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uantlib\QuantLibXL\Data2\XLS\EUR\"/>
    </mc:Choice>
  </mc:AlternateContent>
  <bookViews>
    <workbookView xWindow="19065" yWindow="45" windowWidth="19110" windowHeight="12750" activeTab="2"/>
  </bookViews>
  <sheets>
    <sheet name="General Settings" sheetId="4" r:id="rId1"/>
    <sheet name="Eur3M" sheetId="5" r:id="rId2"/>
    <sheet name="Eur6M" sheetId="1" r:id="rId3"/>
  </sheets>
  <definedNames>
    <definedName name="BaseCurve">'General Settings'!$D$7</definedName>
    <definedName name="calendar">'General Settings'!$D$8</definedName>
    <definedName name="currency">'General Settings'!$D$5</definedName>
    <definedName name="DataTable" localSheetId="1">Eur3M!$AZ$4:$BH$17</definedName>
    <definedName name="DataTable" localSheetId="2">Eur6M!$AX$4:$BF$17</definedName>
    <definedName name="EvaluationDate">'General Settings'!$D$9</definedName>
    <definedName name="familyname">'General Settings'!$D$6</definedName>
    <definedName name="MinDistance" localSheetId="1">Eur3M!$O$3:$O$70</definedName>
    <definedName name="MinDistance">Eur6M!$N$3:$N$65</definedName>
    <definedName name="objectoverwrite">'General Settings'!$D$12</definedName>
    <definedName name="permanent">'General Settings'!$D$11</definedName>
    <definedName name="Priority" localSheetId="1">Eur3M!$N$3:$N$70</definedName>
    <definedName name="Priority">Eur6M!$M$3:$M$65</definedName>
    <definedName name="RateHelpers" localSheetId="1">Eur3M!$Q$4:$Q$72</definedName>
    <definedName name="RateHelpers" localSheetId="2">Eur6M!$P$4:$P$72</definedName>
    <definedName name="SettlementDate">'General Settings'!$D$10</definedName>
    <definedName name="TenorBasis3M" localSheetId="1">Eur3M!$AA$29</definedName>
    <definedName name="TenorBasis6M">Eur6M!$Y$29</definedName>
    <definedName name="TenorBasisIndex6M" localSheetId="1">Eur3M!$AA$46</definedName>
    <definedName name="TenorBasisIndex6M">Eur6M!$Y$46</definedName>
    <definedName name="trigger">'General Settings'!$D$4</definedName>
    <definedName name="Weigths" localSheetId="1">Eur3M!$W$4:$W$72</definedName>
    <definedName name="Weigths" localSheetId="2">Eur6M!$U$4:$U$72</definedName>
  </definedNames>
  <calcPr calcId="152511"/>
</workbook>
</file>

<file path=xl/calcChain.xml><?xml version="1.0" encoding="utf-8"?>
<calcChain xmlns="http://schemas.openxmlformats.org/spreadsheetml/2006/main">
  <c r="D7" i="4" l="1"/>
  <c r="AI3508" i="1"/>
  <c r="AI3504" i="1"/>
  <c r="AI3500" i="1"/>
  <c r="AI3496" i="1"/>
  <c r="AI3492" i="1"/>
  <c r="AI3488" i="1"/>
  <c r="AI3484" i="1"/>
  <c r="AI3480" i="1"/>
  <c r="AI3476" i="1"/>
  <c r="AI3472" i="1"/>
  <c r="AI3468" i="1"/>
  <c r="AI3464" i="1"/>
  <c r="AI3460" i="1"/>
  <c r="AI3456" i="1"/>
  <c r="AI3452" i="1"/>
  <c r="AI3448" i="1"/>
  <c r="AI3444" i="1"/>
  <c r="AI3440" i="1"/>
  <c r="AI3436" i="1"/>
  <c r="AI3432" i="1"/>
  <c r="AI3428" i="1"/>
  <c r="AI3424" i="1"/>
  <c r="AI3420" i="1"/>
  <c r="AI3416" i="1"/>
  <c r="AI3412" i="1"/>
  <c r="AI3408" i="1"/>
  <c r="AI3404" i="1"/>
  <c r="AI3400" i="1"/>
  <c r="AI3396" i="1"/>
  <c r="AI3392" i="1"/>
  <c r="AI3388" i="1"/>
  <c r="AI3384" i="1"/>
  <c r="AI3380" i="1"/>
  <c r="AI3376" i="1"/>
  <c r="AI3372" i="1"/>
  <c r="AI3368" i="1"/>
  <c r="AI3364" i="1"/>
  <c r="AI3360" i="1"/>
  <c r="AI3356" i="1"/>
  <c r="AI3352" i="1"/>
  <c r="AI3348" i="1"/>
  <c r="AI3344" i="1"/>
  <c r="AI3340" i="1"/>
  <c r="AI3336" i="1"/>
  <c r="AI3332" i="1"/>
  <c r="AI3328" i="1"/>
  <c r="AI3324" i="1"/>
  <c r="AI3320" i="1"/>
  <c r="AI3316" i="1"/>
  <c r="AI3312" i="1"/>
  <c r="AI3308" i="1"/>
  <c r="AI3304" i="1"/>
  <c r="AI3300" i="1"/>
  <c r="AI3296" i="1"/>
  <c r="AI3292" i="1"/>
  <c r="AI3288" i="1"/>
  <c r="AI3284" i="1"/>
  <c r="AI3280" i="1"/>
  <c r="AI3276" i="1"/>
  <c r="AI3272" i="1"/>
  <c r="AI3268" i="1"/>
  <c r="AI3264" i="1"/>
  <c r="AI3260" i="1"/>
  <c r="AI3256" i="1"/>
  <c r="AI3252" i="1"/>
  <c r="AI3248" i="1"/>
  <c r="AI3244" i="1"/>
  <c r="AI3240" i="1"/>
  <c r="AI3236" i="1"/>
  <c r="AI3232" i="1"/>
  <c r="AI3228" i="1"/>
  <c r="AI3224" i="1"/>
  <c r="AI3220" i="1"/>
  <c r="AI3216" i="1"/>
  <c r="AI3212" i="1"/>
  <c r="AI3208" i="1"/>
  <c r="AI3204" i="1"/>
  <c r="AI3200" i="1"/>
  <c r="AI3196" i="1"/>
  <c r="AI3192" i="1"/>
  <c r="AI3188" i="1"/>
  <c r="AI3184" i="1"/>
  <c r="AI3180" i="1"/>
  <c r="AI3176" i="1"/>
  <c r="AI3172" i="1"/>
  <c r="AI3168" i="1"/>
  <c r="AI3164" i="1"/>
  <c r="AI3160" i="1"/>
  <c r="AI3156" i="1"/>
  <c r="AI3152" i="1"/>
  <c r="AI3148" i="1"/>
  <c r="AI3144" i="1"/>
  <c r="AI3140" i="1"/>
  <c r="AI3136" i="1"/>
  <c r="AI3132" i="1"/>
  <c r="AI3128" i="1"/>
  <c r="AI3124" i="1"/>
  <c r="AI3120" i="1"/>
  <c r="AI3116" i="1"/>
  <c r="AI3112" i="1"/>
  <c r="AI3108" i="1"/>
  <c r="AI3104" i="1"/>
  <c r="AI3100" i="1"/>
  <c r="AI3096" i="1"/>
  <c r="AI3092" i="1"/>
  <c r="AI3088" i="1"/>
  <c r="AI3084" i="1"/>
  <c r="AI3080" i="1"/>
  <c r="AI3076" i="1"/>
  <c r="AI3072" i="1"/>
  <c r="AI3068" i="1"/>
  <c r="AI3064" i="1"/>
  <c r="AI3060" i="1"/>
  <c r="AI3056" i="1"/>
  <c r="AI3052" i="1"/>
  <c r="AI3048" i="1"/>
  <c r="AI3044" i="1"/>
  <c r="AI3040" i="1"/>
  <c r="AI3036" i="1"/>
  <c r="AI3032" i="1"/>
  <c r="AI3028" i="1"/>
  <c r="AI3024" i="1"/>
  <c r="AI3020" i="1"/>
  <c r="AI3016" i="1"/>
  <c r="AI3012" i="1"/>
  <c r="AI3507" i="1"/>
  <c r="AI3503" i="1"/>
  <c r="AI3499" i="1"/>
  <c r="AI3495" i="1"/>
  <c r="AI3491" i="1"/>
  <c r="AI3487" i="1"/>
  <c r="AI3483" i="1"/>
  <c r="AI3479" i="1"/>
  <c r="AI3475" i="1"/>
  <c r="AI3471" i="1"/>
  <c r="AI3467" i="1"/>
  <c r="AI3463" i="1"/>
  <c r="AI3459" i="1"/>
  <c r="AI3455" i="1"/>
  <c r="AI3451" i="1"/>
  <c r="AI3447" i="1"/>
  <c r="AI3443" i="1"/>
  <c r="AI3439" i="1"/>
  <c r="AI3435" i="1"/>
  <c r="AI3431" i="1"/>
  <c r="AI3427" i="1"/>
  <c r="AI3423" i="1"/>
  <c r="AI3419" i="1"/>
  <c r="AI3415" i="1"/>
  <c r="AI3411" i="1"/>
  <c r="AI3407" i="1"/>
  <c r="AI3403" i="1"/>
  <c r="AI3399" i="1"/>
  <c r="AI3395" i="1"/>
  <c r="AI3391" i="1"/>
  <c r="AI3387" i="1"/>
  <c r="AI3383" i="1"/>
  <c r="AI3379" i="1"/>
  <c r="AI3375" i="1"/>
  <c r="AI3371" i="1"/>
  <c r="AI3367" i="1"/>
  <c r="AI3363" i="1"/>
  <c r="AI3359" i="1"/>
  <c r="AI3355" i="1"/>
  <c r="AI3351" i="1"/>
  <c r="AI3347" i="1"/>
  <c r="AI3343" i="1"/>
  <c r="AI3339" i="1"/>
  <c r="AI3335" i="1"/>
  <c r="AI3331" i="1"/>
  <c r="AI3327" i="1"/>
  <c r="AI3323" i="1"/>
  <c r="AI3319" i="1"/>
  <c r="AI3315" i="1"/>
  <c r="AI3311" i="1"/>
  <c r="AI3307" i="1"/>
  <c r="AI3303" i="1"/>
  <c r="AI3299" i="1"/>
  <c r="AI3295" i="1"/>
  <c r="AI3291" i="1"/>
  <c r="AI3287" i="1"/>
  <c r="AI3283" i="1"/>
  <c r="AI3279" i="1"/>
  <c r="AI3275" i="1"/>
  <c r="AI3271" i="1"/>
  <c r="AI3267" i="1"/>
  <c r="AI3263" i="1"/>
  <c r="AI3259" i="1"/>
  <c r="AI3255" i="1"/>
  <c r="AI3251" i="1"/>
  <c r="AI3247" i="1"/>
  <c r="AI3243" i="1"/>
  <c r="AI3239" i="1"/>
  <c r="AI3235" i="1"/>
  <c r="AI3231" i="1"/>
  <c r="AI3227" i="1"/>
  <c r="AI3223" i="1"/>
  <c r="AI3219" i="1"/>
  <c r="AI3215" i="1"/>
  <c r="AI3211" i="1"/>
  <c r="AI3207" i="1"/>
  <c r="AI3203" i="1"/>
  <c r="AI3199" i="1"/>
  <c r="AI3195" i="1"/>
  <c r="AI3191" i="1"/>
  <c r="AI3187" i="1"/>
  <c r="AI3183" i="1"/>
  <c r="AI3179" i="1"/>
  <c r="AI3175" i="1"/>
  <c r="AI3171" i="1"/>
  <c r="AI3167" i="1"/>
  <c r="AI3163" i="1"/>
  <c r="AI3159" i="1"/>
  <c r="AI3155" i="1"/>
  <c r="AI3151" i="1"/>
  <c r="AI3147" i="1"/>
  <c r="AI3143" i="1"/>
  <c r="AI3139" i="1"/>
  <c r="AI3135" i="1"/>
  <c r="AI3131" i="1"/>
  <c r="AI3127" i="1"/>
  <c r="AI3123" i="1"/>
  <c r="AI3119" i="1"/>
  <c r="AI3115" i="1"/>
  <c r="AI3111" i="1"/>
  <c r="AI3107" i="1"/>
  <c r="AI3103" i="1"/>
  <c r="AI3099" i="1"/>
  <c r="AI3095" i="1"/>
  <c r="AI3091" i="1"/>
  <c r="AI3087" i="1"/>
  <c r="AI3083" i="1"/>
  <c r="AI3079" i="1"/>
  <c r="AI3075" i="1"/>
  <c r="AI3071" i="1"/>
  <c r="AI3067" i="1"/>
  <c r="AI3063" i="1"/>
  <c r="AI3059" i="1"/>
  <c r="AI3055" i="1"/>
  <c r="AI3051" i="1"/>
  <c r="AI3047" i="1"/>
  <c r="AI3043" i="1"/>
  <c r="AI3039" i="1"/>
  <c r="AI3035" i="1"/>
  <c r="AI3031" i="1"/>
  <c r="AI3027" i="1"/>
  <c r="AI3023" i="1"/>
  <c r="AI3019" i="1"/>
  <c r="AI3015" i="1"/>
  <c r="AI3011" i="1"/>
  <c r="AI3007" i="1"/>
  <c r="AI3003" i="1"/>
  <c r="AI3506" i="1"/>
  <c r="AI3502" i="1"/>
  <c r="AI3498" i="1"/>
  <c r="AI3494" i="1"/>
  <c r="AI3490" i="1"/>
  <c r="AI3486" i="1"/>
  <c r="AI3482" i="1"/>
  <c r="AI3478" i="1"/>
  <c r="AI3474" i="1"/>
  <c r="AI3470" i="1"/>
  <c r="AI3466" i="1"/>
  <c r="AI3462" i="1"/>
  <c r="AI3458" i="1"/>
  <c r="AI3454" i="1"/>
  <c r="AI3450" i="1"/>
  <c r="AI3446" i="1"/>
  <c r="AI3442" i="1"/>
  <c r="AI3438" i="1"/>
  <c r="AI3434" i="1"/>
  <c r="AI3430" i="1"/>
  <c r="AI3426" i="1"/>
  <c r="AI3422" i="1"/>
  <c r="AI3418" i="1"/>
  <c r="AI3414" i="1"/>
  <c r="AI3410" i="1"/>
  <c r="AI3406" i="1"/>
  <c r="AI3402" i="1"/>
  <c r="AI3398" i="1"/>
  <c r="AI3394" i="1"/>
  <c r="AI3390" i="1"/>
  <c r="AI3386" i="1"/>
  <c r="AI3382" i="1"/>
  <c r="AI3378" i="1"/>
  <c r="AI3374" i="1"/>
  <c r="AI3370" i="1"/>
  <c r="AI3366" i="1"/>
  <c r="AI3362" i="1"/>
  <c r="AI3358" i="1"/>
  <c r="AI3354" i="1"/>
  <c r="AI3350" i="1"/>
  <c r="AI3346" i="1"/>
  <c r="AI3342" i="1"/>
  <c r="AI3338" i="1"/>
  <c r="AI3334" i="1"/>
  <c r="AI3330" i="1"/>
  <c r="AI3326" i="1"/>
  <c r="AI3322" i="1"/>
  <c r="AI3318" i="1"/>
  <c r="AI3314" i="1"/>
  <c r="AI3310" i="1"/>
  <c r="AI3306" i="1"/>
  <c r="AI3302" i="1"/>
  <c r="AI3298" i="1"/>
  <c r="AI3294" i="1"/>
  <c r="AI3290" i="1"/>
  <c r="AI3286" i="1"/>
  <c r="AI3282" i="1"/>
  <c r="AI3278" i="1"/>
  <c r="AI3274" i="1"/>
  <c r="AI3270" i="1"/>
  <c r="AI3266" i="1"/>
  <c r="AI3262" i="1"/>
  <c r="AI3258" i="1"/>
  <c r="AI3254" i="1"/>
  <c r="AI3250" i="1"/>
  <c r="AI3246" i="1"/>
  <c r="AI3242" i="1"/>
  <c r="AI3238" i="1"/>
  <c r="AI3234" i="1"/>
  <c r="AI3230" i="1"/>
  <c r="AI3226" i="1"/>
  <c r="AI3222" i="1"/>
  <c r="AI3218" i="1"/>
  <c r="AI3214" i="1"/>
  <c r="AI3210" i="1"/>
  <c r="AI3206" i="1"/>
  <c r="AI3202" i="1"/>
  <c r="AI3198" i="1"/>
  <c r="AI3194" i="1"/>
  <c r="AI3190" i="1"/>
  <c r="AI3186" i="1"/>
  <c r="AI3182" i="1"/>
  <c r="AI3178" i="1"/>
  <c r="AI3174" i="1"/>
  <c r="AI3170" i="1"/>
  <c r="AI3166" i="1"/>
  <c r="AI3162" i="1"/>
  <c r="AI3158" i="1"/>
  <c r="AI3154" i="1"/>
  <c r="AI3150" i="1"/>
  <c r="AI3146" i="1"/>
  <c r="AI3142" i="1"/>
  <c r="AI3138" i="1"/>
  <c r="AI3134" i="1"/>
  <c r="AI3130" i="1"/>
  <c r="AI3126" i="1"/>
  <c r="AI3122" i="1"/>
  <c r="AI3118" i="1"/>
  <c r="AI3114" i="1"/>
  <c r="AI3110" i="1"/>
  <c r="AI3106" i="1"/>
  <c r="AI3102" i="1"/>
  <c r="AI3098" i="1"/>
  <c r="AI3094" i="1"/>
  <c r="AI3090" i="1"/>
  <c r="AI3086" i="1"/>
  <c r="AI3082" i="1"/>
  <c r="AI3078" i="1"/>
  <c r="AI3074" i="1"/>
  <c r="AI3070" i="1"/>
  <c r="AI3066" i="1"/>
  <c r="AI3062" i="1"/>
  <c r="AI3058" i="1"/>
  <c r="AI3054" i="1"/>
  <c r="AI3050" i="1"/>
  <c r="AI3046" i="1"/>
  <c r="AI3042" i="1"/>
  <c r="AI3038" i="1"/>
  <c r="AI3034" i="1"/>
  <c r="AI3030" i="1"/>
  <c r="AI3026" i="1"/>
  <c r="AI3022" i="1"/>
  <c r="AI3018" i="1"/>
  <c r="AI3014" i="1"/>
  <c r="AI3010" i="1"/>
  <c r="AI3006" i="1"/>
  <c r="AI3505" i="1"/>
  <c r="AI3501" i="1"/>
  <c r="AI3497" i="1"/>
  <c r="AI3493" i="1"/>
  <c r="AI3489" i="1"/>
  <c r="AI3485" i="1"/>
  <c r="AI3481" i="1"/>
  <c r="AI3477" i="1"/>
  <c r="AI3473" i="1"/>
  <c r="AI3469" i="1"/>
  <c r="AI3465" i="1"/>
  <c r="AI3461" i="1"/>
  <c r="AI3457" i="1"/>
  <c r="AI3453" i="1"/>
  <c r="AI3449" i="1"/>
  <c r="AI3445" i="1"/>
  <c r="AI3441" i="1"/>
  <c r="AI3437" i="1"/>
  <c r="AI3433" i="1"/>
  <c r="AI3429" i="1"/>
  <c r="AI3425" i="1"/>
  <c r="AI3421" i="1"/>
  <c r="AI3417" i="1"/>
  <c r="AI3413" i="1"/>
  <c r="AI3409" i="1"/>
  <c r="AI3405" i="1"/>
  <c r="AI3401" i="1"/>
  <c r="AI3397" i="1"/>
  <c r="AI3393" i="1"/>
  <c r="AI3389" i="1"/>
  <c r="AI3385" i="1"/>
  <c r="AI3381" i="1"/>
  <c r="AI3377" i="1"/>
  <c r="AI3373" i="1"/>
  <c r="AI3369" i="1"/>
  <c r="AI3365" i="1"/>
  <c r="AI3361" i="1"/>
  <c r="AI3357" i="1"/>
  <c r="AI3353" i="1"/>
  <c r="AI3349" i="1"/>
  <c r="AI3345" i="1"/>
  <c r="AI3341" i="1"/>
  <c r="AI3337" i="1"/>
  <c r="AI3333" i="1"/>
  <c r="AI3329" i="1"/>
  <c r="AI3325" i="1"/>
  <c r="AI3321" i="1"/>
  <c r="AI3317" i="1"/>
  <c r="AI3313" i="1"/>
  <c r="AI3309" i="1"/>
  <c r="AI3305" i="1"/>
  <c r="AI3301" i="1"/>
  <c r="AI3297" i="1"/>
  <c r="AI3293" i="1"/>
  <c r="AI3289" i="1"/>
  <c r="AI3285" i="1"/>
  <c r="AI3281" i="1"/>
  <c r="AI3277" i="1"/>
  <c r="AI3273" i="1"/>
  <c r="AI3269" i="1"/>
  <c r="AI3265" i="1"/>
  <c r="AI3261" i="1"/>
  <c r="AI3257" i="1"/>
  <c r="AI3253" i="1"/>
  <c r="AI3249" i="1"/>
  <c r="AI3245" i="1"/>
  <c r="AI3241" i="1"/>
  <c r="AI3237" i="1"/>
  <c r="AI3233" i="1"/>
  <c r="AI3229" i="1"/>
  <c r="AI3225" i="1"/>
  <c r="AI3221" i="1"/>
  <c r="AI3217" i="1"/>
  <c r="AI3213" i="1"/>
  <c r="AI3209" i="1"/>
  <c r="AI3205" i="1"/>
  <c r="AI3201" i="1"/>
  <c r="AI3197" i="1"/>
  <c r="AI3193" i="1"/>
  <c r="AI3189" i="1"/>
  <c r="AI3185" i="1"/>
  <c r="AI3181" i="1"/>
  <c r="AI3177" i="1"/>
  <c r="AI3173" i="1"/>
  <c r="AI3169" i="1"/>
  <c r="AI3165" i="1"/>
  <c r="AI3161" i="1"/>
  <c r="AI3157" i="1"/>
  <c r="AI3153" i="1"/>
  <c r="AI3149" i="1"/>
  <c r="AI3145" i="1"/>
  <c r="AI3141" i="1"/>
  <c r="AI3137" i="1"/>
  <c r="AI3133" i="1"/>
  <c r="AI3129" i="1"/>
  <c r="AI3125" i="1"/>
  <c r="AI3121" i="1"/>
  <c r="AI3117" i="1"/>
  <c r="AI3113" i="1"/>
  <c r="AI3109" i="1"/>
  <c r="AI3105" i="1"/>
  <c r="AI3101" i="1"/>
  <c r="AI3097" i="1"/>
  <c r="AI3093" i="1"/>
  <c r="AI3089" i="1"/>
  <c r="AI3085" i="1"/>
  <c r="AI3081" i="1"/>
  <c r="AI3077" i="1"/>
  <c r="AI3073" i="1"/>
  <c r="AI3069" i="1"/>
  <c r="AI3065" i="1"/>
  <c r="AI3061" i="1"/>
  <c r="AI3057" i="1"/>
  <c r="AI3053" i="1"/>
  <c r="AI3049" i="1"/>
  <c r="AI3045" i="1"/>
  <c r="AI3041" i="1"/>
  <c r="AI3037" i="1"/>
  <c r="AI3033" i="1"/>
  <c r="AI3029" i="1"/>
  <c r="AI3025" i="1"/>
  <c r="AI3021" i="1"/>
  <c r="AI3017" i="1"/>
  <c r="AI3013" i="1"/>
  <c r="AI3009" i="1"/>
  <c r="AI3002" i="1"/>
  <c r="AI2998" i="1"/>
  <c r="AI2994" i="1"/>
  <c r="AI2990" i="1"/>
  <c r="AI2986" i="1"/>
  <c r="AI2982" i="1"/>
  <c r="AI2978" i="1"/>
  <c r="AI2974" i="1"/>
  <c r="AI2970" i="1"/>
  <c r="AI2966" i="1"/>
  <c r="AI2962" i="1"/>
  <c r="AI2958" i="1"/>
  <c r="AI2954" i="1"/>
  <c r="AI2950" i="1"/>
  <c r="AI2946" i="1"/>
  <c r="AI2942" i="1"/>
  <c r="AI2938" i="1"/>
  <c r="AI2934" i="1"/>
  <c r="AI2930" i="1"/>
  <c r="AI2926" i="1"/>
  <c r="AI2922" i="1"/>
  <c r="AI2918" i="1"/>
  <c r="AI2914" i="1"/>
  <c r="AI2910" i="1"/>
  <c r="AI2906" i="1"/>
  <c r="AI2902" i="1"/>
  <c r="AI2898" i="1"/>
  <c r="AI2894" i="1"/>
  <c r="AI2890" i="1"/>
  <c r="AI2886" i="1"/>
  <c r="AI2882" i="1"/>
  <c r="AI2878" i="1"/>
  <c r="AI2874" i="1"/>
  <c r="AI2870" i="1"/>
  <c r="AI2866" i="1"/>
  <c r="AI2862" i="1"/>
  <c r="AI2858" i="1"/>
  <c r="AI2854" i="1"/>
  <c r="AI2850" i="1"/>
  <c r="AI2846" i="1"/>
  <c r="AI2842" i="1"/>
  <c r="AI2838" i="1"/>
  <c r="AI2834" i="1"/>
  <c r="AI2830" i="1"/>
  <c r="AI2826" i="1"/>
  <c r="AI2822" i="1"/>
  <c r="AI2818" i="1"/>
  <c r="AI2814" i="1"/>
  <c r="AI2810" i="1"/>
  <c r="AI2806" i="1"/>
  <c r="AI2802" i="1"/>
  <c r="AI2798" i="1"/>
  <c r="AI2794" i="1"/>
  <c r="AI2790" i="1"/>
  <c r="AI2786" i="1"/>
  <c r="AI2782" i="1"/>
  <c r="AI2778" i="1"/>
  <c r="AI2774" i="1"/>
  <c r="AI2770" i="1"/>
  <c r="AI2766" i="1"/>
  <c r="AI2762" i="1"/>
  <c r="AI2758" i="1"/>
  <c r="AI2754" i="1"/>
  <c r="AI2750" i="1"/>
  <c r="AI2746" i="1"/>
  <c r="AI2742" i="1"/>
  <c r="AI2738" i="1"/>
  <c r="AI2734" i="1"/>
  <c r="AI2730" i="1"/>
  <c r="AI2726" i="1"/>
  <c r="AI2722" i="1"/>
  <c r="AI2718" i="1"/>
  <c r="AI2714" i="1"/>
  <c r="AI2710" i="1"/>
  <c r="AI2706" i="1"/>
  <c r="AI2702" i="1"/>
  <c r="AI2698" i="1"/>
  <c r="AI2694" i="1"/>
  <c r="AI2690" i="1"/>
  <c r="AI2686" i="1"/>
  <c r="AI2682" i="1"/>
  <c r="AI2678" i="1"/>
  <c r="AI2674" i="1"/>
  <c r="AI2670" i="1"/>
  <c r="AI2666" i="1"/>
  <c r="AI2662" i="1"/>
  <c r="AI2658" i="1"/>
  <c r="AI2654" i="1"/>
  <c r="AI2650" i="1"/>
  <c r="AI2646" i="1"/>
  <c r="AI2642" i="1"/>
  <c r="AI2638" i="1"/>
  <c r="AI2634" i="1"/>
  <c r="AI2630" i="1"/>
  <c r="AI2626" i="1"/>
  <c r="AI2622" i="1"/>
  <c r="AI2618" i="1"/>
  <c r="AI2614" i="1"/>
  <c r="AI2610" i="1"/>
  <c r="AI2606" i="1"/>
  <c r="AI2602" i="1"/>
  <c r="AI2598" i="1"/>
  <c r="AI2594" i="1"/>
  <c r="AI2590" i="1"/>
  <c r="AI2586" i="1"/>
  <c r="AI2582" i="1"/>
  <c r="AI2578" i="1"/>
  <c r="AI2574" i="1"/>
  <c r="AI2570" i="1"/>
  <c r="AI2566" i="1"/>
  <c r="AI2562" i="1"/>
  <c r="AI2558" i="1"/>
  <c r="AI2554" i="1"/>
  <c r="AI2550" i="1"/>
  <c r="AI2546" i="1"/>
  <c r="AI2542" i="1"/>
  <c r="AI2538" i="1"/>
  <c r="AI2534" i="1"/>
  <c r="AI2530" i="1"/>
  <c r="AI2526" i="1"/>
  <c r="AI2522" i="1"/>
  <c r="AI2518" i="1"/>
  <c r="AI2514" i="1"/>
  <c r="AI2510" i="1"/>
  <c r="AI2506" i="1"/>
  <c r="AI2502" i="1"/>
  <c r="AI3008" i="1"/>
  <c r="AI3001" i="1"/>
  <c r="AI2997" i="1"/>
  <c r="AI2993" i="1"/>
  <c r="AI2989" i="1"/>
  <c r="AI2985" i="1"/>
  <c r="AI2981" i="1"/>
  <c r="AI2977" i="1"/>
  <c r="AI2973" i="1"/>
  <c r="AI2969" i="1"/>
  <c r="AI2965" i="1"/>
  <c r="AI2961" i="1"/>
  <c r="AI2957" i="1"/>
  <c r="AI2953" i="1"/>
  <c r="AI2949" i="1"/>
  <c r="AI2945" i="1"/>
  <c r="AI2941" i="1"/>
  <c r="AI2937" i="1"/>
  <c r="AI2933" i="1"/>
  <c r="AI2929" i="1"/>
  <c r="AI2925" i="1"/>
  <c r="AI2921" i="1"/>
  <c r="AI2917" i="1"/>
  <c r="AI2913" i="1"/>
  <c r="AI2909" i="1"/>
  <c r="AI2905" i="1"/>
  <c r="AI2901" i="1"/>
  <c r="AI2897" i="1"/>
  <c r="AI2893" i="1"/>
  <c r="AI2889" i="1"/>
  <c r="AI2885" i="1"/>
  <c r="AI2881" i="1"/>
  <c r="AI2877" i="1"/>
  <c r="AI2873" i="1"/>
  <c r="AI2869" i="1"/>
  <c r="AI2865" i="1"/>
  <c r="AI2861" i="1"/>
  <c r="AI2857" i="1"/>
  <c r="AI2853" i="1"/>
  <c r="AI2849" i="1"/>
  <c r="AI2845" i="1"/>
  <c r="AI2841" i="1"/>
  <c r="AI2837" i="1"/>
  <c r="AI2833" i="1"/>
  <c r="AI2829" i="1"/>
  <c r="AI2825" i="1"/>
  <c r="AI2821" i="1"/>
  <c r="AI2817" i="1"/>
  <c r="AI2813" i="1"/>
  <c r="AI2809" i="1"/>
  <c r="AI2805" i="1"/>
  <c r="AI2801" i="1"/>
  <c r="AI2797" i="1"/>
  <c r="AI2793" i="1"/>
  <c r="AI2789" i="1"/>
  <c r="AI2785" i="1"/>
  <c r="AI2781" i="1"/>
  <c r="AI2777" i="1"/>
  <c r="AI2773" i="1"/>
  <c r="AI2769" i="1"/>
  <c r="AI2765" i="1"/>
  <c r="AI2761" i="1"/>
  <c r="AI2757" i="1"/>
  <c r="AI2753" i="1"/>
  <c r="AI2749" i="1"/>
  <c r="AI2745" i="1"/>
  <c r="AI2741" i="1"/>
  <c r="AI2737" i="1"/>
  <c r="AI2733" i="1"/>
  <c r="AI2729" i="1"/>
  <c r="AI2725" i="1"/>
  <c r="AI2721" i="1"/>
  <c r="AI2717" i="1"/>
  <c r="AI2713" i="1"/>
  <c r="AI2709" i="1"/>
  <c r="AI2705" i="1"/>
  <c r="AI2701" i="1"/>
  <c r="AI2697" i="1"/>
  <c r="AI2693" i="1"/>
  <c r="AI2689" i="1"/>
  <c r="AI2685" i="1"/>
  <c r="AI2681" i="1"/>
  <c r="AI2677" i="1"/>
  <c r="AI2673" i="1"/>
  <c r="AI2669" i="1"/>
  <c r="AI2665" i="1"/>
  <c r="AI2661" i="1"/>
  <c r="AI2657" i="1"/>
  <c r="AI2653" i="1"/>
  <c r="AI2649" i="1"/>
  <c r="AI2645" i="1"/>
  <c r="AI2641" i="1"/>
  <c r="AI2637" i="1"/>
  <c r="AI2633" i="1"/>
  <c r="AI2629" i="1"/>
  <c r="AI2625" i="1"/>
  <c r="AI2621" i="1"/>
  <c r="AI2617" i="1"/>
  <c r="AI2613" i="1"/>
  <c r="AI2609" i="1"/>
  <c r="AI2605" i="1"/>
  <c r="AI2601" i="1"/>
  <c r="AI2597" i="1"/>
  <c r="AI2593" i="1"/>
  <c r="AI2589" i="1"/>
  <c r="AI2585" i="1"/>
  <c r="AI2581" i="1"/>
  <c r="AI2577" i="1"/>
  <c r="AI2573" i="1"/>
  <c r="AI2569" i="1"/>
  <c r="AI2565" i="1"/>
  <c r="AI2561" i="1"/>
  <c r="AI2557" i="1"/>
  <c r="AI2553" i="1"/>
  <c r="AI2549" i="1"/>
  <c r="AI2545" i="1"/>
  <c r="AI2541" i="1"/>
  <c r="AI2537" i="1"/>
  <c r="AI2533" i="1"/>
  <c r="AI2529" i="1"/>
  <c r="AI2525" i="1"/>
  <c r="AI2521" i="1"/>
  <c r="AI2517" i="1"/>
  <c r="AI2513" i="1"/>
  <c r="AI2509" i="1"/>
  <c r="AI2505" i="1"/>
  <c r="AI2501" i="1"/>
  <c r="AI3005" i="1"/>
  <c r="AI3000" i="1"/>
  <c r="AI2996" i="1"/>
  <c r="AI2992" i="1"/>
  <c r="AI2988" i="1"/>
  <c r="AI2984" i="1"/>
  <c r="AI2980" i="1"/>
  <c r="AI2976" i="1"/>
  <c r="AI2972" i="1"/>
  <c r="AI2968" i="1"/>
  <c r="AI2964" i="1"/>
  <c r="AI2960" i="1"/>
  <c r="AI2956" i="1"/>
  <c r="AI2952" i="1"/>
  <c r="AI2948" i="1"/>
  <c r="AI2944" i="1"/>
  <c r="AI2940" i="1"/>
  <c r="AI2936" i="1"/>
  <c r="AI2932" i="1"/>
  <c r="AI2928" i="1"/>
  <c r="AI2924" i="1"/>
  <c r="AI2920" i="1"/>
  <c r="AI2916" i="1"/>
  <c r="AI2912" i="1"/>
  <c r="AI2908" i="1"/>
  <c r="AI2904" i="1"/>
  <c r="AI2900" i="1"/>
  <c r="AI2896" i="1"/>
  <c r="AI2892" i="1"/>
  <c r="AI2888" i="1"/>
  <c r="AI2884" i="1"/>
  <c r="AI2880" i="1"/>
  <c r="AI2876" i="1"/>
  <c r="AI2872" i="1"/>
  <c r="AI2868" i="1"/>
  <c r="AI2864" i="1"/>
  <c r="AI2860" i="1"/>
  <c r="AI2856" i="1"/>
  <c r="AI2852" i="1"/>
  <c r="AI2848" i="1"/>
  <c r="AI2844" i="1"/>
  <c r="AI2840" i="1"/>
  <c r="AI2836" i="1"/>
  <c r="AI2832" i="1"/>
  <c r="AI2828" i="1"/>
  <c r="AI2824" i="1"/>
  <c r="AI2820" i="1"/>
  <c r="AI2816" i="1"/>
  <c r="AI2812" i="1"/>
  <c r="AI2808" i="1"/>
  <c r="AI2804" i="1"/>
  <c r="AI2800" i="1"/>
  <c r="AI2796" i="1"/>
  <c r="AI2792" i="1"/>
  <c r="AI2788" i="1"/>
  <c r="AI2784" i="1"/>
  <c r="AI2780" i="1"/>
  <c r="AI2776" i="1"/>
  <c r="AI2772" i="1"/>
  <c r="AI2768" i="1"/>
  <c r="AI2764" i="1"/>
  <c r="AI2760" i="1"/>
  <c r="AI2756" i="1"/>
  <c r="AI2752" i="1"/>
  <c r="AI2748" i="1"/>
  <c r="AI2744" i="1"/>
  <c r="AI2740" i="1"/>
  <c r="AI2736" i="1"/>
  <c r="AI2732" i="1"/>
  <c r="AI2728" i="1"/>
  <c r="AI2724" i="1"/>
  <c r="AI2720" i="1"/>
  <c r="AI2716" i="1"/>
  <c r="AI2712" i="1"/>
  <c r="AI2708" i="1"/>
  <c r="AI2704" i="1"/>
  <c r="AI2700" i="1"/>
  <c r="AI2696" i="1"/>
  <c r="AI2692" i="1"/>
  <c r="AI2688" i="1"/>
  <c r="AI2684" i="1"/>
  <c r="AI2680" i="1"/>
  <c r="AI2676" i="1"/>
  <c r="AI2672" i="1"/>
  <c r="AI2668" i="1"/>
  <c r="AI2664" i="1"/>
  <c r="AI2660" i="1"/>
  <c r="AI2656" i="1"/>
  <c r="AI2652" i="1"/>
  <c r="AI2648" i="1"/>
  <c r="AI2644" i="1"/>
  <c r="AI2640" i="1"/>
  <c r="AI2636" i="1"/>
  <c r="AI2632" i="1"/>
  <c r="AI2628" i="1"/>
  <c r="AI2624" i="1"/>
  <c r="AI2620" i="1"/>
  <c r="AI2616" i="1"/>
  <c r="AI2612" i="1"/>
  <c r="AI2608" i="1"/>
  <c r="AI2604" i="1"/>
  <c r="AI2600" i="1"/>
  <c r="AI2596" i="1"/>
  <c r="AI2592" i="1"/>
  <c r="AI2588" i="1"/>
  <c r="AI2584" i="1"/>
  <c r="AI2580" i="1"/>
  <c r="AI2576" i="1"/>
  <c r="AI2572" i="1"/>
  <c r="AI2568" i="1"/>
  <c r="AI2564" i="1"/>
  <c r="AI2560" i="1"/>
  <c r="AI2556" i="1"/>
  <c r="AI2552" i="1"/>
  <c r="AI2548" i="1"/>
  <c r="AI2544" i="1"/>
  <c r="AI2540" i="1"/>
  <c r="AI2536" i="1"/>
  <c r="AI2532" i="1"/>
  <c r="AI2528" i="1"/>
  <c r="AI2524" i="1"/>
  <c r="AI2520" i="1"/>
  <c r="AI2516" i="1"/>
  <c r="AI2512" i="1"/>
  <c r="AI2508" i="1"/>
  <c r="AI2504" i="1"/>
  <c r="AI2500" i="1"/>
  <c r="AI3004" i="1"/>
  <c r="AI2999" i="1"/>
  <c r="AI2995" i="1"/>
  <c r="AI2991" i="1"/>
  <c r="AI2987" i="1"/>
  <c r="AI2983" i="1"/>
  <c r="AI2979" i="1"/>
  <c r="AI2975" i="1"/>
  <c r="AI2971" i="1"/>
  <c r="AI2967" i="1"/>
  <c r="AI2963" i="1"/>
  <c r="AI2959" i="1"/>
  <c r="AI2955" i="1"/>
  <c r="AI2951" i="1"/>
  <c r="AI2947" i="1"/>
  <c r="AI2943" i="1"/>
  <c r="AI2939" i="1"/>
  <c r="AI2935" i="1"/>
  <c r="AI2931" i="1"/>
  <c r="AI2927" i="1"/>
  <c r="AI2923" i="1"/>
  <c r="AI2919" i="1"/>
  <c r="AI2915" i="1"/>
  <c r="AI2911" i="1"/>
  <c r="AI2907" i="1"/>
  <c r="AI2903" i="1"/>
  <c r="AI2899" i="1"/>
  <c r="AI2895" i="1"/>
  <c r="AI2891" i="1"/>
  <c r="AI2887" i="1"/>
  <c r="AI2883" i="1"/>
  <c r="AI2879" i="1"/>
  <c r="AI2875" i="1"/>
  <c r="AI2871" i="1"/>
  <c r="AI2867" i="1"/>
  <c r="AI2863" i="1"/>
  <c r="AI2859" i="1"/>
  <c r="AI2855" i="1"/>
  <c r="AI2851" i="1"/>
  <c r="AI2847" i="1"/>
  <c r="AI2843" i="1"/>
  <c r="AI2839" i="1"/>
  <c r="AI2835" i="1"/>
  <c r="AI2831" i="1"/>
  <c r="AI2827" i="1"/>
  <c r="AI2823" i="1"/>
  <c r="AI2819" i="1"/>
  <c r="AI2815" i="1"/>
  <c r="AI2811" i="1"/>
  <c r="AI2807" i="1"/>
  <c r="AI2803" i="1"/>
  <c r="AI2799" i="1"/>
  <c r="AI2795" i="1"/>
  <c r="AI2791" i="1"/>
  <c r="AI2787" i="1"/>
  <c r="AI2783" i="1"/>
  <c r="AI2779" i="1"/>
  <c r="AI2775" i="1"/>
  <c r="AI2771" i="1"/>
  <c r="AI2767" i="1"/>
  <c r="AI2763" i="1"/>
  <c r="AI2759" i="1"/>
  <c r="AI2755" i="1"/>
  <c r="AI2751" i="1"/>
  <c r="AI2747" i="1"/>
  <c r="AI2743" i="1"/>
  <c r="AI2739" i="1"/>
  <c r="AI2735" i="1"/>
  <c r="AI2731" i="1"/>
  <c r="AI2727" i="1"/>
  <c r="AI2723" i="1"/>
  <c r="AI2719" i="1"/>
  <c r="AI2715" i="1"/>
  <c r="AI2711" i="1"/>
  <c r="AI2707" i="1"/>
  <c r="AI2703" i="1"/>
  <c r="AI2699" i="1"/>
  <c r="AI2695" i="1"/>
  <c r="AI2691" i="1"/>
  <c r="AI2687" i="1"/>
  <c r="AI2683" i="1"/>
  <c r="AI2679" i="1"/>
  <c r="AI2675" i="1"/>
  <c r="AI2671" i="1"/>
  <c r="AI2667" i="1"/>
  <c r="AI2663" i="1"/>
  <c r="AI2659" i="1"/>
  <c r="AI2655" i="1"/>
  <c r="AI2651" i="1"/>
  <c r="AI2647" i="1"/>
  <c r="AI2643" i="1"/>
  <c r="AI2639" i="1"/>
  <c r="AI2635" i="1"/>
  <c r="AI2631" i="1"/>
  <c r="AI2627" i="1"/>
  <c r="AI2623" i="1"/>
  <c r="AI2619" i="1"/>
  <c r="AI2615" i="1"/>
  <c r="AI2611" i="1"/>
  <c r="AI2607" i="1"/>
  <c r="AI2603" i="1"/>
  <c r="AI2599" i="1"/>
  <c r="AI2595" i="1"/>
  <c r="AI2591" i="1"/>
  <c r="AI2587" i="1"/>
  <c r="AI2583" i="1"/>
  <c r="AI2579" i="1"/>
  <c r="AI2575" i="1"/>
  <c r="AI2571" i="1"/>
  <c r="AI2567" i="1"/>
  <c r="AI2563" i="1"/>
  <c r="AI2559" i="1"/>
  <c r="AI2555" i="1"/>
  <c r="AI2551" i="1"/>
  <c r="AI2547" i="1"/>
  <c r="AI2543" i="1"/>
  <c r="AI2539" i="1"/>
  <c r="AI2535" i="1"/>
  <c r="AI2531" i="1"/>
  <c r="AI2527" i="1"/>
  <c r="AI2523" i="1"/>
  <c r="AI2519" i="1"/>
  <c r="AI2515" i="1"/>
  <c r="AI2511" i="1"/>
  <c r="AI2507" i="1"/>
  <c r="AI2503" i="1"/>
  <c r="AI2499" i="1"/>
  <c r="AI2498" i="1"/>
  <c r="AI2494" i="1"/>
  <c r="AI2490" i="1"/>
  <c r="AI2486" i="1"/>
  <c r="AI2482" i="1"/>
  <c r="AI2478" i="1"/>
  <c r="AI2474" i="1"/>
  <c r="AI2470" i="1"/>
  <c r="AI2466" i="1"/>
  <c r="AI2462" i="1"/>
  <c r="AI2458" i="1"/>
  <c r="AI2454" i="1"/>
  <c r="AI2450" i="1"/>
  <c r="AI2446" i="1"/>
  <c r="AI2442" i="1"/>
  <c r="AI2438" i="1"/>
  <c r="AI2434" i="1"/>
  <c r="AI2430" i="1"/>
  <c r="AI2426" i="1"/>
  <c r="AI2422" i="1"/>
  <c r="AI2418" i="1"/>
  <c r="AI2414" i="1"/>
  <c r="AI2410" i="1"/>
  <c r="AI2406" i="1"/>
  <c r="AI2402" i="1"/>
  <c r="AI2398" i="1"/>
  <c r="AI2394" i="1"/>
  <c r="AI2390" i="1"/>
  <c r="AI2386" i="1"/>
  <c r="AI2382" i="1"/>
  <c r="AI2378" i="1"/>
  <c r="AI2374" i="1"/>
  <c r="AI2370" i="1"/>
  <c r="AI2366" i="1"/>
  <c r="AI2362" i="1"/>
  <c r="AI2358" i="1"/>
  <c r="AI2354" i="1"/>
  <c r="AI2350" i="1"/>
  <c r="AI2346" i="1"/>
  <c r="AI2342" i="1"/>
  <c r="AI2338" i="1"/>
  <c r="AI2334" i="1"/>
  <c r="AI2330" i="1"/>
  <c r="AI2326" i="1"/>
  <c r="AI2322" i="1"/>
  <c r="AI2318" i="1"/>
  <c r="AI2314" i="1"/>
  <c r="AI2310" i="1"/>
  <c r="AI2306" i="1"/>
  <c r="AI2302" i="1"/>
  <c r="AI2298" i="1"/>
  <c r="AI2294" i="1"/>
  <c r="AI2290" i="1"/>
  <c r="AI2286" i="1"/>
  <c r="AI2282" i="1"/>
  <c r="AI2278" i="1"/>
  <c r="AI2274" i="1"/>
  <c r="AI2270" i="1"/>
  <c r="AI2266" i="1"/>
  <c r="AI2262" i="1"/>
  <c r="AI2258" i="1"/>
  <c r="AI2254" i="1"/>
  <c r="AI2250" i="1"/>
  <c r="AI2246" i="1"/>
  <c r="AI2242" i="1"/>
  <c r="AI2238" i="1"/>
  <c r="AI2234" i="1"/>
  <c r="AI2230" i="1"/>
  <c r="AI2226" i="1"/>
  <c r="AI2222" i="1"/>
  <c r="AI2218" i="1"/>
  <c r="AI2214" i="1"/>
  <c r="AI2210" i="1"/>
  <c r="AI2206" i="1"/>
  <c r="AI2202" i="1"/>
  <c r="AI2198" i="1"/>
  <c r="AI2194" i="1"/>
  <c r="AI2190" i="1"/>
  <c r="AI2186" i="1"/>
  <c r="AI2182" i="1"/>
  <c r="AI2178" i="1"/>
  <c r="AI2174" i="1"/>
  <c r="AI2170" i="1"/>
  <c r="AI2166" i="1"/>
  <c r="AI2162" i="1"/>
  <c r="AI2158" i="1"/>
  <c r="AI2154" i="1"/>
  <c r="AI2150" i="1"/>
  <c r="AI2146" i="1"/>
  <c r="AI2142" i="1"/>
  <c r="AI2138" i="1"/>
  <c r="AI2134" i="1"/>
  <c r="AI2130" i="1"/>
  <c r="AI2126" i="1"/>
  <c r="AI2122" i="1"/>
  <c r="AI2118" i="1"/>
  <c r="AI2114" i="1"/>
  <c r="AI2110" i="1"/>
  <c r="AI2106" i="1"/>
  <c r="AI2102" i="1"/>
  <c r="AI2098" i="1"/>
  <c r="AI2094" i="1"/>
  <c r="AI2090" i="1"/>
  <c r="AI2086" i="1"/>
  <c r="AI2082" i="1"/>
  <c r="AI2078" i="1"/>
  <c r="AI2074" i="1"/>
  <c r="AI2070" i="1"/>
  <c r="AI2066" i="1"/>
  <c r="AI2062" i="1"/>
  <c r="AI2058" i="1"/>
  <c r="AI2054" i="1"/>
  <c r="AI2050" i="1"/>
  <c r="AI2046" i="1"/>
  <c r="AI2042" i="1"/>
  <c r="AI2038" i="1"/>
  <c r="AI2034" i="1"/>
  <c r="AI2030" i="1"/>
  <c r="AI2026" i="1"/>
  <c r="AI2022" i="1"/>
  <c r="AI2018" i="1"/>
  <c r="AI2014" i="1"/>
  <c r="AI2010" i="1"/>
  <c r="AI2006" i="1"/>
  <c r="AI2002" i="1"/>
  <c r="AI1998" i="1"/>
  <c r="AI1994" i="1"/>
  <c r="AI2497" i="1"/>
  <c r="AI2493" i="1"/>
  <c r="AI2489" i="1"/>
  <c r="AI2485" i="1"/>
  <c r="AI2481" i="1"/>
  <c r="AI2477" i="1"/>
  <c r="AI2473" i="1"/>
  <c r="AI2469" i="1"/>
  <c r="AI2465" i="1"/>
  <c r="AI2461" i="1"/>
  <c r="AI2457" i="1"/>
  <c r="AI2453" i="1"/>
  <c r="AI2449" i="1"/>
  <c r="AI2445" i="1"/>
  <c r="AI2441" i="1"/>
  <c r="AI2437" i="1"/>
  <c r="AI2433" i="1"/>
  <c r="AI2429" i="1"/>
  <c r="AI2425" i="1"/>
  <c r="AI2421" i="1"/>
  <c r="AI2417" i="1"/>
  <c r="AI2413" i="1"/>
  <c r="AI2409" i="1"/>
  <c r="AI2405" i="1"/>
  <c r="AI2401" i="1"/>
  <c r="AI2397" i="1"/>
  <c r="AI2393" i="1"/>
  <c r="AI2389" i="1"/>
  <c r="AI2385" i="1"/>
  <c r="AI2381" i="1"/>
  <c r="AI2377" i="1"/>
  <c r="AI2373" i="1"/>
  <c r="AI2369" i="1"/>
  <c r="AI2365" i="1"/>
  <c r="AI2361" i="1"/>
  <c r="AI2357" i="1"/>
  <c r="AI2353" i="1"/>
  <c r="AI2349" i="1"/>
  <c r="AI2345" i="1"/>
  <c r="AI2341" i="1"/>
  <c r="AI2337" i="1"/>
  <c r="AI2333" i="1"/>
  <c r="AI2329" i="1"/>
  <c r="AI2325" i="1"/>
  <c r="AI2321" i="1"/>
  <c r="AI2317" i="1"/>
  <c r="AI2313" i="1"/>
  <c r="AI2309" i="1"/>
  <c r="AI2305" i="1"/>
  <c r="AI2301" i="1"/>
  <c r="AI2297" i="1"/>
  <c r="AI2293" i="1"/>
  <c r="AI2289" i="1"/>
  <c r="AI2285" i="1"/>
  <c r="AI2281" i="1"/>
  <c r="AI2277" i="1"/>
  <c r="AI2273" i="1"/>
  <c r="AI2269" i="1"/>
  <c r="AI2265" i="1"/>
  <c r="AI2261" i="1"/>
  <c r="AI2257" i="1"/>
  <c r="AI2253" i="1"/>
  <c r="AI2249" i="1"/>
  <c r="AI2245" i="1"/>
  <c r="AI2241" i="1"/>
  <c r="AI2237" i="1"/>
  <c r="AI2233" i="1"/>
  <c r="AI2229" i="1"/>
  <c r="AI2225" i="1"/>
  <c r="AI2221" i="1"/>
  <c r="AI2217" i="1"/>
  <c r="AI2213" i="1"/>
  <c r="AI2209" i="1"/>
  <c r="AI2205" i="1"/>
  <c r="AI2201" i="1"/>
  <c r="AI2197" i="1"/>
  <c r="AI2193" i="1"/>
  <c r="AI2189" i="1"/>
  <c r="AI2185" i="1"/>
  <c r="AI2181" i="1"/>
  <c r="AI2177" i="1"/>
  <c r="AI2173" i="1"/>
  <c r="AI2169" i="1"/>
  <c r="AI2165" i="1"/>
  <c r="AI2161" i="1"/>
  <c r="AI2157" i="1"/>
  <c r="AI2153" i="1"/>
  <c r="AI2149" i="1"/>
  <c r="AI2145" i="1"/>
  <c r="AI2141" i="1"/>
  <c r="AI2137" i="1"/>
  <c r="AI2133" i="1"/>
  <c r="AI2129" i="1"/>
  <c r="AI2125" i="1"/>
  <c r="AI2121" i="1"/>
  <c r="AI2117" i="1"/>
  <c r="AI2113" i="1"/>
  <c r="AI2109" i="1"/>
  <c r="AI2105" i="1"/>
  <c r="AI2101" i="1"/>
  <c r="AI2097" i="1"/>
  <c r="AI2093" i="1"/>
  <c r="AI2089" i="1"/>
  <c r="AI2085" i="1"/>
  <c r="AI2081" i="1"/>
  <c r="AI2077" i="1"/>
  <c r="AI2073" i="1"/>
  <c r="AI2069" i="1"/>
  <c r="AI2065" i="1"/>
  <c r="AI2061" i="1"/>
  <c r="AI2057" i="1"/>
  <c r="AI2053" i="1"/>
  <c r="AI2049" i="1"/>
  <c r="AI2045" i="1"/>
  <c r="AI2041" i="1"/>
  <c r="AI2037" i="1"/>
  <c r="AI2033" i="1"/>
  <c r="AI2029" i="1"/>
  <c r="AI2025" i="1"/>
  <c r="AI2021" i="1"/>
  <c r="AI2017" i="1"/>
  <c r="AI2013" i="1"/>
  <c r="AI2009" i="1"/>
  <c r="AI2005" i="1"/>
  <c r="AI2001" i="1"/>
  <c r="AI1997" i="1"/>
  <c r="AI2496" i="1"/>
  <c r="AI2492" i="1"/>
  <c r="AI2488" i="1"/>
  <c r="AI2484" i="1"/>
  <c r="AI2480" i="1"/>
  <c r="AI2476" i="1"/>
  <c r="AI2472" i="1"/>
  <c r="AI2468" i="1"/>
  <c r="AI2464" i="1"/>
  <c r="AI2460" i="1"/>
  <c r="AI2456" i="1"/>
  <c r="AI2452" i="1"/>
  <c r="AI2448" i="1"/>
  <c r="AI2444" i="1"/>
  <c r="AI2440" i="1"/>
  <c r="AI2436" i="1"/>
  <c r="AI2432" i="1"/>
  <c r="AI2428" i="1"/>
  <c r="AI2424" i="1"/>
  <c r="AI2420" i="1"/>
  <c r="AI2416" i="1"/>
  <c r="AI2412" i="1"/>
  <c r="AI2408" i="1"/>
  <c r="AI2404" i="1"/>
  <c r="AI2400" i="1"/>
  <c r="AI2396" i="1"/>
  <c r="AI2392" i="1"/>
  <c r="AI2388" i="1"/>
  <c r="AI2384" i="1"/>
  <c r="AI2380" i="1"/>
  <c r="AI2376" i="1"/>
  <c r="AI2372" i="1"/>
  <c r="AI2368" i="1"/>
  <c r="AI2364" i="1"/>
  <c r="AI2360" i="1"/>
  <c r="AI2356" i="1"/>
  <c r="AI2352" i="1"/>
  <c r="AI2348" i="1"/>
  <c r="AI2344" i="1"/>
  <c r="AI2340" i="1"/>
  <c r="AI2336" i="1"/>
  <c r="AI2332" i="1"/>
  <c r="AI2328" i="1"/>
  <c r="AI2324" i="1"/>
  <c r="AI2320" i="1"/>
  <c r="AI2316" i="1"/>
  <c r="AI2312" i="1"/>
  <c r="AI2308" i="1"/>
  <c r="AI2304" i="1"/>
  <c r="AI2300" i="1"/>
  <c r="AI2296" i="1"/>
  <c r="AI2292" i="1"/>
  <c r="AI2288" i="1"/>
  <c r="AI2284" i="1"/>
  <c r="AI2280" i="1"/>
  <c r="AI2276" i="1"/>
  <c r="AI2272" i="1"/>
  <c r="AI2268" i="1"/>
  <c r="AI2264" i="1"/>
  <c r="AI2260" i="1"/>
  <c r="AI2256" i="1"/>
  <c r="AI2252" i="1"/>
  <c r="AI2248" i="1"/>
  <c r="AI2244" i="1"/>
  <c r="AI2240" i="1"/>
  <c r="AI2236" i="1"/>
  <c r="AI2232" i="1"/>
  <c r="AI2228" i="1"/>
  <c r="AI2224" i="1"/>
  <c r="AI2220" i="1"/>
  <c r="AI2216" i="1"/>
  <c r="AI2212" i="1"/>
  <c r="AI2208" i="1"/>
  <c r="AI2204" i="1"/>
  <c r="AI2200" i="1"/>
  <c r="AI2196" i="1"/>
  <c r="AI2192" i="1"/>
  <c r="AI2188" i="1"/>
  <c r="AI2184" i="1"/>
  <c r="AI2180" i="1"/>
  <c r="AI2176" i="1"/>
  <c r="AI2172" i="1"/>
  <c r="AI2168" i="1"/>
  <c r="AI2164" i="1"/>
  <c r="AI2160" i="1"/>
  <c r="AI2156" i="1"/>
  <c r="AI2152" i="1"/>
  <c r="AI2148" i="1"/>
  <c r="AI2144" i="1"/>
  <c r="AI2140" i="1"/>
  <c r="AI2136" i="1"/>
  <c r="AI2132" i="1"/>
  <c r="AI2128" i="1"/>
  <c r="AI2124" i="1"/>
  <c r="AI2120" i="1"/>
  <c r="AI2116" i="1"/>
  <c r="AI2112" i="1"/>
  <c r="AI2108" i="1"/>
  <c r="AI2104" i="1"/>
  <c r="AI2100" i="1"/>
  <c r="AI2096" i="1"/>
  <c r="AI2092" i="1"/>
  <c r="AI2088" i="1"/>
  <c r="AI2084" i="1"/>
  <c r="AI2080" i="1"/>
  <c r="AI2076" i="1"/>
  <c r="AI2072" i="1"/>
  <c r="AI2068" i="1"/>
  <c r="AI2064" i="1"/>
  <c r="AI2060" i="1"/>
  <c r="AI2056" i="1"/>
  <c r="AI2052" i="1"/>
  <c r="AI2048" i="1"/>
  <c r="AI2044" i="1"/>
  <c r="AI2040" i="1"/>
  <c r="AI2036" i="1"/>
  <c r="AI2032" i="1"/>
  <c r="AI2028" i="1"/>
  <c r="AI2024" i="1"/>
  <c r="AI2020" i="1"/>
  <c r="AI2016" i="1"/>
  <c r="AI2012" i="1"/>
  <c r="AI2008" i="1"/>
  <c r="AI2004" i="1"/>
  <c r="AI2000" i="1"/>
  <c r="AI1996" i="1"/>
  <c r="AI2495" i="1"/>
  <c r="AI2491" i="1"/>
  <c r="AI2487" i="1"/>
  <c r="AI2483" i="1"/>
  <c r="AI2479" i="1"/>
  <c r="AI2475" i="1"/>
  <c r="AI2471" i="1"/>
  <c r="AI2467" i="1"/>
  <c r="AI2463" i="1"/>
  <c r="AI2459" i="1"/>
  <c r="AI2455" i="1"/>
  <c r="AI2451" i="1"/>
  <c r="AI2447" i="1"/>
  <c r="AI2443" i="1"/>
  <c r="AI2439" i="1"/>
  <c r="AI2435" i="1"/>
  <c r="AI2431" i="1"/>
  <c r="AI2427" i="1"/>
  <c r="AI2423" i="1"/>
  <c r="AI2419" i="1"/>
  <c r="AI2415" i="1"/>
  <c r="AI2411" i="1"/>
  <c r="AI2407" i="1"/>
  <c r="AI2403" i="1"/>
  <c r="AI2399" i="1"/>
  <c r="AI2395" i="1"/>
  <c r="AI2391" i="1"/>
  <c r="AI2387" i="1"/>
  <c r="AI2383" i="1"/>
  <c r="AI2379" i="1"/>
  <c r="AI2375" i="1"/>
  <c r="AI2371" i="1"/>
  <c r="AI2367" i="1"/>
  <c r="AI2363" i="1"/>
  <c r="AI2359" i="1"/>
  <c r="AI2355" i="1"/>
  <c r="AI2351" i="1"/>
  <c r="AI2347" i="1"/>
  <c r="AI2343" i="1"/>
  <c r="AI2339" i="1"/>
  <c r="AI2335" i="1"/>
  <c r="AI2331" i="1"/>
  <c r="AI2327" i="1"/>
  <c r="AI2323" i="1"/>
  <c r="AI2319" i="1"/>
  <c r="AI2315" i="1"/>
  <c r="AI2311" i="1"/>
  <c r="AI2307" i="1"/>
  <c r="AI2303" i="1"/>
  <c r="AI2299" i="1"/>
  <c r="AI2295" i="1"/>
  <c r="AI2291" i="1"/>
  <c r="AI2287" i="1"/>
  <c r="AI2283" i="1"/>
  <c r="AI2279" i="1"/>
  <c r="AI2275" i="1"/>
  <c r="AI2271" i="1"/>
  <c r="AI2267" i="1"/>
  <c r="AI2263" i="1"/>
  <c r="AI2259" i="1"/>
  <c r="AI2255" i="1"/>
  <c r="AI2251" i="1"/>
  <c r="AI2247" i="1"/>
  <c r="AI2243" i="1"/>
  <c r="AI2239" i="1"/>
  <c r="AI2235" i="1"/>
  <c r="AI2231" i="1"/>
  <c r="AI2227" i="1"/>
  <c r="AI2223" i="1"/>
  <c r="AI2219" i="1"/>
  <c r="AI2215" i="1"/>
  <c r="AI2211" i="1"/>
  <c r="AI2207" i="1"/>
  <c r="AI2203" i="1"/>
  <c r="AI2199" i="1"/>
  <c r="AI2195" i="1"/>
  <c r="AI2191" i="1"/>
  <c r="AI2187" i="1"/>
  <c r="AI2183" i="1"/>
  <c r="AI2179" i="1"/>
  <c r="AI2175" i="1"/>
  <c r="AI2171" i="1"/>
  <c r="AI2167" i="1"/>
  <c r="AI2163" i="1"/>
  <c r="AI2159" i="1"/>
  <c r="AI2155" i="1"/>
  <c r="AI2151" i="1"/>
  <c r="AI2147" i="1"/>
  <c r="AI2143" i="1"/>
  <c r="AI2139" i="1"/>
  <c r="AI2135" i="1"/>
  <c r="AI2131" i="1"/>
  <c r="AI2127" i="1"/>
  <c r="AI2123" i="1"/>
  <c r="AI2119" i="1"/>
  <c r="AI2115" i="1"/>
  <c r="AI2111" i="1"/>
  <c r="AI2107" i="1"/>
  <c r="AI2103" i="1"/>
  <c r="AI2099" i="1"/>
  <c r="AI2095" i="1"/>
  <c r="AI2091" i="1"/>
  <c r="AI2087" i="1"/>
  <c r="AI2083" i="1"/>
  <c r="AI2079" i="1"/>
  <c r="AI2075" i="1"/>
  <c r="AI2071" i="1"/>
  <c r="AI2067" i="1"/>
  <c r="AI2063" i="1"/>
  <c r="AI2059" i="1"/>
  <c r="AI2055" i="1"/>
  <c r="AI2051" i="1"/>
  <c r="AI2047" i="1"/>
  <c r="AI2043" i="1"/>
  <c r="AI2039" i="1"/>
  <c r="AI2035" i="1"/>
  <c r="AI2031" i="1"/>
  <c r="AI2027" i="1"/>
  <c r="AI2023" i="1"/>
  <c r="AI2019" i="1"/>
  <c r="AI2015" i="1"/>
  <c r="AI2011" i="1"/>
  <c r="AI2007" i="1"/>
  <c r="AI2003" i="1"/>
  <c r="AI1999" i="1"/>
  <c r="AI1995" i="1"/>
  <c r="AI1990" i="1"/>
  <c r="AI1986" i="1"/>
  <c r="AI1982" i="1"/>
  <c r="AI1978" i="1"/>
  <c r="AI1974" i="1"/>
  <c r="AI1970" i="1"/>
  <c r="AI1966" i="1"/>
  <c r="AI1962" i="1"/>
  <c r="AI1958" i="1"/>
  <c r="AI1954" i="1"/>
  <c r="AI1950" i="1"/>
  <c r="AI1946" i="1"/>
  <c r="AI1942" i="1"/>
  <c r="AI1938" i="1"/>
  <c r="AI1934" i="1"/>
  <c r="AI1930" i="1"/>
  <c r="AI1926" i="1"/>
  <c r="AI1922" i="1"/>
  <c r="AI1918" i="1"/>
  <c r="AI1914" i="1"/>
  <c r="AI1910" i="1"/>
  <c r="AI1906" i="1"/>
  <c r="AI1902" i="1"/>
  <c r="AI1898" i="1"/>
  <c r="AI1894" i="1"/>
  <c r="AI1890" i="1"/>
  <c r="AI1886" i="1"/>
  <c r="AI1882" i="1"/>
  <c r="AI1878" i="1"/>
  <c r="AI1874" i="1"/>
  <c r="AI1870" i="1"/>
  <c r="AI1866" i="1"/>
  <c r="AI1862" i="1"/>
  <c r="AI1858" i="1"/>
  <c r="AI1854" i="1"/>
  <c r="AI1850" i="1"/>
  <c r="AI1846" i="1"/>
  <c r="AI1842" i="1"/>
  <c r="AI1838" i="1"/>
  <c r="AI1834" i="1"/>
  <c r="AI1830" i="1"/>
  <c r="AI1826" i="1"/>
  <c r="AI1822" i="1"/>
  <c r="AI1818" i="1"/>
  <c r="AI1814" i="1"/>
  <c r="AI1810" i="1"/>
  <c r="AI1806" i="1"/>
  <c r="AI1802" i="1"/>
  <c r="AI1798" i="1"/>
  <c r="AI1794" i="1"/>
  <c r="AI1790" i="1"/>
  <c r="AI1786" i="1"/>
  <c r="AI1782" i="1"/>
  <c r="AI1778" i="1"/>
  <c r="AI1774" i="1"/>
  <c r="AI1770" i="1"/>
  <c r="AI1766" i="1"/>
  <c r="AI1762" i="1"/>
  <c r="AI1758" i="1"/>
  <c r="AI1754" i="1"/>
  <c r="AI1750" i="1"/>
  <c r="AI1746" i="1"/>
  <c r="AI1742" i="1"/>
  <c r="AI1738" i="1"/>
  <c r="AI1734" i="1"/>
  <c r="AI1730" i="1"/>
  <c r="AI1726" i="1"/>
  <c r="AI1722" i="1"/>
  <c r="AI1718" i="1"/>
  <c r="AI1714" i="1"/>
  <c r="AI1710" i="1"/>
  <c r="AI1706" i="1"/>
  <c r="AI1702" i="1"/>
  <c r="AI1698" i="1"/>
  <c r="AI1694" i="1"/>
  <c r="AI1690" i="1"/>
  <c r="AI1686" i="1"/>
  <c r="AI1682" i="1"/>
  <c r="AI1678" i="1"/>
  <c r="AI1674" i="1"/>
  <c r="AI1670" i="1"/>
  <c r="AI1666" i="1"/>
  <c r="AI1662" i="1"/>
  <c r="AI1658" i="1"/>
  <c r="AI1654" i="1"/>
  <c r="AI1650" i="1"/>
  <c r="AI1646" i="1"/>
  <c r="AI1642" i="1"/>
  <c r="AI1638" i="1"/>
  <c r="AI1634" i="1"/>
  <c r="AI1630" i="1"/>
  <c r="AI1626" i="1"/>
  <c r="AI1622" i="1"/>
  <c r="AI1618" i="1"/>
  <c r="AI1614" i="1"/>
  <c r="AI1610" i="1"/>
  <c r="AI1606" i="1"/>
  <c r="AI1602" i="1"/>
  <c r="AI1598" i="1"/>
  <c r="AI1594" i="1"/>
  <c r="AI1590" i="1"/>
  <c r="AI1586" i="1"/>
  <c r="AI1582" i="1"/>
  <c r="AI1578" i="1"/>
  <c r="AI1574" i="1"/>
  <c r="AI1570" i="1"/>
  <c r="AI1566" i="1"/>
  <c r="AI1562" i="1"/>
  <c r="AI1558" i="1"/>
  <c r="AI1554" i="1"/>
  <c r="AI1550" i="1"/>
  <c r="AI1546" i="1"/>
  <c r="AI1542" i="1"/>
  <c r="AI1538" i="1"/>
  <c r="AI1534" i="1"/>
  <c r="AI1530" i="1"/>
  <c r="AI1993" i="1"/>
  <c r="AI1989" i="1"/>
  <c r="AI1985" i="1"/>
  <c r="AI1981" i="1"/>
  <c r="AI1977" i="1"/>
  <c r="AI1973" i="1"/>
  <c r="AI1969" i="1"/>
  <c r="AI1965" i="1"/>
  <c r="AI1961" i="1"/>
  <c r="AI1957" i="1"/>
  <c r="AI1953" i="1"/>
  <c r="AI1949" i="1"/>
  <c r="AI1945" i="1"/>
  <c r="AI1941" i="1"/>
  <c r="AI1937" i="1"/>
  <c r="AI1933" i="1"/>
  <c r="AI1929" i="1"/>
  <c r="AI1925" i="1"/>
  <c r="AI1921" i="1"/>
  <c r="AI1917" i="1"/>
  <c r="AI1913" i="1"/>
  <c r="AI1909" i="1"/>
  <c r="AI1905" i="1"/>
  <c r="AI1901" i="1"/>
  <c r="AI1897" i="1"/>
  <c r="AI1893" i="1"/>
  <c r="AI1889" i="1"/>
  <c r="AI1885" i="1"/>
  <c r="AI1881" i="1"/>
  <c r="AI1877" i="1"/>
  <c r="AI1873" i="1"/>
  <c r="AI1869" i="1"/>
  <c r="AI1865" i="1"/>
  <c r="AI1861" i="1"/>
  <c r="AI1857" i="1"/>
  <c r="AI1853" i="1"/>
  <c r="AI1849" i="1"/>
  <c r="AI1845" i="1"/>
  <c r="AI1841" i="1"/>
  <c r="AI1837" i="1"/>
  <c r="AI1833" i="1"/>
  <c r="AI1829" i="1"/>
  <c r="AI1825" i="1"/>
  <c r="AI1821" i="1"/>
  <c r="AI1817" i="1"/>
  <c r="AI1813" i="1"/>
  <c r="AI1809" i="1"/>
  <c r="AI1805" i="1"/>
  <c r="AI1801" i="1"/>
  <c r="AI1797" i="1"/>
  <c r="AI1793" i="1"/>
  <c r="AI1789" i="1"/>
  <c r="AI1785" i="1"/>
  <c r="AI1781" i="1"/>
  <c r="AI1777" i="1"/>
  <c r="AI1773" i="1"/>
  <c r="AI1769" i="1"/>
  <c r="AI1765" i="1"/>
  <c r="AI1761" i="1"/>
  <c r="AI1757" i="1"/>
  <c r="AI1753" i="1"/>
  <c r="AI1749" i="1"/>
  <c r="AI1745" i="1"/>
  <c r="AI1741" i="1"/>
  <c r="AI1737" i="1"/>
  <c r="AI1733" i="1"/>
  <c r="AI1729" i="1"/>
  <c r="AI1725" i="1"/>
  <c r="AI1721" i="1"/>
  <c r="AI1717" i="1"/>
  <c r="AI1713" i="1"/>
  <c r="AI1709" i="1"/>
  <c r="AI1705" i="1"/>
  <c r="AI1701" i="1"/>
  <c r="AI1697" i="1"/>
  <c r="AI1693" i="1"/>
  <c r="AI1689" i="1"/>
  <c r="AI1685" i="1"/>
  <c r="AI1681" i="1"/>
  <c r="AI1677" i="1"/>
  <c r="AI1673" i="1"/>
  <c r="AI1669" i="1"/>
  <c r="AI1665" i="1"/>
  <c r="AI1661" i="1"/>
  <c r="AI1657" i="1"/>
  <c r="AI1653" i="1"/>
  <c r="AI1649" i="1"/>
  <c r="AI1645" i="1"/>
  <c r="AI1641" i="1"/>
  <c r="AI1637" i="1"/>
  <c r="AI1633" i="1"/>
  <c r="AI1629" i="1"/>
  <c r="AI1625" i="1"/>
  <c r="AI1621" i="1"/>
  <c r="AI1617" i="1"/>
  <c r="AI1613" i="1"/>
  <c r="AI1609" i="1"/>
  <c r="AI1605" i="1"/>
  <c r="AI1601" i="1"/>
  <c r="AI1597" i="1"/>
  <c r="AI1593" i="1"/>
  <c r="AI1589" i="1"/>
  <c r="AI1585" i="1"/>
  <c r="AI1581" i="1"/>
  <c r="AI1577" i="1"/>
  <c r="AI1573" i="1"/>
  <c r="AI1569" i="1"/>
  <c r="AI1565" i="1"/>
  <c r="AI1561" i="1"/>
  <c r="AI1557" i="1"/>
  <c r="AI1553" i="1"/>
  <c r="AI1549" i="1"/>
  <c r="AI1545" i="1"/>
  <c r="AI1541" i="1"/>
  <c r="AI1537" i="1"/>
  <c r="AI1533" i="1"/>
  <c r="AI1529" i="1"/>
  <c r="AI1525" i="1"/>
  <c r="AI1521" i="1"/>
  <c r="AI1517" i="1"/>
  <c r="AI1513" i="1"/>
  <c r="AI1509" i="1"/>
  <c r="AI1505" i="1"/>
  <c r="AI1501" i="1"/>
  <c r="AI1497" i="1"/>
  <c r="AI1493" i="1"/>
  <c r="AI1489" i="1"/>
  <c r="AI1485" i="1"/>
  <c r="AI1481" i="1"/>
  <c r="AI1477" i="1"/>
  <c r="AI1992" i="1"/>
  <c r="AI1988" i="1"/>
  <c r="AI1984" i="1"/>
  <c r="AI1980" i="1"/>
  <c r="AI1976" i="1"/>
  <c r="AI1972" i="1"/>
  <c r="AI1968" i="1"/>
  <c r="AI1964" i="1"/>
  <c r="AI1960" i="1"/>
  <c r="AI1956" i="1"/>
  <c r="AI1952" i="1"/>
  <c r="AI1948" i="1"/>
  <c r="AI1944" i="1"/>
  <c r="AI1940" i="1"/>
  <c r="AI1936" i="1"/>
  <c r="AI1932" i="1"/>
  <c r="AI1928" i="1"/>
  <c r="AI1924" i="1"/>
  <c r="AI1920" i="1"/>
  <c r="AI1916" i="1"/>
  <c r="AI1912" i="1"/>
  <c r="AI1908" i="1"/>
  <c r="AI1904" i="1"/>
  <c r="AI1900" i="1"/>
  <c r="AI1896" i="1"/>
  <c r="AI1892" i="1"/>
  <c r="AI1888" i="1"/>
  <c r="AI1884" i="1"/>
  <c r="AI1880" i="1"/>
  <c r="AI1876" i="1"/>
  <c r="AI1872" i="1"/>
  <c r="AI1868" i="1"/>
  <c r="AI1864" i="1"/>
  <c r="AI1860" i="1"/>
  <c r="AI1856" i="1"/>
  <c r="AI1852" i="1"/>
  <c r="AI1848" i="1"/>
  <c r="AI1844" i="1"/>
  <c r="AI1840" i="1"/>
  <c r="AI1836" i="1"/>
  <c r="AI1832" i="1"/>
  <c r="AI1828" i="1"/>
  <c r="AI1824" i="1"/>
  <c r="AI1820" i="1"/>
  <c r="AI1816" i="1"/>
  <c r="AI1812" i="1"/>
  <c r="AI1808" i="1"/>
  <c r="AI1804" i="1"/>
  <c r="AI1800" i="1"/>
  <c r="AI1796" i="1"/>
  <c r="AI1792" i="1"/>
  <c r="AI1788" i="1"/>
  <c r="AI1784" i="1"/>
  <c r="AI1780" i="1"/>
  <c r="AI1776" i="1"/>
  <c r="AI1772" i="1"/>
  <c r="AI1768" i="1"/>
  <c r="AI1764" i="1"/>
  <c r="AI1760" i="1"/>
  <c r="AI1756" i="1"/>
  <c r="AI1752" i="1"/>
  <c r="AI1748" i="1"/>
  <c r="AI1744" i="1"/>
  <c r="AI1740" i="1"/>
  <c r="AI1736" i="1"/>
  <c r="AI1732" i="1"/>
  <c r="AI1728" i="1"/>
  <c r="AI1724" i="1"/>
  <c r="AI1720" i="1"/>
  <c r="AI1716" i="1"/>
  <c r="AI1712" i="1"/>
  <c r="AI1708" i="1"/>
  <c r="AI1704" i="1"/>
  <c r="AI1700" i="1"/>
  <c r="AI1696" i="1"/>
  <c r="AI1692" i="1"/>
  <c r="AI1688" i="1"/>
  <c r="AI1684" i="1"/>
  <c r="AI1680" i="1"/>
  <c r="AI1676" i="1"/>
  <c r="AI1672" i="1"/>
  <c r="AI1668" i="1"/>
  <c r="AI1664" i="1"/>
  <c r="AI1660" i="1"/>
  <c r="AI1656" i="1"/>
  <c r="AI1652" i="1"/>
  <c r="AI1648" i="1"/>
  <c r="AI1644" i="1"/>
  <c r="AI1640" i="1"/>
  <c r="AI1636" i="1"/>
  <c r="AI1632" i="1"/>
  <c r="AI1628" i="1"/>
  <c r="AI1624" i="1"/>
  <c r="AI1620" i="1"/>
  <c r="AI1616" i="1"/>
  <c r="AI1612" i="1"/>
  <c r="AI1608" i="1"/>
  <c r="AI1604" i="1"/>
  <c r="AI1600" i="1"/>
  <c r="AI1596" i="1"/>
  <c r="AI1592" i="1"/>
  <c r="AI1588" i="1"/>
  <c r="AI1584" i="1"/>
  <c r="AI1580" i="1"/>
  <c r="AI1576" i="1"/>
  <c r="AI1572" i="1"/>
  <c r="AI1568" i="1"/>
  <c r="AI1564" i="1"/>
  <c r="AI1560" i="1"/>
  <c r="AI1556" i="1"/>
  <c r="AI1552" i="1"/>
  <c r="AI1548" i="1"/>
  <c r="AI1544" i="1"/>
  <c r="AI1540" i="1"/>
  <c r="AI1536" i="1"/>
  <c r="AI1532" i="1"/>
  <c r="AI1528" i="1"/>
  <c r="AI1524" i="1"/>
  <c r="AI1520" i="1"/>
  <c r="AI1516" i="1"/>
  <c r="AI1512" i="1"/>
  <c r="AI1508" i="1"/>
  <c r="AI1504" i="1"/>
  <c r="AI1500" i="1"/>
  <c r="AI1496" i="1"/>
  <c r="AI1492" i="1"/>
  <c r="AI1488" i="1"/>
  <c r="AI1991" i="1"/>
  <c r="AI1987" i="1"/>
  <c r="AI1983" i="1"/>
  <c r="AI1979" i="1"/>
  <c r="AI1975" i="1"/>
  <c r="AI1971" i="1"/>
  <c r="AI1967" i="1"/>
  <c r="AI1963" i="1"/>
  <c r="AI1959" i="1"/>
  <c r="AI1955" i="1"/>
  <c r="AI1951" i="1"/>
  <c r="AI1947" i="1"/>
  <c r="AI1943" i="1"/>
  <c r="AI1939" i="1"/>
  <c r="AI1935" i="1"/>
  <c r="AI1931" i="1"/>
  <c r="AI1927" i="1"/>
  <c r="AI1923" i="1"/>
  <c r="AI1919" i="1"/>
  <c r="AI1915" i="1"/>
  <c r="AI1911" i="1"/>
  <c r="AI1907" i="1"/>
  <c r="AI1903" i="1"/>
  <c r="AI1899" i="1"/>
  <c r="AI1895" i="1"/>
  <c r="AI1891" i="1"/>
  <c r="AI1887" i="1"/>
  <c r="AI1883" i="1"/>
  <c r="AI1879" i="1"/>
  <c r="AI1875" i="1"/>
  <c r="AI1871" i="1"/>
  <c r="AI1867" i="1"/>
  <c r="AI1863" i="1"/>
  <c r="AI1859" i="1"/>
  <c r="AI1855" i="1"/>
  <c r="AI1851" i="1"/>
  <c r="AI1847" i="1"/>
  <c r="AI1843" i="1"/>
  <c r="AI1839" i="1"/>
  <c r="AI1835" i="1"/>
  <c r="AI1831" i="1"/>
  <c r="AI1827" i="1"/>
  <c r="AI1823" i="1"/>
  <c r="AI1819" i="1"/>
  <c r="AI1815" i="1"/>
  <c r="AI1811" i="1"/>
  <c r="AI1807" i="1"/>
  <c r="AI1803" i="1"/>
  <c r="AI1799" i="1"/>
  <c r="AI1795" i="1"/>
  <c r="AI1791" i="1"/>
  <c r="AI1787" i="1"/>
  <c r="AI1783" i="1"/>
  <c r="AI1779" i="1"/>
  <c r="AI1775" i="1"/>
  <c r="AI1771" i="1"/>
  <c r="AI1767" i="1"/>
  <c r="AI1763" i="1"/>
  <c r="AI1759" i="1"/>
  <c r="AI1755" i="1"/>
  <c r="AI1751" i="1"/>
  <c r="AI1747" i="1"/>
  <c r="AI1743" i="1"/>
  <c r="AI1739" i="1"/>
  <c r="AI1735" i="1"/>
  <c r="AI1731" i="1"/>
  <c r="AI1727" i="1"/>
  <c r="AI1723" i="1"/>
  <c r="AI1719" i="1"/>
  <c r="AI1715" i="1"/>
  <c r="AI1711" i="1"/>
  <c r="AI1707" i="1"/>
  <c r="AI1703" i="1"/>
  <c r="AI1699" i="1"/>
  <c r="AI1695" i="1"/>
  <c r="AI1691" i="1"/>
  <c r="AI1687" i="1"/>
  <c r="AI1683" i="1"/>
  <c r="AI1679" i="1"/>
  <c r="AI1675" i="1"/>
  <c r="AI1671" i="1"/>
  <c r="AI1667" i="1"/>
  <c r="AI1663" i="1"/>
  <c r="AI1659" i="1"/>
  <c r="AI1655" i="1"/>
  <c r="AI1651" i="1"/>
  <c r="AI1647" i="1"/>
  <c r="AI1643" i="1"/>
  <c r="AI1639" i="1"/>
  <c r="AI1635" i="1"/>
  <c r="AI1631" i="1"/>
  <c r="AI1627" i="1"/>
  <c r="AI1623" i="1"/>
  <c r="AI1619" i="1"/>
  <c r="AI1615" i="1"/>
  <c r="AI1611" i="1"/>
  <c r="AI1607" i="1"/>
  <c r="AI1603" i="1"/>
  <c r="AI1599" i="1"/>
  <c r="AI1595" i="1"/>
  <c r="AI1591" i="1"/>
  <c r="AI1587" i="1"/>
  <c r="AI1583" i="1"/>
  <c r="AI1579" i="1"/>
  <c r="AI1575" i="1"/>
  <c r="AI1571" i="1"/>
  <c r="AI1567" i="1"/>
  <c r="AI1563" i="1"/>
  <c r="AI1559" i="1"/>
  <c r="AI1555" i="1"/>
  <c r="AI1551" i="1"/>
  <c r="AI1547" i="1"/>
  <c r="AI1543" i="1"/>
  <c r="AI1539" i="1"/>
  <c r="AI1535" i="1"/>
  <c r="AI1531" i="1"/>
  <c r="AI1526" i="1"/>
  <c r="AI1518" i="1"/>
  <c r="AI1510" i="1"/>
  <c r="AI1502" i="1"/>
  <c r="AI1494" i="1"/>
  <c r="AI1486" i="1"/>
  <c r="AI1480" i="1"/>
  <c r="AI1475" i="1"/>
  <c r="AI1471" i="1"/>
  <c r="AI1467" i="1"/>
  <c r="AI1463" i="1"/>
  <c r="AI1459" i="1"/>
  <c r="AI1455" i="1"/>
  <c r="AI1451" i="1"/>
  <c r="AI1447" i="1"/>
  <c r="AI1443" i="1"/>
  <c r="AI1439" i="1"/>
  <c r="AI1435" i="1"/>
  <c r="AI1431" i="1"/>
  <c r="AI1427" i="1"/>
  <c r="AI1423" i="1"/>
  <c r="AI1419" i="1"/>
  <c r="AI1415" i="1"/>
  <c r="AI1411" i="1"/>
  <c r="AI1407" i="1"/>
  <c r="AI1403" i="1"/>
  <c r="AI1399" i="1"/>
  <c r="AI1395" i="1"/>
  <c r="AI1391" i="1"/>
  <c r="AI1387" i="1"/>
  <c r="AI1383" i="1"/>
  <c r="AI1379" i="1"/>
  <c r="AI1375" i="1"/>
  <c r="AI1371" i="1"/>
  <c r="AI1367" i="1"/>
  <c r="AI1363" i="1"/>
  <c r="AI1359" i="1"/>
  <c r="AI1355" i="1"/>
  <c r="AI1351" i="1"/>
  <c r="AI1347" i="1"/>
  <c r="AI1343" i="1"/>
  <c r="AI1339" i="1"/>
  <c r="AI1335" i="1"/>
  <c r="AI1331" i="1"/>
  <c r="AI1327" i="1"/>
  <c r="AI1323" i="1"/>
  <c r="AI1319" i="1"/>
  <c r="AI1315" i="1"/>
  <c r="AI1311" i="1"/>
  <c r="AI1307" i="1"/>
  <c r="AI1303" i="1"/>
  <c r="AI1299" i="1"/>
  <c r="AI1295" i="1"/>
  <c r="AI1291" i="1"/>
  <c r="AI1287" i="1"/>
  <c r="AI1283" i="1"/>
  <c r="AI1279" i="1"/>
  <c r="AI1275" i="1"/>
  <c r="AI1271" i="1"/>
  <c r="AI1267" i="1"/>
  <c r="AI1263" i="1"/>
  <c r="AI1259" i="1"/>
  <c r="AI1255" i="1"/>
  <c r="AI1251" i="1"/>
  <c r="AI1247" i="1"/>
  <c r="AI1243" i="1"/>
  <c r="AI1239" i="1"/>
  <c r="AI1235" i="1"/>
  <c r="AI1231" i="1"/>
  <c r="AI1227" i="1"/>
  <c r="AI1223" i="1"/>
  <c r="AI1219" i="1"/>
  <c r="AI1215" i="1"/>
  <c r="AI1211" i="1"/>
  <c r="AI1207" i="1"/>
  <c r="AI1203" i="1"/>
  <c r="AI1199" i="1"/>
  <c r="AI1195" i="1"/>
  <c r="AI1191" i="1"/>
  <c r="AI1187" i="1"/>
  <c r="AI1183" i="1"/>
  <c r="AI1179" i="1"/>
  <c r="AI1175" i="1"/>
  <c r="AI1171" i="1"/>
  <c r="AI1167" i="1"/>
  <c r="AI1163" i="1"/>
  <c r="AI1159" i="1"/>
  <c r="AI1155" i="1"/>
  <c r="AI1151" i="1"/>
  <c r="AI1147" i="1"/>
  <c r="AI1143" i="1"/>
  <c r="AI1139" i="1"/>
  <c r="AI1135" i="1"/>
  <c r="AI1131" i="1"/>
  <c r="AI1127" i="1"/>
  <c r="AI1123" i="1"/>
  <c r="AI1119" i="1"/>
  <c r="AI1115" i="1"/>
  <c r="AI1111" i="1"/>
  <c r="AI1107" i="1"/>
  <c r="AI1103" i="1"/>
  <c r="AI1099" i="1"/>
  <c r="AI1095" i="1"/>
  <c r="AI1091" i="1"/>
  <c r="AI1087" i="1"/>
  <c r="AI1083" i="1"/>
  <c r="AI1079" i="1"/>
  <c r="AI1075" i="1"/>
  <c r="AI1071" i="1"/>
  <c r="AI1067" i="1"/>
  <c r="AI1063" i="1"/>
  <c r="AI1059" i="1"/>
  <c r="AI1055" i="1"/>
  <c r="AI1051" i="1"/>
  <c r="AI1047" i="1"/>
  <c r="AI1043" i="1"/>
  <c r="AI1039" i="1"/>
  <c r="AI1035" i="1"/>
  <c r="AI1031" i="1"/>
  <c r="AI1027" i="1"/>
  <c r="AI1023" i="1"/>
  <c r="AI1019" i="1"/>
  <c r="AI1015" i="1"/>
  <c r="AI1011" i="1"/>
  <c r="AI1007" i="1"/>
  <c r="AI1003" i="1"/>
  <c r="AI999" i="1"/>
  <c r="AI995" i="1"/>
  <c r="AI991" i="1"/>
  <c r="AI987" i="1"/>
  <c r="AI983" i="1"/>
  <c r="AI979" i="1"/>
  <c r="AI975" i="1"/>
  <c r="AI971" i="1"/>
  <c r="AI967" i="1"/>
  <c r="AI963" i="1"/>
  <c r="AI959" i="1"/>
  <c r="AI955" i="1"/>
  <c r="AI951" i="1"/>
  <c r="AI947" i="1"/>
  <c r="AI943" i="1"/>
  <c r="AI939" i="1"/>
  <c r="AI935" i="1"/>
  <c r="AI931" i="1"/>
  <c r="AI927" i="1"/>
  <c r="AI923" i="1"/>
  <c r="AI919" i="1"/>
  <c r="AI915" i="1"/>
  <c r="AI911" i="1"/>
  <c r="AI907" i="1"/>
  <c r="AI903" i="1"/>
  <c r="AI899" i="1"/>
  <c r="AI895" i="1"/>
  <c r="AI891" i="1"/>
  <c r="AI887" i="1"/>
  <c r="AI883" i="1"/>
  <c r="AI879" i="1"/>
  <c r="AI875" i="1"/>
  <c r="AI871" i="1"/>
  <c r="AI867" i="1"/>
  <c r="AI863" i="1"/>
  <c r="AI859" i="1"/>
  <c r="AI855" i="1"/>
  <c r="AI851" i="1"/>
  <c r="AI847" i="1"/>
  <c r="AI843" i="1"/>
  <c r="AI839" i="1"/>
  <c r="AI835" i="1"/>
  <c r="AI831" i="1"/>
  <c r="AI827" i="1"/>
  <c r="AI823" i="1"/>
  <c r="AI819" i="1"/>
  <c r="AI815" i="1"/>
  <c r="AI811" i="1"/>
  <c r="AI807" i="1"/>
  <c r="AI803" i="1"/>
  <c r="AI799" i="1"/>
  <c r="AI795" i="1"/>
  <c r="AI791" i="1"/>
  <c r="AI787" i="1"/>
  <c r="AI783" i="1"/>
  <c r="AI779" i="1"/>
  <c r="AI775" i="1"/>
  <c r="AI771" i="1"/>
  <c r="AI767" i="1"/>
  <c r="AI763" i="1"/>
  <c r="AI759" i="1"/>
  <c r="AI755" i="1"/>
  <c r="AI751" i="1"/>
  <c r="AI747" i="1"/>
  <c r="AI743" i="1"/>
  <c r="AI739" i="1"/>
  <c r="AI735" i="1"/>
  <c r="AI731" i="1"/>
  <c r="AI727" i="1"/>
  <c r="AI723" i="1"/>
  <c r="AI719" i="1"/>
  <c r="AI715" i="1"/>
  <c r="AI711" i="1"/>
  <c r="AI707" i="1"/>
  <c r="AI703" i="1"/>
  <c r="AI699" i="1"/>
  <c r="AI695" i="1"/>
  <c r="AI691" i="1"/>
  <c r="AI687" i="1"/>
  <c r="AI683" i="1"/>
  <c r="AI679" i="1"/>
  <c r="AI675" i="1"/>
  <c r="AI671" i="1"/>
  <c r="AI667" i="1"/>
  <c r="AI663" i="1"/>
  <c r="AI659" i="1"/>
  <c r="AI655" i="1"/>
  <c r="AI651" i="1"/>
  <c r="AI647" i="1"/>
  <c r="AI643" i="1"/>
  <c r="AI639" i="1"/>
  <c r="AI635" i="1"/>
  <c r="AI631" i="1"/>
  <c r="AI627" i="1"/>
  <c r="AI623" i="1"/>
  <c r="AI619" i="1"/>
  <c r="AI615" i="1"/>
  <c r="AI611" i="1"/>
  <c r="AI607" i="1"/>
  <c r="AI603" i="1"/>
  <c r="AI599" i="1"/>
  <c r="AI595" i="1"/>
  <c r="AI591" i="1"/>
  <c r="AI587" i="1"/>
  <c r="AI583" i="1"/>
  <c r="AI579" i="1"/>
  <c r="AI575" i="1"/>
  <c r="AI571" i="1"/>
  <c r="AI567" i="1"/>
  <c r="AI563" i="1"/>
  <c r="AI559" i="1"/>
  <c r="AI555" i="1"/>
  <c r="AI551" i="1"/>
  <c r="AI547" i="1"/>
  <c r="AI543" i="1"/>
  <c r="AI539" i="1"/>
  <c r="AI535" i="1"/>
  <c r="AI531" i="1"/>
  <c r="AI1523" i="1"/>
  <c r="AI1515" i="1"/>
  <c r="AI1507" i="1"/>
  <c r="AI1499" i="1"/>
  <c r="AI1491" i="1"/>
  <c r="AI1484" i="1"/>
  <c r="AI1479" i="1"/>
  <c r="AI1474" i="1"/>
  <c r="AI1470" i="1"/>
  <c r="AI1466" i="1"/>
  <c r="AI1462" i="1"/>
  <c r="AI1458" i="1"/>
  <c r="AI1454" i="1"/>
  <c r="AI1450" i="1"/>
  <c r="AI1446" i="1"/>
  <c r="AI1442" i="1"/>
  <c r="AI1438" i="1"/>
  <c r="AI1434" i="1"/>
  <c r="AI1430" i="1"/>
  <c r="AI1426" i="1"/>
  <c r="AI1422" i="1"/>
  <c r="AI1418" i="1"/>
  <c r="AI1414" i="1"/>
  <c r="AI1410" i="1"/>
  <c r="AI1406" i="1"/>
  <c r="AI1402" i="1"/>
  <c r="AI1398" i="1"/>
  <c r="AI1394" i="1"/>
  <c r="AI1390" i="1"/>
  <c r="AI1386" i="1"/>
  <c r="AI1382" i="1"/>
  <c r="AI1378" i="1"/>
  <c r="AI1374" i="1"/>
  <c r="AI1370" i="1"/>
  <c r="AI1366" i="1"/>
  <c r="AI1362" i="1"/>
  <c r="AI1358" i="1"/>
  <c r="AI1354" i="1"/>
  <c r="AI1350" i="1"/>
  <c r="AI1346" i="1"/>
  <c r="AI1342" i="1"/>
  <c r="AI1338" i="1"/>
  <c r="AI1334" i="1"/>
  <c r="AI1330" i="1"/>
  <c r="AI1326" i="1"/>
  <c r="AI1322" i="1"/>
  <c r="AI1318" i="1"/>
  <c r="AI1314" i="1"/>
  <c r="AI1310" i="1"/>
  <c r="AI1306" i="1"/>
  <c r="AI1302" i="1"/>
  <c r="AI1298" i="1"/>
  <c r="AI1294" i="1"/>
  <c r="AI1290" i="1"/>
  <c r="AI1286" i="1"/>
  <c r="AI1282" i="1"/>
  <c r="AI1278" i="1"/>
  <c r="AI1274" i="1"/>
  <c r="AI1270" i="1"/>
  <c r="AI1266" i="1"/>
  <c r="AI1262" i="1"/>
  <c r="AI1258" i="1"/>
  <c r="AI1254" i="1"/>
  <c r="AI1250" i="1"/>
  <c r="AI1246" i="1"/>
  <c r="AI1242" i="1"/>
  <c r="AI1238" i="1"/>
  <c r="AI1234" i="1"/>
  <c r="AI1230" i="1"/>
  <c r="AI1226" i="1"/>
  <c r="AI1222" i="1"/>
  <c r="AI1218" i="1"/>
  <c r="AI1214" i="1"/>
  <c r="AI1210" i="1"/>
  <c r="AI1206" i="1"/>
  <c r="AI1202" i="1"/>
  <c r="AI1198" i="1"/>
  <c r="AI1194" i="1"/>
  <c r="AI1190" i="1"/>
  <c r="AI1186" i="1"/>
  <c r="AI1182" i="1"/>
  <c r="AI1178" i="1"/>
  <c r="AI1174" i="1"/>
  <c r="AI1170" i="1"/>
  <c r="AI1166" i="1"/>
  <c r="AI1162" i="1"/>
  <c r="AI1158" i="1"/>
  <c r="AI1154" i="1"/>
  <c r="AI1150" i="1"/>
  <c r="AI1146" i="1"/>
  <c r="AI1142" i="1"/>
  <c r="AI1138" i="1"/>
  <c r="AI1134" i="1"/>
  <c r="AI1130" i="1"/>
  <c r="AI1126" i="1"/>
  <c r="AI1122" i="1"/>
  <c r="AI1118" i="1"/>
  <c r="AI1114" i="1"/>
  <c r="AI1110" i="1"/>
  <c r="AI1106" i="1"/>
  <c r="AI1102" i="1"/>
  <c r="AI1098" i="1"/>
  <c r="AI1094" i="1"/>
  <c r="AI1090" i="1"/>
  <c r="AI1086" i="1"/>
  <c r="AI1082" i="1"/>
  <c r="AI1078" i="1"/>
  <c r="AI1074" i="1"/>
  <c r="AI1070" i="1"/>
  <c r="AI1066" i="1"/>
  <c r="AI1062" i="1"/>
  <c r="AI1058" i="1"/>
  <c r="AI1054" i="1"/>
  <c r="AI1050" i="1"/>
  <c r="AI1046" i="1"/>
  <c r="AI1042" i="1"/>
  <c r="AI1038" i="1"/>
  <c r="AI1034" i="1"/>
  <c r="AI1030" i="1"/>
  <c r="AI1026" i="1"/>
  <c r="AI1022" i="1"/>
  <c r="AI1018" i="1"/>
  <c r="AI1014" i="1"/>
  <c r="AI1010" i="1"/>
  <c r="AI1006" i="1"/>
  <c r="AI1002" i="1"/>
  <c r="AI998" i="1"/>
  <c r="AI994" i="1"/>
  <c r="AI990" i="1"/>
  <c r="AI986" i="1"/>
  <c r="AI982" i="1"/>
  <c r="AI978" i="1"/>
  <c r="AI974" i="1"/>
  <c r="AI970" i="1"/>
  <c r="AI966" i="1"/>
  <c r="AI962" i="1"/>
  <c r="AI958" i="1"/>
  <c r="AI954" i="1"/>
  <c r="AI950" i="1"/>
  <c r="AI946" i="1"/>
  <c r="AI942" i="1"/>
  <c r="AI938" i="1"/>
  <c r="AI934" i="1"/>
  <c r="AI930" i="1"/>
  <c r="AI926" i="1"/>
  <c r="AI922" i="1"/>
  <c r="AI918" i="1"/>
  <c r="AI914" i="1"/>
  <c r="AI910" i="1"/>
  <c r="AI906" i="1"/>
  <c r="AI902" i="1"/>
  <c r="AI898" i="1"/>
  <c r="AI894" i="1"/>
  <c r="AI890" i="1"/>
  <c r="AI886" i="1"/>
  <c r="AI882" i="1"/>
  <c r="AI878" i="1"/>
  <c r="AI874" i="1"/>
  <c r="AI870" i="1"/>
  <c r="AI866" i="1"/>
  <c r="AI862" i="1"/>
  <c r="AI858" i="1"/>
  <c r="AI854" i="1"/>
  <c r="AI850" i="1"/>
  <c r="AI846" i="1"/>
  <c r="AI842" i="1"/>
  <c r="AI838" i="1"/>
  <c r="AI834" i="1"/>
  <c r="AI830" i="1"/>
  <c r="AI826" i="1"/>
  <c r="AI822" i="1"/>
  <c r="AI818" i="1"/>
  <c r="AI814" i="1"/>
  <c r="AI810" i="1"/>
  <c r="AI806" i="1"/>
  <c r="AI802" i="1"/>
  <c r="AI798" i="1"/>
  <c r="AI794" i="1"/>
  <c r="AI790" i="1"/>
  <c r="AI786" i="1"/>
  <c r="AI782" i="1"/>
  <c r="AI778" i="1"/>
  <c r="AI774" i="1"/>
  <c r="AI770" i="1"/>
  <c r="AI766" i="1"/>
  <c r="AI762" i="1"/>
  <c r="AI758" i="1"/>
  <c r="AI754" i="1"/>
  <c r="AI750" i="1"/>
  <c r="AI746" i="1"/>
  <c r="AI742" i="1"/>
  <c r="AI738" i="1"/>
  <c r="AI734" i="1"/>
  <c r="AI730" i="1"/>
  <c r="AI726" i="1"/>
  <c r="AI722" i="1"/>
  <c r="AI718" i="1"/>
  <c r="AI714" i="1"/>
  <c r="AI710" i="1"/>
  <c r="AI706" i="1"/>
  <c r="AI702" i="1"/>
  <c r="AI698" i="1"/>
  <c r="AI694" i="1"/>
  <c r="AI690" i="1"/>
  <c r="AI686" i="1"/>
  <c r="AI682" i="1"/>
  <c r="AI678" i="1"/>
  <c r="AI674" i="1"/>
  <c r="AI670" i="1"/>
  <c r="AI666" i="1"/>
  <c r="AI662" i="1"/>
  <c r="AI1522" i="1"/>
  <c r="AI1514" i="1"/>
  <c r="AI1506" i="1"/>
  <c r="AI1498" i="1"/>
  <c r="AI1490" i="1"/>
  <c r="AI1483" i="1"/>
  <c r="AI1478" i="1"/>
  <c r="AI1473" i="1"/>
  <c r="AI1469" i="1"/>
  <c r="AI1465" i="1"/>
  <c r="AI1461" i="1"/>
  <c r="AI1457" i="1"/>
  <c r="AI1453" i="1"/>
  <c r="AI1449" i="1"/>
  <c r="AI1445" i="1"/>
  <c r="AI1441" i="1"/>
  <c r="AI1437" i="1"/>
  <c r="AI1433" i="1"/>
  <c r="AI1429" i="1"/>
  <c r="AI1425" i="1"/>
  <c r="AI1421" i="1"/>
  <c r="AI1417" i="1"/>
  <c r="AI1413" i="1"/>
  <c r="AI1409" i="1"/>
  <c r="AI1405" i="1"/>
  <c r="AI1401" i="1"/>
  <c r="AI1397" i="1"/>
  <c r="AI1393" i="1"/>
  <c r="AI1389" i="1"/>
  <c r="AI1385" i="1"/>
  <c r="AI1381" i="1"/>
  <c r="AI1377" i="1"/>
  <c r="AI1373" i="1"/>
  <c r="AI1369" i="1"/>
  <c r="AI1365" i="1"/>
  <c r="AI1361" i="1"/>
  <c r="AI1357" i="1"/>
  <c r="AI1353" i="1"/>
  <c r="AI1349" i="1"/>
  <c r="AI1345" i="1"/>
  <c r="AI1341" i="1"/>
  <c r="AI1337" i="1"/>
  <c r="AI1333" i="1"/>
  <c r="AI1329" i="1"/>
  <c r="AI1325" i="1"/>
  <c r="AI1321" i="1"/>
  <c r="AI1317" i="1"/>
  <c r="AI1313" i="1"/>
  <c r="AI1309" i="1"/>
  <c r="AI1305" i="1"/>
  <c r="AI1301" i="1"/>
  <c r="AI1297" i="1"/>
  <c r="AI1293" i="1"/>
  <c r="AI1289" i="1"/>
  <c r="AI1285" i="1"/>
  <c r="AI1281" i="1"/>
  <c r="AI1277" i="1"/>
  <c r="AI1273" i="1"/>
  <c r="AI1269" i="1"/>
  <c r="AI1265" i="1"/>
  <c r="AI1261" i="1"/>
  <c r="AI1257" i="1"/>
  <c r="AI1253" i="1"/>
  <c r="AI1249" i="1"/>
  <c r="AI1245" i="1"/>
  <c r="AI1241" i="1"/>
  <c r="AI1237" i="1"/>
  <c r="AI1233" i="1"/>
  <c r="AI1229" i="1"/>
  <c r="AI1225" i="1"/>
  <c r="AI1221" i="1"/>
  <c r="AI1217" i="1"/>
  <c r="AI1213" i="1"/>
  <c r="AI1209" i="1"/>
  <c r="AI1205" i="1"/>
  <c r="AI1201" i="1"/>
  <c r="AI1197" i="1"/>
  <c r="AI1193" i="1"/>
  <c r="AI1189" i="1"/>
  <c r="AI1185" i="1"/>
  <c r="AI1181" i="1"/>
  <c r="AI1177" i="1"/>
  <c r="AI1173" i="1"/>
  <c r="AI1169" i="1"/>
  <c r="AI1165" i="1"/>
  <c r="AI1161" i="1"/>
  <c r="AI1157" i="1"/>
  <c r="AI1153" i="1"/>
  <c r="AI1149" i="1"/>
  <c r="AI1145" i="1"/>
  <c r="AI1141" i="1"/>
  <c r="AI1137" i="1"/>
  <c r="AI1133" i="1"/>
  <c r="AI1129" i="1"/>
  <c r="AI1125" i="1"/>
  <c r="AI1121" i="1"/>
  <c r="AI1117" i="1"/>
  <c r="AI1113" i="1"/>
  <c r="AI1109" i="1"/>
  <c r="AI1105" i="1"/>
  <c r="AI1101" i="1"/>
  <c r="AI1097" i="1"/>
  <c r="AI1093" i="1"/>
  <c r="AI1089" i="1"/>
  <c r="AI1085" i="1"/>
  <c r="AI1081" i="1"/>
  <c r="AI1077" i="1"/>
  <c r="AI1073" i="1"/>
  <c r="AI1069" i="1"/>
  <c r="AI1065" i="1"/>
  <c r="AI1061" i="1"/>
  <c r="AI1057" i="1"/>
  <c r="AI1053" i="1"/>
  <c r="AI1049" i="1"/>
  <c r="AI1045" i="1"/>
  <c r="AI1041" i="1"/>
  <c r="AI1037" i="1"/>
  <c r="AI1033" i="1"/>
  <c r="AI1029" i="1"/>
  <c r="AI1025" i="1"/>
  <c r="AI1021" i="1"/>
  <c r="AI1017" i="1"/>
  <c r="AI1013" i="1"/>
  <c r="AI1009" i="1"/>
  <c r="AI1005" i="1"/>
  <c r="AI1001" i="1"/>
  <c r="AI997" i="1"/>
  <c r="AI993" i="1"/>
  <c r="AI989" i="1"/>
  <c r="AI985" i="1"/>
  <c r="AI981" i="1"/>
  <c r="AI977" i="1"/>
  <c r="AI973" i="1"/>
  <c r="AI969" i="1"/>
  <c r="AI965" i="1"/>
  <c r="AI961" i="1"/>
  <c r="AI957" i="1"/>
  <c r="AI953" i="1"/>
  <c r="AI949" i="1"/>
  <c r="AI945" i="1"/>
  <c r="AI941" i="1"/>
  <c r="AI937" i="1"/>
  <c r="AI933" i="1"/>
  <c r="AI929" i="1"/>
  <c r="AI925" i="1"/>
  <c r="AI921" i="1"/>
  <c r="AI917" i="1"/>
  <c r="AI913" i="1"/>
  <c r="AI909" i="1"/>
  <c r="AI905" i="1"/>
  <c r="AI901" i="1"/>
  <c r="AI897" i="1"/>
  <c r="AI893" i="1"/>
  <c r="AI889" i="1"/>
  <c r="AI885" i="1"/>
  <c r="AI881" i="1"/>
  <c r="AI877" i="1"/>
  <c r="AI873" i="1"/>
  <c r="AI869" i="1"/>
  <c r="AI865" i="1"/>
  <c r="AI861" i="1"/>
  <c r="AI857" i="1"/>
  <c r="AI853" i="1"/>
  <c r="AI849" i="1"/>
  <c r="AI845" i="1"/>
  <c r="AI841" i="1"/>
  <c r="AI837" i="1"/>
  <c r="AI833" i="1"/>
  <c r="AI829" i="1"/>
  <c r="AI825" i="1"/>
  <c r="AI821" i="1"/>
  <c r="AI817" i="1"/>
  <c r="AI813" i="1"/>
  <c r="AI809" i="1"/>
  <c r="AI805" i="1"/>
  <c r="AI801" i="1"/>
  <c r="AI797" i="1"/>
  <c r="AI793" i="1"/>
  <c r="AI789" i="1"/>
  <c r="AI785" i="1"/>
  <c r="AI781" i="1"/>
  <c r="AI777" i="1"/>
  <c r="AI773" i="1"/>
  <c r="AI769" i="1"/>
  <c r="AI765" i="1"/>
  <c r="AI761" i="1"/>
  <c r="AI757" i="1"/>
  <c r="AI753" i="1"/>
  <c r="AI749" i="1"/>
  <c r="AI745" i="1"/>
  <c r="AI741" i="1"/>
  <c r="AI737" i="1"/>
  <c r="AI733" i="1"/>
  <c r="AI729" i="1"/>
  <c r="AI725" i="1"/>
  <c r="AI721" i="1"/>
  <c r="AI717" i="1"/>
  <c r="AI713" i="1"/>
  <c r="AI709" i="1"/>
  <c r="AI705" i="1"/>
  <c r="AI701" i="1"/>
  <c r="AI697" i="1"/>
  <c r="AI693" i="1"/>
  <c r="AI689" i="1"/>
  <c r="AI685" i="1"/>
  <c r="AI681" i="1"/>
  <c r="AI677" i="1"/>
  <c r="AI673" i="1"/>
  <c r="AI669" i="1"/>
  <c r="AI665" i="1"/>
  <c r="AI661" i="1"/>
  <c r="AI657" i="1"/>
  <c r="AI653" i="1"/>
  <c r="AI649" i="1"/>
  <c r="AI645" i="1"/>
  <c r="AI641" i="1"/>
  <c r="AI637" i="1"/>
  <c r="AI633" i="1"/>
  <c r="AI629" i="1"/>
  <c r="AI625" i="1"/>
  <c r="AI621" i="1"/>
  <c r="AI617" i="1"/>
  <c r="AI613" i="1"/>
  <c r="AI609" i="1"/>
  <c r="AI605" i="1"/>
  <c r="AI601" i="1"/>
  <c r="AI597" i="1"/>
  <c r="AI593" i="1"/>
  <c r="AI589" i="1"/>
  <c r="AI585" i="1"/>
  <c r="AI581" i="1"/>
  <c r="AI577" i="1"/>
  <c r="AI573" i="1"/>
  <c r="AI569" i="1"/>
  <c r="AI565" i="1"/>
  <c r="AI561" i="1"/>
  <c r="AI557" i="1"/>
  <c r="AI553" i="1"/>
  <c r="AI549" i="1"/>
  <c r="AI545" i="1"/>
  <c r="AI541" i="1"/>
  <c r="AI537" i="1"/>
  <c r="AI533" i="1"/>
  <c r="AI529" i="1"/>
  <c r="AI525" i="1"/>
  <c r="AI521" i="1"/>
  <c r="AI517" i="1"/>
  <c r="AI513" i="1"/>
  <c r="AI509" i="1"/>
  <c r="AI505" i="1"/>
  <c r="AI501" i="1"/>
  <c r="AI497" i="1"/>
  <c r="AI493" i="1"/>
  <c r="AI489" i="1"/>
  <c r="AI485" i="1"/>
  <c r="AI1519" i="1"/>
  <c r="AI1487" i="1"/>
  <c r="AI1468" i="1"/>
  <c r="AI1452" i="1"/>
  <c r="AI1436" i="1"/>
  <c r="AI1420" i="1"/>
  <c r="AI1404" i="1"/>
  <c r="AI1388" i="1"/>
  <c r="AI1372" i="1"/>
  <c r="AI1356" i="1"/>
  <c r="AI1340" i="1"/>
  <c r="AI1324" i="1"/>
  <c r="AI1308" i="1"/>
  <c r="AI1292" i="1"/>
  <c r="AI1276" i="1"/>
  <c r="AI1260" i="1"/>
  <c r="AI1244" i="1"/>
  <c r="AI1228" i="1"/>
  <c r="AI1212" i="1"/>
  <c r="AI1196" i="1"/>
  <c r="AI1180" i="1"/>
  <c r="AI1164" i="1"/>
  <c r="AI1148" i="1"/>
  <c r="AI1132" i="1"/>
  <c r="AI1116" i="1"/>
  <c r="AI1100" i="1"/>
  <c r="AI1084" i="1"/>
  <c r="AI1068" i="1"/>
  <c r="AI1052" i="1"/>
  <c r="AI1036" i="1"/>
  <c r="AI1020" i="1"/>
  <c r="AI1004" i="1"/>
  <c r="AI988" i="1"/>
  <c r="AI972" i="1"/>
  <c r="AI956" i="1"/>
  <c r="AI940" i="1"/>
  <c r="AI924" i="1"/>
  <c r="AI908" i="1"/>
  <c r="AI892" i="1"/>
  <c r="AI876" i="1"/>
  <c r="AI860" i="1"/>
  <c r="AI844" i="1"/>
  <c r="AI828" i="1"/>
  <c r="AI812" i="1"/>
  <c r="AI796" i="1"/>
  <c r="AI780" i="1"/>
  <c r="AI764" i="1"/>
  <c r="AI748" i="1"/>
  <c r="AI732" i="1"/>
  <c r="AI716" i="1"/>
  <c r="AI700" i="1"/>
  <c r="AI684" i="1"/>
  <c r="AI668" i="1"/>
  <c r="AI656" i="1"/>
  <c r="AI648" i="1"/>
  <c r="AI640" i="1"/>
  <c r="AI632" i="1"/>
  <c r="AI624" i="1"/>
  <c r="AI616" i="1"/>
  <c r="AI608" i="1"/>
  <c r="AI600" i="1"/>
  <c r="AI592" i="1"/>
  <c r="AI584" i="1"/>
  <c r="AI576" i="1"/>
  <c r="AI568" i="1"/>
  <c r="AI560" i="1"/>
  <c r="AI552" i="1"/>
  <c r="AI544" i="1"/>
  <c r="AI536" i="1"/>
  <c r="AI528" i="1"/>
  <c r="AI523" i="1"/>
  <c r="AI518" i="1"/>
  <c r="AI512" i="1"/>
  <c r="AI507" i="1"/>
  <c r="AI502" i="1"/>
  <c r="AI496" i="1"/>
  <c r="AI491" i="1"/>
  <c r="AI486" i="1"/>
  <c r="AI481" i="1"/>
  <c r="AI477" i="1"/>
  <c r="AI473" i="1"/>
  <c r="AI469" i="1"/>
  <c r="AI465" i="1"/>
  <c r="AI461" i="1"/>
  <c r="AI457" i="1"/>
  <c r="AI453" i="1"/>
  <c r="AI449" i="1"/>
  <c r="AI445" i="1"/>
  <c r="AI441" i="1"/>
  <c r="AI437" i="1"/>
  <c r="AI433" i="1"/>
  <c r="AI429" i="1"/>
  <c r="AI425" i="1"/>
  <c r="AI421" i="1"/>
  <c r="AI417" i="1"/>
  <c r="AI413" i="1"/>
  <c r="AI409" i="1"/>
  <c r="AI405" i="1"/>
  <c r="AI401" i="1"/>
  <c r="AI397" i="1"/>
  <c r="AI393" i="1"/>
  <c r="AI389" i="1"/>
  <c r="AI385" i="1"/>
  <c r="AI381" i="1"/>
  <c r="AI377" i="1"/>
  <c r="AI373" i="1"/>
  <c r="AI369" i="1"/>
  <c r="AI365" i="1"/>
  <c r="AI361" i="1"/>
  <c r="AI357" i="1"/>
  <c r="AI353" i="1"/>
  <c r="AI349" i="1"/>
  <c r="AI345" i="1"/>
  <c r="AI341" i="1"/>
  <c r="AI337" i="1"/>
  <c r="AI333" i="1"/>
  <c r="AI329" i="1"/>
  <c r="AI325" i="1"/>
  <c r="AI321" i="1"/>
  <c r="AI317" i="1"/>
  <c r="AI313" i="1"/>
  <c r="AI309" i="1"/>
  <c r="AI305" i="1"/>
  <c r="AI301" i="1"/>
  <c r="AI297" i="1"/>
  <c r="AI293" i="1"/>
  <c r="AI289" i="1"/>
  <c r="AI285" i="1"/>
  <c r="AI281" i="1"/>
  <c r="AI277" i="1"/>
  <c r="AI273" i="1"/>
  <c r="AI269" i="1"/>
  <c r="AI265" i="1"/>
  <c r="AI261" i="1"/>
  <c r="AI257" i="1"/>
  <c r="AI253" i="1"/>
  <c r="AI249" i="1"/>
  <c r="AI245" i="1"/>
  <c r="AI241" i="1"/>
  <c r="AI237" i="1"/>
  <c r="AI233" i="1"/>
  <c r="AI229" i="1"/>
  <c r="AI225" i="1"/>
  <c r="AI221" i="1"/>
  <c r="AI217" i="1"/>
  <c r="AI213" i="1"/>
  <c r="AI209" i="1"/>
  <c r="AI205" i="1"/>
  <c r="AI201" i="1"/>
  <c r="AI197" i="1"/>
  <c r="AI193" i="1"/>
  <c r="AI189" i="1"/>
  <c r="AI185" i="1"/>
  <c r="AI181" i="1"/>
  <c r="AI177" i="1"/>
  <c r="AI173" i="1"/>
  <c r="AI169" i="1"/>
  <c r="AI165" i="1"/>
  <c r="AI161" i="1"/>
  <c r="AI157" i="1"/>
  <c r="AI153" i="1"/>
  <c r="AI149" i="1"/>
  <c r="AI145" i="1"/>
  <c r="AI141" i="1"/>
  <c r="AI137" i="1"/>
  <c r="AI133" i="1"/>
  <c r="AI129" i="1"/>
  <c r="AI125" i="1"/>
  <c r="AI121" i="1"/>
  <c r="AI117" i="1"/>
  <c r="AI113" i="1"/>
  <c r="AI109" i="1"/>
  <c r="AI105" i="1"/>
  <c r="AI101" i="1"/>
  <c r="AI97" i="1"/>
  <c r="AI93" i="1"/>
  <c r="AI89" i="1"/>
  <c r="AI85" i="1"/>
  <c r="AI81" i="1"/>
  <c r="AI77" i="1"/>
  <c r="AI73" i="1"/>
  <c r="AI69" i="1"/>
  <c r="AI65" i="1"/>
  <c r="AI61" i="1"/>
  <c r="AI57" i="1"/>
  <c r="AI53" i="1"/>
  <c r="AI49" i="1"/>
  <c r="AI45" i="1"/>
  <c r="AI41" i="1"/>
  <c r="AI37" i="1"/>
  <c r="AI33" i="1"/>
  <c r="AI29" i="1"/>
  <c r="AI25" i="1"/>
  <c r="AI21" i="1"/>
  <c r="AI17" i="1"/>
  <c r="AI13" i="1"/>
  <c r="AI9" i="1"/>
  <c r="AI5" i="1"/>
  <c r="AI1472" i="1"/>
  <c r="AI1200" i="1"/>
  <c r="AI1152" i="1"/>
  <c r="AI1104" i="1"/>
  <c r="AI1056" i="1"/>
  <c r="AI1008" i="1"/>
  <c r="AI960" i="1"/>
  <c r="AI912" i="1"/>
  <c r="AI832" i="1"/>
  <c r="AI784" i="1"/>
  <c r="AI736" i="1"/>
  <c r="AI688" i="1"/>
  <c r="AI650" i="1"/>
  <c r="AI626" i="1"/>
  <c r="AI602" i="1"/>
  <c r="AI578" i="1"/>
  <c r="AI554" i="1"/>
  <c r="AI530" i="1"/>
  <c r="AI514" i="1"/>
  <c r="AI498" i="1"/>
  <c r="AI482" i="1"/>
  <c r="AI462" i="1"/>
  <c r="AI450" i="1"/>
  <c r="AI438" i="1"/>
  <c r="AI426" i="1"/>
  <c r="AI414" i="1"/>
  <c r="AI402" i="1"/>
  <c r="AI390" i="1"/>
  <c r="AI378" i="1"/>
  <c r="AI366" i="1"/>
  <c r="AI354" i="1"/>
  <c r="AI342" i="1"/>
  <c r="AI330" i="1"/>
  <c r="AI318" i="1"/>
  <c r="AI306" i="1"/>
  <c r="AI294" i="1"/>
  <c r="AI282" i="1"/>
  <c r="AI270" i="1"/>
  <c r="AI250" i="1"/>
  <c r="AI238" i="1"/>
  <c r="AI226" i="1"/>
  <c r="AI214" i="1"/>
  <c r="AI202" i="1"/>
  <c r="AI190" i="1"/>
  <c r="AI178" i="1"/>
  <c r="AI166" i="1"/>
  <c r="AI1511" i="1"/>
  <c r="AI1482" i="1"/>
  <c r="AI1464" i="1"/>
  <c r="AI1448" i="1"/>
  <c r="AI1432" i="1"/>
  <c r="AI1416" i="1"/>
  <c r="AI1400" i="1"/>
  <c r="AI1384" i="1"/>
  <c r="AI1368" i="1"/>
  <c r="AI1352" i="1"/>
  <c r="AI1336" i="1"/>
  <c r="AI1320" i="1"/>
  <c r="AI1304" i="1"/>
  <c r="AI1288" i="1"/>
  <c r="AI1272" i="1"/>
  <c r="AI1256" i="1"/>
  <c r="AI1240" i="1"/>
  <c r="AI1224" i="1"/>
  <c r="AI1208" i="1"/>
  <c r="AI1192" i="1"/>
  <c r="AI1176" i="1"/>
  <c r="AI1160" i="1"/>
  <c r="AI1144" i="1"/>
  <c r="AI1128" i="1"/>
  <c r="AI1112" i="1"/>
  <c r="AI1096" i="1"/>
  <c r="AI1080" i="1"/>
  <c r="AI1064" i="1"/>
  <c r="AI1048" i="1"/>
  <c r="AI1032" i="1"/>
  <c r="AI1016" i="1"/>
  <c r="AI1000" i="1"/>
  <c r="AI984" i="1"/>
  <c r="AI968" i="1"/>
  <c r="AI952" i="1"/>
  <c r="AI936" i="1"/>
  <c r="AI920" i="1"/>
  <c r="AI904" i="1"/>
  <c r="AI888" i="1"/>
  <c r="AI872" i="1"/>
  <c r="AI856" i="1"/>
  <c r="AI840" i="1"/>
  <c r="AI824" i="1"/>
  <c r="AI808" i="1"/>
  <c r="AI792" i="1"/>
  <c r="AI776" i="1"/>
  <c r="AI760" i="1"/>
  <c r="AI744" i="1"/>
  <c r="AI728" i="1"/>
  <c r="AI712" i="1"/>
  <c r="AI696" i="1"/>
  <c r="AI680" i="1"/>
  <c r="AI664" i="1"/>
  <c r="AI654" i="1"/>
  <c r="AI646" i="1"/>
  <c r="AI638" i="1"/>
  <c r="AI630" i="1"/>
  <c r="AI622" i="1"/>
  <c r="AI614" i="1"/>
  <c r="AI606" i="1"/>
  <c r="AI598" i="1"/>
  <c r="AI590" i="1"/>
  <c r="AI582" i="1"/>
  <c r="AI574" i="1"/>
  <c r="AI566" i="1"/>
  <c r="AI558" i="1"/>
  <c r="AI550" i="1"/>
  <c r="AI542" i="1"/>
  <c r="AI534" i="1"/>
  <c r="AI527" i="1"/>
  <c r="AI522" i="1"/>
  <c r="AI516" i="1"/>
  <c r="AI511" i="1"/>
  <c r="AI506" i="1"/>
  <c r="AI500" i="1"/>
  <c r="AI495" i="1"/>
  <c r="AI490" i="1"/>
  <c r="AI484" i="1"/>
  <c r="AI480" i="1"/>
  <c r="AI476" i="1"/>
  <c r="AI472" i="1"/>
  <c r="AI468" i="1"/>
  <c r="AI464" i="1"/>
  <c r="AI460" i="1"/>
  <c r="AI456" i="1"/>
  <c r="AI452" i="1"/>
  <c r="AI448" i="1"/>
  <c r="AI444" i="1"/>
  <c r="AI440" i="1"/>
  <c r="AI436" i="1"/>
  <c r="AI432" i="1"/>
  <c r="AI428" i="1"/>
  <c r="AI424" i="1"/>
  <c r="AI420" i="1"/>
  <c r="AI416" i="1"/>
  <c r="AI412" i="1"/>
  <c r="AI408" i="1"/>
  <c r="AI404" i="1"/>
  <c r="AI400" i="1"/>
  <c r="AI396" i="1"/>
  <c r="AI392" i="1"/>
  <c r="AI388" i="1"/>
  <c r="AI384" i="1"/>
  <c r="AI380" i="1"/>
  <c r="AI376" i="1"/>
  <c r="AI372" i="1"/>
  <c r="AI368" i="1"/>
  <c r="AI364" i="1"/>
  <c r="AI360" i="1"/>
  <c r="AI356" i="1"/>
  <c r="AI352" i="1"/>
  <c r="AI348" i="1"/>
  <c r="AI344" i="1"/>
  <c r="AI340" i="1"/>
  <c r="AI336" i="1"/>
  <c r="AI332" i="1"/>
  <c r="AI328" i="1"/>
  <c r="AI324" i="1"/>
  <c r="AI320" i="1"/>
  <c r="AI316" i="1"/>
  <c r="AI312" i="1"/>
  <c r="AI308" i="1"/>
  <c r="AI304" i="1"/>
  <c r="AI300" i="1"/>
  <c r="AI296" i="1"/>
  <c r="AI292" i="1"/>
  <c r="AI288" i="1"/>
  <c r="AI284" i="1"/>
  <c r="AI280" i="1"/>
  <c r="AI276" i="1"/>
  <c r="AI272" i="1"/>
  <c r="AI268" i="1"/>
  <c r="AI264" i="1"/>
  <c r="AI260" i="1"/>
  <c r="AI256" i="1"/>
  <c r="AI252" i="1"/>
  <c r="AI248" i="1"/>
  <c r="AI244" i="1"/>
  <c r="AI240" i="1"/>
  <c r="AI236" i="1"/>
  <c r="AI232" i="1"/>
  <c r="AI228" i="1"/>
  <c r="AI224" i="1"/>
  <c r="AI220" i="1"/>
  <c r="AI216" i="1"/>
  <c r="AI212" i="1"/>
  <c r="AI208" i="1"/>
  <c r="AI204" i="1"/>
  <c r="AI200" i="1"/>
  <c r="AI196" i="1"/>
  <c r="AI192" i="1"/>
  <c r="AI188" i="1"/>
  <c r="AI184" i="1"/>
  <c r="AI180" i="1"/>
  <c r="AI176" i="1"/>
  <c r="AI172" i="1"/>
  <c r="AI168" i="1"/>
  <c r="AI164" i="1"/>
  <c r="AI160" i="1"/>
  <c r="AI156" i="1"/>
  <c r="AI152" i="1"/>
  <c r="AI148" i="1"/>
  <c r="AI144" i="1"/>
  <c r="AI140" i="1"/>
  <c r="AI136" i="1"/>
  <c r="AI132" i="1"/>
  <c r="AI128" i="1"/>
  <c r="AI124" i="1"/>
  <c r="AI120" i="1"/>
  <c r="AI116" i="1"/>
  <c r="AI112" i="1"/>
  <c r="AI108" i="1"/>
  <c r="AI104" i="1"/>
  <c r="AI100" i="1"/>
  <c r="AI96" i="1"/>
  <c r="AI92" i="1"/>
  <c r="AI88" i="1"/>
  <c r="AI84" i="1"/>
  <c r="AI80" i="1"/>
  <c r="AI76" i="1"/>
  <c r="AI72" i="1"/>
  <c r="AI68" i="1"/>
  <c r="AI64" i="1"/>
  <c r="AI60" i="1"/>
  <c r="AI56" i="1"/>
  <c r="AI52" i="1"/>
  <c r="AI48" i="1"/>
  <c r="AI44" i="1"/>
  <c r="AI40" i="1"/>
  <c r="AI36" i="1"/>
  <c r="AI32" i="1"/>
  <c r="AI28" i="1"/>
  <c r="AI24" i="1"/>
  <c r="AI20" i="1"/>
  <c r="AI16" i="1"/>
  <c r="AI12" i="1"/>
  <c r="AI8" i="1"/>
  <c r="AI4" i="1"/>
  <c r="AI11" i="1"/>
  <c r="AI1527" i="1"/>
  <c r="AI1440" i="1"/>
  <c r="AI1408" i="1"/>
  <c r="AI1376" i="1"/>
  <c r="AI1344" i="1"/>
  <c r="AI1312" i="1"/>
  <c r="AI1280" i="1"/>
  <c r="AI1248" i="1"/>
  <c r="AI1216" i="1"/>
  <c r="AI1168" i="1"/>
  <c r="AI1120" i="1"/>
  <c r="AI1072" i="1"/>
  <c r="AI1040" i="1"/>
  <c r="AI976" i="1"/>
  <c r="AI944" i="1"/>
  <c r="AI880" i="1"/>
  <c r="AI848" i="1"/>
  <c r="AI800" i="1"/>
  <c r="AI768" i="1"/>
  <c r="AI704" i="1"/>
  <c r="AI672" i="1"/>
  <c r="AI634" i="1"/>
  <c r="AI610" i="1"/>
  <c r="AI586" i="1"/>
  <c r="AI570" i="1"/>
  <c r="AI538" i="1"/>
  <c r="AI524" i="1"/>
  <c r="AI503" i="1"/>
  <c r="AI492" i="1"/>
  <c r="AI474" i="1"/>
  <c r="AI466" i="1"/>
  <c r="AI454" i="1"/>
  <c r="AI442" i="1"/>
  <c r="AI430" i="1"/>
  <c r="AI422" i="1"/>
  <c r="AI406" i="1"/>
  <c r="AI394" i="1"/>
  <c r="AI382" i="1"/>
  <c r="AI374" i="1"/>
  <c r="AI362" i="1"/>
  <c r="AI346" i="1"/>
  <c r="AI338" i="1"/>
  <c r="AI326" i="1"/>
  <c r="AI310" i="1"/>
  <c r="AI302" i="1"/>
  <c r="AI290" i="1"/>
  <c r="AI274" i="1"/>
  <c r="AI266" i="1"/>
  <c r="AI258" i="1"/>
  <c r="AI242" i="1"/>
  <c r="AI230" i="1"/>
  <c r="AI222" i="1"/>
  <c r="AI206" i="1"/>
  <c r="AI194" i="1"/>
  <c r="AI182" i="1"/>
  <c r="AI170" i="1"/>
  <c r="AI1503" i="1"/>
  <c r="AI1476" i="1"/>
  <c r="AI1460" i="1"/>
  <c r="AI1444" i="1"/>
  <c r="AI1428" i="1"/>
  <c r="AI1412" i="1"/>
  <c r="AI1396" i="1"/>
  <c r="AI1380" i="1"/>
  <c r="AI1364" i="1"/>
  <c r="AI1348" i="1"/>
  <c r="AI1332" i="1"/>
  <c r="AI1316" i="1"/>
  <c r="AI1300" i="1"/>
  <c r="AI1284" i="1"/>
  <c r="AI1268" i="1"/>
  <c r="AI1252" i="1"/>
  <c r="AI1236" i="1"/>
  <c r="AI1220" i="1"/>
  <c r="AI1204" i="1"/>
  <c r="AI1188" i="1"/>
  <c r="AI1172" i="1"/>
  <c r="AI1156" i="1"/>
  <c r="AI1140" i="1"/>
  <c r="AI1124" i="1"/>
  <c r="AI1108" i="1"/>
  <c r="AI1092" i="1"/>
  <c r="AI1076" i="1"/>
  <c r="AI1060" i="1"/>
  <c r="AI1044" i="1"/>
  <c r="AI1028" i="1"/>
  <c r="AI1012" i="1"/>
  <c r="AI996" i="1"/>
  <c r="AI980" i="1"/>
  <c r="AI964" i="1"/>
  <c r="AI948" i="1"/>
  <c r="AI932" i="1"/>
  <c r="AI916" i="1"/>
  <c r="AI900" i="1"/>
  <c r="AI884" i="1"/>
  <c r="AI868" i="1"/>
  <c r="AI852" i="1"/>
  <c r="AI836" i="1"/>
  <c r="AI820" i="1"/>
  <c r="AI804" i="1"/>
  <c r="AI788" i="1"/>
  <c r="AI772" i="1"/>
  <c r="AI756" i="1"/>
  <c r="AI740" i="1"/>
  <c r="AI724" i="1"/>
  <c r="AI708" i="1"/>
  <c r="AI692" i="1"/>
  <c r="AI676" i="1"/>
  <c r="AI660" i="1"/>
  <c r="AI652" i="1"/>
  <c r="AI644" i="1"/>
  <c r="AI636" i="1"/>
  <c r="AI628" i="1"/>
  <c r="AI620" i="1"/>
  <c r="AI612" i="1"/>
  <c r="AI604" i="1"/>
  <c r="AI596" i="1"/>
  <c r="AI588" i="1"/>
  <c r="AI580" i="1"/>
  <c r="AI572" i="1"/>
  <c r="AI564" i="1"/>
  <c r="AI556" i="1"/>
  <c r="AI548" i="1"/>
  <c r="AI540" i="1"/>
  <c r="AI532" i="1"/>
  <c r="AI526" i="1"/>
  <c r="AI520" i="1"/>
  <c r="AI515" i="1"/>
  <c r="AI510" i="1"/>
  <c r="AI504" i="1"/>
  <c r="AI499" i="1"/>
  <c r="AI494" i="1"/>
  <c r="AI488" i="1"/>
  <c r="AI483" i="1"/>
  <c r="AI479" i="1"/>
  <c r="AI475" i="1"/>
  <c r="AI471" i="1"/>
  <c r="AI467" i="1"/>
  <c r="AI463" i="1"/>
  <c r="AI459" i="1"/>
  <c r="AI455" i="1"/>
  <c r="AI451" i="1"/>
  <c r="AI447" i="1"/>
  <c r="AI443" i="1"/>
  <c r="AI439" i="1"/>
  <c r="AI435" i="1"/>
  <c r="AI431" i="1"/>
  <c r="AI427" i="1"/>
  <c r="AI423" i="1"/>
  <c r="AI419" i="1"/>
  <c r="AI415" i="1"/>
  <c r="AI411" i="1"/>
  <c r="AI407" i="1"/>
  <c r="AI403" i="1"/>
  <c r="AI399" i="1"/>
  <c r="AI395" i="1"/>
  <c r="AI391" i="1"/>
  <c r="AI387" i="1"/>
  <c r="AI383" i="1"/>
  <c r="AI379" i="1"/>
  <c r="AI375" i="1"/>
  <c r="AI371" i="1"/>
  <c r="AI367" i="1"/>
  <c r="AI363" i="1"/>
  <c r="AI359" i="1"/>
  <c r="AI355" i="1"/>
  <c r="AI351" i="1"/>
  <c r="AI347" i="1"/>
  <c r="AI343" i="1"/>
  <c r="AI339" i="1"/>
  <c r="AI335" i="1"/>
  <c r="AI331" i="1"/>
  <c r="AI327" i="1"/>
  <c r="AI323" i="1"/>
  <c r="AI319" i="1"/>
  <c r="AI315" i="1"/>
  <c r="AI311" i="1"/>
  <c r="AI307" i="1"/>
  <c r="AI303" i="1"/>
  <c r="AI299" i="1"/>
  <c r="AI295" i="1"/>
  <c r="AI291" i="1"/>
  <c r="AI287" i="1"/>
  <c r="AI283" i="1"/>
  <c r="AI279" i="1"/>
  <c r="AI275" i="1"/>
  <c r="AI271" i="1"/>
  <c r="AI267" i="1"/>
  <c r="AI263" i="1"/>
  <c r="AI259" i="1"/>
  <c r="AI255" i="1"/>
  <c r="AI251" i="1"/>
  <c r="AI247" i="1"/>
  <c r="AI243" i="1"/>
  <c r="AI239" i="1"/>
  <c r="AI235" i="1"/>
  <c r="AI231" i="1"/>
  <c r="AI227" i="1"/>
  <c r="AI223" i="1"/>
  <c r="AI219" i="1"/>
  <c r="AI215" i="1"/>
  <c r="AI211" i="1"/>
  <c r="AI207" i="1"/>
  <c r="AI203" i="1"/>
  <c r="AI199" i="1"/>
  <c r="AI195" i="1"/>
  <c r="AI191" i="1"/>
  <c r="AI187" i="1"/>
  <c r="AI183" i="1"/>
  <c r="AI179" i="1"/>
  <c r="AI175" i="1"/>
  <c r="AI171" i="1"/>
  <c r="AI167" i="1"/>
  <c r="AI163" i="1"/>
  <c r="AI159" i="1"/>
  <c r="AI155" i="1"/>
  <c r="AI151" i="1"/>
  <c r="AI147" i="1"/>
  <c r="AI143" i="1"/>
  <c r="AI139" i="1"/>
  <c r="AI135" i="1"/>
  <c r="AI131" i="1"/>
  <c r="AI127" i="1"/>
  <c r="AI123" i="1"/>
  <c r="AI119" i="1"/>
  <c r="AI115" i="1"/>
  <c r="AI111" i="1"/>
  <c r="AI107" i="1"/>
  <c r="AI103" i="1"/>
  <c r="AI99" i="1"/>
  <c r="AI95" i="1"/>
  <c r="AI91" i="1"/>
  <c r="AI87" i="1"/>
  <c r="AI83" i="1"/>
  <c r="AI79" i="1"/>
  <c r="AI75" i="1"/>
  <c r="AI71" i="1"/>
  <c r="AI67" i="1"/>
  <c r="AI63" i="1"/>
  <c r="AI59" i="1"/>
  <c r="AI55" i="1"/>
  <c r="AI51" i="1"/>
  <c r="AI47" i="1"/>
  <c r="AI43" i="1"/>
  <c r="AI39" i="1"/>
  <c r="AI35" i="1"/>
  <c r="AI31" i="1"/>
  <c r="AI27" i="1"/>
  <c r="AI23" i="1"/>
  <c r="AI19" i="1"/>
  <c r="AI15" i="1"/>
  <c r="AI7" i="1"/>
  <c r="AI1495" i="1"/>
  <c r="AI1456" i="1"/>
  <c r="AI1424" i="1"/>
  <c r="AI1392" i="1"/>
  <c r="AI1360" i="1"/>
  <c r="AI1328" i="1"/>
  <c r="AI1296" i="1"/>
  <c r="AI1264" i="1"/>
  <c r="AI1232" i="1"/>
  <c r="AI1184" i="1"/>
  <c r="AI1136" i="1"/>
  <c r="AI1088" i="1"/>
  <c r="AI1024" i="1"/>
  <c r="AI992" i="1"/>
  <c r="AI928" i="1"/>
  <c r="AI896" i="1"/>
  <c r="AI864" i="1"/>
  <c r="AI816" i="1"/>
  <c r="AI752" i="1"/>
  <c r="AI720" i="1"/>
  <c r="AI658" i="1"/>
  <c r="AI642" i="1"/>
  <c r="AI618" i="1"/>
  <c r="AI594" i="1"/>
  <c r="AI562" i="1"/>
  <c r="AI546" i="1"/>
  <c r="AI519" i="1"/>
  <c r="AI508" i="1"/>
  <c r="AI487" i="1"/>
  <c r="AI478" i="1"/>
  <c r="AI470" i="1"/>
  <c r="AI458" i="1"/>
  <c r="AI446" i="1"/>
  <c r="AI434" i="1"/>
  <c r="AI418" i="1"/>
  <c r="AI410" i="1"/>
  <c r="AI398" i="1"/>
  <c r="AI386" i="1"/>
  <c r="AI370" i="1"/>
  <c r="AI358" i="1"/>
  <c r="AI350" i="1"/>
  <c r="AI334" i="1"/>
  <c r="AI322" i="1"/>
  <c r="AI314" i="1"/>
  <c r="AI298" i="1"/>
  <c r="AI286" i="1"/>
  <c r="AI278" i="1"/>
  <c r="AI262" i="1"/>
  <c r="AI254" i="1"/>
  <c r="AI246" i="1"/>
  <c r="AI234" i="1"/>
  <c r="AI218" i="1"/>
  <c r="AI210" i="1"/>
  <c r="AI198" i="1"/>
  <c r="AI186" i="1"/>
  <c r="AI174" i="1"/>
  <c r="AI162" i="1"/>
  <c r="AI154" i="1"/>
  <c r="AI138" i="1"/>
  <c r="AI122" i="1"/>
  <c r="AI106" i="1"/>
  <c r="AI90" i="1"/>
  <c r="AI74" i="1"/>
  <c r="AI58" i="1"/>
  <c r="AI42" i="1"/>
  <c r="AI26" i="1"/>
  <c r="AI10" i="1"/>
  <c r="AI30" i="1"/>
  <c r="AI150" i="1"/>
  <c r="AI134" i="1"/>
  <c r="AI118" i="1"/>
  <c r="AI102" i="1"/>
  <c r="AI86" i="1"/>
  <c r="AI70" i="1"/>
  <c r="AI54" i="1"/>
  <c r="AI38" i="1"/>
  <c r="AI22" i="1"/>
  <c r="AI6" i="1"/>
  <c r="AI142" i="1"/>
  <c r="AI110" i="1"/>
  <c r="AI78" i="1"/>
  <c r="AI46" i="1"/>
  <c r="AI146" i="1"/>
  <c r="AI130" i="1"/>
  <c r="AI114" i="1"/>
  <c r="AI98" i="1"/>
  <c r="AI82" i="1"/>
  <c r="AI66" i="1"/>
  <c r="AI50" i="1"/>
  <c r="AI34" i="1"/>
  <c r="AI18" i="1"/>
  <c r="AI158" i="1"/>
  <c r="AI126" i="1"/>
  <c r="AI94" i="1"/>
  <c r="AI62" i="1"/>
  <c r="AI14" i="1"/>
  <c r="AI3" i="1"/>
  <c r="Y6" i="1"/>
  <c r="Y5" i="1"/>
  <c r="Y13" i="1"/>
  <c r="Y12" i="1"/>
  <c r="Y11" i="1"/>
  <c r="Y10" i="1"/>
  <c r="Y9" i="1"/>
  <c r="Y8" i="1"/>
  <c r="Y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T4" i="1"/>
  <c r="S4" i="1"/>
  <c r="R4" i="1"/>
  <c r="Q4" i="1"/>
  <c r="K63" i="1"/>
  <c r="K59" i="1"/>
  <c r="K55" i="1"/>
  <c r="K51" i="1"/>
  <c r="K47" i="1"/>
  <c r="K43" i="1"/>
  <c r="K39" i="1"/>
  <c r="K35" i="1"/>
  <c r="K31" i="1"/>
  <c r="K60" i="1"/>
  <c r="K48" i="1"/>
  <c r="K36" i="1"/>
  <c r="K62" i="1"/>
  <c r="K58" i="1"/>
  <c r="K54" i="1"/>
  <c r="K50" i="1"/>
  <c r="K46" i="1"/>
  <c r="K42" i="1"/>
  <c r="K38" i="1"/>
  <c r="K34" i="1"/>
  <c r="K30" i="1"/>
  <c r="K29" i="1"/>
  <c r="K52" i="1"/>
  <c r="K40" i="1"/>
  <c r="K28" i="1"/>
  <c r="K61" i="1"/>
  <c r="K57" i="1"/>
  <c r="K53" i="1"/>
  <c r="K49" i="1"/>
  <c r="K45" i="1"/>
  <c r="K41" i="1"/>
  <c r="K37" i="1"/>
  <c r="K33" i="1"/>
  <c r="K56" i="1"/>
  <c r="K44" i="1"/>
  <c r="K32" i="1"/>
  <c r="K27" i="1"/>
  <c r="P4" i="1" a="1"/>
  <c r="K26" i="1"/>
  <c r="K22" i="1"/>
  <c r="K18" i="1"/>
  <c r="K14" i="1"/>
  <c r="K25" i="1"/>
  <c r="K21" i="1"/>
  <c r="K17" i="1"/>
  <c r="K13" i="1"/>
  <c r="K24" i="1"/>
  <c r="K20" i="1"/>
  <c r="K16" i="1"/>
  <c r="K12" i="1"/>
  <c r="K10" i="1"/>
  <c r="K23" i="1"/>
  <c r="K19" i="1"/>
  <c r="K15" i="1"/>
  <c r="K11" i="1"/>
  <c r="K9" i="1"/>
  <c r="K8" i="1"/>
  <c r="K65" i="1"/>
  <c r="K64" i="1"/>
  <c r="I1" i="1"/>
  <c r="Y4" i="1"/>
  <c r="L39" i="5"/>
  <c r="H5" i="5"/>
  <c r="P4" i="1" l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10" i="1"/>
  <c r="P18" i="1"/>
  <c r="P22" i="1"/>
  <c r="P30" i="1"/>
  <c r="P38" i="1"/>
  <c r="P42" i="1"/>
  <c r="P50" i="1"/>
  <c r="P58" i="1"/>
  <c r="P66" i="1"/>
  <c r="P7" i="1"/>
  <c r="P19" i="1"/>
  <c r="P27" i="1"/>
  <c r="P35" i="1"/>
  <c r="P43" i="1"/>
  <c r="P51" i="1"/>
  <c r="P63" i="1"/>
  <c r="P71" i="1"/>
  <c r="P5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6" i="1"/>
  <c r="P14" i="1"/>
  <c r="P26" i="1"/>
  <c r="P34" i="1"/>
  <c r="P46" i="1"/>
  <c r="P54" i="1"/>
  <c r="P62" i="1"/>
  <c r="P70" i="1"/>
  <c r="P11" i="1"/>
  <c r="P15" i="1"/>
  <c r="P23" i="1"/>
  <c r="P31" i="1"/>
  <c r="P39" i="1"/>
  <c r="P47" i="1"/>
  <c r="P55" i="1"/>
  <c r="P59" i="1"/>
  <c r="P67" i="1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C17" i="5"/>
  <c r="J17" i="5" s="1"/>
  <c r="A17" i="5"/>
  <c r="C16" i="5"/>
  <c r="J16" i="5" s="1"/>
  <c r="A16" i="5"/>
  <c r="C15" i="5"/>
  <c r="J15" i="5" s="1"/>
  <c r="A15" i="5"/>
  <c r="BC17" i="5"/>
  <c r="C14" i="5"/>
  <c r="J14" i="5" s="1"/>
  <c r="A14" i="5"/>
  <c r="BC16" i="5"/>
  <c r="C13" i="5"/>
  <c r="J13" i="5" s="1"/>
  <c r="A13" i="5"/>
  <c r="BC15" i="5"/>
  <c r="C12" i="5"/>
  <c r="J12" i="5" s="1"/>
  <c r="A12" i="5"/>
  <c r="BC14" i="5"/>
  <c r="C11" i="5"/>
  <c r="J11" i="5" s="1"/>
  <c r="A11" i="5"/>
  <c r="BC13" i="5"/>
  <c r="C10" i="5"/>
  <c r="J10" i="5" s="1"/>
  <c r="A10" i="5"/>
  <c r="BC12" i="5"/>
  <c r="C9" i="5"/>
  <c r="J9" i="5" s="1"/>
  <c r="A9" i="5"/>
  <c r="BC11" i="5"/>
  <c r="C8" i="5"/>
  <c r="J8" i="5" s="1"/>
  <c r="A8" i="5"/>
  <c r="AY10" i="5"/>
  <c r="BC10" i="5" s="1"/>
  <c r="C7" i="5"/>
  <c r="J7" i="5" s="1"/>
  <c r="A7" i="5"/>
  <c r="BC9" i="5"/>
  <c r="AA21" i="5"/>
  <c r="C6" i="5"/>
  <c r="J6" i="5" s="1"/>
  <c r="A6" i="5"/>
  <c r="BC8" i="5"/>
  <c r="BC7" i="5"/>
  <c r="BC6" i="5"/>
  <c r="BC5" i="5"/>
  <c r="J5" i="5"/>
  <c r="G5" i="5"/>
  <c r="BC4" i="5"/>
  <c r="J4" i="5"/>
  <c r="G4" i="5"/>
  <c r="J3" i="5"/>
  <c r="G3" i="5"/>
  <c r="J1" i="5"/>
  <c r="G53" i="5" s="1"/>
  <c r="AZ7" i="5"/>
  <c r="AZ13" i="5"/>
  <c r="AZ6" i="5"/>
  <c r="AZ16" i="5"/>
  <c r="AZ12" i="5"/>
  <c r="AZ4" i="5"/>
  <c r="AZ15" i="5"/>
  <c r="AZ8" i="5"/>
  <c r="AZ9" i="5"/>
  <c r="AZ14" i="5"/>
  <c r="AZ5" i="5"/>
  <c r="AZ17" i="5"/>
  <c r="AZ11" i="5"/>
  <c r="AA4" i="5"/>
  <c r="L5" i="5"/>
  <c r="G19" i="5" l="1"/>
  <c r="G27" i="5"/>
  <c r="G31" i="5"/>
  <c r="G23" i="5"/>
  <c r="G22" i="5"/>
  <c r="G18" i="5"/>
  <c r="G28" i="5"/>
  <c r="G32" i="5"/>
  <c r="G21" i="5"/>
  <c r="G25" i="5"/>
  <c r="G29" i="5"/>
  <c r="G33" i="5"/>
  <c r="G24" i="5"/>
  <c r="G20" i="5"/>
  <c r="G26" i="5"/>
  <c r="G30" i="5"/>
  <c r="G15" i="5"/>
  <c r="G16" i="5"/>
  <c r="G8" i="5"/>
  <c r="G55" i="5"/>
  <c r="G57" i="5"/>
  <c r="G59" i="5"/>
  <c r="G61" i="5"/>
  <c r="G63" i="5"/>
  <c r="G36" i="5"/>
  <c r="G43" i="5"/>
  <c r="G50" i="5"/>
  <c r="G11" i="5"/>
  <c r="G12" i="5"/>
  <c r="G54" i="5"/>
  <c r="G56" i="5"/>
  <c r="G58" i="5"/>
  <c r="G60" i="5"/>
  <c r="G62" i="5"/>
  <c r="G64" i="5"/>
  <c r="G65" i="5"/>
  <c r="G66" i="5"/>
  <c r="G67" i="5"/>
  <c r="G68" i="5"/>
  <c r="G69" i="5"/>
  <c r="G70" i="5"/>
  <c r="G6" i="5"/>
  <c r="G9" i="5"/>
  <c r="G10" i="5"/>
  <c r="G37" i="5"/>
  <c r="G39" i="5"/>
  <c r="G41" i="5"/>
  <c r="G44" i="5"/>
  <c r="G46" i="5"/>
  <c r="G48" i="5"/>
  <c r="G51" i="5"/>
  <c r="G7" i="5"/>
  <c r="G13" i="5"/>
  <c r="G14" i="5"/>
  <c r="G17" i="5"/>
  <c r="G34" i="5"/>
  <c r="G52" i="5"/>
  <c r="G35" i="5"/>
  <c r="G38" i="5"/>
  <c r="G40" i="5"/>
  <c r="G42" i="5"/>
  <c r="G45" i="5"/>
  <c r="G47" i="5"/>
  <c r="G49" i="5"/>
  <c r="BA17" i="1"/>
  <c r="BA16" i="1"/>
  <c r="BA15" i="1"/>
  <c r="BA14" i="1"/>
  <c r="BA13" i="1"/>
  <c r="BA12" i="1"/>
  <c r="BA11" i="1"/>
  <c r="AW10" i="1"/>
  <c r="BA9" i="1"/>
  <c r="BA8" i="1"/>
  <c r="BA7" i="1"/>
  <c r="BA6" i="1"/>
  <c r="BA5" i="1"/>
  <c r="BA4" i="1"/>
  <c r="Y21" i="1" l="1"/>
  <c r="G8" i="1"/>
  <c r="G5" i="1"/>
  <c r="G4" i="1"/>
  <c r="G3" i="1"/>
  <c r="I8" i="1"/>
  <c r="I7" i="1"/>
  <c r="I6" i="1"/>
  <c r="I5" i="1"/>
  <c r="I4" i="1"/>
  <c r="AZ10" i="5"/>
  <c r="AX15" i="1"/>
  <c r="AX12" i="1"/>
  <c r="AX17" i="1"/>
  <c r="AX8" i="1"/>
  <c r="AX5" i="1"/>
  <c r="AX13" i="1"/>
  <c r="AX7" i="1"/>
  <c r="AX4" i="1"/>
  <c r="AX16" i="1"/>
  <c r="AX14" i="1"/>
  <c r="AX11" i="1"/>
  <c r="AX6" i="1"/>
  <c r="AX9" i="1"/>
  <c r="H70" i="5" l="1"/>
  <c r="H28" i="5"/>
  <c r="H7" i="5"/>
  <c r="H45" i="5"/>
  <c r="H9" i="5"/>
  <c r="H37" i="5"/>
  <c r="H56" i="5"/>
  <c r="H29" i="5"/>
  <c r="H40" i="5"/>
  <c r="H21" i="5"/>
  <c r="H24" i="5"/>
  <c r="H13" i="5"/>
  <c r="H63" i="5"/>
  <c r="H68" i="5"/>
  <c r="H39" i="5"/>
  <c r="H44" i="5"/>
  <c r="H23" i="5"/>
  <c r="H6" i="5"/>
  <c r="H59" i="5"/>
  <c r="H62" i="5"/>
  <c r="H65" i="5"/>
  <c r="H54" i="5"/>
  <c r="H33" i="5"/>
  <c r="H46" i="5"/>
  <c r="H64" i="5"/>
  <c r="H38" i="5"/>
  <c r="H32" i="5"/>
  <c r="H30" i="5"/>
  <c r="H8" i="5"/>
  <c r="H22" i="5"/>
  <c r="H47" i="5"/>
  <c r="H14" i="5"/>
  <c r="H67" i="5"/>
  <c r="H17" i="5"/>
  <c r="H58" i="5"/>
  <c r="H60" i="5"/>
  <c r="H51" i="5"/>
  <c r="H52" i="5"/>
  <c r="H43" i="5"/>
  <c r="H36" i="5"/>
  <c r="H35" i="5"/>
  <c r="H20" i="5"/>
  <c r="H27" i="5"/>
  <c r="H12" i="5"/>
  <c r="H19" i="5"/>
  <c r="H57" i="5"/>
  <c r="H11" i="5"/>
  <c r="H41" i="5"/>
  <c r="H66" i="5"/>
  <c r="H53" i="5"/>
  <c r="H25" i="5"/>
  <c r="H48" i="5"/>
  <c r="H50" i="5"/>
  <c r="H16" i="5"/>
  <c r="H42" i="5"/>
  <c r="H55" i="5"/>
  <c r="H34" i="5"/>
  <c r="H31" i="5"/>
  <c r="H26" i="5"/>
  <c r="H15" i="5"/>
  <c r="H18" i="5"/>
  <c r="H69" i="5"/>
  <c r="H10" i="5"/>
  <c r="H61" i="5"/>
  <c r="H49" i="5"/>
  <c r="BA10" i="1"/>
  <c r="Y22" i="1"/>
  <c r="AA22" i="5"/>
  <c r="J1" i="1"/>
  <c r="AX10" i="1"/>
  <c r="G26" i="1" l="1"/>
  <c r="G58" i="1"/>
  <c r="G50" i="1"/>
  <c r="G42" i="1"/>
  <c r="G34" i="1"/>
  <c r="G65" i="1"/>
  <c r="G57" i="1"/>
  <c r="G49" i="1"/>
  <c r="G41" i="1"/>
  <c r="G35" i="1"/>
  <c r="G64" i="1"/>
  <c r="G56" i="1"/>
  <c r="G48" i="1"/>
  <c r="G40" i="1"/>
  <c r="G32" i="1"/>
  <c r="G63" i="1"/>
  <c r="G55" i="1"/>
  <c r="G47" i="1"/>
  <c r="G39" i="1"/>
  <c r="G31" i="1"/>
  <c r="G62" i="1"/>
  <c r="G54" i="1"/>
  <c r="G46" i="1"/>
  <c r="G38" i="1"/>
  <c r="G30" i="1"/>
  <c r="G61" i="1"/>
  <c r="G53" i="1"/>
  <c r="G45" i="1"/>
  <c r="G37" i="1"/>
  <c r="G29" i="1"/>
  <c r="G60" i="1"/>
  <c r="G52" i="1"/>
  <c r="G44" i="1"/>
  <c r="G36" i="1"/>
  <c r="G28" i="1"/>
  <c r="G59" i="1"/>
  <c r="G51" i="1"/>
  <c r="G43" i="1"/>
  <c r="G33" i="1"/>
  <c r="G27" i="1"/>
  <c r="G22" i="1"/>
  <c r="G23" i="1"/>
  <c r="G19" i="1"/>
  <c r="G12" i="1"/>
  <c r="G21" i="1"/>
  <c r="G15" i="1"/>
  <c r="G16" i="1"/>
  <c r="G24" i="1"/>
  <c r="G9" i="1"/>
  <c r="G17" i="1"/>
  <c r="G25" i="1"/>
  <c r="G11" i="1"/>
  <c r="G20" i="1"/>
  <c r="G13" i="1"/>
  <c r="G14" i="1"/>
  <c r="G10" i="1"/>
  <c r="G18" i="1"/>
  <c r="I3" i="1"/>
  <c r="K15" i="5"/>
  <c r="BK8" i="5"/>
  <c r="H4" i="5"/>
  <c r="K56" i="5"/>
  <c r="BK6" i="5"/>
  <c r="K16" i="5"/>
  <c r="J8" i="1"/>
  <c r="K42" i="5"/>
  <c r="BM4" i="5"/>
  <c r="K44" i="5"/>
  <c r="Y44" i="1"/>
  <c r="J5" i="1"/>
  <c r="K45" i="5"/>
  <c r="AA44" i="5"/>
  <c r="BM8" i="5"/>
  <c r="L9" i="5"/>
  <c r="L51" i="5"/>
  <c r="L40" i="5"/>
  <c r="L8" i="5"/>
  <c r="L10" i="5"/>
  <c r="L13" i="5"/>
  <c r="L69" i="5"/>
  <c r="L14" i="5"/>
  <c r="BM5" i="5"/>
  <c r="K10" i="5"/>
  <c r="K51" i="5"/>
  <c r="K70" i="5"/>
  <c r="BM9" i="5"/>
  <c r="BL8" i="5"/>
  <c r="K61" i="5"/>
  <c r="K17" i="5"/>
  <c r="G7" i="1"/>
  <c r="K5" i="5"/>
  <c r="BK9" i="5"/>
  <c r="BL9" i="5" s="1"/>
  <c r="AA32" i="5"/>
  <c r="Y46" i="1"/>
  <c r="BK4" i="5"/>
  <c r="A18" i="5" a="1"/>
  <c r="K39" i="5"/>
  <c r="L66" i="5"/>
  <c r="L6" i="5"/>
  <c r="L7" i="5"/>
  <c r="L44" i="5"/>
  <c r="Y33" i="1"/>
  <c r="Y34" i="1"/>
  <c r="L46" i="5"/>
  <c r="L68" i="5"/>
  <c r="BM6" i="5"/>
  <c r="K12" i="5"/>
  <c r="K41" i="5"/>
  <c r="AA33" i="5"/>
  <c r="K14" i="5"/>
  <c r="K43" i="5"/>
  <c r="K66" i="5"/>
  <c r="K68" i="5"/>
  <c r="K6" i="5"/>
  <c r="BM7" i="5"/>
  <c r="BL6" i="5"/>
  <c r="AF3" i="5"/>
  <c r="BK3" i="5"/>
  <c r="AE3" i="5"/>
  <c r="L12" i="5"/>
  <c r="L56" i="5"/>
  <c r="L11" i="5"/>
  <c r="L15" i="5"/>
  <c r="L41" i="5"/>
  <c r="L43" i="5"/>
  <c r="L45" i="5"/>
  <c r="L16" i="5"/>
  <c r="AF4" i="5"/>
  <c r="AG4" i="5"/>
  <c r="BK7" i="5"/>
  <c r="BL7" i="5" s="1"/>
  <c r="K7" i="5"/>
  <c r="K9" i="5"/>
  <c r="J4" i="1"/>
  <c r="K13" i="5"/>
  <c r="H3" i="5"/>
  <c r="K46" i="5"/>
  <c r="K69" i="5"/>
  <c r="BM3" i="5"/>
  <c r="D9" i="4"/>
  <c r="AA34" i="5"/>
  <c r="BK5" i="5"/>
  <c r="K11" i="5"/>
  <c r="G6" i="1"/>
  <c r="K40" i="5"/>
  <c r="K8" i="5"/>
  <c r="D10" i="4"/>
  <c r="L61" i="5"/>
  <c r="L70" i="5"/>
  <c r="Y32" i="1"/>
  <c r="L17" i="5"/>
  <c r="J7" i="1"/>
  <c r="L42" i="5"/>
  <c r="J6" i="1"/>
  <c r="AG3" i="5"/>
  <c r="BL5" i="5"/>
  <c r="J3" i="1"/>
  <c r="BL3" i="5"/>
  <c r="AF5" i="5"/>
  <c r="AE4" i="5"/>
  <c r="AG5" i="5"/>
  <c r="AF6" i="5"/>
  <c r="AE5" i="5"/>
  <c r="AE6" i="5"/>
  <c r="AF7" i="5"/>
  <c r="AG6" i="5"/>
  <c r="AE7" i="5"/>
  <c r="AG7" i="5"/>
  <c r="AF8" i="5"/>
  <c r="AF9" i="5"/>
  <c r="AG8" i="5"/>
  <c r="AE8" i="5"/>
  <c r="AG9" i="5"/>
  <c r="AE9" i="5"/>
  <c r="AF10" i="5"/>
  <c r="AG10" i="5"/>
  <c r="AE10" i="5"/>
  <c r="AF11" i="5"/>
  <c r="AF12" i="5"/>
  <c r="AE11" i="5"/>
  <c r="AG11" i="5"/>
  <c r="AF13" i="5"/>
  <c r="AE12" i="5"/>
  <c r="AG12" i="5"/>
  <c r="AG13" i="5"/>
  <c r="AF14" i="5"/>
  <c r="AE13" i="5"/>
  <c r="AF15" i="5"/>
  <c r="AG14" i="5"/>
  <c r="AE14" i="5"/>
  <c r="AF16" i="5"/>
  <c r="AE15" i="5"/>
  <c r="AG15" i="5"/>
  <c r="AF17" i="5"/>
  <c r="AG16" i="5"/>
  <c r="AE16" i="5"/>
  <c r="AG17" i="5"/>
  <c r="AF18" i="5"/>
  <c r="AE17" i="5"/>
  <c r="AG18" i="5"/>
  <c r="AF19" i="5"/>
  <c r="AE18" i="5"/>
  <c r="AG19" i="5"/>
  <c r="AF20" i="5"/>
  <c r="AE19" i="5"/>
  <c r="AE20" i="5"/>
  <c r="AG20" i="5"/>
  <c r="AF21" i="5"/>
  <c r="AE21" i="5"/>
  <c r="AG21" i="5"/>
  <c r="AF22" i="5"/>
  <c r="AG22" i="5"/>
  <c r="AE22" i="5"/>
  <c r="AF23" i="5"/>
  <c r="AE23" i="5"/>
  <c r="AG23" i="5"/>
  <c r="AF24" i="5"/>
  <c r="AE24" i="5"/>
  <c r="AG24" i="5"/>
  <c r="AF25" i="5"/>
  <c r="AG25" i="5"/>
  <c r="AE25" i="5"/>
  <c r="AF26" i="5"/>
  <c r="AG26" i="5"/>
  <c r="AE26" i="5"/>
  <c r="AF27" i="5"/>
  <c r="AG27" i="5"/>
  <c r="AE27" i="5"/>
  <c r="AF28" i="5"/>
  <c r="AE28" i="5"/>
  <c r="AG28" i="5"/>
  <c r="AF29" i="5"/>
  <c r="AG29" i="5"/>
  <c r="AF30" i="5"/>
  <c r="AE29" i="5"/>
  <c r="AF31" i="5"/>
  <c r="AE30" i="5"/>
  <c r="AG30" i="5"/>
  <c r="AF32" i="5"/>
  <c r="AG31" i="5"/>
  <c r="AE31" i="5"/>
  <c r="AE32" i="5"/>
  <c r="AG32" i="5"/>
  <c r="AF33" i="5"/>
  <c r="AG33" i="5"/>
  <c r="AF34" i="5"/>
  <c r="AE33" i="5"/>
  <c r="AG34" i="5"/>
  <c r="AE34" i="5"/>
  <c r="AF35" i="5"/>
  <c r="AE35" i="5"/>
  <c r="AF36" i="5"/>
  <c r="AG35" i="5"/>
  <c r="AE36" i="5"/>
  <c r="AG36" i="5"/>
  <c r="AF37" i="5"/>
  <c r="AF38" i="5"/>
  <c r="AE37" i="5"/>
  <c r="AG37" i="5"/>
  <c r="AF39" i="5"/>
  <c r="AG38" i="5"/>
  <c r="AE38" i="5"/>
  <c r="AE39" i="5"/>
  <c r="AF40" i="5"/>
  <c r="AG39" i="5"/>
  <c r="AF41" i="5"/>
  <c r="AG40" i="5"/>
  <c r="AE40" i="5"/>
  <c r="AF42" i="5"/>
  <c r="AE41" i="5"/>
  <c r="AG41" i="5"/>
  <c r="AF43" i="5"/>
  <c r="AE42" i="5"/>
  <c r="AG42" i="5"/>
  <c r="AG43" i="5"/>
  <c r="AE43" i="5"/>
  <c r="AF44" i="5"/>
  <c r="AE44" i="5"/>
  <c r="AG44" i="5"/>
  <c r="AF45" i="5"/>
  <c r="AE45" i="5"/>
  <c r="AF46" i="5"/>
  <c r="AG45" i="5"/>
  <c r="AG46" i="5"/>
  <c r="AE46" i="5"/>
  <c r="AF47" i="5"/>
  <c r="AE47" i="5"/>
  <c r="AG47" i="5"/>
  <c r="AF48" i="5"/>
  <c r="AG48" i="5"/>
  <c r="AE48" i="5"/>
  <c r="AF49" i="5"/>
  <c r="AE49" i="5"/>
  <c r="AF50" i="5"/>
  <c r="AG49" i="5"/>
  <c r="AE50" i="5"/>
  <c r="AG50" i="5"/>
  <c r="AF51" i="5"/>
  <c r="AG51" i="5"/>
  <c r="AF52" i="5"/>
  <c r="AE51" i="5"/>
  <c r="AG52" i="5"/>
  <c r="AE52" i="5"/>
  <c r="AF53" i="5"/>
  <c r="AG53" i="5"/>
  <c r="AF54" i="5"/>
  <c r="AE53" i="5"/>
  <c r="AE54" i="5"/>
  <c r="AG54" i="5"/>
  <c r="AF55" i="5"/>
  <c r="AE55" i="5"/>
  <c r="AF56" i="5"/>
  <c r="AG55" i="5"/>
  <c r="AE56" i="5"/>
  <c r="AF57" i="5"/>
  <c r="AG56" i="5"/>
  <c r="AG57" i="5"/>
  <c r="AE57" i="5"/>
  <c r="AF58" i="5"/>
  <c r="AF59" i="5"/>
  <c r="AE58" i="5"/>
  <c r="AG58" i="5"/>
  <c r="AG59" i="5"/>
  <c r="AE59" i="5"/>
  <c r="AF60" i="5"/>
  <c r="AG60" i="5"/>
  <c r="AE60" i="5"/>
  <c r="AF61" i="5"/>
  <c r="AF62" i="5"/>
  <c r="AG61" i="5"/>
  <c r="AE61" i="5"/>
  <c r="AF63" i="5"/>
  <c r="AG62" i="5"/>
  <c r="AE62" i="5"/>
  <c r="AG63" i="5"/>
  <c r="AF64" i="5"/>
  <c r="AE63" i="5"/>
  <c r="AG64" i="5"/>
  <c r="AF65" i="5"/>
  <c r="AE64" i="5"/>
  <c r="AE65" i="5"/>
  <c r="AG65" i="5"/>
  <c r="AF66" i="5"/>
  <c r="AE66" i="5"/>
  <c r="AF67" i="5"/>
  <c r="AG66" i="5"/>
  <c r="AE67" i="5"/>
  <c r="AF68" i="5"/>
  <c r="AG67" i="5"/>
  <c r="AE68" i="5"/>
  <c r="AG68" i="5"/>
  <c r="AF69" i="5"/>
  <c r="AF70" i="5"/>
  <c r="AG69" i="5"/>
  <c r="AE69" i="5"/>
  <c r="AF71" i="5"/>
  <c r="AE70" i="5"/>
  <c r="AG70" i="5"/>
  <c r="AF72" i="5"/>
  <c r="AG71" i="5"/>
  <c r="AE71" i="5"/>
  <c r="AE72" i="5"/>
  <c r="AG72" i="5"/>
  <c r="AF73" i="5"/>
  <c r="AG73" i="5"/>
  <c r="AE73" i="5"/>
  <c r="AF74" i="5"/>
  <c r="AF75" i="5"/>
  <c r="AE74" i="5"/>
  <c r="AG74" i="5"/>
  <c r="AE75" i="5"/>
  <c r="AF76" i="5"/>
  <c r="AG75" i="5"/>
  <c r="AG76" i="5"/>
  <c r="AF77" i="5"/>
  <c r="AE76" i="5"/>
  <c r="AE77" i="5"/>
  <c r="AG77" i="5"/>
  <c r="AF78" i="5"/>
  <c r="AF79" i="5"/>
  <c r="AE78" i="5"/>
  <c r="AG78" i="5"/>
  <c r="AE79" i="5"/>
  <c r="AG79" i="5"/>
  <c r="AF80" i="5"/>
  <c r="AF81" i="5"/>
  <c r="AE80" i="5"/>
  <c r="AG80" i="5"/>
  <c r="AF82" i="5"/>
  <c r="AG81" i="5"/>
  <c r="AE81" i="5"/>
  <c r="AE82" i="5"/>
  <c r="AG82" i="5"/>
  <c r="AF83" i="5"/>
  <c r="AE83" i="5"/>
  <c r="AF84" i="5"/>
  <c r="AG83" i="5"/>
  <c r="AE84" i="5"/>
  <c r="AG84" i="5"/>
  <c r="AF85" i="5"/>
  <c r="AE85" i="5"/>
  <c r="AG85" i="5"/>
  <c r="AF86" i="5"/>
  <c r="AG86" i="5"/>
  <c r="AE86" i="5"/>
  <c r="AF87" i="5"/>
  <c r="AG87" i="5"/>
  <c r="AF88" i="5"/>
  <c r="AE87" i="5"/>
  <c r="AG88" i="5"/>
  <c r="AF89" i="5"/>
  <c r="AE88" i="5"/>
  <c r="AG89" i="5"/>
  <c r="AF90" i="5"/>
  <c r="AE89" i="5"/>
  <c r="AG90" i="5"/>
  <c r="AF91" i="5"/>
  <c r="AE90" i="5"/>
  <c r="AG91" i="5"/>
  <c r="AF92" i="5"/>
  <c r="AE91" i="5"/>
  <c r="AF93" i="5"/>
  <c r="AG92" i="5"/>
  <c r="AE92" i="5"/>
  <c r="AE93" i="5"/>
  <c r="AG93" i="5"/>
  <c r="AF94" i="5"/>
  <c r="AE94" i="5"/>
  <c r="AF95" i="5"/>
  <c r="AG94" i="5"/>
  <c r="AE95" i="5"/>
  <c r="AG95" i="5"/>
  <c r="AF96" i="5"/>
  <c r="AE96" i="5"/>
  <c r="AG96" i="5"/>
  <c r="AF97" i="5"/>
  <c r="AG97" i="5"/>
  <c r="AE97" i="5"/>
  <c r="AF98" i="5"/>
  <c r="AF99" i="5"/>
  <c r="AE98" i="5"/>
  <c r="AG98" i="5"/>
  <c r="AE99" i="5"/>
  <c r="AG99" i="5"/>
  <c r="AF100" i="5"/>
  <c r="AF101" i="5"/>
  <c r="AE100" i="5"/>
  <c r="AG100" i="5"/>
  <c r="AG101" i="5"/>
  <c r="AE101" i="5"/>
  <c r="AF102" i="5"/>
  <c r="AE102" i="5"/>
  <c r="AG102" i="5"/>
  <c r="AF103" i="5"/>
  <c r="AE103" i="5"/>
  <c r="AG103" i="5"/>
  <c r="AF104" i="5"/>
  <c r="AF105" i="5"/>
  <c r="AE104" i="5"/>
  <c r="AG104" i="5"/>
  <c r="AG105" i="5"/>
  <c r="AE105" i="5"/>
  <c r="AF106" i="5"/>
  <c r="AG106" i="5"/>
  <c r="AF107" i="5"/>
  <c r="AE106" i="5"/>
  <c r="AG107" i="5"/>
  <c r="AF108" i="5"/>
  <c r="AE107" i="5"/>
  <c r="AG108" i="5"/>
  <c r="AF109" i="5"/>
  <c r="AE108" i="5"/>
  <c r="AE109" i="5"/>
  <c r="AG109" i="5"/>
  <c r="AF110" i="5"/>
  <c r="AG110" i="5"/>
  <c r="AE110" i="5"/>
  <c r="AF111" i="5"/>
  <c r="AG111" i="5"/>
  <c r="AF112" i="5"/>
  <c r="AE111" i="5"/>
  <c r="AE112" i="5"/>
  <c r="AG112" i="5"/>
  <c r="AF113" i="5"/>
  <c r="AF114" i="5"/>
  <c r="AG113" i="5"/>
  <c r="AE113" i="5"/>
  <c r="AG114" i="5"/>
  <c r="AE114" i="5"/>
  <c r="AF115" i="5"/>
  <c r="AG115" i="5"/>
  <c r="AF116" i="5"/>
  <c r="AE115" i="5"/>
  <c r="AE116" i="5"/>
  <c r="AF117" i="5"/>
  <c r="AG116" i="5"/>
  <c r="AE117" i="5"/>
  <c r="AG117" i="5"/>
  <c r="AF118" i="5"/>
  <c r="AE118" i="5"/>
  <c r="AG118" i="5"/>
  <c r="AF119" i="5"/>
  <c r="AG119" i="5"/>
  <c r="AF120" i="5"/>
  <c r="AE119" i="5"/>
  <c r="AE120" i="5"/>
  <c r="AG120" i="5"/>
  <c r="AF121" i="5"/>
  <c r="AF122" i="5"/>
  <c r="AE121" i="5"/>
  <c r="AG121" i="5"/>
  <c r="AE122" i="5"/>
  <c r="AG122" i="5"/>
  <c r="AF123" i="5"/>
  <c r="AG123" i="5"/>
  <c r="AF124" i="5"/>
  <c r="AE123" i="5"/>
  <c r="AG124" i="5"/>
  <c r="AF125" i="5"/>
  <c r="AE124" i="5"/>
  <c r="AF126" i="5"/>
  <c r="AG125" i="5"/>
  <c r="AE125" i="5"/>
  <c r="AF127" i="5"/>
  <c r="AE126" i="5"/>
  <c r="AG126" i="5"/>
  <c r="AG127" i="5"/>
  <c r="AE127" i="5"/>
  <c r="AF128" i="5"/>
  <c r="AE128" i="5"/>
  <c r="AF129" i="5"/>
  <c r="AG128" i="5"/>
  <c r="AF130" i="5"/>
  <c r="AG129" i="5"/>
  <c r="AE129" i="5"/>
  <c r="AG130" i="5"/>
  <c r="AE130" i="5"/>
  <c r="AF131" i="5"/>
  <c r="AG131" i="5"/>
  <c r="AE131" i="5"/>
  <c r="AF132" i="5"/>
  <c r="AF133" i="5"/>
  <c r="AE132" i="5"/>
  <c r="AG132" i="5"/>
  <c r="AF134" i="5"/>
  <c r="AG133" i="5"/>
  <c r="AE133" i="5"/>
  <c r="AF135" i="5"/>
  <c r="AG134" i="5"/>
  <c r="AE134" i="5"/>
  <c r="AF136" i="5"/>
  <c r="AG135" i="5"/>
  <c r="AE135" i="5"/>
  <c r="AE136" i="5"/>
  <c r="AF137" i="5"/>
  <c r="AG136" i="5"/>
  <c r="AF138" i="5"/>
  <c r="AG137" i="5"/>
  <c r="AE137" i="5"/>
  <c r="AF139" i="5"/>
  <c r="AE138" i="5"/>
  <c r="AG138" i="5"/>
  <c r="AE139" i="5"/>
  <c r="AG139" i="5"/>
  <c r="AF140" i="5"/>
  <c r="AG140" i="5"/>
  <c r="AF141" i="5"/>
  <c r="AE140" i="5"/>
  <c r="AF142" i="5"/>
  <c r="AE141" i="5"/>
  <c r="AG141" i="5"/>
  <c r="AG142" i="5"/>
  <c r="AF143" i="5"/>
  <c r="AE142" i="5"/>
  <c r="AE143" i="5"/>
  <c r="AG143" i="5"/>
  <c r="AF144" i="5"/>
  <c r="AG144" i="5"/>
  <c r="AF145" i="5"/>
  <c r="AE144" i="5"/>
  <c r="AG145" i="5"/>
  <c r="AF146" i="5"/>
  <c r="AE145" i="5"/>
  <c r="AG146" i="5"/>
  <c r="AE146" i="5"/>
  <c r="AF147" i="5"/>
  <c r="AE147" i="5"/>
  <c r="AG147" i="5"/>
  <c r="AF148" i="5"/>
  <c r="AG148" i="5"/>
  <c r="AF149" i="5"/>
  <c r="AE148" i="5"/>
  <c r="AF150" i="5"/>
  <c r="AE149" i="5"/>
  <c r="AG149" i="5"/>
  <c r="AG150" i="5"/>
  <c r="AF151" i="5"/>
  <c r="AE150" i="5"/>
  <c r="AE151" i="5"/>
  <c r="AG151" i="5"/>
  <c r="AF152" i="5"/>
  <c r="AF153" i="5"/>
  <c r="AE152" i="5"/>
  <c r="AG152" i="5"/>
  <c r="AE153" i="5"/>
  <c r="AG153" i="5"/>
  <c r="AF154" i="5"/>
  <c r="AE154" i="5"/>
  <c r="AF155" i="5"/>
  <c r="AG154" i="5"/>
  <c r="AG155" i="5"/>
  <c r="AF156" i="5"/>
  <c r="AE155" i="5"/>
  <c r="AG156" i="5"/>
  <c r="AF157" i="5"/>
  <c r="AE156" i="5"/>
  <c r="AF158" i="5"/>
  <c r="AE157" i="5"/>
  <c r="AG157" i="5"/>
  <c r="AF159" i="5"/>
  <c r="AG158" i="5"/>
  <c r="AE158" i="5"/>
  <c r="AF160" i="5"/>
  <c r="AE159" i="5"/>
  <c r="AG159" i="5"/>
  <c r="AG160" i="5"/>
  <c r="AF161" i="5"/>
  <c r="AE160" i="5"/>
  <c r="AF162" i="5"/>
  <c r="AE161" i="5"/>
  <c r="AG161" i="5"/>
  <c r="AG162" i="5"/>
  <c r="AE162" i="5"/>
  <c r="AF163" i="5"/>
  <c r="AF164" i="5"/>
  <c r="AE163" i="5"/>
  <c r="AG163" i="5"/>
  <c r="AG164" i="5"/>
  <c r="AF165" i="5"/>
  <c r="AE164" i="5"/>
  <c r="AG165" i="5"/>
  <c r="AF166" i="5"/>
  <c r="AE165" i="5"/>
  <c r="AE166" i="5"/>
  <c r="AG166" i="5"/>
  <c r="AF167" i="5"/>
  <c r="AF168" i="5"/>
  <c r="AG167" i="5"/>
  <c r="AE167" i="5"/>
  <c r="AG168" i="5"/>
  <c r="AF169" i="5"/>
  <c r="AE168" i="5"/>
  <c r="AF170" i="5"/>
  <c r="AE169" i="5"/>
  <c r="AG169" i="5"/>
  <c r="AG170" i="5"/>
  <c r="AE170" i="5"/>
  <c r="AF171" i="5"/>
  <c r="AE171" i="5"/>
  <c r="AG171" i="5"/>
  <c r="AF172" i="5"/>
  <c r="AE172" i="5"/>
  <c r="AF173" i="5"/>
  <c r="AG172" i="5"/>
  <c r="AF174" i="5"/>
  <c r="AE173" i="5"/>
  <c r="AG173" i="5"/>
  <c r="AG174" i="5"/>
  <c r="AF175" i="5"/>
  <c r="AE174" i="5"/>
  <c r="AF176" i="5"/>
  <c r="AE175" i="5"/>
  <c r="AG175" i="5"/>
  <c r="AG176" i="5"/>
  <c r="AF177" i="5"/>
  <c r="AE176" i="5"/>
  <c r="AG177" i="5"/>
  <c r="AF178" i="5"/>
  <c r="AE177" i="5"/>
  <c r="AE178" i="5"/>
  <c r="AG178" i="5"/>
  <c r="AF179" i="5"/>
  <c r="AE179" i="5"/>
  <c r="AG179" i="5"/>
  <c r="AF180" i="5"/>
  <c r="AG180" i="5"/>
  <c r="AF181" i="5"/>
  <c r="AE180" i="5"/>
  <c r="AE181" i="5"/>
  <c r="AF182" i="5"/>
  <c r="AG181" i="5"/>
  <c r="AF183" i="5"/>
  <c r="AG182" i="5"/>
  <c r="AE182" i="5"/>
  <c r="AF184" i="5"/>
  <c r="AG183" i="5"/>
  <c r="AE183" i="5"/>
  <c r="AF185" i="5"/>
  <c r="AE184" i="5"/>
  <c r="AG184" i="5"/>
  <c r="AF186" i="5"/>
  <c r="AG185" i="5"/>
  <c r="AE185" i="5"/>
  <c r="AE186" i="5"/>
  <c r="AF187" i="5"/>
  <c r="AG186" i="5"/>
  <c r="AG187" i="5"/>
  <c r="AF188" i="5"/>
  <c r="AE187" i="5"/>
  <c r="AG188" i="5"/>
  <c r="AF189" i="5"/>
  <c r="AE188" i="5"/>
  <c r="AE189" i="5"/>
  <c r="AF190" i="5"/>
  <c r="AG189" i="5"/>
  <c r="AE190" i="5"/>
  <c r="AF191" i="5"/>
  <c r="AG190" i="5"/>
  <c r="AE191" i="5"/>
  <c r="AF192" i="5"/>
  <c r="AG191" i="5"/>
  <c r="AE192" i="5"/>
  <c r="AF193" i="5"/>
  <c r="AG192" i="5"/>
  <c r="AE193" i="5"/>
  <c r="AF194" i="5"/>
  <c r="AG193" i="5"/>
  <c r="AG194" i="5"/>
  <c r="AE194" i="5"/>
  <c r="AF195" i="5"/>
  <c r="AE195" i="5"/>
  <c r="AG195" i="5"/>
  <c r="AF196" i="5"/>
  <c r="AE196" i="5"/>
  <c r="AG196" i="5"/>
  <c r="AF197" i="5"/>
  <c r="AF198" i="5"/>
  <c r="AE197" i="5"/>
  <c r="AG197" i="5"/>
  <c r="AG198" i="5"/>
  <c r="AF199" i="5"/>
  <c r="AE198" i="5"/>
  <c r="AE199" i="5"/>
  <c r="AF200" i="5"/>
  <c r="AG199" i="5"/>
  <c r="AG200" i="5"/>
  <c r="AF201" i="5"/>
  <c r="AE200" i="5"/>
  <c r="AG201" i="5"/>
  <c r="AF202" i="5"/>
  <c r="AE201" i="5"/>
  <c r="AG202" i="5"/>
  <c r="AE202" i="5"/>
  <c r="AF203" i="5"/>
  <c r="AE203" i="5"/>
  <c r="AG203" i="5"/>
  <c r="AF204" i="5"/>
  <c r="AE204" i="5"/>
  <c r="AG204" i="5"/>
  <c r="AF205" i="5"/>
  <c r="AE205" i="5"/>
  <c r="AF206" i="5"/>
  <c r="AG205" i="5"/>
  <c r="AF207" i="5"/>
  <c r="AG206" i="5"/>
  <c r="AE206" i="5"/>
  <c r="AE207" i="5"/>
  <c r="AF208" i="5"/>
  <c r="AG207" i="5"/>
  <c r="AG208" i="5"/>
  <c r="AE208" i="5"/>
  <c r="AF209" i="5"/>
  <c r="AG209" i="5"/>
  <c r="AE209" i="5"/>
  <c r="AF210" i="5"/>
  <c r="AF211" i="5"/>
  <c r="AG210" i="5"/>
  <c r="AE210" i="5"/>
  <c r="AG211" i="5"/>
  <c r="AE211" i="5"/>
  <c r="AF212" i="5"/>
  <c r="AG212" i="5"/>
  <c r="AE212" i="5"/>
  <c r="AF213" i="5"/>
  <c r="AE213" i="5"/>
  <c r="AF214" i="5"/>
  <c r="AG213" i="5"/>
  <c r="AF215" i="5"/>
  <c r="AE214" i="5"/>
  <c r="AG214" i="5"/>
  <c r="AF216" i="5"/>
  <c r="AG215" i="5"/>
  <c r="AE215" i="5"/>
  <c r="AE216" i="5"/>
  <c r="AF217" i="5"/>
  <c r="AG216" i="5"/>
  <c r="AG217" i="5"/>
  <c r="AF218" i="5"/>
  <c r="AE217" i="5"/>
  <c r="AE218" i="5"/>
  <c r="AG218" i="5"/>
  <c r="AF219" i="5"/>
  <c r="AG219" i="5"/>
  <c r="AF220" i="5"/>
  <c r="AE219" i="5"/>
  <c r="AE220" i="5"/>
  <c r="AG220" i="5"/>
  <c r="AF221" i="5"/>
  <c r="AF222" i="5"/>
  <c r="AE221" i="5"/>
  <c r="AG221" i="5"/>
  <c r="AF223" i="5"/>
  <c r="AG222" i="5"/>
  <c r="AE222" i="5"/>
  <c r="AG223" i="5"/>
  <c r="AF224" i="5"/>
  <c r="AE223" i="5"/>
  <c r="AF225" i="5"/>
  <c r="AG224" i="5"/>
  <c r="AE224" i="5"/>
  <c r="AG225" i="5"/>
  <c r="AF226" i="5"/>
  <c r="AE225" i="5"/>
  <c r="AF227" i="5"/>
  <c r="AE226" i="5"/>
  <c r="AG226" i="5"/>
  <c r="AE227" i="5"/>
  <c r="AG227" i="5"/>
  <c r="AF228" i="5"/>
  <c r="AG228" i="5"/>
  <c r="AE228" i="5"/>
  <c r="AF229" i="5"/>
  <c r="AF230" i="5"/>
  <c r="AG229" i="5"/>
  <c r="AE229" i="5"/>
  <c r="AE230" i="5"/>
  <c r="AG230" i="5"/>
  <c r="AF231" i="5"/>
  <c r="AF232" i="5"/>
  <c r="AG231" i="5"/>
  <c r="AE231" i="5"/>
  <c r="AF233" i="5"/>
  <c r="AE232" i="5"/>
  <c r="AG232" i="5"/>
  <c r="AE233" i="5"/>
  <c r="AF234" i="5"/>
  <c r="AG233" i="5"/>
  <c r="AG234" i="5"/>
  <c r="AE234" i="5"/>
  <c r="AF235" i="5"/>
  <c r="AF236" i="5"/>
  <c r="AG235" i="5"/>
  <c r="AE235" i="5"/>
  <c r="AF237" i="5"/>
  <c r="AE236" i="5"/>
  <c r="AG236" i="5"/>
  <c r="AF238" i="5"/>
  <c r="AE237" i="5"/>
  <c r="AG237" i="5"/>
  <c r="AF239" i="5"/>
  <c r="AE238" i="5"/>
  <c r="AG238" i="5"/>
  <c r="AE239" i="5"/>
  <c r="AG239" i="5"/>
  <c r="AF240" i="5"/>
  <c r="AE240" i="5"/>
  <c r="AF241" i="5"/>
  <c r="AG240" i="5"/>
  <c r="AE241" i="5"/>
  <c r="AF242" i="5"/>
  <c r="AG241" i="5"/>
  <c r="AE242" i="5"/>
  <c r="AF243" i="5"/>
  <c r="AG242" i="5"/>
  <c r="AG243" i="5"/>
  <c r="AF244" i="5"/>
  <c r="AE243" i="5"/>
  <c r="AE244" i="5"/>
  <c r="AF245" i="5"/>
  <c r="AG244" i="5"/>
  <c r="AE245" i="5"/>
  <c r="AG245" i="5"/>
  <c r="AF246" i="5"/>
  <c r="AF247" i="5"/>
  <c r="AG246" i="5"/>
  <c r="AE246" i="5"/>
  <c r="AE247" i="5"/>
  <c r="AF248" i="5"/>
  <c r="AG247" i="5"/>
  <c r="AG248" i="5"/>
  <c r="AE248" i="5"/>
  <c r="AF249" i="5"/>
  <c r="AG249" i="5"/>
  <c r="AE249" i="5"/>
  <c r="AF250" i="5"/>
  <c r="AG250" i="5"/>
  <c r="AE250" i="5"/>
  <c r="AF251" i="5"/>
  <c r="AF252" i="5"/>
  <c r="AE251" i="5"/>
  <c r="AG251" i="5"/>
  <c r="AG252" i="5"/>
  <c r="AE252" i="5"/>
  <c r="AF253" i="5"/>
  <c r="AF254" i="5"/>
  <c r="AE253" i="5"/>
  <c r="AG253" i="5"/>
  <c r="AG254" i="5"/>
  <c r="AE254" i="5"/>
  <c r="AF255" i="5"/>
  <c r="AG255" i="5"/>
  <c r="AE255" i="5"/>
  <c r="AF256" i="5"/>
  <c r="AE256" i="5"/>
  <c r="AF257" i="5"/>
  <c r="AG256" i="5"/>
  <c r="AG257" i="5"/>
  <c r="AF258" i="5"/>
  <c r="AE257" i="5"/>
  <c r="AF259" i="5"/>
  <c r="AE258" i="5"/>
  <c r="AG258" i="5"/>
  <c r="AG259" i="5"/>
  <c r="AF260" i="5"/>
  <c r="AE259" i="5"/>
  <c r="AG260" i="5"/>
  <c r="AE260" i="5"/>
  <c r="AF261" i="5"/>
  <c r="AF262" i="5"/>
  <c r="AE261" i="5"/>
  <c r="AG261" i="5"/>
  <c r="AE262" i="5"/>
  <c r="AG262" i="5"/>
  <c r="AF263" i="5"/>
  <c r="AF264" i="5"/>
  <c r="AG263" i="5"/>
  <c r="AE263" i="5"/>
  <c r="AE264" i="5"/>
  <c r="AF265" i="5"/>
  <c r="AG264" i="5"/>
  <c r="AG265" i="5"/>
  <c r="AE265" i="5"/>
  <c r="AF266" i="5"/>
  <c r="AE266" i="5"/>
  <c r="AF267" i="5"/>
  <c r="AG266" i="5"/>
  <c r="AF268" i="5"/>
  <c r="AG267" i="5"/>
  <c r="AE267" i="5"/>
  <c r="AG268" i="5"/>
  <c r="AE268" i="5"/>
  <c r="AF269" i="5"/>
  <c r="AF270" i="5"/>
  <c r="AE269" i="5"/>
  <c r="AG269" i="5"/>
  <c r="AF271" i="5"/>
  <c r="AG270" i="5"/>
  <c r="AE270" i="5"/>
  <c r="AG271" i="5"/>
  <c r="AE271" i="5"/>
  <c r="AF272" i="5"/>
  <c r="AE272" i="5"/>
  <c r="AF273" i="5"/>
  <c r="AG272" i="5"/>
  <c r="AG273" i="5"/>
  <c r="AE273" i="5"/>
  <c r="AF274" i="5"/>
  <c r="AF275" i="5"/>
  <c r="AG274" i="5"/>
  <c r="AE274" i="5"/>
  <c r="AG275" i="5"/>
  <c r="AF276" i="5"/>
  <c r="AE275" i="5"/>
  <c r="AG276" i="5"/>
  <c r="AE276" i="5"/>
  <c r="AF277" i="5"/>
  <c r="AF278" i="5"/>
  <c r="AE277" i="5"/>
  <c r="AG277" i="5"/>
  <c r="AE278" i="5"/>
  <c r="AG278" i="5"/>
  <c r="AF279" i="5"/>
  <c r="AF280" i="5"/>
  <c r="AE279" i="5"/>
  <c r="AG279" i="5"/>
  <c r="AE280" i="5"/>
  <c r="AF281" i="5"/>
  <c r="AG280" i="5"/>
  <c r="AG281" i="5"/>
  <c r="AE281" i="5"/>
  <c r="AF282" i="5"/>
  <c r="AG282" i="5"/>
  <c r="AF283" i="5"/>
  <c r="AE282" i="5"/>
  <c r="AG283" i="5"/>
  <c r="AE283" i="5"/>
  <c r="AF284" i="5"/>
  <c r="AF285" i="5"/>
  <c r="AG284" i="5"/>
  <c r="AE284" i="5"/>
  <c r="AG285" i="5"/>
  <c r="AF286" i="5"/>
  <c r="AE285" i="5"/>
  <c r="AG286" i="5"/>
  <c r="AE286" i="5"/>
  <c r="AF287" i="5"/>
  <c r="AG287" i="5"/>
  <c r="AF288" i="5"/>
  <c r="AE287" i="5"/>
  <c r="AE288" i="5"/>
  <c r="AG288" i="5"/>
  <c r="AF289" i="5"/>
  <c r="AG289" i="5"/>
  <c r="AE289" i="5"/>
  <c r="AF290" i="5"/>
  <c r="AF291" i="5"/>
  <c r="AE290" i="5"/>
  <c r="AG290" i="5"/>
  <c r="AG291" i="5"/>
  <c r="AF292" i="5"/>
  <c r="AE291" i="5"/>
  <c r="AF293" i="5"/>
  <c r="AE292" i="5"/>
  <c r="AG292" i="5"/>
  <c r="AE293" i="5"/>
  <c r="AF294" i="5"/>
  <c r="AG293" i="5"/>
  <c r="AE294" i="5"/>
  <c r="AG294" i="5"/>
  <c r="AF295" i="5"/>
  <c r="AF296" i="5"/>
  <c r="AE295" i="5"/>
  <c r="AG295" i="5"/>
  <c r="AE296" i="5"/>
  <c r="AF297" i="5"/>
  <c r="AG296" i="5"/>
  <c r="AE297" i="5"/>
  <c r="AG297" i="5"/>
  <c r="AF298" i="5"/>
  <c r="AE298" i="5"/>
  <c r="AG298" i="5"/>
  <c r="AF299" i="5"/>
  <c r="AF300" i="5"/>
  <c r="AE299" i="5"/>
  <c r="AG299" i="5"/>
  <c r="AG300" i="5"/>
  <c r="AE300" i="5"/>
  <c r="AF301" i="5"/>
  <c r="AF302" i="5"/>
  <c r="AG301" i="5"/>
  <c r="AE301" i="5"/>
  <c r="AE302" i="5"/>
  <c r="AF303" i="5"/>
  <c r="AG302" i="5"/>
  <c r="AG303" i="5"/>
  <c r="AF304" i="5"/>
  <c r="AE303" i="5"/>
  <c r="AG304" i="5"/>
  <c r="AF305" i="5"/>
  <c r="AE304" i="5"/>
  <c r="AF306" i="5"/>
  <c r="AE305" i="5"/>
  <c r="AG305" i="5"/>
  <c r="AE306" i="5"/>
  <c r="AF307" i="5"/>
  <c r="AG306" i="5"/>
  <c r="AE307" i="5"/>
  <c r="AG307" i="5"/>
  <c r="AF308" i="5"/>
  <c r="AG308" i="5"/>
  <c r="AF309" i="5"/>
  <c r="AE308" i="5"/>
  <c r="AE309" i="5"/>
  <c r="AG309" i="5"/>
  <c r="AF310" i="5"/>
  <c r="AG310" i="5"/>
  <c r="AF311" i="5"/>
  <c r="AE310" i="5"/>
  <c r="AG311" i="5"/>
  <c r="AF312" i="5"/>
  <c r="AE311" i="5"/>
  <c r="AF313" i="5"/>
  <c r="AE312" i="5"/>
  <c r="AG312" i="5"/>
  <c r="AG313" i="5"/>
  <c r="AF314" i="5"/>
  <c r="AE313" i="5"/>
  <c r="AG314" i="5"/>
  <c r="AF315" i="5"/>
  <c r="AE314" i="5"/>
  <c r="AE315" i="5"/>
  <c r="AG315" i="5"/>
  <c r="AF316" i="5"/>
  <c r="AG316" i="5"/>
  <c r="AF317" i="5"/>
  <c r="AE316" i="5"/>
  <c r="AG317" i="5"/>
  <c r="AF318" i="5"/>
  <c r="AE317" i="5"/>
  <c r="AG318" i="5"/>
  <c r="AE318" i="5"/>
  <c r="AF319" i="5"/>
  <c r="AG319" i="5"/>
  <c r="AF320" i="5"/>
  <c r="AE319" i="5"/>
  <c r="AE320" i="5"/>
  <c r="AF321" i="5"/>
  <c r="AG320" i="5"/>
  <c r="AF322" i="5"/>
  <c r="AG321" i="5"/>
  <c r="AE321" i="5"/>
  <c r="AG322" i="5"/>
  <c r="AF323" i="5"/>
  <c r="AE322" i="5"/>
  <c r="AF324" i="5"/>
  <c r="AG323" i="5"/>
  <c r="AE323" i="5"/>
  <c r="AG324" i="5"/>
  <c r="AF325" i="5"/>
  <c r="AE324" i="5"/>
  <c r="AE325" i="5"/>
  <c r="AF326" i="5"/>
  <c r="AG325" i="5"/>
  <c r="AG326" i="5"/>
  <c r="AF327" i="5"/>
  <c r="AE326" i="5"/>
  <c r="AG327" i="5"/>
  <c r="AF328" i="5"/>
  <c r="AE327" i="5"/>
  <c r="AG328" i="5"/>
  <c r="AF329" i="5"/>
  <c r="AE328" i="5"/>
  <c r="AF330" i="5"/>
  <c r="AE329" i="5"/>
  <c r="AG329" i="5"/>
  <c r="AG330" i="5"/>
  <c r="AF331" i="5"/>
  <c r="AE330" i="5"/>
  <c r="AG331" i="5"/>
  <c r="AE331" i="5"/>
  <c r="AF332" i="5"/>
  <c r="AE332" i="5"/>
  <c r="AG332" i="5"/>
  <c r="AF333" i="5"/>
  <c r="AG333" i="5"/>
  <c r="AF334" i="5"/>
  <c r="AE333" i="5"/>
  <c r="AG334" i="5"/>
  <c r="AE334" i="5"/>
  <c r="AF335" i="5"/>
  <c r="AE335" i="5"/>
  <c r="AF336" i="5"/>
  <c r="AG335" i="5"/>
  <c r="AE336" i="5"/>
  <c r="AF337" i="5"/>
  <c r="AG336" i="5"/>
  <c r="AE337" i="5"/>
  <c r="AG337" i="5"/>
  <c r="AF338" i="5"/>
  <c r="AE338" i="5"/>
  <c r="AG338" i="5"/>
  <c r="AF339" i="5"/>
  <c r="AG339" i="5"/>
  <c r="AE339" i="5"/>
  <c r="AF340" i="5"/>
  <c r="AE340" i="5"/>
  <c r="AG340" i="5"/>
  <c r="AF341" i="5"/>
  <c r="AF342" i="5"/>
  <c r="AE341" i="5"/>
  <c r="AG341" i="5"/>
  <c r="AF343" i="5"/>
  <c r="AG342" i="5"/>
  <c r="AE342" i="5"/>
  <c r="AF344" i="5"/>
  <c r="AE343" i="5"/>
  <c r="AG343" i="5"/>
  <c r="AF345" i="5"/>
  <c r="AE344" i="5"/>
  <c r="AG344" i="5"/>
  <c r="AG345" i="5"/>
  <c r="AF346" i="5"/>
  <c r="AE345" i="5"/>
  <c r="AE346" i="5"/>
  <c r="AF347" i="5"/>
  <c r="AG346" i="5"/>
  <c r="AG347" i="5"/>
  <c r="AE347" i="5"/>
  <c r="AF348" i="5"/>
  <c r="AF349" i="5"/>
  <c r="AE348" i="5"/>
  <c r="AG348" i="5"/>
  <c r="AG349" i="5"/>
  <c r="AF350" i="5"/>
  <c r="AE349" i="5"/>
  <c r="AE350" i="5"/>
  <c r="AF351" i="5"/>
  <c r="AG350" i="5"/>
  <c r="AF352" i="5"/>
  <c r="AG351" i="5"/>
  <c r="AE351" i="5"/>
  <c r="AF353" i="5"/>
  <c r="AE352" i="5"/>
  <c r="AG352" i="5"/>
  <c r="AF354" i="5"/>
  <c r="AE353" i="5"/>
  <c r="AG353" i="5"/>
  <c r="AG354" i="5"/>
  <c r="AF355" i="5"/>
  <c r="AE354" i="5"/>
  <c r="AE355" i="5"/>
  <c r="AF356" i="5"/>
  <c r="AG355" i="5"/>
  <c r="AE356" i="5"/>
  <c r="AG356" i="5"/>
  <c r="AF357" i="5"/>
  <c r="AF358" i="5"/>
  <c r="AE357" i="5"/>
  <c r="AG357" i="5"/>
  <c r="AG358" i="5"/>
  <c r="AF359" i="5"/>
  <c r="AE358" i="5"/>
  <c r="AF360" i="5"/>
  <c r="AE359" i="5"/>
  <c r="AG359" i="5"/>
  <c r="AG360" i="5"/>
  <c r="AE360" i="5"/>
  <c r="AF361" i="5"/>
  <c r="AF362" i="5"/>
  <c r="AE361" i="5"/>
  <c r="AG361" i="5"/>
  <c r="AE362" i="5"/>
  <c r="AG362" i="5"/>
  <c r="AF363" i="5"/>
  <c r="AE363" i="5"/>
  <c r="AF364" i="5"/>
  <c r="AG363" i="5"/>
  <c r="AF365" i="5"/>
  <c r="AE364" i="5"/>
  <c r="AG364" i="5"/>
  <c r="AE365" i="5"/>
  <c r="AG365" i="5"/>
  <c r="AF366" i="5"/>
  <c r="AG366" i="5"/>
  <c r="AE366" i="5"/>
  <c r="AF367" i="5"/>
  <c r="AE367" i="5"/>
  <c r="AF368" i="5"/>
  <c r="AG367" i="5"/>
  <c r="AE368" i="5"/>
  <c r="AG368" i="5"/>
  <c r="AF369" i="5"/>
  <c r="AE369" i="5"/>
  <c r="AG369" i="5"/>
  <c r="AF370" i="5"/>
  <c r="AG370" i="5"/>
  <c r="AF371" i="5"/>
  <c r="AE370" i="5"/>
  <c r="AE371" i="5"/>
  <c r="AG371" i="5"/>
  <c r="AF372" i="5"/>
  <c r="AE372" i="5"/>
  <c r="AG372" i="5"/>
  <c r="AF373" i="5"/>
  <c r="AF374" i="5"/>
  <c r="AE373" i="5"/>
  <c r="AG373" i="5"/>
  <c r="AG374" i="5"/>
  <c r="AF375" i="5"/>
  <c r="AE374" i="5"/>
  <c r="AF376" i="5"/>
  <c r="AE375" i="5"/>
  <c r="AG375" i="5"/>
  <c r="AG376" i="5"/>
  <c r="AE376" i="5"/>
  <c r="AF377" i="5"/>
  <c r="AG377" i="5"/>
  <c r="AF378" i="5"/>
  <c r="AE377" i="5"/>
  <c r="AE378" i="5"/>
  <c r="AG378" i="5"/>
  <c r="AF379" i="5"/>
  <c r="AG379" i="5"/>
  <c r="AE379" i="5"/>
  <c r="AF380" i="5"/>
  <c r="AE380" i="5"/>
  <c r="AG380" i="5"/>
  <c r="AF381" i="5"/>
  <c r="AG381" i="5"/>
  <c r="AF382" i="5"/>
  <c r="AE381" i="5"/>
  <c r="AE382" i="5"/>
  <c r="AF383" i="5"/>
  <c r="AG382" i="5"/>
  <c r="AF384" i="5"/>
  <c r="AG383" i="5"/>
  <c r="AE383" i="5"/>
  <c r="AG384" i="5"/>
  <c r="AE384" i="5"/>
  <c r="AF385" i="5"/>
  <c r="AG385" i="5"/>
  <c r="AE385" i="5"/>
  <c r="AF386" i="5"/>
  <c r="AG386" i="5"/>
  <c r="AF387" i="5"/>
  <c r="AE386" i="5"/>
  <c r="AE387" i="5"/>
  <c r="AF388" i="5"/>
  <c r="AG387" i="5"/>
  <c r="AG388" i="5"/>
  <c r="AE388" i="5"/>
  <c r="AF389" i="5"/>
  <c r="AE389" i="5"/>
  <c r="AF390" i="5"/>
  <c r="AG389" i="5"/>
  <c r="AG390" i="5"/>
  <c r="AF391" i="5"/>
  <c r="AE390" i="5"/>
  <c r="AF392" i="5"/>
  <c r="AE391" i="5"/>
  <c r="AG391" i="5"/>
  <c r="AE392" i="5"/>
  <c r="AG392" i="5"/>
  <c r="AF393" i="5"/>
  <c r="AG393" i="5"/>
  <c r="AF394" i="5"/>
  <c r="AE393" i="5"/>
  <c r="AG394" i="5"/>
  <c r="AF395" i="5"/>
  <c r="AE394" i="5"/>
  <c r="AG395" i="5"/>
  <c r="AF396" i="5"/>
  <c r="AE395" i="5"/>
  <c r="AF397" i="5"/>
  <c r="AG396" i="5"/>
  <c r="AE396" i="5"/>
  <c r="AE397" i="5"/>
  <c r="AG397" i="5"/>
  <c r="AF398" i="5"/>
  <c r="AG398" i="5"/>
  <c r="AE398" i="5"/>
  <c r="AF399" i="5"/>
  <c r="AF400" i="5"/>
  <c r="AG399" i="5"/>
  <c r="AE399" i="5"/>
  <c r="AG400" i="5"/>
  <c r="AF401" i="5"/>
  <c r="AE400" i="5"/>
  <c r="AE401" i="5"/>
  <c r="AG401" i="5"/>
  <c r="AF402" i="5"/>
  <c r="AG402" i="5"/>
  <c r="AF403" i="5"/>
  <c r="AE402" i="5"/>
  <c r="AF404" i="5"/>
  <c r="AG403" i="5"/>
  <c r="AE403" i="5"/>
  <c r="AE404" i="5"/>
  <c r="AG404" i="5"/>
  <c r="AF405" i="5"/>
  <c r="AF406" i="5"/>
  <c r="AE405" i="5"/>
  <c r="AG405" i="5"/>
  <c r="AG406" i="5"/>
  <c r="AF407" i="5"/>
  <c r="AE406" i="5"/>
  <c r="AG407" i="5"/>
  <c r="AF408" i="5"/>
  <c r="AE407" i="5"/>
  <c r="AE408" i="5"/>
  <c r="AF409" i="5"/>
  <c r="AG408" i="5"/>
  <c r="AE409" i="5"/>
  <c r="AG409" i="5"/>
  <c r="AF410" i="5"/>
  <c r="AG410" i="5"/>
  <c r="AE410" i="5"/>
  <c r="AF411" i="5"/>
  <c r="AG411" i="5"/>
  <c r="AF412" i="5"/>
  <c r="AE411" i="5"/>
  <c r="AE412" i="5"/>
  <c r="AG412" i="5"/>
  <c r="AF413" i="5"/>
  <c r="AE413" i="5"/>
  <c r="AG413" i="5"/>
  <c r="AF414" i="5"/>
  <c r="AG414" i="5"/>
  <c r="AE414" i="5"/>
  <c r="AF415" i="5"/>
  <c r="AE415" i="5"/>
  <c r="AF416" i="5"/>
  <c r="AG415" i="5"/>
  <c r="AG416" i="5"/>
  <c r="AE416" i="5"/>
  <c r="AF417" i="5"/>
  <c r="AE417" i="5"/>
  <c r="AF418" i="5"/>
  <c r="AG417" i="5"/>
  <c r="AG418" i="5"/>
  <c r="AF419" i="5"/>
  <c r="AE418" i="5"/>
  <c r="AF420" i="5"/>
  <c r="AG419" i="5"/>
  <c r="AE419" i="5"/>
  <c r="AF421" i="5"/>
  <c r="AE420" i="5"/>
  <c r="AG420" i="5"/>
  <c r="AF422" i="5"/>
  <c r="AE421" i="5"/>
  <c r="AG421" i="5"/>
  <c r="AF423" i="5"/>
  <c r="AG422" i="5"/>
  <c r="AE422" i="5"/>
  <c r="AG423" i="5"/>
  <c r="AF424" i="5"/>
  <c r="AE423" i="5"/>
  <c r="AE424" i="5"/>
  <c r="AF425" i="5"/>
  <c r="AG424" i="5"/>
  <c r="AG425" i="5"/>
  <c r="AF426" i="5"/>
  <c r="AE425" i="5"/>
  <c r="AE426" i="5"/>
  <c r="AG426" i="5"/>
  <c r="AF427" i="5"/>
  <c r="AF428" i="5"/>
  <c r="AG427" i="5"/>
  <c r="AE427" i="5"/>
  <c r="AF429" i="5"/>
  <c r="AG428" i="5"/>
  <c r="AE428" i="5"/>
  <c r="AE429" i="5"/>
  <c r="AG429" i="5"/>
  <c r="AF430" i="5"/>
  <c r="AE430" i="5"/>
  <c r="AG430" i="5"/>
  <c r="AF431" i="5"/>
  <c r="AE431" i="5"/>
  <c r="AG431" i="5"/>
  <c r="AF432" i="5"/>
  <c r="AE432" i="5"/>
  <c r="AF433" i="5"/>
  <c r="AG432" i="5"/>
  <c r="AF434" i="5"/>
  <c r="AG433" i="5"/>
  <c r="AE433" i="5"/>
  <c r="AF435" i="5"/>
  <c r="AG434" i="5"/>
  <c r="AE434" i="5"/>
  <c r="AE435" i="5"/>
  <c r="AG435" i="5"/>
  <c r="AF436" i="5"/>
  <c r="AF437" i="5"/>
  <c r="AG436" i="5"/>
  <c r="AE436" i="5"/>
  <c r="AE437" i="5"/>
  <c r="AG437" i="5"/>
  <c r="AF438" i="5"/>
  <c r="AF439" i="5"/>
  <c r="AE438" i="5"/>
  <c r="AG438" i="5"/>
  <c r="AF440" i="5"/>
  <c r="AG439" i="5"/>
  <c r="AE439" i="5"/>
  <c r="AG440" i="5"/>
  <c r="AF441" i="5"/>
  <c r="AE440" i="5"/>
  <c r="AF442" i="5"/>
  <c r="AG441" i="5"/>
  <c r="AE441" i="5"/>
  <c r="AF443" i="5"/>
  <c r="AG442" i="5"/>
  <c r="AE442" i="5"/>
  <c r="AF444" i="5"/>
  <c r="AG443" i="5"/>
  <c r="AE443" i="5"/>
  <c r="AE444" i="5"/>
  <c r="AG444" i="5"/>
  <c r="AF445" i="5"/>
  <c r="AG445" i="5"/>
  <c r="AF446" i="5"/>
  <c r="AE445" i="5"/>
  <c r="AE446" i="5"/>
  <c r="AG446" i="5"/>
  <c r="AF447" i="5"/>
  <c r="AE447" i="5"/>
  <c r="AG447" i="5"/>
  <c r="AF448" i="5"/>
  <c r="AF449" i="5"/>
  <c r="AG448" i="5"/>
  <c r="AE448" i="5"/>
  <c r="AG449" i="5"/>
  <c r="AE449" i="5"/>
  <c r="AF450" i="5"/>
  <c r="AE450" i="5"/>
  <c r="AF451" i="5"/>
  <c r="AG450" i="5"/>
  <c r="AF452" i="5"/>
  <c r="AG451" i="5"/>
  <c r="AE451" i="5"/>
  <c r="AG452" i="5"/>
  <c r="AE452" i="5"/>
  <c r="AF453" i="5"/>
  <c r="AE453" i="5"/>
  <c r="AF454" i="5"/>
  <c r="AG453" i="5"/>
  <c r="AE454" i="5"/>
  <c r="AF455" i="5"/>
  <c r="AG454" i="5"/>
  <c r="AF456" i="5"/>
  <c r="AG455" i="5"/>
  <c r="AE455" i="5"/>
  <c r="AG456" i="5"/>
  <c r="AF457" i="5"/>
  <c r="AE456" i="5"/>
  <c r="AE457" i="5"/>
  <c r="AF458" i="5"/>
  <c r="AG457" i="5"/>
  <c r="AF459" i="5"/>
  <c r="AG458" i="5"/>
  <c r="AE458" i="5"/>
  <c r="AF460" i="5"/>
  <c r="AG459" i="5"/>
  <c r="AE459" i="5"/>
  <c r="AE460" i="5"/>
  <c r="AF461" i="5"/>
  <c r="AG460" i="5"/>
  <c r="AG461" i="5"/>
  <c r="AF462" i="5"/>
  <c r="AE461" i="5"/>
  <c r="AF463" i="5"/>
  <c r="AE462" i="5"/>
  <c r="AG462" i="5"/>
  <c r="AF464" i="5"/>
  <c r="AE463" i="5"/>
  <c r="AG463" i="5"/>
  <c r="AG464" i="5"/>
  <c r="AF465" i="5"/>
  <c r="AE464" i="5"/>
  <c r="AF466" i="5"/>
  <c r="AE465" i="5"/>
  <c r="AG465" i="5"/>
  <c r="AG466" i="5"/>
  <c r="AF467" i="5"/>
  <c r="AE466" i="5"/>
  <c r="AE467" i="5"/>
  <c r="AF468" i="5"/>
  <c r="AG467" i="5"/>
  <c r="AE468" i="5"/>
  <c r="AG468" i="5"/>
  <c r="AF469" i="5"/>
  <c r="AG469" i="5"/>
  <c r="AF470" i="5"/>
  <c r="AE469" i="5"/>
  <c r="AE470" i="5"/>
  <c r="AG470" i="5"/>
  <c r="AF471" i="5"/>
  <c r="AE471" i="5"/>
  <c r="AG471" i="5"/>
  <c r="AF472" i="5"/>
  <c r="AE472" i="5"/>
  <c r="AG472" i="5"/>
  <c r="AF473" i="5"/>
  <c r="AE473" i="5"/>
  <c r="AG473" i="5"/>
  <c r="AF474" i="5"/>
  <c r="AF475" i="5"/>
  <c r="AG474" i="5"/>
  <c r="AE474" i="5"/>
  <c r="AG475" i="5"/>
  <c r="AF476" i="5"/>
  <c r="AE475" i="5"/>
  <c r="AF477" i="5"/>
  <c r="AE476" i="5"/>
  <c r="AG476" i="5"/>
  <c r="AF478" i="5"/>
  <c r="AE477" i="5"/>
  <c r="AG477" i="5"/>
  <c r="AG478" i="5"/>
  <c r="AF479" i="5"/>
  <c r="AE478" i="5"/>
  <c r="AE479" i="5"/>
  <c r="AG479" i="5"/>
  <c r="AF480" i="5"/>
  <c r="AE480" i="5"/>
  <c r="AG480" i="5"/>
  <c r="AF481" i="5"/>
  <c r="AG481" i="5"/>
  <c r="AF482" i="5"/>
  <c r="AE481" i="5"/>
  <c r="AE482" i="5"/>
  <c r="AG482" i="5"/>
  <c r="AF483" i="5"/>
  <c r="AG483" i="5"/>
  <c r="AE483" i="5"/>
  <c r="AF484" i="5"/>
  <c r="AE484" i="5"/>
  <c r="AG484" i="5"/>
  <c r="AF485" i="5"/>
  <c r="AF486" i="5"/>
  <c r="AG485" i="5"/>
  <c r="AE485" i="5"/>
  <c r="AG486" i="5"/>
  <c r="AF487" i="5"/>
  <c r="AE486" i="5"/>
  <c r="AF488" i="5"/>
  <c r="AE487" i="5"/>
  <c r="AG487" i="5"/>
  <c r="AE488" i="5"/>
  <c r="AG488" i="5"/>
  <c r="AF489" i="5"/>
  <c r="AF490" i="5"/>
  <c r="AE489" i="5"/>
  <c r="AG489" i="5"/>
  <c r="AF491" i="5"/>
  <c r="AE490" i="5"/>
  <c r="AG490" i="5"/>
  <c r="AE491" i="5"/>
  <c r="AF492" i="5"/>
  <c r="AG491" i="5"/>
  <c r="AF493" i="5"/>
  <c r="AE492" i="5"/>
  <c r="AG492" i="5"/>
  <c r="AE493" i="5"/>
  <c r="AF494" i="5"/>
  <c r="AG493" i="5"/>
  <c r="AF495" i="5"/>
  <c r="AE494" i="5"/>
  <c r="AG494" i="5"/>
  <c r="AE495" i="5"/>
  <c r="AG495" i="5"/>
  <c r="AF496" i="5"/>
  <c r="AE496" i="5"/>
  <c r="AG496" i="5"/>
  <c r="AF497" i="5"/>
  <c r="AF498" i="5"/>
  <c r="AE497" i="5"/>
  <c r="AG497" i="5"/>
  <c r="AE498" i="5"/>
  <c r="AG498" i="5"/>
  <c r="AF499" i="5"/>
  <c r="AG499" i="5"/>
  <c r="AF500" i="5"/>
  <c r="AE499" i="5"/>
  <c r="AE500" i="5"/>
  <c r="AF501" i="5"/>
  <c r="AG500" i="5"/>
  <c r="AF502" i="5"/>
  <c r="AG501" i="5"/>
  <c r="AE501" i="5"/>
  <c r="AG502" i="5"/>
  <c r="AE502" i="5"/>
  <c r="AF503" i="5"/>
  <c r="AE503" i="5"/>
  <c r="AG503" i="5"/>
  <c r="AF504" i="5"/>
  <c r="AE504" i="5"/>
  <c r="AG504" i="5"/>
  <c r="AF505" i="5"/>
  <c r="AG505" i="5"/>
  <c r="AF506" i="5"/>
  <c r="AE505" i="5"/>
  <c r="AE506" i="5"/>
  <c r="AG506" i="5"/>
  <c r="AF507" i="5"/>
  <c r="AF508" i="5"/>
  <c r="AE507" i="5"/>
  <c r="AG507" i="5"/>
  <c r="AF509" i="5"/>
  <c r="AE508" i="5"/>
  <c r="AG508" i="5"/>
  <c r="AF510" i="5"/>
  <c r="AE509" i="5"/>
  <c r="AG509" i="5"/>
  <c r="AE510" i="5"/>
  <c r="AG510" i="5"/>
  <c r="AF511" i="5"/>
  <c r="AG511" i="5"/>
  <c r="AF512" i="5"/>
  <c r="AE511" i="5"/>
  <c r="AF513" i="5"/>
  <c r="AG512" i="5"/>
  <c r="AE512" i="5"/>
  <c r="AE513" i="5"/>
  <c r="AG513" i="5"/>
  <c r="AF514" i="5"/>
  <c r="AF515" i="5"/>
  <c r="AG514" i="5"/>
  <c r="AE514" i="5"/>
  <c r="AG515" i="5"/>
  <c r="AF516" i="5"/>
  <c r="AE515" i="5"/>
  <c r="AF517" i="5"/>
  <c r="AG516" i="5"/>
  <c r="AE516" i="5"/>
  <c r="AF518" i="5"/>
  <c r="AE517" i="5"/>
  <c r="AG517" i="5"/>
  <c r="AE518" i="5"/>
  <c r="AF519" i="5"/>
  <c r="AG518" i="5"/>
  <c r="AF520" i="5"/>
  <c r="AG519" i="5"/>
  <c r="AE519" i="5"/>
  <c r="AE520" i="5"/>
  <c r="AF521" i="5"/>
  <c r="AG520" i="5"/>
  <c r="AG521" i="5"/>
  <c r="AF522" i="5"/>
  <c r="AE521" i="5"/>
  <c r="AE522" i="5"/>
  <c r="AF523" i="5"/>
  <c r="AG522" i="5"/>
  <c r="AF524" i="5"/>
  <c r="AE523" i="5"/>
  <c r="AG523" i="5"/>
  <c r="AF525" i="5"/>
  <c r="AG524" i="5"/>
  <c r="AE524" i="5"/>
  <c r="AG525" i="5"/>
  <c r="AE525" i="5"/>
  <c r="AF526" i="5"/>
  <c r="AG526" i="5"/>
  <c r="AE526" i="5"/>
  <c r="AF527" i="5"/>
  <c r="AF528" i="5"/>
  <c r="AG527" i="5"/>
  <c r="AE527" i="5"/>
  <c r="AE528" i="5"/>
  <c r="AG528" i="5"/>
  <c r="AF529" i="5"/>
  <c r="AG529" i="5"/>
  <c r="AE529" i="5"/>
  <c r="AF530" i="5"/>
  <c r="AE530" i="5"/>
  <c r="AF531" i="5"/>
  <c r="AG530" i="5"/>
  <c r="AG531" i="5"/>
  <c r="AF532" i="5"/>
  <c r="AE531" i="5"/>
  <c r="AF533" i="5"/>
  <c r="AG532" i="5"/>
  <c r="AE532" i="5"/>
  <c r="AE533" i="5"/>
  <c r="AG533" i="5"/>
  <c r="AF534" i="5"/>
  <c r="AE534" i="5"/>
  <c r="AF535" i="5"/>
  <c r="AG534" i="5"/>
  <c r="AF536" i="5"/>
  <c r="AG535" i="5"/>
  <c r="AE535" i="5"/>
  <c r="AE536" i="5"/>
  <c r="AF537" i="5"/>
  <c r="AG536" i="5"/>
  <c r="AE537" i="5"/>
  <c r="AF538" i="5"/>
  <c r="AG537" i="5"/>
  <c r="AF539" i="5"/>
  <c r="AG538" i="5"/>
  <c r="AE538" i="5"/>
  <c r="AE539" i="5"/>
  <c r="AF540" i="5"/>
  <c r="AG539" i="5"/>
  <c r="AG540" i="5"/>
  <c r="AE540" i="5"/>
  <c r="AF541" i="5"/>
  <c r="AG541" i="5"/>
  <c r="AE541" i="5"/>
  <c r="AF542" i="5"/>
  <c r="AE542" i="5"/>
  <c r="AF543" i="5"/>
  <c r="AG542" i="5"/>
  <c r="AF544" i="5"/>
  <c r="AG543" i="5"/>
  <c r="AE543" i="5"/>
  <c r="AF545" i="5"/>
  <c r="AE544" i="5"/>
  <c r="AG544" i="5"/>
  <c r="AE545" i="5"/>
  <c r="AF546" i="5"/>
  <c r="AG545" i="5"/>
  <c r="AF547" i="5"/>
  <c r="AG546" i="5"/>
  <c r="AE546" i="5"/>
  <c r="AE547" i="5"/>
  <c r="AF548" i="5"/>
  <c r="AG547" i="5"/>
  <c r="AF549" i="5"/>
  <c r="AG548" i="5"/>
  <c r="AE548" i="5"/>
  <c r="AG549" i="5"/>
  <c r="AF550" i="5"/>
  <c r="AE549" i="5"/>
  <c r="AF551" i="5"/>
  <c r="AG550" i="5"/>
  <c r="AE550" i="5"/>
  <c r="AE551" i="5"/>
  <c r="AF552" i="5"/>
  <c r="AG551" i="5"/>
  <c r="AG552" i="5"/>
  <c r="AE552" i="5"/>
  <c r="AF553" i="5"/>
  <c r="AE553" i="5"/>
  <c r="AF554" i="5"/>
  <c r="AG553" i="5"/>
  <c r="AF555" i="5"/>
  <c r="AG554" i="5"/>
  <c r="AE554" i="5"/>
  <c r="AF556" i="5"/>
  <c r="AG555" i="5"/>
  <c r="AE555" i="5"/>
  <c r="AF557" i="5"/>
  <c r="AG556" i="5"/>
  <c r="AE556" i="5"/>
  <c r="AF558" i="5"/>
  <c r="AE557" i="5"/>
  <c r="AG557" i="5"/>
  <c r="AE558" i="5"/>
  <c r="AF559" i="5"/>
  <c r="AG558" i="5"/>
  <c r="AF560" i="5"/>
  <c r="AG559" i="5"/>
  <c r="AE559" i="5"/>
  <c r="AG560" i="5"/>
  <c r="AF561" i="5"/>
  <c r="AE560" i="5"/>
  <c r="AG561" i="5"/>
  <c r="AF562" i="5"/>
  <c r="AE561" i="5"/>
  <c r="AF563" i="5"/>
  <c r="AG562" i="5"/>
  <c r="AE562" i="5"/>
  <c r="AE563" i="5"/>
  <c r="AF564" i="5"/>
  <c r="AG563" i="5"/>
  <c r="AF565" i="5"/>
  <c r="AG564" i="5"/>
  <c r="AE564" i="5"/>
  <c r="AG565" i="5"/>
  <c r="AF566" i="5"/>
  <c r="AE565" i="5"/>
  <c r="AE566" i="5"/>
  <c r="AF567" i="5"/>
  <c r="AG566" i="5"/>
  <c r="AF568" i="5"/>
  <c r="AG567" i="5"/>
  <c r="AE567" i="5"/>
  <c r="AG568" i="5"/>
  <c r="AF569" i="5"/>
  <c r="AE568" i="5"/>
  <c r="AG569" i="5"/>
  <c r="AE569" i="5"/>
  <c r="AF570" i="5"/>
  <c r="AF571" i="5"/>
  <c r="AG570" i="5"/>
  <c r="AE570" i="5"/>
  <c r="AF572" i="5"/>
  <c r="AE571" i="5"/>
  <c r="AG571" i="5"/>
  <c r="AG572" i="5"/>
  <c r="AE572" i="5"/>
  <c r="AF573" i="5"/>
  <c r="AF574" i="5"/>
  <c r="AG573" i="5"/>
  <c r="AE573" i="5"/>
  <c r="AE574" i="5"/>
  <c r="AF575" i="5"/>
  <c r="AG574" i="5"/>
  <c r="AE575" i="5"/>
  <c r="AG575" i="5"/>
  <c r="AF576" i="5"/>
  <c r="AF577" i="5"/>
  <c r="AE576" i="5"/>
  <c r="AG576" i="5"/>
  <c r="AG577" i="5"/>
  <c r="AE577" i="5"/>
  <c r="AF578" i="5"/>
  <c r="AF579" i="5"/>
  <c r="AG578" i="5"/>
  <c r="AE578" i="5"/>
  <c r="AG579" i="5"/>
  <c r="AE579" i="5"/>
  <c r="AF580" i="5"/>
  <c r="AF581" i="5"/>
  <c r="AG580" i="5"/>
  <c r="AE580" i="5"/>
  <c r="AF582" i="5"/>
  <c r="AE581" i="5"/>
  <c r="AG581" i="5"/>
  <c r="AF583" i="5"/>
  <c r="AE582" i="5"/>
  <c r="AG582" i="5"/>
  <c r="AG583" i="5"/>
  <c r="AE583" i="5"/>
  <c r="AF584" i="5"/>
  <c r="AG584" i="5"/>
  <c r="AE584" i="5"/>
  <c r="AF585" i="5"/>
  <c r="AF586" i="5"/>
  <c r="AE585" i="5"/>
  <c r="AG585" i="5"/>
  <c r="AF587" i="5"/>
  <c r="AG586" i="5"/>
  <c r="AE586" i="5"/>
  <c r="AE587" i="5"/>
  <c r="AF588" i="5"/>
  <c r="AG587" i="5"/>
  <c r="AF589" i="5"/>
  <c r="AG588" i="5"/>
  <c r="AE588" i="5"/>
  <c r="AF590" i="5"/>
  <c r="AG589" i="5"/>
  <c r="AE589" i="5"/>
  <c r="AG590" i="5"/>
  <c r="AE590" i="5"/>
  <c r="AF591" i="5"/>
  <c r="AG591" i="5"/>
  <c r="AE591" i="5"/>
  <c r="AF592" i="5"/>
  <c r="AF593" i="5"/>
  <c r="AE592" i="5"/>
  <c r="AG592" i="5"/>
  <c r="AE593" i="5"/>
  <c r="AG593" i="5"/>
  <c r="AF594" i="5"/>
  <c r="AE594" i="5"/>
  <c r="AF595" i="5"/>
  <c r="AG594" i="5"/>
  <c r="AF596" i="5"/>
  <c r="AG595" i="5"/>
  <c r="AE595" i="5"/>
  <c r="AG596" i="5"/>
  <c r="AF597" i="5"/>
  <c r="AE596" i="5"/>
  <c r="AE597" i="5"/>
  <c r="AG597" i="5"/>
  <c r="AF598" i="5"/>
  <c r="AG598" i="5"/>
  <c r="AE598" i="5"/>
  <c r="AF599" i="5"/>
  <c r="AE599" i="5"/>
  <c r="AG599" i="5"/>
  <c r="AF600" i="5"/>
  <c r="AF601" i="5"/>
  <c r="AG600" i="5"/>
  <c r="AE600" i="5"/>
  <c r="AE601" i="5"/>
  <c r="AG601" i="5"/>
  <c r="AF602" i="5"/>
  <c r="AE602" i="5"/>
  <c r="AF603" i="5"/>
  <c r="AG602" i="5"/>
  <c r="AF604" i="5"/>
  <c r="AG603" i="5"/>
  <c r="AE603" i="5"/>
  <c r="AE604" i="5"/>
  <c r="AG604" i="5"/>
  <c r="AF605" i="5"/>
  <c r="AF606" i="5"/>
  <c r="AG605" i="5"/>
  <c r="AE605" i="5"/>
  <c r="AG606" i="5"/>
  <c r="AE606" i="5"/>
  <c r="AF607" i="5"/>
  <c r="AF608" i="5"/>
  <c r="AG607" i="5"/>
  <c r="AE607" i="5"/>
  <c r="AE608" i="5"/>
  <c r="AG608" i="5"/>
  <c r="AF609" i="5"/>
  <c r="AF610" i="5"/>
  <c r="AG609" i="5"/>
  <c r="AE609" i="5"/>
  <c r="AG610" i="5"/>
  <c r="AF611" i="5"/>
  <c r="AE610" i="5"/>
  <c r="AG611" i="5"/>
  <c r="AF612" i="5"/>
  <c r="AE611" i="5"/>
  <c r="AE612" i="5"/>
  <c r="AG612" i="5"/>
  <c r="AF613" i="5"/>
  <c r="AE613" i="5"/>
  <c r="AF614" i="5"/>
  <c r="AG613" i="5"/>
  <c r="AE614" i="5"/>
  <c r="AG614" i="5"/>
  <c r="AF615" i="5"/>
  <c r="AE615" i="5"/>
  <c r="AF616" i="5"/>
  <c r="AG615" i="5"/>
  <c r="AF617" i="5"/>
  <c r="AG616" i="5"/>
  <c r="AE616" i="5"/>
  <c r="AG617" i="5"/>
  <c r="AE617" i="5"/>
  <c r="AF618" i="5"/>
  <c r="AG618" i="5"/>
  <c r="AE618" i="5"/>
  <c r="AF619" i="5"/>
  <c r="AF620" i="5"/>
  <c r="AG619" i="5"/>
  <c r="AE619" i="5"/>
  <c r="AG620" i="5"/>
  <c r="AE620" i="5"/>
  <c r="AF621" i="5"/>
  <c r="AG621" i="5"/>
  <c r="AE621" i="5"/>
  <c r="AF622" i="5"/>
  <c r="AE622" i="5"/>
  <c r="AG622" i="5"/>
  <c r="AF623" i="5"/>
  <c r="AF624" i="5"/>
  <c r="AE623" i="5"/>
  <c r="AG623" i="5"/>
  <c r="AE624" i="5"/>
  <c r="AF625" i="5"/>
  <c r="AG624" i="5"/>
  <c r="AF626" i="5"/>
  <c r="AG625" i="5"/>
  <c r="AE625" i="5"/>
  <c r="AF627" i="5"/>
  <c r="AE626" i="5"/>
  <c r="AG626" i="5"/>
  <c r="AF628" i="5"/>
  <c r="AG627" i="5"/>
  <c r="AE627" i="5"/>
  <c r="AF629" i="5"/>
  <c r="AG628" i="5"/>
  <c r="AE628" i="5"/>
  <c r="AG629" i="5"/>
  <c r="AF630" i="5"/>
  <c r="AE629" i="5"/>
  <c r="AE630" i="5"/>
  <c r="AF631" i="5"/>
  <c r="AG630" i="5"/>
  <c r="AF632" i="5"/>
  <c r="AE631" i="5"/>
  <c r="AG631" i="5"/>
  <c r="AF633" i="5"/>
  <c r="AG632" i="5"/>
  <c r="AE632" i="5"/>
  <c r="AG633" i="5"/>
  <c r="AF634" i="5"/>
  <c r="AE633" i="5"/>
  <c r="AF635" i="5"/>
  <c r="AG634" i="5"/>
  <c r="AE634" i="5"/>
  <c r="AE635" i="5"/>
  <c r="AF636" i="5"/>
  <c r="AG635" i="5"/>
  <c r="AF637" i="5"/>
  <c r="AE636" i="5"/>
  <c r="AG636" i="5"/>
  <c r="AG637" i="5"/>
  <c r="AE637" i="5"/>
  <c r="AF638" i="5"/>
  <c r="AE638" i="5"/>
  <c r="AF639" i="5"/>
  <c r="AG638" i="5"/>
  <c r="AE639" i="5"/>
  <c r="AG639" i="5"/>
  <c r="AF640" i="5"/>
  <c r="AF641" i="5"/>
  <c r="AE640" i="5"/>
  <c r="AG640" i="5"/>
  <c r="AG641" i="5"/>
  <c r="AF642" i="5"/>
  <c r="AE641" i="5"/>
  <c r="AF643" i="5"/>
  <c r="AE642" i="5"/>
  <c r="AG642" i="5"/>
  <c r="AE643" i="5"/>
  <c r="AG643" i="5"/>
  <c r="AF644" i="5"/>
  <c r="AF645" i="5"/>
  <c r="AE644" i="5"/>
  <c r="AG644" i="5"/>
  <c r="AF646" i="5"/>
  <c r="AG645" i="5"/>
  <c r="AE645" i="5"/>
  <c r="AF647" i="5"/>
  <c r="AG646" i="5"/>
  <c r="AE646" i="5"/>
  <c r="AE647" i="5"/>
  <c r="AF648" i="5"/>
  <c r="AG647" i="5"/>
  <c r="AE648" i="5"/>
  <c r="AF649" i="5"/>
  <c r="AG648" i="5"/>
  <c r="AF650" i="5"/>
  <c r="AG649" i="5"/>
  <c r="AE649" i="5"/>
  <c r="AF651" i="5"/>
  <c r="AG650" i="5"/>
  <c r="AE650" i="5"/>
  <c r="AF652" i="5"/>
  <c r="AG651" i="5"/>
  <c r="AE651" i="5"/>
  <c r="AG652" i="5"/>
  <c r="AE652" i="5"/>
  <c r="AF653" i="5"/>
  <c r="AG653" i="5"/>
  <c r="AE653" i="5"/>
  <c r="AF654" i="5"/>
  <c r="AE654" i="5"/>
  <c r="AG654" i="5"/>
  <c r="AF655" i="5"/>
  <c r="AF656" i="5"/>
  <c r="AE655" i="5"/>
  <c r="AG655" i="5"/>
  <c r="AF657" i="5"/>
  <c r="AG656" i="5"/>
  <c r="AE656" i="5"/>
  <c r="AF658" i="5"/>
  <c r="AE657" i="5"/>
  <c r="AG657" i="5"/>
  <c r="AF659" i="5"/>
  <c r="AE658" i="5"/>
  <c r="AG658" i="5"/>
  <c r="AE659" i="5"/>
  <c r="AG659" i="5"/>
  <c r="AF660" i="5"/>
  <c r="AE660" i="5"/>
  <c r="AG660" i="5"/>
  <c r="AF661" i="5"/>
  <c r="AG661" i="5"/>
  <c r="AE661" i="5"/>
  <c r="AF662" i="5"/>
  <c r="AF663" i="5"/>
  <c r="AE662" i="5"/>
  <c r="AG662" i="5"/>
  <c r="AF664" i="5"/>
  <c r="AE663" i="5"/>
  <c r="AG663" i="5"/>
  <c r="AE664" i="5"/>
  <c r="AF665" i="5"/>
  <c r="AG664" i="5"/>
  <c r="AG665" i="5"/>
  <c r="AF666" i="5"/>
  <c r="AE665" i="5"/>
  <c r="AF667" i="5"/>
  <c r="AG666" i="5"/>
  <c r="AE666" i="5"/>
  <c r="AE667" i="5"/>
  <c r="AF668" i="5"/>
  <c r="AG667" i="5"/>
  <c r="AE668" i="5"/>
  <c r="AF669" i="5"/>
  <c r="AG668" i="5"/>
  <c r="AG669" i="5"/>
  <c r="AE669" i="5"/>
  <c r="AF670" i="5"/>
  <c r="AE670" i="5"/>
  <c r="AG670" i="5"/>
  <c r="AF671" i="5"/>
  <c r="AE671" i="5"/>
  <c r="AF672" i="5"/>
  <c r="AG671" i="5"/>
  <c r="AE672" i="5"/>
  <c r="AF673" i="5"/>
  <c r="AG672" i="5"/>
  <c r="AG673" i="5"/>
  <c r="AF674" i="5"/>
  <c r="AE673" i="5"/>
  <c r="AE674" i="5"/>
  <c r="AF675" i="5"/>
  <c r="AG674" i="5"/>
  <c r="AG675" i="5"/>
  <c r="AF676" i="5"/>
  <c r="AE675" i="5"/>
  <c r="AE676" i="5"/>
  <c r="AF677" i="5"/>
  <c r="AG676" i="5"/>
  <c r="AE677" i="5"/>
  <c r="AG677" i="5"/>
  <c r="AF678" i="5"/>
  <c r="AE678" i="5"/>
  <c r="AF679" i="5"/>
  <c r="AG678" i="5"/>
  <c r="AF680" i="5"/>
  <c r="AE679" i="5"/>
  <c r="AG679" i="5"/>
  <c r="AF681" i="5"/>
  <c r="AE680" i="5"/>
  <c r="AG680" i="5"/>
  <c r="AE681" i="5"/>
  <c r="AG681" i="5"/>
  <c r="AF682" i="5"/>
  <c r="AE682" i="5"/>
  <c r="AG682" i="5"/>
  <c r="AF683" i="5"/>
  <c r="AE683" i="5"/>
  <c r="AG683" i="5"/>
  <c r="AF684" i="5"/>
  <c r="AF685" i="5"/>
  <c r="AG684" i="5"/>
  <c r="AE684" i="5"/>
  <c r="AG685" i="5"/>
  <c r="AF686" i="5"/>
  <c r="AE685" i="5"/>
  <c r="AE686" i="5"/>
  <c r="AG686" i="5"/>
  <c r="AF687" i="5"/>
  <c r="AE687" i="5"/>
  <c r="AF688" i="5"/>
  <c r="AG687" i="5"/>
  <c r="AF689" i="5"/>
  <c r="AE688" i="5"/>
  <c r="AG688" i="5"/>
  <c r="AG689" i="5"/>
  <c r="AF690" i="5"/>
  <c r="AE689" i="5"/>
  <c r="AE690" i="5"/>
  <c r="AF691" i="5"/>
  <c r="AG690" i="5"/>
  <c r="AG691" i="5"/>
  <c r="AF692" i="5"/>
  <c r="AE691" i="5"/>
  <c r="AE692" i="5"/>
  <c r="AF693" i="5"/>
  <c r="AG692" i="5"/>
  <c r="AF694" i="5"/>
  <c r="AE693" i="5"/>
  <c r="AG693" i="5"/>
  <c r="AF695" i="5"/>
  <c r="AE694" i="5"/>
  <c r="AG694" i="5"/>
  <c r="AE695" i="5"/>
  <c r="AF696" i="5"/>
  <c r="AG695" i="5"/>
  <c r="AF697" i="5"/>
  <c r="AE696" i="5"/>
  <c r="AG696" i="5"/>
  <c r="AG697" i="5"/>
  <c r="AE697" i="5"/>
  <c r="AF698" i="5"/>
  <c r="AE698" i="5"/>
  <c r="AG698" i="5"/>
  <c r="AF699" i="5"/>
  <c r="AG699" i="5"/>
  <c r="AE699" i="5"/>
  <c r="AF700" i="5"/>
  <c r="AF701" i="5"/>
  <c r="AE700" i="5"/>
  <c r="AG700" i="5"/>
  <c r="AG701" i="5"/>
  <c r="AF702" i="5"/>
  <c r="AE701" i="5"/>
  <c r="AF703" i="5"/>
  <c r="AE702" i="5"/>
  <c r="AG702" i="5"/>
  <c r="AE703" i="5"/>
  <c r="AG703" i="5"/>
  <c r="AF704" i="5"/>
  <c r="AE704" i="5"/>
  <c r="AF705" i="5"/>
  <c r="AG704" i="5"/>
  <c r="AG705" i="5"/>
  <c r="AF706" i="5"/>
  <c r="AE705" i="5"/>
  <c r="AE706" i="5"/>
  <c r="AF707" i="5"/>
  <c r="AG706" i="5"/>
  <c r="AE707" i="5"/>
  <c r="AF708" i="5"/>
  <c r="AG707" i="5"/>
  <c r="AG708" i="5"/>
  <c r="AF709" i="5"/>
  <c r="AE708" i="5"/>
  <c r="AG709" i="5"/>
  <c r="AE709" i="5"/>
  <c r="AF710" i="5"/>
  <c r="AG710" i="5"/>
  <c r="AF711" i="5"/>
  <c r="AE710" i="5"/>
  <c r="AE711" i="5"/>
  <c r="AG711" i="5"/>
  <c r="AF712" i="5"/>
  <c r="AG712" i="5"/>
  <c r="AE712" i="5"/>
  <c r="AF713" i="5"/>
  <c r="AF714" i="5"/>
  <c r="AE713" i="5"/>
  <c r="AG713" i="5"/>
  <c r="AE714" i="5"/>
  <c r="AG714" i="5"/>
  <c r="AF715" i="5"/>
  <c r="AE715" i="5"/>
  <c r="AG715" i="5"/>
  <c r="AF716" i="5"/>
  <c r="AE716" i="5"/>
  <c r="AG716" i="5"/>
  <c r="AF717" i="5"/>
  <c r="AF718" i="5"/>
  <c r="AE717" i="5"/>
  <c r="AG717" i="5"/>
  <c r="AG718" i="5"/>
  <c r="AE718" i="5"/>
  <c r="AF719" i="5"/>
  <c r="AF720" i="5"/>
  <c r="AG719" i="5"/>
  <c r="AE719" i="5"/>
  <c r="AG720" i="5"/>
  <c r="AE720" i="5"/>
  <c r="AF721" i="5"/>
  <c r="AE721" i="5"/>
  <c r="AG721" i="5"/>
  <c r="AF722" i="5"/>
  <c r="AF723" i="5"/>
  <c r="AE722" i="5"/>
  <c r="AG722" i="5"/>
  <c r="AF724" i="5"/>
  <c r="AG723" i="5"/>
  <c r="AE723" i="5"/>
  <c r="AG724" i="5"/>
  <c r="AF725" i="5"/>
  <c r="AE724" i="5"/>
  <c r="AG725" i="5"/>
  <c r="AE725" i="5"/>
  <c r="AF726" i="5"/>
  <c r="AF727" i="5"/>
  <c r="AE726" i="5"/>
  <c r="AG726" i="5"/>
  <c r="AE727" i="5"/>
  <c r="AF728" i="5"/>
  <c r="AG727" i="5"/>
  <c r="AG728" i="5"/>
  <c r="AE728" i="5"/>
  <c r="AF729" i="5"/>
  <c r="AF730" i="5"/>
  <c r="AG729" i="5"/>
  <c r="AE729" i="5"/>
  <c r="AE730" i="5"/>
  <c r="AG730" i="5"/>
  <c r="AF731" i="5"/>
  <c r="AF732" i="5"/>
  <c r="AE731" i="5"/>
  <c r="AG731" i="5"/>
  <c r="AF733" i="5"/>
  <c r="AG732" i="5"/>
  <c r="AE732" i="5"/>
  <c r="AE733" i="5"/>
  <c r="AF734" i="5"/>
  <c r="AG733" i="5"/>
  <c r="AE734" i="5"/>
  <c r="AG734" i="5"/>
  <c r="AF735" i="5"/>
  <c r="AE735" i="5"/>
  <c r="AF736" i="5"/>
  <c r="AG735" i="5"/>
  <c r="AE736" i="5"/>
  <c r="AF737" i="5"/>
  <c r="AG736" i="5"/>
  <c r="AF738" i="5"/>
  <c r="AE737" i="5"/>
  <c r="AG737" i="5"/>
  <c r="AE738" i="5"/>
  <c r="AF739" i="5"/>
  <c r="AG738" i="5"/>
  <c r="AF740" i="5"/>
  <c r="AG739" i="5"/>
  <c r="AE739" i="5"/>
  <c r="AG740" i="5"/>
  <c r="AF741" i="5"/>
  <c r="AE740" i="5"/>
  <c r="AG741" i="5"/>
  <c r="AF742" i="5"/>
  <c r="AE741" i="5"/>
  <c r="AF743" i="5"/>
  <c r="AE742" i="5"/>
  <c r="AG742" i="5"/>
  <c r="AG743" i="5"/>
  <c r="AF744" i="5"/>
  <c r="AE743" i="5"/>
  <c r="AF745" i="5"/>
  <c r="AE744" i="5"/>
  <c r="AG744" i="5"/>
  <c r="AG745" i="5"/>
  <c r="AF746" i="5"/>
  <c r="AE745" i="5"/>
  <c r="AE746" i="5"/>
  <c r="AG746" i="5"/>
  <c r="AF747" i="5"/>
  <c r="AE747" i="5"/>
  <c r="AG747" i="5"/>
  <c r="AF748" i="5"/>
  <c r="AF749" i="5"/>
  <c r="AG748" i="5"/>
  <c r="AE748" i="5"/>
  <c r="AE749" i="5"/>
  <c r="AF750" i="5"/>
  <c r="AG749" i="5"/>
  <c r="AF751" i="5"/>
  <c r="AE750" i="5"/>
  <c r="AG750" i="5"/>
  <c r="AE751" i="5"/>
  <c r="AF752" i="5"/>
  <c r="AG751" i="5"/>
  <c r="AG752" i="5"/>
  <c r="AE752" i="5"/>
  <c r="AF753" i="5"/>
  <c r="AG753" i="5"/>
  <c r="AF754" i="5"/>
  <c r="AE753" i="5"/>
  <c r="AE754" i="5"/>
  <c r="AF755" i="5"/>
  <c r="AG754" i="5"/>
  <c r="AE755" i="5"/>
  <c r="AG755" i="5"/>
  <c r="AF756" i="5"/>
  <c r="AE756" i="5"/>
  <c r="AF757" i="5"/>
  <c r="AG756" i="5"/>
  <c r="AG757" i="5"/>
  <c r="AE757" i="5"/>
  <c r="AF758" i="5"/>
  <c r="AF759" i="5"/>
  <c r="AE758" i="5"/>
  <c r="AG758" i="5"/>
  <c r="AE759" i="5"/>
  <c r="AF760" i="5"/>
  <c r="AG759" i="5"/>
  <c r="AE760" i="5"/>
  <c r="AG760" i="5"/>
  <c r="AF761" i="5"/>
  <c r="AG761" i="5"/>
  <c r="AE761" i="5"/>
  <c r="AF762" i="5"/>
  <c r="AE762" i="5"/>
  <c r="AG762" i="5"/>
  <c r="AF763" i="5"/>
  <c r="AF764" i="5"/>
  <c r="AE763" i="5"/>
  <c r="AG763" i="5"/>
  <c r="AG764" i="5"/>
  <c r="AF765" i="5"/>
  <c r="AE764" i="5"/>
  <c r="AE765" i="5"/>
  <c r="AF766" i="5"/>
  <c r="AG765" i="5"/>
  <c r="AF767" i="5"/>
  <c r="AE766" i="5"/>
  <c r="AG766" i="5"/>
  <c r="AE767" i="5"/>
  <c r="AF768" i="5"/>
  <c r="AG767" i="5"/>
  <c r="AE768" i="5"/>
  <c r="AF769" i="5"/>
  <c r="AG768" i="5"/>
  <c r="AE769" i="5"/>
  <c r="AG769" i="5"/>
  <c r="AF770" i="5"/>
  <c r="AE770" i="5"/>
  <c r="AF771" i="5"/>
  <c r="AG770" i="5"/>
  <c r="AG771" i="5"/>
  <c r="AE771" i="5"/>
  <c r="AF772" i="5"/>
  <c r="AE772" i="5"/>
  <c r="AF773" i="5"/>
  <c r="AG772" i="5"/>
  <c r="AE773" i="5"/>
  <c r="AG773" i="5"/>
  <c r="AF774" i="5"/>
  <c r="AF775" i="5"/>
  <c r="AE774" i="5"/>
  <c r="AG774" i="5"/>
  <c r="AE775" i="5"/>
  <c r="AG775" i="5"/>
  <c r="AF776" i="5"/>
  <c r="AF777" i="5"/>
  <c r="AE776" i="5"/>
  <c r="AG776" i="5"/>
  <c r="AF778" i="5"/>
  <c r="AE777" i="5"/>
  <c r="AG777" i="5"/>
  <c r="AE778" i="5"/>
  <c r="AG778" i="5"/>
  <c r="AF779" i="5"/>
  <c r="AE779" i="5"/>
  <c r="AG779" i="5"/>
  <c r="AF780" i="5"/>
  <c r="AE780" i="5"/>
  <c r="AG780" i="5"/>
  <c r="AF781" i="5"/>
  <c r="AG781" i="5"/>
  <c r="AF782" i="5"/>
  <c r="AE781" i="5"/>
  <c r="AF783" i="5"/>
  <c r="AE782" i="5"/>
  <c r="AG782" i="5"/>
  <c r="AF784" i="5"/>
  <c r="AG783" i="5"/>
  <c r="AE783" i="5"/>
  <c r="AE784" i="5"/>
  <c r="AG784" i="5"/>
  <c r="AF785" i="5"/>
  <c r="AE785" i="5"/>
  <c r="AF786" i="5"/>
  <c r="AG785" i="5"/>
  <c r="AF787" i="5"/>
  <c r="AE786" i="5"/>
  <c r="AG786" i="5"/>
  <c r="AF788" i="5"/>
  <c r="AG787" i="5"/>
  <c r="AE787" i="5"/>
  <c r="AE788" i="5"/>
  <c r="AF789" i="5"/>
  <c r="AG788" i="5"/>
  <c r="AF790" i="5"/>
  <c r="AG789" i="5"/>
  <c r="AE789" i="5"/>
  <c r="AF791" i="5"/>
  <c r="AE790" i="5"/>
  <c r="AG790" i="5"/>
  <c r="AG791" i="5"/>
  <c r="AF792" i="5"/>
  <c r="AE791" i="5"/>
  <c r="AE792" i="5"/>
  <c r="AF793" i="5"/>
  <c r="AG792" i="5"/>
  <c r="AF794" i="5"/>
  <c r="AE793" i="5"/>
  <c r="AG793" i="5"/>
  <c r="AE794" i="5"/>
  <c r="AG794" i="5"/>
  <c r="AF795" i="5"/>
  <c r="AG795" i="5"/>
  <c r="AF796" i="5"/>
  <c r="AE795" i="5"/>
  <c r="AF797" i="5"/>
  <c r="AG796" i="5"/>
  <c r="AE796" i="5"/>
  <c r="AG797" i="5"/>
  <c r="AF798" i="5"/>
  <c r="AE797" i="5"/>
  <c r="AG798" i="5"/>
  <c r="AF799" i="5"/>
  <c r="AE798" i="5"/>
  <c r="AG799" i="5"/>
  <c r="AF800" i="5"/>
  <c r="AE799" i="5"/>
  <c r="AF801" i="5"/>
  <c r="AG800" i="5"/>
  <c r="AE800" i="5"/>
  <c r="AF802" i="5"/>
  <c r="AG801" i="5"/>
  <c r="AE801" i="5"/>
  <c r="AE802" i="5"/>
  <c r="AF803" i="5"/>
  <c r="AG802" i="5"/>
  <c r="AE803" i="5"/>
  <c r="AG803" i="5"/>
  <c r="AF804" i="5"/>
  <c r="AE804" i="5"/>
  <c r="AF805" i="5"/>
  <c r="AG804" i="5"/>
  <c r="AG805" i="5"/>
  <c r="AE805" i="5"/>
  <c r="AF806" i="5"/>
  <c r="AG806" i="5"/>
  <c r="AF807" i="5"/>
  <c r="AE806" i="5"/>
  <c r="AE807" i="5"/>
  <c r="AG807" i="5"/>
  <c r="AF808" i="5"/>
  <c r="AF809" i="5"/>
  <c r="AE808" i="5"/>
  <c r="AG808" i="5"/>
  <c r="AG809" i="5"/>
  <c r="AE809" i="5"/>
  <c r="AF810" i="5"/>
  <c r="AE810" i="5"/>
  <c r="AG810" i="5"/>
  <c r="AF811" i="5"/>
  <c r="AE811" i="5"/>
  <c r="AG811" i="5"/>
  <c r="AF812" i="5"/>
  <c r="AE812" i="5"/>
  <c r="AG812" i="5"/>
  <c r="AF813" i="5"/>
  <c r="AG813" i="5"/>
  <c r="AF814" i="5"/>
  <c r="AE813" i="5"/>
  <c r="AF815" i="5"/>
  <c r="AE814" i="5"/>
  <c r="AG814" i="5"/>
  <c r="AF816" i="5"/>
  <c r="AG815" i="5"/>
  <c r="AE815" i="5"/>
  <c r="AF817" i="5"/>
  <c r="AE816" i="5"/>
  <c r="AG816" i="5"/>
  <c r="AE817" i="5"/>
  <c r="AG817" i="5"/>
  <c r="AF818" i="5"/>
  <c r="AG818" i="5"/>
  <c r="AE818" i="5"/>
  <c r="AF819" i="5"/>
  <c r="AF820" i="5"/>
  <c r="AG819" i="5"/>
  <c r="AE819" i="5"/>
  <c r="AF821" i="5"/>
  <c r="AG820" i="5"/>
  <c r="AE820" i="5"/>
  <c r="AE821" i="5"/>
  <c r="AG821" i="5"/>
  <c r="AF822" i="5"/>
  <c r="AG822" i="5"/>
  <c r="AF823" i="5"/>
  <c r="AE822" i="5"/>
  <c r="AF824" i="5"/>
  <c r="AG823" i="5"/>
  <c r="AE823" i="5"/>
  <c r="AE824" i="5"/>
  <c r="AF825" i="5"/>
  <c r="AG824" i="5"/>
  <c r="AE825" i="5"/>
  <c r="AF826" i="5"/>
  <c r="AG825" i="5"/>
  <c r="AE826" i="5"/>
  <c r="AG826" i="5"/>
  <c r="AF827" i="5"/>
  <c r="AF828" i="5"/>
  <c r="AE827" i="5"/>
  <c r="AG827" i="5"/>
  <c r="AE828" i="5"/>
  <c r="AG828" i="5"/>
  <c r="AF829" i="5"/>
  <c r="AF830" i="5"/>
  <c r="AG829" i="5"/>
  <c r="AE829" i="5"/>
  <c r="AF831" i="5"/>
  <c r="AG830" i="5"/>
  <c r="AE830" i="5"/>
  <c r="AF832" i="5"/>
  <c r="AG831" i="5"/>
  <c r="AE831" i="5"/>
  <c r="AE832" i="5"/>
  <c r="AG832" i="5"/>
  <c r="AF833" i="5"/>
  <c r="AE833" i="5"/>
  <c r="AG833" i="5"/>
  <c r="AF834" i="5"/>
  <c r="AF835" i="5"/>
  <c r="AE834" i="5"/>
  <c r="AG834" i="5"/>
  <c r="AG835" i="5"/>
  <c r="AE835" i="5"/>
  <c r="AF836" i="5"/>
  <c r="AF837" i="5"/>
  <c r="AG836" i="5"/>
  <c r="AE836" i="5"/>
  <c r="AG837" i="5"/>
  <c r="AE837" i="5"/>
  <c r="AF838" i="5"/>
  <c r="AG838" i="5"/>
  <c r="AF839" i="5"/>
  <c r="AE838" i="5"/>
  <c r="AF840" i="5"/>
  <c r="AE839" i="5"/>
  <c r="AG839" i="5"/>
  <c r="AF841" i="5"/>
  <c r="AE840" i="5"/>
  <c r="AG840" i="5"/>
  <c r="AG841" i="5"/>
  <c r="AF842" i="5"/>
  <c r="AE841" i="5"/>
  <c r="AG842" i="5"/>
  <c r="AF843" i="5"/>
  <c r="AE842" i="5"/>
  <c r="AE843" i="5"/>
  <c r="AG843" i="5"/>
  <c r="AF844" i="5"/>
  <c r="AF845" i="5"/>
  <c r="AE844" i="5"/>
  <c r="AG844" i="5"/>
  <c r="AE845" i="5"/>
  <c r="AF846" i="5"/>
  <c r="AG845" i="5"/>
  <c r="AE846" i="5"/>
  <c r="AG846" i="5"/>
  <c r="AF847" i="5"/>
  <c r="AG847" i="5"/>
  <c r="AE847" i="5"/>
  <c r="AF848" i="5"/>
  <c r="AF849" i="5"/>
  <c r="AE848" i="5"/>
  <c r="AG848" i="5"/>
  <c r="AE849" i="5"/>
  <c r="AF850" i="5"/>
  <c r="AG849" i="5"/>
  <c r="AE850" i="5"/>
  <c r="AG850" i="5"/>
  <c r="AF851" i="5"/>
  <c r="AF852" i="5"/>
  <c r="AG851" i="5"/>
  <c r="AE851" i="5"/>
  <c r="AE852" i="5"/>
  <c r="AF853" i="5"/>
  <c r="AG852" i="5"/>
  <c r="AE853" i="5"/>
  <c r="AG853" i="5"/>
  <c r="AF854" i="5"/>
  <c r="AF855" i="5"/>
  <c r="AE854" i="5"/>
  <c r="AG854" i="5"/>
  <c r="AG855" i="5"/>
  <c r="AE855" i="5"/>
  <c r="AF856" i="5"/>
  <c r="AF857" i="5"/>
  <c r="AE856" i="5"/>
  <c r="AG856" i="5"/>
  <c r="AF858" i="5"/>
  <c r="AE857" i="5"/>
  <c r="AG857" i="5"/>
  <c r="AF859" i="5"/>
  <c r="AE858" i="5"/>
  <c r="AG858" i="5"/>
  <c r="AF860" i="5"/>
  <c r="AE859" i="5"/>
  <c r="AG859" i="5"/>
  <c r="AG860" i="5"/>
  <c r="AE860" i="5"/>
  <c r="AF861" i="5"/>
  <c r="AE861" i="5"/>
  <c r="AG861" i="5"/>
  <c r="AF862" i="5"/>
  <c r="AF863" i="5"/>
  <c r="AE862" i="5"/>
  <c r="AG862" i="5"/>
  <c r="AG863" i="5"/>
  <c r="AE863" i="5"/>
  <c r="AF864" i="5"/>
  <c r="AG864" i="5"/>
  <c r="AF865" i="5"/>
  <c r="AE864" i="5"/>
  <c r="AE865" i="5"/>
  <c r="AG865" i="5"/>
  <c r="AF866" i="5"/>
  <c r="AF867" i="5"/>
  <c r="AG866" i="5"/>
  <c r="AE866" i="5"/>
  <c r="AE867" i="5"/>
  <c r="AF868" i="5"/>
  <c r="AG867" i="5"/>
  <c r="AE868" i="5"/>
  <c r="AF869" i="5"/>
  <c r="AG868" i="5"/>
  <c r="AG869" i="5"/>
  <c r="AF870" i="5"/>
  <c r="AE869" i="5"/>
  <c r="AE870" i="5"/>
  <c r="AF871" i="5"/>
  <c r="AG870" i="5"/>
  <c r="AG871" i="5"/>
  <c r="AF872" i="5"/>
  <c r="AE871" i="5"/>
  <c r="AF873" i="5"/>
  <c r="AE872" i="5"/>
  <c r="AG872" i="5"/>
  <c r="AF874" i="5"/>
  <c r="AE873" i="5"/>
  <c r="AG873" i="5"/>
  <c r="AF875" i="5"/>
  <c r="AE874" i="5"/>
  <c r="AG874" i="5"/>
  <c r="AF876" i="5"/>
  <c r="AE875" i="5"/>
  <c r="AG875" i="5"/>
  <c r="AG876" i="5"/>
  <c r="AF877" i="5"/>
  <c r="AE876" i="5"/>
  <c r="AF878" i="5"/>
  <c r="AE877" i="5"/>
  <c r="AG877" i="5"/>
  <c r="AE878" i="5"/>
  <c r="AG878" i="5"/>
  <c r="AF879" i="5"/>
  <c r="AG879" i="5"/>
  <c r="AE879" i="5"/>
  <c r="AF880" i="5"/>
  <c r="AF881" i="5"/>
  <c r="AE880" i="5"/>
  <c r="AG880" i="5"/>
  <c r="AG881" i="5"/>
  <c r="AE881" i="5"/>
  <c r="AF882" i="5"/>
  <c r="AE882" i="5"/>
  <c r="AG882" i="5"/>
  <c r="AF883" i="5"/>
  <c r="AF884" i="5"/>
  <c r="AG883" i="5"/>
  <c r="AE883" i="5"/>
  <c r="AE884" i="5"/>
  <c r="AF885" i="5"/>
  <c r="AG884" i="5"/>
  <c r="AG885" i="5"/>
  <c r="AF886" i="5"/>
  <c r="AE885" i="5"/>
  <c r="AF887" i="5"/>
  <c r="AE886" i="5"/>
  <c r="AG886" i="5"/>
  <c r="AG887" i="5"/>
  <c r="AE887" i="5"/>
  <c r="AF888" i="5"/>
  <c r="AF889" i="5"/>
  <c r="AE888" i="5"/>
  <c r="AG888" i="5"/>
  <c r="AF890" i="5"/>
  <c r="AE889" i="5"/>
  <c r="AG889" i="5"/>
  <c r="AF891" i="5"/>
  <c r="AE890" i="5"/>
  <c r="AG890" i="5"/>
  <c r="AF892" i="5"/>
  <c r="AE891" i="5"/>
  <c r="AG891" i="5"/>
  <c r="AG892" i="5"/>
  <c r="AF893" i="5"/>
  <c r="AE892" i="5"/>
  <c r="AF894" i="5"/>
  <c r="AE893" i="5"/>
  <c r="AG893" i="5"/>
  <c r="AE894" i="5"/>
  <c r="AG894" i="5"/>
  <c r="AF895" i="5"/>
  <c r="AF896" i="5"/>
  <c r="AG895" i="5"/>
  <c r="AE895" i="5"/>
  <c r="AF897" i="5"/>
  <c r="AG896" i="5"/>
  <c r="AE896" i="5"/>
  <c r="AG897" i="5"/>
  <c r="AF898" i="5"/>
  <c r="AE897" i="5"/>
  <c r="AG898" i="5"/>
  <c r="AF899" i="5"/>
  <c r="AE898" i="5"/>
  <c r="AE899" i="5"/>
  <c r="AF900" i="5"/>
  <c r="AG899" i="5"/>
  <c r="AF901" i="5"/>
  <c r="AE900" i="5"/>
  <c r="AG900" i="5"/>
  <c r="AE901" i="5"/>
  <c r="AF902" i="5"/>
  <c r="AG901" i="5"/>
  <c r="AG902" i="5"/>
  <c r="AF903" i="5"/>
  <c r="AE902" i="5"/>
  <c r="AE903" i="5"/>
  <c r="AG903" i="5"/>
  <c r="AF904" i="5"/>
  <c r="AF905" i="5"/>
  <c r="AG904" i="5"/>
  <c r="AE904" i="5"/>
  <c r="AF906" i="5"/>
  <c r="AG905" i="5"/>
  <c r="AE905" i="5"/>
  <c r="AG906" i="5"/>
  <c r="AE906" i="5"/>
  <c r="AF907" i="5"/>
  <c r="AG907" i="5"/>
  <c r="AF908" i="5"/>
  <c r="AE907" i="5"/>
  <c r="AF909" i="5"/>
  <c r="AE908" i="5"/>
  <c r="AG908" i="5"/>
  <c r="AE909" i="5"/>
  <c r="AF910" i="5"/>
  <c r="AG909" i="5"/>
  <c r="AG910" i="5"/>
  <c r="AF911" i="5"/>
  <c r="AE910" i="5"/>
  <c r="AF912" i="5"/>
  <c r="AG911" i="5"/>
  <c r="AE911" i="5"/>
  <c r="AE912" i="5"/>
  <c r="AG912" i="5"/>
  <c r="AF913" i="5"/>
  <c r="AE913" i="5"/>
  <c r="AF914" i="5"/>
  <c r="AG913" i="5"/>
  <c r="AG914" i="5"/>
  <c r="AF915" i="5"/>
  <c r="AE914" i="5"/>
  <c r="AF916" i="5"/>
  <c r="AE915" i="5"/>
  <c r="AG915" i="5"/>
  <c r="AF917" i="5"/>
  <c r="AE916" i="5"/>
  <c r="AG916" i="5"/>
  <c r="AF918" i="5"/>
  <c r="AE917" i="5"/>
  <c r="AG917" i="5"/>
  <c r="AG918" i="5"/>
  <c r="AF919" i="5"/>
  <c r="AE918" i="5"/>
  <c r="AF920" i="5"/>
  <c r="AE919" i="5"/>
  <c r="AG919" i="5"/>
  <c r="AF921" i="5"/>
  <c r="AG920" i="5"/>
  <c r="AE920" i="5"/>
  <c r="AF922" i="5"/>
  <c r="AG921" i="5"/>
  <c r="AE921" i="5"/>
  <c r="AG922" i="5"/>
  <c r="AE922" i="5"/>
  <c r="AF923" i="5"/>
  <c r="AG923" i="5"/>
  <c r="AF924" i="5"/>
  <c r="AE923" i="5"/>
  <c r="AF925" i="5"/>
  <c r="AG924" i="5"/>
  <c r="AE924" i="5"/>
  <c r="AF926" i="5"/>
  <c r="AG925" i="5"/>
  <c r="AE925" i="5"/>
  <c r="AE926" i="5"/>
  <c r="AG926" i="5"/>
  <c r="AF927" i="5"/>
  <c r="AG927" i="5"/>
  <c r="AF928" i="5"/>
  <c r="AE927" i="5"/>
  <c r="AG928" i="5"/>
  <c r="AE928" i="5"/>
  <c r="AF929" i="5"/>
  <c r="AF930" i="5"/>
  <c r="AE929" i="5"/>
  <c r="AG929" i="5"/>
  <c r="AE930" i="5"/>
  <c r="AG930" i="5"/>
  <c r="AF931" i="5"/>
  <c r="AF932" i="5"/>
  <c r="AG931" i="5"/>
  <c r="AE931" i="5"/>
  <c r="AE932" i="5"/>
  <c r="AG932" i="5"/>
  <c r="AF933" i="5"/>
  <c r="AG933" i="5"/>
  <c r="AE933" i="5"/>
  <c r="AF934" i="5"/>
  <c r="AE934" i="5"/>
  <c r="AG934" i="5"/>
  <c r="AF935" i="5"/>
  <c r="AF936" i="5"/>
  <c r="AE935" i="5"/>
  <c r="AG935" i="5"/>
  <c r="AE936" i="5"/>
  <c r="AF937" i="5"/>
  <c r="AG936" i="5"/>
  <c r="AE937" i="5"/>
  <c r="AF938" i="5"/>
  <c r="AG937" i="5"/>
  <c r="AE938" i="5"/>
  <c r="AF939" i="5"/>
  <c r="AG938" i="5"/>
  <c r="AE939" i="5"/>
  <c r="AG939" i="5"/>
  <c r="AF940" i="5"/>
  <c r="AE940" i="5"/>
  <c r="AG940" i="5"/>
  <c r="AF941" i="5"/>
  <c r="AG941" i="5"/>
  <c r="AE941" i="5"/>
  <c r="AF942" i="5"/>
  <c r="AE942" i="5"/>
  <c r="AG942" i="5"/>
  <c r="AF943" i="5"/>
  <c r="AG943" i="5"/>
  <c r="AF944" i="5"/>
  <c r="AE943" i="5"/>
  <c r="AG944" i="5"/>
  <c r="AF945" i="5"/>
  <c r="AE944" i="5"/>
  <c r="AF946" i="5"/>
  <c r="AE945" i="5"/>
  <c r="AG945" i="5"/>
  <c r="AF947" i="5"/>
  <c r="AG946" i="5"/>
  <c r="AE946" i="5"/>
  <c r="AG947" i="5"/>
  <c r="AE947" i="5"/>
  <c r="AF948" i="5"/>
  <c r="AE948" i="5"/>
  <c r="AG948" i="5"/>
  <c r="AF949" i="5"/>
  <c r="AG949" i="5"/>
  <c r="AE949" i="5"/>
  <c r="AF950" i="5"/>
  <c r="AE950" i="5"/>
  <c r="AG950" i="5"/>
  <c r="AF951" i="5"/>
  <c r="AG951" i="5"/>
  <c r="AF952" i="5"/>
  <c r="AE951" i="5"/>
  <c r="AF953" i="5"/>
  <c r="AG952" i="5"/>
  <c r="AE952" i="5"/>
  <c r="AG953" i="5"/>
  <c r="AF954" i="5"/>
  <c r="AE953" i="5"/>
  <c r="AE954" i="5"/>
  <c r="AF955" i="5"/>
  <c r="AG954" i="5"/>
  <c r="AE955" i="5"/>
  <c r="AF956" i="5"/>
  <c r="AG955" i="5"/>
  <c r="AF957" i="5"/>
  <c r="AE956" i="5"/>
  <c r="AG956" i="5"/>
  <c r="AE957" i="5"/>
  <c r="AF958" i="5"/>
  <c r="AG957" i="5"/>
  <c r="AE958" i="5"/>
  <c r="AG958" i="5"/>
  <c r="AF959" i="5"/>
  <c r="AE959" i="5"/>
  <c r="AG959" i="5"/>
  <c r="AF960" i="5"/>
  <c r="AF961" i="5"/>
  <c r="AG960" i="5"/>
  <c r="AE960" i="5"/>
  <c r="AG961" i="5"/>
  <c r="AF962" i="5"/>
  <c r="AE961" i="5"/>
  <c r="AE962" i="5"/>
  <c r="AG962" i="5"/>
  <c r="AF963" i="5"/>
  <c r="AE963" i="5"/>
  <c r="AG963" i="5"/>
  <c r="AF964" i="5"/>
  <c r="AF965" i="5"/>
  <c r="AE964" i="5"/>
  <c r="AG964" i="5"/>
  <c r="AF966" i="5"/>
  <c r="AG965" i="5"/>
  <c r="AE965" i="5"/>
  <c r="AG966" i="5"/>
  <c r="AF967" i="5"/>
  <c r="AE966" i="5"/>
  <c r="AG967" i="5"/>
  <c r="AF968" i="5"/>
  <c r="AE967" i="5"/>
  <c r="AG968" i="5"/>
  <c r="AE968" i="5"/>
  <c r="AF969" i="5"/>
  <c r="AG969" i="5"/>
  <c r="AE969" i="5"/>
  <c r="AF970" i="5"/>
  <c r="AF971" i="5"/>
  <c r="AE970" i="5"/>
  <c r="AG970" i="5"/>
  <c r="AF972" i="5"/>
  <c r="AE971" i="5"/>
  <c r="AG971" i="5"/>
  <c r="AF973" i="5"/>
  <c r="AE972" i="5"/>
  <c r="AG972" i="5"/>
  <c r="AF974" i="5"/>
  <c r="AG973" i="5"/>
  <c r="AE973" i="5"/>
  <c r="AE974" i="5"/>
  <c r="AG974" i="5"/>
  <c r="AF975" i="5"/>
  <c r="AE975" i="5"/>
  <c r="AG975" i="5"/>
  <c r="AF976" i="5"/>
  <c r="AG976" i="5"/>
  <c r="AF977" i="5"/>
  <c r="AE976" i="5"/>
  <c r="AG977" i="5"/>
  <c r="AF978" i="5"/>
  <c r="AE977" i="5"/>
  <c r="AF979" i="5"/>
  <c r="AG978" i="5"/>
  <c r="AE978" i="5"/>
  <c r="AE979" i="5"/>
  <c r="AG979" i="5"/>
  <c r="AF980" i="5"/>
  <c r="AF981" i="5"/>
  <c r="AE980" i="5"/>
  <c r="AG980" i="5"/>
  <c r="AF982" i="5"/>
  <c r="AG981" i="5"/>
  <c r="AE981" i="5"/>
  <c r="AE982" i="5"/>
  <c r="AG982" i="5"/>
  <c r="AF983" i="5"/>
  <c r="AG983" i="5"/>
  <c r="AF984" i="5"/>
  <c r="AE983" i="5"/>
  <c r="AG984" i="5"/>
  <c r="AF985" i="5"/>
  <c r="AE984" i="5"/>
  <c r="AG985" i="5"/>
  <c r="AF986" i="5"/>
  <c r="AE985" i="5"/>
  <c r="AE986" i="5"/>
  <c r="AF987" i="5"/>
  <c r="AG986" i="5"/>
  <c r="AF988" i="5"/>
  <c r="AE987" i="5"/>
  <c r="AG987" i="5"/>
  <c r="AE988" i="5"/>
  <c r="AF989" i="5"/>
  <c r="AG988" i="5"/>
  <c r="AE989" i="5"/>
  <c r="AF990" i="5"/>
  <c r="AG989" i="5"/>
  <c r="AG990" i="5"/>
  <c r="AF991" i="5"/>
  <c r="AE990" i="5"/>
  <c r="AE991" i="5"/>
  <c r="AG991" i="5"/>
  <c r="AF992" i="5"/>
  <c r="AE992" i="5"/>
  <c r="AG992" i="5"/>
  <c r="AF993" i="5"/>
  <c r="AG993" i="5"/>
  <c r="AF994" i="5"/>
  <c r="AE993" i="5"/>
  <c r="AF995" i="5"/>
  <c r="AG994" i="5"/>
  <c r="AE994" i="5"/>
  <c r="AE995" i="5"/>
  <c r="AG995" i="5"/>
  <c r="AF996" i="5"/>
  <c r="AF997" i="5"/>
  <c r="AE996" i="5"/>
  <c r="AG996" i="5"/>
  <c r="AF998" i="5"/>
  <c r="AG997" i="5"/>
  <c r="AE997" i="5"/>
  <c r="AG998" i="5"/>
  <c r="AF999" i="5"/>
  <c r="AE998" i="5"/>
  <c r="AG999" i="5"/>
  <c r="AF1000" i="5"/>
  <c r="AE999" i="5"/>
  <c r="AG1000" i="5"/>
  <c r="AE1000" i="5"/>
  <c r="AF1001" i="5"/>
  <c r="AG1001" i="5"/>
  <c r="AE1001" i="5"/>
  <c r="AF1002" i="5"/>
  <c r="AE1002" i="5"/>
  <c r="AF1003" i="5"/>
  <c r="AG1002" i="5"/>
  <c r="AF1004" i="5"/>
  <c r="AE1003" i="5"/>
  <c r="AG1003" i="5"/>
  <c r="AF1005" i="5"/>
  <c r="AE1004" i="5"/>
  <c r="AG1004" i="5"/>
  <c r="AF1006" i="5"/>
  <c r="AG1005" i="5"/>
  <c r="AE1005" i="5"/>
  <c r="AE1006" i="5"/>
  <c r="AG1006" i="5"/>
  <c r="AF1007" i="5"/>
  <c r="AE1007" i="5"/>
  <c r="AG1007" i="5"/>
  <c r="AF1008" i="5"/>
  <c r="AF1009" i="5"/>
  <c r="AG1008" i="5"/>
  <c r="AE1008" i="5"/>
  <c r="AE1009" i="5"/>
  <c r="AG1009" i="5"/>
  <c r="AF1010" i="5"/>
  <c r="AF1011" i="5"/>
  <c r="AE1010" i="5"/>
  <c r="AG1010" i="5"/>
  <c r="AF1012" i="5"/>
  <c r="AG1011" i="5"/>
  <c r="AE1011" i="5"/>
  <c r="AF1013" i="5"/>
  <c r="AG1012" i="5"/>
  <c r="AE1012" i="5"/>
  <c r="AE1013" i="5"/>
  <c r="AF1014" i="5"/>
  <c r="AG1013" i="5"/>
  <c r="AG1014" i="5"/>
  <c r="AE1014" i="5"/>
  <c r="AF1015" i="5"/>
  <c r="AG1015" i="5"/>
  <c r="AE1015" i="5"/>
  <c r="AF1016" i="5"/>
  <c r="AE1016" i="5"/>
  <c r="AG1016" i="5"/>
  <c r="AF1017" i="5"/>
  <c r="AG1017" i="5"/>
  <c r="AE1017" i="5"/>
  <c r="AF1018" i="5"/>
  <c r="AG1018" i="5"/>
  <c r="AF1019" i="5"/>
  <c r="AE1018" i="5"/>
  <c r="AE1019" i="5"/>
  <c r="AF1020" i="5"/>
  <c r="AG1019" i="5"/>
  <c r="AF1021" i="5"/>
  <c r="AG1020" i="5"/>
  <c r="AE1020" i="5"/>
  <c r="AF1022" i="5"/>
  <c r="AE1021" i="5"/>
  <c r="AG1021" i="5"/>
  <c r="AF1023" i="5"/>
  <c r="AE1022" i="5"/>
  <c r="AG1022" i="5"/>
  <c r="AF1024" i="5"/>
  <c r="AG1023" i="5"/>
  <c r="AE1023" i="5"/>
  <c r="AG1024" i="5"/>
  <c r="AE1024" i="5"/>
  <c r="AF1025" i="5"/>
  <c r="AG1025" i="5"/>
  <c r="AE1025" i="5"/>
  <c r="AF1026" i="5"/>
  <c r="AG1026" i="5"/>
  <c r="AE1026" i="5"/>
  <c r="AF1027" i="5"/>
  <c r="AF1028" i="5"/>
  <c r="AG1027" i="5"/>
  <c r="AE1027" i="5"/>
  <c r="AF1029" i="5"/>
  <c r="AG1028" i="5"/>
  <c r="AE1028" i="5"/>
  <c r="AE1029" i="5"/>
  <c r="AG1029" i="5"/>
  <c r="AF1030" i="5"/>
  <c r="AG1030" i="5"/>
  <c r="AE1030" i="5"/>
  <c r="AF1031" i="5"/>
  <c r="AG1031" i="5"/>
  <c r="AE1031" i="5"/>
  <c r="AF1032" i="5"/>
  <c r="AE1032" i="5"/>
  <c r="AG1032" i="5"/>
  <c r="AF1033" i="5"/>
  <c r="AG1033" i="5"/>
  <c r="AF1034" i="5"/>
  <c r="AE1033" i="5"/>
  <c r="AG1034" i="5"/>
  <c r="AF1035" i="5"/>
  <c r="AE1034" i="5"/>
  <c r="AE1035" i="5"/>
  <c r="AF1036" i="5"/>
  <c r="AG1035" i="5"/>
  <c r="AF1037" i="5"/>
  <c r="AG1036" i="5"/>
  <c r="AE1036" i="5"/>
  <c r="AE1037" i="5"/>
  <c r="AF1038" i="5"/>
  <c r="AG1037" i="5"/>
  <c r="AG1038" i="5"/>
  <c r="AE1038" i="5"/>
  <c r="AF1039" i="5"/>
  <c r="AF1040" i="5"/>
  <c r="AG1039" i="5"/>
  <c r="AE1039" i="5"/>
  <c r="AG1040" i="5"/>
  <c r="AE1040" i="5"/>
  <c r="AF1041" i="5"/>
  <c r="AE1041" i="5"/>
  <c r="AG1041" i="5"/>
  <c r="AF1042" i="5"/>
  <c r="AF1043" i="5"/>
  <c r="AE1042" i="5"/>
  <c r="AG1042" i="5"/>
  <c r="AF1044" i="5"/>
  <c r="AG1043" i="5"/>
  <c r="AE1043" i="5"/>
  <c r="AF1045" i="5"/>
  <c r="AG1044" i="5"/>
  <c r="AE1044" i="5"/>
  <c r="AG1045" i="5"/>
  <c r="AE1045" i="5"/>
  <c r="AF1046" i="5"/>
  <c r="AG1046" i="5"/>
  <c r="AE1046" i="5"/>
  <c r="AF1047" i="5"/>
  <c r="AG1047" i="5"/>
  <c r="AE1047" i="5"/>
  <c r="AF1048" i="5"/>
  <c r="AE1048" i="5"/>
  <c r="AG1048" i="5"/>
  <c r="AF1049" i="5"/>
  <c r="AG1049" i="5"/>
  <c r="AE1049" i="5"/>
  <c r="AF1050" i="5"/>
  <c r="AG1050" i="5"/>
  <c r="AF1051" i="5"/>
  <c r="AE1050" i="5"/>
  <c r="AE1051" i="5"/>
  <c r="AG1051" i="5"/>
  <c r="AF1052" i="5"/>
  <c r="AF1053" i="5"/>
  <c r="AG1052" i="5"/>
  <c r="AE1052" i="5"/>
  <c r="AF1054" i="5"/>
  <c r="AE1053" i="5"/>
  <c r="AG1053" i="5"/>
  <c r="AG1054" i="5"/>
  <c r="AE1054" i="5"/>
  <c r="AF1055" i="5"/>
  <c r="AF1056" i="5"/>
  <c r="AG1055" i="5"/>
  <c r="AE1055" i="5"/>
  <c r="AG1056" i="5"/>
  <c r="AE1056" i="5"/>
  <c r="AF1057" i="5"/>
  <c r="AG1057" i="5"/>
  <c r="AE1057" i="5"/>
  <c r="AF1058" i="5"/>
  <c r="AG1058" i="5"/>
  <c r="AE1058" i="5"/>
  <c r="AF1059" i="5"/>
  <c r="AF1060" i="5"/>
  <c r="AG1059" i="5"/>
  <c r="AE1059" i="5"/>
  <c r="AF1061" i="5"/>
  <c r="AG1060" i="5"/>
  <c r="AE1060" i="5"/>
  <c r="AF1062" i="5"/>
  <c r="AG1061" i="5"/>
  <c r="AE1061" i="5"/>
  <c r="AG1062" i="5"/>
  <c r="AE1062" i="5"/>
  <c r="AF1063" i="5"/>
  <c r="AG1063" i="5"/>
  <c r="AE1063" i="5"/>
  <c r="AF1064" i="5"/>
  <c r="AE1064" i="5"/>
  <c r="AG1064" i="5"/>
  <c r="AF1065" i="5"/>
  <c r="AE1065" i="5"/>
  <c r="AF1066" i="5"/>
  <c r="AG1065" i="5"/>
  <c r="AG1066" i="5"/>
  <c r="AF1067" i="5"/>
  <c r="AE1066" i="5"/>
  <c r="AE1067" i="5"/>
  <c r="AF1068" i="5"/>
  <c r="AG1067" i="5"/>
  <c r="AF1069" i="5"/>
  <c r="AG1068" i="5"/>
  <c r="AE1068" i="5"/>
  <c r="AE1069" i="5"/>
  <c r="AG1069" i="5"/>
  <c r="AF1070" i="5"/>
  <c r="AG1070" i="5"/>
  <c r="AF1071" i="5"/>
  <c r="AE1070" i="5"/>
  <c r="AG1071" i="5"/>
  <c r="AF1072" i="5"/>
  <c r="AE1071" i="5"/>
  <c r="AG1072" i="5"/>
  <c r="AE1072" i="5"/>
  <c r="AF1073" i="5"/>
  <c r="AF1074" i="5"/>
  <c r="AG1073" i="5"/>
  <c r="AE1073" i="5"/>
  <c r="AF1075" i="5"/>
  <c r="AE1074" i="5"/>
  <c r="AG1074" i="5"/>
  <c r="AE1075" i="5"/>
  <c r="AG1075" i="5"/>
  <c r="AF1076" i="5"/>
  <c r="AG1076" i="5"/>
  <c r="AF1077" i="5"/>
  <c r="AE1076" i="5"/>
  <c r="AE1077" i="5"/>
  <c r="AG1077" i="5"/>
  <c r="AF1078" i="5"/>
  <c r="AG1078" i="5"/>
  <c r="AE1078" i="5"/>
  <c r="AF1079" i="5"/>
  <c r="AG1079" i="5"/>
  <c r="AE1079" i="5"/>
  <c r="AF1080" i="5"/>
  <c r="AF1081" i="5"/>
  <c r="AE1080" i="5"/>
  <c r="AG1080" i="5"/>
  <c r="AE1081" i="5"/>
  <c r="AF1082" i="5"/>
  <c r="AG1081" i="5"/>
  <c r="AG1082" i="5"/>
  <c r="AE1082" i="5"/>
  <c r="AF1083" i="5"/>
  <c r="AE1083" i="5"/>
  <c r="AF1084" i="5"/>
  <c r="AG1083" i="5"/>
  <c r="AF1085" i="5"/>
  <c r="AG1084" i="5"/>
  <c r="AE1084" i="5"/>
  <c r="AG1085" i="5"/>
  <c r="AE1085" i="5"/>
  <c r="AF1086" i="5"/>
  <c r="AG1086" i="5"/>
  <c r="AE1086" i="5"/>
  <c r="AF1087" i="5"/>
  <c r="AG1087" i="5"/>
  <c r="AF1088" i="5"/>
  <c r="AE1087" i="5"/>
  <c r="AF1089" i="5"/>
  <c r="AE1088" i="5"/>
  <c r="AG1088" i="5"/>
  <c r="AG1089" i="5"/>
  <c r="AE1089" i="5"/>
  <c r="AF1090" i="5"/>
  <c r="AF1091" i="5"/>
  <c r="AE1090" i="5"/>
  <c r="AG1090" i="5"/>
  <c r="AE1091" i="5"/>
  <c r="AG1091" i="5"/>
  <c r="AF1092" i="5"/>
  <c r="AG1092" i="5"/>
  <c r="AF1093" i="5"/>
  <c r="AE1092" i="5"/>
  <c r="AG1093" i="5"/>
  <c r="AF1094" i="5"/>
  <c r="AE1093" i="5"/>
  <c r="AE1094" i="5"/>
  <c r="AF1095" i="5"/>
  <c r="AG1094" i="5"/>
  <c r="AF1096" i="5"/>
  <c r="AE1095" i="5"/>
  <c r="AG1095" i="5"/>
  <c r="AG1096" i="5"/>
  <c r="AF1097" i="5"/>
  <c r="AE1096" i="5"/>
  <c r="AF1098" i="5"/>
  <c r="AG1097" i="5"/>
  <c r="AE1097" i="5"/>
  <c r="AE1098" i="5"/>
  <c r="AF1099" i="5"/>
  <c r="AG1098" i="5"/>
  <c r="AF1100" i="5"/>
  <c r="AG1099" i="5"/>
  <c r="AE1099" i="5"/>
  <c r="AE1100" i="5"/>
  <c r="AF1101" i="5"/>
  <c r="AG1100" i="5"/>
  <c r="AE1101" i="5"/>
  <c r="AG1101" i="5"/>
  <c r="AF1102" i="5"/>
  <c r="AE1102" i="5"/>
  <c r="AF1103" i="5"/>
  <c r="AG1102" i="5"/>
  <c r="AG1103" i="5"/>
  <c r="AF1104" i="5"/>
  <c r="AE1103" i="5"/>
  <c r="AG1104" i="5"/>
  <c r="AE1104" i="5"/>
  <c r="AF1105" i="5"/>
  <c r="AF1106" i="5"/>
  <c r="AE1105" i="5"/>
  <c r="AG1105" i="5"/>
  <c r="AE1106" i="5"/>
  <c r="AG1106" i="5"/>
  <c r="AF1107" i="5"/>
  <c r="AF1108" i="5"/>
  <c r="AG1107" i="5"/>
  <c r="AE1107" i="5"/>
  <c r="AE1108" i="5"/>
  <c r="AF1109" i="5"/>
  <c r="AG1108" i="5"/>
  <c r="AE1109" i="5"/>
  <c r="AF1110" i="5"/>
  <c r="AG1109" i="5"/>
  <c r="AF1111" i="5"/>
  <c r="AG1110" i="5"/>
  <c r="AE1110" i="5"/>
  <c r="AF1112" i="5"/>
  <c r="AE1111" i="5"/>
  <c r="AG1111" i="5"/>
  <c r="AG1112" i="5"/>
  <c r="AE1112" i="5"/>
  <c r="AF1113" i="5"/>
  <c r="AE1113" i="5"/>
  <c r="AF1114" i="5"/>
  <c r="AG1113" i="5"/>
  <c r="AF1115" i="5"/>
  <c r="AE1114" i="5"/>
  <c r="AG1114" i="5"/>
  <c r="AE1115" i="5"/>
  <c r="AF1116" i="5"/>
  <c r="AG1115" i="5"/>
  <c r="AE1116" i="5"/>
  <c r="AF1117" i="5"/>
  <c r="AG1116" i="5"/>
  <c r="AF1118" i="5"/>
  <c r="AG1117" i="5"/>
  <c r="AE1117" i="5"/>
  <c r="AG1118" i="5"/>
  <c r="AE1118" i="5"/>
  <c r="AF1119" i="5"/>
  <c r="AG1119" i="5"/>
  <c r="AF1120" i="5"/>
  <c r="AE1119" i="5"/>
  <c r="AE1120" i="5"/>
  <c r="AF1121" i="5"/>
  <c r="AG1120" i="5"/>
  <c r="AF1122" i="5"/>
  <c r="AG1121" i="5"/>
  <c r="AE1121" i="5"/>
  <c r="AE1122" i="5"/>
  <c r="AG1122" i="5"/>
  <c r="AF1123" i="5"/>
  <c r="AG1123" i="5"/>
  <c r="AE1123" i="5"/>
  <c r="AF1124" i="5"/>
  <c r="AF1125" i="5"/>
  <c r="AE1124" i="5"/>
  <c r="AG1124" i="5"/>
  <c r="AG1125" i="5"/>
  <c r="AE1125" i="5"/>
  <c r="AF1126" i="5"/>
  <c r="AG1126" i="5"/>
  <c r="AF1127" i="5"/>
  <c r="AE1126" i="5"/>
  <c r="AF1128" i="5"/>
  <c r="AE1127" i="5"/>
  <c r="AG1127" i="5"/>
  <c r="AF1129" i="5"/>
  <c r="AE1128" i="5"/>
  <c r="AG1128" i="5"/>
  <c r="AG1129" i="5"/>
  <c r="AF1130" i="5"/>
  <c r="AE1129" i="5"/>
  <c r="AF1131" i="5"/>
  <c r="AG1130" i="5"/>
  <c r="AE1130" i="5"/>
  <c r="AE1131" i="5"/>
  <c r="AG1131" i="5"/>
  <c r="AF1132" i="5"/>
  <c r="AG1132" i="5"/>
  <c r="AE1132" i="5"/>
  <c r="AF1133" i="5"/>
  <c r="AF1134" i="5"/>
  <c r="AE1133" i="5"/>
  <c r="AG1133" i="5"/>
  <c r="AF1135" i="5"/>
  <c r="AG1134" i="5"/>
  <c r="AE1134" i="5"/>
  <c r="AF1136" i="5"/>
  <c r="AG1135" i="5"/>
  <c r="AE1135" i="5"/>
  <c r="AG1136" i="5"/>
  <c r="AE1136" i="5"/>
  <c r="AF1137" i="5"/>
  <c r="AG1137" i="5"/>
  <c r="AE1137" i="5"/>
  <c r="AF1138" i="5"/>
  <c r="AG1138" i="5"/>
  <c r="AF1139" i="5"/>
  <c r="AE1138" i="5"/>
  <c r="AF1140" i="5"/>
  <c r="AE1139" i="5"/>
  <c r="AG1139" i="5"/>
  <c r="AG1140" i="5"/>
  <c r="AE1140" i="5"/>
  <c r="AF1141" i="5"/>
  <c r="AF1142" i="5"/>
  <c r="AE1141" i="5"/>
  <c r="AG1141" i="5"/>
  <c r="AF1143" i="5"/>
  <c r="AE1142" i="5"/>
  <c r="AG1142" i="5"/>
  <c r="AF1144" i="5"/>
  <c r="AE1143" i="5"/>
  <c r="AG1143" i="5"/>
  <c r="AF1145" i="5"/>
  <c r="AE1144" i="5"/>
  <c r="AG1144" i="5"/>
  <c r="AG1145" i="5"/>
  <c r="AF1146" i="5"/>
  <c r="AE1145" i="5"/>
  <c r="AF1147" i="5"/>
  <c r="AG1146" i="5"/>
  <c r="AE1146" i="5"/>
  <c r="AE1147" i="5"/>
  <c r="AG1147" i="5"/>
  <c r="AF1148" i="5"/>
  <c r="AF1149" i="5"/>
  <c r="AG1148" i="5"/>
  <c r="AE1148" i="5"/>
  <c r="AE1149" i="5"/>
  <c r="AG1149" i="5"/>
  <c r="AF1150" i="5"/>
  <c r="AE1150" i="5"/>
  <c r="AG1150" i="5"/>
  <c r="AF1151" i="5"/>
  <c r="AE1151" i="5"/>
  <c r="AF1152" i="5"/>
  <c r="AG1151" i="5"/>
  <c r="AE1152" i="5"/>
  <c r="AG1152" i="5"/>
  <c r="AF1153" i="5"/>
  <c r="AE1153" i="5"/>
  <c r="AG1153" i="5"/>
  <c r="AF1154" i="5"/>
  <c r="AE1154" i="5"/>
  <c r="AF1155" i="5"/>
  <c r="AG1154" i="5"/>
  <c r="AF1156" i="5"/>
  <c r="AG1155" i="5"/>
  <c r="AE1155" i="5"/>
  <c r="AE1156" i="5"/>
  <c r="AF1157" i="5"/>
  <c r="AG1156" i="5"/>
  <c r="AE1157" i="5"/>
  <c r="AF1158" i="5"/>
  <c r="AG1157" i="5"/>
  <c r="AG1158" i="5"/>
  <c r="AE1158" i="5"/>
  <c r="AF1159" i="5"/>
  <c r="AE1159" i="5"/>
  <c r="AG1159" i="5"/>
  <c r="AF1160" i="5"/>
  <c r="AG1160" i="5"/>
  <c r="AE1160" i="5"/>
  <c r="AF1161" i="5"/>
  <c r="AE1161" i="5"/>
  <c r="AF1162" i="5"/>
  <c r="AG1161" i="5"/>
  <c r="AE1162" i="5"/>
  <c r="AF1163" i="5"/>
  <c r="AG1162" i="5"/>
  <c r="AE1163" i="5"/>
  <c r="AG1163" i="5"/>
  <c r="AF1164" i="5"/>
  <c r="AE1164" i="5"/>
  <c r="AF1165" i="5"/>
  <c r="AG1164" i="5"/>
  <c r="AF1166" i="5"/>
  <c r="AG1165" i="5"/>
  <c r="AE1165" i="5"/>
  <c r="AG1166" i="5"/>
  <c r="AF1167" i="5"/>
  <c r="AE1166" i="5"/>
  <c r="AG1167" i="5"/>
  <c r="AF1168" i="5"/>
  <c r="AE1167" i="5"/>
  <c r="AF1169" i="5"/>
  <c r="AE1168" i="5"/>
  <c r="AG1168" i="5"/>
  <c r="AE1169" i="5"/>
  <c r="AF1170" i="5"/>
  <c r="AG1169" i="5"/>
  <c r="AG1170" i="5"/>
  <c r="AE1170" i="5"/>
  <c r="AF1171" i="5"/>
  <c r="AF1172" i="5"/>
  <c r="AE1171" i="5"/>
  <c r="AG1171" i="5"/>
  <c r="AG1172" i="5"/>
  <c r="AF1173" i="5"/>
  <c r="AE1172" i="5"/>
  <c r="AE1173" i="5"/>
  <c r="AF1174" i="5"/>
  <c r="AG1173" i="5"/>
  <c r="AE1174" i="5"/>
  <c r="AF1175" i="5"/>
  <c r="AG1174" i="5"/>
  <c r="AE1175" i="5"/>
  <c r="AG1175" i="5"/>
  <c r="AF1176" i="5"/>
  <c r="AE1176" i="5"/>
  <c r="AF1177" i="5"/>
  <c r="AG1176" i="5"/>
  <c r="AE1177" i="5"/>
  <c r="AG1177" i="5"/>
  <c r="AF1178" i="5"/>
  <c r="AF1179" i="5"/>
  <c r="AG1178" i="5"/>
  <c r="AE1178" i="5"/>
  <c r="AE1179" i="5"/>
  <c r="AG1179" i="5"/>
  <c r="AF1180" i="5"/>
  <c r="AF1181" i="5"/>
  <c r="AG1180" i="5"/>
  <c r="AE1180" i="5"/>
  <c r="AG1181" i="5"/>
  <c r="AF1182" i="5"/>
  <c r="AE1181" i="5"/>
  <c r="AG1182" i="5"/>
  <c r="AF1183" i="5"/>
  <c r="AE1182" i="5"/>
  <c r="AG1183" i="5"/>
  <c r="AE1183" i="5"/>
  <c r="AF1184" i="5"/>
  <c r="AF1185" i="5"/>
  <c r="AE1184" i="5"/>
  <c r="AG1184" i="5"/>
  <c r="AF1186" i="5"/>
  <c r="AE1185" i="5"/>
  <c r="AG1185" i="5"/>
  <c r="AE1186" i="5"/>
  <c r="AF1187" i="5"/>
  <c r="AG1186" i="5"/>
  <c r="AG1187" i="5"/>
  <c r="AE1187" i="5"/>
  <c r="AF1188" i="5"/>
  <c r="AE1188" i="5"/>
  <c r="AG1188" i="5"/>
  <c r="AF1189" i="5"/>
  <c r="AE1189" i="5"/>
  <c r="AF1190" i="5"/>
  <c r="AG1189" i="5"/>
  <c r="AE1190" i="5"/>
  <c r="AG1190" i="5"/>
  <c r="AF1191" i="5"/>
  <c r="AF1192" i="5"/>
  <c r="AE1191" i="5"/>
  <c r="AG1191" i="5"/>
  <c r="AF1193" i="5"/>
  <c r="AE1192" i="5"/>
  <c r="AG1192" i="5"/>
  <c r="AE1193" i="5"/>
  <c r="AF1194" i="5"/>
  <c r="AG1193" i="5"/>
  <c r="AE1194" i="5"/>
  <c r="AF1195" i="5"/>
  <c r="AG1194" i="5"/>
  <c r="AF1196" i="5"/>
  <c r="AG1195" i="5"/>
  <c r="AE1195" i="5"/>
  <c r="AF1197" i="5"/>
  <c r="AE1196" i="5"/>
  <c r="AG1196" i="5"/>
  <c r="AG1197" i="5"/>
  <c r="AF1198" i="5"/>
  <c r="AE1197" i="5"/>
  <c r="AF1199" i="5"/>
  <c r="AE1198" i="5"/>
  <c r="AG1198" i="5"/>
  <c r="AF1200" i="5"/>
  <c r="AG1199" i="5"/>
  <c r="AE1199" i="5"/>
  <c r="AF1201" i="5"/>
  <c r="AE1200" i="5"/>
  <c r="AG1200" i="5"/>
  <c r="AG1201" i="5"/>
  <c r="AF1202" i="5"/>
  <c r="AE1201" i="5"/>
  <c r="AF1203" i="5"/>
  <c r="AE1202" i="5"/>
  <c r="AG1202" i="5"/>
  <c r="AE1203" i="5"/>
  <c r="AG1203" i="5"/>
  <c r="AF1204" i="5"/>
  <c r="AG1204" i="5"/>
  <c r="AE1204" i="5"/>
  <c r="AF1205" i="5"/>
  <c r="AF1206" i="5"/>
  <c r="AG1205" i="5"/>
  <c r="AE1205" i="5"/>
  <c r="AE1206" i="5"/>
  <c r="AF1207" i="5"/>
  <c r="AG1206" i="5"/>
  <c r="AG1207" i="5"/>
  <c r="AF1208" i="5"/>
  <c r="AE1207" i="5"/>
  <c r="AE1208" i="5"/>
  <c r="AF1209" i="5"/>
  <c r="AG1208" i="5"/>
  <c r="AE1209" i="5"/>
  <c r="AF1210" i="5"/>
  <c r="AG1209" i="5"/>
  <c r="AF1211" i="5"/>
  <c r="AE1210" i="5"/>
  <c r="AG1210" i="5"/>
  <c r="AE1211" i="5"/>
  <c r="AF1212" i="5"/>
  <c r="AG1211" i="5"/>
  <c r="AG1212" i="5"/>
  <c r="AF1213" i="5"/>
  <c r="AE1212" i="5"/>
  <c r="AE1213" i="5"/>
  <c r="AG1213" i="5"/>
  <c r="AF1214" i="5"/>
  <c r="AE1214" i="5"/>
  <c r="AG1214" i="5"/>
  <c r="AF1215" i="5"/>
  <c r="AE1215" i="5"/>
  <c r="AG1215" i="5"/>
  <c r="AF1216" i="5"/>
  <c r="AE1216" i="5"/>
  <c r="AG1216" i="5"/>
  <c r="AF1217" i="5"/>
  <c r="AE1217" i="5"/>
  <c r="AF1218" i="5"/>
  <c r="AG1217" i="5"/>
  <c r="AE1218" i="5"/>
  <c r="AG1218" i="5"/>
  <c r="AF1219" i="5"/>
  <c r="AE1219" i="5"/>
  <c r="AF1220" i="5"/>
  <c r="AG1219" i="5"/>
  <c r="AE1220" i="5"/>
  <c r="AG1220" i="5"/>
  <c r="AF1221" i="5"/>
  <c r="AF1222" i="5"/>
  <c r="AG1221" i="5"/>
  <c r="AE1221" i="5"/>
  <c r="AG1222" i="5"/>
  <c r="AF1223" i="5"/>
  <c r="AE1222" i="5"/>
  <c r="AE1223" i="5"/>
  <c r="AF1224" i="5"/>
  <c r="AG1223" i="5"/>
  <c r="AE1224" i="5"/>
  <c r="AG1224" i="5"/>
  <c r="AF1225" i="5"/>
  <c r="AE1225" i="5"/>
  <c r="AF1226" i="5"/>
  <c r="AG1225" i="5"/>
  <c r="AG1226" i="5"/>
  <c r="AF1227" i="5"/>
  <c r="AE1226" i="5"/>
  <c r="AG1227" i="5"/>
  <c r="AE1227" i="5"/>
  <c r="AF1228" i="5"/>
  <c r="AF1229" i="5"/>
  <c r="AE1228" i="5"/>
  <c r="AG1228" i="5"/>
  <c r="AE1229" i="5"/>
  <c r="AG1229" i="5"/>
  <c r="AF1230" i="5"/>
  <c r="AG1230" i="5"/>
  <c r="AE1230" i="5"/>
  <c r="AF1231" i="5"/>
  <c r="AE1231" i="5"/>
  <c r="AG1231" i="5"/>
  <c r="AF1232" i="5"/>
  <c r="AE1232" i="5"/>
  <c r="AG1232" i="5"/>
  <c r="AF1233" i="5"/>
  <c r="AF1234" i="5"/>
  <c r="AG1233" i="5"/>
  <c r="AE1233" i="5"/>
  <c r="AG1234" i="5"/>
  <c r="AF1235" i="5"/>
  <c r="AE1234" i="5"/>
  <c r="AE1235" i="5"/>
  <c r="AG1235" i="5"/>
  <c r="AF1236" i="5"/>
  <c r="AF1237" i="5"/>
  <c r="AE1236" i="5"/>
  <c r="AG1236" i="5"/>
  <c r="AF1238" i="5"/>
  <c r="AG1237" i="5"/>
  <c r="AE1237" i="5"/>
  <c r="AG1238" i="5"/>
  <c r="AF1239" i="5"/>
  <c r="AE1238" i="5"/>
  <c r="AG1239" i="5"/>
  <c r="AF1240" i="5"/>
  <c r="AE1239" i="5"/>
  <c r="AE1240" i="5"/>
  <c r="AG1240" i="5"/>
  <c r="AF1241" i="5"/>
  <c r="AE1241" i="5"/>
  <c r="AG1241" i="5"/>
  <c r="AF1242" i="5"/>
  <c r="AG1242" i="5"/>
  <c r="AE1242" i="5"/>
  <c r="AF1243" i="5"/>
  <c r="AG1243" i="5"/>
  <c r="AE1243" i="5"/>
  <c r="AF1244" i="5"/>
  <c r="AG1244" i="5"/>
  <c r="AE1244" i="5"/>
  <c r="AF1245" i="5"/>
  <c r="AF1246" i="5"/>
  <c r="AE1245" i="5"/>
  <c r="AG1245" i="5"/>
  <c r="AG1246" i="5"/>
  <c r="AE1246" i="5"/>
  <c r="AF1247" i="5"/>
  <c r="AE1247" i="5"/>
  <c r="AF1248" i="5"/>
  <c r="AG1247" i="5"/>
  <c r="AF1249" i="5"/>
  <c r="AE1248" i="5"/>
  <c r="AG1248" i="5"/>
  <c r="AF1250" i="5"/>
  <c r="AG1249" i="5"/>
  <c r="AE1249" i="5"/>
  <c r="AG1250" i="5"/>
  <c r="AF1251" i="5"/>
  <c r="AE1250" i="5"/>
  <c r="AE1251" i="5"/>
  <c r="AF1252" i="5"/>
  <c r="AG1251" i="5"/>
  <c r="AF1253" i="5"/>
  <c r="AE1252" i="5"/>
  <c r="AG1252" i="5"/>
  <c r="AF1254" i="5"/>
  <c r="AE1253" i="5"/>
  <c r="AG1253" i="5"/>
  <c r="AF1255" i="5"/>
  <c r="AE1254" i="5"/>
  <c r="AG1254" i="5"/>
  <c r="AG1255" i="5"/>
  <c r="AE1255" i="5"/>
  <c r="AF1256" i="5"/>
  <c r="AF1257" i="5"/>
  <c r="AG1256" i="5"/>
  <c r="AE1256" i="5"/>
  <c r="AE1257" i="5"/>
  <c r="AG1257" i="5"/>
  <c r="AF1258" i="5"/>
  <c r="AF1259" i="5"/>
  <c r="AG1258" i="5"/>
  <c r="AE1258" i="5"/>
  <c r="AF1260" i="5"/>
  <c r="AE1259" i="5"/>
  <c r="AG1259" i="5"/>
  <c r="AF1261" i="5"/>
  <c r="AG1260" i="5"/>
  <c r="AE1260" i="5"/>
  <c r="AF1262" i="5"/>
  <c r="AG1261" i="5"/>
  <c r="AE1261" i="5"/>
  <c r="AE1262" i="5"/>
  <c r="AG1262" i="5"/>
  <c r="AF1263" i="5"/>
  <c r="AF1264" i="5"/>
  <c r="AG1263" i="5"/>
  <c r="AE1263" i="5"/>
  <c r="AG1264" i="5"/>
  <c r="AF1265" i="5"/>
  <c r="AE1264" i="5"/>
  <c r="AF1266" i="5"/>
  <c r="AE1265" i="5"/>
  <c r="AG1265" i="5"/>
  <c r="AG1266" i="5"/>
  <c r="AE1266" i="5"/>
  <c r="AF1267" i="5"/>
  <c r="AG1267" i="5"/>
  <c r="AE1267" i="5"/>
  <c r="AF1268" i="5"/>
  <c r="AG1268" i="5"/>
  <c r="AE1268" i="5"/>
  <c r="AF1269" i="5"/>
  <c r="AE1269" i="5"/>
  <c r="AG1269" i="5"/>
  <c r="AF1270" i="5"/>
  <c r="AG1270" i="5"/>
  <c r="AF1271" i="5"/>
  <c r="AE1270" i="5"/>
  <c r="AE1271" i="5"/>
  <c r="AG1271" i="5"/>
  <c r="AF1272" i="5"/>
  <c r="AF1273" i="5"/>
  <c r="AE1272" i="5"/>
  <c r="AG1272" i="5"/>
  <c r="AE1273" i="5"/>
  <c r="AG1273" i="5"/>
  <c r="AF1274" i="5"/>
  <c r="AF1275" i="5"/>
  <c r="AG1274" i="5"/>
  <c r="AE1274" i="5"/>
  <c r="AF1276" i="5"/>
  <c r="AE1275" i="5"/>
  <c r="AG1275" i="5"/>
  <c r="AG1276" i="5"/>
  <c r="AE1276" i="5"/>
  <c r="AF1277" i="5"/>
  <c r="AF1278" i="5"/>
  <c r="AG1277" i="5"/>
  <c r="AE1277" i="5"/>
  <c r="AE1278" i="5"/>
  <c r="AG1278" i="5"/>
  <c r="AF1279" i="5"/>
  <c r="AG1279" i="5"/>
  <c r="AE1279" i="5"/>
  <c r="AF1280" i="5"/>
  <c r="AF1281" i="5"/>
  <c r="AG1280" i="5"/>
  <c r="AE1280" i="5"/>
  <c r="AF1282" i="5"/>
  <c r="AG1281" i="5"/>
  <c r="AE1281" i="5"/>
  <c r="AE1282" i="5"/>
  <c r="AG1282" i="5"/>
  <c r="AF1283" i="5"/>
  <c r="AE1283" i="5"/>
  <c r="AG1283" i="5"/>
  <c r="AF1284" i="5"/>
  <c r="AF1285" i="5"/>
  <c r="AE1284" i="5"/>
  <c r="AG1284" i="5"/>
  <c r="AE1285" i="5"/>
  <c r="AG1285" i="5"/>
  <c r="AF1286" i="5"/>
  <c r="AG1286" i="5"/>
  <c r="AF1287" i="5"/>
  <c r="AE1286" i="5"/>
  <c r="AG1287" i="5"/>
  <c r="AE1287" i="5"/>
  <c r="AF1288" i="5"/>
  <c r="AE1288" i="5"/>
  <c r="AG1288" i="5"/>
  <c r="AF1289" i="5"/>
  <c r="AG1289" i="5"/>
  <c r="AE1289" i="5"/>
  <c r="AF1290" i="5"/>
  <c r="AE1290" i="5"/>
  <c r="AG1290" i="5"/>
  <c r="AF1291" i="5"/>
  <c r="AE1291" i="5"/>
  <c r="AG1291" i="5"/>
  <c r="AF1292" i="5"/>
  <c r="AE1292" i="5"/>
  <c r="AF1293" i="5"/>
  <c r="AG1292" i="5"/>
  <c r="AF1294" i="5"/>
  <c r="AE1293" i="5"/>
  <c r="AG1293" i="5"/>
  <c r="AF1295" i="5"/>
  <c r="AE1294" i="5"/>
  <c r="AG1294" i="5"/>
  <c r="AG1295" i="5"/>
  <c r="AF1296" i="5"/>
  <c r="AE1295" i="5"/>
  <c r="AF1297" i="5"/>
  <c r="AE1296" i="5"/>
  <c r="AG1296" i="5"/>
  <c r="AF1298" i="5"/>
  <c r="AE1297" i="5"/>
  <c r="AG1297" i="5"/>
  <c r="AG1298" i="5"/>
  <c r="AE1298" i="5"/>
  <c r="AF1299" i="5"/>
  <c r="AG1299" i="5"/>
  <c r="AF1300" i="5"/>
  <c r="AE1299" i="5"/>
  <c r="AG1300" i="5"/>
  <c r="AE1300" i="5"/>
  <c r="AF1301" i="5"/>
  <c r="AE1301" i="5"/>
  <c r="AG1301" i="5"/>
  <c r="AF1302" i="5"/>
  <c r="AF1303" i="5"/>
  <c r="AE1302" i="5"/>
  <c r="AG1302" i="5"/>
  <c r="AF1304" i="5"/>
  <c r="AE1303" i="5"/>
  <c r="AG1303" i="5"/>
  <c r="AF1305" i="5"/>
  <c r="AG1304" i="5"/>
  <c r="AE1304" i="5"/>
  <c r="AF1306" i="5"/>
  <c r="AE1305" i="5"/>
  <c r="AG1305" i="5"/>
  <c r="AE1306" i="5"/>
  <c r="AG1306" i="5"/>
  <c r="AF1307" i="5"/>
  <c r="AE1307" i="5"/>
  <c r="AG1307" i="5"/>
  <c r="AF1308" i="5"/>
  <c r="AG1308" i="5"/>
  <c r="AF1309" i="5"/>
  <c r="AE1308" i="5"/>
  <c r="AE1309" i="5"/>
  <c r="AG1309" i="5"/>
  <c r="AF1310" i="5"/>
  <c r="AF1311" i="5"/>
  <c r="AE1310" i="5"/>
  <c r="AG1310" i="5"/>
  <c r="AF1312" i="5"/>
  <c r="AG1311" i="5"/>
  <c r="AE1311" i="5"/>
  <c r="AF1313" i="5"/>
  <c r="AE1312" i="5"/>
  <c r="AG1312" i="5"/>
  <c r="AE1313" i="5"/>
  <c r="AF1314" i="5"/>
  <c r="AG1313" i="5"/>
  <c r="AF1315" i="5"/>
  <c r="AE1314" i="5"/>
  <c r="AG1314" i="5"/>
  <c r="AF1316" i="5"/>
  <c r="AE1315" i="5"/>
  <c r="AG1315" i="5"/>
  <c r="AG1316" i="5"/>
  <c r="AE1316" i="5"/>
  <c r="AF1317" i="5"/>
  <c r="AG1317" i="5"/>
  <c r="AF1318" i="5"/>
  <c r="AE1317" i="5"/>
  <c r="AF1319" i="5"/>
  <c r="AE1318" i="5"/>
  <c r="AG1318" i="5"/>
  <c r="AF1320" i="5"/>
  <c r="AE1319" i="5"/>
  <c r="AG1319" i="5"/>
  <c r="AE1320" i="5"/>
  <c r="AF1321" i="5"/>
  <c r="AG1320" i="5"/>
  <c r="AG1321" i="5"/>
  <c r="AF1322" i="5"/>
  <c r="AE1321" i="5"/>
  <c r="AG1322" i="5"/>
  <c r="AE1322" i="5"/>
  <c r="AF1323" i="5"/>
  <c r="AE1323" i="5"/>
  <c r="AG1323" i="5"/>
  <c r="AF1324" i="5"/>
  <c r="AF1325" i="5"/>
  <c r="AE1324" i="5"/>
  <c r="AG1324" i="5"/>
  <c r="AG1325" i="5"/>
  <c r="AF1326" i="5"/>
  <c r="AE1325" i="5"/>
  <c r="AG1326" i="5"/>
  <c r="AF1327" i="5"/>
  <c r="AE1326" i="5"/>
  <c r="AE1327" i="5"/>
  <c r="AF1328" i="5"/>
  <c r="AG1327" i="5"/>
  <c r="AG1328" i="5"/>
  <c r="AE1328" i="5"/>
  <c r="AF1329" i="5"/>
  <c r="AF1330" i="5"/>
  <c r="AG1329" i="5"/>
  <c r="AE1329" i="5"/>
  <c r="AF1331" i="5"/>
  <c r="AE1330" i="5"/>
  <c r="AG1330" i="5"/>
  <c r="AF1332" i="5"/>
  <c r="AE1331" i="5"/>
  <c r="AG1331" i="5"/>
  <c r="AG1332" i="5"/>
  <c r="AE1332" i="5"/>
  <c r="AF1333" i="5"/>
  <c r="AG1333" i="5"/>
  <c r="AE1333" i="5"/>
  <c r="AF1334" i="5"/>
  <c r="AF1335" i="5"/>
  <c r="AE1334" i="5"/>
  <c r="AG1334" i="5"/>
  <c r="AF1336" i="5"/>
  <c r="AE1335" i="5"/>
  <c r="AG1335" i="5"/>
  <c r="AF1337" i="5"/>
  <c r="AE1336" i="5"/>
  <c r="AG1336" i="5"/>
  <c r="AG1337" i="5"/>
  <c r="AF1338" i="5"/>
  <c r="AE1337" i="5"/>
  <c r="AE1338" i="5"/>
  <c r="AF1339" i="5"/>
  <c r="AG1338" i="5"/>
  <c r="AG1339" i="5"/>
  <c r="AF1340" i="5"/>
  <c r="AE1339" i="5"/>
  <c r="AE1340" i="5"/>
  <c r="AF1341" i="5"/>
  <c r="AG1340" i="5"/>
  <c r="AE1341" i="5"/>
  <c r="AF1342" i="5"/>
  <c r="AG1341" i="5"/>
  <c r="AF1343" i="5"/>
  <c r="AE1342" i="5"/>
  <c r="AG1342" i="5"/>
  <c r="AF1344" i="5"/>
  <c r="AG1343" i="5"/>
  <c r="AE1343" i="5"/>
  <c r="AE1344" i="5"/>
  <c r="AG1344" i="5"/>
  <c r="AF1345" i="5"/>
  <c r="AE1345" i="5"/>
  <c r="AG1345" i="5"/>
  <c r="AF1346" i="5"/>
  <c r="AF1347" i="5"/>
  <c r="AE1346" i="5"/>
  <c r="AG1346" i="5"/>
  <c r="AF1348" i="5"/>
  <c r="AE1347" i="5"/>
  <c r="AG1347" i="5"/>
  <c r="AG1348" i="5"/>
  <c r="AF1349" i="5"/>
  <c r="AE1348" i="5"/>
  <c r="AF1350" i="5"/>
  <c r="AG1349" i="5"/>
  <c r="AE1349" i="5"/>
  <c r="AE1350" i="5"/>
  <c r="AG1350" i="5"/>
  <c r="AF1351" i="5"/>
  <c r="AG1351" i="5"/>
  <c r="AE1351" i="5"/>
  <c r="AF1352" i="5"/>
  <c r="AE1352" i="5"/>
  <c r="AG1352" i="5"/>
  <c r="AF1353" i="5"/>
  <c r="AF1354" i="5"/>
  <c r="AE1353" i="5"/>
  <c r="AG1353" i="5"/>
  <c r="AE1354" i="5"/>
  <c r="AF1355" i="5"/>
  <c r="AG1354" i="5"/>
  <c r="AE1355" i="5"/>
  <c r="AF1356" i="5"/>
  <c r="AG1355" i="5"/>
  <c r="AE1356" i="5"/>
  <c r="AF1357" i="5"/>
  <c r="AG1356" i="5"/>
  <c r="AG1357" i="5"/>
  <c r="AF1358" i="5"/>
  <c r="AE1357" i="5"/>
  <c r="AE1358" i="5"/>
  <c r="AF1359" i="5"/>
  <c r="AG1358" i="5"/>
  <c r="AE1359" i="5"/>
  <c r="AF1360" i="5"/>
  <c r="AG1359" i="5"/>
  <c r="AE1360" i="5"/>
  <c r="AF1361" i="5"/>
  <c r="AG1360" i="5"/>
  <c r="AF1362" i="5"/>
  <c r="AE1361" i="5"/>
  <c r="AG1361" i="5"/>
  <c r="AF1363" i="5"/>
  <c r="AE1362" i="5"/>
  <c r="AG1362" i="5"/>
  <c r="AE1363" i="5"/>
  <c r="AF1364" i="5"/>
  <c r="AG1363" i="5"/>
  <c r="AG1364" i="5"/>
  <c r="AE1364" i="5"/>
  <c r="AF1365" i="5"/>
  <c r="AE1365" i="5"/>
  <c r="AG1365" i="5"/>
  <c r="AF1366" i="5"/>
  <c r="AE1366" i="5"/>
  <c r="AF1367" i="5"/>
  <c r="AG1366" i="5"/>
  <c r="AE1367" i="5"/>
  <c r="AG1367" i="5"/>
  <c r="AF1368" i="5"/>
  <c r="AF1369" i="5"/>
  <c r="AG1368" i="5"/>
  <c r="AE1368" i="5"/>
  <c r="AF1370" i="5"/>
  <c r="AE1369" i="5"/>
  <c r="AG1369" i="5"/>
  <c r="AF1371" i="5"/>
  <c r="AG1370" i="5"/>
  <c r="AE1370" i="5"/>
  <c r="AF1372" i="5"/>
  <c r="AG1371" i="5"/>
  <c r="AE1371" i="5"/>
  <c r="AE1372" i="5"/>
  <c r="AF1373" i="5"/>
  <c r="AG1372" i="5"/>
  <c r="AF1374" i="5"/>
  <c r="AG1373" i="5"/>
  <c r="AE1373" i="5"/>
  <c r="AF1375" i="5"/>
  <c r="AE1374" i="5"/>
  <c r="AG1374" i="5"/>
  <c r="AE1375" i="5"/>
  <c r="AG1375" i="5"/>
  <c r="AF1376" i="5"/>
  <c r="AG1376" i="5"/>
  <c r="AE1376" i="5"/>
  <c r="AF1377" i="5"/>
  <c r="AE1377" i="5"/>
  <c r="AG1377" i="5"/>
  <c r="AF1378" i="5"/>
  <c r="AE1378" i="5"/>
  <c r="AG1378" i="5"/>
  <c r="AF1379" i="5"/>
  <c r="AF1380" i="5"/>
  <c r="AE1379" i="5"/>
  <c r="AG1379" i="5"/>
  <c r="AE1380" i="5"/>
  <c r="AF1381" i="5"/>
  <c r="AG1380" i="5"/>
  <c r="AG1381" i="5"/>
  <c r="AE1381" i="5"/>
  <c r="AF1382" i="5"/>
  <c r="AE1382" i="5"/>
  <c r="AG1382" i="5"/>
  <c r="AF1383" i="5"/>
  <c r="AE1383" i="5"/>
  <c r="AG1383" i="5"/>
  <c r="AF1384" i="5"/>
  <c r="AF1385" i="5"/>
  <c r="AG1384" i="5"/>
  <c r="AE1384" i="5"/>
  <c r="AE1385" i="5"/>
  <c r="AG1385" i="5"/>
  <c r="AF1386" i="5"/>
  <c r="AE1386" i="5"/>
  <c r="AG1386" i="5"/>
  <c r="AF1387" i="5"/>
  <c r="AG1387" i="5"/>
  <c r="AE1387" i="5"/>
  <c r="AF1388" i="5"/>
  <c r="AE1388" i="5"/>
  <c r="AF1389" i="5"/>
  <c r="AG1388" i="5"/>
  <c r="AF1390" i="5"/>
  <c r="AG1389" i="5"/>
  <c r="AE1389" i="5"/>
  <c r="AG1390" i="5"/>
  <c r="AE1390" i="5"/>
  <c r="AF1391" i="5"/>
  <c r="AG1391" i="5"/>
  <c r="AF1392" i="5"/>
  <c r="AE1391" i="5"/>
  <c r="AF1393" i="5"/>
  <c r="AG1392" i="5"/>
  <c r="AE1392" i="5"/>
  <c r="AF1394" i="5"/>
  <c r="AG1393" i="5"/>
  <c r="AE1393" i="5"/>
  <c r="AE1394" i="5"/>
  <c r="AG1394" i="5"/>
  <c r="AF1395" i="5"/>
  <c r="AE1395" i="5"/>
  <c r="AF1396" i="5"/>
  <c r="AG1395" i="5"/>
  <c r="AF1397" i="5"/>
  <c r="AE1396" i="5"/>
  <c r="AG1396" i="5"/>
  <c r="AE1397" i="5"/>
  <c r="AF1398" i="5"/>
  <c r="AG1397" i="5"/>
  <c r="AG1398" i="5"/>
  <c r="AE1398" i="5"/>
  <c r="AF1399" i="5"/>
  <c r="AF1400" i="5"/>
  <c r="AE1399" i="5"/>
  <c r="AG1399" i="5"/>
  <c r="AG1400" i="5"/>
  <c r="AE1400" i="5"/>
  <c r="AF1401" i="5"/>
  <c r="AE1401" i="5"/>
  <c r="AF1402" i="5"/>
  <c r="AG1401" i="5"/>
  <c r="AE1402" i="5"/>
  <c r="AG1402" i="5"/>
  <c r="AF1403" i="5"/>
  <c r="AE1403" i="5"/>
  <c r="AF1404" i="5"/>
  <c r="AG1403" i="5"/>
  <c r="AF1405" i="5"/>
  <c r="AG1404" i="5"/>
  <c r="AE1404" i="5"/>
  <c r="AF1406" i="5"/>
  <c r="AG1405" i="5"/>
  <c r="AE1405" i="5"/>
  <c r="AG1406" i="5"/>
  <c r="AF1407" i="5"/>
  <c r="AE1406" i="5"/>
  <c r="AE1407" i="5"/>
  <c r="AF1408" i="5"/>
  <c r="AG1407" i="5"/>
  <c r="AE1408" i="5"/>
  <c r="AF1409" i="5"/>
  <c r="AG1408" i="5"/>
  <c r="AG1409" i="5"/>
  <c r="AF1410" i="5"/>
  <c r="AE1409" i="5"/>
  <c r="AE1410" i="5"/>
  <c r="AG1410" i="5"/>
  <c r="AF1411" i="5"/>
  <c r="AF1412" i="5"/>
  <c r="AG1411" i="5"/>
  <c r="AE1411" i="5"/>
  <c r="AG1412" i="5"/>
  <c r="AF1413" i="5"/>
  <c r="AE1412" i="5"/>
  <c r="AE1413" i="5"/>
  <c r="AF1414" i="5"/>
  <c r="AG1413" i="5"/>
  <c r="AE1414" i="5"/>
  <c r="AG1414" i="5"/>
  <c r="AF1415" i="5"/>
  <c r="AE1415" i="5"/>
  <c r="AG1415" i="5"/>
  <c r="AF1416" i="5"/>
  <c r="AG1416" i="5"/>
  <c r="AE1416" i="5"/>
  <c r="AF1417" i="5"/>
  <c r="AG1417" i="5"/>
  <c r="AF1418" i="5"/>
  <c r="AE1417" i="5"/>
  <c r="AG1418" i="5"/>
  <c r="AE1418" i="5"/>
  <c r="AF1419" i="5"/>
  <c r="AE1419" i="5"/>
  <c r="AF1420" i="5"/>
  <c r="AG1419" i="5"/>
  <c r="AE1420" i="5"/>
  <c r="AG1420" i="5"/>
  <c r="AF1421" i="5"/>
  <c r="AE1421" i="5"/>
  <c r="AF1422" i="5"/>
  <c r="AG1421" i="5"/>
  <c r="AE1422" i="5"/>
  <c r="AG1422" i="5"/>
  <c r="AF1423" i="5"/>
  <c r="AE1423" i="5"/>
  <c r="AG1423" i="5"/>
  <c r="AF1424" i="5"/>
  <c r="AG1424" i="5"/>
  <c r="AE1424" i="5"/>
  <c r="AF1425" i="5"/>
  <c r="AE1425" i="5"/>
  <c r="AG1425" i="5"/>
  <c r="AF1426" i="5"/>
  <c r="AE1426" i="5"/>
  <c r="AG1426" i="5"/>
  <c r="AF1427" i="5"/>
  <c r="AG1427" i="5"/>
  <c r="AE1427" i="5"/>
  <c r="AF1428" i="5"/>
  <c r="AE1428" i="5"/>
  <c r="AF1429" i="5"/>
  <c r="AG1428" i="5"/>
  <c r="AG1429" i="5"/>
  <c r="AE1429" i="5"/>
  <c r="AF1430" i="5"/>
  <c r="AE1430" i="5"/>
  <c r="AF1431" i="5"/>
  <c r="AG1430" i="5"/>
  <c r="AG1431" i="5"/>
  <c r="AF1432" i="5"/>
  <c r="AE1431" i="5"/>
  <c r="AG1432" i="5"/>
  <c r="AE1432" i="5"/>
  <c r="AF1433" i="5"/>
  <c r="AE1433" i="5"/>
  <c r="AG1433" i="5"/>
  <c r="AF1434" i="5"/>
  <c r="AE1434" i="5"/>
  <c r="AG1434" i="5"/>
  <c r="AF1435" i="5"/>
  <c r="AG1435" i="5"/>
  <c r="AE1435" i="5"/>
  <c r="AF1436" i="5"/>
  <c r="AE1436" i="5"/>
  <c r="AF1437" i="5"/>
  <c r="AG1436" i="5"/>
  <c r="AE1437" i="5"/>
  <c r="AF1438" i="5"/>
  <c r="AG1437" i="5"/>
  <c r="AG1438" i="5"/>
  <c r="AE1438" i="5"/>
  <c r="AF1439" i="5"/>
  <c r="AG1439" i="5"/>
  <c r="AF1440" i="5"/>
  <c r="AE1439" i="5"/>
  <c r="AG1440" i="5"/>
  <c r="AE1440" i="5"/>
  <c r="AF1441" i="5"/>
  <c r="AF1442" i="5"/>
  <c r="AG1441" i="5"/>
  <c r="AE1441" i="5"/>
  <c r="AE1442" i="5"/>
  <c r="AG1442" i="5"/>
  <c r="AF1443" i="5"/>
  <c r="AF1444" i="5"/>
  <c r="AG1443" i="5"/>
  <c r="AE1443" i="5"/>
  <c r="AF1445" i="5"/>
  <c r="AE1444" i="5"/>
  <c r="AG1444" i="5"/>
  <c r="AF1446" i="5"/>
  <c r="AG1445" i="5"/>
  <c r="AE1445" i="5"/>
  <c r="AG1446" i="5"/>
  <c r="AF1447" i="5"/>
  <c r="AE1446" i="5"/>
  <c r="AG1447" i="5"/>
  <c r="AF1448" i="5"/>
  <c r="AE1447" i="5"/>
  <c r="AF1449" i="5"/>
  <c r="AG1448" i="5"/>
  <c r="AE1448" i="5"/>
  <c r="AE1449" i="5"/>
  <c r="AF1450" i="5"/>
  <c r="AG1449" i="5"/>
  <c r="AG1450" i="5"/>
  <c r="AE1450" i="5"/>
  <c r="AF1451" i="5"/>
  <c r="AF1452" i="5"/>
  <c r="AG1451" i="5"/>
  <c r="AE1451" i="5"/>
  <c r="AE1452" i="5"/>
  <c r="AF1453" i="5"/>
  <c r="AG1452" i="5"/>
  <c r="AG1453" i="5"/>
  <c r="AE1453" i="5"/>
  <c r="AF1454" i="5"/>
  <c r="AE1454" i="5"/>
  <c r="AG1454" i="5"/>
  <c r="AF1455" i="5"/>
  <c r="AE1455" i="5"/>
  <c r="AG1455" i="5"/>
  <c r="AF1456" i="5"/>
  <c r="AE1456" i="5"/>
  <c r="AG1456" i="5"/>
  <c r="AF1457" i="5"/>
  <c r="AG1457" i="5"/>
  <c r="AF1458" i="5"/>
  <c r="AE1457" i="5"/>
  <c r="AE1458" i="5"/>
  <c r="AG1458" i="5"/>
  <c r="AF1459" i="5"/>
  <c r="AF1460" i="5"/>
  <c r="AE1459" i="5"/>
  <c r="AG1459" i="5"/>
  <c r="AF1461" i="5"/>
  <c r="AG1460" i="5"/>
  <c r="AE1460" i="5"/>
  <c r="AE1461" i="5"/>
  <c r="AG1461" i="5"/>
  <c r="AF1462" i="5"/>
  <c r="AF1463" i="5"/>
  <c r="AE1462" i="5"/>
  <c r="AG1462" i="5"/>
  <c r="AG1463" i="5"/>
  <c r="AE1463" i="5"/>
  <c r="AF1464" i="5"/>
  <c r="AE1464" i="5"/>
  <c r="AG1464" i="5"/>
  <c r="AF1465" i="5"/>
  <c r="AF1466" i="5"/>
  <c r="AE1465" i="5"/>
  <c r="AG1465" i="5"/>
  <c r="AG1466" i="5"/>
  <c r="AE1466" i="5"/>
  <c r="AF1467" i="5"/>
  <c r="AG1467" i="5"/>
  <c r="AE1467" i="5"/>
  <c r="AF1468" i="5"/>
  <c r="AF1469" i="5"/>
  <c r="AE1468" i="5"/>
  <c r="AG1468" i="5"/>
  <c r="AG1469" i="5"/>
  <c r="AF1470" i="5"/>
  <c r="AE1469" i="5"/>
  <c r="AG1470" i="5"/>
  <c r="AF1471" i="5"/>
  <c r="AE1470" i="5"/>
  <c r="AG1471" i="5"/>
  <c r="AF1472" i="5"/>
  <c r="AE1471" i="5"/>
  <c r="AG1472" i="5"/>
  <c r="AF1473" i="5"/>
  <c r="AE1472" i="5"/>
  <c r="AF1474" i="5"/>
  <c r="AE1473" i="5"/>
  <c r="AG1473" i="5"/>
  <c r="AG1474" i="5"/>
  <c r="AE1474" i="5"/>
  <c r="AF1475" i="5"/>
  <c r="AF1476" i="5"/>
  <c r="AG1475" i="5"/>
  <c r="AE1475" i="5"/>
  <c r="AE1476" i="5"/>
  <c r="AF1477" i="5"/>
  <c r="AG1476" i="5"/>
  <c r="AE1477" i="5"/>
  <c r="AG1477" i="5"/>
  <c r="AF1478" i="5"/>
  <c r="AF1479" i="5"/>
  <c r="AE1478" i="5"/>
  <c r="AG1478" i="5"/>
  <c r="AE1479" i="5"/>
  <c r="AF1480" i="5"/>
  <c r="AG1479" i="5"/>
  <c r="AE1480" i="5"/>
  <c r="AG1480" i="5"/>
  <c r="AF1481" i="5"/>
  <c r="AF1482" i="5"/>
  <c r="AG1481" i="5"/>
  <c r="AE1481" i="5"/>
  <c r="AE1482" i="5"/>
  <c r="AG1482" i="5"/>
  <c r="AF1483" i="5"/>
  <c r="AG1483" i="5"/>
  <c r="AF1484" i="5"/>
  <c r="AE1483" i="5"/>
  <c r="AE1484" i="5"/>
  <c r="AF1485" i="5"/>
  <c r="AG1484" i="5"/>
  <c r="AE1485" i="5"/>
  <c r="AG1485" i="5"/>
  <c r="AF1486" i="5"/>
  <c r="AF1487" i="5"/>
  <c r="AE1486" i="5"/>
  <c r="AG1486" i="5"/>
  <c r="AF1488" i="5"/>
  <c r="AE1487" i="5"/>
  <c r="AG1487" i="5"/>
  <c r="AE1488" i="5"/>
  <c r="AG1488" i="5"/>
  <c r="AF1489" i="5"/>
  <c r="AE1489" i="5"/>
  <c r="AF1490" i="5"/>
  <c r="AG1489" i="5"/>
  <c r="AE1490" i="5"/>
  <c r="AG1490" i="5"/>
  <c r="AF1491" i="5"/>
  <c r="AE1491" i="5"/>
  <c r="AG1491" i="5"/>
  <c r="AF1492" i="5"/>
  <c r="AG1492" i="5"/>
  <c r="AF1493" i="5"/>
  <c r="AE1492" i="5"/>
  <c r="AE1493" i="5"/>
  <c r="AG1493" i="5"/>
  <c r="AF1494" i="5"/>
  <c r="AG1494" i="5"/>
  <c r="AF1495" i="5"/>
  <c r="AE1494" i="5"/>
  <c r="AE1495" i="5"/>
  <c r="AF1496" i="5"/>
  <c r="AG1495" i="5"/>
  <c r="AE1496" i="5"/>
  <c r="AG1496" i="5"/>
  <c r="AF1497" i="5"/>
  <c r="AG1497" i="5"/>
  <c r="AF1498" i="5"/>
  <c r="AE1497" i="5"/>
  <c r="AE1498" i="5"/>
  <c r="AG1498" i="5"/>
  <c r="AF1499" i="5"/>
  <c r="AG1499" i="5"/>
  <c r="AF1500" i="5"/>
  <c r="AE1499" i="5"/>
  <c r="AG1500" i="5"/>
  <c r="AF1501" i="5"/>
  <c r="AE1500" i="5"/>
  <c r="AE1501" i="5"/>
  <c r="AG1501" i="5"/>
  <c r="AF1502" i="5"/>
  <c r="AE1502" i="5"/>
  <c r="AF1503" i="5"/>
  <c r="AG1502" i="5"/>
  <c r="AE1503" i="5"/>
  <c r="AF1504" i="5"/>
  <c r="AG1503" i="5"/>
  <c r="AF1505" i="5"/>
  <c r="AE1504" i="5"/>
  <c r="AG1504" i="5"/>
  <c r="AF1506" i="5"/>
  <c r="AE1505" i="5"/>
  <c r="AG1505" i="5"/>
  <c r="AG1506" i="5"/>
  <c r="AE1506" i="5"/>
  <c r="AF1507" i="5"/>
  <c r="AF1508" i="5"/>
  <c r="AE1507" i="5"/>
  <c r="AG1507" i="5"/>
  <c r="AG1508" i="5"/>
  <c r="AF1509" i="5"/>
  <c r="AE1508" i="5"/>
  <c r="AF1510" i="5"/>
  <c r="AE1509" i="5"/>
  <c r="AG1509" i="5"/>
  <c r="AF1511" i="5"/>
  <c r="AG1510" i="5"/>
  <c r="AE1510" i="5"/>
  <c r="AE1511" i="5"/>
  <c r="AF1512" i="5"/>
  <c r="AG1511" i="5"/>
  <c r="AG1512" i="5"/>
  <c r="AF1513" i="5"/>
  <c r="AE1512" i="5"/>
  <c r="AG1513" i="5"/>
  <c r="AF1514" i="5"/>
  <c r="AE1513" i="5"/>
  <c r="AE1514" i="5"/>
  <c r="AF1515" i="5"/>
  <c r="AG1514" i="5"/>
  <c r="AG1515" i="5"/>
  <c r="AF1516" i="5"/>
  <c r="AE1515" i="5"/>
  <c r="AG1516" i="5"/>
  <c r="AE1516" i="5"/>
  <c r="AF1517" i="5"/>
  <c r="AF1518" i="5"/>
  <c r="AE1517" i="5"/>
  <c r="AG1517" i="5"/>
  <c r="AE1518" i="5"/>
  <c r="AF1519" i="5"/>
  <c r="AG1518" i="5"/>
  <c r="AF1520" i="5"/>
  <c r="AE1519" i="5"/>
  <c r="AG1519" i="5"/>
  <c r="AG1520" i="5"/>
  <c r="AF1521" i="5"/>
  <c r="AE1520" i="5"/>
  <c r="AE1521" i="5"/>
  <c r="AG1521" i="5"/>
  <c r="AF1522" i="5"/>
  <c r="AF1523" i="5"/>
  <c r="AE1522" i="5"/>
  <c r="AG1522" i="5"/>
  <c r="AF1524" i="5"/>
  <c r="AE1523" i="5"/>
  <c r="AG1523" i="5"/>
  <c r="AG1524" i="5"/>
  <c r="AE1524" i="5"/>
  <c r="AF1525" i="5"/>
  <c r="AF1526" i="5"/>
  <c r="AE1525" i="5"/>
  <c r="AG1525" i="5"/>
  <c r="AE1526" i="5"/>
  <c r="AG1526" i="5"/>
  <c r="AF1527" i="5"/>
  <c r="AE1527" i="5"/>
  <c r="AG1527" i="5"/>
  <c r="AF1528" i="5"/>
  <c r="AE1528" i="5"/>
  <c r="AF1529" i="5"/>
  <c r="AG1528" i="5"/>
  <c r="AG1529" i="5"/>
  <c r="AF1530" i="5"/>
  <c r="AE1529" i="5"/>
  <c r="AE1530" i="5"/>
  <c r="AF1531" i="5"/>
  <c r="AG1530" i="5"/>
  <c r="AF1532" i="5"/>
  <c r="AE1531" i="5"/>
  <c r="AG1531" i="5"/>
  <c r="AE1532" i="5"/>
  <c r="AF1533" i="5"/>
  <c r="AG1532" i="5"/>
  <c r="AE1533" i="5"/>
  <c r="AG1533" i="5"/>
  <c r="AF1534" i="5"/>
  <c r="AE1534" i="5"/>
  <c r="AG1534" i="5"/>
  <c r="AF1535" i="5"/>
  <c r="AG1535" i="5"/>
  <c r="AF1536" i="5"/>
  <c r="AE1535" i="5"/>
  <c r="AG1536" i="5"/>
  <c r="AE1536" i="5"/>
  <c r="AF1537" i="5"/>
  <c r="AG1537" i="5"/>
  <c r="AF1538" i="5"/>
  <c r="AE1537" i="5"/>
  <c r="AF1539" i="5"/>
  <c r="AE1538" i="5"/>
  <c r="AG1538" i="5"/>
  <c r="AG1539" i="5"/>
  <c r="AE1539" i="5"/>
  <c r="AF1540" i="5"/>
  <c r="AF1541" i="5"/>
  <c r="AE1540" i="5"/>
  <c r="AG1540" i="5"/>
  <c r="AF1542" i="5"/>
  <c r="AE1541" i="5"/>
  <c r="AG1541" i="5"/>
  <c r="AG1542" i="5"/>
  <c r="AF1543" i="5"/>
  <c r="AE1542" i="5"/>
  <c r="AF1544" i="5"/>
  <c r="AE1543" i="5"/>
  <c r="AG1543" i="5"/>
  <c r="AE1544" i="5"/>
  <c r="AG1544" i="5"/>
  <c r="AF1545" i="5"/>
  <c r="AE1545" i="5"/>
  <c r="AG1545" i="5"/>
  <c r="AF1546" i="5"/>
  <c r="AF1547" i="5"/>
  <c r="AE1546" i="5"/>
  <c r="AG1546" i="5"/>
  <c r="AF1548" i="5"/>
  <c r="AE1547" i="5"/>
  <c r="AG1547" i="5"/>
  <c r="AG1548" i="5"/>
  <c r="AE1548" i="5"/>
  <c r="AF1549" i="5"/>
  <c r="AF1550" i="5"/>
  <c r="AE1549" i="5"/>
  <c r="AG1549" i="5"/>
  <c r="AG1550" i="5"/>
  <c r="AF1551" i="5"/>
  <c r="AE1550" i="5"/>
  <c r="AG1551" i="5"/>
  <c r="AF1552" i="5"/>
  <c r="AE1551" i="5"/>
  <c r="AF1553" i="5"/>
  <c r="AE1552" i="5"/>
  <c r="AG1552" i="5"/>
  <c r="AF1554" i="5"/>
  <c r="AG1553" i="5"/>
  <c r="AE1553" i="5"/>
  <c r="AF1555" i="5"/>
  <c r="AE1554" i="5"/>
  <c r="AG1554" i="5"/>
  <c r="AF1556" i="5"/>
  <c r="AE1555" i="5"/>
  <c r="AG1555" i="5"/>
  <c r="AE1556" i="5"/>
  <c r="AG1556" i="5"/>
  <c r="AF1557" i="5"/>
  <c r="AF1558" i="5"/>
  <c r="AE1557" i="5"/>
  <c r="AG1557" i="5"/>
  <c r="AE1558" i="5"/>
  <c r="AG1558" i="5"/>
  <c r="AF1559" i="5"/>
  <c r="AF1560" i="5"/>
  <c r="AG1559" i="5"/>
  <c r="AE1559" i="5"/>
  <c r="AG1560" i="5"/>
  <c r="AE1560" i="5"/>
  <c r="AF1561" i="5"/>
  <c r="AG1561" i="5"/>
  <c r="AF1562" i="5"/>
  <c r="AE1561" i="5"/>
  <c r="AF1563" i="5"/>
  <c r="AE1562" i="5"/>
  <c r="AG1562" i="5"/>
  <c r="AF1564" i="5"/>
  <c r="AE1563" i="5"/>
  <c r="AG1563" i="5"/>
  <c r="AE1564" i="5"/>
  <c r="AG1564" i="5"/>
  <c r="AF1565" i="5"/>
  <c r="AG1565" i="5"/>
  <c r="AF1566" i="5"/>
  <c r="AE1565" i="5"/>
  <c r="AG1566" i="5"/>
  <c r="AE1566" i="5"/>
  <c r="AF1567" i="5"/>
  <c r="AF1568" i="5"/>
  <c r="AG1567" i="5"/>
  <c r="AE1567" i="5"/>
  <c r="AG1568" i="5"/>
  <c r="AF1569" i="5"/>
  <c r="AE1568" i="5"/>
  <c r="AG1569" i="5"/>
  <c r="AF1570" i="5"/>
  <c r="AE1569" i="5"/>
  <c r="AE1570" i="5"/>
  <c r="AF1571" i="5"/>
  <c r="AG1570" i="5"/>
  <c r="AF1572" i="5"/>
  <c r="AE1571" i="5"/>
  <c r="AG1571" i="5"/>
  <c r="AE1572" i="5"/>
  <c r="AG1572" i="5"/>
  <c r="AF1573" i="5"/>
  <c r="AF1574" i="5"/>
  <c r="AE1573" i="5"/>
  <c r="AG1573" i="5"/>
  <c r="AE1574" i="5"/>
  <c r="AG1574" i="5"/>
  <c r="AF1575" i="5"/>
  <c r="AE1575" i="5"/>
  <c r="AG1575" i="5"/>
  <c r="AF1576" i="5"/>
  <c r="AE1576" i="5"/>
  <c r="AF1577" i="5"/>
  <c r="AG1576" i="5"/>
  <c r="AG1577" i="5"/>
  <c r="AF1578" i="5"/>
  <c r="AE1577" i="5"/>
  <c r="AG1578" i="5"/>
  <c r="AF1579" i="5"/>
  <c r="AE1578" i="5"/>
  <c r="AF1580" i="5"/>
  <c r="AE1579" i="5"/>
  <c r="AG1579" i="5"/>
  <c r="AF1581" i="5"/>
  <c r="AE1580" i="5"/>
  <c r="AG1580" i="5"/>
  <c r="AF1582" i="5"/>
  <c r="AE1581" i="5"/>
  <c r="AG1581" i="5"/>
  <c r="AG1582" i="5"/>
  <c r="AF1583" i="5"/>
  <c r="AE1582" i="5"/>
  <c r="AE1583" i="5"/>
  <c r="AF1584" i="5"/>
  <c r="AG1583" i="5"/>
  <c r="AF1585" i="5"/>
  <c r="AE1584" i="5"/>
  <c r="AG1584" i="5"/>
  <c r="AE1585" i="5"/>
  <c r="AG1585" i="5"/>
  <c r="AF1586" i="5"/>
  <c r="AG1586" i="5"/>
  <c r="AF1587" i="5"/>
  <c r="AE1586" i="5"/>
  <c r="AG1587" i="5"/>
  <c r="AF1588" i="5"/>
  <c r="AE1587" i="5"/>
  <c r="AF1589" i="5"/>
  <c r="AE1588" i="5"/>
  <c r="AG1588" i="5"/>
  <c r="AF1590" i="5"/>
  <c r="AE1589" i="5"/>
  <c r="AG1589" i="5"/>
  <c r="AG1590" i="5"/>
  <c r="AF1591" i="5"/>
  <c r="AE1590" i="5"/>
  <c r="AF1592" i="5"/>
  <c r="AE1591" i="5"/>
  <c r="AG1591" i="5"/>
  <c r="AE1592" i="5"/>
  <c r="AF1593" i="5"/>
  <c r="AG1592" i="5"/>
  <c r="AG1593" i="5"/>
  <c r="AF1594" i="5"/>
  <c r="AE1593" i="5"/>
  <c r="AG1594" i="5"/>
  <c r="AF1595" i="5"/>
  <c r="AE1594" i="5"/>
  <c r="AF1596" i="5"/>
  <c r="AE1595" i="5"/>
  <c r="AG1595" i="5"/>
  <c r="AG1596" i="5"/>
  <c r="AF1597" i="5"/>
  <c r="AE1596" i="5"/>
  <c r="AF1598" i="5"/>
  <c r="AE1597" i="5"/>
  <c r="AG1597" i="5"/>
  <c r="AE1598" i="5"/>
  <c r="AG1598" i="5"/>
  <c r="AF1599" i="5"/>
  <c r="AF1600" i="5"/>
  <c r="AG1599" i="5"/>
  <c r="AE1599" i="5"/>
  <c r="AG1600" i="5"/>
  <c r="AF1601" i="5"/>
  <c r="AE1600" i="5"/>
  <c r="AE1601" i="5"/>
  <c r="AG1601" i="5"/>
  <c r="AF1602" i="5"/>
  <c r="AE1602" i="5"/>
  <c r="AF1603" i="5"/>
  <c r="AG1602" i="5"/>
  <c r="AF1604" i="5"/>
  <c r="AE1603" i="5"/>
  <c r="AG1603" i="5"/>
  <c r="AE1604" i="5"/>
  <c r="AG1604" i="5"/>
  <c r="AF1605" i="5"/>
  <c r="AG1605" i="5"/>
  <c r="AE1605" i="5"/>
  <c r="AF1606" i="5"/>
  <c r="AF1607" i="5"/>
  <c r="AE1606" i="5"/>
  <c r="AG1606" i="5"/>
  <c r="AE1607" i="5"/>
  <c r="AG1607" i="5"/>
  <c r="AF1608" i="5"/>
  <c r="AG1608" i="5"/>
  <c r="AF1609" i="5"/>
  <c r="AE1608" i="5"/>
  <c r="AE1609" i="5"/>
  <c r="AG1609" i="5"/>
  <c r="AF1610" i="5"/>
  <c r="AE1610" i="5"/>
  <c r="AF1611" i="5"/>
  <c r="AG1610" i="5"/>
  <c r="AF1612" i="5"/>
  <c r="AE1611" i="5"/>
  <c r="AG1611" i="5"/>
  <c r="AG1612" i="5"/>
  <c r="AF1613" i="5"/>
  <c r="AE1612" i="5"/>
  <c r="AG1613" i="5"/>
  <c r="AF1614" i="5"/>
  <c r="AE1613" i="5"/>
  <c r="AF1615" i="5"/>
  <c r="AE1614" i="5"/>
  <c r="AG1614" i="5"/>
  <c r="AE1615" i="5"/>
  <c r="AG1615" i="5"/>
  <c r="AF1616" i="5"/>
  <c r="AE1616" i="5"/>
  <c r="AG1616" i="5"/>
  <c r="AF1617" i="5"/>
  <c r="AE1617" i="5"/>
  <c r="AG1617" i="5"/>
  <c r="AF1618" i="5"/>
  <c r="AG1618" i="5"/>
  <c r="AF1619" i="5"/>
  <c r="AE1618" i="5"/>
  <c r="AF1620" i="5"/>
  <c r="AE1619" i="5"/>
  <c r="AG1619" i="5"/>
  <c r="AG1620" i="5"/>
  <c r="AF1621" i="5"/>
  <c r="AE1620" i="5"/>
  <c r="AF1622" i="5"/>
  <c r="AE1621" i="5"/>
  <c r="AG1621" i="5"/>
  <c r="AF1623" i="5"/>
  <c r="AE1622" i="5"/>
  <c r="AG1622" i="5"/>
  <c r="AF1624" i="5"/>
  <c r="AE1623" i="5"/>
  <c r="AG1623" i="5"/>
  <c r="AE1624" i="5"/>
  <c r="AG1624" i="5"/>
  <c r="AF1625" i="5"/>
  <c r="AE1625" i="5"/>
  <c r="AG1625" i="5"/>
  <c r="AF1626" i="5"/>
  <c r="AF1627" i="5"/>
  <c r="AG1626" i="5"/>
  <c r="AE1626" i="5"/>
  <c r="AF1628" i="5"/>
  <c r="AE1627" i="5"/>
  <c r="AG1627" i="5"/>
  <c r="AE1628" i="5"/>
  <c r="AG1628" i="5"/>
  <c r="AF1629" i="5"/>
  <c r="AE1629" i="5"/>
  <c r="AF1630" i="5"/>
  <c r="AG1629" i="5"/>
  <c r="AE1630" i="5"/>
  <c r="AG1630" i="5"/>
  <c r="AF1631" i="5"/>
  <c r="AE1631" i="5"/>
  <c r="AG1631" i="5"/>
  <c r="AF1632" i="5"/>
  <c r="AE1632" i="5"/>
  <c r="AG1632" i="5"/>
  <c r="AF1633" i="5"/>
  <c r="AG1633" i="5"/>
  <c r="AE1633" i="5"/>
  <c r="AF1634" i="5"/>
  <c r="AE1634" i="5"/>
  <c r="AG1634" i="5"/>
  <c r="AF1635" i="5"/>
  <c r="AF1636" i="5"/>
  <c r="AE1635" i="5"/>
  <c r="AG1635" i="5"/>
  <c r="AG1636" i="5"/>
  <c r="AF1637" i="5"/>
  <c r="AE1636" i="5"/>
  <c r="AE1637" i="5"/>
  <c r="AF1638" i="5"/>
  <c r="AG1637" i="5"/>
  <c r="AF1639" i="5"/>
  <c r="AE1638" i="5"/>
  <c r="AG1638" i="5"/>
  <c r="AF1640" i="5"/>
  <c r="AE1639" i="5"/>
  <c r="AG1639" i="5"/>
  <c r="AE1640" i="5"/>
  <c r="AG1640" i="5"/>
  <c r="AF1641" i="5"/>
  <c r="AG1641" i="5"/>
  <c r="AF1642" i="5"/>
  <c r="AE1641" i="5"/>
  <c r="AE1642" i="5"/>
  <c r="AG1642" i="5"/>
  <c r="AF1643" i="5"/>
  <c r="AF1644" i="5"/>
  <c r="AE1643" i="5"/>
  <c r="AG1643" i="5"/>
  <c r="AG1644" i="5"/>
  <c r="AF1645" i="5"/>
  <c r="AE1644" i="5"/>
  <c r="AF1646" i="5"/>
  <c r="AE1645" i="5"/>
  <c r="AG1645" i="5"/>
  <c r="AF1647" i="5"/>
  <c r="AG1646" i="5"/>
  <c r="AE1646" i="5"/>
  <c r="AF1648" i="5"/>
  <c r="AG1647" i="5"/>
  <c r="AE1647" i="5"/>
  <c r="AE1648" i="5"/>
  <c r="AG1648" i="5"/>
  <c r="AF1649" i="5"/>
  <c r="AG1649" i="5"/>
  <c r="AF1650" i="5"/>
  <c r="AE1649" i="5"/>
  <c r="AG1650" i="5"/>
  <c r="AF1651" i="5"/>
  <c r="AE1650" i="5"/>
  <c r="AF1652" i="5"/>
  <c r="AE1651" i="5"/>
  <c r="AG1651" i="5"/>
  <c r="AF1653" i="5"/>
  <c r="AG1652" i="5"/>
  <c r="AE1652" i="5"/>
  <c r="AF1654" i="5"/>
  <c r="AE1653" i="5"/>
  <c r="AG1653" i="5"/>
  <c r="AF1655" i="5"/>
  <c r="AE1654" i="5"/>
  <c r="AG1654" i="5"/>
  <c r="AF1656" i="5"/>
  <c r="AE1655" i="5"/>
  <c r="AG1655" i="5"/>
  <c r="AG1656" i="5"/>
  <c r="AF1657" i="5"/>
  <c r="AE1656" i="5"/>
  <c r="AG1657" i="5"/>
  <c r="AF1658" i="5"/>
  <c r="AE1657" i="5"/>
  <c r="AF1659" i="5"/>
  <c r="AE1658" i="5"/>
  <c r="AG1658" i="5"/>
  <c r="AE1659" i="5"/>
  <c r="AG1659" i="5"/>
  <c r="AF1660" i="5"/>
  <c r="AG1660" i="5"/>
  <c r="AE1660" i="5"/>
  <c r="AF1661" i="5"/>
  <c r="AE1661" i="5"/>
  <c r="AF1662" i="5"/>
  <c r="AG1661" i="5"/>
  <c r="AF1663" i="5"/>
  <c r="AE1662" i="5"/>
  <c r="AG1662" i="5"/>
  <c r="AF1664" i="5"/>
  <c r="AE1663" i="5"/>
  <c r="AG1663" i="5"/>
  <c r="AG1664" i="5"/>
  <c r="AF1665" i="5"/>
  <c r="AE1664" i="5"/>
  <c r="AG1665" i="5"/>
  <c r="AE1665" i="5"/>
  <c r="AF1666" i="5"/>
  <c r="AG1666" i="5"/>
  <c r="AE1666" i="5"/>
  <c r="AF1667" i="5"/>
  <c r="AE1667" i="5"/>
  <c r="AF1668" i="5"/>
  <c r="AG1667" i="5"/>
  <c r="AG1668" i="5"/>
  <c r="AF1669" i="5"/>
  <c r="AE1668" i="5"/>
  <c r="AE1669" i="5"/>
  <c r="AF1670" i="5"/>
  <c r="AG1669" i="5"/>
  <c r="AG1670" i="5"/>
  <c r="AF1671" i="5"/>
  <c r="AE1670" i="5"/>
  <c r="AF1672" i="5"/>
  <c r="AE1671" i="5"/>
  <c r="AG1671" i="5"/>
  <c r="AF1673" i="5"/>
  <c r="AG1672" i="5"/>
  <c r="AE1672" i="5"/>
  <c r="AF1674" i="5"/>
  <c r="AE1673" i="5"/>
  <c r="AG1673" i="5"/>
  <c r="AG1674" i="5"/>
  <c r="AF1675" i="5"/>
  <c r="AE1674" i="5"/>
  <c r="AF1676" i="5"/>
  <c r="AE1675" i="5"/>
  <c r="AG1675" i="5"/>
  <c r="AE1676" i="5"/>
  <c r="AG1676" i="5"/>
  <c r="AF1677" i="5"/>
  <c r="AE1677" i="5"/>
  <c r="AF1678" i="5"/>
  <c r="AG1677" i="5"/>
  <c r="AF1679" i="5"/>
  <c r="AE1678" i="5"/>
  <c r="AG1678" i="5"/>
  <c r="AE1679" i="5"/>
  <c r="AF1680" i="5"/>
  <c r="AG1679" i="5"/>
  <c r="AG1680" i="5"/>
  <c r="AF1681" i="5"/>
  <c r="AE1680" i="5"/>
  <c r="AE1681" i="5"/>
  <c r="AG1681" i="5"/>
  <c r="AF1682" i="5"/>
  <c r="AG1682" i="5"/>
  <c r="AF1683" i="5"/>
  <c r="AE1682" i="5"/>
  <c r="AE1683" i="5"/>
  <c r="AF1684" i="5"/>
  <c r="AG1683" i="5"/>
  <c r="AF1685" i="5"/>
  <c r="AE1684" i="5"/>
  <c r="AG1684" i="5"/>
  <c r="AG1685" i="5"/>
  <c r="AF1686" i="5"/>
  <c r="AE1685" i="5"/>
  <c r="AG1686" i="5"/>
  <c r="AF1687" i="5"/>
  <c r="AE1686" i="5"/>
  <c r="AF1688" i="5"/>
  <c r="AE1687" i="5"/>
  <c r="AG1687" i="5"/>
  <c r="AE1688" i="5"/>
  <c r="AF1689" i="5"/>
  <c r="AG1688" i="5"/>
  <c r="AG1689" i="5"/>
  <c r="AF1690" i="5"/>
  <c r="AE1689" i="5"/>
  <c r="AF1691" i="5"/>
  <c r="AE1690" i="5"/>
  <c r="AG1690" i="5"/>
  <c r="AE1691" i="5"/>
  <c r="AG1691" i="5"/>
  <c r="AF1692" i="5"/>
  <c r="AG1692" i="5"/>
  <c r="AF1693" i="5"/>
  <c r="AE1692" i="5"/>
  <c r="AG1693" i="5"/>
  <c r="AF1694" i="5"/>
  <c r="AE1693" i="5"/>
  <c r="AE1694" i="5"/>
  <c r="AF1695" i="5"/>
  <c r="AG1694" i="5"/>
  <c r="AG1695" i="5"/>
  <c r="AF1696" i="5"/>
  <c r="AE1695" i="5"/>
  <c r="AE1696" i="5"/>
  <c r="AF1697" i="5"/>
  <c r="AG1696" i="5"/>
  <c r="AF1698" i="5"/>
  <c r="AE1697" i="5"/>
  <c r="AG1697" i="5"/>
  <c r="AG1698" i="5"/>
  <c r="AF1699" i="5"/>
  <c r="AE1698" i="5"/>
  <c r="AF1700" i="5"/>
  <c r="AG1699" i="5"/>
  <c r="AE1699" i="5"/>
  <c r="AF1701" i="5"/>
  <c r="AE1700" i="5"/>
  <c r="AG1700" i="5"/>
  <c r="AE1701" i="5"/>
  <c r="AF1702" i="5"/>
  <c r="AG1701" i="5"/>
  <c r="AE1702" i="5"/>
  <c r="AF1703" i="5"/>
  <c r="AG1702" i="5"/>
  <c r="AF1704" i="5"/>
  <c r="AG1703" i="5"/>
  <c r="AE1703" i="5"/>
  <c r="AF1705" i="5"/>
  <c r="AG1704" i="5"/>
  <c r="AE1704" i="5"/>
  <c r="AG1705" i="5"/>
  <c r="AF1706" i="5"/>
  <c r="AE1705" i="5"/>
  <c r="AG1706" i="5"/>
  <c r="AE1706" i="5"/>
  <c r="AF1707" i="5"/>
  <c r="AG1707" i="5"/>
  <c r="AF1708" i="5"/>
  <c r="AE1707" i="5"/>
  <c r="AE1708" i="5"/>
  <c r="AF1709" i="5"/>
  <c r="AG1708" i="5"/>
  <c r="AG1709" i="5"/>
  <c r="AF1710" i="5"/>
  <c r="AE1709" i="5"/>
  <c r="AF1711" i="5"/>
  <c r="AG1710" i="5"/>
  <c r="AE1710" i="5"/>
  <c r="AF1712" i="5"/>
  <c r="AG1711" i="5"/>
  <c r="AE1711" i="5"/>
  <c r="AG1712" i="5"/>
  <c r="AE1712" i="5"/>
  <c r="AF1713" i="5"/>
  <c r="AG1713" i="5"/>
  <c r="AE1713" i="5"/>
  <c r="AF1714" i="5"/>
  <c r="AE1714" i="5"/>
  <c r="AF1715" i="5"/>
  <c r="AG1714" i="5"/>
  <c r="AG1715" i="5"/>
  <c r="AF1716" i="5"/>
  <c r="AE1715" i="5"/>
  <c r="AF1717" i="5"/>
  <c r="AG1716" i="5"/>
  <c r="AE1716" i="5"/>
  <c r="AF1718" i="5"/>
  <c r="AG1717" i="5"/>
  <c r="AE1717" i="5"/>
  <c r="AE1718" i="5"/>
  <c r="AF1719" i="5"/>
  <c r="AG1718" i="5"/>
  <c r="AG1719" i="5"/>
  <c r="AE1719" i="5"/>
  <c r="AF1720" i="5"/>
  <c r="AE1720" i="5"/>
  <c r="AF1721" i="5"/>
  <c r="AG1720" i="5"/>
  <c r="AE1721" i="5"/>
  <c r="AF1722" i="5"/>
  <c r="AG1721" i="5"/>
  <c r="AF1723" i="5"/>
  <c r="AG1722" i="5"/>
  <c r="AE1722" i="5"/>
  <c r="AF1724" i="5"/>
  <c r="AE1723" i="5"/>
  <c r="AG1723" i="5"/>
  <c r="AE1724" i="5"/>
  <c r="AG1724" i="5"/>
  <c r="AF1725" i="5"/>
  <c r="AG1725" i="5"/>
  <c r="AF1726" i="5"/>
  <c r="AE1725" i="5"/>
  <c r="AE1726" i="5"/>
  <c r="AF1727" i="5"/>
  <c r="AG1726" i="5"/>
  <c r="AF1728" i="5"/>
  <c r="AG1727" i="5"/>
  <c r="AE1727" i="5"/>
  <c r="AF1729" i="5"/>
  <c r="AG1728" i="5"/>
  <c r="AE1728" i="5"/>
  <c r="AF1730" i="5"/>
  <c r="AG1729" i="5"/>
  <c r="AE1729" i="5"/>
  <c r="AG1730" i="5"/>
  <c r="AF1731" i="5"/>
  <c r="AE1730" i="5"/>
  <c r="AG1731" i="5"/>
  <c r="AE1731" i="5"/>
  <c r="AF1732" i="5"/>
  <c r="AE1732" i="5"/>
  <c r="AF1733" i="5"/>
  <c r="AG1732" i="5"/>
  <c r="AE1733" i="5"/>
  <c r="AF1734" i="5"/>
  <c r="AG1733" i="5"/>
  <c r="AG1734" i="5"/>
  <c r="AF1735" i="5"/>
  <c r="AE1734" i="5"/>
  <c r="AF1736" i="5"/>
  <c r="AG1735" i="5"/>
  <c r="AE1735" i="5"/>
  <c r="AF1737" i="5"/>
  <c r="AE1736" i="5"/>
  <c r="AG1736" i="5"/>
  <c r="AF1738" i="5"/>
  <c r="AG1737" i="5"/>
  <c r="AE1737" i="5"/>
  <c r="AE1738" i="5"/>
  <c r="AG1738" i="5"/>
  <c r="AF1739" i="5"/>
  <c r="AF1740" i="5"/>
  <c r="AG1739" i="5"/>
  <c r="AE1739" i="5"/>
  <c r="AG1740" i="5"/>
  <c r="AE1740" i="5"/>
  <c r="AF1741" i="5"/>
  <c r="AF1742" i="5"/>
  <c r="AE1741" i="5"/>
  <c r="AG1741" i="5"/>
  <c r="AE1742" i="5"/>
  <c r="AF1743" i="5"/>
  <c r="AG1742" i="5"/>
  <c r="AE1743" i="5"/>
  <c r="AF1744" i="5"/>
  <c r="AG1743" i="5"/>
  <c r="AF1745" i="5"/>
  <c r="AE1744" i="5"/>
  <c r="AG1744" i="5"/>
  <c r="AF1746" i="5"/>
  <c r="AG1745" i="5"/>
  <c r="AE1745" i="5"/>
  <c r="AE1746" i="5"/>
  <c r="AF1747" i="5"/>
  <c r="AG1746" i="5"/>
  <c r="AG1747" i="5"/>
  <c r="AE1747" i="5"/>
  <c r="AF1748" i="5"/>
  <c r="AE1748" i="5"/>
  <c r="AG1748" i="5"/>
  <c r="AF1749" i="5"/>
  <c r="AG1749" i="5"/>
  <c r="AE1749" i="5"/>
  <c r="AF1750" i="5"/>
  <c r="AF1751" i="5"/>
  <c r="AG1750" i="5"/>
  <c r="AE1750" i="5"/>
  <c r="AG1751" i="5"/>
  <c r="AE1751" i="5"/>
  <c r="AF1752" i="5"/>
  <c r="AG1752" i="5"/>
  <c r="AE1752" i="5"/>
  <c r="AF1753" i="5"/>
  <c r="AF1754" i="5"/>
  <c r="AG1753" i="5"/>
  <c r="AE1753" i="5"/>
  <c r="AE1754" i="5"/>
  <c r="AG1754" i="5"/>
  <c r="AF1755" i="5"/>
  <c r="AG1755" i="5"/>
  <c r="AF1756" i="5"/>
  <c r="AE1755" i="5"/>
  <c r="AF1757" i="5"/>
  <c r="AG1756" i="5"/>
  <c r="AE1756" i="5"/>
  <c r="AF1758" i="5"/>
  <c r="AG1757" i="5"/>
  <c r="AE1757" i="5"/>
  <c r="AG1758" i="5"/>
  <c r="AF1759" i="5"/>
  <c r="AE1758" i="5"/>
  <c r="AF1760" i="5"/>
  <c r="AG1759" i="5"/>
  <c r="AE1759" i="5"/>
  <c r="AE1760" i="5"/>
  <c r="AG1760" i="5"/>
  <c r="AF1761" i="5"/>
  <c r="AG1761" i="5"/>
  <c r="AE1761" i="5"/>
  <c r="AF1762" i="5"/>
  <c r="AF1763" i="5"/>
  <c r="AG1762" i="5"/>
  <c r="AE1762" i="5"/>
  <c r="AE1763" i="5"/>
  <c r="AF1764" i="5"/>
  <c r="AG1763" i="5"/>
  <c r="AE1764" i="5"/>
  <c r="AF1765" i="5"/>
  <c r="AG1764" i="5"/>
  <c r="AE1765" i="5"/>
  <c r="AG1765" i="5"/>
  <c r="AF1766" i="5"/>
  <c r="AF1767" i="5"/>
  <c r="AE1766" i="5"/>
  <c r="AG1766" i="5"/>
  <c r="AE1767" i="5"/>
  <c r="AG1767" i="5"/>
  <c r="AF1768" i="5"/>
  <c r="AE1768" i="5"/>
  <c r="AF1769" i="5"/>
  <c r="AG1768" i="5"/>
  <c r="AG1769" i="5"/>
  <c r="AE1769" i="5"/>
  <c r="AF1770" i="5"/>
  <c r="AG1770" i="5"/>
  <c r="AF1771" i="5"/>
  <c r="AE1770" i="5"/>
  <c r="AE1771" i="5"/>
  <c r="AG1771" i="5"/>
  <c r="AF1772" i="5"/>
  <c r="AG1772" i="5"/>
  <c r="AE1772" i="5"/>
  <c r="AF1773" i="5"/>
  <c r="AG1773" i="5"/>
  <c r="AF1774" i="5"/>
  <c r="AE1773" i="5"/>
  <c r="AF1775" i="5"/>
  <c r="AE1774" i="5"/>
  <c r="AG1774" i="5"/>
  <c r="AG1775" i="5"/>
  <c r="AE1775" i="5"/>
  <c r="AF1776" i="5"/>
  <c r="AE1776" i="5"/>
  <c r="AG1776" i="5"/>
  <c r="AF1777" i="5"/>
  <c r="AE1777" i="5"/>
  <c r="AF1778" i="5"/>
  <c r="AG1777" i="5"/>
  <c r="AG1778" i="5"/>
  <c r="AE1778" i="5"/>
  <c r="AF1779" i="5"/>
  <c r="AE1779" i="5"/>
  <c r="AG1779" i="5"/>
  <c r="AF1780" i="5"/>
  <c r="AE1780" i="5"/>
  <c r="AF1781" i="5"/>
  <c r="AG1780" i="5"/>
  <c r="AG1781" i="5"/>
  <c r="AE1781" i="5"/>
  <c r="AF1782" i="5"/>
  <c r="AE1782" i="5"/>
  <c r="AG1782" i="5"/>
  <c r="AF1783" i="5"/>
  <c r="AE1783" i="5"/>
  <c r="AF1784" i="5"/>
  <c r="AG1783" i="5"/>
  <c r="AG1784" i="5"/>
  <c r="AE1784" i="5"/>
  <c r="AF1785" i="5"/>
  <c r="AG1785" i="5"/>
  <c r="AE1785" i="5"/>
  <c r="AF1786" i="5"/>
  <c r="AE1786" i="5"/>
  <c r="AF1787" i="5"/>
  <c r="AG1786" i="5"/>
  <c r="AG1787" i="5"/>
  <c r="AF1788" i="5"/>
  <c r="AE1787" i="5"/>
  <c r="AG1788" i="5"/>
  <c r="AE1788" i="5"/>
  <c r="AF1789" i="5"/>
  <c r="AF1790" i="5"/>
  <c r="AG1789" i="5"/>
  <c r="AE1789" i="5"/>
  <c r="AG1790" i="5"/>
  <c r="AE1790" i="5"/>
  <c r="AF1791" i="5"/>
  <c r="AE1791" i="5"/>
  <c r="AG1791" i="5"/>
  <c r="AF1792" i="5"/>
  <c r="AE1792" i="5"/>
  <c r="AF1793" i="5"/>
  <c r="AG1792" i="5"/>
  <c r="AG1793" i="5"/>
  <c r="AE1793" i="5"/>
  <c r="AF1794" i="5"/>
  <c r="AG1794" i="5"/>
  <c r="AE1794" i="5"/>
  <c r="AF1795" i="5"/>
  <c r="AG1795" i="5"/>
  <c r="AF1796" i="5"/>
  <c r="AE1795" i="5"/>
  <c r="AG1796" i="5"/>
  <c r="AE1796" i="5"/>
  <c r="AF1797" i="5"/>
  <c r="AE1797" i="5"/>
  <c r="AG1797" i="5"/>
  <c r="AF1798" i="5"/>
  <c r="AF1799" i="5"/>
  <c r="AG1798" i="5"/>
  <c r="AE1798" i="5"/>
  <c r="AE1799" i="5"/>
  <c r="AG1799" i="5"/>
  <c r="AF1800" i="5"/>
  <c r="AG1800" i="5"/>
  <c r="AE1800" i="5"/>
  <c r="AF1801" i="5"/>
  <c r="AF1802" i="5"/>
  <c r="AE1801" i="5"/>
  <c r="AG1801" i="5"/>
  <c r="AE1802" i="5"/>
  <c r="AF1803" i="5"/>
  <c r="AG1802" i="5"/>
  <c r="AE1803" i="5"/>
  <c r="AG1803" i="5"/>
  <c r="AF1804" i="5"/>
  <c r="AG1804" i="5"/>
  <c r="AE1804" i="5"/>
  <c r="AF1805" i="5"/>
  <c r="AE1805" i="5"/>
  <c r="AF1806" i="5"/>
  <c r="AG1805" i="5"/>
  <c r="AE1806" i="5"/>
  <c r="AG1806" i="5"/>
  <c r="AF1807" i="5"/>
  <c r="AE1807" i="5"/>
  <c r="AG1807" i="5"/>
  <c r="AF1808" i="5"/>
  <c r="AG1808" i="5"/>
  <c r="AE1808" i="5"/>
  <c r="AF1809" i="5"/>
  <c r="AF1810" i="5"/>
  <c r="AG1809" i="5"/>
  <c r="AE1809" i="5"/>
  <c r="AE1810" i="5"/>
  <c r="AG1810" i="5"/>
  <c r="AF1811" i="5"/>
  <c r="AE1811" i="5"/>
  <c r="AG1811" i="5"/>
  <c r="AF1812" i="5"/>
  <c r="AF1813" i="5"/>
  <c r="AG1812" i="5"/>
  <c r="AE1812" i="5"/>
  <c r="AE1813" i="5"/>
  <c r="AF1814" i="5"/>
  <c r="AG1813" i="5"/>
  <c r="AF1815" i="5"/>
  <c r="AE1814" i="5"/>
  <c r="AG1814" i="5"/>
  <c r="AE1815" i="5"/>
  <c r="AG1815" i="5"/>
  <c r="AF1816" i="5"/>
  <c r="AE1816" i="5"/>
  <c r="AG1816" i="5"/>
  <c r="AF1817" i="5"/>
  <c r="AF1818" i="5"/>
  <c r="AE1817" i="5"/>
  <c r="AG1817" i="5"/>
  <c r="AE1818" i="5"/>
  <c r="AG1818" i="5"/>
  <c r="AF1819" i="5"/>
  <c r="AG1819" i="5"/>
  <c r="AF1820" i="5"/>
  <c r="AE1819" i="5"/>
  <c r="AF1821" i="5"/>
  <c r="AE1820" i="5"/>
  <c r="AG1820" i="5"/>
  <c r="AF1822" i="5"/>
  <c r="AE1821" i="5"/>
  <c r="AG1821" i="5"/>
  <c r="AE1822" i="5"/>
  <c r="AG1822" i="5"/>
  <c r="AF1823" i="5"/>
  <c r="AF1824" i="5"/>
  <c r="AE1823" i="5"/>
  <c r="AG1823" i="5"/>
  <c r="AG1824" i="5"/>
  <c r="AE1824" i="5"/>
  <c r="AF1825" i="5"/>
  <c r="AF1826" i="5"/>
  <c r="AG1825" i="5"/>
  <c r="AE1825" i="5"/>
  <c r="AF1827" i="5"/>
  <c r="AE1826" i="5"/>
  <c r="AG1826" i="5"/>
  <c r="AG1827" i="5"/>
  <c r="AF1828" i="5"/>
  <c r="AE1827" i="5"/>
  <c r="AE1828" i="5"/>
  <c r="AG1828" i="5"/>
  <c r="AF1829" i="5"/>
  <c r="AG1829" i="5"/>
  <c r="AE1829" i="5"/>
  <c r="AF1830" i="5"/>
  <c r="AF1831" i="5"/>
  <c r="AG1830" i="5"/>
  <c r="AE1830" i="5"/>
  <c r="AG1831" i="5"/>
  <c r="AE1831" i="5"/>
  <c r="AF1832" i="5"/>
  <c r="AG1832" i="5"/>
  <c r="AF1833" i="5"/>
  <c r="AE1832" i="5"/>
  <c r="AE1833" i="5"/>
  <c r="AG1833" i="5"/>
  <c r="AF1834" i="5"/>
  <c r="AE1834" i="5"/>
  <c r="AF1835" i="5"/>
  <c r="AG1834" i="5"/>
  <c r="AG1835" i="5"/>
  <c r="AE1835" i="5"/>
  <c r="AF1836" i="5"/>
  <c r="AE1836" i="5"/>
  <c r="AG1836" i="5"/>
  <c r="AF1837" i="5"/>
  <c r="AE1837" i="5"/>
  <c r="AG1837" i="5"/>
  <c r="AF1838" i="5"/>
  <c r="AG1838" i="5"/>
  <c r="AF1839" i="5"/>
  <c r="AE1838" i="5"/>
  <c r="AE1839" i="5"/>
  <c r="AG1839" i="5"/>
  <c r="AF1840" i="5"/>
  <c r="AG1840" i="5"/>
  <c r="AE1840" i="5"/>
  <c r="AF1841" i="5"/>
  <c r="AF1842" i="5"/>
  <c r="AG1841" i="5"/>
  <c r="AE1841" i="5"/>
  <c r="AE1842" i="5"/>
  <c r="AG1842" i="5"/>
  <c r="AF1843" i="5"/>
  <c r="AE1843" i="5"/>
  <c r="AG1843" i="5"/>
  <c r="AF1844" i="5"/>
  <c r="AF1845" i="5"/>
  <c r="AG1844" i="5"/>
  <c r="AE1844" i="5"/>
  <c r="AE1845" i="5"/>
  <c r="AG1845" i="5"/>
  <c r="AF1846" i="5"/>
  <c r="AF1847" i="5"/>
  <c r="AE1846" i="5"/>
  <c r="AG1846" i="5"/>
  <c r="AF1848" i="5"/>
  <c r="AE1847" i="5"/>
  <c r="AG1847" i="5"/>
  <c r="AE1848" i="5"/>
  <c r="AF1849" i="5"/>
  <c r="AG1848" i="5"/>
  <c r="AE1849" i="5"/>
  <c r="AG1849" i="5"/>
  <c r="AF1850" i="5"/>
  <c r="AF1851" i="5"/>
  <c r="AE1850" i="5"/>
  <c r="AG1850" i="5"/>
  <c r="AF1852" i="5"/>
  <c r="AE1851" i="5"/>
  <c r="AG1851" i="5"/>
  <c r="AE1852" i="5"/>
  <c r="AG1852" i="5"/>
  <c r="AF1853" i="5"/>
  <c r="AF1854" i="5"/>
  <c r="AE1853" i="5"/>
  <c r="AG1853" i="5"/>
  <c r="AG1854" i="5"/>
  <c r="AF1855" i="5"/>
  <c r="AE1854" i="5"/>
  <c r="AG1855" i="5"/>
  <c r="AF1856" i="5"/>
  <c r="AE1855" i="5"/>
  <c r="AG1856" i="5"/>
  <c r="AF1857" i="5"/>
  <c r="AE1856" i="5"/>
  <c r="AE1857" i="5"/>
  <c r="AG1857" i="5"/>
  <c r="AF1858" i="5"/>
  <c r="AE1858" i="5"/>
  <c r="AG1858" i="5"/>
  <c r="AF1859" i="5"/>
  <c r="AF1860" i="5"/>
  <c r="AG1859" i="5"/>
  <c r="AE1859" i="5"/>
  <c r="AG1860" i="5"/>
  <c r="AF1861" i="5"/>
  <c r="AE1860" i="5"/>
  <c r="AF1862" i="5"/>
  <c r="AE1861" i="5"/>
  <c r="AG1861" i="5"/>
  <c r="AE1862" i="5"/>
  <c r="AF1863" i="5"/>
  <c r="AG1862" i="5"/>
  <c r="AG1863" i="5"/>
  <c r="AF1864" i="5"/>
  <c r="AE1863" i="5"/>
  <c r="AG1864" i="5"/>
  <c r="AE1864" i="5"/>
  <c r="AF1865" i="5"/>
  <c r="AE1865" i="5"/>
  <c r="AG1865" i="5"/>
  <c r="AF1866" i="5"/>
  <c r="AF1867" i="5"/>
  <c r="AG1866" i="5"/>
  <c r="AE1866" i="5"/>
  <c r="AG1867" i="5"/>
  <c r="AE1867" i="5"/>
  <c r="AF1868" i="5"/>
  <c r="AG1868" i="5"/>
  <c r="AF1869" i="5"/>
  <c r="AE1868" i="5"/>
  <c r="AE1869" i="5"/>
  <c r="AF1870" i="5"/>
  <c r="AG1869" i="5"/>
  <c r="AG1870" i="5"/>
  <c r="AE1870" i="5"/>
  <c r="AF1871" i="5"/>
  <c r="AG1871" i="5"/>
  <c r="AF1872" i="5"/>
  <c r="AE1871" i="5"/>
  <c r="AG1872" i="5"/>
  <c r="AF1873" i="5"/>
  <c r="AE1872" i="5"/>
  <c r="AG1873" i="5"/>
  <c r="AE1873" i="5"/>
  <c r="AF1874" i="5"/>
  <c r="AE1874" i="5"/>
  <c r="AG1874" i="5"/>
  <c r="AF1875" i="5"/>
  <c r="AG1875" i="5"/>
  <c r="AE1875" i="5"/>
  <c r="AF1876" i="5"/>
  <c r="AG1876" i="5"/>
  <c r="AF1877" i="5"/>
  <c r="AE1876" i="5"/>
  <c r="AE1877" i="5"/>
  <c r="AG1877" i="5"/>
  <c r="AF1878" i="5"/>
  <c r="AG1878" i="5"/>
  <c r="AF1879" i="5"/>
  <c r="AE1878" i="5"/>
  <c r="AG1879" i="5"/>
  <c r="AE1879" i="5"/>
  <c r="AF1880" i="5"/>
  <c r="AG1880" i="5"/>
  <c r="AF1881" i="5"/>
  <c r="AE1880" i="5"/>
  <c r="AE1881" i="5"/>
  <c r="AG1881" i="5"/>
  <c r="AF1882" i="5"/>
  <c r="AE1882" i="5"/>
  <c r="AF1883" i="5"/>
  <c r="AG1882" i="5"/>
  <c r="AE1883" i="5"/>
  <c r="AF1884" i="5"/>
  <c r="AG1883" i="5"/>
  <c r="AE1884" i="5"/>
  <c r="AG1884" i="5"/>
  <c r="AF1885" i="5"/>
  <c r="AE1885" i="5"/>
  <c r="AG1885" i="5"/>
  <c r="AF1886" i="5"/>
  <c r="AE1886" i="5"/>
  <c r="AG1886" i="5"/>
  <c r="AF1887" i="5"/>
  <c r="AG1887" i="5"/>
  <c r="AF1888" i="5"/>
  <c r="AE1887" i="5"/>
  <c r="AE1888" i="5"/>
  <c r="AF1889" i="5"/>
  <c r="AG1888" i="5"/>
  <c r="AG1889" i="5"/>
  <c r="AE1889" i="5"/>
  <c r="AF1890" i="5"/>
  <c r="AE1890" i="5"/>
  <c r="AG1890" i="5"/>
  <c r="AF1891" i="5"/>
  <c r="AE1891" i="5"/>
  <c r="AG1891" i="5"/>
  <c r="AF1892" i="5"/>
  <c r="AE1892" i="5"/>
  <c r="AF1893" i="5"/>
  <c r="AG1892" i="5"/>
  <c r="AF1894" i="5"/>
  <c r="AG1893" i="5"/>
  <c r="AE1893" i="5"/>
  <c r="AF1895" i="5"/>
  <c r="AE1894" i="5"/>
  <c r="AG1894" i="5"/>
  <c r="AE1895" i="5"/>
  <c r="AG1895" i="5"/>
  <c r="AF1896" i="5"/>
  <c r="AE1896" i="5"/>
  <c r="AG1896" i="5"/>
  <c r="AF1897" i="5"/>
  <c r="AG1897" i="5"/>
  <c r="AE1897" i="5"/>
  <c r="AF1898" i="5"/>
  <c r="AE1898" i="5"/>
  <c r="AF1899" i="5"/>
  <c r="AG1898" i="5"/>
  <c r="AG1899" i="5"/>
  <c r="AF1900" i="5"/>
  <c r="AE1899" i="5"/>
  <c r="AE1900" i="5"/>
  <c r="AG1900" i="5"/>
  <c r="AF1901" i="5"/>
  <c r="AE1901" i="5"/>
  <c r="AG1901" i="5"/>
  <c r="AF1902" i="5"/>
  <c r="AE1902" i="5"/>
  <c r="AG1902" i="5"/>
  <c r="AF1903" i="5"/>
  <c r="AE1903" i="5"/>
  <c r="AG1903" i="5"/>
  <c r="AF1904" i="5"/>
  <c r="AE1904" i="5"/>
  <c r="AG1904" i="5"/>
  <c r="AF1905" i="5"/>
  <c r="AG1905" i="5"/>
  <c r="AE1905" i="5"/>
  <c r="AF1906" i="5"/>
  <c r="AG1906" i="5"/>
  <c r="AF1907" i="5"/>
  <c r="AE1906" i="5"/>
  <c r="AF1908" i="5"/>
  <c r="AE1907" i="5"/>
  <c r="AG1907" i="5"/>
  <c r="AF1909" i="5"/>
  <c r="AG1908" i="5"/>
  <c r="AE1908" i="5"/>
  <c r="AE1909" i="5"/>
  <c r="AF1910" i="5"/>
  <c r="AG1909" i="5"/>
  <c r="AE1910" i="5"/>
  <c r="AF1911" i="5"/>
  <c r="AG1910" i="5"/>
  <c r="AE1911" i="5"/>
  <c r="AG1911" i="5"/>
  <c r="AF1912" i="5"/>
  <c r="AG1912" i="5"/>
  <c r="AE1912" i="5"/>
  <c r="AF1913" i="5"/>
  <c r="AG1913" i="5"/>
  <c r="AE1913" i="5"/>
  <c r="AF1914" i="5"/>
  <c r="AE1914" i="5"/>
  <c r="AG1914" i="5"/>
  <c r="AF1915" i="5"/>
  <c r="AE1915" i="5"/>
  <c r="AG1915" i="5"/>
  <c r="AF1916" i="5"/>
  <c r="AG1916" i="5"/>
  <c r="AE1916" i="5"/>
  <c r="AF1917" i="5"/>
  <c r="AE1917" i="5"/>
  <c r="AG1917" i="5"/>
  <c r="AF1918" i="5"/>
  <c r="AE1918" i="5"/>
  <c r="AG1918" i="5"/>
  <c r="AF1919" i="5"/>
  <c r="AG1919" i="5"/>
  <c r="AF1920" i="5"/>
  <c r="AE1919" i="5"/>
  <c r="AE1920" i="5"/>
  <c r="AG1920" i="5"/>
  <c r="AF1921" i="5"/>
  <c r="AG1921" i="5"/>
  <c r="AE1921" i="5"/>
  <c r="AF1922" i="5"/>
  <c r="AG1922" i="5"/>
  <c r="AE1922" i="5"/>
  <c r="AF1923" i="5"/>
  <c r="AE1923" i="5"/>
  <c r="AG1923" i="5"/>
  <c r="AF1924" i="5"/>
  <c r="AE1924" i="5"/>
  <c r="AF1925" i="5"/>
  <c r="AG1924" i="5"/>
  <c r="AF1926" i="5"/>
  <c r="AG1925" i="5"/>
  <c r="AE1925" i="5"/>
  <c r="AF1927" i="5"/>
  <c r="AE1926" i="5"/>
  <c r="AG1926" i="5"/>
  <c r="AG1927" i="5"/>
  <c r="AE1927" i="5"/>
  <c r="AF1928" i="5"/>
  <c r="AE1928" i="5"/>
  <c r="AG1928" i="5"/>
  <c r="AF1929" i="5"/>
  <c r="AG1929" i="5"/>
  <c r="AE1929" i="5"/>
  <c r="AF1930" i="5"/>
  <c r="AE1930" i="5"/>
  <c r="AF1931" i="5"/>
  <c r="AG1930" i="5"/>
  <c r="AG1931" i="5"/>
  <c r="AF1932" i="5"/>
  <c r="AE1931" i="5"/>
  <c r="AE1932" i="5"/>
  <c r="AG1932" i="5"/>
  <c r="AF1933" i="5"/>
  <c r="AG1933" i="5"/>
  <c r="AE1933" i="5"/>
  <c r="AF1934" i="5"/>
  <c r="AE1934" i="5"/>
  <c r="AG1934" i="5"/>
  <c r="AF1935" i="5"/>
  <c r="AE1935" i="5"/>
  <c r="AG1935" i="5"/>
  <c r="AF1936" i="5"/>
  <c r="AE1936" i="5"/>
  <c r="AG1936" i="5"/>
  <c r="AF1937" i="5"/>
  <c r="AE1937" i="5"/>
  <c r="AG1937" i="5"/>
  <c r="AF1938" i="5"/>
  <c r="AG1938" i="5"/>
  <c r="AF1939" i="5"/>
  <c r="AE1938" i="5"/>
  <c r="AF1940" i="5"/>
  <c r="AE1939" i="5"/>
  <c r="AG1939" i="5"/>
  <c r="AF1941" i="5"/>
  <c r="AE1940" i="5"/>
  <c r="AG1940" i="5"/>
  <c r="AE1941" i="5"/>
  <c r="AF1942" i="5"/>
  <c r="AG1941" i="5"/>
  <c r="AE1942" i="5"/>
  <c r="AF1943" i="5"/>
  <c r="AG1942" i="5"/>
  <c r="AE1943" i="5"/>
  <c r="AG1943" i="5"/>
  <c r="AF1944" i="5"/>
  <c r="AG1944" i="5"/>
  <c r="AE1944" i="5"/>
  <c r="AF1945" i="5"/>
  <c r="AE1945" i="5"/>
  <c r="AG1945" i="5"/>
  <c r="AF1946" i="5"/>
  <c r="AE1946" i="5"/>
  <c r="AG1946" i="5"/>
  <c r="AF1947" i="5"/>
  <c r="AE1947" i="5"/>
  <c r="AG1947" i="5"/>
  <c r="AF1948" i="5"/>
  <c r="AE1948" i="5"/>
  <c r="AG1948" i="5"/>
  <c r="AF1949" i="5"/>
  <c r="AE1949" i="5"/>
  <c r="AG1949" i="5"/>
  <c r="AF1950" i="5"/>
  <c r="AE1950" i="5"/>
  <c r="AG1950" i="5"/>
  <c r="AF1951" i="5"/>
  <c r="AG1951" i="5"/>
  <c r="AE1951" i="5"/>
  <c r="AF1952" i="5"/>
  <c r="AE1952" i="5"/>
  <c r="AG1952" i="5"/>
  <c r="AF1953" i="5"/>
  <c r="AG1953" i="5"/>
  <c r="AE1953" i="5"/>
  <c r="AF1954" i="5"/>
  <c r="AE1954" i="5"/>
  <c r="AG1954" i="5"/>
  <c r="AF1955" i="5"/>
  <c r="AE1955" i="5"/>
  <c r="AG1955" i="5"/>
  <c r="AF1956" i="5"/>
  <c r="AE1956" i="5"/>
  <c r="AG1956" i="5"/>
  <c r="AF1957" i="5"/>
  <c r="AF1958" i="5"/>
  <c r="AG1957" i="5"/>
  <c r="AE1957" i="5"/>
  <c r="AE1958" i="5"/>
  <c r="AF1959" i="5"/>
  <c r="AG1958" i="5"/>
  <c r="AF1960" i="5"/>
  <c r="AE1959" i="5"/>
  <c r="AG1959" i="5"/>
  <c r="AE1960" i="5"/>
  <c r="AG1960" i="5"/>
  <c r="AF1961" i="5"/>
  <c r="AF1962" i="5"/>
  <c r="AE1961" i="5"/>
  <c r="AG1961" i="5"/>
  <c r="AG1962" i="5"/>
  <c r="AF1963" i="5"/>
  <c r="AE1962" i="5"/>
  <c r="AG1963" i="5"/>
  <c r="AF1964" i="5"/>
  <c r="AE1963" i="5"/>
  <c r="AF1965" i="5"/>
  <c r="AE1964" i="5"/>
  <c r="AG1964" i="5"/>
  <c r="AG1965" i="5"/>
  <c r="AF1966" i="5"/>
  <c r="AE1965" i="5"/>
  <c r="AF1967" i="5"/>
  <c r="AE1966" i="5"/>
  <c r="AG1966" i="5"/>
  <c r="AE1967" i="5"/>
  <c r="AG1967" i="5"/>
  <c r="AF1968" i="5"/>
  <c r="AF1969" i="5"/>
  <c r="AE1968" i="5"/>
  <c r="AG1968" i="5"/>
  <c r="AE1969" i="5"/>
  <c r="AF1970" i="5"/>
  <c r="AG1969" i="5"/>
  <c r="AE1970" i="5"/>
  <c r="AG1970" i="5"/>
  <c r="AF1971" i="5"/>
  <c r="AE1971" i="5"/>
  <c r="AG1971" i="5"/>
  <c r="AF1972" i="5"/>
  <c r="AF1973" i="5"/>
  <c r="AE1972" i="5"/>
  <c r="AG1972" i="5"/>
  <c r="AF1974" i="5"/>
  <c r="AG1973" i="5"/>
  <c r="AE1973" i="5"/>
  <c r="AF1975" i="5"/>
  <c r="AE1974" i="5"/>
  <c r="AG1974" i="5"/>
  <c r="AG1975" i="5"/>
  <c r="AF1976" i="5"/>
  <c r="AE1975" i="5"/>
  <c r="AF1977" i="5"/>
  <c r="AG1976" i="5"/>
  <c r="AE1976" i="5"/>
  <c r="AG1977" i="5"/>
  <c r="AF1978" i="5"/>
  <c r="AE1977" i="5"/>
  <c r="AF1979" i="5"/>
  <c r="AE1978" i="5"/>
  <c r="AG1978" i="5"/>
  <c r="AF1980" i="5"/>
  <c r="AE1979" i="5"/>
  <c r="AG1979" i="5"/>
  <c r="AG1980" i="5"/>
  <c r="AF1981" i="5"/>
  <c r="AE1980" i="5"/>
  <c r="AG1981" i="5"/>
  <c r="AF1982" i="5"/>
  <c r="AE1981" i="5"/>
  <c r="AF1983" i="5"/>
  <c r="AE1982" i="5"/>
  <c r="AG1982" i="5"/>
  <c r="AG1983" i="5"/>
  <c r="AF1984" i="5"/>
  <c r="AE1983" i="5"/>
  <c r="AG1984" i="5"/>
  <c r="AE1984" i="5"/>
  <c r="AF1985" i="5"/>
  <c r="AG1985" i="5"/>
  <c r="AF1986" i="5"/>
  <c r="AE1985" i="5"/>
  <c r="AF1987" i="5"/>
  <c r="AE1986" i="5"/>
  <c r="AG1986" i="5"/>
  <c r="AG1987" i="5"/>
  <c r="AF1988" i="5"/>
  <c r="AE1987" i="5"/>
  <c r="AE1988" i="5"/>
  <c r="AG1988" i="5"/>
  <c r="AF1989" i="5"/>
  <c r="AF1990" i="5"/>
  <c r="AE1989" i="5"/>
  <c r="AG1989" i="5"/>
  <c r="AE1990" i="5"/>
  <c r="AF1991" i="5"/>
  <c r="AG1990" i="5"/>
  <c r="AE1991" i="5"/>
  <c r="AG1991" i="5"/>
  <c r="AF1992" i="5"/>
  <c r="AF1993" i="5"/>
  <c r="AE1992" i="5"/>
  <c r="AG1992" i="5"/>
  <c r="AG1993" i="5"/>
  <c r="AF1994" i="5"/>
  <c r="AE1993" i="5"/>
  <c r="AG1994" i="5"/>
  <c r="AE1994" i="5"/>
  <c r="AF1995" i="5"/>
  <c r="AE1995" i="5"/>
  <c r="AG1995" i="5"/>
  <c r="AF1996" i="5"/>
  <c r="AF1997" i="5"/>
  <c r="AE1996" i="5"/>
  <c r="AG1996" i="5"/>
  <c r="AE1997" i="5"/>
  <c r="AG1997" i="5"/>
  <c r="AF1998" i="5"/>
  <c r="AF1999" i="5"/>
  <c r="AE1998" i="5"/>
  <c r="AG1998" i="5"/>
  <c r="AE1999" i="5"/>
  <c r="AG1999" i="5"/>
  <c r="AF2000" i="5"/>
  <c r="AF2001" i="5"/>
  <c r="AE2000" i="5"/>
  <c r="AG2000" i="5"/>
  <c r="AE2001" i="5"/>
  <c r="AF2002" i="5"/>
  <c r="AG2001" i="5"/>
  <c r="AE2002" i="5"/>
  <c r="AF2003" i="5"/>
  <c r="AG2002" i="5"/>
  <c r="AE2003" i="5"/>
  <c r="AG2003" i="5"/>
  <c r="AF2004" i="5"/>
  <c r="AF2005" i="5"/>
  <c r="AE2004" i="5"/>
  <c r="AG2004" i="5"/>
  <c r="AE2005" i="5"/>
  <c r="AG2005" i="5"/>
  <c r="AF2006" i="5"/>
  <c r="AF2007" i="5"/>
  <c r="AE2006" i="5"/>
  <c r="AG2006" i="5"/>
  <c r="AG2007" i="5"/>
  <c r="AF2008" i="5"/>
  <c r="AE2007" i="5"/>
  <c r="AG2008" i="5"/>
  <c r="AF2009" i="5"/>
  <c r="AE2008" i="5"/>
  <c r="AG2009" i="5"/>
  <c r="AF2010" i="5"/>
  <c r="AE2009" i="5"/>
  <c r="AF2011" i="5"/>
  <c r="AE2010" i="5"/>
  <c r="AG2010" i="5"/>
  <c r="AF2012" i="5"/>
  <c r="AE2011" i="5"/>
  <c r="AG2011" i="5"/>
  <c r="AF2013" i="5"/>
  <c r="AE2012" i="5"/>
  <c r="AG2012" i="5"/>
  <c r="AG2013" i="5"/>
  <c r="AF2014" i="5"/>
  <c r="AE2013" i="5"/>
  <c r="AF2015" i="5"/>
  <c r="AE2014" i="5"/>
  <c r="AG2014" i="5"/>
  <c r="AG2015" i="5"/>
  <c r="AF2016" i="5"/>
  <c r="AE2015" i="5"/>
  <c r="AF2017" i="5"/>
  <c r="AE2016" i="5"/>
  <c r="AG2016" i="5"/>
  <c r="AG2017" i="5"/>
  <c r="AF2018" i="5"/>
  <c r="AE2017" i="5"/>
  <c r="AF2019" i="5"/>
  <c r="AE2018" i="5"/>
  <c r="AG2018" i="5"/>
  <c r="AG2019" i="5"/>
  <c r="AF2020" i="5"/>
  <c r="AE2019" i="5"/>
  <c r="AE2020" i="5"/>
  <c r="AG2020" i="5"/>
  <c r="AF2021" i="5"/>
  <c r="AE2021" i="5"/>
  <c r="AF2022" i="5"/>
  <c r="AG2021" i="5"/>
  <c r="AE2022" i="5"/>
  <c r="AF2023" i="5"/>
  <c r="AG2022" i="5"/>
  <c r="AF2024" i="5"/>
  <c r="AG2023" i="5"/>
  <c r="AE2023" i="5"/>
  <c r="AF2025" i="5"/>
  <c r="AE2024" i="5"/>
  <c r="AG2024" i="5"/>
  <c r="AF2026" i="5"/>
  <c r="AE2025" i="5"/>
  <c r="AG2025" i="5"/>
  <c r="AG2026" i="5"/>
  <c r="AE2026" i="5"/>
  <c r="AF2027" i="5"/>
  <c r="AE2027" i="5"/>
  <c r="AG2027" i="5"/>
  <c r="AF2028" i="5"/>
  <c r="AF2029" i="5"/>
  <c r="AE2028" i="5"/>
  <c r="AG2028" i="5"/>
  <c r="AE2029" i="5"/>
  <c r="AG2029" i="5"/>
  <c r="AF2030" i="5"/>
  <c r="AF2031" i="5"/>
  <c r="AE2030" i="5"/>
  <c r="AG2030" i="5"/>
  <c r="AG2031" i="5"/>
  <c r="AE2031" i="5"/>
  <c r="AF2032" i="5"/>
  <c r="AF2033" i="5"/>
  <c r="AE2032" i="5"/>
  <c r="AG2032" i="5"/>
  <c r="AE2033" i="5"/>
  <c r="AF2034" i="5"/>
  <c r="AG2033" i="5"/>
  <c r="AE2034" i="5"/>
  <c r="AG2034" i="5"/>
  <c r="AF2035" i="5"/>
  <c r="AE2035" i="5"/>
  <c r="AG2035" i="5"/>
  <c r="AF2036" i="5"/>
  <c r="AF2037" i="5"/>
  <c r="AG2036" i="5"/>
  <c r="AE2036" i="5"/>
  <c r="AF2038" i="5"/>
  <c r="AE2037" i="5"/>
  <c r="AG2037" i="5"/>
  <c r="AF2039" i="5"/>
  <c r="AE2038" i="5"/>
  <c r="AG2038" i="5"/>
  <c r="AG2039" i="5"/>
  <c r="AE2039" i="5"/>
  <c r="AF2040" i="5"/>
  <c r="AF2041" i="5"/>
  <c r="AE2040" i="5"/>
  <c r="AG2040" i="5"/>
  <c r="AF2042" i="5"/>
  <c r="AG2041" i="5"/>
  <c r="AE2041" i="5"/>
  <c r="AE2042" i="5"/>
  <c r="AG2042" i="5"/>
  <c r="AF2043" i="5"/>
  <c r="AE2043" i="5"/>
  <c r="AG2043" i="5"/>
  <c r="AF2044" i="5"/>
  <c r="AE2044" i="5"/>
  <c r="AG2044" i="5"/>
  <c r="AF2045" i="5"/>
  <c r="AG2045" i="5"/>
  <c r="AF2046" i="5"/>
  <c r="AE2045" i="5"/>
  <c r="AE2046" i="5"/>
  <c r="AG2046" i="5"/>
  <c r="AF2047" i="5"/>
  <c r="AE2047" i="5"/>
  <c r="AG2047" i="5"/>
  <c r="AF2048" i="5"/>
  <c r="AF2049" i="5"/>
  <c r="AE2048" i="5"/>
  <c r="AG2048" i="5"/>
  <c r="AF2050" i="5"/>
  <c r="AE2049" i="5"/>
  <c r="AG2049" i="5"/>
  <c r="AE2050" i="5"/>
  <c r="AG2050" i="5"/>
  <c r="AF2051" i="5"/>
  <c r="AG2051" i="5"/>
  <c r="AE2051" i="5"/>
  <c r="AF2052" i="5"/>
  <c r="AF2053" i="5"/>
  <c r="AE2052" i="5"/>
  <c r="AG2052" i="5"/>
  <c r="AF2054" i="5"/>
  <c r="AE2053" i="5"/>
  <c r="AG2053" i="5"/>
  <c r="AF2055" i="5"/>
  <c r="AE2054" i="5"/>
  <c r="AG2054" i="5"/>
  <c r="AG2055" i="5"/>
  <c r="AE2055" i="5"/>
  <c r="AF2056" i="5"/>
  <c r="AF2057" i="5"/>
  <c r="AE2056" i="5"/>
  <c r="AG2056" i="5"/>
  <c r="AF2058" i="5"/>
  <c r="AE2057" i="5"/>
  <c r="AG2057" i="5"/>
  <c r="AF2059" i="5"/>
  <c r="AG2058" i="5"/>
  <c r="AE2058" i="5"/>
  <c r="AF2060" i="5"/>
  <c r="AG2059" i="5"/>
  <c r="AE2059" i="5"/>
  <c r="AG2060" i="5"/>
  <c r="AF2061" i="5"/>
  <c r="AE2060" i="5"/>
  <c r="AF2062" i="5"/>
  <c r="AE2061" i="5"/>
  <c r="AG2061" i="5"/>
  <c r="AF2063" i="5"/>
  <c r="AE2062" i="5"/>
  <c r="AG2062" i="5"/>
  <c r="AG2063" i="5"/>
  <c r="AE2063" i="5"/>
  <c r="AF2064" i="5"/>
  <c r="AF2065" i="5"/>
  <c r="AE2064" i="5"/>
  <c r="AG2064" i="5"/>
  <c r="AG2065" i="5"/>
  <c r="AF2066" i="5"/>
  <c r="AE2065" i="5"/>
  <c r="AE2066" i="5"/>
  <c r="AG2066" i="5"/>
  <c r="AF2067" i="5"/>
  <c r="AF2068" i="5"/>
  <c r="AG2067" i="5"/>
  <c r="AE2067" i="5"/>
  <c r="AG2068" i="5"/>
  <c r="AF2069" i="5"/>
  <c r="AE2068" i="5"/>
  <c r="AF2070" i="5"/>
  <c r="AE2069" i="5"/>
  <c r="AG2069" i="5"/>
  <c r="AF2071" i="5"/>
  <c r="AE2070" i="5"/>
  <c r="AG2070" i="5"/>
  <c r="AF2072" i="5"/>
  <c r="AE2071" i="5"/>
  <c r="AG2071" i="5"/>
  <c r="AF2073" i="5"/>
  <c r="AE2072" i="5"/>
  <c r="AG2072" i="5"/>
  <c r="AE2073" i="5"/>
  <c r="AF2074" i="5"/>
  <c r="AG2073" i="5"/>
  <c r="AF2075" i="5"/>
  <c r="AE2074" i="5"/>
  <c r="AG2074" i="5"/>
  <c r="AF2076" i="5"/>
  <c r="AG2075" i="5"/>
  <c r="AE2075" i="5"/>
  <c r="AE2076" i="5"/>
  <c r="AG2076" i="5"/>
  <c r="AF2077" i="5"/>
  <c r="AG2077" i="5"/>
  <c r="AF2078" i="5"/>
  <c r="AE2077" i="5"/>
  <c r="AF2079" i="5"/>
  <c r="AE2078" i="5"/>
  <c r="AG2078" i="5"/>
  <c r="AE2079" i="5"/>
  <c r="AG2079" i="5"/>
  <c r="AF2080" i="5"/>
  <c r="AG2080" i="5"/>
  <c r="AE2080" i="5"/>
  <c r="AF2081" i="5"/>
  <c r="AE2081" i="5"/>
  <c r="AG2081" i="5"/>
  <c r="AF2082" i="5"/>
  <c r="AG2082" i="5"/>
  <c r="AE2082" i="5"/>
  <c r="AF2083" i="5"/>
  <c r="AE2083" i="5"/>
  <c r="AG2083" i="5"/>
  <c r="AF2084" i="5"/>
  <c r="AG2084" i="5"/>
  <c r="AF2085" i="5"/>
  <c r="AE2084" i="5"/>
  <c r="AF2086" i="5"/>
  <c r="AE2085" i="5"/>
  <c r="AG2085" i="5"/>
  <c r="AF2087" i="5"/>
  <c r="AG2086" i="5"/>
  <c r="AE2086" i="5"/>
  <c r="AE2087" i="5"/>
  <c r="AG2087" i="5"/>
  <c r="AF2088" i="5"/>
  <c r="AG2088" i="5"/>
  <c r="AE2088" i="5"/>
  <c r="AF2089" i="5"/>
  <c r="AF2090" i="5"/>
  <c r="AE2089" i="5"/>
  <c r="AG2089" i="5"/>
  <c r="AE2090" i="5"/>
  <c r="AG2090" i="5"/>
  <c r="AF2091" i="5"/>
  <c r="AF2092" i="5"/>
  <c r="AG2091" i="5"/>
  <c r="AE2091" i="5"/>
  <c r="AG2092" i="5"/>
  <c r="AE2092" i="5"/>
  <c r="AF2093" i="5"/>
  <c r="AF2094" i="5"/>
  <c r="AE2093" i="5"/>
  <c r="AG2093" i="5"/>
  <c r="AE2094" i="5"/>
  <c r="AG2094" i="5"/>
  <c r="AF2095" i="5"/>
  <c r="AG2095" i="5"/>
  <c r="AF2096" i="5"/>
  <c r="AE2095" i="5"/>
  <c r="AF2097" i="5"/>
  <c r="AE2096" i="5"/>
  <c r="AG2096" i="5"/>
  <c r="AG2097" i="5"/>
  <c r="AF2098" i="5"/>
  <c r="AE2097" i="5"/>
  <c r="AE2098" i="5"/>
  <c r="AF2099" i="5"/>
  <c r="AG2098" i="5"/>
  <c r="AF2100" i="5"/>
  <c r="AE2099" i="5"/>
  <c r="AG2099" i="5"/>
  <c r="AE2100" i="5"/>
  <c r="AF2101" i="5"/>
  <c r="AG2100" i="5"/>
  <c r="AG2101" i="5"/>
  <c r="AE2101" i="5"/>
  <c r="AF2102" i="5"/>
  <c r="AE2102" i="5"/>
  <c r="AF2103" i="5"/>
  <c r="AG2102" i="5"/>
  <c r="AF2104" i="5"/>
  <c r="AG2103" i="5"/>
  <c r="AE2103" i="5"/>
  <c r="AF2105" i="5"/>
  <c r="AG2104" i="5"/>
  <c r="AE2104" i="5"/>
  <c r="AF2106" i="5"/>
  <c r="AG2105" i="5"/>
  <c r="AE2105" i="5"/>
  <c r="AG2106" i="5"/>
  <c r="AE2106" i="5"/>
  <c r="AF2107" i="5"/>
  <c r="AG2107" i="5"/>
  <c r="AE2107" i="5"/>
  <c r="AF2108" i="5"/>
  <c r="AE2108" i="5"/>
  <c r="AF2109" i="5"/>
  <c r="AG2108" i="5"/>
  <c r="AF2110" i="5"/>
  <c r="AG2109" i="5"/>
  <c r="AE2109" i="5"/>
  <c r="AF2111" i="5"/>
  <c r="AG2110" i="5"/>
  <c r="AE2110" i="5"/>
  <c r="AG2111" i="5"/>
  <c r="AE2111" i="5"/>
  <c r="AF2112" i="5"/>
  <c r="AE2112" i="5"/>
  <c r="AG2112" i="5"/>
  <c r="AF2113" i="5"/>
  <c r="AF2114" i="5"/>
  <c r="AG2113" i="5"/>
  <c r="AE2113" i="5"/>
  <c r="AG2114" i="5"/>
  <c r="AE2114" i="5"/>
  <c r="AF2115" i="5"/>
  <c r="AE2115" i="5"/>
  <c r="AF2116" i="5"/>
  <c r="AG2115" i="5"/>
  <c r="AG2116" i="5"/>
  <c r="AF2117" i="5"/>
  <c r="AE2116" i="5"/>
  <c r="AF2118" i="5"/>
  <c r="AG2117" i="5"/>
  <c r="AE2117" i="5"/>
  <c r="AF2119" i="5"/>
  <c r="AG2118" i="5"/>
  <c r="AE2118" i="5"/>
  <c r="AE2119" i="5"/>
  <c r="AG2119" i="5"/>
  <c r="AF2120" i="5"/>
  <c r="AF2121" i="5"/>
  <c r="AG2120" i="5"/>
  <c r="AE2120" i="5"/>
  <c r="AF2122" i="5"/>
  <c r="AG2121" i="5"/>
  <c r="AE2121" i="5"/>
  <c r="AF2123" i="5"/>
  <c r="AG2122" i="5"/>
  <c r="AE2122" i="5"/>
  <c r="AE2123" i="5"/>
  <c r="AF2124" i="5"/>
  <c r="AG2123" i="5"/>
  <c r="AG2124" i="5"/>
  <c r="AF2125" i="5"/>
  <c r="AE2124" i="5"/>
  <c r="AF2126" i="5"/>
  <c r="AE2125" i="5"/>
  <c r="AG2125" i="5"/>
  <c r="AF2127" i="5"/>
  <c r="AE2126" i="5"/>
  <c r="AG2126" i="5"/>
  <c r="AG2127" i="5"/>
  <c r="AE2127" i="5"/>
  <c r="AF2128" i="5"/>
  <c r="AF2129" i="5"/>
  <c r="AE2128" i="5"/>
  <c r="AG2128" i="5"/>
  <c r="AG2129" i="5"/>
  <c r="AF2130" i="5"/>
  <c r="AE2129" i="5"/>
  <c r="AE2130" i="5"/>
  <c r="AG2130" i="5"/>
  <c r="AF2131" i="5"/>
  <c r="AE2131" i="5"/>
  <c r="AG2131" i="5"/>
  <c r="AF2132" i="5"/>
  <c r="AG2132" i="5"/>
  <c r="AF2133" i="5"/>
  <c r="AE2132" i="5"/>
  <c r="AF2134" i="5"/>
  <c r="AE2133" i="5"/>
  <c r="AG2133" i="5"/>
  <c r="AF2135" i="5"/>
  <c r="AE2134" i="5"/>
  <c r="AG2134" i="5"/>
  <c r="AF2136" i="5"/>
  <c r="AE2135" i="5"/>
  <c r="AG2135" i="5"/>
  <c r="AF2137" i="5"/>
  <c r="AE2136" i="5"/>
  <c r="AG2136" i="5"/>
  <c r="AG2137" i="5"/>
  <c r="AF2138" i="5"/>
  <c r="AE2137" i="5"/>
  <c r="AF2139" i="5"/>
  <c r="AE2138" i="5"/>
  <c r="AG2138" i="5"/>
  <c r="AF2140" i="5"/>
  <c r="AG2139" i="5"/>
  <c r="AE2139" i="5"/>
  <c r="AE2140" i="5"/>
  <c r="AG2140" i="5"/>
  <c r="AF2141" i="5"/>
  <c r="AG2141" i="5"/>
  <c r="AF2142" i="5"/>
  <c r="AE2141" i="5"/>
  <c r="AF2143" i="5"/>
  <c r="AE2142" i="5"/>
  <c r="AG2142" i="5"/>
  <c r="AE2143" i="5"/>
  <c r="AG2143" i="5"/>
  <c r="AF2144" i="5"/>
  <c r="AG2144" i="5"/>
  <c r="AE2144" i="5"/>
  <c r="AF2145" i="5"/>
  <c r="AE2145" i="5"/>
  <c r="AG2145" i="5"/>
  <c r="AF2146" i="5"/>
  <c r="AF2147" i="5"/>
  <c r="AG2146" i="5"/>
  <c r="AE2146" i="5"/>
  <c r="AE2147" i="5"/>
  <c r="AG2147" i="5"/>
  <c r="AF2148" i="5"/>
  <c r="AG2148" i="5"/>
  <c r="AF2149" i="5"/>
  <c r="AE2148" i="5"/>
  <c r="AF2150" i="5"/>
  <c r="AE2149" i="5"/>
  <c r="AG2149" i="5"/>
  <c r="AF2151" i="5"/>
  <c r="AG2150" i="5"/>
  <c r="AE2150" i="5"/>
  <c r="AE2151" i="5"/>
  <c r="AG2151" i="5"/>
  <c r="AF2152" i="5"/>
  <c r="AF2153" i="5"/>
  <c r="AE2152" i="5"/>
  <c r="AG2152" i="5"/>
  <c r="AF2154" i="5"/>
  <c r="AE2153" i="5"/>
  <c r="AG2153" i="5"/>
  <c r="AE2154" i="5"/>
  <c r="AG2154" i="5"/>
  <c r="AF2155" i="5"/>
  <c r="AF2156" i="5"/>
  <c r="AG2155" i="5"/>
  <c r="AE2155" i="5"/>
  <c r="AG2156" i="5"/>
  <c r="AE2156" i="5"/>
  <c r="AF2157" i="5"/>
  <c r="AF2158" i="5"/>
  <c r="AE2157" i="5"/>
  <c r="AG2157" i="5"/>
  <c r="AE2158" i="5"/>
  <c r="AG2158" i="5"/>
  <c r="AF2159" i="5"/>
  <c r="AG2159" i="5"/>
  <c r="AF2160" i="5"/>
  <c r="AE2159" i="5"/>
  <c r="AF2161" i="5"/>
  <c r="AE2160" i="5"/>
  <c r="AG2160" i="5"/>
  <c r="AE2161" i="5"/>
  <c r="AF2162" i="5"/>
  <c r="AG2161" i="5"/>
  <c r="AG2162" i="5"/>
  <c r="AF2163" i="5"/>
  <c r="AE2162" i="5"/>
  <c r="AF2164" i="5"/>
  <c r="AG2163" i="5"/>
  <c r="AE2163" i="5"/>
  <c r="AG2164" i="5"/>
  <c r="AF2165" i="5"/>
  <c r="AE2164" i="5"/>
  <c r="AE2165" i="5"/>
  <c r="AF2166" i="5"/>
  <c r="AG2165" i="5"/>
  <c r="AG2166" i="5"/>
  <c r="AF2167" i="5"/>
  <c r="AE2166" i="5"/>
  <c r="AE2167" i="5"/>
  <c r="AG2167" i="5"/>
  <c r="AF2168" i="5"/>
  <c r="AF2169" i="5"/>
  <c r="AE2168" i="5"/>
  <c r="AG2168" i="5"/>
  <c r="AF2170" i="5"/>
  <c r="AE2169" i="5"/>
  <c r="AG2169" i="5"/>
  <c r="AF2171" i="5"/>
  <c r="AG2170" i="5"/>
  <c r="AE2170" i="5"/>
  <c r="AE2171" i="5"/>
  <c r="AG2171" i="5"/>
  <c r="AF2172" i="5"/>
  <c r="AG2172" i="5"/>
  <c r="AF2173" i="5"/>
  <c r="AE2172" i="5"/>
  <c r="AF2174" i="5"/>
  <c r="AE2173" i="5"/>
  <c r="AG2173" i="5"/>
  <c r="AF2175" i="5"/>
  <c r="AE2174" i="5"/>
  <c r="AG2174" i="5"/>
  <c r="AF2176" i="5"/>
  <c r="AE2175" i="5"/>
  <c r="AG2175" i="5"/>
  <c r="AF2177" i="5"/>
  <c r="AE2176" i="5"/>
  <c r="AG2176" i="5"/>
  <c r="AF2178" i="5"/>
  <c r="AE2177" i="5"/>
  <c r="AG2177" i="5"/>
  <c r="AF2179" i="5"/>
  <c r="AG2178" i="5"/>
  <c r="AE2178" i="5"/>
  <c r="AG2179" i="5"/>
  <c r="AE2179" i="5"/>
  <c r="AF2180" i="5"/>
  <c r="AG2180" i="5"/>
  <c r="AF2181" i="5"/>
  <c r="AE2180" i="5"/>
  <c r="AF2182" i="5"/>
  <c r="AE2181" i="5"/>
  <c r="AG2181" i="5"/>
  <c r="AF2183" i="5"/>
  <c r="AE2182" i="5"/>
  <c r="AG2182" i="5"/>
  <c r="AG2183" i="5"/>
  <c r="AF2184" i="5"/>
  <c r="AE2183" i="5"/>
  <c r="AF2185" i="5"/>
  <c r="AE2184" i="5"/>
  <c r="AG2184" i="5"/>
  <c r="AF2186" i="5"/>
  <c r="AE2185" i="5"/>
  <c r="AG2185" i="5"/>
  <c r="AE2186" i="5"/>
  <c r="AG2186" i="5"/>
  <c r="AF2187" i="5"/>
  <c r="AE2187" i="5"/>
  <c r="AG2187" i="5"/>
  <c r="AF2188" i="5"/>
  <c r="AG2188" i="5"/>
  <c r="AF2189" i="5"/>
  <c r="AE2188" i="5"/>
  <c r="AF2190" i="5"/>
  <c r="AE2189" i="5"/>
  <c r="AG2189" i="5"/>
  <c r="AF2191" i="5"/>
  <c r="AE2190" i="5"/>
  <c r="AG2190" i="5"/>
  <c r="AG2191" i="5"/>
  <c r="AF2192" i="5"/>
  <c r="AE2191" i="5"/>
  <c r="AF2193" i="5"/>
  <c r="AE2192" i="5"/>
  <c r="AG2192" i="5"/>
  <c r="AF2194" i="5"/>
  <c r="AE2193" i="5"/>
  <c r="AG2193" i="5"/>
  <c r="AE2194" i="5"/>
  <c r="AG2194" i="5"/>
  <c r="AF2195" i="5"/>
  <c r="AE2195" i="5"/>
  <c r="AG2195" i="5"/>
  <c r="AF2196" i="5"/>
  <c r="AF2197" i="5"/>
  <c r="AG2196" i="5"/>
  <c r="AE2196" i="5"/>
  <c r="AF2198" i="5"/>
  <c r="AE2197" i="5"/>
  <c r="AG2197" i="5"/>
  <c r="AF2199" i="5"/>
  <c r="AE2198" i="5"/>
  <c r="AG2198" i="5"/>
  <c r="AE2199" i="5"/>
  <c r="AG2199" i="5"/>
  <c r="AF2200" i="5"/>
  <c r="AG2200" i="5"/>
  <c r="AE2200" i="5"/>
  <c r="AF2201" i="5"/>
  <c r="AF2202" i="5"/>
  <c r="AE2201" i="5"/>
  <c r="AG2201" i="5"/>
  <c r="AE2202" i="5"/>
  <c r="AG2202" i="5"/>
  <c r="AF2203" i="5"/>
  <c r="AE2203" i="5"/>
  <c r="AG2203" i="5"/>
  <c r="AF2204" i="5"/>
  <c r="AG2204" i="5"/>
  <c r="AE2204" i="5"/>
  <c r="AF2205" i="5"/>
  <c r="AF2206" i="5"/>
  <c r="AE2205" i="5"/>
  <c r="AG2205" i="5"/>
  <c r="AF2207" i="5"/>
  <c r="AE2206" i="5"/>
  <c r="AG2206" i="5"/>
  <c r="AE2207" i="5"/>
  <c r="AG2207" i="5"/>
  <c r="AF2208" i="5"/>
  <c r="AG2208" i="5"/>
  <c r="AE2208" i="5"/>
  <c r="AF2209" i="5"/>
  <c r="AE2209" i="5"/>
  <c r="AG2209" i="5"/>
  <c r="AF2210" i="5"/>
  <c r="AE2210" i="5"/>
  <c r="AG2210" i="5"/>
  <c r="AF2211" i="5"/>
  <c r="AE2211" i="5"/>
  <c r="AG2211" i="5"/>
  <c r="AF2212" i="5"/>
  <c r="AF2213" i="5"/>
  <c r="AG2212" i="5"/>
  <c r="AE2212" i="5"/>
  <c r="AG2213" i="5"/>
  <c r="AF2214" i="5"/>
  <c r="AE2213" i="5"/>
  <c r="AF2215" i="5"/>
  <c r="AE2214" i="5"/>
  <c r="AG2214" i="5"/>
  <c r="AE2215" i="5"/>
  <c r="AG2215" i="5"/>
  <c r="AF2216" i="5"/>
  <c r="AF2217" i="5"/>
  <c r="AE2216" i="5"/>
  <c r="AG2216" i="5"/>
  <c r="AG2217" i="5"/>
  <c r="AF2218" i="5"/>
  <c r="AE2217" i="5"/>
  <c r="AE2218" i="5"/>
  <c r="AG2218" i="5"/>
  <c r="AF2219" i="5"/>
  <c r="AE2219" i="5"/>
  <c r="AG2219" i="5"/>
  <c r="AF2220" i="5"/>
  <c r="AF2221" i="5"/>
  <c r="AG2220" i="5"/>
  <c r="AE2220" i="5"/>
  <c r="AE2221" i="5"/>
  <c r="AF2222" i="5"/>
  <c r="AG2221" i="5"/>
  <c r="AE2222" i="5"/>
  <c r="AG2222" i="5"/>
  <c r="AF2223" i="5"/>
  <c r="AE2223" i="5"/>
  <c r="AG2223" i="5"/>
  <c r="AF2224" i="5"/>
  <c r="AF2225" i="5"/>
  <c r="AE2224" i="5"/>
  <c r="AG2224" i="5"/>
  <c r="AF2226" i="5"/>
  <c r="AG2225" i="5"/>
  <c r="AE2225" i="5"/>
  <c r="AF2227" i="5"/>
  <c r="AE2226" i="5"/>
  <c r="AG2226" i="5"/>
  <c r="AE2227" i="5"/>
  <c r="AG2227" i="5"/>
  <c r="AF2228" i="5"/>
  <c r="AG2228" i="5"/>
  <c r="AF2229" i="5"/>
  <c r="AE2228" i="5"/>
  <c r="AE2229" i="5"/>
  <c r="AF2230" i="5"/>
  <c r="AG2229" i="5"/>
  <c r="AG2230" i="5"/>
  <c r="AF2231" i="5"/>
  <c r="AE2230" i="5"/>
  <c r="AE2231" i="5"/>
  <c r="AG2231" i="5"/>
  <c r="AF2232" i="5"/>
  <c r="AF2233" i="5"/>
  <c r="AE2232" i="5"/>
  <c r="AG2232" i="5"/>
  <c r="AG2233" i="5"/>
  <c r="AE2233" i="5"/>
  <c r="AF2234" i="5"/>
  <c r="AF2235" i="5"/>
  <c r="AG2234" i="5"/>
  <c r="AE2234" i="5"/>
  <c r="AE2235" i="5"/>
  <c r="AG2235" i="5"/>
  <c r="AF2236" i="5"/>
  <c r="AG2236" i="5"/>
  <c r="AF2237" i="5"/>
  <c r="AE2236" i="5"/>
  <c r="AF2238" i="5"/>
  <c r="AE2237" i="5"/>
  <c r="AG2237" i="5"/>
  <c r="AF2239" i="5"/>
  <c r="AG2238" i="5"/>
  <c r="AE2238" i="5"/>
  <c r="AF2240" i="5"/>
  <c r="AE2239" i="5"/>
  <c r="AG2239" i="5"/>
  <c r="AF2241" i="5"/>
  <c r="AE2240" i="5"/>
  <c r="AG2240" i="5"/>
  <c r="AF2242" i="5"/>
  <c r="AE2241" i="5"/>
  <c r="AG2241" i="5"/>
  <c r="AF2243" i="5"/>
  <c r="AG2242" i="5"/>
  <c r="AE2242" i="5"/>
  <c r="AE2243" i="5"/>
  <c r="AG2243" i="5"/>
  <c r="AF2244" i="5"/>
  <c r="AF2245" i="5"/>
  <c r="AG2244" i="5"/>
  <c r="AE2244" i="5"/>
  <c r="AF2246" i="5"/>
  <c r="AE2245" i="5"/>
  <c r="AG2245" i="5"/>
  <c r="AF2247" i="5"/>
  <c r="AE2246" i="5"/>
  <c r="AG2246" i="5"/>
  <c r="AE2247" i="5"/>
  <c r="AF2248" i="5"/>
  <c r="AG2247" i="5"/>
  <c r="AG2248" i="5"/>
  <c r="AE2248" i="5"/>
  <c r="AF2249" i="5"/>
  <c r="AF2250" i="5"/>
  <c r="AG2249" i="5"/>
  <c r="AE2249" i="5"/>
  <c r="AE2250" i="5"/>
  <c r="AF2251" i="5"/>
  <c r="AG2250" i="5"/>
  <c r="AG2251" i="5"/>
  <c r="AE2251" i="5"/>
  <c r="AF2252" i="5"/>
  <c r="AF2253" i="5"/>
  <c r="AG2252" i="5"/>
  <c r="AE2252" i="5"/>
  <c r="AF2254" i="5"/>
  <c r="AG2253" i="5"/>
  <c r="AE2253" i="5"/>
  <c r="AG2254" i="5"/>
  <c r="AE2254" i="5"/>
  <c r="AF2255" i="5"/>
  <c r="AF2256" i="5"/>
  <c r="AE2255" i="5"/>
  <c r="AG2255" i="5"/>
  <c r="AG2256" i="5"/>
  <c r="AE2256" i="5"/>
  <c r="AF2257" i="5"/>
  <c r="AF2258" i="5"/>
  <c r="AG2257" i="5"/>
  <c r="AE2257" i="5"/>
  <c r="AE2258" i="5"/>
  <c r="AF2259" i="5"/>
  <c r="AG2258" i="5"/>
  <c r="AE2259" i="5"/>
  <c r="AG2259" i="5"/>
  <c r="AF2260" i="5"/>
  <c r="AG2260" i="5"/>
  <c r="AF2261" i="5"/>
  <c r="AE2260" i="5"/>
  <c r="AF2262" i="5"/>
  <c r="AG2261" i="5"/>
  <c r="AE2261" i="5"/>
  <c r="AG2262" i="5"/>
  <c r="AE2262" i="5"/>
  <c r="AF2263" i="5"/>
  <c r="AE2263" i="5"/>
  <c r="AG2263" i="5"/>
  <c r="AF2264" i="5"/>
  <c r="AF2265" i="5"/>
  <c r="AE2264" i="5"/>
  <c r="AG2264" i="5"/>
  <c r="AF2266" i="5"/>
  <c r="AG2265" i="5"/>
  <c r="AE2265" i="5"/>
  <c r="AE2266" i="5"/>
  <c r="AF2267" i="5"/>
  <c r="AG2266" i="5"/>
  <c r="AG2267" i="5"/>
  <c r="AE2267" i="5"/>
  <c r="AF2268" i="5"/>
  <c r="AF2269" i="5"/>
  <c r="AE2268" i="5"/>
  <c r="AG2268" i="5"/>
  <c r="AF2270" i="5"/>
  <c r="AG2269" i="5"/>
  <c r="AE2269" i="5"/>
  <c r="AG2270" i="5"/>
  <c r="AE2270" i="5"/>
  <c r="AF2271" i="5"/>
  <c r="AG2271" i="5"/>
  <c r="AE2271" i="5"/>
  <c r="AF2272" i="5"/>
  <c r="AF2273" i="5"/>
  <c r="AE2272" i="5"/>
  <c r="AG2272" i="5"/>
  <c r="AG2273" i="5"/>
  <c r="AE2273" i="5"/>
  <c r="AF2274" i="5"/>
  <c r="AE2274" i="5"/>
  <c r="AF2275" i="5"/>
  <c r="AG2274" i="5"/>
  <c r="AG2275" i="5"/>
  <c r="AE2275" i="5"/>
  <c r="AF2276" i="5"/>
  <c r="AG2276" i="5"/>
  <c r="AF2277" i="5"/>
  <c r="AE2276" i="5"/>
  <c r="AE2277" i="5"/>
  <c r="AF2278" i="5"/>
  <c r="AG2277" i="5"/>
  <c r="AG2278" i="5"/>
  <c r="AE2278" i="5"/>
  <c r="AF2279" i="5"/>
  <c r="AG2279" i="5"/>
  <c r="AE2279" i="5"/>
  <c r="AF2280" i="5"/>
  <c r="AG2280" i="5"/>
  <c r="AE2280" i="5"/>
  <c r="AF2281" i="5"/>
  <c r="AE2281" i="5"/>
  <c r="AF2282" i="5"/>
  <c r="AG2281" i="5"/>
  <c r="AE2282" i="5"/>
  <c r="AF2283" i="5"/>
  <c r="AG2282" i="5"/>
  <c r="AG2283" i="5"/>
  <c r="AE2283" i="5"/>
  <c r="AF2284" i="5"/>
  <c r="AF2285" i="5"/>
  <c r="AG2284" i="5"/>
  <c r="AE2284" i="5"/>
  <c r="AG2285" i="5"/>
  <c r="AF2286" i="5"/>
  <c r="AE2285" i="5"/>
  <c r="AG2286" i="5"/>
  <c r="AE2286" i="5"/>
  <c r="AF2287" i="5"/>
  <c r="AG2287" i="5"/>
  <c r="AE2287" i="5"/>
  <c r="AF2288" i="5"/>
  <c r="AE2288" i="5"/>
  <c r="AG2288" i="5"/>
  <c r="AF2289" i="5"/>
  <c r="AG2289" i="5"/>
  <c r="AE2289" i="5"/>
  <c r="AF2290" i="5"/>
  <c r="AG2290" i="5"/>
  <c r="AE2290" i="5"/>
  <c r="AF2291" i="5"/>
  <c r="AG2291" i="5"/>
  <c r="AE2291" i="5"/>
  <c r="AF2292" i="5"/>
  <c r="AE2292" i="5"/>
  <c r="AF2293" i="5"/>
  <c r="AG2292" i="5"/>
  <c r="AG2293" i="5"/>
  <c r="AE2293" i="5"/>
  <c r="AF2294" i="5"/>
  <c r="AG2294" i="5"/>
  <c r="AE2294" i="5"/>
  <c r="AF2295" i="5"/>
  <c r="AG2295" i="5"/>
  <c r="AE2295" i="5"/>
  <c r="AF2296" i="5"/>
  <c r="AE2296" i="5"/>
  <c r="AF2297" i="5"/>
  <c r="AG2296" i="5"/>
  <c r="AF2298" i="5"/>
  <c r="AG2297" i="5"/>
  <c r="AE2297" i="5"/>
  <c r="AE2298" i="5"/>
  <c r="AF2299" i="5"/>
  <c r="AG2298" i="5"/>
  <c r="AE2299" i="5"/>
  <c r="AF2300" i="5"/>
  <c r="AG2299" i="5"/>
  <c r="AF2301" i="5"/>
  <c r="AG2300" i="5"/>
  <c r="AE2300" i="5"/>
  <c r="AG2301" i="5"/>
  <c r="AF2302" i="5"/>
  <c r="AE2301" i="5"/>
  <c r="AE2302" i="5"/>
  <c r="AF2303" i="5"/>
  <c r="AG2302" i="5"/>
  <c r="AF2304" i="5"/>
  <c r="AG2303" i="5"/>
  <c r="AE2303" i="5"/>
  <c r="AG2304" i="5"/>
  <c r="AE2304" i="5"/>
  <c r="AF2305" i="5"/>
  <c r="AG2305" i="5"/>
  <c r="AE2305" i="5"/>
  <c r="AF2306" i="5"/>
  <c r="AG2306" i="5"/>
  <c r="AF2307" i="5"/>
  <c r="AE2306" i="5"/>
  <c r="AE2307" i="5"/>
  <c r="AG2307" i="5"/>
  <c r="AF2308" i="5"/>
  <c r="AG2308" i="5"/>
  <c r="AE2308" i="5"/>
  <c r="AF2309" i="5"/>
  <c r="AF2310" i="5"/>
  <c r="AE2309" i="5"/>
  <c r="AG2309" i="5"/>
  <c r="AG2310" i="5"/>
  <c r="AE2310" i="5"/>
  <c r="AF2311" i="5"/>
  <c r="AF2312" i="5"/>
  <c r="AG2311" i="5"/>
  <c r="AE2311" i="5"/>
  <c r="AG2312" i="5"/>
  <c r="AE2312" i="5"/>
  <c r="AF2313" i="5"/>
  <c r="AF2314" i="5"/>
  <c r="AE2313" i="5"/>
  <c r="AG2313" i="5"/>
  <c r="AE2314" i="5"/>
  <c r="AG2314" i="5"/>
  <c r="AF2315" i="5"/>
  <c r="AG2315" i="5"/>
  <c r="AF2316" i="5"/>
  <c r="AE2315" i="5"/>
  <c r="AE2316" i="5"/>
  <c r="AG2316" i="5"/>
  <c r="AF2317" i="5"/>
  <c r="AE2317" i="5"/>
  <c r="AG2317" i="5"/>
  <c r="AF2318" i="5"/>
  <c r="AE2318" i="5"/>
  <c r="AG2318" i="5"/>
  <c r="AF2319" i="5"/>
  <c r="AG2319" i="5"/>
  <c r="AF2320" i="5"/>
  <c r="AE2319" i="5"/>
  <c r="AE2320" i="5"/>
  <c r="AG2320" i="5"/>
  <c r="AF2321" i="5"/>
  <c r="AG2321" i="5"/>
  <c r="AE2321" i="5"/>
  <c r="AF2322" i="5"/>
  <c r="AE2322" i="5"/>
  <c r="AG2322" i="5"/>
  <c r="AF2323" i="5"/>
  <c r="AG2323" i="5"/>
  <c r="AF2324" i="5"/>
  <c r="AE2323" i="5"/>
  <c r="AE2324" i="5"/>
  <c r="AF2325" i="5"/>
  <c r="AG2324" i="5"/>
  <c r="AE2325" i="5"/>
  <c r="AG2325" i="5"/>
  <c r="AF2326" i="5"/>
  <c r="AF2327" i="5"/>
  <c r="AG2326" i="5"/>
  <c r="AE2326" i="5"/>
  <c r="AF2328" i="5"/>
  <c r="AG2327" i="5"/>
  <c r="AE2327" i="5"/>
  <c r="AF2329" i="5"/>
  <c r="AG2328" i="5"/>
  <c r="AE2328" i="5"/>
  <c r="AF2330" i="5"/>
  <c r="AE2329" i="5"/>
  <c r="AG2329" i="5"/>
  <c r="AE2330" i="5"/>
  <c r="AG2330" i="5"/>
  <c r="AF2331" i="5"/>
  <c r="AG2331" i="5"/>
  <c r="AF2332" i="5"/>
  <c r="AE2331" i="5"/>
  <c r="AE2332" i="5"/>
  <c r="AG2332" i="5"/>
  <c r="AF2333" i="5"/>
  <c r="AE2333" i="5"/>
  <c r="AG2333" i="5"/>
  <c r="AF2334" i="5"/>
  <c r="AG2334" i="5"/>
  <c r="AF2335" i="5"/>
  <c r="AE2334" i="5"/>
  <c r="AG2335" i="5"/>
  <c r="AE2335" i="5"/>
  <c r="AF2336" i="5"/>
  <c r="AE2336" i="5"/>
  <c r="AG2336" i="5"/>
  <c r="AF2337" i="5"/>
  <c r="AF2338" i="5"/>
  <c r="AE2337" i="5"/>
  <c r="AG2337" i="5"/>
  <c r="AF2339" i="5"/>
  <c r="AE2338" i="5"/>
  <c r="AG2338" i="5"/>
  <c r="AE2339" i="5"/>
  <c r="AG2339" i="5"/>
  <c r="AF2340" i="5"/>
  <c r="AF2341" i="5"/>
  <c r="AE2340" i="5"/>
  <c r="AG2340" i="5"/>
  <c r="AG2341" i="5"/>
  <c r="AF2342" i="5"/>
  <c r="AE2341" i="5"/>
  <c r="AG2342" i="5"/>
  <c r="AF2343" i="5"/>
  <c r="AE2342" i="5"/>
  <c r="AG2343" i="5"/>
  <c r="AF2344" i="5"/>
  <c r="AE2343" i="5"/>
  <c r="AG2344" i="5"/>
  <c r="AE2344" i="5"/>
  <c r="AF2345" i="5"/>
  <c r="AG2345" i="5"/>
  <c r="AF2346" i="5"/>
  <c r="AE2345" i="5"/>
  <c r="AF2347" i="5"/>
  <c r="AE2346" i="5"/>
  <c r="AG2346" i="5"/>
  <c r="AE2347" i="5"/>
  <c r="AG2347" i="5"/>
  <c r="AF2348" i="5"/>
  <c r="AF2349" i="5"/>
  <c r="AE2348" i="5"/>
  <c r="AG2348" i="5"/>
  <c r="AE2349" i="5"/>
  <c r="AG2349" i="5"/>
  <c r="AF2350" i="5"/>
  <c r="AE2350" i="5"/>
  <c r="AG2350" i="5"/>
  <c r="AF2351" i="5"/>
  <c r="AG2351" i="5"/>
  <c r="AF2352" i="5"/>
  <c r="AE2351" i="5"/>
  <c r="AG2352" i="5"/>
  <c r="AE2352" i="5"/>
  <c r="AF2353" i="5"/>
  <c r="AG2353" i="5"/>
  <c r="AF2354" i="5"/>
  <c r="AE2353" i="5"/>
  <c r="AG2354" i="5"/>
  <c r="AF2355" i="5"/>
  <c r="AE2354" i="5"/>
  <c r="AG2355" i="5"/>
  <c r="AE2355" i="5"/>
  <c r="AF2356" i="5"/>
  <c r="AF2357" i="5"/>
  <c r="AE2356" i="5"/>
  <c r="AG2356" i="5"/>
  <c r="AF2358" i="5"/>
  <c r="AE2357" i="5"/>
  <c r="AG2357" i="5"/>
  <c r="AF2359" i="5"/>
  <c r="AE2358" i="5"/>
  <c r="AG2358" i="5"/>
  <c r="AG2359" i="5"/>
  <c r="AF2360" i="5"/>
  <c r="AE2359" i="5"/>
  <c r="AF2361" i="5"/>
  <c r="AE2360" i="5"/>
  <c r="AG2360" i="5"/>
  <c r="AG2361" i="5"/>
  <c r="AF2362" i="5"/>
  <c r="AE2361" i="5"/>
  <c r="AE2362" i="5"/>
  <c r="AG2362" i="5"/>
  <c r="AF2363" i="5"/>
  <c r="AE2363" i="5"/>
  <c r="AG2363" i="5"/>
  <c r="AF2364" i="5"/>
  <c r="AF2365" i="5"/>
  <c r="AE2364" i="5"/>
  <c r="AG2364" i="5"/>
  <c r="AF2366" i="5"/>
  <c r="AE2365" i="5"/>
  <c r="AG2365" i="5"/>
  <c r="AF2367" i="5"/>
  <c r="AE2366" i="5"/>
  <c r="AG2366" i="5"/>
  <c r="AE2367" i="5"/>
  <c r="AG2367" i="5"/>
  <c r="AF2368" i="5"/>
  <c r="AF2369" i="5"/>
  <c r="AE2368" i="5"/>
  <c r="AG2368" i="5"/>
  <c r="AE2369" i="5"/>
  <c r="AF2370" i="5"/>
  <c r="AG2369" i="5"/>
  <c r="AF2371" i="5"/>
  <c r="AE2370" i="5"/>
  <c r="AG2370" i="5"/>
  <c r="AG2371" i="5"/>
  <c r="AE2371" i="5"/>
  <c r="AF2372" i="5"/>
  <c r="AF2373" i="5"/>
  <c r="AE2372" i="5"/>
  <c r="AG2372" i="5"/>
  <c r="AF2374" i="5"/>
  <c r="AE2373" i="5"/>
  <c r="AG2373" i="5"/>
  <c r="AG2374" i="5"/>
  <c r="AF2375" i="5"/>
  <c r="AE2374" i="5"/>
  <c r="AE2375" i="5"/>
  <c r="AF2376" i="5"/>
  <c r="AG2375" i="5"/>
  <c r="AG2376" i="5"/>
  <c r="AF2377" i="5"/>
  <c r="AE2376" i="5"/>
  <c r="AE2377" i="5"/>
  <c r="AG2377" i="5"/>
  <c r="AF2378" i="5"/>
  <c r="AG2378" i="5"/>
  <c r="AF2379" i="5"/>
  <c r="AE2378" i="5"/>
  <c r="AF2380" i="5"/>
  <c r="AE2379" i="5"/>
  <c r="AG2379" i="5"/>
  <c r="AG2380" i="5"/>
  <c r="AF2381" i="5"/>
  <c r="AE2380" i="5"/>
  <c r="AE2381" i="5"/>
  <c r="AG2381" i="5"/>
  <c r="AF2382" i="5"/>
  <c r="AG2382" i="5"/>
  <c r="AF2383" i="5"/>
  <c r="AE2382" i="5"/>
  <c r="AE2383" i="5"/>
  <c r="AG2383" i="5"/>
  <c r="AF2384" i="5"/>
  <c r="AG2384" i="5"/>
  <c r="AF2385" i="5"/>
  <c r="AE2384" i="5"/>
  <c r="AF2386" i="5"/>
  <c r="AG2385" i="5"/>
  <c r="AE2385" i="5"/>
  <c r="AE2386" i="5"/>
  <c r="AG2386" i="5"/>
  <c r="AF2387" i="5"/>
  <c r="AF2388" i="5"/>
  <c r="AE2387" i="5"/>
  <c r="AG2387" i="5"/>
  <c r="AG2388" i="5"/>
  <c r="AF2389" i="5"/>
  <c r="AE2388" i="5"/>
  <c r="AF2390" i="5"/>
  <c r="AE2389" i="5"/>
  <c r="AG2389" i="5"/>
  <c r="AE2390" i="5"/>
  <c r="AF2391" i="5"/>
  <c r="AG2390" i="5"/>
  <c r="AE2391" i="5"/>
  <c r="AG2391" i="5"/>
  <c r="AF2392" i="5"/>
  <c r="AE2392" i="5"/>
  <c r="AF2393" i="5"/>
  <c r="AG2392" i="5"/>
  <c r="AF2394" i="5"/>
  <c r="AG2393" i="5"/>
  <c r="AE2393" i="5"/>
  <c r="AG2394" i="5"/>
  <c r="AF2395" i="5"/>
  <c r="AE2394" i="5"/>
  <c r="AF2396" i="5"/>
  <c r="AE2395" i="5"/>
  <c r="AG2395" i="5"/>
  <c r="AG2396" i="5"/>
  <c r="AF2397" i="5"/>
  <c r="AE2396" i="5"/>
  <c r="AG2397" i="5"/>
  <c r="AF2398" i="5"/>
  <c r="AE2397" i="5"/>
  <c r="AF2399" i="5"/>
  <c r="AE2398" i="5"/>
  <c r="AG2398" i="5"/>
  <c r="AE2399" i="5"/>
  <c r="AG2399" i="5"/>
  <c r="AF2400" i="5"/>
  <c r="AE2400" i="5"/>
  <c r="AF2401" i="5"/>
  <c r="AG2400" i="5"/>
  <c r="AE2401" i="5"/>
  <c r="AG2401" i="5"/>
  <c r="AF2402" i="5"/>
  <c r="AG2402" i="5"/>
  <c r="AF2403" i="5"/>
  <c r="AE2402" i="5"/>
  <c r="AF2404" i="5"/>
  <c r="AE2403" i="5"/>
  <c r="AG2403" i="5"/>
  <c r="AE2404" i="5"/>
  <c r="AG2404" i="5"/>
  <c r="AF2405" i="5"/>
  <c r="AG2405" i="5"/>
  <c r="AF2406" i="5"/>
  <c r="AE2405" i="5"/>
  <c r="AE2406" i="5"/>
  <c r="AG2406" i="5"/>
  <c r="AF2407" i="5"/>
  <c r="AG2407" i="5"/>
  <c r="AF2408" i="5"/>
  <c r="AE2407" i="5"/>
  <c r="AG2408" i="5"/>
  <c r="AF2409" i="5"/>
  <c r="AE2408" i="5"/>
  <c r="AF2410" i="5"/>
  <c r="AG2409" i="5"/>
  <c r="AE2409" i="5"/>
  <c r="AG2410" i="5"/>
  <c r="AF2411" i="5"/>
  <c r="AE2410" i="5"/>
  <c r="AF2412" i="5"/>
  <c r="AE2411" i="5"/>
  <c r="AG2411" i="5"/>
  <c r="AG2412" i="5"/>
  <c r="AF2413" i="5"/>
  <c r="AE2412" i="5"/>
  <c r="AG2413" i="5"/>
  <c r="AF2414" i="5"/>
  <c r="AE2413" i="5"/>
  <c r="AF2415" i="5"/>
  <c r="AE2414" i="5"/>
  <c r="AG2414" i="5"/>
  <c r="AE2415" i="5"/>
  <c r="AG2415" i="5"/>
  <c r="AF2416" i="5"/>
  <c r="AG2416" i="5"/>
  <c r="AF2417" i="5"/>
  <c r="AE2416" i="5"/>
  <c r="AE2417" i="5"/>
  <c r="AG2417" i="5"/>
  <c r="AF2418" i="5"/>
  <c r="AF2419" i="5"/>
  <c r="AG2418" i="5"/>
  <c r="AE2418" i="5"/>
  <c r="AE2419" i="5"/>
  <c r="AF2420" i="5"/>
  <c r="AG2419" i="5"/>
  <c r="AG2420" i="5"/>
  <c r="AE2420" i="5"/>
  <c r="AF2421" i="5"/>
  <c r="AF2422" i="5"/>
  <c r="AG2421" i="5"/>
  <c r="AE2421" i="5"/>
  <c r="AE2422" i="5"/>
  <c r="AF2423" i="5"/>
  <c r="AG2422" i="5"/>
  <c r="AG2423" i="5"/>
  <c r="AF2424" i="5"/>
  <c r="AE2423" i="5"/>
  <c r="AG2424" i="5"/>
  <c r="AF2425" i="5"/>
  <c r="AE2424" i="5"/>
  <c r="AG2425" i="5"/>
  <c r="AE2425" i="5"/>
  <c r="AF2426" i="5"/>
  <c r="AF2427" i="5"/>
  <c r="AG2426" i="5"/>
  <c r="AE2426" i="5"/>
  <c r="AG2427" i="5"/>
  <c r="AF2428" i="5"/>
  <c r="AE2427" i="5"/>
  <c r="AG2428" i="5"/>
  <c r="AF2429" i="5"/>
  <c r="AE2428" i="5"/>
  <c r="AE2429" i="5"/>
  <c r="AF2430" i="5"/>
  <c r="AG2429" i="5"/>
  <c r="AF2431" i="5"/>
  <c r="AE2430" i="5"/>
  <c r="AG2430" i="5"/>
  <c r="AG2431" i="5"/>
  <c r="AE2431" i="5"/>
  <c r="AF2432" i="5"/>
  <c r="AF2433" i="5"/>
  <c r="AG2432" i="5"/>
  <c r="AE2432" i="5"/>
  <c r="AG2433" i="5"/>
  <c r="AF2434" i="5"/>
  <c r="AE2433" i="5"/>
  <c r="AF2435" i="5"/>
  <c r="AE2434" i="5"/>
  <c r="AG2434" i="5"/>
  <c r="AF2436" i="5"/>
  <c r="AE2435" i="5"/>
  <c r="AG2435" i="5"/>
  <c r="AE2436" i="5"/>
  <c r="AG2436" i="5"/>
  <c r="AF2437" i="5"/>
  <c r="AE2437" i="5"/>
  <c r="AF2438" i="5"/>
  <c r="AG2437" i="5"/>
  <c r="AE2438" i="5"/>
  <c r="AG2438" i="5"/>
  <c r="AF2439" i="5"/>
  <c r="AF2440" i="5"/>
  <c r="AE2439" i="5"/>
  <c r="AG2439" i="5"/>
  <c r="AG2440" i="5"/>
  <c r="AF2441" i="5"/>
  <c r="AE2440" i="5"/>
  <c r="AG2441" i="5"/>
  <c r="AF2442" i="5"/>
  <c r="AE2441" i="5"/>
  <c r="AE2442" i="5"/>
  <c r="AF2443" i="5"/>
  <c r="AG2442" i="5"/>
  <c r="AE2443" i="5"/>
  <c r="AG2443" i="5"/>
  <c r="AF2444" i="5"/>
  <c r="AG2444" i="5"/>
  <c r="AF2445" i="5"/>
  <c r="AE2444" i="5"/>
  <c r="AF2446" i="5"/>
  <c r="AG2445" i="5"/>
  <c r="AE2445" i="5"/>
  <c r="AE2446" i="5"/>
  <c r="AG2446" i="5"/>
  <c r="AF2447" i="5"/>
  <c r="AG2447" i="5"/>
  <c r="AF2448" i="5"/>
  <c r="AE2447" i="5"/>
  <c r="AG2448" i="5"/>
  <c r="AF2449" i="5"/>
  <c r="AE2448" i="5"/>
  <c r="AG2449" i="5"/>
  <c r="AE2449" i="5"/>
  <c r="AF2450" i="5"/>
  <c r="AG2450" i="5"/>
  <c r="AF2451" i="5"/>
  <c r="AE2450" i="5"/>
  <c r="AE2451" i="5"/>
  <c r="AG2451" i="5"/>
  <c r="AF2452" i="5"/>
  <c r="AG2452" i="5"/>
  <c r="AF2453" i="5"/>
  <c r="AE2452" i="5"/>
  <c r="AF2454" i="5"/>
  <c r="AE2453" i="5"/>
  <c r="AG2453" i="5"/>
  <c r="AF2455" i="5"/>
  <c r="AE2454" i="5"/>
  <c r="AG2454" i="5"/>
  <c r="AG2455" i="5"/>
  <c r="AE2455" i="5"/>
  <c r="AF2456" i="5"/>
  <c r="AF2457" i="5"/>
  <c r="AE2456" i="5"/>
  <c r="AG2456" i="5"/>
  <c r="AG2457" i="5"/>
  <c r="AE2457" i="5"/>
  <c r="AF2458" i="5"/>
  <c r="AF2459" i="5"/>
  <c r="AE2458" i="5"/>
  <c r="AG2458" i="5"/>
  <c r="AF2460" i="5"/>
  <c r="AG2459" i="5"/>
  <c r="AE2459" i="5"/>
  <c r="AF2461" i="5"/>
  <c r="AG2460" i="5"/>
  <c r="AE2460" i="5"/>
  <c r="AF2462" i="5"/>
  <c r="AE2461" i="5"/>
  <c r="AG2461" i="5"/>
  <c r="AF2463" i="5"/>
  <c r="AE2462" i="5"/>
  <c r="AG2462" i="5"/>
  <c r="AG2463" i="5"/>
  <c r="AF2464" i="5"/>
  <c r="AE2463" i="5"/>
  <c r="AF2465" i="5"/>
  <c r="AG2464" i="5"/>
  <c r="AE2464" i="5"/>
  <c r="AG2465" i="5"/>
  <c r="AF2466" i="5"/>
  <c r="AE2465" i="5"/>
  <c r="AG2466" i="5"/>
  <c r="AE2466" i="5"/>
  <c r="AF2467" i="5"/>
  <c r="AF2468" i="5"/>
  <c r="AE2467" i="5"/>
  <c r="AG2467" i="5"/>
  <c r="AE2468" i="5"/>
  <c r="AG2468" i="5"/>
  <c r="AF2469" i="5"/>
  <c r="AF2470" i="5"/>
  <c r="AE2469" i="5"/>
  <c r="AG2469" i="5"/>
  <c r="AE2470" i="5"/>
  <c r="AG2470" i="5"/>
  <c r="AF2471" i="5"/>
  <c r="AF2472" i="5"/>
  <c r="AG2471" i="5"/>
  <c r="AE2471" i="5"/>
  <c r="AG2472" i="5"/>
  <c r="AF2473" i="5"/>
  <c r="AE2472" i="5"/>
  <c r="AG2473" i="5"/>
  <c r="AF2474" i="5"/>
  <c r="AE2473" i="5"/>
  <c r="AF2475" i="5"/>
  <c r="AE2474" i="5"/>
  <c r="AG2474" i="5"/>
  <c r="AE2475" i="5"/>
  <c r="AG2475" i="5"/>
  <c r="AF2476" i="5"/>
  <c r="AG2476" i="5"/>
  <c r="AF2477" i="5"/>
  <c r="AE2476" i="5"/>
  <c r="AG2477" i="5"/>
  <c r="AF2478" i="5"/>
  <c r="AE2477" i="5"/>
  <c r="AE2478" i="5"/>
  <c r="AG2478" i="5"/>
  <c r="AF2479" i="5"/>
  <c r="AG2479" i="5"/>
  <c r="AF2480" i="5"/>
  <c r="AE2479" i="5"/>
  <c r="AG2480" i="5"/>
  <c r="AF2481" i="5"/>
  <c r="AE2480" i="5"/>
  <c r="AG2481" i="5"/>
  <c r="AF2482" i="5"/>
  <c r="AE2481" i="5"/>
  <c r="AG2482" i="5"/>
  <c r="AF2483" i="5"/>
  <c r="AE2482" i="5"/>
  <c r="AE2483" i="5"/>
  <c r="AG2483" i="5"/>
  <c r="AF2484" i="5"/>
  <c r="AE2484" i="5"/>
  <c r="AG2484" i="5"/>
  <c r="AF2485" i="5"/>
  <c r="AF2486" i="5"/>
  <c r="AE2485" i="5"/>
  <c r="AG2485" i="5"/>
  <c r="AF2487" i="5"/>
  <c r="AE2486" i="5"/>
  <c r="AG2486" i="5"/>
  <c r="AG2487" i="5"/>
  <c r="AF2488" i="5"/>
  <c r="AE2487" i="5"/>
  <c r="AF2489" i="5"/>
  <c r="AG2488" i="5"/>
  <c r="AE2488" i="5"/>
  <c r="AG2489" i="5"/>
  <c r="AE2489" i="5"/>
  <c r="AF2490" i="5"/>
  <c r="AF2491" i="5"/>
  <c r="AE2490" i="5"/>
  <c r="AG2490" i="5"/>
  <c r="AF2492" i="5"/>
  <c r="AG2491" i="5"/>
  <c r="AE2491" i="5"/>
  <c r="AG2492" i="5"/>
  <c r="AF2493" i="5"/>
  <c r="AE2492" i="5"/>
  <c r="AF2494" i="5"/>
  <c r="AE2493" i="5"/>
  <c r="AG2493" i="5"/>
  <c r="AF2495" i="5"/>
  <c r="AE2494" i="5"/>
  <c r="AG2494" i="5"/>
  <c r="AE2495" i="5"/>
  <c r="AG2495" i="5"/>
  <c r="AF2496" i="5"/>
  <c r="AF2497" i="5"/>
  <c r="AG2496" i="5"/>
  <c r="AE2496" i="5"/>
  <c r="AG2497" i="5"/>
  <c r="AF2498" i="5"/>
  <c r="AE2497" i="5"/>
  <c r="AF2499" i="5"/>
  <c r="AE2498" i="5"/>
  <c r="AG2498" i="5"/>
  <c r="AF2500" i="5"/>
  <c r="AE2499" i="5"/>
  <c r="AG2499" i="5"/>
  <c r="AE2500" i="5"/>
  <c r="AG2500" i="5"/>
  <c r="AF2501" i="5"/>
  <c r="AF2502" i="5"/>
  <c r="AE2501" i="5"/>
  <c r="AG2501" i="5"/>
  <c r="AE2502" i="5"/>
  <c r="AG2502" i="5"/>
  <c r="AF2503" i="5"/>
  <c r="AF2504" i="5"/>
  <c r="AE2503" i="5"/>
  <c r="AG2503" i="5"/>
  <c r="AG2504" i="5"/>
  <c r="AF2505" i="5"/>
  <c r="AE2504" i="5"/>
  <c r="AG2505" i="5"/>
  <c r="AF2506" i="5"/>
  <c r="AE2505" i="5"/>
  <c r="AG2506" i="5"/>
  <c r="AF2507" i="5"/>
  <c r="AE2506" i="5"/>
  <c r="AE2507" i="5"/>
  <c r="AG2507" i="5"/>
  <c r="AF2508" i="5"/>
  <c r="AG2508" i="5"/>
  <c r="AF2509" i="5"/>
  <c r="AE2508" i="5"/>
  <c r="AF2510" i="5"/>
  <c r="AG2509" i="5"/>
  <c r="AE2509" i="5"/>
  <c r="AE2510" i="5"/>
  <c r="AG2510" i="5"/>
  <c r="AF2511" i="5"/>
  <c r="AG2511" i="5"/>
  <c r="AF2512" i="5"/>
  <c r="AE2511" i="5"/>
  <c r="AE2512" i="5"/>
  <c r="AF2513" i="5"/>
  <c r="AG2512" i="5"/>
  <c r="AG2513" i="5"/>
  <c r="AF2514" i="5"/>
  <c r="AE2513" i="5"/>
  <c r="AG2514" i="5"/>
  <c r="AF2515" i="5"/>
  <c r="AE2514" i="5"/>
  <c r="AE2515" i="5"/>
  <c r="AG2515" i="5"/>
  <c r="AF2516" i="5"/>
  <c r="AG2516" i="5"/>
  <c r="AF2517" i="5"/>
  <c r="AE2516" i="5"/>
  <c r="AF2518" i="5"/>
  <c r="AG2517" i="5"/>
  <c r="AE2517" i="5"/>
  <c r="AF2519" i="5"/>
  <c r="AE2518" i="5"/>
  <c r="AG2518" i="5"/>
  <c r="AG2519" i="5"/>
  <c r="AF2520" i="5"/>
  <c r="AE2519" i="5"/>
  <c r="AF2521" i="5"/>
  <c r="AE2520" i="5"/>
  <c r="AG2520" i="5"/>
  <c r="AG2521" i="5"/>
  <c r="AE2521" i="5"/>
  <c r="AF2522" i="5"/>
  <c r="AG2522" i="5"/>
  <c r="AE2522" i="5"/>
  <c r="AF2523" i="5"/>
  <c r="AE2523" i="5"/>
  <c r="AG2523" i="5"/>
  <c r="AF2524" i="5"/>
  <c r="AF2525" i="5"/>
  <c r="AG2524" i="5"/>
  <c r="AE2524" i="5"/>
  <c r="AE2525" i="5"/>
  <c r="AF2526" i="5"/>
  <c r="AG2525" i="5"/>
  <c r="AG2526" i="5"/>
  <c r="AE2526" i="5"/>
  <c r="AF2527" i="5"/>
  <c r="AF2528" i="5"/>
  <c r="AE2527" i="5"/>
  <c r="AG2527" i="5"/>
  <c r="AG2528" i="5"/>
  <c r="AF2529" i="5"/>
  <c r="AE2528" i="5"/>
  <c r="AG2529" i="5"/>
  <c r="AE2529" i="5"/>
  <c r="AF2530" i="5"/>
  <c r="AG2530" i="5"/>
  <c r="AE2530" i="5"/>
  <c r="AF2531" i="5"/>
  <c r="AE2531" i="5"/>
  <c r="AF2532" i="5"/>
  <c r="AG2531" i="5"/>
  <c r="AE2532" i="5"/>
  <c r="AF2533" i="5"/>
  <c r="AG2532" i="5"/>
  <c r="AG2533" i="5"/>
  <c r="AE2533" i="5"/>
  <c r="AF2534" i="5"/>
  <c r="AG2534" i="5"/>
  <c r="AE2534" i="5"/>
  <c r="AF2535" i="5"/>
  <c r="AG2535" i="5"/>
  <c r="AE2535" i="5"/>
  <c r="AF2536" i="5"/>
  <c r="AF2537" i="5"/>
  <c r="AG2536" i="5"/>
  <c r="AE2536" i="5"/>
  <c r="AF2538" i="5"/>
  <c r="AG2537" i="5"/>
  <c r="AE2537" i="5"/>
  <c r="AE2538" i="5"/>
  <c r="AF2539" i="5"/>
  <c r="AG2538" i="5"/>
  <c r="AE2539" i="5"/>
  <c r="AF2540" i="5"/>
  <c r="AG2539" i="5"/>
  <c r="AF2541" i="5"/>
  <c r="AG2540" i="5"/>
  <c r="AE2540" i="5"/>
  <c r="AF2542" i="5"/>
  <c r="AE2541" i="5"/>
  <c r="AG2541" i="5"/>
  <c r="AG2542" i="5"/>
  <c r="AE2542" i="5"/>
  <c r="AF2543" i="5"/>
  <c r="AF2544" i="5"/>
  <c r="AG2543" i="5"/>
  <c r="AE2543" i="5"/>
  <c r="AE2544" i="5"/>
  <c r="AG2544" i="5"/>
  <c r="AF2545" i="5"/>
  <c r="AE2545" i="5"/>
  <c r="AG2545" i="5"/>
  <c r="AF2546" i="5"/>
  <c r="AE2546" i="5"/>
  <c r="AF2547" i="5"/>
  <c r="AG2546" i="5"/>
  <c r="AE2547" i="5"/>
  <c r="AF2548" i="5"/>
  <c r="AG2547" i="5"/>
  <c r="AE2548" i="5"/>
  <c r="AF2549" i="5"/>
  <c r="AG2548" i="5"/>
  <c r="AF2550" i="5"/>
  <c r="AE2549" i="5"/>
  <c r="AG2549" i="5"/>
  <c r="AE2550" i="5"/>
  <c r="AF2551" i="5"/>
  <c r="AG2550" i="5"/>
  <c r="AG2551" i="5"/>
  <c r="AE2551" i="5"/>
  <c r="AF2552" i="5"/>
  <c r="AE2552" i="5"/>
  <c r="AF2553" i="5"/>
  <c r="AG2552" i="5"/>
  <c r="AG2553" i="5"/>
  <c r="AF2554" i="5"/>
  <c r="AE2553" i="5"/>
  <c r="AG2554" i="5"/>
  <c r="AF2555" i="5"/>
  <c r="AE2554" i="5"/>
  <c r="AE2555" i="5"/>
  <c r="AF2556" i="5"/>
  <c r="AG2555" i="5"/>
  <c r="AG2556" i="5"/>
  <c r="AF2557" i="5"/>
  <c r="AE2556" i="5"/>
  <c r="AF2558" i="5"/>
  <c r="AG2557" i="5"/>
  <c r="AE2557" i="5"/>
  <c r="AE2558" i="5"/>
  <c r="AF2559" i="5"/>
  <c r="AG2558" i="5"/>
  <c r="AF2560" i="5"/>
  <c r="AG2559" i="5"/>
  <c r="AE2559" i="5"/>
  <c r="AE2560" i="5"/>
  <c r="AG2560" i="5"/>
  <c r="AF2561" i="5"/>
  <c r="AE2561" i="5"/>
  <c r="AF2562" i="5"/>
  <c r="AG2561" i="5"/>
  <c r="AG2562" i="5"/>
  <c r="AF2563" i="5"/>
  <c r="AE2562" i="5"/>
  <c r="AG2563" i="5"/>
  <c r="AE2563" i="5"/>
  <c r="AF2564" i="5"/>
  <c r="AG2564" i="5"/>
  <c r="AE2564" i="5"/>
  <c r="AF2565" i="5"/>
  <c r="AE2565" i="5"/>
  <c r="AF2566" i="5"/>
  <c r="AG2565" i="5"/>
  <c r="AF2567" i="5"/>
  <c r="AG2566" i="5"/>
  <c r="AE2566" i="5"/>
  <c r="AF2568" i="5"/>
  <c r="AG2567" i="5"/>
  <c r="AE2567" i="5"/>
  <c r="AE2568" i="5"/>
  <c r="AF2569" i="5"/>
  <c r="AG2568" i="5"/>
  <c r="AE2569" i="5"/>
  <c r="AG2569" i="5"/>
  <c r="AF2570" i="5"/>
  <c r="AE2570" i="5"/>
  <c r="AF2571" i="5"/>
  <c r="AG2570" i="5"/>
  <c r="AG2571" i="5"/>
  <c r="AE2571" i="5"/>
  <c r="AF2572" i="5"/>
  <c r="AE2572" i="5"/>
  <c r="AF2573" i="5"/>
  <c r="AG2572" i="5"/>
  <c r="AF2574" i="5"/>
  <c r="AG2573" i="5"/>
  <c r="AE2573" i="5"/>
  <c r="AF2575" i="5"/>
  <c r="AE2574" i="5"/>
  <c r="AG2574" i="5"/>
  <c r="AE2575" i="5"/>
  <c r="AF2576" i="5"/>
  <c r="AG2575" i="5"/>
  <c r="AE2576" i="5"/>
  <c r="AF2577" i="5"/>
  <c r="AG2576" i="5"/>
  <c r="AF2578" i="5"/>
  <c r="AE2577" i="5"/>
  <c r="AG2577" i="5"/>
  <c r="AE2578" i="5"/>
  <c r="AF2579" i="5"/>
  <c r="AG2578" i="5"/>
  <c r="AE2579" i="5"/>
  <c r="AG2579" i="5"/>
  <c r="AF2580" i="5"/>
  <c r="AF2581" i="5"/>
  <c r="AE2580" i="5"/>
  <c r="AG2580" i="5"/>
  <c r="AE2581" i="5"/>
  <c r="AG2581" i="5"/>
  <c r="AF2582" i="5"/>
  <c r="AE2582" i="5"/>
  <c r="AF2583" i="5"/>
  <c r="AG2582" i="5"/>
  <c r="AG2583" i="5"/>
  <c r="AE2583" i="5"/>
  <c r="AF2584" i="5"/>
  <c r="AF2585" i="5"/>
  <c r="AE2584" i="5"/>
  <c r="AG2584" i="5"/>
  <c r="AE2585" i="5"/>
  <c r="AG2585" i="5"/>
  <c r="AF2586" i="5"/>
  <c r="AF2587" i="5"/>
  <c r="AE2586" i="5"/>
  <c r="AG2586" i="5"/>
  <c r="AG2587" i="5"/>
  <c r="AF2588" i="5"/>
  <c r="AE2587" i="5"/>
  <c r="AE2588" i="5"/>
  <c r="AF2589" i="5"/>
  <c r="AG2588" i="5"/>
  <c r="AF2590" i="5"/>
  <c r="AE2589" i="5"/>
  <c r="AG2589" i="5"/>
  <c r="AG2590" i="5"/>
  <c r="AF2591" i="5"/>
  <c r="AE2590" i="5"/>
  <c r="AG2591" i="5"/>
  <c r="AF2592" i="5"/>
  <c r="AE2591" i="5"/>
  <c r="AF2593" i="5"/>
  <c r="AE2592" i="5"/>
  <c r="AG2592" i="5"/>
  <c r="AE2593" i="5"/>
  <c r="AG2593" i="5"/>
  <c r="AF2594" i="5"/>
  <c r="AE2594" i="5"/>
  <c r="AG2594" i="5"/>
  <c r="AF2595" i="5"/>
  <c r="AE2595" i="5"/>
  <c r="AF2596" i="5"/>
  <c r="AG2595" i="5"/>
  <c r="AG2596" i="5"/>
  <c r="AF2597" i="5"/>
  <c r="AE2596" i="5"/>
  <c r="AF2598" i="5"/>
  <c r="AG2597" i="5"/>
  <c r="AE2597" i="5"/>
  <c r="AF2599" i="5"/>
  <c r="AG2598" i="5"/>
  <c r="AE2598" i="5"/>
  <c r="AG2599" i="5"/>
  <c r="AF2600" i="5"/>
  <c r="AE2599" i="5"/>
  <c r="AG2600" i="5"/>
  <c r="AF2601" i="5"/>
  <c r="AE2600" i="5"/>
  <c r="AG2601" i="5"/>
  <c r="AF2602" i="5"/>
  <c r="AE2601" i="5"/>
  <c r="AG2602" i="5"/>
  <c r="AF2603" i="5"/>
  <c r="AE2602" i="5"/>
  <c r="AE2603" i="5"/>
  <c r="AF2604" i="5"/>
  <c r="AG2603" i="5"/>
  <c r="AE2604" i="5"/>
  <c r="AG2604" i="5"/>
  <c r="AF2605" i="5"/>
  <c r="AF2606" i="5"/>
  <c r="AG2605" i="5"/>
  <c r="AE2605" i="5"/>
  <c r="AE2606" i="5"/>
  <c r="AF2607" i="5"/>
  <c r="AG2606" i="5"/>
  <c r="AE2607" i="5"/>
  <c r="AF2608" i="5"/>
  <c r="AG2607" i="5"/>
  <c r="AF2609" i="5"/>
  <c r="AE2608" i="5"/>
  <c r="AG2608" i="5"/>
  <c r="AF2610" i="5"/>
  <c r="AE2609" i="5"/>
  <c r="AG2609" i="5"/>
  <c r="AF2611" i="5"/>
  <c r="AE2610" i="5"/>
  <c r="AG2610" i="5"/>
  <c r="AF2612" i="5"/>
  <c r="AG2611" i="5"/>
  <c r="AE2611" i="5"/>
  <c r="AF2613" i="5"/>
  <c r="AE2612" i="5"/>
  <c r="AG2612" i="5"/>
  <c r="AG2613" i="5"/>
  <c r="AF2614" i="5"/>
  <c r="AE2613" i="5"/>
  <c r="AF2615" i="5"/>
  <c r="AE2614" i="5"/>
  <c r="AG2614" i="5"/>
  <c r="AF2616" i="5"/>
  <c r="AE2615" i="5"/>
  <c r="AG2615" i="5"/>
  <c r="AG2616" i="5"/>
  <c r="AE2616" i="5"/>
  <c r="AF2617" i="5"/>
  <c r="AG2617" i="5"/>
  <c r="AF2618" i="5"/>
  <c r="AE2617" i="5"/>
  <c r="AE2618" i="5"/>
  <c r="AF2619" i="5"/>
  <c r="AG2618" i="5"/>
  <c r="AF2620" i="5"/>
  <c r="AE2619" i="5"/>
  <c r="AG2619" i="5"/>
  <c r="AG2620" i="5"/>
  <c r="AF2621" i="5"/>
  <c r="AE2620" i="5"/>
  <c r="AF2622" i="5"/>
  <c r="AG2621" i="5"/>
  <c r="AE2621" i="5"/>
  <c r="AF2623" i="5"/>
  <c r="AE2622" i="5"/>
  <c r="AG2622" i="5"/>
  <c r="AG2623" i="5"/>
  <c r="AF2624" i="5"/>
  <c r="AE2623" i="5"/>
  <c r="AE2624" i="5"/>
  <c r="AG2624" i="5"/>
  <c r="AF2625" i="5"/>
  <c r="AE2625" i="5"/>
  <c r="AF2626" i="5"/>
  <c r="AG2625" i="5"/>
  <c r="AG2626" i="5"/>
  <c r="AF2627" i="5"/>
  <c r="AE2626" i="5"/>
  <c r="AE2627" i="5"/>
  <c r="AF2628" i="5"/>
  <c r="AG2627" i="5"/>
  <c r="AG2628" i="5"/>
  <c r="AF2629" i="5"/>
  <c r="AE2628" i="5"/>
  <c r="AF2630" i="5"/>
  <c r="AE2629" i="5"/>
  <c r="AG2629" i="5"/>
  <c r="AE2630" i="5"/>
  <c r="AG2630" i="5"/>
  <c r="AF2631" i="5"/>
  <c r="AF2632" i="5"/>
  <c r="AG2631" i="5"/>
  <c r="AE2631" i="5"/>
  <c r="AF2633" i="5"/>
  <c r="AG2632" i="5"/>
  <c r="AE2632" i="5"/>
  <c r="AF2634" i="5"/>
  <c r="AE2633" i="5"/>
  <c r="AG2633" i="5"/>
  <c r="AF2635" i="5"/>
  <c r="AE2634" i="5"/>
  <c r="AG2634" i="5"/>
  <c r="AG2635" i="5"/>
  <c r="AF2636" i="5"/>
  <c r="AE2635" i="5"/>
  <c r="AF2637" i="5"/>
  <c r="AE2636" i="5"/>
  <c r="AG2636" i="5"/>
  <c r="AF2638" i="5"/>
  <c r="AE2637" i="5"/>
  <c r="AG2637" i="5"/>
  <c r="AF2639" i="5"/>
  <c r="AG2638" i="5"/>
  <c r="AE2638" i="5"/>
  <c r="AF2640" i="5"/>
  <c r="AE2639" i="5"/>
  <c r="AG2639" i="5"/>
  <c r="AF2641" i="5"/>
  <c r="AE2640" i="5"/>
  <c r="AG2640" i="5"/>
  <c r="AE2641" i="5"/>
  <c r="AG2641" i="5"/>
  <c r="AF2642" i="5"/>
  <c r="AF2643" i="5"/>
  <c r="AE2642" i="5"/>
  <c r="AG2642" i="5"/>
  <c r="AF2644" i="5"/>
  <c r="AG2643" i="5"/>
  <c r="AE2643" i="5"/>
  <c r="AE2644" i="5"/>
  <c r="AG2644" i="5"/>
  <c r="AF2645" i="5"/>
  <c r="AF2646" i="5"/>
  <c r="AE2645" i="5"/>
  <c r="AG2645" i="5"/>
  <c r="AF2647" i="5"/>
  <c r="AE2646" i="5"/>
  <c r="AG2646" i="5"/>
  <c r="AG2647" i="5"/>
  <c r="AE2647" i="5"/>
  <c r="AF2648" i="5"/>
  <c r="AF2649" i="5"/>
  <c r="AE2648" i="5"/>
  <c r="AG2648" i="5"/>
  <c r="AF2650" i="5"/>
  <c r="AE2649" i="5"/>
  <c r="AG2649" i="5"/>
  <c r="AE2650" i="5"/>
  <c r="AG2650" i="5"/>
  <c r="AF2651" i="5"/>
  <c r="AF2652" i="5"/>
  <c r="AE2651" i="5"/>
  <c r="AG2651" i="5"/>
  <c r="AE2652" i="5"/>
  <c r="AG2652" i="5"/>
  <c r="AF2653" i="5"/>
  <c r="AF2654" i="5"/>
  <c r="AG2653" i="5"/>
  <c r="AE2653" i="5"/>
  <c r="AE2654" i="5"/>
  <c r="AF2655" i="5"/>
  <c r="AG2654" i="5"/>
  <c r="AG2655" i="5"/>
  <c r="AE2655" i="5"/>
  <c r="AF2656" i="5"/>
  <c r="AG2656" i="5"/>
  <c r="AE2656" i="5"/>
  <c r="AF2657" i="5"/>
  <c r="AF2658" i="5"/>
  <c r="AE2657" i="5"/>
  <c r="AG2657" i="5"/>
  <c r="AE2658" i="5"/>
  <c r="AF2659" i="5"/>
  <c r="AG2658" i="5"/>
  <c r="AE2659" i="5"/>
  <c r="AF2660" i="5"/>
  <c r="AG2659" i="5"/>
  <c r="AE2660" i="5"/>
  <c r="AG2660" i="5"/>
  <c r="AF2661" i="5"/>
  <c r="AE2661" i="5"/>
  <c r="AG2661" i="5"/>
  <c r="AF2662" i="5"/>
  <c r="AE2662" i="5"/>
  <c r="AG2662" i="5"/>
  <c r="AF2663" i="5"/>
  <c r="AF2664" i="5"/>
  <c r="AE2663" i="5"/>
  <c r="AG2663" i="5"/>
  <c r="AG2664" i="5"/>
  <c r="AF2665" i="5"/>
  <c r="AE2664" i="5"/>
  <c r="AF2666" i="5"/>
  <c r="AG2665" i="5"/>
  <c r="AE2665" i="5"/>
  <c r="AE2666" i="5"/>
  <c r="AF2667" i="5"/>
  <c r="AG2666" i="5"/>
  <c r="AG2667" i="5"/>
  <c r="AF2668" i="5"/>
  <c r="AE2667" i="5"/>
  <c r="AF2669" i="5"/>
  <c r="AE2668" i="5"/>
  <c r="AG2668" i="5"/>
  <c r="AE2669" i="5"/>
  <c r="AG2669" i="5"/>
  <c r="AF2670" i="5"/>
  <c r="AG2670" i="5"/>
  <c r="AF2671" i="5"/>
  <c r="AE2670" i="5"/>
  <c r="AG2671" i="5"/>
  <c r="AE2671" i="5"/>
  <c r="AF2672" i="5"/>
  <c r="AF2673" i="5"/>
  <c r="AE2672" i="5"/>
  <c r="AG2672" i="5"/>
  <c r="AF2674" i="5"/>
  <c r="AE2673" i="5"/>
  <c r="AG2673" i="5"/>
  <c r="AG2674" i="5"/>
  <c r="AE2674" i="5"/>
  <c r="AF2675" i="5"/>
  <c r="AF2676" i="5"/>
  <c r="AG2675" i="5"/>
  <c r="AE2675" i="5"/>
  <c r="AF2677" i="5"/>
  <c r="AG2676" i="5"/>
  <c r="AE2676" i="5"/>
  <c r="AF2678" i="5"/>
  <c r="AE2677" i="5"/>
  <c r="AG2677" i="5"/>
  <c r="AF2679" i="5"/>
  <c r="AE2678" i="5"/>
  <c r="AG2678" i="5"/>
  <c r="AF2680" i="5"/>
  <c r="AE2679" i="5"/>
  <c r="AG2679" i="5"/>
  <c r="AF2681" i="5"/>
  <c r="AE2680" i="5"/>
  <c r="AG2680" i="5"/>
  <c r="AG2681" i="5"/>
  <c r="AF2682" i="5"/>
  <c r="AE2681" i="5"/>
  <c r="AE2682" i="5"/>
  <c r="AF2683" i="5"/>
  <c r="AG2682" i="5"/>
  <c r="AF2684" i="5"/>
  <c r="AE2683" i="5"/>
  <c r="AG2683" i="5"/>
  <c r="AG2684" i="5"/>
  <c r="AF2685" i="5"/>
  <c r="AE2684" i="5"/>
  <c r="AG2685" i="5"/>
  <c r="AE2685" i="5"/>
  <c r="AF2686" i="5"/>
  <c r="AF2687" i="5"/>
  <c r="AE2686" i="5"/>
  <c r="AG2686" i="5"/>
  <c r="AF2688" i="5"/>
  <c r="AG2687" i="5"/>
  <c r="AE2687" i="5"/>
  <c r="AE2688" i="5"/>
  <c r="AG2688" i="5"/>
  <c r="AF2689" i="5"/>
  <c r="AE2689" i="5"/>
  <c r="AG2689" i="5"/>
  <c r="AF2690" i="5"/>
  <c r="AF2691" i="5"/>
  <c r="AG2690" i="5"/>
  <c r="AE2690" i="5"/>
  <c r="AG2691" i="5"/>
  <c r="AE2691" i="5"/>
  <c r="AF2692" i="5"/>
  <c r="AG2692" i="5"/>
  <c r="AF2693" i="5"/>
  <c r="AE2692" i="5"/>
  <c r="AE2693" i="5"/>
  <c r="AG2693" i="5"/>
  <c r="AF2694" i="5"/>
  <c r="AG2694" i="5"/>
  <c r="AF2695" i="5"/>
  <c r="AE2694" i="5"/>
  <c r="AG2695" i="5"/>
  <c r="AE2695" i="5"/>
  <c r="AF2696" i="5"/>
  <c r="AE2696" i="5"/>
  <c r="AF2697" i="5"/>
  <c r="AG2696" i="5"/>
  <c r="AE2697" i="5"/>
  <c r="AG2697" i="5"/>
  <c r="AF2698" i="5"/>
  <c r="AE2698" i="5"/>
  <c r="AG2698" i="5"/>
  <c r="AF2699" i="5"/>
  <c r="AE2699" i="5"/>
  <c r="AG2699" i="5"/>
  <c r="AF2700" i="5"/>
  <c r="AG2700" i="5"/>
  <c r="AF2701" i="5"/>
  <c r="AE2700" i="5"/>
  <c r="AF2702" i="5"/>
  <c r="AG2701" i="5"/>
  <c r="AE2701" i="5"/>
  <c r="AF2703" i="5"/>
  <c r="AE2702" i="5"/>
  <c r="AG2702" i="5"/>
  <c r="AG2703" i="5"/>
  <c r="AE2703" i="5"/>
  <c r="AF2704" i="5"/>
  <c r="AE2704" i="5"/>
  <c r="AG2704" i="5"/>
  <c r="AF2705" i="5"/>
  <c r="AF2706" i="5"/>
  <c r="AE2705" i="5"/>
  <c r="AG2705" i="5"/>
  <c r="AE2706" i="5"/>
  <c r="AF2707" i="5"/>
  <c r="AG2706" i="5"/>
  <c r="AF2708" i="5"/>
  <c r="AE2707" i="5"/>
  <c r="AG2707" i="5"/>
  <c r="AG2708" i="5"/>
  <c r="AE2708" i="5"/>
  <c r="AF2709" i="5"/>
  <c r="AF2710" i="5"/>
  <c r="AG2709" i="5"/>
  <c r="AE2709" i="5"/>
  <c r="AE2710" i="5"/>
  <c r="AF2711" i="5"/>
  <c r="AG2710" i="5"/>
  <c r="AE2711" i="5"/>
  <c r="AF2712" i="5"/>
  <c r="AG2711" i="5"/>
  <c r="AG2712" i="5"/>
  <c r="AE2712" i="5"/>
  <c r="AF2713" i="5"/>
  <c r="AF2714" i="5"/>
  <c r="AG2713" i="5"/>
  <c r="AE2713" i="5"/>
  <c r="AF2715" i="5"/>
  <c r="AG2714" i="5"/>
  <c r="AE2714" i="5"/>
  <c r="AG2715" i="5"/>
  <c r="AE2715" i="5"/>
  <c r="AF2716" i="5"/>
  <c r="AE2716" i="5"/>
  <c r="AF2717" i="5"/>
  <c r="AG2716" i="5"/>
  <c r="AE2717" i="5"/>
  <c r="AF2718" i="5"/>
  <c r="AG2717" i="5"/>
  <c r="AE2718" i="5"/>
  <c r="AF2719" i="5"/>
  <c r="AG2718" i="5"/>
  <c r="AF2720" i="5"/>
  <c r="AE2719" i="5"/>
  <c r="AG2719" i="5"/>
  <c r="AG2720" i="5"/>
  <c r="AF2721" i="5"/>
  <c r="AE2720" i="5"/>
  <c r="AF2722" i="5"/>
  <c r="AG2721" i="5"/>
  <c r="AE2721" i="5"/>
  <c r="AE2722" i="5"/>
  <c r="AF2723" i="5"/>
  <c r="AG2722" i="5"/>
  <c r="AE2723" i="5"/>
  <c r="AF2724" i="5"/>
  <c r="AG2723" i="5"/>
  <c r="AF2725" i="5"/>
  <c r="AG2724" i="5"/>
  <c r="AE2724" i="5"/>
  <c r="AE2725" i="5"/>
  <c r="AG2725" i="5"/>
  <c r="AF2726" i="5"/>
  <c r="AF2727" i="5"/>
  <c r="AG2726" i="5"/>
  <c r="AE2726" i="5"/>
  <c r="AG2727" i="5"/>
  <c r="AE2727" i="5"/>
  <c r="AF2728" i="5"/>
  <c r="AF2729" i="5"/>
  <c r="AG2728" i="5"/>
  <c r="AE2728" i="5"/>
  <c r="AF2730" i="5"/>
  <c r="AG2729" i="5"/>
  <c r="AE2729" i="5"/>
  <c r="AE2730" i="5"/>
  <c r="AF2731" i="5"/>
  <c r="AG2730" i="5"/>
  <c r="AF2732" i="5"/>
  <c r="AE2731" i="5"/>
  <c r="AG2731" i="5"/>
  <c r="AF2733" i="5"/>
  <c r="AE2732" i="5"/>
  <c r="AG2732" i="5"/>
  <c r="AG2733" i="5"/>
  <c r="AE2733" i="5"/>
  <c r="AF2734" i="5"/>
  <c r="AF2735" i="5"/>
  <c r="AG2734" i="5"/>
  <c r="AE2734" i="5"/>
  <c r="AE2735" i="5"/>
  <c r="AF2736" i="5"/>
  <c r="AG2735" i="5"/>
  <c r="AF2737" i="5"/>
  <c r="AG2736" i="5"/>
  <c r="AE2736" i="5"/>
  <c r="AE2737" i="5"/>
  <c r="AF2738" i="5"/>
  <c r="AG2737" i="5"/>
  <c r="AF2739" i="5"/>
  <c r="AE2738" i="5"/>
  <c r="AG2738" i="5"/>
  <c r="AE2739" i="5"/>
  <c r="AG2739" i="5"/>
  <c r="AF2740" i="5"/>
  <c r="AF2741" i="5"/>
  <c r="AE2740" i="5"/>
  <c r="AG2740" i="5"/>
  <c r="AE2741" i="5"/>
  <c r="AF2742" i="5"/>
  <c r="AG2741" i="5"/>
  <c r="AE2742" i="5"/>
  <c r="AF2743" i="5"/>
  <c r="AG2742" i="5"/>
  <c r="AF2744" i="5"/>
  <c r="AE2743" i="5"/>
  <c r="AG2743" i="5"/>
  <c r="AG2744" i="5"/>
  <c r="AF2745" i="5"/>
  <c r="AE2744" i="5"/>
  <c r="AG2745" i="5"/>
  <c r="AE2745" i="5"/>
  <c r="AF2746" i="5"/>
  <c r="AE2746" i="5"/>
  <c r="AF2747" i="5"/>
  <c r="AG2746" i="5"/>
  <c r="AF2748" i="5"/>
  <c r="AG2747" i="5"/>
  <c r="AE2747" i="5"/>
  <c r="AE2748" i="5"/>
  <c r="AF2749" i="5"/>
  <c r="AG2748" i="5"/>
  <c r="AF2750" i="5"/>
  <c r="AG2749" i="5"/>
  <c r="AE2749" i="5"/>
  <c r="AE2750" i="5"/>
  <c r="AF2751" i="5"/>
  <c r="AG2750" i="5"/>
  <c r="AE2751" i="5"/>
  <c r="AF2752" i="5"/>
  <c r="AG2751" i="5"/>
  <c r="AG2752" i="5"/>
  <c r="AE2752" i="5"/>
  <c r="AF2753" i="5"/>
  <c r="AG2753" i="5"/>
  <c r="AE2753" i="5"/>
  <c r="AF2754" i="5"/>
  <c r="AG2754" i="5"/>
  <c r="AE2754" i="5"/>
  <c r="AF2755" i="5"/>
  <c r="AF2756" i="5"/>
  <c r="AE2755" i="5"/>
  <c r="AG2755" i="5"/>
  <c r="AF2757" i="5"/>
  <c r="AG2756" i="5"/>
  <c r="AE2756" i="5"/>
  <c r="AE2757" i="5"/>
  <c r="AF2758" i="5"/>
  <c r="AG2757" i="5"/>
  <c r="AF2759" i="5"/>
  <c r="AG2758" i="5"/>
  <c r="AE2758" i="5"/>
  <c r="AE2759" i="5"/>
  <c r="AF2760" i="5"/>
  <c r="AG2759" i="5"/>
  <c r="AE2760" i="5"/>
  <c r="AF2761" i="5"/>
  <c r="AG2760" i="5"/>
  <c r="AG2761" i="5"/>
  <c r="AE2761" i="5"/>
  <c r="AF2762" i="5"/>
  <c r="AE2762" i="5"/>
  <c r="AG2762" i="5"/>
  <c r="AF2763" i="5"/>
  <c r="AE2763" i="5"/>
  <c r="AG2763" i="5"/>
  <c r="AF2764" i="5"/>
  <c r="AE2764" i="5"/>
  <c r="AG2764" i="5"/>
  <c r="AF2765" i="5"/>
  <c r="AF2766" i="5"/>
  <c r="AE2765" i="5"/>
  <c r="AG2765" i="5"/>
  <c r="AE2766" i="5"/>
  <c r="AF2767" i="5"/>
  <c r="AG2766" i="5"/>
  <c r="AG2767" i="5"/>
  <c r="AF2768" i="5"/>
  <c r="AE2767" i="5"/>
  <c r="AF2769" i="5"/>
  <c r="AE2768" i="5"/>
  <c r="AG2768" i="5"/>
  <c r="AF2770" i="5"/>
  <c r="AE2769" i="5"/>
  <c r="AG2769" i="5"/>
  <c r="AF2771" i="5"/>
  <c r="AG2770" i="5"/>
  <c r="AE2770" i="5"/>
  <c r="AE2771" i="5"/>
  <c r="AG2771" i="5"/>
  <c r="AF2772" i="5"/>
  <c r="AF2773" i="5"/>
  <c r="AE2772" i="5"/>
  <c r="AG2772" i="5"/>
  <c r="AE2773" i="5"/>
  <c r="AF2774" i="5"/>
  <c r="AG2773" i="5"/>
  <c r="AF2775" i="5"/>
  <c r="AE2774" i="5"/>
  <c r="AG2774" i="5"/>
  <c r="AE2775" i="5"/>
  <c r="AG2775" i="5"/>
  <c r="AF2776" i="5"/>
  <c r="AF2777" i="5"/>
  <c r="AE2776" i="5"/>
  <c r="AG2776" i="5"/>
  <c r="AF2778" i="5"/>
  <c r="AE2777" i="5"/>
  <c r="AG2777" i="5"/>
  <c r="AF2779" i="5"/>
  <c r="AG2778" i="5"/>
  <c r="AE2778" i="5"/>
  <c r="AE2779" i="5"/>
  <c r="AG2779" i="5"/>
  <c r="AF2780" i="5"/>
  <c r="AG2780" i="5"/>
  <c r="AE2780" i="5"/>
  <c r="AF2781" i="5"/>
  <c r="AF2782" i="5"/>
  <c r="AE2781" i="5"/>
  <c r="AG2781" i="5"/>
  <c r="AF2783" i="5"/>
  <c r="AE2782" i="5"/>
  <c r="AG2782" i="5"/>
  <c r="AF2784" i="5"/>
  <c r="AG2783" i="5"/>
  <c r="AE2783" i="5"/>
  <c r="AE2784" i="5"/>
  <c r="AG2784" i="5"/>
  <c r="AF2785" i="5"/>
  <c r="AG2785" i="5"/>
  <c r="AF2786" i="5"/>
  <c r="AE2785" i="5"/>
  <c r="AE2786" i="5"/>
  <c r="AG2786" i="5"/>
  <c r="AF2787" i="5"/>
  <c r="AF2788" i="5"/>
  <c r="AE2787" i="5"/>
  <c r="AG2787" i="5"/>
  <c r="AE2788" i="5"/>
  <c r="AF2789" i="5"/>
  <c r="AG2788" i="5"/>
  <c r="AF2790" i="5"/>
  <c r="AE2789" i="5"/>
  <c r="AG2789" i="5"/>
  <c r="AF2791" i="5"/>
  <c r="AE2790" i="5"/>
  <c r="AG2790" i="5"/>
  <c r="AG2791" i="5"/>
  <c r="AF2792" i="5"/>
  <c r="AE2791" i="5"/>
  <c r="AF2793" i="5"/>
  <c r="AE2792" i="5"/>
  <c r="AG2792" i="5"/>
  <c r="AE2793" i="5"/>
  <c r="AG2793" i="5"/>
  <c r="AF2794" i="5"/>
  <c r="AE2794" i="5"/>
  <c r="AG2794" i="5"/>
  <c r="AF2795" i="5"/>
  <c r="AE2795" i="5"/>
  <c r="AG2795" i="5"/>
  <c r="AF2796" i="5"/>
  <c r="AF2797" i="5"/>
  <c r="AE2796" i="5"/>
  <c r="AG2796" i="5"/>
  <c r="AF2798" i="5"/>
  <c r="AE2797" i="5"/>
  <c r="AG2797" i="5"/>
  <c r="AE2798" i="5"/>
  <c r="AG2798" i="5"/>
  <c r="AF2799" i="5"/>
  <c r="AE2799" i="5"/>
  <c r="AG2799" i="5"/>
  <c r="AF2800" i="5"/>
  <c r="AF2801" i="5"/>
  <c r="AE2800" i="5"/>
  <c r="AG2800" i="5"/>
  <c r="AG2801" i="5"/>
  <c r="AE2801" i="5"/>
  <c r="AF2802" i="5"/>
  <c r="AE2802" i="5"/>
  <c r="AG2802" i="5"/>
  <c r="AF2803" i="5"/>
  <c r="AE2803" i="5"/>
  <c r="AG2803" i="5"/>
  <c r="AF2804" i="5"/>
  <c r="AG2804" i="5"/>
  <c r="AE2804" i="5"/>
  <c r="AF2805" i="5"/>
  <c r="AG2805" i="5"/>
  <c r="AF2806" i="5"/>
  <c r="AE2805" i="5"/>
  <c r="AG2806" i="5"/>
  <c r="AE2806" i="5"/>
  <c r="AF2807" i="5"/>
  <c r="AE2807" i="5"/>
  <c r="AG2807" i="5"/>
  <c r="AF2808" i="5"/>
  <c r="AF2809" i="5"/>
  <c r="AE2808" i="5"/>
  <c r="AG2808" i="5"/>
  <c r="AE2809" i="5"/>
  <c r="AF2810" i="5"/>
  <c r="AG2809" i="5"/>
  <c r="AF2811" i="5"/>
  <c r="AG2810" i="5"/>
  <c r="AE2810" i="5"/>
  <c r="AF2812" i="5"/>
  <c r="AG2811" i="5"/>
  <c r="AE2811" i="5"/>
  <c r="AE2812" i="5"/>
  <c r="AF2813" i="5"/>
  <c r="AG2812" i="5"/>
  <c r="AF2814" i="5"/>
  <c r="AE2813" i="5"/>
  <c r="AG2813" i="5"/>
  <c r="AG2814" i="5"/>
  <c r="AE2814" i="5"/>
  <c r="AF2815" i="5"/>
  <c r="AE2815" i="5"/>
  <c r="AG2815" i="5"/>
  <c r="AF2816" i="5"/>
  <c r="AE2816" i="5"/>
  <c r="AG2816" i="5"/>
  <c r="AF2817" i="5"/>
  <c r="AE2817" i="5"/>
  <c r="AG2817" i="5"/>
  <c r="AF2818" i="5"/>
  <c r="AE2818" i="5"/>
  <c r="AG2818" i="5"/>
  <c r="AF2819" i="5"/>
  <c r="AF2820" i="5"/>
  <c r="AE2819" i="5"/>
  <c r="AG2819" i="5"/>
  <c r="AE2820" i="5"/>
  <c r="AG2820" i="5"/>
  <c r="AF2821" i="5"/>
  <c r="AF2822" i="5"/>
  <c r="AE2821" i="5"/>
  <c r="AG2821" i="5"/>
  <c r="AF2823" i="5"/>
  <c r="AE2822" i="5"/>
  <c r="AG2822" i="5"/>
  <c r="AF2824" i="5"/>
  <c r="AE2823" i="5"/>
  <c r="AG2823" i="5"/>
  <c r="AF2825" i="5"/>
  <c r="AE2824" i="5"/>
  <c r="AG2824" i="5"/>
  <c r="AF2826" i="5"/>
  <c r="AE2825" i="5"/>
  <c r="AG2825" i="5"/>
  <c r="AE2826" i="5"/>
  <c r="AG2826" i="5"/>
  <c r="AF2827" i="5"/>
  <c r="AE2827" i="5"/>
  <c r="AG2827" i="5"/>
  <c r="AF2828" i="5"/>
  <c r="AE2828" i="5"/>
  <c r="AG2828" i="5"/>
  <c r="AF2829" i="5"/>
  <c r="AF2830" i="5"/>
  <c r="AE2829" i="5"/>
  <c r="AG2829" i="5"/>
  <c r="AE2830" i="5"/>
  <c r="AF2831" i="5"/>
  <c r="AG2830" i="5"/>
  <c r="AG2831" i="5"/>
  <c r="AE2831" i="5"/>
  <c r="AF2832" i="5"/>
  <c r="AF2833" i="5"/>
  <c r="AE2832" i="5"/>
  <c r="AG2832" i="5"/>
  <c r="AF2834" i="5"/>
  <c r="AE2833" i="5"/>
  <c r="AG2833" i="5"/>
  <c r="AF2835" i="5"/>
  <c r="AG2834" i="5"/>
  <c r="AE2834" i="5"/>
  <c r="AE2835" i="5"/>
  <c r="AG2835" i="5"/>
  <c r="AF2836" i="5"/>
  <c r="AF2837" i="5"/>
  <c r="AE2836" i="5"/>
  <c r="AG2836" i="5"/>
  <c r="AG2837" i="5"/>
  <c r="AF2838" i="5"/>
  <c r="AE2837" i="5"/>
  <c r="AG2838" i="5"/>
  <c r="AE2838" i="5"/>
  <c r="AF2839" i="5"/>
  <c r="AE2839" i="5"/>
  <c r="AF2840" i="5"/>
  <c r="AG2839" i="5"/>
  <c r="AE2840" i="5"/>
  <c r="AG2840" i="5"/>
  <c r="AF2841" i="5"/>
  <c r="AF2842" i="5"/>
  <c r="AE2841" i="5"/>
  <c r="AG2841" i="5"/>
  <c r="AE2842" i="5"/>
  <c r="AG2842" i="5"/>
  <c r="AF2843" i="5"/>
  <c r="AE2843" i="5"/>
  <c r="AG2843" i="5"/>
  <c r="AF2844" i="5"/>
  <c r="AG2844" i="5"/>
  <c r="AF2845" i="5"/>
  <c r="AE2844" i="5"/>
  <c r="AF2846" i="5"/>
  <c r="AE2845" i="5"/>
  <c r="AG2845" i="5"/>
  <c r="AF2847" i="5"/>
  <c r="AE2846" i="5"/>
  <c r="AG2846" i="5"/>
  <c r="AF2848" i="5"/>
  <c r="AE2847" i="5"/>
  <c r="AG2847" i="5"/>
  <c r="AE2848" i="5"/>
  <c r="AG2848" i="5"/>
  <c r="AF2849" i="5"/>
  <c r="AG2849" i="5"/>
  <c r="AF2850" i="5"/>
  <c r="AE2849" i="5"/>
  <c r="AE2850" i="5"/>
  <c r="AG2850" i="5"/>
  <c r="AF2851" i="5"/>
  <c r="AG2851" i="5"/>
  <c r="AF2852" i="5"/>
  <c r="AE2851" i="5"/>
  <c r="AG2852" i="5"/>
  <c r="AE2852" i="5"/>
  <c r="AF2853" i="5"/>
  <c r="AF2854" i="5"/>
  <c r="AE2853" i="5"/>
  <c r="AG2853" i="5"/>
  <c r="AE2854" i="5"/>
  <c r="AG2854" i="5"/>
  <c r="AF2855" i="5"/>
  <c r="AG2855" i="5"/>
  <c r="AE2855" i="5"/>
  <c r="AF2856" i="5"/>
  <c r="AF2857" i="5"/>
  <c r="AE2856" i="5"/>
  <c r="AG2856" i="5"/>
  <c r="AE2857" i="5"/>
  <c r="AG2857" i="5"/>
  <c r="AF2858" i="5"/>
  <c r="AE2858" i="5"/>
  <c r="AG2858" i="5"/>
  <c r="AF2859" i="5"/>
  <c r="AE2859" i="5"/>
  <c r="AG2859" i="5"/>
  <c r="AF2860" i="5"/>
  <c r="AF2861" i="5"/>
  <c r="AG2860" i="5"/>
  <c r="AE2860" i="5"/>
  <c r="AF2862" i="5"/>
  <c r="AE2861" i="5"/>
  <c r="AG2861" i="5"/>
  <c r="AF2863" i="5"/>
  <c r="AE2862" i="5"/>
  <c r="AG2862" i="5"/>
  <c r="AG2863" i="5"/>
  <c r="AF2864" i="5"/>
  <c r="AE2863" i="5"/>
  <c r="AF2865" i="5"/>
  <c r="AE2864" i="5"/>
  <c r="AG2864" i="5"/>
  <c r="AG2865" i="5"/>
  <c r="AE2865" i="5"/>
  <c r="AF2866" i="5"/>
  <c r="AF2867" i="5"/>
  <c r="AE2866" i="5"/>
  <c r="AG2866" i="5"/>
  <c r="AE2867" i="5"/>
  <c r="AG2867" i="5"/>
  <c r="AF2868" i="5"/>
  <c r="AG2868" i="5"/>
  <c r="AE2868" i="5"/>
  <c r="AF2869" i="5"/>
  <c r="AG2869" i="5"/>
  <c r="AF2870" i="5"/>
  <c r="AE2869" i="5"/>
  <c r="AG2870" i="5"/>
  <c r="AE2870" i="5"/>
  <c r="AF2871" i="5"/>
  <c r="AE2871" i="5"/>
  <c r="AG2871" i="5"/>
  <c r="AF2872" i="5"/>
  <c r="AG2872" i="5"/>
  <c r="AF2873" i="5"/>
  <c r="AE2872" i="5"/>
  <c r="AG2873" i="5"/>
  <c r="AF2874" i="5"/>
  <c r="AE2873" i="5"/>
  <c r="AF2875" i="5"/>
  <c r="AG2874" i="5"/>
  <c r="AE2874" i="5"/>
  <c r="AF2876" i="5"/>
  <c r="AE2875" i="5"/>
  <c r="AG2875" i="5"/>
  <c r="AG2876" i="5"/>
  <c r="AE2876" i="5"/>
  <c r="AF2877" i="5"/>
  <c r="AF2878" i="5"/>
  <c r="AE2877" i="5"/>
  <c r="AG2877" i="5"/>
  <c r="AG2878" i="5"/>
  <c r="AF2879" i="5"/>
  <c r="AE2878" i="5"/>
  <c r="AG2879" i="5"/>
  <c r="AE2879" i="5"/>
  <c r="AF2880" i="5"/>
  <c r="AE2880" i="5"/>
  <c r="AF2881" i="5"/>
  <c r="AG2880" i="5"/>
  <c r="AE2881" i="5"/>
  <c r="AG2881" i="5"/>
  <c r="AF2882" i="5"/>
  <c r="AF2883" i="5"/>
  <c r="AG2882" i="5"/>
  <c r="AE2882" i="5"/>
  <c r="AG2883" i="5"/>
  <c r="AE2883" i="5"/>
  <c r="AF2884" i="5"/>
  <c r="AG2884" i="5"/>
  <c r="AF2885" i="5"/>
  <c r="AE2884" i="5"/>
  <c r="AF2886" i="5"/>
  <c r="AG2885" i="5"/>
  <c r="AE2885" i="5"/>
  <c r="AG2886" i="5"/>
  <c r="AF2887" i="5"/>
  <c r="AE2886" i="5"/>
  <c r="AF2888" i="5"/>
  <c r="AG2887" i="5"/>
  <c r="AE2887" i="5"/>
  <c r="AE2888" i="5"/>
  <c r="AF2889" i="5"/>
  <c r="AG2888" i="5"/>
  <c r="AF2890" i="5"/>
  <c r="AG2889" i="5"/>
  <c r="AE2889" i="5"/>
  <c r="AG2890" i="5"/>
  <c r="AE2890" i="5"/>
  <c r="AF2891" i="5"/>
  <c r="AG2891" i="5"/>
  <c r="AE2891" i="5"/>
  <c r="AF2892" i="5"/>
  <c r="AG2892" i="5"/>
  <c r="AF2893" i="5"/>
  <c r="AE2892" i="5"/>
  <c r="AF2894" i="5"/>
  <c r="AG2893" i="5"/>
  <c r="AE2893" i="5"/>
  <c r="AE2894" i="5"/>
  <c r="AF2895" i="5"/>
  <c r="AG2894" i="5"/>
  <c r="AE2895" i="5"/>
  <c r="AF2896" i="5"/>
  <c r="AG2895" i="5"/>
  <c r="AE2896" i="5"/>
  <c r="AF2897" i="5"/>
  <c r="AG2896" i="5"/>
  <c r="AF2898" i="5"/>
  <c r="AG2897" i="5"/>
  <c r="AE2897" i="5"/>
  <c r="AF2899" i="5"/>
  <c r="AG2898" i="5"/>
  <c r="AE2898" i="5"/>
  <c r="AG2899" i="5"/>
  <c r="AE2899" i="5"/>
  <c r="AF2900" i="5"/>
  <c r="AG2900" i="5"/>
  <c r="AE2900" i="5"/>
  <c r="AF2901" i="5"/>
  <c r="AF2902" i="5"/>
  <c r="AG2901" i="5"/>
  <c r="AE2901" i="5"/>
  <c r="AG2902" i="5"/>
  <c r="AE2902" i="5"/>
  <c r="AF2903" i="5"/>
  <c r="AG2903" i="5"/>
  <c r="AE2903" i="5"/>
  <c r="AF2904" i="5"/>
  <c r="AE2904" i="5"/>
  <c r="AF2905" i="5"/>
  <c r="AG2904" i="5"/>
  <c r="AE2905" i="5"/>
  <c r="AF2906" i="5"/>
  <c r="AG2905" i="5"/>
  <c r="AF2907" i="5"/>
  <c r="AG2906" i="5"/>
  <c r="AE2906" i="5"/>
  <c r="AG2907" i="5"/>
  <c r="AE2907" i="5"/>
  <c r="AF2908" i="5"/>
  <c r="AF2909" i="5"/>
  <c r="AG2908" i="5"/>
  <c r="AE2908" i="5"/>
  <c r="AF2910" i="5"/>
  <c r="AE2909" i="5"/>
  <c r="AG2909" i="5"/>
  <c r="AG2910" i="5"/>
  <c r="AE2910" i="5"/>
  <c r="AF2911" i="5"/>
  <c r="AG2911" i="5"/>
  <c r="AE2911" i="5"/>
  <c r="AF2912" i="5"/>
  <c r="AG2912" i="5"/>
  <c r="AF2913" i="5"/>
  <c r="AE2912" i="5"/>
  <c r="AG2913" i="5"/>
  <c r="AE2913" i="5"/>
  <c r="AF2914" i="5"/>
  <c r="AG2914" i="5"/>
  <c r="AF2915" i="5"/>
  <c r="AE2914" i="5"/>
  <c r="AE2915" i="5"/>
  <c r="AG2915" i="5"/>
  <c r="AF2916" i="5"/>
  <c r="AG2916" i="5"/>
  <c r="AE2916" i="5"/>
  <c r="AF2917" i="5"/>
  <c r="AE2917" i="5"/>
  <c r="AF2918" i="5"/>
  <c r="AG2917" i="5"/>
  <c r="AE2918" i="5"/>
  <c r="AG2918" i="5"/>
  <c r="AF2919" i="5"/>
  <c r="AE2919" i="5"/>
  <c r="AG2919" i="5"/>
  <c r="AF2920" i="5"/>
  <c r="AE2920" i="5"/>
  <c r="AF2921" i="5"/>
  <c r="AG2920" i="5"/>
  <c r="AE2921" i="5"/>
  <c r="AG2921" i="5"/>
  <c r="AF2922" i="5"/>
  <c r="AE2922" i="5"/>
  <c r="AF2923" i="5"/>
  <c r="AG2922" i="5"/>
  <c r="AG2923" i="5"/>
  <c r="AF2924" i="5"/>
  <c r="AE2923" i="5"/>
  <c r="AG2924" i="5"/>
  <c r="AF2925" i="5"/>
  <c r="AE2924" i="5"/>
  <c r="AG2925" i="5"/>
  <c r="AF2926" i="5"/>
  <c r="AE2925" i="5"/>
  <c r="AE2926" i="5"/>
  <c r="AG2926" i="5"/>
  <c r="AF2927" i="5"/>
  <c r="AF2928" i="5"/>
  <c r="AE2927" i="5"/>
  <c r="AG2927" i="5"/>
  <c r="AE2928" i="5"/>
  <c r="AF2929" i="5"/>
  <c r="AG2928" i="5"/>
  <c r="AG2929" i="5"/>
  <c r="AE2929" i="5"/>
  <c r="AF2930" i="5"/>
  <c r="AG2930" i="5"/>
  <c r="AE2930" i="5"/>
  <c r="AF2931" i="5"/>
  <c r="AF2932" i="5"/>
  <c r="AG2931" i="5"/>
  <c r="AE2931" i="5"/>
  <c r="AG2932" i="5"/>
  <c r="AF2933" i="5"/>
  <c r="AE2932" i="5"/>
  <c r="AG2933" i="5"/>
  <c r="AE2933" i="5"/>
  <c r="AF2934" i="5"/>
  <c r="AE2934" i="5"/>
  <c r="AG2934" i="5"/>
  <c r="AF2935" i="5"/>
  <c r="AF2936" i="5"/>
  <c r="AE2935" i="5"/>
  <c r="AG2935" i="5"/>
  <c r="AF2937" i="5"/>
  <c r="AG2936" i="5"/>
  <c r="AE2936" i="5"/>
  <c r="AG2937" i="5"/>
  <c r="AF2938" i="5"/>
  <c r="AE2937" i="5"/>
  <c r="AF2939" i="5"/>
  <c r="AE2938" i="5"/>
  <c r="AG2938" i="5"/>
  <c r="AG2939" i="5"/>
  <c r="AE2939" i="5"/>
  <c r="AF2940" i="5"/>
  <c r="AF2941" i="5"/>
  <c r="AG2940" i="5"/>
  <c r="AE2940" i="5"/>
  <c r="AG2941" i="5"/>
  <c r="AE2941" i="5"/>
  <c r="AF2942" i="5"/>
  <c r="AE2942" i="5"/>
  <c r="AG2942" i="5"/>
  <c r="AF2943" i="5"/>
  <c r="AF2944" i="5"/>
  <c r="AE2943" i="5"/>
  <c r="AG2943" i="5"/>
  <c r="AE2944" i="5"/>
  <c r="AF2945" i="5"/>
  <c r="AG2944" i="5"/>
  <c r="AF2946" i="5"/>
  <c r="AE2945" i="5"/>
  <c r="AG2945" i="5"/>
  <c r="AE2946" i="5"/>
  <c r="AF2947" i="5"/>
  <c r="AG2946" i="5"/>
  <c r="AE2947" i="5"/>
  <c r="AG2947" i="5"/>
  <c r="AF2948" i="5"/>
  <c r="AF2949" i="5"/>
  <c r="AE2948" i="5"/>
  <c r="AG2948" i="5"/>
  <c r="AF2950" i="5"/>
  <c r="AG2949" i="5"/>
  <c r="AE2949" i="5"/>
  <c r="AF2951" i="5"/>
  <c r="AE2950" i="5"/>
  <c r="AG2950" i="5"/>
  <c r="AF2952" i="5"/>
  <c r="AE2951" i="5"/>
  <c r="AG2951" i="5"/>
  <c r="AF2953" i="5"/>
  <c r="AG2952" i="5"/>
  <c r="AE2952" i="5"/>
  <c r="AE2953" i="5"/>
  <c r="AF2954" i="5"/>
  <c r="AG2953" i="5"/>
  <c r="AG2954" i="5"/>
  <c r="AF2955" i="5"/>
  <c r="AE2954" i="5"/>
  <c r="AE2955" i="5"/>
  <c r="AG2955" i="5"/>
  <c r="AF2956" i="5"/>
  <c r="AE2956" i="5"/>
  <c r="AG2956" i="5"/>
  <c r="AF2957" i="5"/>
  <c r="AG2957" i="5"/>
  <c r="AE2957" i="5"/>
  <c r="AF2958" i="5"/>
  <c r="AE2958" i="5"/>
  <c r="AF2959" i="5"/>
  <c r="AG2958" i="5"/>
  <c r="AG2959" i="5"/>
  <c r="AF2960" i="5"/>
  <c r="AE2959" i="5"/>
  <c r="AF2961" i="5"/>
  <c r="AG2960" i="5"/>
  <c r="AE2960" i="5"/>
  <c r="AF2962" i="5"/>
  <c r="AE2961" i="5"/>
  <c r="AG2961" i="5"/>
  <c r="AE2962" i="5"/>
  <c r="AF2963" i="5"/>
  <c r="AG2962" i="5"/>
  <c r="AE2963" i="5"/>
  <c r="AF2964" i="5"/>
  <c r="AG2963" i="5"/>
  <c r="AG2964" i="5"/>
  <c r="AF2965" i="5"/>
  <c r="AE2964" i="5"/>
  <c r="AE2965" i="5"/>
  <c r="AF2966" i="5"/>
  <c r="AG2965" i="5"/>
  <c r="AF2967" i="5"/>
  <c r="AE2966" i="5"/>
  <c r="AG2966" i="5"/>
  <c r="AG2967" i="5"/>
  <c r="AF2968" i="5"/>
  <c r="AE2967" i="5"/>
  <c r="AF2969" i="5"/>
  <c r="AG2968" i="5"/>
  <c r="AE2968" i="5"/>
  <c r="AE2969" i="5"/>
  <c r="AG2969" i="5"/>
  <c r="AF2970" i="5"/>
  <c r="AF2971" i="5"/>
  <c r="AE2970" i="5"/>
  <c r="AG2970" i="5"/>
  <c r="AE2971" i="5"/>
  <c r="AF2972" i="5"/>
  <c r="AG2971" i="5"/>
  <c r="AE2972" i="5"/>
  <c r="AG2972" i="5"/>
  <c r="AF2973" i="5"/>
  <c r="AG2973" i="5"/>
  <c r="AE2973" i="5"/>
  <c r="AF2974" i="5"/>
  <c r="AF2975" i="5"/>
  <c r="AE2974" i="5"/>
  <c r="AG2974" i="5"/>
  <c r="AF2976" i="5"/>
  <c r="AE2975" i="5"/>
  <c r="AG2975" i="5"/>
  <c r="AF2977" i="5"/>
  <c r="AG2976" i="5"/>
  <c r="AE2976" i="5"/>
  <c r="AF2978" i="5"/>
  <c r="AE2977" i="5"/>
  <c r="AG2977" i="5"/>
  <c r="AG2978" i="5"/>
  <c r="AF2979" i="5"/>
  <c r="AE2978" i="5"/>
  <c r="AE2979" i="5"/>
  <c r="AG2979" i="5"/>
  <c r="AF2980" i="5"/>
  <c r="AF2981" i="5"/>
  <c r="AE2980" i="5"/>
  <c r="AG2980" i="5"/>
  <c r="AE2981" i="5"/>
  <c r="AF2982" i="5"/>
  <c r="AG2981" i="5"/>
  <c r="AF2983" i="5"/>
  <c r="AE2982" i="5"/>
  <c r="AG2982" i="5"/>
  <c r="AF2984" i="5"/>
  <c r="AE2983" i="5"/>
  <c r="AG2983" i="5"/>
  <c r="AG2984" i="5"/>
  <c r="AE2984" i="5"/>
  <c r="AF2985" i="5"/>
  <c r="AF2986" i="5"/>
  <c r="AE2985" i="5"/>
  <c r="AG2985" i="5"/>
  <c r="AE2986" i="5"/>
  <c r="AF2987" i="5"/>
  <c r="AG2986" i="5"/>
  <c r="AF2988" i="5"/>
  <c r="AE2987" i="5"/>
  <c r="AG2987" i="5"/>
  <c r="AE2988" i="5"/>
  <c r="AG2988" i="5"/>
  <c r="AF2989" i="5"/>
  <c r="AE2989" i="5"/>
  <c r="AF2990" i="5"/>
  <c r="AG2989" i="5"/>
  <c r="AF2991" i="5"/>
  <c r="AE2990" i="5"/>
  <c r="AG2990" i="5"/>
  <c r="AE2991" i="5"/>
  <c r="AF2992" i="5"/>
  <c r="AG2991" i="5"/>
  <c r="AF2993" i="5"/>
  <c r="AG2992" i="5"/>
  <c r="AE2992" i="5"/>
  <c r="AG2993" i="5"/>
  <c r="AF2994" i="5"/>
  <c r="AE2993" i="5"/>
  <c r="AE2994" i="5"/>
  <c r="AF2995" i="5"/>
  <c r="AG2994" i="5"/>
  <c r="AE2995" i="5"/>
  <c r="AF2996" i="5"/>
  <c r="AG2995" i="5"/>
  <c r="AE2996" i="5"/>
  <c r="AG2996" i="5"/>
  <c r="AF2997" i="5"/>
  <c r="AE2997" i="5"/>
  <c r="AF2998" i="5"/>
  <c r="AG2997" i="5"/>
  <c r="AE2998" i="5"/>
  <c r="AF2999" i="5"/>
  <c r="AG2998" i="5"/>
  <c r="AG2999" i="5"/>
  <c r="AF3000" i="5"/>
  <c r="AE2999" i="5"/>
  <c r="AF3001" i="5"/>
  <c r="AG3000" i="5"/>
  <c r="AE3000" i="5"/>
  <c r="AE3001" i="5"/>
  <c r="AG3001" i="5"/>
  <c r="AF3002" i="5"/>
  <c r="AF3003" i="5"/>
  <c r="AE3002" i="5"/>
  <c r="AG3002" i="5"/>
  <c r="AE3003" i="5"/>
  <c r="AG3003" i="5"/>
  <c r="AF3004" i="5"/>
  <c r="AF3005" i="5"/>
  <c r="AE3004" i="5"/>
  <c r="AG3004" i="5"/>
  <c r="AG3005" i="5"/>
  <c r="AE3005" i="5"/>
  <c r="AF3006" i="5"/>
  <c r="AF3007" i="5"/>
  <c r="AE3006" i="5"/>
  <c r="AG3006" i="5"/>
  <c r="AG3007" i="5"/>
  <c r="AF3008" i="5"/>
  <c r="AE3007" i="5"/>
  <c r="AF3009" i="5"/>
  <c r="AG3008" i="5"/>
  <c r="AE3008" i="5"/>
  <c r="AF3010" i="5"/>
  <c r="AE3009" i="5"/>
  <c r="AG3009" i="5"/>
  <c r="AE3010" i="5"/>
  <c r="AF3011" i="5"/>
  <c r="AG3010" i="5"/>
  <c r="AE3011" i="5"/>
  <c r="AF3012" i="5"/>
  <c r="AG3011" i="5"/>
  <c r="AF3013" i="5"/>
  <c r="AE3012" i="5"/>
  <c r="AG3012" i="5"/>
  <c r="AE3013" i="5"/>
  <c r="AF3014" i="5"/>
  <c r="AG3013" i="5"/>
  <c r="AF3015" i="5"/>
  <c r="AE3014" i="5"/>
  <c r="AG3014" i="5"/>
  <c r="AF3016" i="5"/>
  <c r="AG3015" i="5"/>
  <c r="AE3015" i="5"/>
  <c r="AG3016" i="5"/>
  <c r="AE3016" i="5"/>
  <c r="AF3017" i="5"/>
  <c r="AF3018" i="5"/>
  <c r="AE3017" i="5"/>
  <c r="AG3017" i="5"/>
  <c r="AG3018" i="5"/>
  <c r="AF3019" i="5"/>
  <c r="AE3018" i="5"/>
  <c r="AF3020" i="5"/>
  <c r="AE3019" i="5"/>
  <c r="AG3019" i="5"/>
  <c r="AE3020" i="5"/>
  <c r="AF3021" i="5"/>
  <c r="AG3020" i="5"/>
  <c r="AF3022" i="5"/>
  <c r="AE3021" i="5"/>
  <c r="AG3021" i="5"/>
  <c r="AF3023" i="5"/>
  <c r="AG3022" i="5"/>
  <c r="AE3022" i="5"/>
  <c r="AF3024" i="5"/>
  <c r="AE3023" i="5"/>
  <c r="AG3023" i="5"/>
  <c r="AG3024" i="5"/>
  <c r="AF3025" i="5"/>
  <c r="AE3024" i="5"/>
  <c r="AG3025" i="5"/>
  <c r="AE3025" i="5"/>
  <c r="AF3026" i="5"/>
  <c r="AF3027" i="5"/>
  <c r="AG3026" i="5"/>
  <c r="AE3026" i="5"/>
  <c r="AG3027" i="5"/>
  <c r="AE3027" i="5"/>
  <c r="AF3028" i="5"/>
  <c r="AG3028" i="5"/>
  <c r="AE3028" i="5"/>
  <c r="AF3029" i="5"/>
  <c r="AF3030" i="5"/>
  <c r="AE3029" i="5"/>
  <c r="AG3029" i="5"/>
  <c r="AF3031" i="5"/>
  <c r="AE3030" i="5"/>
  <c r="AG3030" i="5"/>
  <c r="AF3032" i="5"/>
  <c r="AG3031" i="5"/>
  <c r="AE3031" i="5"/>
  <c r="AE3032" i="5"/>
  <c r="AF3033" i="5"/>
  <c r="AG3032" i="5"/>
  <c r="AE3033" i="5"/>
  <c r="AF3034" i="5"/>
  <c r="AG3033" i="5"/>
  <c r="AF3035" i="5"/>
  <c r="AE3034" i="5"/>
  <c r="AG3034" i="5"/>
  <c r="AE3035" i="5"/>
  <c r="AG3035" i="5"/>
  <c r="AF3036" i="5"/>
  <c r="AF3037" i="5"/>
  <c r="AE3036" i="5"/>
  <c r="AG3036" i="5"/>
  <c r="AG3037" i="5"/>
  <c r="AF3038" i="5"/>
  <c r="AE3037" i="5"/>
  <c r="AG3038" i="5"/>
  <c r="AF3039" i="5"/>
  <c r="AE3038" i="5"/>
  <c r="AE3039" i="5"/>
  <c r="AF3040" i="5"/>
  <c r="AG3039" i="5"/>
  <c r="AG3040" i="5"/>
  <c r="AE3040" i="5"/>
  <c r="AF3041" i="5"/>
  <c r="AG3041" i="5"/>
  <c r="AF3042" i="5"/>
  <c r="AE3041" i="5"/>
  <c r="AF3043" i="5"/>
  <c r="AG3042" i="5"/>
  <c r="AE3042" i="5"/>
  <c r="AG3043" i="5"/>
  <c r="AF3044" i="5"/>
  <c r="AE3043" i="5"/>
  <c r="AF3045" i="5"/>
  <c r="AE3044" i="5"/>
  <c r="AG3044" i="5"/>
  <c r="AF3046" i="5"/>
  <c r="AE3045" i="5"/>
  <c r="AG3045" i="5"/>
  <c r="AF3047" i="5"/>
  <c r="AE3046" i="5"/>
  <c r="AG3046" i="5"/>
  <c r="AF3048" i="5"/>
  <c r="AG3047" i="5"/>
  <c r="AE3047" i="5"/>
  <c r="AF3049" i="5"/>
  <c r="AE3048" i="5"/>
  <c r="AG3048" i="5"/>
  <c r="AG3049" i="5"/>
  <c r="AF3050" i="5"/>
  <c r="AE3049" i="5"/>
  <c r="AF3051" i="5"/>
  <c r="AE3050" i="5"/>
  <c r="AG3050" i="5"/>
  <c r="AG3051" i="5"/>
  <c r="AF3052" i="5"/>
  <c r="AE3051" i="5"/>
  <c r="AF3053" i="5"/>
  <c r="AE3052" i="5"/>
  <c r="AG3052" i="5"/>
  <c r="AG3053" i="5"/>
  <c r="AE3053" i="5"/>
  <c r="AF3054" i="5"/>
  <c r="AE3054" i="5"/>
  <c r="AF3055" i="5"/>
  <c r="AG3054" i="5"/>
  <c r="AF3056" i="5"/>
  <c r="AG3055" i="5"/>
  <c r="AE3055" i="5"/>
  <c r="AG3056" i="5"/>
  <c r="AF3057" i="5"/>
  <c r="AE3056" i="5"/>
  <c r="AF3058" i="5"/>
  <c r="AG3057" i="5"/>
  <c r="AE3057" i="5"/>
  <c r="AF3059" i="5"/>
  <c r="AE3058" i="5"/>
  <c r="AG3058" i="5"/>
  <c r="AF3060" i="5"/>
  <c r="AE3059" i="5"/>
  <c r="AG3059" i="5"/>
  <c r="AE3060" i="5"/>
  <c r="AG3060" i="5"/>
  <c r="AF3061" i="5"/>
  <c r="AG3061" i="5"/>
  <c r="AF3062" i="5"/>
  <c r="AE3061" i="5"/>
  <c r="AG3062" i="5"/>
  <c r="AE3062" i="5"/>
  <c r="AF3063" i="5"/>
  <c r="AG3063" i="5"/>
  <c r="AE3063" i="5"/>
  <c r="AF3064" i="5"/>
  <c r="AE3064" i="5"/>
  <c r="AF3065" i="5"/>
  <c r="AG3064" i="5"/>
  <c r="AE3065" i="5"/>
  <c r="AG3065" i="5"/>
  <c r="AF3066" i="5"/>
  <c r="AE3066" i="5"/>
  <c r="AG3066" i="5"/>
  <c r="AF3067" i="5"/>
  <c r="AF3068" i="5"/>
  <c r="AG3067" i="5"/>
  <c r="AE3067" i="5"/>
  <c r="AG3068" i="5"/>
  <c r="AF3069" i="5"/>
  <c r="AE3068" i="5"/>
  <c r="AF3070" i="5"/>
  <c r="AG3069" i="5"/>
  <c r="AE3069" i="5"/>
  <c r="AE3070" i="5"/>
  <c r="AG3070" i="5"/>
  <c r="AF3071" i="5"/>
  <c r="AF3072" i="5"/>
  <c r="AE3071" i="5"/>
  <c r="AG3071" i="5"/>
  <c r="AG3072" i="5"/>
  <c r="AF3073" i="5"/>
  <c r="AE3072" i="5"/>
  <c r="AE3073" i="5"/>
  <c r="AG3073" i="5"/>
  <c r="AF3074" i="5"/>
  <c r="AF3075" i="5"/>
  <c r="AE3074" i="5"/>
  <c r="AG3074" i="5"/>
  <c r="AF3076" i="5"/>
  <c r="AE3075" i="5"/>
  <c r="AG3075" i="5"/>
  <c r="AF3077" i="5"/>
  <c r="AG3076" i="5"/>
  <c r="AE3076" i="5"/>
  <c r="AG3077" i="5"/>
  <c r="AE3077" i="5"/>
  <c r="AF3078" i="5"/>
  <c r="AG3078" i="5"/>
  <c r="AE3078" i="5"/>
  <c r="AF3079" i="5"/>
  <c r="AG3079" i="5"/>
  <c r="AF3080" i="5"/>
  <c r="AE3079" i="5"/>
  <c r="AF3081" i="5"/>
  <c r="AE3080" i="5"/>
  <c r="AG3080" i="5"/>
  <c r="AE3081" i="5"/>
  <c r="AG3081" i="5"/>
  <c r="AF3082" i="5"/>
  <c r="AG3082" i="5"/>
  <c r="AE3082" i="5"/>
  <c r="AF3083" i="5"/>
  <c r="AE3083" i="5"/>
  <c r="AG3083" i="5"/>
  <c r="AF3084" i="5"/>
  <c r="AE3084" i="5"/>
  <c r="AF3085" i="5"/>
  <c r="AG3084" i="5"/>
  <c r="AG3085" i="5"/>
  <c r="AE3085" i="5"/>
  <c r="AF3086" i="5"/>
  <c r="AF3087" i="5"/>
  <c r="AE3086" i="5"/>
  <c r="AG3086" i="5"/>
  <c r="AE3087" i="5"/>
  <c r="AG3087" i="5"/>
  <c r="AF3088" i="5"/>
  <c r="AE3088" i="5"/>
  <c r="AF3089" i="5"/>
  <c r="AG3088" i="5"/>
  <c r="AF3090" i="5"/>
  <c r="AE3089" i="5"/>
  <c r="AG3089" i="5"/>
  <c r="AF3091" i="5"/>
  <c r="AE3090" i="5"/>
  <c r="AG3090" i="5"/>
  <c r="AG3091" i="5"/>
  <c r="AE3091" i="5"/>
  <c r="AF3092" i="5"/>
  <c r="AE3092" i="5"/>
  <c r="AG3092" i="5"/>
  <c r="AF3093" i="5"/>
  <c r="AG3093" i="5"/>
  <c r="AE3093" i="5"/>
  <c r="AF3094" i="5"/>
  <c r="AE3094" i="5"/>
  <c r="AF3095" i="5"/>
  <c r="AG3094" i="5"/>
  <c r="AG3095" i="5"/>
  <c r="AF3096" i="5"/>
  <c r="AE3095" i="5"/>
  <c r="AG3096" i="5"/>
  <c r="AF3097" i="5"/>
  <c r="AE3096" i="5"/>
  <c r="AE3097" i="5"/>
  <c r="AF3098" i="5"/>
  <c r="AG3097" i="5"/>
  <c r="AE3098" i="5"/>
  <c r="AF3099" i="5"/>
  <c r="AG3098" i="5"/>
  <c r="AF3100" i="5"/>
  <c r="AE3099" i="5"/>
  <c r="AG3099" i="5"/>
  <c r="AF3101" i="5"/>
  <c r="AE3100" i="5"/>
  <c r="AG3100" i="5"/>
  <c r="AE3101" i="5"/>
  <c r="AG3101" i="5"/>
  <c r="AF3102" i="5"/>
  <c r="AE3102" i="5"/>
  <c r="AG3102" i="5"/>
  <c r="AF3103" i="5"/>
  <c r="AE3103" i="5"/>
  <c r="AF3104" i="5"/>
  <c r="AG3103" i="5"/>
  <c r="AE3104" i="5"/>
  <c r="AF3105" i="5"/>
  <c r="AG3104" i="5"/>
  <c r="AE3105" i="5"/>
  <c r="AG3105" i="5"/>
  <c r="AF3106" i="5"/>
  <c r="AF3107" i="5"/>
  <c r="AE3106" i="5"/>
  <c r="AG3106" i="5"/>
  <c r="AE3107" i="5"/>
  <c r="AG3107" i="5"/>
  <c r="AF3108" i="5"/>
  <c r="AG3108" i="5"/>
  <c r="AF3109" i="5"/>
  <c r="AE3108" i="5"/>
  <c r="AE3109" i="5"/>
  <c r="AF3110" i="5"/>
  <c r="AG3109" i="5"/>
  <c r="AG3110" i="5"/>
  <c r="AF3111" i="5"/>
  <c r="AE3110" i="5"/>
  <c r="AE3111" i="5"/>
  <c r="AF3112" i="5"/>
  <c r="AG3111" i="5"/>
  <c r="AG3112" i="5"/>
  <c r="AF3113" i="5"/>
  <c r="AE3112" i="5"/>
  <c r="AE3113" i="5"/>
  <c r="AG3113" i="5"/>
  <c r="AF3114" i="5"/>
  <c r="AG3114" i="5"/>
  <c r="AE3114" i="5"/>
  <c r="AF3115" i="5"/>
  <c r="AE3115" i="5"/>
  <c r="AF3116" i="5"/>
  <c r="AG3115" i="5"/>
  <c r="AF3117" i="5"/>
  <c r="AE3116" i="5"/>
  <c r="AG3116" i="5"/>
  <c r="AG3117" i="5"/>
  <c r="AF3118" i="5"/>
  <c r="AE3117" i="5"/>
  <c r="AF3119" i="5"/>
  <c r="AG3118" i="5"/>
  <c r="AE3118" i="5"/>
  <c r="AE3119" i="5"/>
  <c r="AG3119" i="5"/>
  <c r="AF3120" i="5"/>
  <c r="AF3121" i="5"/>
  <c r="AG3120" i="5"/>
  <c r="AE3120" i="5"/>
  <c r="AF3122" i="5"/>
  <c r="AG3121" i="5"/>
  <c r="AE3121" i="5"/>
  <c r="AG3122" i="5"/>
  <c r="AE3122" i="5"/>
  <c r="AF3123" i="5"/>
  <c r="AE3123" i="5"/>
  <c r="AG3123" i="5"/>
  <c r="AF3124" i="5"/>
  <c r="AG3124" i="5"/>
  <c r="AF3125" i="5"/>
  <c r="AE3124" i="5"/>
  <c r="AG3125" i="5"/>
  <c r="AE3125" i="5"/>
  <c r="AF3126" i="5"/>
  <c r="AE3126" i="5"/>
  <c r="AG3126" i="5"/>
  <c r="AF3127" i="5"/>
  <c r="AG3127" i="5"/>
  <c r="AE3127" i="5"/>
  <c r="AF3128" i="5"/>
  <c r="AE3128" i="5"/>
  <c r="AF3129" i="5"/>
  <c r="AG3128" i="5"/>
  <c r="AG3129" i="5"/>
  <c r="AE3129" i="5"/>
  <c r="AF3130" i="5"/>
  <c r="AG3130" i="5"/>
  <c r="AF3131" i="5"/>
  <c r="AE3130" i="5"/>
  <c r="AF3132" i="5"/>
  <c r="AG3131" i="5"/>
  <c r="AE3131" i="5"/>
  <c r="AE3132" i="5"/>
  <c r="AF3133" i="5"/>
  <c r="AG3132" i="5"/>
  <c r="AG3133" i="5"/>
  <c r="AE3133" i="5"/>
  <c r="AF3134" i="5"/>
  <c r="AG3134" i="5"/>
  <c r="AE3134" i="5"/>
  <c r="AF3135" i="5"/>
  <c r="AF3136" i="5"/>
  <c r="AG3135" i="5"/>
  <c r="AE3135" i="5"/>
  <c r="AG3136" i="5"/>
  <c r="AF3137" i="5"/>
  <c r="AE3136" i="5"/>
  <c r="AE3137" i="5"/>
  <c r="AF3138" i="5"/>
  <c r="AG3137" i="5"/>
  <c r="AF3139" i="5"/>
  <c r="AG3138" i="5"/>
  <c r="AE3138" i="5"/>
  <c r="AE3139" i="5"/>
  <c r="AG3139" i="5"/>
  <c r="AF3140" i="5"/>
  <c r="AF3141" i="5"/>
  <c r="AE3140" i="5"/>
  <c r="AG3140" i="5"/>
  <c r="AF3142" i="5"/>
  <c r="AG3141" i="5"/>
  <c r="AE3141" i="5"/>
  <c r="AG3142" i="5"/>
  <c r="AF3143" i="5"/>
  <c r="AE3142" i="5"/>
  <c r="AE3143" i="5"/>
  <c r="AG3143" i="5"/>
  <c r="AF3144" i="5"/>
  <c r="AE3144" i="5"/>
  <c r="AG3144" i="5"/>
  <c r="AF3145" i="5"/>
  <c r="AG3145" i="5"/>
  <c r="AF3146" i="5"/>
  <c r="AE3145" i="5"/>
  <c r="AE3146" i="5"/>
  <c r="AG3146" i="5"/>
  <c r="AF3147" i="5"/>
  <c r="AG3147" i="5"/>
  <c r="AF3148" i="5"/>
  <c r="AE3147" i="5"/>
  <c r="AF3149" i="5"/>
  <c r="AE3148" i="5"/>
  <c r="AG3148" i="5"/>
  <c r="AF3150" i="5"/>
  <c r="AG3149" i="5"/>
  <c r="AE3149" i="5"/>
  <c r="AE3150" i="5"/>
  <c r="AG3150" i="5"/>
  <c r="AF3151" i="5"/>
  <c r="AF3152" i="5"/>
  <c r="AG3151" i="5"/>
  <c r="AE3151" i="5"/>
  <c r="AG3152" i="5"/>
  <c r="AE3152" i="5"/>
  <c r="AF3153" i="5"/>
  <c r="AE3153" i="5"/>
  <c r="AG3153" i="5"/>
  <c r="AF3154" i="5"/>
  <c r="AE3154" i="5"/>
  <c r="AG3154" i="5"/>
  <c r="AF3155" i="5"/>
  <c r="AE3155" i="5"/>
  <c r="AF3156" i="5"/>
  <c r="AG3155" i="5"/>
  <c r="AG3156" i="5"/>
  <c r="AF3157" i="5"/>
  <c r="AE3156" i="5"/>
  <c r="AF3158" i="5"/>
  <c r="AG3157" i="5"/>
  <c r="AE3157" i="5"/>
  <c r="AF3159" i="5"/>
  <c r="AG3158" i="5"/>
  <c r="AE3158" i="5"/>
  <c r="AF3160" i="5"/>
  <c r="AE3159" i="5"/>
  <c r="AG3159" i="5"/>
  <c r="AF3161" i="5"/>
  <c r="AE3160" i="5"/>
  <c r="AG3160" i="5"/>
  <c r="AG3161" i="5"/>
  <c r="AE3161" i="5"/>
  <c r="AF3162" i="5"/>
  <c r="AG3162" i="5"/>
  <c r="AE3162" i="5"/>
  <c r="AF3163" i="5"/>
  <c r="AE3163" i="5"/>
  <c r="AG3163" i="5"/>
  <c r="AF3164" i="5"/>
  <c r="AG3164" i="5"/>
  <c r="AF3165" i="5"/>
  <c r="AE3164" i="5"/>
  <c r="AG3165" i="5"/>
  <c r="AF3166" i="5"/>
  <c r="AE3165" i="5"/>
  <c r="AG3166" i="5"/>
  <c r="AF3167" i="5"/>
  <c r="AE3166" i="5"/>
  <c r="AF3168" i="5"/>
  <c r="AE3167" i="5"/>
  <c r="AG3167" i="5"/>
  <c r="AG3168" i="5"/>
  <c r="AE3168" i="5"/>
  <c r="AF3169" i="5"/>
  <c r="AG3169" i="5"/>
  <c r="AF3170" i="5"/>
  <c r="AE3169" i="5"/>
  <c r="AF3171" i="5"/>
  <c r="AG3170" i="5"/>
  <c r="AE3170" i="5"/>
  <c r="AG3171" i="5"/>
  <c r="AF3172" i="5"/>
  <c r="AE3171" i="5"/>
  <c r="AF3173" i="5"/>
  <c r="AE3172" i="5"/>
  <c r="AG3172" i="5"/>
  <c r="AF3174" i="5"/>
  <c r="AG3173" i="5"/>
  <c r="AE3173" i="5"/>
  <c r="AF3175" i="5"/>
  <c r="AE3174" i="5"/>
  <c r="AG3174" i="5"/>
  <c r="AE3175" i="5"/>
  <c r="AG3175" i="5"/>
  <c r="AF3176" i="5"/>
  <c r="AG3176" i="5"/>
  <c r="AE3176" i="5"/>
  <c r="AF3177" i="5"/>
  <c r="AE3177" i="5"/>
  <c r="AG3177" i="5"/>
  <c r="AF3178" i="5"/>
  <c r="AF3179" i="5"/>
  <c r="AE3178" i="5"/>
  <c r="AG3178" i="5"/>
  <c r="AF3180" i="5"/>
  <c r="AE3179" i="5"/>
  <c r="AG3179" i="5"/>
  <c r="AF3181" i="5"/>
  <c r="AE3180" i="5"/>
  <c r="AG3180" i="5"/>
  <c r="AF3182" i="5"/>
  <c r="AE3181" i="5"/>
  <c r="AG3181" i="5"/>
  <c r="AE3182" i="5"/>
  <c r="AF3183" i="5"/>
  <c r="AG3182" i="5"/>
  <c r="AF3184" i="5"/>
  <c r="AG3183" i="5"/>
  <c r="AE3183" i="5"/>
  <c r="AF3185" i="5"/>
  <c r="AE3184" i="5"/>
  <c r="AG3184" i="5"/>
  <c r="AE3185" i="5"/>
  <c r="AG3185" i="5"/>
  <c r="AF3186" i="5"/>
  <c r="AF3187" i="5"/>
  <c r="AE3186" i="5"/>
  <c r="AG3186" i="5"/>
  <c r="AE3187" i="5"/>
  <c r="AG3187" i="5"/>
  <c r="AF3188" i="5"/>
  <c r="AF3189" i="5"/>
  <c r="AE3188" i="5"/>
  <c r="AG3188" i="5"/>
  <c r="AG3189" i="5"/>
  <c r="AE3189" i="5"/>
  <c r="AF3190" i="5"/>
  <c r="AE3190" i="5"/>
  <c r="AF3191" i="5"/>
  <c r="AG3190" i="5"/>
  <c r="AE3191" i="5"/>
  <c r="AG3191" i="5"/>
  <c r="AF3192" i="5"/>
  <c r="AF3193" i="5"/>
  <c r="AE3192" i="5"/>
  <c r="AG3192" i="5"/>
  <c r="AE3193" i="5"/>
  <c r="AG3193" i="5"/>
  <c r="AF3194" i="5"/>
  <c r="AE3194" i="5"/>
  <c r="AG3194" i="5"/>
  <c r="AF3195" i="5"/>
  <c r="AG3195" i="5"/>
  <c r="AF3196" i="5"/>
  <c r="AE3195" i="5"/>
  <c r="AF3197" i="5"/>
  <c r="AE3196" i="5"/>
  <c r="AG3196" i="5"/>
  <c r="AF3198" i="5"/>
  <c r="AE3197" i="5"/>
  <c r="AG3197" i="5"/>
  <c r="AF3199" i="5"/>
  <c r="AG3198" i="5"/>
  <c r="AE3198" i="5"/>
  <c r="AF3200" i="5"/>
  <c r="AG3199" i="5"/>
  <c r="AE3199" i="5"/>
  <c r="AE3200" i="5"/>
  <c r="AG3200" i="5"/>
  <c r="AF3201" i="5"/>
  <c r="AF3202" i="5"/>
  <c r="AG3201" i="5"/>
  <c r="AE3201" i="5"/>
  <c r="AE3202" i="5"/>
  <c r="AG3202" i="5"/>
  <c r="AF3203" i="5"/>
  <c r="AF3204" i="5"/>
  <c r="AG3203" i="5"/>
  <c r="AE3203" i="5"/>
  <c r="AF3205" i="5"/>
  <c r="AG3204" i="5"/>
  <c r="AE3204" i="5"/>
  <c r="AF3206" i="5"/>
  <c r="AG3205" i="5"/>
  <c r="AE3205" i="5"/>
  <c r="AG3206" i="5"/>
  <c r="AF3207" i="5"/>
  <c r="AE3206" i="5"/>
  <c r="AF3208" i="5"/>
  <c r="AG3207" i="5"/>
  <c r="AE3207" i="5"/>
  <c r="AF3209" i="5"/>
  <c r="AE3208" i="5"/>
  <c r="AG3208" i="5"/>
  <c r="AF3210" i="5"/>
  <c r="AG3209" i="5"/>
  <c r="AE3209" i="5"/>
  <c r="AF3211" i="5"/>
  <c r="AG3210" i="5"/>
  <c r="AE3210" i="5"/>
  <c r="AG3211" i="5"/>
  <c r="AE3211" i="5"/>
  <c r="AF3212" i="5"/>
  <c r="AF3213" i="5"/>
  <c r="AE3212" i="5"/>
  <c r="AG3212" i="5"/>
  <c r="AE3213" i="5"/>
  <c r="AG3213" i="5"/>
  <c r="AF3214" i="5"/>
  <c r="AF3215" i="5"/>
  <c r="AE3214" i="5"/>
  <c r="AG3214" i="5"/>
  <c r="AF3216" i="5"/>
  <c r="AG3215" i="5"/>
  <c r="AE3215" i="5"/>
  <c r="AE3216" i="5"/>
  <c r="AF3217" i="5"/>
  <c r="AG3216" i="5"/>
  <c r="AF3218" i="5"/>
  <c r="AE3217" i="5"/>
  <c r="AG3217" i="5"/>
  <c r="AG3218" i="5"/>
  <c r="AF3219" i="5"/>
  <c r="AE3218" i="5"/>
  <c r="AG3219" i="5"/>
  <c r="AF3220" i="5"/>
  <c r="AE3219" i="5"/>
  <c r="AG3220" i="5"/>
  <c r="AF3221" i="5"/>
  <c r="AE3220" i="5"/>
  <c r="AF3222" i="5"/>
  <c r="AE3221" i="5"/>
  <c r="AG3221" i="5"/>
  <c r="AF3223" i="5"/>
  <c r="AG3222" i="5"/>
  <c r="AE3222" i="5"/>
  <c r="AF3224" i="5"/>
  <c r="AE3223" i="5"/>
  <c r="AG3223" i="5"/>
  <c r="AG3224" i="5"/>
  <c r="AF3225" i="5"/>
  <c r="AE3224" i="5"/>
  <c r="AF3226" i="5"/>
  <c r="AE3225" i="5"/>
  <c r="AG3225" i="5"/>
  <c r="AE3226" i="5"/>
  <c r="AG3226" i="5"/>
  <c r="AF3227" i="5"/>
  <c r="AE3227" i="5"/>
  <c r="AG3227" i="5"/>
  <c r="AF3228" i="5"/>
  <c r="AG3228" i="5"/>
  <c r="AF3229" i="5"/>
  <c r="AE3228" i="5"/>
  <c r="AG3229" i="5"/>
  <c r="AF3230" i="5"/>
  <c r="AE3229" i="5"/>
  <c r="AF3231" i="5"/>
  <c r="AG3230" i="5"/>
  <c r="AE3230" i="5"/>
  <c r="AG3231" i="5"/>
  <c r="AF3232" i="5"/>
  <c r="AE3231" i="5"/>
  <c r="AF3233" i="5"/>
  <c r="AE3232" i="5"/>
  <c r="AG3232" i="5"/>
  <c r="AE3233" i="5"/>
  <c r="AG3233" i="5"/>
  <c r="AF3234" i="5"/>
  <c r="AF3235" i="5"/>
  <c r="AE3234" i="5"/>
  <c r="AG3234" i="5"/>
  <c r="AG3235" i="5"/>
  <c r="AE3235" i="5"/>
  <c r="AF3236" i="5"/>
  <c r="AG3236" i="5"/>
  <c r="AF3237" i="5"/>
  <c r="AE3236" i="5"/>
  <c r="AF3238" i="5"/>
  <c r="AG3237" i="5"/>
  <c r="AE3237" i="5"/>
  <c r="AG3238" i="5"/>
  <c r="AF3239" i="5"/>
  <c r="AE3238" i="5"/>
  <c r="AE3239" i="5"/>
  <c r="AF3240" i="5"/>
  <c r="AG3239" i="5"/>
  <c r="AE3240" i="5"/>
  <c r="AG3240" i="5"/>
  <c r="AF3241" i="5"/>
  <c r="AF3242" i="5"/>
  <c r="AE3241" i="5"/>
  <c r="AG3241" i="5"/>
  <c r="AE3242" i="5"/>
  <c r="AG3242" i="5"/>
  <c r="AF3243" i="5"/>
  <c r="AF3244" i="5"/>
  <c r="AG3243" i="5"/>
  <c r="AE3243" i="5"/>
  <c r="AG3244" i="5"/>
  <c r="AF3245" i="5"/>
  <c r="AE3244" i="5"/>
  <c r="AG3245" i="5"/>
  <c r="AF3246" i="5"/>
  <c r="AE3245" i="5"/>
  <c r="AE3246" i="5"/>
  <c r="AF3247" i="5"/>
  <c r="AG3246" i="5"/>
  <c r="AE3247" i="5"/>
  <c r="AF3248" i="5"/>
  <c r="AG3247" i="5"/>
  <c r="AG3248" i="5"/>
  <c r="AF3249" i="5"/>
  <c r="AE3248" i="5"/>
  <c r="AF3250" i="5"/>
  <c r="AE3249" i="5"/>
  <c r="AG3249" i="5"/>
  <c r="AG3250" i="5"/>
  <c r="AF3251" i="5"/>
  <c r="AE3250" i="5"/>
  <c r="AE3251" i="5"/>
  <c r="AF3252" i="5"/>
  <c r="AG3251" i="5"/>
  <c r="AG3252" i="5"/>
  <c r="AF3253" i="5"/>
  <c r="AE3252" i="5"/>
  <c r="AE3253" i="5"/>
  <c r="AG3253" i="5"/>
  <c r="AF3254" i="5"/>
  <c r="AE3254" i="5"/>
  <c r="AF3255" i="5"/>
  <c r="AG3254" i="5"/>
  <c r="AG3255" i="5"/>
  <c r="AF3256" i="5"/>
  <c r="AE3255" i="5"/>
  <c r="AE3256" i="5"/>
  <c r="AG3256" i="5"/>
  <c r="AF3257" i="5"/>
  <c r="AF3258" i="5"/>
  <c r="AE3257" i="5"/>
  <c r="AG3257" i="5"/>
  <c r="AF3259" i="5"/>
  <c r="AE3258" i="5"/>
  <c r="AG3258" i="5"/>
  <c r="AF3260" i="5"/>
  <c r="AE3259" i="5"/>
  <c r="AG3259" i="5"/>
  <c r="AG3260" i="5"/>
  <c r="AF3261" i="5"/>
  <c r="AE3260" i="5"/>
  <c r="AG3261" i="5"/>
  <c r="AF3262" i="5"/>
  <c r="AE3261" i="5"/>
  <c r="AG3262" i="5"/>
  <c r="AF3263" i="5"/>
  <c r="AE3262" i="5"/>
  <c r="AG3263" i="5"/>
  <c r="AF3264" i="5"/>
  <c r="AE3263" i="5"/>
  <c r="AG3264" i="5"/>
  <c r="AF3265" i="5"/>
  <c r="AE3264" i="5"/>
  <c r="AF3266" i="5"/>
  <c r="AE3265" i="5"/>
  <c r="AG3265" i="5"/>
  <c r="AG3266" i="5"/>
  <c r="AF3267" i="5"/>
  <c r="AE3266" i="5"/>
  <c r="AG3267" i="5"/>
  <c r="AE3267" i="5"/>
  <c r="AF3268" i="5"/>
  <c r="AG3268" i="5"/>
  <c r="AF3269" i="5"/>
  <c r="AE3268" i="5"/>
  <c r="AF3270" i="5"/>
  <c r="AE3269" i="5"/>
  <c r="AG3269" i="5"/>
  <c r="AE3270" i="5"/>
  <c r="AF3271" i="5"/>
  <c r="AG3270" i="5"/>
  <c r="AG3271" i="5"/>
  <c r="AF3272" i="5"/>
  <c r="AE3271" i="5"/>
  <c r="AG3272" i="5"/>
  <c r="AF3273" i="5"/>
  <c r="AE3272" i="5"/>
  <c r="AF3274" i="5"/>
  <c r="AE3273" i="5"/>
  <c r="AG3273" i="5"/>
  <c r="AG3274" i="5"/>
  <c r="AF3275" i="5"/>
  <c r="AE3274" i="5"/>
  <c r="AE3275" i="5"/>
  <c r="AG3275" i="5"/>
  <c r="AF3276" i="5"/>
  <c r="AG3276" i="5"/>
  <c r="AF3277" i="5"/>
  <c r="AE3276" i="5"/>
  <c r="AE3277" i="5"/>
  <c r="AF3278" i="5"/>
  <c r="AG3277" i="5"/>
  <c r="AG3278" i="5"/>
  <c r="AF3279" i="5"/>
  <c r="AE3278" i="5"/>
  <c r="AE3279" i="5"/>
  <c r="AF3280" i="5"/>
  <c r="AG3279" i="5"/>
  <c r="AF3281" i="5"/>
  <c r="AG3280" i="5"/>
  <c r="AE3280" i="5"/>
  <c r="AF3282" i="5"/>
  <c r="AE3281" i="5"/>
  <c r="AG3281" i="5"/>
  <c r="AG3282" i="5"/>
  <c r="AE3282" i="5"/>
  <c r="AF3283" i="5"/>
  <c r="AE3283" i="5"/>
  <c r="AG3283" i="5"/>
  <c r="AF3284" i="5"/>
  <c r="AG3284" i="5"/>
  <c r="AF3285" i="5"/>
  <c r="AE3284" i="5"/>
  <c r="AG3285" i="5"/>
  <c r="AF3286" i="5"/>
  <c r="AE3285" i="5"/>
  <c r="AG3286" i="5"/>
  <c r="AF3287" i="5"/>
  <c r="AE3286" i="5"/>
  <c r="AE3287" i="5"/>
  <c r="AF3288" i="5"/>
  <c r="AG3287" i="5"/>
  <c r="AG3288" i="5"/>
  <c r="AF3289" i="5"/>
  <c r="AE3288" i="5"/>
  <c r="AG3289" i="5"/>
  <c r="AF3290" i="5"/>
  <c r="AE3289" i="5"/>
  <c r="AE3290" i="5"/>
  <c r="AF3291" i="5"/>
  <c r="AG3290" i="5"/>
  <c r="AF3292" i="5"/>
  <c r="AG3291" i="5"/>
  <c r="AE3291" i="5"/>
  <c r="AF3293" i="5"/>
  <c r="AG3292" i="5"/>
  <c r="AE3292" i="5"/>
  <c r="AE3293" i="5"/>
  <c r="AF3294" i="5"/>
  <c r="AG3293" i="5"/>
  <c r="AG3294" i="5"/>
  <c r="AE3294" i="5"/>
  <c r="AF3295" i="5"/>
  <c r="AE3295" i="5"/>
  <c r="AG3295" i="5"/>
  <c r="AF3296" i="5"/>
  <c r="AF3297" i="5"/>
  <c r="AE3296" i="5"/>
  <c r="AG3296" i="5"/>
  <c r="AE3297" i="5"/>
  <c r="AF3298" i="5"/>
  <c r="AG3297" i="5"/>
  <c r="AG3298" i="5"/>
  <c r="AF3299" i="5"/>
  <c r="AE3298" i="5"/>
  <c r="AE3299" i="5"/>
  <c r="AG3299" i="5"/>
  <c r="AF3300" i="5"/>
  <c r="AF3301" i="5"/>
  <c r="AG3300" i="5"/>
  <c r="AE3300" i="5"/>
  <c r="AE3301" i="5"/>
  <c r="AF3302" i="5"/>
  <c r="AG3301" i="5"/>
  <c r="AF3303" i="5"/>
  <c r="AG3302" i="5"/>
  <c r="AE3302" i="5"/>
  <c r="AF3304" i="5"/>
  <c r="AE3303" i="5"/>
  <c r="AG3303" i="5"/>
  <c r="AE3304" i="5"/>
  <c r="AG3304" i="5"/>
  <c r="AF3305" i="5"/>
  <c r="AF3306" i="5"/>
  <c r="AG3305" i="5"/>
  <c r="AE3305" i="5"/>
  <c r="AG3306" i="5"/>
  <c r="AF3307" i="5"/>
  <c r="AE3306" i="5"/>
  <c r="AG3307" i="5"/>
  <c r="AF3308" i="5"/>
  <c r="AE3307" i="5"/>
  <c r="AE3308" i="5"/>
  <c r="AF3309" i="5"/>
  <c r="AG3308" i="5"/>
  <c r="AF3310" i="5"/>
  <c r="AE3309" i="5"/>
  <c r="AG3309" i="5"/>
  <c r="AE3310" i="5"/>
  <c r="AG3310" i="5"/>
  <c r="AF3311" i="5"/>
  <c r="AF3312" i="5"/>
  <c r="AE3311" i="5"/>
  <c r="AG3311" i="5"/>
  <c r="AE3312" i="5"/>
  <c r="AG3312" i="5"/>
  <c r="AF3313" i="5"/>
  <c r="AF3314" i="5"/>
  <c r="AG3313" i="5"/>
  <c r="AE3313" i="5"/>
  <c r="AF3315" i="5"/>
  <c r="AG3314" i="5"/>
  <c r="AE3314" i="5"/>
  <c r="AG3315" i="5"/>
  <c r="AF3316" i="5"/>
  <c r="AE3315" i="5"/>
  <c r="AF3317" i="5"/>
  <c r="AE3316" i="5"/>
  <c r="AG3316" i="5"/>
  <c r="AG3317" i="5"/>
  <c r="AE3317" i="5"/>
  <c r="AF3318" i="5"/>
  <c r="AF3319" i="5"/>
  <c r="AG3318" i="5"/>
  <c r="AE3318" i="5"/>
  <c r="AE3319" i="5"/>
  <c r="AF3320" i="5"/>
  <c r="AG3319" i="5"/>
  <c r="AF3321" i="5"/>
  <c r="AG3320" i="5"/>
  <c r="AE3320" i="5"/>
  <c r="AG3321" i="5"/>
  <c r="AF3322" i="5"/>
  <c r="AE3321" i="5"/>
  <c r="AG3322" i="5"/>
  <c r="AF3323" i="5"/>
  <c r="AE3322" i="5"/>
  <c r="AE3323" i="5"/>
  <c r="AF3324" i="5"/>
  <c r="AG3323" i="5"/>
  <c r="AE3324" i="5"/>
  <c r="AG3324" i="5"/>
  <c r="AF3325" i="5"/>
  <c r="AE3325" i="5"/>
  <c r="AG3325" i="5"/>
  <c r="AF3326" i="5"/>
  <c r="AE3326" i="5"/>
  <c r="AG3326" i="5"/>
  <c r="AF3327" i="5"/>
  <c r="AF3328" i="5"/>
  <c r="AE3327" i="5"/>
  <c r="AG3327" i="5"/>
  <c r="AF3329" i="5"/>
  <c r="AE3328" i="5"/>
  <c r="AG3328" i="5"/>
  <c r="AG3329" i="5"/>
  <c r="AF3330" i="5"/>
  <c r="AE3329" i="5"/>
  <c r="AE3330" i="5"/>
  <c r="AG3330" i="5"/>
  <c r="AF3331" i="5"/>
  <c r="AG3331" i="5"/>
  <c r="AE3331" i="5"/>
  <c r="AF3332" i="5"/>
  <c r="AG3332" i="5"/>
  <c r="AE3332" i="5"/>
  <c r="AF3333" i="5"/>
  <c r="AF3334" i="5"/>
  <c r="AG3333" i="5"/>
  <c r="AE3333" i="5"/>
  <c r="AF3335" i="5"/>
  <c r="AE3334" i="5"/>
  <c r="AG3334" i="5"/>
  <c r="AF3336" i="5"/>
  <c r="AE3335" i="5"/>
  <c r="AG3335" i="5"/>
  <c r="AF3337" i="5"/>
  <c r="AG3336" i="5"/>
  <c r="AE3336" i="5"/>
  <c r="AG3337" i="5"/>
  <c r="AF3338" i="5"/>
  <c r="AE3337" i="5"/>
  <c r="AF3339" i="5"/>
  <c r="AG3338" i="5"/>
  <c r="AE3338" i="5"/>
  <c r="AF3340" i="5"/>
  <c r="AE3339" i="5"/>
  <c r="AG3339" i="5"/>
  <c r="AG3340" i="5"/>
  <c r="AE3340" i="5"/>
  <c r="AF3341" i="5"/>
  <c r="AE3341" i="5"/>
  <c r="AG3341" i="5"/>
  <c r="AF3342" i="5"/>
  <c r="AG3342" i="5"/>
  <c r="AF3343" i="5"/>
  <c r="AE3342" i="5"/>
  <c r="AF3344" i="5"/>
  <c r="AE3343" i="5"/>
  <c r="AG3343" i="5"/>
  <c r="AE3344" i="5"/>
  <c r="AG3344" i="5"/>
  <c r="AF3345" i="5"/>
  <c r="AG3345" i="5"/>
  <c r="AF3346" i="5"/>
  <c r="AE3345" i="5"/>
  <c r="AG3346" i="5"/>
  <c r="AF3347" i="5"/>
  <c r="AE3346" i="5"/>
  <c r="AG3347" i="5"/>
  <c r="AF3348" i="5"/>
  <c r="AE3347" i="5"/>
  <c r="AG3348" i="5"/>
  <c r="AE3348" i="5"/>
  <c r="AF3349" i="5"/>
  <c r="AF3350" i="5"/>
  <c r="AG3349" i="5"/>
  <c r="AE3349" i="5"/>
  <c r="AF3351" i="5"/>
  <c r="AG3350" i="5"/>
  <c r="AE3350" i="5"/>
  <c r="AF3352" i="5"/>
  <c r="AG3351" i="5"/>
  <c r="AE3351" i="5"/>
  <c r="AF3353" i="5"/>
  <c r="AE3352" i="5"/>
  <c r="AG3352" i="5"/>
  <c r="AF3354" i="5"/>
  <c r="AG3353" i="5"/>
  <c r="AE3353" i="5"/>
  <c r="AE3354" i="5"/>
  <c r="AF3355" i="5"/>
  <c r="AG3354" i="5"/>
  <c r="AG3355" i="5"/>
  <c r="AE3355" i="5"/>
  <c r="AF3356" i="5"/>
  <c r="AE3356" i="5"/>
  <c r="AF3357" i="5"/>
  <c r="AG3356" i="5"/>
  <c r="AG3357" i="5"/>
  <c r="AE3357" i="5"/>
  <c r="AF3358" i="5"/>
  <c r="AE3358" i="5"/>
  <c r="AF3359" i="5"/>
  <c r="AG3358" i="5"/>
  <c r="AE3359" i="5"/>
  <c r="AF3360" i="5"/>
  <c r="AG3359" i="5"/>
  <c r="AG3360" i="5"/>
  <c r="AE3360" i="5"/>
  <c r="AF3361" i="5"/>
  <c r="AF3362" i="5"/>
  <c r="AE3361" i="5"/>
  <c r="AG3361" i="5"/>
  <c r="AG3362" i="5"/>
  <c r="AE3362" i="5"/>
  <c r="AF3363" i="5"/>
  <c r="AF3364" i="5"/>
  <c r="AG3363" i="5"/>
  <c r="AE3363" i="5"/>
  <c r="AF3365" i="5"/>
  <c r="AE3364" i="5"/>
  <c r="AG3364" i="5"/>
  <c r="AG3365" i="5"/>
  <c r="AF3366" i="5"/>
  <c r="AE3365" i="5"/>
  <c r="AE3366" i="5"/>
  <c r="AF3367" i="5"/>
  <c r="AG3366" i="5"/>
  <c r="AG3367" i="5"/>
  <c r="AE3367" i="5"/>
  <c r="AF3368" i="5"/>
  <c r="AE3368" i="5"/>
  <c r="AF3369" i="5"/>
  <c r="AG3368" i="5"/>
  <c r="AE3369" i="5"/>
  <c r="AG3369" i="5"/>
  <c r="AF3370" i="5"/>
  <c r="AE3370" i="5"/>
  <c r="AF3371" i="5"/>
  <c r="AG3370" i="5"/>
  <c r="AF3372" i="5"/>
  <c r="AE3371" i="5"/>
  <c r="AG3371" i="5"/>
  <c r="AE3372" i="5"/>
  <c r="AF3373" i="5"/>
  <c r="AG3372" i="5"/>
  <c r="AE3373" i="5"/>
  <c r="AF3374" i="5"/>
  <c r="AG3373" i="5"/>
  <c r="AG3374" i="5"/>
  <c r="AE3374" i="5"/>
  <c r="AF3375" i="5"/>
  <c r="AF3376" i="5"/>
  <c r="AG3375" i="5"/>
  <c r="AE3375" i="5"/>
  <c r="AF3377" i="5"/>
  <c r="AE3376" i="5"/>
  <c r="AG3376" i="5"/>
  <c r="AF3378" i="5"/>
  <c r="AE3377" i="5"/>
  <c r="AG3377" i="5"/>
  <c r="AF3379" i="5"/>
  <c r="AG3378" i="5"/>
  <c r="AE3378" i="5"/>
  <c r="AG3379" i="5"/>
  <c r="AF3380" i="5"/>
  <c r="AE3379" i="5"/>
  <c r="AF3381" i="5"/>
  <c r="AE3380" i="5"/>
  <c r="AG3380" i="5"/>
  <c r="AF3382" i="5"/>
  <c r="AG3381" i="5"/>
  <c r="AE3381" i="5"/>
  <c r="AE3382" i="5"/>
  <c r="AF3383" i="5"/>
  <c r="AG3382" i="5"/>
  <c r="AF3384" i="5"/>
  <c r="AG3383" i="5"/>
  <c r="AE3383" i="5"/>
  <c r="AF3385" i="5"/>
  <c r="AE3384" i="5"/>
  <c r="AG3384" i="5"/>
  <c r="AF3386" i="5"/>
  <c r="AG3385" i="5"/>
  <c r="AE3385" i="5"/>
  <c r="AF3387" i="5"/>
  <c r="AE3386" i="5"/>
  <c r="AG3386" i="5"/>
  <c r="AE3387" i="5"/>
  <c r="AG3387" i="5"/>
  <c r="AF3388" i="5"/>
  <c r="AF3389" i="5"/>
  <c r="AE3388" i="5"/>
  <c r="AG3388" i="5"/>
  <c r="AE3389" i="5"/>
  <c r="AG3389" i="5"/>
  <c r="AF3390" i="5"/>
  <c r="AE3390" i="5"/>
  <c r="AF3391" i="5"/>
  <c r="AG3390" i="5"/>
  <c r="AG3391" i="5"/>
  <c r="AF3392" i="5"/>
  <c r="AE3391" i="5"/>
  <c r="AG3392" i="5"/>
  <c r="AE3392" i="5"/>
  <c r="AF3393" i="5"/>
  <c r="AF3394" i="5"/>
  <c r="AE3393" i="5"/>
  <c r="AG3393" i="5"/>
  <c r="AG3394" i="5"/>
  <c r="AF3395" i="5"/>
  <c r="AE3394" i="5"/>
  <c r="AF3396" i="5"/>
  <c r="AE3395" i="5"/>
  <c r="AG3395" i="5"/>
  <c r="AE3396" i="5"/>
  <c r="AF3397" i="5"/>
  <c r="AG3396" i="5"/>
  <c r="AF3398" i="5"/>
  <c r="AE3397" i="5"/>
  <c r="AG3397" i="5"/>
  <c r="AG3398" i="5"/>
  <c r="AE3398" i="5"/>
  <c r="AF3399" i="5"/>
  <c r="AF3400" i="5"/>
  <c r="AG3399" i="5"/>
  <c r="AE3399" i="5"/>
  <c r="AE3400" i="5"/>
  <c r="AG3400" i="5"/>
  <c r="AF3401" i="5"/>
  <c r="AF3402" i="5"/>
  <c r="AG3401" i="5"/>
  <c r="AE3401" i="5"/>
  <c r="AE3402" i="5"/>
  <c r="AF3403" i="5"/>
  <c r="AG3402" i="5"/>
  <c r="AE3403" i="5"/>
  <c r="AG3403" i="5"/>
  <c r="AF3404" i="5"/>
  <c r="AE3404" i="5"/>
  <c r="AF3405" i="5"/>
  <c r="AG3404" i="5"/>
  <c r="AF3406" i="5"/>
  <c r="AE3405" i="5"/>
  <c r="AG3405" i="5"/>
  <c r="AG3406" i="5"/>
  <c r="AE3406" i="5"/>
  <c r="AF3407" i="5"/>
  <c r="AE3407" i="5"/>
  <c r="AG3407" i="5"/>
  <c r="AF3408" i="5"/>
  <c r="AE3408" i="5"/>
  <c r="AF3409" i="5"/>
  <c r="AG3408" i="5"/>
  <c r="AE3409" i="5"/>
  <c r="AG3409" i="5"/>
  <c r="AF3410" i="5"/>
  <c r="AG3410" i="5"/>
  <c r="AE3410" i="5"/>
  <c r="AF3411" i="5"/>
  <c r="AG3411" i="5"/>
  <c r="AE3411" i="5"/>
  <c r="AF3412" i="5"/>
  <c r="AF3413" i="5"/>
  <c r="AE3412" i="5"/>
  <c r="AG3412" i="5"/>
  <c r="AF3414" i="5"/>
  <c r="AG3413" i="5"/>
  <c r="AE3413" i="5"/>
  <c r="AF3415" i="5"/>
  <c r="AG3414" i="5"/>
  <c r="AE3414" i="5"/>
  <c r="AE3415" i="5"/>
  <c r="AG3415" i="5"/>
  <c r="AF3416" i="5"/>
  <c r="AE3416" i="5"/>
  <c r="AG3416" i="5"/>
  <c r="AF3417" i="5"/>
  <c r="AF3418" i="5"/>
  <c r="AE3417" i="5"/>
  <c r="AG3417" i="5"/>
  <c r="AF3419" i="5"/>
  <c r="AE3418" i="5"/>
  <c r="AG3418" i="5"/>
  <c r="AF3420" i="5"/>
  <c r="AE3419" i="5"/>
  <c r="AG3419" i="5"/>
  <c r="AE3420" i="5"/>
  <c r="AF3421" i="5"/>
  <c r="AG3420" i="5"/>
  <c r="AE3421" i="5"/>
  <c r="AG3421" i="5"/>
  <c r="AF3422" i="5"/>
  <c r="AG3422" i="5"/>
  <c r="AF3423" i="5"/>
  <c r="AE3422" i="5"/>
  <c r="AG3423" i="5"/>
  <c r="AF3424" i="5"/>
  <c r="AE3423" i="5"/>
  <c r="AF3425" i="5"/>
  <c r="AE3424" i="5"/>
  <c r="AG3424" i="5"/>
  <c r="AF3426" i="5"/>
  <c r="AG3425" i="5"/>
  <c r="AE3425" i="5"/>
  <c r="AG3426" i="5"/>
  <c r="AF3427" i="5"/>
  <c r="AE3426" i="5"/>
  <c r="AG3427" i="5"/>
  <c r="AE3427" i="5"/>
  <c r="AF3428" i="5"/>
  <c r="AE3428" i="5"/>
  <c r="AF3429" i="5"/>
  <c r="AG3428" i="5"/>
  <c r="AF3430" i="5"/>
  <c r="AE3429" i="5"/>
  <c r="AG3429" i="5"/>
  <c r="AG3430" i="5"/>
  <c r="AF3431" i="5"/>
  <c r="AE3430" i="5"/>
  <c r="AF3432" i="5"/>
  <c r="AG3431" i="5"/>
  <c r="AE3431" i="5"/>
  <c r="AE3432" i="5"/>
  <c r="AG3432" i="5"/>
  <c r="AF3433" i="5"/>
  <c r="AF3434" i="5"/>
  <c r="AE3433" i="5"/>
  <c r="AG3433" i="5"/>
  <c r="AE3434" i="5"/>
  <c r="AG3434" i="5"/>
  <c r="AF3435" i="5"/>
  <c r="AF3436" i="5"/>
  <c r="AE3435" i="5"/>
  <c r="AG3435" i="5"/>
  <c r="AE3436" i="5"/>
  <c r="AF3437" i="5"/>
  <c r="AG3436" i="5"/>
  <c r="AE3437" i="5"/>
  <c r="AF3438" i="5"/>
  <c r="AG3437" i="5"/>
  <c r="AF3439" i="5"/>
  <c r="AG3438" i="5"/>
  <c r="AE3438" i="5"/>
  <c r="AF3440" i="5"/>
  <c r="AG3439" i="5"/>
  <c r="AE3439" i="5"/>
  <c r="AE3440" i="5"/>
  <c r="AG3440" i="5"/>
  <c r="AF3441" i="5"/>
  <c r="AF3442" i="5"/>
  <c r="AE3441" i="5"/>
  <c r="AG3441" i="5"/>
  <c r="AF3443" i="5"/>
  <c r="AG3442" i="5"/>
  <c r="AE3442" i="5"/>
  <c r="AG3443" i="5"/>
  <c r="AF3444" i="5"/>
  <c r="AE3443" i="5"/>
  <c r="AE3444" i="5"/>
  <c r="AF3445" i="5"/>
  <c r="AG3444" i="5"/>
  <c r="AF3446" i="5"/>
  <c r="AE3445" i="5"/>
  <c r="AG3445" i="5"/>
  <c r="AF3447" i="5"/>
  <c r="AG3446" i="5"/>
  <c r="AE3446" i="5"/>
  <c r="AF3448" i="5"/>
  <c r="AG3447" i="5"/>
  <c r="AE3447" i="5"/>
  <c r="AF3449" i="5"/>
  <c r="AG3448" i="5"/>
  <c r="AE3448" i="5"/>
  <c r="AF3450" i="5"/>
  <c r="AG3449" i="5"/>
  <c r="AE3449" i="5"/>
  <c r="AF3451" i="5"/>
  <c r="AE3450" i="5"/>
  <c r="AG3450" i="5"/>
  <c r="AG3451" i="5"/>
  <c r="AE3451" i="5"/>
  <c r="AF3452" i="5"/>
  <c r="AE3452" i="5"/>
  <c r="AF3453" i="5"/>
  <c r="AG3452" i="5"/>
  <c r="AF3454" i="5"/>
  <c r="AG3453" i="5"/>
  <c r="AE3453" i="5"/>
  <c r="AG3454" i="5"/>
  <c r="AE3454" i="5"/>
  <c r="AF3455" i="5"/>
  <c r="AF3456" i="5"/>
  <c r="AG3455" i="5"/>
  <c r="AE3455" i="5"/>
  <c r="AE3456" i="5"/>
  <c r="AG3456" i="5"/>
  <c r="AF3457" i="5"/>
  <c r="AF3458" i="5"/>
  <c r="AE3457" i="5"/>
  <c r="AG3457" i="5"/>
  <c r="AF3459" i="5"/>
  <c r="AG3458" i="5"/>
  <c r="AE3458" i="5"/>
  <c r="AG3459" i="5"/>
  <c r="AF3460" i="5"/>
  <c r="AE3459" i="5"/>
  <c r="AE3460" i="5"/>
  <c r="AF3461" i="5"/>
  <c r="AG3460" i="5"/>
  <c r="AG3461" i="5"/>
  <c r="AE3461" i="5"/>
  <c r="AF3462" i="5"/>
  <c r="AF3463" i="5"/>
  <c r="AG3462" i="5"/>
  <c r="AE3462" i="5"/>
  <c r="AF3464" i="5"/>
  <c r="AE3463" i="5"/>
  <c r="AG3463" i="5"/>
  <c r="AF3465" i="5"/>
  <c r="AE3464" i="5"/>
  <c r="AG3464" i="5"/>
  <c r="AF3466" i="5"/>
  <c r="AE3465" i="5"/>
  <c r="AG3465" i="5"/>
  <c r="AF3467" i="5"/>
  <c r="AG3466" i="5"/>
  <c r="AE3466" i="5"/>
  <c r="AG3467" i="5"/>
  <c r="AE3467" i="5"/>
  <c r="AF3468" i="5"/>
  <c r="AF3469" i="5"/>
  <c r="AE3468" i="5"/>
  <c r="AG3468" i="5"/>
  <c r="AE3469" i="5"/>
  <c r="AG3469" i="5"/>
  <c r="AF3470" i="5"/>
  <c r="AF3471" i="5"/>
  <c r="AE3470" i="5"/>
  <c r="AG3470" i="5"/>
  <c r="AG3471" i="5"/>
  <c r="AF3472" i="5"/>
  <c r="AE3471" i="5"/>
  <c r="AE3472" i="5"/>
  <c r="AF3473" i="5"/>
  <c r="AG3472" i="5"/>
  <c r="AE3473" i="5"/>
  <c r="AG3473" i="5"/>
  <c r="AF3474" i="5"/>
  <c r="AG3474" i="5"/>
  <c r="AE3474" i="5"/>
  <c r="AF3475" i="5"/>
  <c r="AF3476" i="5"/>
  <c r="AE3475" i="5"/>
  <c r="AG3475" i="5"/>
  <c r="AE3476" i="5"/>
  <c r="AF3477" i="5"/>
  <c r="AG3476" i="5"/>
  <c r="AF3478" i="5"/>
  <c r="AE3477" i="5"/>
  <c r="AG3477" i="5"/>
  <c r="AE3478" i="5"/>
  <c r="AF3479" i="5"/>
  <c r="AG3478" i="5"/>
  <c r="AG3479" i="5"/>
  <c r="AE3479" i="5"/>
  <c r="AF3480" i="5"/>
  <c r="AG3480" i="5"/>
  <c r="AF3481" i="5"/>
  <c r="AE3480" i="5"/>
  <c r="AF3482" i="5"/>
  <c r="AG3481" i="5"/>
  <c r="AE3481" i="5"/>
  <c r="AE3482" i="5"/>
  <c r="AG3482" i="5"/>
  <c r="AF3483" i="5"/>
  <c r="AG3483" i="5"/>
  <c r="AE3483" i="5"/>
  <c r="AF3484" i="5"/>
  <c r="AE3484" i="5"/>
  <c r="AG3484" i="5"/>
  <c r="AF3485" i="5"/>
  <c r="AF3486" i="5"/>
  <c r="AE3485" i="5"/>
  <c r="AG3485" i="5"/>
  <c r="AF3487" i="5"/>
  <c r="AE3486" i="5"/>
  <c r="AG3486" i="5"/>
  <c r="AE3487" i="5"/>
  <c r="AF3488" i="5"/>
  <c r="AG3487" i="5"/>
  <c r="AG3488" i="5"/>
  <c r="AF3489" i="5"/>
  <c r="AE3488" i="5"/>
  <c r="AF3490" i="5"/>
  <c r="AE3489" i="5"/>
  <c r="AG3489" i="5"/>
  <c r="AG3490" i="5"/>
  <c r="AF3491" i="5"/>
  <c r="AE3490" i="5"/>
  <c r="AF3492" i="5"/>
  <c r="AG3491" i="5"/>
  <c r="AE3491" i="5"/>
  <c r="AE3492" i="5"/>
  <c r="AG3492" i="5"/>
  <c r="AF3493" i="5"/>
  <c r="AG3493" i="5"/>
  <c r="AF3494" i="5"/>
  <c r="AE3493" i="5"/>
  <c r="AF3495" i="5"/>
  <c r="AG3494" i="5"/>
  <c r="AE3494" i="5"/>
  <c r="AF3496" i="5"/>
  <c r="AG3495" i="5"/>
  <c r="AE3495" i="5"/>
  <c r="AE3496" i="5"/>
  <c r="AF3497" i="5"/>
  <c r="AG3496" i="5"/>
  <c r="AE3497" i="5"/>
  <c r="AG3497" i="5"/>
  <c r="AF3498" i="5"/>
  <c r="AG3498" i="5"/>
  <c r="AE3498" i="5"/>
  <c r="AF3499" i="5"/>
  <c r="AE3499" i="5"/>
  <c r="AF3500" i="5"/>
  <c r="AG3499" i="5"/>
  <c r="AE3500" i="5"/>
  <c r="AG3500" i="5"/>
  <c r="AF3501" i="5"/>
  <c r="AE3501" i="5"/>
  <c r="AF3502" i="5"/>
  <c r="AG3501" i="5"/>
  <c r="AF3503" i="5"/>
  <c r="AE3502" i="5"/>
  <c r="AG3502" i="5"/>
  <c r="AF3504" i="5"/>
  <c r="AG3503" i="5"/>
  <c r="AE3503" i="5"/>
  <c r="AF3505" i="5"/>
  <c r="AE3504" i="5"/>
  <c r="AG3504" i="5"/>
  <c r="AE3505" i="5"/>
  <c r="AF3506" i="5"/>
  <c r="AG3505" i="5"/>
  <c r="AE3506" i="5"/>
  <c r="AG3506" i="5"/>
  <c r="AF3507" i="5"/>
  <c r="AG3507" i="5"/>
  <c r="AF3508" i="5"/>
  <c r="AE3507" i="5"/>
  <c r="AE3508" i="5"/>
  <c r="AG3508" i="5"/>
  <c r="BB13" i="5" l="1"/>
  <c r="BB14" i="5"/>
  <c r="BB4" i="5"/>
  <c r="BB5" i="5"/>
  <c r="AZ17" i="1"/>
  <c r="AZ4" i="1"/>
  <c r="AZ10" i="1"/>
  <c r="AZ5" i="1"/>
  <c r="BB12" i="5"/>
  <c r="BB10" i="5"/>
  <c r="BB17" i="5"/>
  <c r="V3" i="5"/>
  <c r="AZ16" i="1"/>
  <c r="AZ7" i="1"/>
  <c r="AZ6" i="1"/>
  <c r="AZ11" i="1"/>
  <c r="BB11" i="5"/>
  <c r="BB9" i="5"/>
  <c r="BB15" i="5"/>
  <c r="BB16" i="5"/>
  <c r="AZ12" i="1"/>
  <c r="AZ15" i="1"/>
  <c r="AZ13" i="1"/>
  <c r="T3" i="1"/>
  <c r="BB8" i="5"/>
  <c r="BB6" i="5"/>
  <c r="BB7" i="5"/>
  <c r="AA23" i="5"/>
  <c r="AZ8" i="1"/>
  <c r="AZ14" i="1"/>
  <c r="AZ9" i="1"/>
  <c r="Y23" i="1"/>
  <c r="A30" i="5"/>
  <c r="J30" i="5" s="1"/>
  <c r="A24" i="5"/>
  <c r="J24" i="5" s="1"/>
  <c r="A29" i="5"/>
  <c r="J29" i="5" s="1"/>
  <c r="A27" i="5"/>
  <c r="J27" i="5" s="1"/>
  <c r="A26" i="5"/>
  <c r="J26" i="5" s="1"/>
  <c r="A23" i="5"/>
  <c r="J23" i="5" s="1"/>
  <c r="A18" i="5"/>
  <c r="J18" i="5" s="1"/>
  <c r="A20" i="5"/>
  <c r="J20" i="5" s="1"/>
  <c r="A32" i="5"/>
  <c r="J32" i="5" s="1"/>
  <c r="A25" i="5"/>
  <c r="J25" i="5" s="1"/>
  <c r="A31" i="5"/>
  <c r="J31" i="5" s="1"/>
  <c r="A28" i="5"/>
  <c r="J28" i="5" s="1"/>
  <c r="A21" i="5"/>
  <c r="J21" i="5" s="1"/>
  <c r="A19" i="5"/>
  <c r="J19" i="5" s="1"/>
  <c r="A33" i="5"/>
  <c r="J33" i="5" s="1"/>
  <c r="A22" i="5"/>
  <c r="J22" i="5" s="1"/>
  <c r="I65" i="1"/>
  <c r="I64" i="1"/>
  <c r="AJ3508" i="5"/>
  <c r="AJ3504" i="5"/>
  <c r="AJ3500" i="5"/>
  <c r="AJ3496" i="5"/>
  <c r="AJ3492" i="5"/>
  <c r="AJ3488" i="5"/>
  <c r="AJ3484" i="5"/>
  <c r="AJ3480" i="5"/>
  <c r="AJ3476" i="5"/>
  <c r="AJ3472" i="5"/>
  <c r="AJ3468" i="5"/>
  <c r="AJ3464" i="5"/>
  <c r="AJ3460" i="5"/>
  <c r="AJ3456" i="5"/>
  <c r="AJ3452" i="5"/>
  <c r="AJ3448" i="5"/>
  <c r="AJ3444" i="5"/>
  <c r="AJ3440" i="5"/>
  <c r="AJ3436" i="5"/>
  <c r="AJ3432" i="5"/>
  <c r="AJ3428" i="5"/>
  <c r="AJ3424" i="5"/>
  <c r="AJ3420" i="5"/>
  <c r="AJ3416" i="5"/>
  <c r="AJ3412" i="5"/>
  <c r="AJ3408" i="5"/>
  <c r="AJ3404" i="5"/>
  <c r="AJ3400" i="5"/>
  <c r="AJ3396" i="5"/>
  <c r="AJ3392" i="5"/>
  <c r="AJ3388" i="5"/>
  <c r="AJ3384" i="5"/>
  <c r="AJ3380" i="5"/>
  <c r="AJ3376" i="5"/>
  <c r="AJ3372" i="5"/>
  <c r="AJ3368" i="5"/>
  <c r="AJ3364" i="5"/>
  <c r="AJ3360" i="5"/>
  <c r="AJ3356" i="5"/>
  <c r="AJ3352" i="5"/>
  <c r="AJ3348" i="5"/>
  <c r="AJ3344" i="5"/>
  <c r="AJ3340" i="5"/>
  <c r="AJ3336" i="5"/>
  <c r="AJ3332" i="5"/>
  <c r="AJ3328" i="5"/>
  <c r="AJ3324" i="5"/>
  <c r="AJ3320" i="5"/>
  <c r="AJ3316" i="5"/>
  <c r="AJ3312" i="5"/>
  <c r="AJ3308" i="5"/>
  <c r="AJ3304" i="5"/>
  <c r="AJ3300" i="5"/>
  <c r="AJ3296" i="5"/>
  <c r="AJ3292" i="5"/>
  <c r="AJ3288" i="5"/>
  <c r="AJ3284" i="5"/>
  <c r="AJ3280" i="5"/>
  <c r="AJ3276" i="5"/>
  <c r="AJ3272" i="5"/>
  <c r="AJ3268" i="5"/>
  <c r="AJ3264" i="5"/>
  <c r="AJ3260" i="5"/>
  <c r="AJ3256" i="5"/>
  <c r="AJ3252" i="5"/>
  <c r="AJ3248" i="5"/>
  <c r="AJ3244" i="5"/>
  <c r="AJ3240" i="5"/>
  <c r="AJ3236" i="5"/>
  <c r="AJ3232" i="5"/>
  <c r="AJ3228" i="5"/>
  <c r="AJ3224" i="5"/>
  <c r="AJ3220" i="5"/>
  <c r="AJ3216" i="5"/>
  <c r="AJ3212" i="5"/>
  <c r="AJ3208" i="5"/>
  <c r="AJ3204" i="5"/>
  <c r="AJ3200" i="5"/>
  <c r="AJ3196" i="5"/>
  <c r="AJ3192" i="5"/>
  <c r="AJ3188" i="5"/>
  <c r="AJ3184" i="5"/>
  <c r="AJ3180" i="5"/>
  <c r="AJ3176" i="5"/>
  <c r="AJ3172" i="5"/>
  <c r="AJ3168" i="5"/>
  <c r="AJ3164" i="5"/>
  <c r="AJ3160" i="5"/>
  <c r="AJ3156" i="5"/>
  <c r="AJ3152" i="5"/>
  <c r="AJ3148" i="5"/>
  <c r="AJ3144" i="5"/>
  <c r="AJ3140" i="5"/>
  <c r="AJ3136" i="5"/>
  <c r="AJ3132" i="5"/>
  <c r="AJ3128" i="5"/>
  <c r="AJ3124" i="5"/>
  <c r="AJ3120" i="5"/>
  <c r="AJ3116" i="5"/>
  <c r="AJ3112" i="5"/>
  <c r="AJ3108" i="5"/>
  <c r="AJ3104" i="5"/>
  <c r="AJ3100" i="5"/>
  <c r="AJ3096" i="5"/>
  <c r="AJ3092" i="5"/>
  <c r="AJ3088" i="5"/>
  <c r="AJ3084" i="5"/>
  <c r="AJ3080" i="5"/>
  <c r="AJ3076" i="5"/>
  <c r="AJ3072" i="5"/>
  <c r="AJ3068" i="5"/>
  <c r="AJ3064" i="5"/>
  <c r="AJ3060" i="5"/>
  <c r="AJ3056" i="5"/>
  <c r="AJ3052" i="5"/>
  <c r="AJ3048" i="5"/>
  <c r="AJ3044" i="5"/>
  <c r="AJ3040" i="5"/>
  <c r="AJ3036" i="5"/>
  <c r="AJ3032" i="5"/>
  <c r="AJ3028" i="5"/>
  <c r="AJ3024" i="5"/>
  <c r="AJ3020" i="5"/>
  <c r="AJ3016" i="5"/>
  <c r="AJ3012" i="5"/>
  <c r="AJ3008" i="5"/>
  <c r="AJ3004" i="5"/>
  <c r="AJ3000" i="5"/>
  <c r="AJ2996" i="5"/>
  <c r="AJ2992" i="5"/>
  <c r="AJ2988" i="5"/>
  <c r="AJ2984" i="5"/>
  <c r="AJ2980" i="5"/>
  <c r="AJ2976" i="5"/>
  <c r="AJ2972" i="5"/>
  <c r="AJ2968" i="5"/>
  <c r="AJ2964" i="5"/>
  <c r="AJ2960" i="5"/>
  <c r="AJ2956" i="5"/>
  <c r="AJ2952" i="5"/>
  <c r="AJ2948" i="5"/>
  <c r="AJ2944" i="5"/>
  <c r="AJ2940" i="5"/>
  <c r="AJ2936" i="5"/>
  <c r="AJ2932" i="5"/>
  <c r="AJ2928" i="5"/>
  <c r="AJ2924" i="5"/>
  <c r="AJ2920" i="5"/>
  <c r="AJ2916" i="5"/>
  <c r="AJ2912" i="5"/>
  <c r="AJ2908" i="5"/>
  <c r="AJ2904" i="5"/>
  <c r="AJ2900" i="5"/>
  <c r="AJ2896" i="5"/>
  <c r="AJ2892" i="5"/>
  <c r="AJ2888" i="5"/>
  <c r="AJ2884" i="5"/>
  <c r="AJ2880" i="5"/>
  <c r="AJ2876" i="5"/>
  <c r="AJ2872" i="5"/>
  <c r="AJ2868" i="5"/>
  <c r="AJ2864" i="5"/>
  <c r="AJ2860" i="5"/>
  <c r="AJ2856" i="5"/>
  <c r="AJ2852" i="5"/>
  <c r="AJ2848" i="5"/>
  <c r="AJ2844" i="5"/>
  <c r="AJ2840" i="5"/>
  <c r="AJ2836" i="5"/>
  <c r="AJ2832" i="5"/>
  <c r="AJ2828" i="5"/>
  <c r="AJ2824" i="5"/>
  <c r="AJ2820" i="5"/>
  <c r="AJ2816" i="5"/>
  <c r="AJ2812" i="5"/>
  <c r="AJ2808" i="5"/>
  <c r="AJ2804" i="5"/>
  <c r="AJ2800" i="5"/>
  <c r="AJ2796" i="5"/>
  <c r="AJ2792" i="5"/>
  <c r="AJ2788" i="5"/>
  <c r="AJ2784" i="5"/>
  <c r="AJ2780" i="5"/>
  <c r="AJ2776" i="5"/>
  <c r="AJ2772" i="5"/>
  <c r="AJ2768" i="5"/>
  <c r="AJ2764" i="5"/>
  <c r="AJ2760" i="5"/>
  <c r="AJ2756" i="5"/>
  <c r="AJ2752" i="5"/>
  <c r="AJ2748" i="5"/>
  <c r="AJ2744" i="5"/>
  <c r="AJ2740" i="5"/>
  <c r="AJ2736" i="5"/>
  <c r="AJ2732" i="5"/>
  <c r="AJ2728" i="5"/>
  <c r="AJ2724" i="5"/>
  <c r="AJ2720" i="5"/>
  <c r="AJ2716" i="5"/>
  <c r="AJ2712" i="5"/>
  <c r="AJ2708" i="5"/>
  <c r="AJ2704" i="5"/>
  <c r="AJ2700" i="5"/>
  <c r="AJ2696" i="5"/>
  <c r="AJ2692" i="5"/>
  <c r="AJ2688" i="5"/>
  <c r="AJ2684" i="5"/>
  <c r="AJ2680" i="5"/>
  <c r="AJ2676" i="5"/>
  <c r="AJ2672" i="5"/>
  <c r="AJ2668" i="5"/>
  <c r="AJ2664" i="5"/>
  <c r="AJ2660" i="5"/>
  <c r="AJ2656" i="5"/>
  <c r="AJ2652" i="5"/>
  <c r="AJ2648" i="5"/>
  <c r="AJ2644" i="5"/>
  <c r="AJ2640" i="5"/>
  <c r="AJ2636" i="5"/>
  <c r="AJ2632" i="5"/>
  <c r="AJ2628" i="5"/>
  <c r="AJ2624" i="5"/>
  <c r="AJ2620" i="5"/>
  <c r="AJ2616" i="5"/>
  <c r="AJ2612" i="5"/>
  <c r="AJ2608" i="5"/>
  <c r="AJ2604" i="5"/>
  <c r="AJ2600" i="5"/>
  <c r="AJ2596" i="5"/>
  <c r="AJ2592" i="5"/>
  <c r="AJ2588" i="5"/>
  <c r="AJ2584" i="5"/>
  <c r="AJ2580" i="5"/>
  <c r="AJ2576" i="5"/>
  <c r="AJ2572" i="5"/>
  <c r="AJ2568" i="5"/>
  <c r="AJ2564" i="5"/>
  <c r="AJ2560" i="5"/>
  <c r="AJ2556" i="5"/>
  <c r="AJ2552" i="5"/>
  <c r="AJ2548" i="5"/>
  <c r="AJ2544" i="5"/>
  <c r="AJ2540" i="5"/>
  <c r="AJ2536" i="5"/>
  <c r="AJ2532" i="5"/>
  <c r="AJ2528" i="5"/>
  <c r="AJ2524" i="5"/>
  <c r="AJ2520" i="5"/>
  <c r="AJ2516" i="5"/>
  <c r="AJ2512" i="5"/>
  <c r="AJ2508" i="5"/>
  <c r="AJ2504" i="5"/>
  <c r="AJ2500" i="5"/>
  <c r="AJ2496" i="5"/>
  <c r="AJ2492" i="5"/>
  <c r="AJ2488" i="5"/>
  <c r="AJ2484" i="5"/>
  <c r="AJ2480" i="5"/>
  <c r="AJ2476" i="5"/>
  <c r="AJ2472" i="5"/>
  <c r="AJ2468" i="5"/>
  <c r="AJ2464" i="5"/>
  <c r="AJ2460" i="5"/>
  <c r="AJ2456" i="5"/>
  <c r="AJ2452" i="5"/>
  <c r="AJ2448" i="5"/>
  <c r="AJ2444" i="5"/>
  <c r="AJ2440" i="5"/>
  <c r="AJ2436" i="5"/>
  <c r="AJ2432" i="5"/>
  <c r="AJ2428" i="5"/>
  <c r="AJ2424" i="5"/>
  <c r="AJ2420" i="5"/>
  <c r="AJ2416" i="5"/>
  <c r="AJ2412" i="5"/>
  <c r="AJ2408" i="5"/>
  <c r="AJ2404" i="5"/>
  <c r="AJ2400" i="5"/>
  <c r="AJ2396" i="5"/>
  <c r="AJ2392" i="5"/>
  <c r="AJ2388" i="5"/>
  <c r="AJ2384" i="5"/>
  <c r="AJ2380" i="5"/>
  <c r="AJ2376" i="5"/>
  <c r="AJ2372" i="5"/>
  <c r="AJ2368" i="5"/>
  <c r="AJ2364" i="5"/>
  <c r="AJ2360" i="5"/>
  <c r="AJ2356" i="5"/>
  <c r="AJ2352" i="5"/>
  <c r="AJ2348" i="5"/>
  <c r="AJ2344" i="5"/>
  <c r="AJ2340" i="5"/>
  <c r="AJ2336" i="5"/>
  <c r="AJ2332" i="5"/>
  <c r="AJ2328" i="5"/>
  <c r="AJ2324" i="5"/>
  <c r="AJ2320" i="5"/>
  <c r="AJ2316" i="5"/>
  <c r="AJ2312" i="5"/>
  <c r="AJ2308" i="5"/>
  <c r="AJ2304" i="5"/>
  <c r="AJ2300" i="5"/>
  <c r="AJ2296" i="5"/>
  <c r="AJ2292" i="5"/>
  <c r="AJ2288" i="5"/>
  <c r="AJ2284" i="5"/>
  <c r="AJ2280" i="5"/>
  <c r="AJ2276" i="5"/>
  <c r="AJ2272" i="5"/>
  <c r="AJ2268" i="5"/>
  <c r="AJ2264" i="5"/>
  <c r="AJ2260" i="5"/>
  <c r="AJ2256" i="5"/>
  <c r="AJ2252" i="5"/>
  <c r="AJ2248" i="5"/>
  <c r="AJ2244" i="5"/>
  <c r="AJ2240" i="5"/>
  <c r="AJ2236" i="5"/>
  <c r="AJ2232" i="5"/>
  <c r="AJ2228" i="5"/>
  <c r="AJ2224" i="5"/>
  <c r="AJ2220" i="5"/>
  <c r="AJ2216" i="5"/>
  <c r="AJ2212" i="5"/>
  <c r="AJ2208" i="5"/>
  <c r="AJ2204" i="5"/>
  <c r="AJ2200" i="5"/>
  <c r="AJ2196" i="5"/>
  <c r="AJ2192" i="5"/>
  <c r="AJ2188" i="5"/>
  <c r="AJ2184" i="5"/>
  <c r="AJ2180" i="5"/>
  <c r="AJ2176" i="5"/>
  <c r="AJ2172" i="5"/>
  <c r="AJ2168" i="5"/>
  <c r="AJ2164" i="5"/>
  <c r="AJ2160" i="5"/>
  <c r="AJ2156" i="5"/>
  <c r="AJ2152" i="5"/>
  <c r="AJ2148" i="5"/>
  <c r="AJ2144" i="5"/>
  <c r="AJ2140" i="5"/>
  <c r="AJ2136" i="5"/>
  <c r="AJ2132" i="5"/>
  <c r="AJ2128" i="5"/>
  <c r="AJ2124" i="5"/>
  <c r="AJ2120" i="5"/>
  <c r="AJ2116" i="5"/>
  <c r="AJ2112" i="5"/>
  <c r="AJ2108" i="5"/>
  <c r="AJ2104" i="5"/>
  <c r="AJ2100" i="5"/>
  <c r="AJ2096" i="5"/>
  <c r="AJ2092" i="5"/>
  <c r="AJ2088" i="5"/>
  <c r="AJ2084" i="5"/>
  <c r="AJ2080" i="5"/>
  <c r="AJ2076" i="5"/>
  <c r="AJ2072" i="5"/>
  <c r="AJ2068" i="5"/>
  <c r="AJ2064" i="5"/>
  <c r="AJ2060" i="5"/>
  <c r="AJ2056" i="5"/>
  <c r="AJ2052" i="5"/>
  <c r="AJ2048" i="5"/>
  <c r="AJ2044" i="5"/>
  <c r="AJ2040" i="5"/>
  <c r="AJ2036" i="5"/>
  <c r="AJ2032" i="5"/>
  <c r="AJ2028" i="5"/>
  <c r="AJ2024" i="5"/>
  <c r="AJ2020" i="5"/>
  <c r="AJ2016" i="5"/>
  <c r="AJ2012" i="5"/>
  <c r="AJ2008" i="5"/>
  <c r="AJ2004" i="5"/>
  <c r="AJ2000" i="5"/>
  <c r="AJ1996" i="5"/>
  <c r="AJ1992" i="5"/>
  <c r="AJ1988" i="5"/>
  <c r="AJ1984" i="5"/>
  <c r="AJ1980" i="5"/>
  <c r="AJ1976" i="5"/>
  <c r="AJ1972" i="5"/>
  <c r="AJ1968" i="5"/>
  <c r="AJ1964" i="5"/>
  <c r="AJ1960" i="5"/>
  <c r="AJ1956" i="5"/>
  <c r="AJ1952" i="5"/>
  <c r="AJ1948" i="5"/>
  <c r="AJ1944" i="5"/>
  <c r="AJ1940" i="5"/>
  <c r="AJ1936" i="5"/>
  <c r="AJ1932" i="5"/>
  <c r="AJ1928" i="5"/>
  <c r="AJ1924" i="5"/>
  <c r="AJ1920" i="5"/>
  <c r="AJ1916" i="5"/>
  <c r="AJ1912" i="5"/>
  <c r="AJ1908" i="5"/>
  <c r="AJ1904" i="5"/>
  <c r="AJ1900" i="5"/>
  <c r="AJ1896" i="5"/>
  <c r="AJ1892" i="5"/>
  <c r="AJ1888" i="5"/>
  <c r="AJ1884" i="5"/>
  <c r="AJ1880" i="5"/>
  <c r="AJ1876" i="5"/>
  <c r="AJ1872" i="5"/>
  <c r="AJ1868" i="5"/>
  <c r="AJ1864" i="5"/>
  <c r="AJ1860" i="5"/>
  <c r="AJ1856" i="5"/>
  <c r="AJ1852" i="5"/>
  <c r="AJ1848" i="5"/>
  <c r="AJ1844" i="5"/>
  <c r="AJ1840" i="5"/>
  <c r="AJ1836" i="5"/>
  <c r="AJ1832" i="5"/>
  <c r="AJ1828" i="5"/>
  <c r="AJ1824" i="5"/>
  <c r="AJ1820" i="5"/>
  <c r="AJ1816" i="5"/>
  <c r="AJ1812" i="5"/>
  <c r="AJ1808" i="5"/>
  <c r="AJ1804" i="5"/>
  <c r="AJ1800" i="5"/>
  <c r="AJ1796" i="5"/>
  <c r="AJ1792" i="5"/>
  <c r="AJ1788" i="5"/>
  <c r="AJ1784" i="5"/>
  <c r="AJ1780" i="5"/>
  <c r="AJ1776" i="5"/>
  <c r="AJ1772" i="5"/>
  <c r="AJ1768" i="5"/>
  <c r="AJ1764" i="5"/>
  <c r="AJ1760" i="5"/>
  <c r="AJ1756" i="5"/>
  <c r="AJ1752" i="5"/>
  <c r="AJ1748" i="5"/>
  <c r="AJ1744" i="5"/>
  <c r="AJ1740" i="5"/>
  <c r="AJ1736" i="5"/>
  <c r="AJ1732" i="5"/>
  <c r="AJ1728" i="5"/>
  <c r="AJ1724" i="5"/>
  <c r="AJ1720" i="5"/>
  <c r="AJ1716" i="5"/>
  <c r="AJ1712" i="5"/>
  <c r="AJ1708" i="5"/>
  <c r="AJ1704" i="5"/>
  <c r="AJ1700" i="5"/>
  <c r="AJ1696" i="5"/>
  <c r="AJ1692" i="5"/>
  <c r="AJ1688" i="5"/>
  <c r="AJ1684" i="5"/>
  <c r="AJ1680" i="5"/>
  <c r="AJ1676" i="5"/>
  <c r="AJ1672" i="5"/>
  <c r="AJ1668" i="5"/>
  <c r="AJ1664" i="5"/>
  <c r="AJ1660" i="5"/>
  <c r="AJ1656" i="5"/>
  <c r="AJ1652" i="5"/>
  <c r="AJ1648" i="5"/>
  <c r="AJ1644" i="5"/>
  <c r="AJ1640" i="5"/>
  <c r="AJ1636" i="5"/>
  <c r="AJ1632" i="5"/>
  <c r="AJ1628" i="5"/>
  <c r="AJ1624" i="5"/>
  <c r="AJ1620" i="5"/>
  <c r="AJ1616" i="5"/>
  <c r="AJ1612" i="5"/>
  <c r="AJ1608" i="5"/>
  <c r="AJ1604" i="5"/>
  <c r="AJ1600" i="5"/>
  <c r="AJ1596" i="5"/>
  <c r="AJ1592" i="5"/>
  <c r="AJ1588" i="5"/>
  <c r="AJ1584" i="5"/>
  <c r="AJ1580" i="5"/>
  <c r="AJ1576" i="5"/>
  <c r="AJ1572" i="5"/>
  <c r="AJ1568" i="5"/>
  <c r="AJ1564" i="5"/>
  <c r="AJ1560" i="5"/>
  <c r="AJ1556" i="5"/>
  <c r="AJ1552" i="5"/>
  <c r="AJ1548" i="5"/>
  <c r="AJ1544" i="5"/>
  <c r="AJ1540" i="5"/>
  <c r="AJ1536" i="5"/>
  <c r="AJ1532" i="5"/>
  <c r="AJ1528" i="5"/>
  <c r="AJ1524" i="5"/>
  <c r="AJ1520" i="5"/>
  <c r="AJ1516" i="5"/>
  <c r="AJ1512" i="5"/>
  <c r="AJ1508" i="5"/>
  <c r="AJ1504" i="5"/>
  <c r="AJ1500" i="5"/>
  <c r="AJ1496" i="5"/>
  <c r="AJ1492" i="5"/>
  <c r="AJ1488" i="5"/>
  <c r="AJ1484" i="5"/>
  <c r="AJ1480" i="5"/>
  <c r="AJ1476" i="5"/>
  <c r="AJ1472" i="5"/>
  <c r="AJ1468" i="5"/>
  <c r="AJ3507" i="5"/>
  <c r="AJ3503" i="5"/>
  <c r="AJ3499" i="5"/>
  <c r="AJ3495" i="5"/>
  <c r="AJ3491" i="5"/>
  <c r="AJ3487" i="5"/>
  <c r="AJ3483" i="5"/>
  <c r="AJ3479" i="5"/>
  <c r="AJ3475" i="5"/>
  <c r="AJ3471" i="5"/>
  <c r="AJ3467" i="5"/>
  <c r="AJ3463" i="5"/>
  <c r="AJ3459" i="5"/>
  <c r="AJ3455" i="5"/>
  <c r="AJ3451" i="5"/>
  <c r="AJ3447" i="5"/>
  <c r="AJ3443" i="5"/>
  <c r="AJ3439" i="5"/>
  <c r="AJ3435" i="5"/>
  <c r="AJ3431" i="5"/>
  <c r="AJ3427" i="5"/>
  <c r="AJ3423" i="5"/>
  <c r="AJ3419" i="5"/>
  <c r="AJ3415" i="5"/>
  <c r="AJ3411" i="5"/>
  <c r="AJ3407" i="5"/>
  <c r="AJ3403" i="5"/>
  <c r="AJ3399" i="5"/>
  <c r="AJ3395" i="5"/>
  <c r="AJ3391" i="5"/>
  <c r="AJ3387" i="5"/>
  <c r="AJ3383" i="5"/>
  <c r="AJ3379" i="5"/>
  <c r="AJ3375" i="5"/>
  <c r="AJ3371" i="5"/>
  <c r="AJ3367" i="5"/>
  <c r="AJ3363" i="5"/>
  <c r="AJ3359" i="5"/>
  <c r="AJ3355" i="5"/>
  <c r="AJ3351" i="5"/>
  <c r="AJ3347" i="5"/>
  <c r="AJ3343" i="5"/>
  <c r="AJ3339" i="5"/>
  <c r="AJ3335" i="5"/>
  <c r="AJ3331" i="5"/>
  <c r="AJ3327" i="5"/>
  <c r="AJ3323" i="5"/>
  <c r="AJ3319" i="5"/>
  <c r="AJ3315" i="5"/>
  <c r="AJ3311" i="5"/>
  <c r="AJ3307" i="5"/>
  <c r="AJ3303" i="5"/>
  <c r="AJ3299" i="5"/>
  <c r="AJ3295" i="5"/>
  <c r="AJ3291" i="5"/>
  <c r="AJ3287" i="5"/>
  <c r="AJ3283" i="5"/>
  <c r="AJ3279" i="5"/>
  <c r="AJ3275" i="5"/>
  <c r="AJ3271" i="5"/>
  <c r="AJ3267" i="5"/>
  <c r="AJ3263" i="5"/>
  <c r="AJ3259" i="5"/>
  <c r="AJ3255" i="5"/>
  <c r="AJ3251" i="5"/>
  <c r="AJ3247" i="5"/>
  <c r="AJ3243" i="5"/>
  <c r="AJ3239" i="5"/>
  <c r="AJ3235" i="5"/>
  <c r="AJ3231" i="5"/>
  <c r="AJ3227" i="5"/>
  <c r="AJ3223" i="5"/>
  <c r="AJ3219" i="5"/>
  <c r="AJ3215" i="5"/>
  <c r="AJ3211" i="5"/>
  <c r="AJ3207" i="5"/>
  <c r="AJ3203" i="5"/>
  <c r="AJ3199" i="5"/>
  <c r="AJ3195" i="5"/>
  <c r="AJ3191" i="5"/>
  <c r="AJ3187" i="5"/>
  <c r="AJ3183" i="5"/>
  <c r="AJ3179" i="5"/>
  <c r="AJ3175" i="5"/>
  <c r="AJ3171" i="5"/>
  <c r="AJ3167" i="5"/>
  <c r="AJ3163" i="5"/>
  <c r="AJ3159" i="5"/>
  <c r="AJ3155" i="5"/>
  <c r="AJ3151" i="5"/>
  <c r="AJ3147" i="5"/>
  <c r="AJ3143" i="5"/>
  <c r="AJ3139" i="5"/>
  <c r="AJ3135" i="5"/>
  <c r="AJ3131" i="5"/>
  <c r="AJ3127" i="5"/>
  <c r="AJ3123" i="5"/>
  <c r="AJ3119" i="5"/>
  <c r="AJ3115" i="5"/>
  <c r="AJ3111" i="5"/>
  <c r="AJ3107" i="5"/>
  <c r="AJ3103" i="5"/>
  <c r="AJ3099" i="5"/>
  <c r="AJ3095" i="5"/>
  <c r="AJ3091" i="5"/>
  <c r="AJ3087" i="5"/>
  <c r="AJ3083" i="5"/>
  <c r="AJ3079" i="5"/>
  <c r="AJ3075" i="5"/>
  <c r="AJ3071" i="5"/>
  <c r="AJ3067" i="5"/>
  <c r="AJ3063" i="5"/>
  <c r="AJ3059" i="5"/>
  <c r="AJ3055" i="5"/>
  <c r="AJ3051" i="5"/>
  <c r="AJ3047" i="5"/>
  <c r="AJ3043" i="5"/>
  <c r="AJ3039" i="5"/>
  <c r="AJ3035" i="5"/>
  <c r="AJ3031" i="5"/>
  <c r="AJ3027" i="5"/>
  <c r="AJ3023" i="5"/>
  <c r="AJ3019" i="5"/>
  <c r="AJ3015" i="5"/>
  <c r="AJ3011" i="5"/>
  <c r="AJ3007" i="5"/>
  <c r="AJ3003" i="5"/>
  <c r="AJ2999" i="5"/>
  <c r="AJ2995" i="5"/>
  <c r="AJ2991" i="5"/>
  <c r="AJ2987" i="5"/>
  <c r="AJ2983" i="5"/>
  <c r="AJ2979" i="5"/>
  <c r="AJ2975" i="5"/>
  <c r="AJ2971" i="5"/>
  <c r="AJ2967" i="5"/>
  <c r="AJ2963" i="5"/>
  <c r="AJ2959" i="5"/>
  <c r="AJ2955" i="5"/>
  <c r="AJ2951" i="5"/>
  <c r="AJ2947" i="5"/>
  <c r="AJ2943" i="5"/>
  <c r="AJ2939" i="5"/>
  <c r="AJ2935" i="5"/>
  <c r="AJ2931" i="5"/>
  <c r="AJ2927" i="5"/>
  <c r="AJ2923" i="5"/>
  <c r="AJ2919" i="5"/>
  <c r="AJ2915" i="5"/>
  <c r="AJ2911" i="5"/>
  <c r="AJ2907" i="5"/>
  <c r="AJ2903" i="5"/>
  <c r="AJ2899" i="5"/>
  <c r="AJ2895" i="5"/>
  <c r="AJ2891" i="5"/>
  <c r="AJ2887" i="5"/>
  <c r="AJ2883" i="5"/>
  <c r="AJ2879" i="5"/>
  <c r="AJ2875" i="5"/>
  <c r="AJ2871" i="5"/>
  <c r="AJ2867" i="5"/>
  <c r="AJ2863" i="5"/>
  <c r="AJ2859" i="5"/>
  <c r="AJ2855" i="5"/>
  <c r="AJ2851" i="5"/>
  <c r="AJ2847" i="5"/>
  <c r="AJ2843" i="5"/>
  <c r="AJ2839" i="5"/>
  <c r="AJ2835" i="5"/>
  <c r="AJ2831" i="5"/>
  <c r="AJ2827" i="5"/>
  <c r="AJ2823" i="5"/>
  <c r="AJ2819" i="5"/>
  <c r="AJ2815" i="5"/>
  <c r="AJ2811" i="5"/>
  <c r="AJ2807" i="5"/>
  <c r="AJ2803" i="5"/>
  <c r="AJ2799" i="5"/>
  <c r="AJ2795" i="5"/>
  <c r="AJ2791" i="5"/>
  <c r="AJ2787" i="5"/>
  <c r="AJ2783" i="5"/>
  <c r="AJ2779" i="5"/>
  <c r="AJ2775" i="5"/>
  <c r="AJ2771" i="5"/>
  <c r="AJ2767" i="5"/>
  <c r="AJ2763" i="5"/>
  <c r="AJ2759" i="5"/>
  <c r="AJ2755" i="5"/>
  <c r="AJ2751" i="5"/>
  <c r="AJ2747" i="5"/>
  <c r="AJ2743" i="5"/>
  <c r="AJ2739" i="5"/>
  <c r="AJ2735" i="5"/>
  <c r="AJ2731" i="5"/>
  <c r="AJ2727" i="5"/>
  <c r="AJ2723" i="5"/>
  <c r="AJ2719" i="5"/>
  <c r="AJ2715" i="5"/>
  <c r="AJ2711" i="5"/>
  <c r="AJ2707" i="5"/>
  <c r="AJ2703" i="5"/>
  <c r="AJ2699" i="5"/>
  <c r="AJ2695" i="5"/>
  <c r="AJ2691" i="5"/>
  <c r="AJ2687" i="5"/>
  <c r="AJ2683" i="5"/>
  <c r="AJ2679" i="5"/>
  <c r="AJ2675" i="5"/>
  <c r="AJ2671" i="5"/>
  <c r="AJ2667" i="5"/>
  <c r="AJ2663" i="5"/>
  <c r="AJ2659" i="5"/>
  <c r="AJ2655" i="5"/>
  <c r="AJ2651" i="5"/>
  <c r="AJ2647" i="5"/>
  <c r="AJ2643" i="5"/>
  <c r="AJ2639" i="5"/>
  <c r="AJ2635" i="5"/>
  <c r="AJ2631" i="5"/>
  <c r="AJ2627" i="5"/>
  <c r="AJ2623" i="5"/>
  <c r="AJ2619" i="5"/>
  <c r="AJ2615" i="5"/>
  <c r="AJ2611" i="5"/>
  <c r="AJ2607" i="5"/>
  <c r="AJ2603" i="5"/>
  <c r="AJ2599" i="5"/>
  <c r="AJ2595" i="5"/>
  <c r="AJ2591" i="5"/>
  <c r="AJ2587" i="5"/>
  <c r="AJ2583" i="5"/>
  <c r="AJ2579" i="5"/>
  <c r="AJ2575" i="5"/>
  <c r="AJ2571" i="5"/>
  <c r="AJ2567" i="5"/>
  <c r="AJ2563" i="5"/>
  <c r="AJ2559" i="5"/>
  <c r="AJ2555" i="5"/>
  <c r="AJ2551" i="5"/>
  <c r="AJ2547" i="5"/>
  <c r="AJ2543" i="5"/>
  <c r="AJ2539" i="5"/>
  <c r="AJ2535" i="5"/>
  <c r="AJ2531" i="5"/>
  <c r="AJ2527" i="5"/>
  <c r="AJ2523" i="5"/>
  <c r="AJ2519" i="5"/>
  <c r="AJ2515" i="5"/>
  <c r="AJ2511" i="5"/>
  <c r="AJ2507" i="5"/>
  <c r="AJ2503" i="5"/>
  <c r="AJ2499" i="5"/>
  <c r="AJ2495" i="5"/>
  <c r="AJ2491" i="5"/>
  <c r="AJ2487" i="5"/>
  <c r="AJ2483" i="5"/>
  <c r="AJ2479" i="5"/>
  <c r="AJ2475" i="5"/>
  <c r="AJ2471" i="5"/>
  <c r="AJ2467" i="5"/>
  <c r="AJ2463" i="5"/>
  <c r="AJ2459" i="5"/>
  <c r="AJ2455" i="5"/>
  <c r="AJ2451" i="5"/>
  <c r="AJ2447" i="5"/>
  <c r="AJ2443" i="5"/>
  <c r="AJ2439" i="5"/>
  <c r="AJ2435" i="5"/>
  <c r="AJ2431" i="5"/>
  <c r="AJ2427" i="5"/>
  <c r="AJ2423" i="5"/>
  <c r="AJ2419" i="5"/>
  <c r="AJ2415" i="5"/>
  <c r="AJ2411" i="5"/>
  <c r="AJ2407" i="5"/>
  <c r="AJ2403" i="5"/>
  <c r="AJ2399" i="5"/>
  <c r="AJ2395" i="5"/>
  <c r="AJ2391" i="5"/>
  <c r="AJ2387" i="5"/>
  <c r="AJ2383" i="5"/>
  <c r="AJ2379" i="5"/>
  <c r="AJ2375" i="5"/>
  <c r="AJ2371" i="5"/>
  <c r="AJ2367" i="5"/>
  <c r="AJ2363" i="5"/>
  <c r="AJ2359" i="5"/>
  <c r="AJ2355" i="5"/>
  <c r="AJ2351" i="5"/>
  <c r="AJ2347" i="5"/>
  <c r="AJ2343" i="5"/>
  <c r="AJ2339" i="5"/>
  <c r="AJ2335" i="5"/>
  <c r="AJ2331" i="5"/>
  <c r="AJ2327" i="5"/>
  <c r="AJ2323" i="5"/>
  <c r="AJ2319" i="5"/>
  <c r="AJ2315" i="5"/>
  <c r="AJ2311" i="5"/>
  <c r="AJ2307" i="5"/>
  <c r="AJ2303" i="5"/>
  <c r="AJ2299" i="5"/>
  <c r="AJ2295" i="5"/>
  <c r="AJ2291" i="5"/>
  <c r="AJ2287" i="5"/>
  <c r="AJ2283" i="5"/>
  <c r="AJ2279" i="5"/>
  <c r="AJ2275" i="5"/>
  <c r="AJ2271" i="5"/>
  <c r="AJ2267" i="5"/>
  <c r="AJ2263" i="5"/>
  <c r="AJ2259" i="5"/>
  <c r="AJ2255" i="5"/>
  <c r="AJ2251" i="5"/>
  <c r="AJ2247" i="5"/>
  <c r="AJ2243" i="5"/>
  <c r="AJ2239" i="5"/>
  <c r="AJ2235" i="5"/>
  <c r="AJ2231" i="5"/>
  <c r="AJ2227" i="5"/>
  <c r="AJ2223" i="5"/>
  <c r="AJ2219" i="5"/>
  <c r="AJ2215" i="5"/>
  <c r="AJ2211" i="5"/>
  <c r="AJ2207" i="5"/>
  <c r="AJ2203" i="5"/>
  <c r="AJ2199" i="5"/>
  <c r="AJ2195" i="5"/>
  <c r="AJ2191" i="5"/>
  <c r="AJ2187" i="5"/>
  <c r="AJ2183" i="5"/>
  <c r="AJ2179" i="5"/>
  <c r="AJ2175" i="5"/>
  <c r="AJ2171" i="5"/>
  <c r="AJ2167" i="5"/>
  <c r="AJ2163" i="5"/>
  <c r="AJ2159" i="5"/>
  <c r="AJ2155" i="5"/>
  <c r="AJ2151" i="5"/>
  <c r="AJ2147" i="5"/>
  <c r="AJ2143" i="5"/>
  <c r="AJ2139" i="5"/>
  <c r="AJ2135" i="5"/>
  <c r="AJ2131" i="5"/>
  <c r="AJ2127" i="5"/>
  <c r="AJ2123" i="5"/>
  <c r="AJ2119" i="5"/>
  <c r="AJ2115" i="5"/>
  <c r="AJ2111" i="5"/>
  <c r="AJ2107" i="5"/>
  <c r="AJ2103" i="5"/>
  <c r="AJ2099" i="5"/>
  <c r="AJ2095" i="5"/>
  <c r="AJ2091" i="5"/>
  <c r="AJ2087" i="5"/>
  <c r="AJ2083" i="5"/>
  <c r="AJ2079" i="5"/>
  <c r="AJ2075" i="5"/>
  <c r="AJ2071" i="5"/>
  <c r="AJ2067" i="5"/>
  <c r="AJ2063" i="5"/>
  <c r="AJ2059" i="5"/>
  <c r="AJ2055" i="5"/>
  <c r="AJ2051" i="5"/>
  <c r="AJ2047" i="5"/>
  <c r="AJ2043" i="5"/>
  <c r="AJ2039" i="5"/>
  <c r="AJ2035" i="5"/>
  <c r="AJ2031" i="5"/>
  <c r="AJ2027" i="5"/>
  <c r="AJ2023" i="5"/>
  <c r="AJ2019" i="5"/>
  <c r="AJ2015" i="5"/>
  <c r="AJ2011" i="5"/>
  <c r="AJ2007" i="5"/>
  <c r="AJ2003" i="5"/>
  <c r="AJ1999" i="5"/>
  <c r="AJ1995" i="5"/>
  <c r="AJ1991" i="5"/>
  <c r="AJ1987" i="5"/>
  <c r="AJ1983" i="5"/>
  <c r="AJ1979" i="5"/>
  <c r="AJ1975" i="5"/>
  <c r="AJ1971" i="5"/>
  <c r="AJ1967" i="5"/>
  <c r="AJ1963" i="5"/>
  <c r="AJ1959" i="5"/>
  <c r="AJ1955" i="5"/>
  <c r="AJ1951" i="5"/>
  <c r="AJ1947" i="5"/>
  <c r="AJ1943" i="5"/>
  <c r="AJ1939" i="5"/>
  <c r="AJ1935" i="5"/>
  <c r="AJ1931" i="5"/>
  <c r="AJ1927" i="5"/>
  <c r="AJ1923" i="5"/>
  <c r="AJ1919" i="5"/>
  <c r="AJ1915" i="5"/>
  <c r="AJ1911" i="5"/>
  <c r="AJ1907" i="5"/>
  <c r="AJ1903" i="5"/>
  <c r="AJ1899" i="5"/>
  <c r="AJ1895" i="5"/>
  <c r="AJ1891" i="5"/>
  <c r="AJ1887" i="5"/>
  <c r="AJ1883" i="5"/>
  <c r="AJ1879" i="5"/>
  <c r="AJ1875" i="5"/>
  <c r="AJ1871" i="5"/>
  <c r="AJ1867" i="5"/>
  <c r="AJ1863" i="5"/>
  <c r="AJ1859" i="5"/>
  <c r="AJ1855" i="5"/>
  <c r="AJ1851" i="5"/>
  <c r="AJ1847" i="5"/>
  <c r="AJ1843" i="5"/>
  <c r="AJ1839" i="5"/>
  <c r="AJ1835" i="5"/>
  <c r="AJ1831" i="5"/>
  <c r="AJ1827" i="5"/>
  <c r="AJ1823" i="5"/>
  <c r="AJ1819" i="5"/>
  <c r="AJ1815" i="5"/>
  <c r="AJ1811" i="5"/>
  <c r="AJ1807" i="5"/>
  <c r="AJ1803" i="5"/>
  <c r="AJ1799" i="5"/>
  <c r="AJ1795" i="5"/>
  <c r="AJ1791" i="5"/>
  <c r="AJ1787" i="5"/>
  <c r="AJ1783" i="5"/>
  <c r="AJ1779" i="5"/>
  <c r="AJ1775" i="5"/>
  <c r="AJ1771" i="5"/>
  <c r="AJ1767" i="5"/>
  <c r="AJ1763" i="5"/>
  <c r="AJ1759" i="5"/>
  <c r="AJ1755" i="5"/>
  <c r="AJ1751" i="5"/>
  <c r="AJ1747" i="5"/>
  <c r="AJ1743" i="5"/>
  <c r="AJ1739" i="5"/>
  <c r="AJ1735" i="5"/>
  <c r="AJ1731" i="5"/>
  <c r="AJ1727" i="5"/>
  <c r="AJ1723" i="5"/>
  <c r="AJ1719" i="5"/>
  <c r="AJ1715" i="5"/>
  <c r="AJ1711" i="5"/>
  <c r="AJ1707" i="5"/>
  <c r="AJ1703" i="5"/>
  <c r="AJ1699" i="5"/>
  <c r="AJ1695" i="5"/>
  <c r="AJ1691" i="5"/>
  <c r="AJ1687" i="5"/>
  <c r="AJ1683" i="5"/>
  <c r="AJ1679" i="5"/>
  <c r="AJ1675" i="5"/>
  <c r="AJ1671" i="5"/>
  <c r="AJ1667" i="5"/>
  <c r="AJ1663" i="5"/>
  <c r="AJ1659" i="5"/>
  <c r="AJ1655" i="5"/>
  <c r="AJ1651" i="5"/>
  <c r="AJ1647" i="5"/>
  <c r="AJ1643" i="5"/>
  <c r="AJ1639" i="5"/>
  <c r="AJ1635" i="5"/>
  <c r="AJ1631" i="5"/>
  <c r="AJ1627" i="5"/>
  <c r="AJ1623" i="5"/>
  <c r="AJ1619" i="5"/>
  <c r="AJ1615" i="5"/>
  <c r="AJ1611" i="5"/>
  <c r="AJ1607" i="5"/>
  <c r="AJ1603" i="5"/>
  <c r="AJ1599" i="5"/>
  <c r="AJ1595" i="5"/>
  <c r="AJ1591" i="5"/>
  <c r="AJ1587" i="5"/>
  <c r="AJ1583" i="5"/>
  <c r="AJ1579" i="5"/>
  <c r="AJ1575" i="5"/>
  <c r="AJ1571" i="5"/>
  <c r="AJ1567" i="5"/>
  <c r="AJ1563" i="5"/>
  <c r="AJ1559" i="5"/>
  <c r="AJ1555" i="5"/>
  <c r="AJ1551" i="5"/>
  <c r="AJ1547" i="5"/>
  <c r="AJ1543" i="5"/>
  <c r="AJ1539" i="5"/>
  <c r="AJ1535" i="5"/>
  <c r="AJ1531" i="5"/>
  <c r="AJ1527" i="5"/>
  <c r="AJ1523" i="5"/>
  <c r="AJ1519" i="5"/>
  <c r="AJ1515" i="5"/>
  <c r="AJ1511" i="5"/>
  <c r="AJ1507" i="5"/>
  <c r="AJ1503" i="5"/>
  <c r="AJ1499" i="5"/>
  <c r="AJ1495" i="5"/>
  <c r="AJ1491" i="5"/>
  <c r="AJ1487" i="5"/>
  <c r="AJ1483" i="5"/>
  <c r="AJ1479" i="5"/>
  <c r="AJ1475" i="5"/>
  <c r="AJ1471" i="5"/>
  <c r="AJ1467" i="5"/>
  <c r="AJ1463" i="5"/>
  <c r="AJ1459" i="5"/>
  <c r="AJ3506" i="5"/>
  <c r="AJ3502" i="5"/>
  <c r="AJ3498" i="5"/>
  <c r="AJ3494" i="5"/>
  <c r="AJ3490" i="5"/>
  <c r="AJ3486" i="5"/>
  <c r="AJ3482" i="5"/>
  <c r="AJ3478" i="5"/>
  <c r="AJ3474" i="5"/>
  <c r="AJ3470" i="5"/>
  <c r="AJ3466" i="5"/>
  <c r="AJ3462" i="5"/>
  <c r="AJ3458" i="5"/>
  <c r="AJ3454" i="5"/>
  <c r="AJ3450" i="5"/>
  <c r="AJ3446" i="5"/>
  <c r="AJ3442" i="5"/>
  <c r="AJ3438" i="5"/>
  <c r="AJ3434" i="5"/>
  <c r="AJ3430" i="5"/>
  <c r="AJ3426" i="5"/>
  <c r="AJ3422" i="5"/>
  <c r="AJ3418" i="5"/>
  <c r="AJ3414" i="5"/>
  <c r="AJ3410" i="5"/>
  <c r="AJ3406" i="5"/>
  <c r="AJ3402" i="5"/>
  <c r="AJ3398" i="5"/>
  <c r="AJ3394" i="5"/>
  <c r="AJ3390" i="5"/>
  <c r="AJ3386" i="5"/>
  <c r="AJ3382" i="5"/>
  <c r="AJ3378" i="5"/>
  <c r="AJ3374" i="5"/>
  <c r="AJ3370" i="5"/>
  <c r="AJ3366" i="5"/>
  <c r="AJ3362" i="5"/>
  <c r="AJ3358" i="5"/>
  <c r="AJ3354" i="5"/>
  <c r="AJ3350" i="5"/>
  <c r="AJ3346" i="5"/>
  <c r="AJ3342" i="5"/>
  <c r="AJ3338" i="5"/>
  <c r="AJ3334" i="5"/>
  <c r="AJ3330" i="5"/>
  <c r="AJ3326" i="5"/>
  <c r="AJ3322" i="5"/>
  <c r="AJ3318" i="5"/>
  <c r="AJ3314" i="5"/>
  <c r="AJ3310" i="5"/>
  <c r="AJ3306" i="5"/>
  <c r="AJ3302" i="5"/>
  <c r="AJ3298" i="5"/>
  <c r="AJ3294" i="5"/>
  <c r="AJ3290" i="5"/>
  <c r="AJ3286" i="5"/>
  <c r="AJ3282" i="5"/>
  <c r="AJ3278" i="5"/>
  <c r="AJ3274" i="5"/>
  <c r="AJ3270" i="5"/>
  <c r="AJ3266" i="5"/>
  <c r="AJ3262" i="5"/>
  <c r="AJ3258" i="5"/>
  <c r="AJ3254" i="5"/>
  <c r="AJ3250" i="5"/>
  <c r="AJ3246" i="5"/>
  <c r="AJ3242" i="5"/>
  <c r="AJ3238" i="5"/>
  <c r="AJ3234" i="5"/>
  <c r="AJ3230" i="5"/>
  <c r="AJ3226" i="5"/>
  <c r="AJ3222" i="5"/>
  <c r="AJ3218" i="5"/>
  <c r="AJ3214" i="5"/>
  <c r="AJ3210" i="5"/>
  <c r="AJ3206" i="5"/>
  <c r="AJ3202" i="5"/>
  <c r="AJ3198" i="5"/>
  <c r="AJ3194" i="5"/>
  <c r="AJ3190" i="5"/>
  <c r="AJ3186" i="5"/>
  <c r="AJ3182" i="5"/>
  <c r="AJ3178" i="5"/>
  <c r="AJ3174" i="5"/>
  <c r="AJ3170" i="5"/>
  <c r="AJ3166" i="5"/>
  <c r="AJ3162" i="5"/>
  <c r="AJ3158" i="5"/>
  <c r="AJ3154" i="5"/>
  <c r="AJ3150" i="5"/>
  <c r="AJ3146" i="5"/>
  <c r="AJ3142" i="5"/>
  <c r="AJ3138" i="5"/>
  <c r="AJ3134" i="5"/>
  <c r="AJ3130" i="5"/>
  <c r="AJ3126" i="5"/>
  <c r="AJ3122" i="5"/>
  <c r="AJ3118" i="5"/>
  <c r="AJ3114" i="5"/>
  <c r="AJ3110" i="5"/>
  <c r="AJ3106" i="5"/>
  <c r="AJ3102" i="5"/>
  <c r="AJ3098" i="5"/>
  <c r="AJ3094" i="5"/>
  <c r="AJ3090" i="5"/>
  <c r="AJ3086" i="5"/>
  <c r="AJ3082" i="5"/>
  <c r="AJ3078" i="5"/>
  <c r="AJ3074" i="5"/>
  <c r="AJ3070" i="5"/>
  <c r="AJ3066" i="5"/>
  <c r="AJ3062" i="5"/>
  <c r="AJ3058" i="5"/>
  <c r="AJ3054" i="5"/>
  <c r="AJ3050" i="5"/>
  <c r="AJ3046" i="5"/>
  <c r="AJ3042" i="5"/>
  <c r="AJ3038" i="5"/>
  <c r="AJ3034" i="5"/>
  <c r="AJ3030" i="5"/>
  <c r="AJ3026" i="5"/>
  <c r="AJ3022" i="5"/>
  <c r="AJ3018" i="5"/>
  <c r="AJ3014" i="5"/>
  <c r="AJ3010" i="5"/>
  <c r="AJ3006" i="5"/>
  <c r="AJ3002" i="5"/>
  <c r="AJ2998" i="5"/>
  <c r="AJ2994" i="5"/>
  <c r="AJ2990" i="5"/>
  <c r="AJ2986" i="5"/>
  <c r="AJ2982" i="5"/>
  <c r="AJ2978" i="5"/>
  <c r="AJ2974" i="5"/>
  <c r="AJ2970" i="5"/>
  <c r="AJ2966" i="5"/>
  <c r="AJ2962" i="5"/>
  <c r="AJ2958" i="5"/>
  <c r="AJ2954" i="5"/>
  <c r="AJ2950" i="5"/>
  <c r="AJ2946" i="5"/>
  <c r="AJ2942" i="5"/>
  <c r="AJ2938" i="5"/>
  <c r="AJ2934" i="5"/>
  <c r="AJ2930" i="5"/>
  <c r="AJ2926" i="5"/>
  <c r="AJ2922" i="5"/>
  <c r="AJ2918" i="5"/>
  <c r="AJ2914" i="5"/>
  <c r="AJ2910" i="5"/>
  <c r="AJ2906" i="5"/>
  <c r="AJ2902" i="5"/>
  <c r="AJ2898" i="5"/>
  <c r="AJ2894" i="5"/>
  <c r="AJ2890" i="5"/>
  <c r="AJ2886" i="5"/>
  <c r="AJ2882" i="5"/>
  <c r="AJ2878" i="5"/>
  <c r="AJ2874" i="5"/>
  <c r="AJ2870" i="5"/>
  <c r="AJ2866" i="5"/>
  <c r="AJ2862" i="5"/>
  <c r="AJ2858" i="5"/>
  <c r="AJ2854" i="5"/>
  <c r="AJ2850" i="5"/>
  <c r="AJ2846" i="5"/>
  <c r="AJ2842" i="5"/>
  <c r="AJ2838" i="5"/>
  <c r="AJ2834" i="5"/>
  <c r="AJ2830" i="5"/>
  <c r="AJ2826" i="5"/>
  <c r="AJ2822" i="5"/>
  <c r="AJ2818" i="5"/>
  <c r="AJ2814" i="5"/>
  <c r="AJ2810" i="5"/>
  <c r="AJ2806" i="5"/>
  <c r="AJ2802" i="5"/>
  <c r="AJ2798" i="5"/>
  <c r="AJ2794" i="5"/>
  <c r="AJ2790" i="5"/>
  <c r="AJ2786" i="5"/>
  <c r="AJ2782" i="5"/>
  <c r="AJ2778" i="5"/>
  <c r="AJ2774" i="5"/>
  <c r="AJ2770" i="5"/>
  <c r="AJ2766" i="5"/>
  <c r="AJ2762" i="5"/>
  <c r="AJ2758" i="5"/>
  <c r="AJ2754" i="5"/>
  <c r="AJ2750" i="5"/>
  <c r="AJ2746" i="5"/>
  <c r="AJ2742" i="5"/>
  <c r="AJ2738" i="5"/>
  <c r="AJ2734" i="5"/>
  <c r="AJ2730" i="5"/>
  <c r="AJ2726" i="5"/>
  <c r="AJ2722" i="5"/>
  <c r="AJ2718" i="5"/>
  <c r="AJ2714" i="5"/>
  <c r="AJ2710" i="5"/>
  <c r="AJ2706" i="5"/>
  <c r="AJ2702" i="5"/>
  <c r="AJ2698" i="5"/>
  <c r="AJ2694" i="5"/>
  <c r="AJ2690" i="5"/>
  <c r="AJ2686" i="5"/>
  <c r="AJ2682" i="5"/>
  <c r="AJ2678" i="5"/>
  <c r="AJ2674" i="5"/>
  <c r="AJ2670" i="5"/>
  <c r="AJ2666" i="5"/>
  <c r="AJ2662" i="5"/>
  <c r="AJ2658" i="5"/>
  <c r="AJ2654" i="5"/>
  <c r="AJ2650" i="5"/>
  <c r="AJ2646" i="5"/>
  <c r="AJ2642" i="5"/>
  <c r="AJ2638" i="5"/>
  <c r="AJ2634" i="5"/>
  <c r="AJ2630" i="5"/>
  <c r="AJ2626" i="5"/>
  <c r="AJ2622" i="5"/>
  <c r="AJ2618" i="5"/>
  <c r="AJ2614" i="5"/>
  <c r="AJ2610" i="5"/>
  <c r="AJ2606" i="5"/>
  <c r="AJ2602" i="5"/>
  <c r="AJ2598" i="5"/>
  <c r="AJ2594" i="5"/>
  <c r="AJ2590" i="5"/>
  <c r="AJ2586" i="5"/>
  <c r="AJ2582" i="5"/>
  <c r="AJ2578" i="5"/>
  <c r="AJ2574" i="5"/>
  <c r="AJ2570" i="5"/>
  <c r="AJ2566" i="5"/>
  <c r="AJ2562" i="5"/>
  <c r="AJ2558" i="5"/>
  <c r="AJ2554" i="5"/>
  <c r="AJ2550" i="5"/>
  <c r="AJ2546" i="5"/>
  <c r="AJ2542" i="5"/>
  <c r="AJ2538" i="5"/>
  <c r="AJ2534" i="5"/>
  <c r="AJ2530" i="5"/>
  <c r="AJ2526" i="5"/>
  <c r="AJ2522" i="5"/>
  <c r="AJ2518" i="5"/>
  <c r="AJ2514" i="5"/>
  <c r="AJ2510" i="5"/>
  <c r="AJ2506" i="5"/>
  <c r="AJ2502" i="5"/>
  <c r="AJ2498" i="5"/>
  <c r="AJ2494" i="5"/>
  <c r="AJ2490" i="5"/>
  <c r="AJ2486" i="5"/>
  <c r="AJ2482" i="5"/>
  <c r="AJ2478" i="5"/>
  <c r="AJ2474" i="5"/>
  <c r="AJ2470" i="5"/>
  <c r="AJ2466" i="5"/>
  <c r="AJ2462" i="5"/>
  <c r="AJ2458" i="5"/>
  <c r="AJ2454" i="5"/>
  <c r="AJ2450" i="5"/>
  <c r="AJ2446" i="5"/>
  <c r="AJ2442" i="5"/>
  <c r="AJ2438" i="5"/>
  <c r="AJ2434" i="5"/>
  <c r="AJ2430" i="5"/>
  <c r="AJ2426" i="5"/>
  <c r="AJ2422" i="5"/>
  <c r="AJ2418" i="5"/>
  <c r="AJ2414" i="5"/>
  <c r="AJ2410" i="5"/>
  <c r="AJ2406" i="5"/>
  <c r="AJ2402" i="5"/>
  <c r="AJ2398" i="5"/>
  <c r="AJ2394" i="5"/>
  <c r="AJ2390" i="5"/>
  <c r="AJ2386" i="5"/>
  <c r="AJ2382" i="5"/>
  <c r="AJ2378" i="5"/>
  <c r="AJ2374" i="5"/>
  <c r="AJ2370" i="5"/>
  <c r="AJ2366" i="5"/>
  <c r="AJ2362" i="5"/>
  <c r="AJ2358" i="5"/>
  <c r="AJ2354" i="5"/>
  <c r="AJ2350" i="5"/>
  <c r="AJ2346" i="5"/>
  <c r="AJ2342" i="5"/>
  <c r="AJ2338" i="5"/>
  <c r="AJ2334" i="5"/>
  <c r="AJ2330" i="5"/>
  <c r="AJ2326" i="5"/>
  <c r="AJ2322" i="5"/>
  <c r="AJ2318" i="5"/>
  <c r="AJ2314" i="5"/>
  <c r="AJ2310" i="5"/>
  <c r="AJ2306" i="5"/>
  <c r="AJ2302" i="5"/>
  <c r="AJ2298" i="5"/>
  <c r="AJ2294" i="5"/>
  <c r="AJ2290" i="5"/>
  <c r="AJ2286" i="5"/>
  <c r="AJ2282" i="5"/>
  <c r="AJ2278" i="5"/>
  <c r="AJ2274" i="5"/>
  <c r="AJ2270" i="5"/>
  <c r="AJ2266" i="5"/>
  <c r="AJ2262" i="5"/>
  <c r="AJ2258" i="5"/>
  <c r="AJ2254" i="5"/>
  <c r="AJ2250" i="5"/>
  <c r="AJ2246" i="5"/>
  <c r="AJ2242" i="5"/>
  <c r="AJ2238" i="5"/>
  <c r="AJ2234" i="5"/>
  <c r="AJ2230" i="5"/>
  <c r="AJ2226" i="5"/>
  <c r="AJ2222" i="5"/>
  <c r="AJ2218" i="5"/>
  <c r="AJ2214" i="5"/>
  <c r="AJ2210" i="5"/>
  <c r="AJ2206" i="5"/>
  <c r="AJ2202" i="5"/>
  <c r="AJ2198" i="5"/>
  <c r="AJ2194" i="5"/>
  <c r="AJ2190" i="5"/>
  <c r="AJ2186" i="5"/>
  <c r="AJ2182" i="5"/>
  <c r="AJ2178" i="5"/>
  <c r="AJ2174" i="5"/>
  <c r="AJ2170" i="5"/>
  <c r="AJ2166" i="5"/>
  <c r="AJ2162" i="5"/>
  <c r="AJ2158" i="5"/>
  <c r="AJ2154" i="5"/>
  <c r="AJ2150" i="5"/>
  <c r="AJ2146" i="5"/>
  <c r="AJ2142" i="5"/>
  <c r="AJ2138" i="5"/>
  <c r="AJ2134" i="5"/>
  <c r="AJ2130" i="5"/>
  <c r="AJ2126" i="5"/>
  <c r="AJ2122" i="5"/>
  <c r="AJ2118" i="5"/>
  <c r="AJ2114" i="5"/>
  <c r="AJ2110" i="5"/>
  <c r="AJ2106" i="5"/>
  <c r="AJ2102" i="5"/>
  <c r="AJ2098" i="5"/>
  <c r="AJ2094" i="5"/>
  <c r="AJ2090" i="5"/>
  <c r="AJ2086" i="5"/>
  <c r="AJ2082" i="5"/>
  <c r="AJ2078" i="5"/>
  <c r="AJ2074" i="5"/>
  <c r="AJ2070" i="5"/>
  <c r="AJ2066" i="5"/>
  <c r="AJ2062" i="5"/>
  <c r="AJ2058" i="5"/>
  <c r="AJ2054" i="5"/>
  <c r="AJ2050" i="5"/>
  <c r="AJ2046" i="5"/>
  <c r="AJ2042" i="5"/>
  <c r="AJ2038" i="5"/>
  <c r="AJ2034" i="5"/>
  <c r="AJ2030" i="5"/>
  <c r="AJ2026" i="5"/>
  <c r="AJ2022" i="5"/>
  <c r="AJ2018" i="5"/>
  <c r="AJ2014" i="5"/>
  <c r="AJ2010" i="5"/>
  <c r="AJ2006" i="5"/>
  <c r="AJ2002" i="5"/>
  <c r="AJ1998" i="5"/>
  <c r="AJ1994" i="5"/>
  <c r="AJ1990" i="5"/>
  <c r="AJ1986" i="5"/>
  <c r="AJ1982" i="5"/>
  <c r="AJ1978" i="5"/>
  <c r="AJ1974" i="5"/>
  <c r="AJ1970" i="5"/>
  <c r="AJ1966" i="5"/>
  <c r="AJ1962" i="5"/>
  <c r="AJ1958" i="5"/>
  <c r="AJ1954" i="5"/>
  <c r="AJ1950" i="5"/>
  <c r="AJ1946" i="5"/>
  <c r="AJ1942" i="5"/>
  <c r="AJ1938" i="5"/>
  <c r="AJ1934" i="5"/>
  <c r="AJ1930" i="5"/>
  <c r="AJ1926" i="5"/>
  <c r="AJ1922" i="5"/>
  <c r="AJ1918" i="5"/>
  <c r="AJ1914" i="5"/>
  <c r="AJ1910" i="5"/>
  <c r="AJ1906" i="5"/>
  <c r="AJ1902" i="5"/>
  <c r="AJ1898" i="5"/>
  <c r="AJ1894" i="5"/>
  <c r="AJ1890" i="5"/>
  <c r="AJ1886" i="5"/>
  <c r="AJ1882" i="5"/>
  <c r="AJ1878" i="5"/>
  <c r="AJ1874" i="5"/>
  <c r="AJ1870" i="5"/>
  <c r="AJ1866" i="5"/>
  <c r="AJ1862" i="5"/>
  <c r="AJ1858" i="5"/>
  <c r="AJ1854" i="5"/>
  <c r="AJ1850" i="5"/>
  <c r="AJ1846" i="5"/>
  <c r="AJ1842" i="5"/>
  <c r="AJ1838" i="5"/>
  <c r="AJ1834" i="5"/>
  <c r="AJ1830" i="5"/>
  <c r="AJ1826" i="5"/>
  <c r="AJ1822" i="5"/>
  <c r="AJ1818" i="5"/>
  <c r="AJ1814" i="5"/>
  <c r="AJ1810" i="5"/>
  <c r="AJ1806" i="5"/>
  <c r="AJ1802" i="5"/>
  <c r="AJ1798" i="5"/>
  <c r="AJ1794" i="5"/>
  <c r="AJ1790" i="5"/>
  <c r="AJ1786" i="5"/>
  <c r="AJ1782" i="5"/>
  <c r="AJ1778" i="5"/>
  <c r="AJ1774" i="5"/>
  <c r="AJ1770" i="5"/>
  <c r="AJ1766" i="5"/>
  <c r="AJ1762" i="5"/>
  <c r="AJ1758" i="5"/>
  <c r="AJ1754" i="5"/>
  <c r="AJ1750" i="5"/>
  <c r="AJ1746" i="5"/>
  <c r="AJ1742" i="5"/>
  <c r="AJ1738" i="5"/>
  <c r="AJ1734" i="5"/>
  <c r="AJ1730" i="5"/>
  <c r="AJ1726" i="5"/>
  <c r="AJ1722" i="5"/>
  <c r="AJ1718" i="5"/>
  <c r="AJ1714" i="5"/>
  <c r="AJ1710" i="5"/>
  <c r="AJ1706" i="5"/>
  <c r="AJ1702" i="5"/>
  <c r="AJ1698" i="5"/>
  <c r="AJ1694" i="5"/>
  <c r="AJ1690" i="5"/>
  <c r="AJ1686" i="5"/>
  <c r="AJ1682" i="5"/>
  <c r="AJ1678" i="5"/>
  <c r="AJ1674" i="5"/>
  <c r="AJ1670" i="5"/>
  <c r="AJ1666" i="5"/>
  <c r="AJ1662" i="5"/>
  <c r="AJ1658" i="5"/>
  <c r="AJ1654" i="5"/>
  <c r="AJ1650" i="5"/>
  <c r="AJ1646" i="5"/>
  <c r="AJ1642" i="5"/>
  <c r="AJ1638" i="5"/>
  <c r="AJ1634" i="5"/>
  <c r="AJ1630" i="5"/>
  <c r="AJ1626" i="5"/>
  <c r="AJ1622" i="5"/>
  <c r="AJ1618" i="5"/>
  <c r="AJ1614" i="5"/>
  <c r="AJ1610" i="5"/>
  <c r="AJ1606" i="5"/>
  <c r="AJ1602" i="5"/>
  <c r="AJ1598" i="5"/>
  <c r="AJ1594" i="5"/>
  <c r="AJ1590" i="5"/>
  <c r="AJ1586" i="5"/>
  <c r="AJ1582" i="5"/>
  <c r="AJ1578" i="5"/>
  <c r="AJ1574" i="5"/>
  <c r="AJ1570" i="5"/>
  <c r="AJ1566" i="5"/>
  <c r="AJ1562" i="5"/>
  <c r="AJ1558" i="5"/>
  <c r="AJ1554" i="5"/>
  <c r="AJ1550" i="5"/>
  <c r="AJ1546" i="5"/>
  <c r="AJ1542" i="5"/>
  <c r="AJ1538" i="5"/>
  <c r="AJ1534" i="5"/>
  <c r="AJ1530" i="5"/>
  <c r="AJ1526" i="5"/>
  <c r="AJ1522" i="5"/>
  <c r="AJ1518" i="5"/>
  <c r="AJ1514" i="5"/>
  <c r="AJ1510" i="5"/>
  <c r="AJ1506" i="5"/>
  <c r="AJ1502" i="5"/>
  <c r="AJ1498" i="5"/>
  <c r="AJ1494" i="5"/>
  <c r="AJ1490" i="5"/>
  <c r="AJ1486" i="5"/>
  <c r="AJ1482" i="5"/>
  <c r="AJ1478" i="5"/>
  <c r="AJ1474" i="5"/>
  <c r="AJ1470" i="5"/>
  <c r="AJ1466" i="5"/>
  <c r="AJ1462" i="5"/>
  <c r="AJ1458" i="5"/>
  <c r="AJ3505" i="5"/>
  <c r="AJ3501" i="5"/>
  <c r="AJ3497" i="5"/>
  <c r="AJ3493" i="5"/>
  <c r="AJ3489" i="5"/>
  <c r="AJ3485" i="5"/>
  <c r="AJ3481" i="5"/>
  <c r="AJ3477" i="5"/>
  <c r="AJ3473" i="5"/>
  <c r="AJ3469" i="5"/>
  <c r="AJ3465" i="5"/>
  <c r="AJ3461" i="5"/>
  <c r="AJ3457" i="5"/>
  <c r="AJ3453" i="5"/>
  <c r="AJ3449" i="5"/>
  <c r="AJ3445" i="5"/>
  <c r="AJ3441" i="5"/>
  <c r="AJ3437" i="5"/>
  <c r="AJ3433" i="5"/>
  <c r="AJ3429" i="5"/>
  <c r="AJ3425" i="5"/>
  <c r="AJ3421" i="5"/>
  <c r="AJ3417" i="5"/>
  <c r="AJ3413" i="5"/>
  <c r="AJ3409" i="5"/>
  <c r="AJ3405" i="5"/>
  <c r="AJ3401" i="5"/>
  <c r="AJ3397" i="5"/>
  <c r="AJ3393" i="5"/>
  <c r="AJ3389" i="5"/>
  <c r="AJ3385" i="5"/>
  <c r="AJ3381" i="5"/>
  <c r="AJ3377" i="5"/>
  <c r="AJ3373" i="5"/>
  <c r="AJ3369" i="5"/>
  <c r="AJ3365" i="5"/>
  <c r="AJ3361" i="5"/>
  <c r="AJ3357" i="5"/>
  <c r="AJ3353" i="5"/>
  <c r="AJ3349" i="5"/>
  <c r="AJ3345" i="5"/>
  <c r="AJ3341" i="5"/>
  <c r="AJ3337" i="5"/>
  <c r="AJ3333" i="5"/>
  <c r="AJ3329" i="5"/>
  <c r="AJ3325" i="5"/>
  <c r="AJ3321" i="5"/>
  <c r="AJ3317" i="5"/>
  <c r="AJ3313" i="5"/>
  <c r="AJ3309" i="5"/>
  <c r="AJ3305" i="5"/>
  <c r="AJ3301" i="5"/>
  <c r="AJ3297" i="5"/>
  <c r="AJ3293" i="5"/>
  <c r="AJ3289" i="5"/>
  <c r="AJ3285" i="5"/>
  <c r="AJ3281" i="5"/>
  <c r="AJ3277" i="5"/>
  <c r="AJ3273" i="5"/>
  <c r="AJ3269" i="5"/>
  <c r="AJ3265" i="5"/>
  <c r="AJ3261" i="5"/>
  <c r="AJ3257" i="5"/>
  <c r="AJ3253" i="5"/>
  <c r="AJ3249" i="5"/>
  <c r="AJ3245" i="5"/>
  <c r="AJ3241" i="5"/>
  <c r="AJ3237" i="5"/>
  <c r="AJ3233" i="5"/>
  <c r="AJ3229" i="5"/>
  <c r="AJ3225" i="5"/>
  <c r="AJ3221" i="5"/>
  <c r="AJ3217" i="5"/>
  <c r="AJ3213" i="5"/>
  <c r="AJ3209" i="5"/>
  <c r="AJ3205" i="5"/>
  <c r="AJ3201" i="5"/>
  <c r="AJ3197" i="5"/>
  <c r="AJ3193" i="5"/>
  <c r="AJ3189" i="5"/>
  <c r="AJ3185" i="5"/>
  <c r="AJ3181" i="5"/>
  <c r="AJ3177" i="5"/>
  <c r="AJ3173" i="5"/>
  <c r="AJ3169" i="5"/>
  <c r="AJ3165" i="5"/>
  <c r="AJ3161" i="5"/>
  <c r="AJ3157" i="5"/>
  <c r="AJ3153" i="5"/>
  <c r="AJ3149" i="5"/>
  <c r="AJ3145" i="5"/>
  <c r="AJ3141" i="5"/>
  <c r="AJ3137" i="5"/>
  <c r="AJ3133" i="5"/>
  <c r="AJ3129" i="5"/>
  <c r="AJ3125" i="5"/>
  <c r="AJ3121" i="5"/>
  <c r="AJ3117" i="5"/>
  <c r="AJ3113" i="5"/>
  <c r="AJ3109" i="5"/>
  <c r="AJ3105" i="5"/>
  <c r="AJ3101" i="5"/>
  <c r="AJ3097" i="5"/>
  <c r="AJ3093" i="5"/>
  <c r="AJ3089" i="5"/>
  <c r="AJ3085" i="5"/>
  <c r="AJ3081" i="5"/>
  <c r="AJ3077" i="5"/>
  <c r="AJ3073" i="5"/>
  <c r="AJ3069" i="5"/>
  <c r="AJ3065" i="5"/>
  <c r="AJ3061" i="5"/>
  <c r="AJ3057" i="5"/>
  <c r="AJ3053" i="5"/>
  <c r="AJ3049" i="5"/>
  <c r="AJ3045" i="5"/>
  <c r="AJ3041" i="5"/>
  <c r="AJ3037" i="5"/>
  <c r="AJ3033" i="5"/>
  <c r="AJ3029" i="5"/>
  <c r="AJ3025" i="5"/>
  <c r="AJ3021" i="5"/>
  <c r="AJ3017" i="5"/>
  <c r="AJ3013" i="5"/>
  <c r="AJ3009" i="5"/>
  <c r="AJ3005" i="5"/>
  <c r="AJ3001" i="5"/>
  <c r="AJ2997" i="5"/>
  <c r="AJ2993" i="5"/>
  <c r="AJ2989" i="5"/>
  <c r="AJ2985" i="5"/>
  <c r="AJ2981" i="5"/>
  <c r="AJ2977" i="5"/>
  <c r="AJ2973" i="5"/>
  <c r="AJ2969" i="5"/>
  <c r="AJ2965" i="5"/>
  <c r="AJ2961" i="5"/>
  <c r="AJ2957" i="5"/>
  <c r="AJ2953" i="5"/>
  <c r="AJ2949" i="5"/>
  <c r="AJ2945" i="5"/>
  <c r="AJ2941" i="5"/>
  <c r="AJ2937" i="5"/>
  <c r="AJ2933" i="5"/>
  <c r="AJ2929" i="5"/>
  <c r="AJ2925" i="5"/>
  <c r="AJ2921" i="5"/>
  <c r="AJ2917" i="5"/>
  <c r="AJ2913" i="5"/>
  <c r="AJ2909" i="5"/>
  <c r="AJ2905" i="5"/>
  <c r="AJ2901" i="5"/>
  <c r="AJ2897" i="5"/>
  <c r="AJ2893" i="5"/>
  <c r="AJ2889" i="5"/>
  <c r="AJ2885" i="5"/>
  <c r="AJ2881" i="5"/>
  <c r="AJ2877" i="5"/>
  <c r="AJ2873" i="5"/>
  <c r="AJ2869" i="5"/>
  <c r="AJ2865" i="5"/>
  <c r="AJ2861" i="5"/>
  <c r="AJ2857" i="5"/>
  <c r="AJ2853" i="5"/>
  <c r="AJ2849" i="5"/>
  <c r="AJ2845" i="5"/>
  <c r="AJ2841" i="5"/>
  <c r="AJ2837" i="5"/>
  <c r="AJ2833" i="5"/>
  <c r="AJ2829" i="5"/>
  <c r="AJ2825" i="5"/>
  <c r="AJ2821" i="5"/>
  <c r="AJ2817" i="5"/>
  <c r="AJ2813" i="5"/>
  <c r="AJ2809" i="5"/>
  <c r="AJ2805" i="5"/>
  <c r="AJ2801" i="5"/>
  <c r="AJ2797" i="5"/>
  <c r="AJ2793" i="5"/>
  <c r="AJ2789" i="5"/>
  <c r="AJ2785" i="5"/>
  <c r="AJ2781" i="5"/>
  <c r="AJ2777" i="5"/>
  <c r="AJ2773" i="5"/>
  <c r="AJ2769" i="5"/>
  <c r="AJ2765" i="5"/>
  <c r="AJ2761" i="5"/>
  <c r="AJ2757" i="5"/>
  <c r="AJ2753" i="5"/>
  <c r="AJ2749" i="5"/>
  <c r="AJ2745" i="5"/>
  <c r="AJ2741" i="5"/>
  <c r="AJ2737" i="5"/>
  <c r="AJ2733" i="5"/>
  <c r="AJ2729" i="5"/>
  <c r="AJ2725" i="5"/>
  <c r="AJ2721" i="5"/>
  <c r="AJ2717" i="5"/>
  <c r="AJ2713" i="5"/>
  <c r="AJ2709" i="5"/>
  <c r="AJ2705" i="5"/>
  <c r="AJ2701" i="5"/>
  <c r="AJ2697" i="5"/>
  <c r="AJ2693" i="5"/>
  <c r="AJ2689" i="5"/>
  <c r="AJ2685" i="5"/>
  <c r="AJ2681" i="5"/>
  <c r="AJ2677" i="5"/>
  <c r="AJ2673" i="5"/>
  <c r="AJ2669" i="5"/>
  <c r="AJ2665" i="5"/>
  <c r="AJ2661" i="5"/>
  <c r="AJ2657" i="5"/>
  <c r="AJ2653" i="5"/>
  <c r="AJ2649" i="5"/>
  <c r="AJ2645" i="5"/>
  <c r="AJ2641" i="5"/>
  <c r="AJ2637" i="5"/>
  <c r="AJ2633" i="5"/>
  <c r="AJ2629" i="5"/>
  <c r="AJ2625" i="5"/>
  <c r="AJ2621" i="5"/>
  <c r="AJ2617" i="5"/>
  <c r="AJ2613" i="5"/>
  <c r="AJ2609" i="5"/>
  <c r="AJ2605" i="5"/>
  <c r="AJ2601" i="5"/>
  <c r="AJ2597" i="5"/>
  <c r="AJ2593" i="5"/>
  <c r="AJ2589" i="5"/>
  <c r="AJ2585" i="5"/>
  <c r="AJ2581" i="5"/>
  <c r="AJ2577" i="5"/>
  <c r="AJ2573" i="5"/>
  <c r="AJ2569" i="5"/>
  <c r="AJ2565" i="5"/>
  <c r="AJ2561" i="5"/>
  <c r="AJ2557" i="5"/>
  <c r="AJ2553" i="5"/>
  <c r="AJ2549" i="5"/>
  <c r="AJ2545" i="5"/>
  <c r="AJ2541" i="5"/>
  <c r="AJ2537" i="5"/>
  <c r="AJ2533" i="5"/>
  <c r="AJ2529" i="5"/>
  <c r="AJ2525" i="5"/>
  <c r="AJ2521" i="5"/>
  <c r="AJ2517" i="5"/>
  <c r="AJ2513" i="5"/>
  <c r="AJ2509" i="5"/>
  <c r="AJ2505" i="5"/>
  <c r="AJ2501" i="5"/>
  <c r="AJ2497" i="5"/>
  <c r="AJ2493" i="5"/>
  <c r="AJ2489" i="5"/>
  <c r="AJ2485" i="5"/>
  <c r="AJ2481" i="5"/>
  <c r="AJ2477" i="5"/>
  <c r="AJ2473" i="5"/>
  <c r="AJ2469" i="5"/>
  <c r="AJ2465" i="5"/>
  <c r="AJ2461" i="5"/>
  <c r="AJ2457" i="5"/>
  <c r="AJ2453" i="5"/>
  <c r="AJ2449" i="5"/>
  <c r="AJ2445" i="5"/>
  <c r="AJ2441" i="5"/>
  <c r="AJ2437" i="5"/>
  <c r="AJ2433" i="5"/>
  <c r="AJ2429" i="5"/>
  <c r="AJ2425" i="5"/>
  <c r="AJ2421" i="5"/>
  <c r="AJ2417" i="5"/>
  <c r="AJ2413" i="5"/>
  <c r="AJ2409" i="5"/>
  <c r="AJ2405" i="5"/>
  <c r="AJ2401" i="5"/>
  <c r="AJ2397" i="5"/>
  <c r="AJ2393" i="5"/>
  <c r="AJ2389" i="5"/>
  <c r="AJ2385" i="5"/>
  <c r="AJ2381" i="5"/>
  <c r="AJ2377" i="5"/>
  <c r="AJ2373" i="5"/>
  <c r="AJ2369" i="5"/>
  <c r="AJ2365" i="5"/>
  <c r="AJ2361" i="5"/>
  <c r="AJ2357" i="5"/>
  <c r="AJ2353" i="5"/>
  <c r="AJ2349" i="5"/>
  <c r="AJ2345" i="5"/>
  <c r="AJ2341" i="5"/>
  <c r="AJ2337" i="5"/>
  <c r="AJ2333" i="5"/>
  <c r="AJ2329" i="5"/>
  <c r="AJ2325" i="5"/>
  <c r="AJ2321" i="5"/>
  <c r="AJ2317" i="5"/>
  <c r="AJ2313" i="5"/>
  <c r="AJ2309" i="5"/>
  <c r="AJ2305" i="5"/>
  <c r="AJ2301" i="5"/>
  <c r="AJ2297" i="5"/>
  <c r="AJ2293" i="5"/>
  <c r="AJ2289" i="5"/>
  <c r="AJ2285" i="5"/>
  <c r="AJ2281" i="5"/>
  <c r="AJ2277" i="5"/>
  <c r="AJ2273" i="5"/>
  <c r="AJ2269" i="5"/>
  <c r="AJ2265" i="5"/>
  <c r="AJ2261" i="5"/>
  <c r="AJ2257" i="5"/>
  <c r="AJ2253" i="5"/>
  <c r="AJ2249" i="5"/>
  <c r="AJ2245" i="5"/>
  <c r="AJ2241" i="5"/>
  <c r="AJ2237" i="5"/>
  <c r="AJ2233" i="5"/>
  <c r="AJ2229" i="5"/>
  <c r="AJ2225" i="5"/>
  <c r="AJ2221" i="5"/>
  <c r="AJ2217" i="5"/>
  <c r="AJ2213" i="5"/>
  <c r="AJ2209" i="5"/>
  <c r="AJ2205" i="5"/>
  <c r="AJ2201" i="5"/>
  <c r="AJ2197" i="5"/>
  <c r="AJ2193" i="5"/>
  <c r="AJ2189" i="5"/>
  <c r="AJ2185" i="5"/>
  <c r="AJ2181" i="5"/>
  <c r="AJ2177" i="5"/>
  <c r="AJ2173" i="5"/>
  <c r="AJ2169" i="5"/>
  <c r="AJ2165" i="5"/>
  <c r="AJ2161" i="5"/>
  <c r="AJ2157" i="5"/>
  <c r="AJ2153" i="5"/>
  <c r="AJ2149" i="5"/>
  <c r="AJ2145" i="5"/>
  <c r="AJ2141" i="5"/>
  <c r="AJ2137" i="5"/>
  <c r="AJ2133" i="5"/>
  <c r="AJ2129" i="5"/>
  <c r="AJ2125" i="5"/>
  <c r="AJ2121" i="5"/>
  <c r="AJ2117" i="5"/>
  <c r="AJ2113" i="5"/>
  <c r="AJ2109" i="5"/>
  <c r="AJ2105" i="5"/>
  <c r="AJ2101" i="5"/>
  <c r="AJ2097" i="5"/>
  <c r="AJ2093" i="5"/>
  <c r="AJ2089" i="5"/>
  <c r="AJ2085" i="5"/>
  <c r="AJ2081" i="5"/>
  <c r="AJ2077" i="5"/>
  <c r="AJ2073" i="5"/>
  <c r="AJ2069" i="5"/>
  <c r="AJ2065" i="5"/>
  <c r="AJ2061" i="5"/>
  <c r="AJ2057" i="5"/>
  <c r="AJ2053" i="5"/>
  <c r="AJ2049" i="5"/>
  <c r="AJ2045" i="5"/>
  <c r="AJ2041" i="5"/>
  <c r="AJ2037" i="5"/>
  <c r="AJ2033" i="5"/>
  <c r="AJ2029" i="5"/>
  <c r="AJ2025" i="5"/>
  <c r="AJ2021" i="5"/>
  <c r="AJ2017" i="5"/>
  <c r="AJ2013" i="5"/>
  <c r="AJ2009" i="5"/>
  <c r="AJ2005" i="5"/>
  <c r="AJ2001" i="5"/>
  <c r="AJ1997" i="5"/>
  <c r="AJ1993" i="5"/>
  <c r="AJ1989" i="5"/>
  <c r="AJ1985" i="5"/>
  <c r="AJ1981" i="5"/>
  <c r="AJ1977" i="5"/>
  <c r="AJ1973" i="5"/>
  <c r="AJ1969" i="5"/>
  <c r="AJ1965" i="5"/>
  <c r="AJ1961" i="5"/>
  <c r="AJ1957" i="5"/>
  <c r="AJ1953" i="5"/>
  <c r="AJ1949" i="5"/>
  <c r="AJ1945" i="5"/>
  <c r="AJ1941" i="5"/>
  <c r="AJ1937" i="5"/>
  <c r="AJ1933" i="5"/>
  <c r="AJ1929" i="5"/>
  <c r="AJ1925" i="5"/>
  <c r="AJ1921" i="5"/>
  <c r="AJ1917" i="5"/>
  <c r="AJ1913" i="5"/>
  <c r="AJ1909" i="5"/>
  <c r="AJ1905" i="5"/>
  <c r="AJ1901" i="5"/>
  <c r="AJ1897" i="5"/>
  <c r="AJ1893" i="5"/>
  <c r="AJ1889" i="5"/>
  <c r="AJ1885" i="5"/>
  <c r="AJ1881" i="5"/>
  <c r="AJ1877" i="5"/>
  <c r="AJ1873" i="5"/>
  <c r="AJ1869" i="5"/>
  <c r="AJ1865" i="5"/>
  <c r="AJ1861" i="5"/>
  <c r="AJ1857" i="5"/>
  <c r="AJ1853" i="5"/>
  <c r="AJ1849" i="5"/>
  <c r="AJ1845" i="5"/>
  <c r="AJ1841" i="5"/>
  <c r="AJ1837" i="5"/>
  <c r="AJ1833" i="5"/>
  <c r="AJ1829" i="5"/>
  <c r="AJ1825" i="5"/>
  <c r="AJ1821" i="5"/>
  <c r="AJ1817" i="5"/>
  <c r="AJ1813" i="5"/>
  <c r="AJ1809" i="5"/>
  <c r="AJ1805" i="5"/>
  <c r="AJ1801" i="5"/>
  <c r="AJ1797" i="5"/>
  <c r="AJ1793" i="5"/>
  <c r="AJ1789" i="5"/>
  <c r="AJ1785" i="5"/>
  <c r="AJ1781" i="5"/>
  <c r="AJ1777" i="5"/>
  <c r="AJ1773" i="5"/>
  <c r="AJ1769" i="5"/>
  <c r="AJ1765" i="5"/>
  <c r="AJ1761" i="5"/>
  <c r="AJ1757" i="5"/>
  <c r="AJ1753" i="5"/>
  <c r="AJ1749" i="5"/>
  <c r="AJ1745" i="5"/>
  <c r="AJ1741" i="5"/>
  <c r="AJ1737" i="5"/>
  <c r="AJ1733" i="5"/>
  <c r="AJ1729" i="5"/>
  <c r="AJ1725" i="5"/>
  <c r="AJ1721" i="5"/>
  <c r="AJ1717" i="5"/>
  <c r="AJ1713" i="5"/>
  <c r="AJ1709" i="5"/>
  <c r="AJ1705" i="5"/>
  <c r="AJ1701" i="5"/>
  <c r="AJ1697" i="5"/>
  <c r="AJ1693" i="5"/>
  <c r="AJ1689" i="5"/>
  <c r="AJ1685" i="5"/>
  <c r="AJ1681" i="5"/>
  <c r="AJ1677" i="5"/>
  <c r="AJ1673" i="5"/>
  <c r="AJ1669" i="5"/>
  <c r="AJ1665" i="5"/>
  <c r="AJ1661" i="5"/>
  <c r="AJ1657" i="5"/>
  <c r="AJ1653" i="5"/>
  <c r="AJ1649" i="5"/>
  <c r="AJ1645" i="5"/>
  <c r="AJ1641" i="5"/>
  <c r="AJ1637" i="5"/>
  <c r="AJ1633" i="5"/>
  <c r="AJ1629" i="5"/>
  <c r="AJ1625" i="5"/>
  <c r="AJ1621" i="5"/>
  <c r="AJ1617" i="5"/>
  <c r="AJ1613" i="5"/>
  <c r="AJ1609" i="5"/>
  <c r="AJ1605" i="5"/>
  <c r="AJ1601" i="5"/>
  <c r="AJ1597" i="5"/>
  <c r="AJ1593" i="5"/>
  <c r="AJ1589" i="5"/>
  <c r="AJ1585" i="5"/>
  <c r="AJ1581" i="5"/>
  <c r="AJ1577" i="5"/>
  <c r="AJ1573" i="5"/>
  <c r="AJ1569" i="5"/>
  <c r="AJ1565" i="5"/>
  <c r="AJ1561" i="5"/>
  <c r="AJ1557" i="5"/>
  <c r="AJ1553" i="5"/>
  <c r="AJ1549" i="5"/>
  <c r="AJ1545" i="5"/>
  <c r="AJ1541" i="5"/>
  <c r="AJ1537" i="5"/>
  <c r="AJ1533" i="5"/>
  <c r="AJ1529" i="5"/>
  <c r="AJ1525" i="5"/>
  <c r="AJ1521" i="5"/>
  <c r="AJ1517" i="5"/>
  <c r="AJ1513" i="5"/>
  <c r="AJ1509" i="5"/>
  <c r="AJ1505" i="5"/>
  <c r="AJ1501" i="5"/>
  <c r="AJ1497" i="5"/>
  <c r="AJ1493" i="5"/>
  <c r="AJ1489" i="5"/>
  <c r="AJ1485" i="5"/>
  <c r="AJ1481" i="5"/>
  <c r="AJ1465" i="5"/>
  <c r="AJ1457" i="5"/>
  <c r="AJ1453" i="5"/>
  <c r="AJ1449" i="5"/>
  <c r="AJ1445" i="5"/>
  <c r="AJ1441" i="5"/>
  <c r="AJ1437" i="5"/>
  <c r="AJ1433" i="5"/>
  <c r="AJ1429" i="5"/>
  <c r="AJ1425" i="5"/>
  <c r="AJ1421" i="5"/>
  <c r="AJ1417" i="5"/>
  <c r="AJ1413" i="5"/>
  <c r="AJ1409" i="5"/>
  <c r="AJ1405" i="5"/>
  <c r="AJ1401" i="5"/>
  <c r="AJ1397" i="5"/>
  <c r="AJ1393" i="5"/>
  <c r="AJ1389" i="5"/>
  <c r="AJ1385" i="5"/>
  <c r="AJ1381" i="5"/>
  <c r="AJ1377" i="5"/>
  <c r="AJ1373" i="5"/>
  <c r="AJ1369" i="5"/>
  <c r="AJ1365" i="5"/>
  <c r="AJ1361" i="5"/>
  <c r="AJ1357" i="5"/>
  <c r="AJ1353" i="5"/>
  <c r="AJ1349" i="5"/>
  <c r="AJ1345" i="5"/>
  <c r="AJ1341" i="5"/>
  <c r="AJ1337" i="5"/>
  <c r="AJ1333" i="5"/>
  <c r="AJ1329" i="5"/>
  <c r="AJ1325" i="5"/>
  <c r="AJ1321" i="5"/>
  <c r="AJ1317" i="5"/>
  <c r="AJ1313" i="5"/>
  <c r="AJ1309" i="5"/>
  <c r="AJ1305" i="5"/>
  <c r="AJ1301" i="5"/>
  <c r="AJ1297" i="5"/>
  <c r="AJ1293" i="5"/>
  <c r="AJ1289" i="5"/>
  <c r="AJ1285" i="5"/>
  <c r="AJ1281" i="5"/>
  <c r="AJ1277" i="5"/>
  <c r="AJ1273" i="5"/>
  <c r="AJ1269" i="5"/>
  <c r="AJ1265" i="5"/>
  <c r="AJ1261" i="5"/>
  <c r="AJ1257" i="5"/>
  <c r="AJ1253" i="5"/>
  <c r="AJ1249" i="5"/>
  <c r="AJ1245" i="5"/>
  <c r="AJ1241" i="5"/>
  <c r="AJ1237" i="5"/>
  <c r="AJ1233" i="5"/>
  <c r="AJ1229" i="5"/>
  <c r="AJ1225" i="5"/>
  <c r="AJ1221" i="5"/>
  <c r="AJ1217" i="5"/>
  <c r="AJ1213" i="5"/>
  <c r="AJ1209" i="5"/>
  <c r="AJ1205" i="5"/>
  <c r="AJ1201" i="5"/>
  <c r="AJ1197" i="5"/>
  <c r="AJ1193" i="5"/>
  <c r="AJ1189" i="5"/>
  <c r="AJ1185" i="5"/>
  <c r="AJ1181" i="5"/>
  <c r="AJ1177" i="5"/>
  <c r="AJ1173" i="5"/>
  <c r="AJ1169" i="5"/>
  <c r="AJ1165" i="5"/>
  <c r="AJ1161" i="5"/>
  <c r="AJ1157" i="5"/>
  <c r="AJ1153" i="5"/>
  <c r="AJ1149" i="5"/>
  <c r="AJ1145" i="5"/>
  <c r="AJ1141" i="5"/>
  <c r="AJ1137" i="5"/>
  <c r="AJ1133" i="5"/>
  <c r="AJ1129" i="5"/>
  <c r="AJ1125" i="5"/>
  <c r="AJ1121" i="5"/>
  <c r="AJ1117" i="5"/>
  <c r="AJ1113" i="5"/>
  <c r="AJ1109" i="5"/>
  <c r="AJ1105" i="5"/>
  <c r="AJ1101" i="5"/>
  <c r="AJ1097" i="5"/>
  <c r="AJ1093" i="5"/>
  <c r="AJ1089" i="5"/>
  <c r="AJ1085" i="5"/>
  <c r="AJ1081" i="5"/>
  <c r="AJ1077" i="5"/>
  <c r="AJ1073" i="5"/>
  <c r="AJ1069" i="5"/>
  <c r="AJ1065" i="5"/>
  <c r="AJ1061" i="5"/>
  <c r="AJ1057" i="5"/>
  <c r="AJ1053" i="5"/>
  <c r="AJ1049" i="5"/>
  <c r="AJ1045" i="5"/>
  <c r="AJ1041" i="5"/>
  <c r="AJ1037" i="5"/>
  <c r="AJ1033" i="5"/>
  <c r="AJ1029" i="5"/>
  <c r="AJ1025" i="5"/>
  <c r="AJ1021" i="5"/>
  <c r="AJ1017" i="5"/>
  <c r="AJ1013" i="5"/>
  <c r="AJ1009" i="5"/>
  <c r="AJ1005" i="5"/>
  <c r="AJ1001" i="5"/>
  <c r="AJ997" i="5"/>
  <c r="AJ993" i="5"/>
  <c r="AJ989" i="5"/>
  <c r="AJ985" i="5"/>
  <c r="AJ981" i="5"/>
  <c r="AJ977" i="5"/>
  <c r="AJ973" i="5"/>
  <c r="AJ969" i="5"/>
  <c r="AJ965" i="5"/>
  <c r="AJ961" i="5"/>
  <c r="AJ957" i="5"/>
  <c r="AJ953" i="5"/>
  <c r="AJ949" i="5"/>
  <c r="AJ945" i="5"/>
  <c r="AJ941" i="5"/>
  <c r="AJ937" i="5"/>
  <c r="AJ933" i="5"/>
  <c r="AJ929" i="5"/>
  <c r="AJ925" i="5"/>
  <c r="AJ921" i="5"/>
  <c r="AJ917" i="5"/>
  <c r="AJ913" i="5"/>
  <c r="AJ909" i="5"/>
  <c r="AJ905" i="5"/>
  <c r="AJ901" i="5"/>
  <c r="AJ897" i="5"/>
  <c r="AJ893" i="5"/>
  <c r="AJ889" i="5"/>
  <c r="AJ885" i="5"/>
  <c r="AJ881" i="5"/>
  <c r="AJ877" i="5"/>
  <c r="AJ873" i="5"/>
  <c r="AJ869" i="5"/>
  <c r="AJ865" i="5"/>
  <c r="AJ861" i="5"/>
  <c r="AJ857" i="5"/>
  <c r="AJ853" i="5"/>
  <c r="AJ849" i="5"/>
  <c r="AJ845" i="5"/>
  <c r="AJ841" i="5"/>
  <c r="AJ837" i="5"/>
  <c r="AJ833" i="5"/>
  <c r="AJ829" i="5"/>
  <c r="AJ825" i="5"/>
  <c r="AJ821" i="5"/>
  <c r="AJ817" i="5"/>
  <c r="AJ813" i="5"/>
  <c r="AJ809" i="5"/>
  <c r="AJ805" i="5"/>
  <c r="AJ801" i="5"/>
  <c r="AJ797" i="5"/>
  <c r="AJ793" i="5"/>
  <c r="AJ789" i="5"/>
  <c r="AJ785" i="5"/>
  <c r="AJ781" i="5"/>
  <c r="AJ777" i="5"/>
  <c r="AJ773" i="5"/>
  <c r="AJ769" i="5"/>
  <c r="AJ765" i="5"/>
  <c r="AJ761" i="5"/>
  <c r="AJ757" i="5"/>
  <c r="AJ753" i="5"/>
  <c r="AJ749" i="5"/>
  <c r="AJ745" i="5"/>
  <c r="AJ741" i="5"/>
  <c r="AJ737" i="5"/>
  <c r="AJ733" i="5"/>
  <c r="AJ729" i="5"/>
  <c r="AJ725" i="5"/>
  <c r="AJ721" i="5"/>
  <c r="AJ717" i="5"/>
  <c r="AJ713" i="5"/>
  <c r="AJ709" i="5"/>
  <c r="AJ705" i="5"/>
  <c r="AJ701" i="5"/>
  <c r="AJ697" i="5"/>
  <c r="AJ693" i="5"/>
  <c r="AJ689" i="5"/>
  <c r="AJ685" i="5"/>
  <c r="AJ681" i="5"/>
  <c r="AJ677" i="5"/>
  <c r="AJ673" i="5"/>
  <c r="AJ669" i="5"/>
  <c r="AJ665" i="5"/>
  <c r="AJ661" i="5"/>
  <c r="AJ657" i="5"/>
  <c r="AJ653" i="5"/>
  <c r="AJ649" i="5"/>
  <c r="AJ645" i="5"/>
  <c r="AJ641" i="5"/>
  <c r="AJ637" i="5"/>
  <c r="AJ633" i="5"/>
  <c r="AJ629" i="5"/>
  <c r="AJ625" i="5"/>
  <c r="AJ621" i="5"/>
  <c r="AJ617" i="5"/>
  <c r="AJ613" i="5"/>
  <c r="AJ609" i="5"/>
  <c r="AJ605" i="5"/>
  <c r="AJ601" i="5"/>
  <c r="AJ597" i="5"/>
  <c r="AJ593" i="5"/>
  <c r="AJ589" i="5"/>
  <c r="AJ585" i="5"/>
  <c r="AJ581" i="5"/>
  <c r="AJ577" i="5"/>
  <c r="AJ573" i="5"/>
  <c r="AJ569" i="5"/>
  <c r="AJ565" i="5"/>
  <c r="AJ561" i="5"/>
  <c r="AJ557" i="5"/>
  <c r="AJ553" i="5"/>
  <c r="AJ549" i="5"/>
  <c r="AJ545" i="5"/>
  <c r="AJ541" i="5"/>
  <c r="AJ537" i="5"/>
  <c r="AJ533" i="5"/>
  <c r="AJ529" i="5"/>
  <c r="AJ525" i="5"/>
  <c r="AJ521" i="5"/>
  <c r="AJ517" i="5"/>
  <c r="AJ513" i="5"/>
  <c r="AJ509" i="5"/>
  <c r="AJ505" i="5"/>
  <c r="AJ501" i="5"/>
  <c r="AJ497" i="5"/>
  <c r="AJ493" i="5"/>
  <c r="AJ489" i="5"/>
  <c r="AJ485" i="5"/>
  <c r="AJ481" i="5"/>
  <c r="AJ477" i="5"/>
  <c r="AJ473" i="5"/>
  <c r="AJ469" i="5"/>
  <c r="AJ465" i="5"/>
  <c r="AJ461" i="5"/>
  <c r="AJ457" i="5"/>
  <c r="AJ453" i="5"/>
  <c r="AJ449" i="5"/>
  <c r="AJ445" i="5"/>
  <c r="AJ441" i="5"/>
  <c r="AJ437" i="5"/>
  <c r="AJ433" i="5"/>
  <c r="AJ429" i="5"/>
  <c r="AJ425" i="5"/>
  <c r="AJ421" i="5"/>
  <c r="AJ417" i="5"/>
  <c r="AJ413" i="5"/>
  <c r="AJ409" i="5"/>
  <c r="AJ405" i="5"/>
  <c r="AJ401" i="5"/>
  <c r="AJ397" i="5"/>
  <c r="AJ393" i="5"/>
  <c r="AJ389" i="5"/>
  <c r="AJ385" i="5"/>
  <c r="AJ381" i="5"/>
  <c r="AJ377" i="5"/>
  <c r="AJ373" i="5"/>
  <c r="AJ369" i="5"/>
  <c r="AJ365" i="5"/>
  <c r="AJ361" i="5"/>
  <c r="AJ357" i="5"/>
  <c r="AJ353" i="5"/>
  <c r="AJ349" i="5"/>
  <c r="AJ345" i="5"/>
  <c r="AJ341" i="5"/>
  <c r="AJ337" i="5"/>
  <c r="AJ333" i="5"/>
  <c r="AJ329" i="5"/>
  <c r="AJ325" i="5"/>
  <c r="AJ321" i="5"/>
  <c r="AJ317" i="5"/>
  <c r="AJ313" i="5"/>
  <c r="AJ309" i="5"/>
  <c r="AJ305" i="5"/>
  <c r="AJ301" i="5"/>
  <c r="AJ297" i="5"/>
  <c r="AJ293" i="5"/>
  <c r="AJ289" i="5"/>
  <c r="AJ285" i="5"/>
  <c r="AJ281" i="5"/>
  <c r="AJ277" i="5"/>
  <c r="AJ273" i="5"/>
  <c r="AJ269" i="5"/>
  <c r="AJ265" i="5"/>
  <c r="AJ261" i="5"/>
  <c r="AJ257" i="5"/>
  <c r="AJ253" i="5"/>
  <c r="AJ249" i="5"/>
  <c r="AJ245" i="5"/>
  <c r="AJ241" i="5"/>
  <c r="AJ237" i="5"/>
  <c r="AJ233" i="5"/>
  <c r="AJ229" i="5"/>
  <c r="AJ225" i="5"/>
  <c r="AJ221" i="5"/>
  <c r="AJ217" i="5"/>
  <c r="AJ213" i="5"/>
  <c r="AJ209" i="5"/>
  <c r="AJ205" i="5"/>
  <c r="AJ201" i="5"/>
  <c r="AJ197" i="5"/>
  <c r="AJ193" i="5"/>
  <c r="AJ189" i="5"/>
  <c r="AJ185" i="5"/>
  <c r="AJ181" i="5"/>
  <c r="AJ177" i="5"/>
  <c r="AJ173" i="5"/>
  <c r="AJ169" i="5"/>
  <c r="AJ165" i="5"/>
  <c r="AJ161" i="5"/>
  <c r="AJ157" i="5"/>
  <c r="AJ153" i="5"/>
  <c r="AJ149" i="5"/>
  <c r="AJ145" i="5"/>
  <c r="AJ141" i="5"/>
  <c r="AJ137" i="5"/>
  <c r="AJ133" i="5"/>
  <c r="AJ129" i="5"/>
  <c r="AJ125" i="5"/>
  <c r="AJ121" i="5"/>
  <c r="AJ117" i="5"/>
  <c r="AJ113" i="5"/>
  <c r="AJ109" i="5"/>
  <c r="AJ105" i="5"/>
  <c r="AJ101" i="5"/>
  <c r="AJ97" i="5"/>
  <c r="AJ93" i="5"/>
  <c r="AJ89" i="5"/>
  <c r="AJ85" i="5"/>
  <c r="AJ81" i="5"/>
  <c r="AJ77" i="5"/>
  <c r="AJ73" i="5"/>
  <c r="AJ69" i="5"/>
  <c r="AJ65" i="5"/>
  <c r="AJ61" i="5"/>
  <c r="AJ57" i="5"/>
  <c r="AJ53" i="5"/>
  <c r="AJ49" i="5"/>
  <c r="AJ45" i="5"/>
  <c r="AJ41" i="5"/>
  <c r="AJ37" i="5"/>
  <c r="AJ33" i="5"/>
  <c r="AJ29" i="5"/>
  <c r="AJ25" i="5"/>
  <c r="AJ21" i="5"/>
  <c r="AJ17" i="5"/>
  <c r="AJ13" i="5"/>
  <c r="AJ9" i="5"/>
  <c r="AJ5" i="5"/>
  <c r="AY4" i="1"/>
  <c r="AJ3" i="5"/>
  <c r="L27" i="5"/>
  <c r="K27" i="5"/>
  <c r="L20" i="5"/>
  <c r="K20" i="5"/>
  <c r="K28" i="5"/>
  <c r="L28" i="5"/>
  <c r="L22" i="5"/>
  <c r="K22" i="5"/>
  <c r="J65" i="1"/>
  <c r="BI7" i="1"/>
  <c r="BK3" i="1"/>
  <c r="BK12" i="1"/>
  <c r="BK11" i="1"/>
  <c r="AJ1477" i="5"/>
  <c r="AJ1464" i="5"/>
  <c r="AJ1456" i="5"/>
  <c r="AJ1452" i="5"/>
  <c r="AJ1448" i="5"/>
  <c r="AJ1444" i="5"/>
  <c r="AJ1440" i="5"/>
  <c r="AJ1436" i="5"/>
  <c r="AJ1432" i="5"/>
  <c r="AJ1428" i="5"/>
  <c r="AJ1424" i="5"/>
  <c r="AJ1420" i="5"/>
  <c r="AJ1416" i="5"/>
  <c r="AJ1412" i="5"/>
  <c r="AJ1408" i="5"/>
  <c r="AJ1404" i="5"/>
  <c r="AJ1400" i="5"/>
  <c r="AJ1396" i="5"/>
  <c r="AJ1392" i="5"/>
  <c r="AJ1388" i="5"/>
  <c r="AJ1384" i="5"/>
  <c r="AJ1380" i="5"/>
  <c r="AJ1376" i="5"/>
  <c r="AJ1372" i="5"/>
  <c r="AJ1368" i="5"/>
  <c r="AJ1364" i="5"/>
  <c r="AJ1360" i="5"/>
  <c r="AJ1356" i="5"/>
  <c r="AJ1352" i="5"/>
  <c r="AJ1348" i="5"/>
  <c r="AJ1344" i="5"/>
  <c r="AJ1340" i="5"/>
  <c r="AJ1336" i="5"/>
  <c r="AJ1332" i="5"/>
  <c r="AJ1328" i="5"/>
  <c r="AJ1324" i="5"/>
  <c r="AJ1320" i="5"/>
  <c r="AJ1316" i="5"/>
  <c r="AJ1312" i="5"/>
  <c r="AJ1308" i="5"/>
  <c r="AJ1304" i="5"/>
  <c r="AJ1300" i="5"/>
  <c r="AJ1296" i="5"/>
  <c r="AJ1292" i="5"/>
  <c r="AJ1288" i="5"/>
  <c r="AJ1284" i="5"/>
  <c r="AJ1280" i="5"/>
  <c r="AJ1276" i="5"/>
  <c r="AJ1272" i="5"/>
  <c r="AJ1268" i="5"/>
  <c r="AJ1264" i="5"/>
  <c r="AJ1260" i="5"/>
  <c r="AJ1256" i="5"/>
  <c r="AJ1252" i="5"/>
  <c r="AJ1248" i="5"/>
  <c r="AJ1244" i="5"/>
  <c r="AJ1240" i="5"/>
  <c r="AJ1236" i="5"/>
  <c r="AJ1232" i="5"/>
  <c r="AJ1228" i="5"/>
  <c r="AJ1224" i="5"/>
  <c r="AJ1220" i="5"/>
  <c r="AJ1216" i="5"/>
  <c r="AJ1212" i="5"/>
  <c r="AJ1208" i="5"/>
  <c r="AJ1204" i="5"/>
  <c r="AJ1200" i="5"/>
  <c r="AJ1196" i="5"/>
  <c r="AJ1192" i="5"/>
  <c r="AJ1188" i="5"/>
  <c r="AJ1184" i="5"/>
  <c r="AJ1180" i="5"/>
  <c r="AJ1176" i="5"/>
  <c r="AJ1172" i="5"/>
  <c r="AJ1168" i="5"/>
  <c r="AJ1164" i="5"/>
  <c r="AJ1160" i="5"/>
  <c r="AJ1156" i="5"/>
  <c r="AJ1152" i="5"/>
  <c r="AJ1148" i="5"/>
  <c r="AJ1144" i="5"/>
  <c r="AJ1140" i="5"/>
  <c r="AJ1136" i="5"/>
  <c r="AJ1132" i="5"/>
  <c r="AJ1128" i="5"/>
  <c r="AJ1124" i="5"/>
  <c r="AJ1120" i="5"/>
  <c r="AJ1116" i="5"/>
  <c r="AJ1112" i="5"/>
  <c r="AJ1108" i="5"/>
  <c r="AJ1104" i="5"/>
  <c r="AJ1100" i="5"/>
  <c r="AJ1096" i="5"/>
  <c r="AJ1092" i="5"/>
  <c r="AJ1088" i="5"/>
  <c r="AJ1084" i="5"/>
  <c r="AJ1080" i="5"/>
  <c r="AJ1076" i="5"/>
  <c r="AJ1072" i="5"/>
  <c r="AJ1068" i="5"/>
  <c r="AJ1064" i="5"/>
  <c r="AJ1060" i="5"/>
  <c r="AJ1056" i="5"/>
  <c r="AJ1052" i="5"/>
  <c r="AJ1048" i="5"/>
  <c r="AJ1044" i="5"/>
  <c r="AJ1040" i="5"/>
  <c r="AJ1036" i="5"/>
  <c r="AJ1032" i="5"/>
  <c r="AJ1028" i="5"/>
  <c r="AJ1024" i="5"/>
  <c r="AJ1020" i="5"/>
  <c r="AJ1016" i="5"/>
  <c r="AJ1012" i="5"/>
  <c r="AJ1008" i="5"/>
  <c r="AJ1004" i="5"/>
  <c r="AJ1000" i="5"/>
  <c r="AJ996" i="5"/>
  <c r="AJ992" i="5"/>
  <c r="AJ988" i="5"/>
  <c r="AJ984" i="5"/>
  <c r="AJ980" i="5"/>
  <c r="AJ976" i="5"/>
  <c r="AJ972" i="5"/>
  <c r="AJ968" i="5"/>
  <c r="AJ964" i="5"/>
  <c r="AJ960" i="5"/>
  <c r="AJ956" i="5"/>
  <c r="AJ952" i="5"/>
  <c r="AJ948" i="5"/>
  <c r="AJ944" i="5"/>
  <c r="AJ940" i="5"/>
  <c r="AJ936" i="5"/>
  <c r="AJ932" i="5"/>
  <c r="AJ928" i="5"/>
  <c r="AJ924" i="5"/>
  <c r="AJ920" i="5"/>
  <c r="AJ916" i="5"/>
  <c r="AJ912" i="5"/>
  <c r="AJ908" i="5"/>
  <c r="AJ904" i="5"/>
  <c r="AJ900" i="5"/>
  <c r="AJ896" i="5"/>
  <c r="AJ892" i="5"/>
  <c r="AJ888" i="5"/>
  <c r="AJ884" i="5"/>
  <c r="AJ880" i="5"/>
  <c r="AJ876" i="5"/>
  <c r="AJ872" i="5"/>
  <c r="AJ868" i="5"/>
  <c r="AJ864" i="5"/>
  <c r="AJ860" i="5"/>
  <c r="AJ856" i="5"/>
  <c r="AJ852" i="5"/>
  <c r="AJ848" i="5"/>
  <c r="AJ844" i="5"/>
  <c r="AJ840" i="5"/>
  <c r="AJ836" i="5"/>
  <c r="AJ832" i="5"/>
  <c r="AJ828" i="5"/>
  <c r="AJ824" i="5"/>
  <c r="AJ820" i="5"/>
  <c r="AJ816" i="5"/>
  <c r="AJ812" i="5"/>
  <c r="AJ808" i="5"/>
  <c r="AJ804" i="5"/>
  <c r="AJ800" i="5"/>
  <c r="AJ796" i="5"/>
  <c r="AJ792" i="5"/>
  <c r="AJ788" i="5"/>
  <c r="AJ784" i="5"/>
  <c r="AJ780" i="5"/>
  <c r="AJ776" i="5"/>
  <c r="AJ772" i="5"/>
  <c r="AJ768" i="5"/>
  <c r="AJ764" i="5"/>
  <c r="AJ760" i="5"/>
  <c r="AJ756" i="5"/>
  <c r="AJ752" i="5"/>
  <c r="AJ748" i="5"/>
  <c r="AJ744" i="5"/>
  <c r="AJ740" i="5"/>
  <c r="AJ736" i="5"/>
  <c r="AJ732" i="5"/>
  <c r="AJ728" i="5"/>
  <c r="AJ724" i="5"/>
  <c r="AJ720" i="5"/>
  <c r="AJ716" i="5"/>
  <c r="AJ712" i="5"/>
  <c r="AJ708" i="5"/>
  <c r="AJ704" i="5"/>
  <c r="AJ700" i="5"/>
  <c r="AJ696" i="5"/>
  <c r="AJ692" i="5"/>
  <c r="AJ688" i="5"/>
  <c r="AJ684" i="5"/>
  <c r="AJ680" i="5"/>
  <c r="AJ676" i="5"/>
  <c r="AJ672" i="5"/>
  <c r="AJ668" i="5"/>
  <c r="AJ664" i="5"/>
  <c r="AJ660" i="5"/>
  <c r="AJ656" i="5"/>
  <c r="AJ652" i="5"/>
  <c r="AJ648" i="5"/>
  <c r="AJ644" i="5"/>
  <c r="AJ640" i="5"/>
  <c r="AJ636" i="5"/>
  <c r="AJ632" i="5"/>
  <c r="AJ628" i="5"/>
  <c r="AJ624" i="5"/>
  <c r="AJ620" i="5"/>
  <c r="AJ616" i="5"/>
  <c r="AJ612" i="5"/>
  <c r="AJ608" i="5"/>
  <c r="AJ604" i="5"/>
  <c r="AJ600" i="5"/>
  <c r="AJ596" i="5"/>
  <c r="AJ592" i="5"/>
  <c r="AJ588" i="5"/>
  <c r="AJ584" i="5"/>
  <c r="AJ580" i="5"/>
  <c r="AJ576" i="5"/>
  <c r="AJ572" i="5"/>
  <c r="AJ568" i="5"/>
  <c r="AJ564" i="5"/>
  <c r="AJ560" i="5"/>
  <c r="AJ556" i="5"/>
  <c r="AJ552" i="5"/>
  <c r="AJ548" i="5"/>
  <c r="AJ544" i="5"/>
  <c r="AJ540" i="5"/>
  <c r="AJ536" i="5"/>
  <c r="AJ532" i="5"/>
  <c r="AJ528" i="5"/>
  <c r="AJ524" i="5"/>
  <c r="AJ520" i="5"/>
  <c r="AJ516" i="5"/>
  <c r="AJ512" i="5"/>
  <c r="AJ508" i="5"/>
  <c r="AJ504" i="5"/>
  <c r="AJ500" i="5"/>
  <c r="AJ496" i="5"/>
  <c r="AJ492" i="5"/>
  <c r="AJ488" i="5"/>
  <c r="AJ484" i="5"/>
  <c r="AJ480" i="5"/>
  <c r="AJ476" i="5"/>
  <c r="AJ472" i="5"/>
  <c r="AJ468" i="5"/>
  <c r="AJ464" i="5"/>
  <c r="AJ460" i="5"/>
  <c r="AJ456" i="5"/>
  <c r="AJ452" i="5"/>
  <c r="AJ448" i="5"/>
  <c r="AJ444" i="5"/>
  <c r="AJ440" i="5"/>
  <c r="AJ436" i="5"/>
  <c r="AJ432" i="5"/>
  <c r="AJ428" i="5"/>
  <c r="AJ424" i="5"/>
  <c r="AJ420" i="5"/>
  <c r="AJ416" i="5"/>
  <c r="AJ412" i="5"/>
  <c r="AJ408" i="5"/>
  <c r="AJ404" i="5"/>
  <c r="AJ400" i="5"/>
  <c r="AJ396" i="5"/>
  <c r="AJ392" i="5"/>
  <c r="AJ388" i="5"/>
  <c r="AJ384" i="5"/>
  <c r="AJ380" i="5"/>
  <c r="AJ376" i="5"/>
  <c r="AJ372" i="5"/>
  <c r="AJ368" i="5"/>
  <c r="AJ364" i="5"/>
  <c r="AJ360" i="5"/>
  <c r="AJ356" i="5"/>
  <c r="AJ352" i="5"/>
  <c r="AJ348" i="5"/>
  <c r="AJ344" i="5"/>
  <c r="AJ340" i="5"/>
  <c r="AJ336" i="5"/>
  <c r="AJ332" i="5"/>
  <c r="AJ328" i="5"/>
  <c r="AJ324" i="5"/>
  <c r="AJ320" i="5"/>
  <c r="AJ316" i="5"/>
  <c r="AJ312" i="5"/>
  <c r="AJ308" i="5"/>
  <c r="AJ304" i="5"/>
  <c r="AJ300" i="5"/>
  <c r="AJ296" i="5"/>
  <c r="AJ292" i="5"/>
  <c r="AJ288" i="5"/>
  <c r="AJ284" i="5"/>
  <c r="AJ280" i="5"/>
  <c r="AJ276" i="5"/>
  <c r="AJ272" i="5"/>
  <c r="AJ268" i="5"/>
  <c r="AJ264" i="5"/>
  <c r="AJ260" i="5"/>
  <c r="AJ256" i="5"/>
  <c r="AJ252" i="5"/>
  <c r="AJ248" i="5"/>
  <c r="AJ244" i="5"/>
  <c r="AJ240" i="5"/>
  <c r="AJ236" i="5"/>
  <c r="AJ232" i="5"/>
  <c r="AJ228" i="5"/>
  <c r="AJ224" i="5"/>
  <c r="AJ220" i="5"/>
  <c r="AJ216" i="5"/>
  <c r="AJ212" i="5"/>
  <c r="AJ208" i="5"/>
  <c r="AJ204" i="5"/>
  <c r="AJ200" i="5"/>
  <c r="AJ196" i="5"/>
  <c r="AJ192" i="5"/>
  <c r="AJ188" i="5"/>
  <c r="AJ184" i="5"/>
  <c r="AJ180" i="5"/>
  <c r="AJ176" i="5"/>
  <c r="AJ172" i="5"/>
  <c r="AJ168" i="5"/>
  <c r="AJ164" i="5"/>
  <c r="AJ160" i="5"/>
  <c r="AJ156" i="5"/>
  <c r="AJ152" i="5"/>
  <c r="AJ148" i="5"/>
  <c r="AJ144" i="5"/>
  <c r="AJ140" i="5"/>
  <c r="AJ136" i="5"/>
  <c r="AJ132" i="5"/>
  <c r="AJ128" i="5"/>
  <c r="AJ124" i="5"/>
  <c r="AJ120" i="5"/>
  <c r="AJ116" i="5"/>
  <c r="AJ112" i="5"/>
  <c r="AJ108" i="5"/>
  <c r="AJ104" i="5"/>
  <c r="AJ100" i="5"/>
  <c r="AJ96" i="5"/>
  <c r="AJ92" i="5"/>
  <c r="AJ88" i="5"/>
  <c r="AJ84" i="5"/>
  <c r="AJ80" i="5"/>
  <c r="AJ76" i="5"/>
  <c r="AJ72" i="5"/>
  <c r="AJ68" i="5"/>
  <c r="AJ64" i="5"/>
  <c r="AJ60" i="5"/>
  <c r="AJ56" i="5"/>
  <c r="AJ52" i="5"/>
  <c r="AJ48" i="5"/>
  <c r="AJ44" i="5"/>
  <c r="AJ40" i="5"/>
  <c r="AJ36" i="5"/>
  <c r="AJ32" i="5"/>
  <c r="AJ28" i="5"/>
  <c r="AJ24" i="5"/>
  <c r="AJ20" i="5"/>
  <c r="AJ16" i="5"/>
  <c r="AJ12" i="5"/>
  <c r="AJ8" i="5"/>
  <c r="AJ4" i="5"/>
  <c r="W3" i="5"/>
  <c r="U3" i="1"/>
  <c r="AA29" i="5"/>
  <c r="Y29" i="1"/>
  <c r="BA4" i="5"/>
  <c r="L26" i="5"/>
  <c r="K26" i="5"/>
  <c r="BL4" i="5"/>
  <c r="BK4" i="1"/>
  <c r="BI5" i="1"/>
  <c r="BK5" i="1"/>
  <c r="BK9" i="1"/>
  <c r="BI12" i="1"/>
  <c r="BI8" i="1"/>
  <c r="BI10" i="1"/>
  <c r="BK8" i="1"/>
  <c r="AJ1473" i="5"/>
  <c r="AJ1461" i="5"/>
  <c r="AJ1455" i="5"/>
  <c r="AJ1451" i="5"/>
  <c r="AJ1447" i="5"/>
  <c r="AJ1443" i="5"/>
  <c r="AJ1439" i="5"/>
  <c r="AJ1435" i="5"/>
  <c r="AJ1431" i="5"/>
  <c r="AJ1427" i="5"/>
  <c r="AJ1423" i="5"/>
  <c r="AJ1419" i="5"/>
  <c r="AJ1415" i="5"/>
  <c r="AJ1411" i="5"/>
  <c r="AJ1407" i="5"/>
  <c r="AJ1403" i="5"/>
  <c r="AJ1399" i="5"/>
  <c r="AJ1395" i="5"/>
  <c r="AJ1391" i="5"/>
  <c r="AJ1387" i="5"/>
  <c r="AJ1383" i="5"/>
  <c r="AJ1379" i="5"/>
  <c r="AJ1375" i="5"/>
  <c r="AJ1371" i="5"/>
  <c r="AJ1367" i="5"/>
  <c r="AJ1363" i="5"/>
  <c r="AJ1359" i="5"/>
  <c r="AJ1355" i="5"/>
  <c r="AJ1351" i="5"/>
  <c r="AJ1347" i="5"/>
  <c r="AJ1343" i="5"/>
  <c r="AJ1339" i="5"/>
  <c r="AJ1335" i="5"/>
  <c r="AJ1331" i="5"/>
  <c r="AJ1327" i="5"/>
  <c r="AJ1323" i="5"/>
  <c r="AJ1319" i="5"/>
  <c r="AJ1315" i="5"/>
  <c r="AJ1311" i="5"/>
  <c r="AJ1307" i="5"/>
  <c r="AJ1303" i="5"/>
  <c r="AJ1299" i="5"/>
  <c r="AJ1295" i="5"/>
  <c r="AJ1291" i="5"/>
  <c r="AJ1287" i="5"/>
  <c r="AJ1283" i="5"/>
  <c r="AJ1279" i="5"/>
  <c r="AJ1275" i="5"/>
  <c r="AJ1271" i="5"/>
  <c r="AJ1267" i="5"/>
  <c r="AJ1263" i="5"/>
  <c r="AJ1259" i="5"/>
  <c r="AJ1255" i="5"/>
  <c r="AJ1251" i="5"/>
  <c r="AJ1247" i="5"/>
  <c r="AJ1243" i="5"/>
  <c r="AJ1239" i="5"/>
  <c r="AJ1235" i="5"/>
  <c r="AJ1231" i="5"/>
  <c r="AJ1227" i="5"/>
  <c r="AJ1223" i="5"/>
  <c r="AJ1219" i="5"/>
  <c r="AJ1215" i="5"/>
  <c r="AJ1211" i="5"/>
  <c r="AJ1207" i="5"/>
  <c r="AJ1203" i="5"/>
  <c r="AJ1199" i="5"/>
  <c r="AJ1195" i="5"/>
  <c r="AJ1191" i="5"/>
  <c r="AJ1187" i="5"/>
  <c r="AJ1183" i="5"/>
  <c r="AJ1179" i="5"/>
  <c r="AJ1175" i="5"/>
  <c r="AJ1171" i="5"/>
  <c r="AJ1167" i="5"/>
  <c r="AJ1163" i="5"/>
  <c r="AJ1159" i="5"/>
  <c r="AJ1155" i="5"/>
  <c r="AJ1151" i="5"/>
  <c r="AJ1147" i="5"/>
  <c r="AJ1143" i="5"/>
  <c r="AJ1139" i="5"/>
  <c r="AJ1135" i="5"/>
  <c r="AJ1131" i="5"/>
  <c r="AJ1127" i="5"/>
  <c r="AJ1123" i="5"/>
  <c r="AJ1119" i="5"/>
  <c r="AJ1115" i="5"/>
  <c r="AJ1111" i="5"/>
  <c r="AJ1107" i="5"/>
  <c r="AJ1103" i="5"/>
  <c r="AJ1099" i="5"/>
  <c r="AJ1095" i="5"/>
  <c r="AJ1091" i="5"/>
  <c r="AJ1087" i="5"/>
  <c r="AJ1083" i="5"/>
  <c r="AJ1079" i="5"/>
  <c r="AJ1075" i="5"/>
  <c r="AJ1071" i="5"/>
  <c r="AJ1067" i="5"/>
  <c r="AJ1063" i="5"/>
  <c r="AJ1059" i="5"/>
  <c r="AJ1055" i="5"/>
  <c r="AJ1051" i="5"/>
  <c r="AJ1047" i="5"/>
  <c r="AJ1043" i="5"/>
  <c r="AJ1039" i="5"/>
  <c r="AJ1035" i="5"/>
  <c r="AJ1031" i="5"/>
  <c r="AJ1027" i="5"/>
  <c r="AJ1023" i="5"/>
  <c r="AJ1019" i="5"/>
  <c r="AJ1015" i="5"/>
  <c r="AJ1011" i="5"/>
  <c r="AJ1007" i="5"/>
  <c r="AJ1003" i="5"/>
  <c r="AJ999" i="5"/>
  <c r="AJ995" i="5"/>
  <c r="AJ991" i="5"/>
  <c r="AJ987" i="5"/>
  <c r="AJ983" i="5"/>
  <c r="AJ979" i="5"/>
  <c r="AJ975" i="5"/>
  <c r="AJ971" i="5"/>
  <c r="AJ967" i="5"/>
  <c r="AJ963" i="5"/>
  <c r="AJ959" i="5"/>
  <c r="AJ955" i="5"/>
  <c r="AJ951" i="5"/>
  <c r="AJ947" i="5"/>
  <c r="AJ943" i="5"/>
  <c r="AJ939" i="5"/>
  <c r="AJ935" i="5"/>
  <c r="AJ931" i="5"/>
  <c r="AJ927" i="5"/>
  <c r="AJ923" i="5"/>
  <c r="AJ919" i="5"/>
  <c r="AJ915" i="5"/>
  <c r="AJ911" i="5"/>
  <c r="AJ907" i="5"/>
  <c r="AJ903" i="5"/>
  <c r="AJ899" i="5"/>
  <c r="AJ895" i="5"/>
  <c r="AJ891" i="5"/>
  <c r="AJ887" i="5"/>
  <c r="AJ883" i="5"/>
  <c r="AJ879" i="5"/>
  <c r="AJ875" i="5"/>
  <c r="AJ871" i="5"/>
  <c r="AJ867" i="5"/>
  <c r="AJ863" i="5"/>
  <c r="AJ859" i="5"/>
  <c r="AJ855" i="5"/>
  <c r="AJ851" i="5"/>
  <c r="AJ847" i="5"/>
  <c r="AJ843" i="5"/>
  <c r="AJ839" i="5"/>
  <c r="AJ835" i="5"/>
  <c r="AJ831" i="5"/>
  <c r="AJ827" i="5"/>
  <c r="AJ823" i="5"/>
  <c r="AJ819" i="5"/>
  <c r="AJ815" i="5"/>
  <c r="AJ811" i="5"/>
  <c r="AJ807" i="5"/>
  <c r="AJ803" i="5"/>
  <c r="AJ799" i="5"/>
  <c r="AJ795" i="5"/>
  <c r="AJ791" i="5"/>
  <c r="AJ787" i="5"/>
  <c r="AJ783" i="5"/>
  <c r="AJ779" i="5"/>
  <c r="AJ775" i="5"/>
  <c r="AJ771" i="5"/>
  <c r="AJ767" i="5"/>
  <c r="AJ763" i="5"/>
  <c r="AJ759" i="5"/>
  <c r="AJ755" i="5"/>
  <c r="AJ751" i="5"/>
  <c r="AJ747" i="5"/>
  <c r="AJ743" i="5"/>
  <c r="AJ739" i="5"/>
  <c r="AJ735" i="5"/>
  <c r="AJ731" i="5"/>
  <c r="AJ727" i="5"/>
  <c r="AJ723" i="5"/>
  <c r="AJ719" i="5"/>
  <c r="AJ715" i="5"/>
  <c r="AJ711" i="5"/>
  <c r="AJ707" i="5"/>
  <c r="AJ703" i="5"/>
  <c r="AJ699" i="5"/>
  <c r="AJ695" i="5"/>
  <c r="AJ691" i="5"/>
  <c r="AJ687" i="5"/>
  <c r="AJ683" i="5"/>
  <c r="AJ679" i="5"/>
  <c r="AJ675" i="5"/>
  <c r="AJ671" i="5"/>
  <c r="AJ667" i="5"/>
  <c r="AJ663" i="5"/>
  <c r="AJ659" i="5"/>
  <c r="AJ655" i="5"/>
  <c r="AJ651" i="5"/>
  <c r="AJ647" i="5"/>
  <c r="AJ643" i="5"/>
  <c r="AJ639" i="5"/>
  <c r="AJ635" i="5"/>
  <c r="AJ631" i="5"/>
  <c r="AJ627" i="5"/>
  <c r="AJ623" i="5"/>
  <c r="AJ619" i="5"/>
  <c r="AJ615" i="5"/>
  <c r="AJ611" i="5"/>
  <c r="AJ607" i="5"/>
  <c r="AJ603" i="5"/>
  <c r="AJ599" i="5"/>
  <c r="AJ595" i="5"/>
  <c r="AJ591" i="5"/>
  <c r="AJ587" i="5"/>
  <c r="AJ583" i="5"/>
  <c r="AJ579" i="5"/>
  <c r="AJ575" i="5"/>
  <c r="AJ571" i="5"/>
  <c r="AJ567" i="5"/>
  <c r="AJ563" i="5"/>
  <c r="AJ559" i="5"/>
  <c r="AJ555" i="5"/>
  <c r="AJ551" i="5"/>
  <c r="AJ547" i="5"/>
  <c r="AJ543" i="5"/>
  <c r="AJ539" i="5"/>
  <c r="AJ535" i="5"/>
  <c r="AJ531" i="5"/>
  <c r="AJ527" i="5"/>
  <c r="AJ523" i="5"/>
  <c r="AJ519" i="5"/>
  <c r="AJ515" i="5"/>
  <c r="AJ511" i="5"/>
  <c r="AJ507" i="5"/>
  <c r="AJ503" i="5"/>
  <c r="AJ499" i="5"/>
  <c r="AJ495" i="5"/>
  <c r="AJ491" i="5"/>
  <c r="AJ487" i="5"/>
  <c r="AJ483" i="5"/>
  <c r="AJ479" i="5"/>
  <c r="AJ475" i="5"/>
  <c r="AJ471" i="5"/>
  <c r="AJ467" i="5"/>
  <c r="AJ463" i="5"/>
  <c r="AJ459" i="5"/>
  <c r="AJ455" i="5"/>
  <c r="AJ451" i="5"/>
  <c r="AJ447" i="5"/>
  <c r="AJ443" i="5"/>
  <c r="AJ439" i="5"/>
  <c r="AJ435" i="5"/>
  <c r="AJ431" i="5"/>
  <c r="AJ427" i="5"/>
  <c r="AJ423" i="5"/>
  <c r="AJ419" i="5"/>
  <c r="AJ415" i="5"/>
  <c r="AJ411" i="5"/>
  <c r="AJ407" i="5"/>
  <c r="AJ403" i="5"/>
  <c r="AJ399" i="5"/>
  <c r="AJ395" i="5"/>
  <c r="AJ391" i="5"/>
  <c r="AJ387" i="5"/>
  <c r="AJ383" i="5"/>
  <c r="AJ379" i="5"/>
  <c r="AJ375" i="5"/>
  <c r="AJ371" i="5"/>
  <c r="AJ367" i="5"/>
  <c r="AJ363" i="5"/>
  <c r="AJ359" i="5"/>
  <c r="AJ355" i="5"/>
  <c r="AJ351" i="5"/>
  <c r="AJ347" i="5"/>
  <c r="AJ343" i="5"/>
  <c r="AJ339" i="5"/>
  <c r="AJ335" i="5"/>
  <c r="AJ331" i="5"/>
  <c r="AJ327" i="5"/>
  <c r="AJ323" i="5"/>
  <c r="AJ319" i="5"/>
  <c r="AJ315" i="5"/>
  <c r="AJ311" i="5"/>
  <c r="AJ307" i="5"/>
  <c r="AJ303" i="5"/>
  <c r="AJ299" i="5"/>
  <c r="AJ295" i="5"/>
  <c r="AJ291" i="5"/>
  <c r="AJ287" i="5"/>
  <c r="AJ283" i="5"/>
  <c r="AJ279" i="5"/>
  <c r="AJ275" i="5"/>
  <c r="AJ271" i="5"/>
  <c r="AJ267" i="5"/>
  <c r="AJ263" i="5"/>
  <c r="AJ259" i="5"/>
  <c r="AJ255" i="5"/>
  <c r="AJ251" i="5"/>
  <c r="AJ247" i="5"/>
  <c r="AJ243" i="5"/>
  <c r="AJ239" i="5"/>
  <c r="AJ235" i="5"/>
  <c r="AJ231" i="5"/>
  <c r="AJ227" i="5"/>
  <c r="AJ223" i="5"/>
  <c r="AJ219" i="5"/>
  <c r="AJ215" i="5"/>
  <c r="AJ211" i="5"/>
  <c r="AJ207" i="5"/>
  <c r="AJ203" i="5"/>
  <c r="AJ199" i="5"/>
  <c r="AJ195" i="5"/>
  <c r="AJ191" i="5"/>
  <c r="AJ187" i="5"/>
  <c r="AJ183" i="5"/>
  <c r="AJ179" i="5"/>
  <c r="AJ175" i="5"/>
  <c r="AJ171" i="5"/>
  <c r="AJ167" i="5"/>
  <c r="AJ163" i="5"/>
  <c r="AJ159" i="5"/>
  <c r="AJ155" i="5"/>
  <c r="AJ151" i="5"/>
  <c r="AJ147" i="5"/>
  <c r="AJ143" i="5"/>
  <c r="AJ139" i="5"/>
  <c r="AJ135" i="5"/>
  <c r="AJ131" i="5"/>
  <c r="AJ127" i="5"/>
  <c r="AJ123" i="5"/>
  <c r="AJ119" i="5"/>
  <c r="AJ115" i="5"/>
  <c r="AJ111" i="5"/>
  <c r="AJ107" i="5"/>
  <c r="AJ103" i="5"/>
  <c r="AJ99" i="5"/>
  <c r="AJ95" i="5"/>
  <c r="AJ91" i="5"/>
  <c r="AJ87" i="5"/>
  <c r="AJ83" i="5"/>
  <c r="AJ79" i="5"/>
  <c r="AJ75" i="5"/>
  <c r="AJ71" i="5"/>
  <c r="AJ67" i="5"/>
  <c r="AJ63" i="5"/>
  <c r="AJ59" i="5"/>
  <c r="AJ55" i="5"/>
  <c r="AJ51" i="5"/>
  <c r="AJ47" i="5"/>
  <c r="AJ43" i="5"/>
  <c r="AJ39" i="5"/>
  <c r="AJ35" i="5"/>
  <c r="AJ31" i="5"/>
  <c r="AJ27" i="5"/>
  <c r="AJ23" i="5"/>
  <c r="AJ19" i="5"/>
  <c r="AJ15" i="5"/>
  <c r="AJ11" i="5"/>
  <c r="AJ7" i="5"/>
  <c r="BA5" i="5"/>
  <c r="BA6" i="5"/>
  <c r="L24" i="5"/>
  <c r="K24" i="5"/>
  <c r="K23" i="5"/>
  <c r="L23" i="5"/>
  <c r="L25" i="5"/>
  <c r="K25" i="5"/>
  <c r="L19" i="5"/>
  <c r="K19" i="5"/>
  <c r="AA46" i="5"/>
  <c r="BI4" i="1"/>
  <c r="BI6" i="1"/>
  <c r="J64" i="1"/>
  <c r="BK6" i="1"/>
  <c r="BK10" i="1"/>
  <c r="AJ1469" i="5"/>
  <c r="AJ1460" i="5"/>
  <c r="AJ1454" i="5"/>
  <c r="AJ1450" i="5"/>
  <c r="AJ1446" i="5"/>
  <c r="AJ1442" i="5"/>
  <c r="AJ1438" i="5"/>
  <c r="AJ1434" i="5"/>
  <c r="AJ1430" i="5"/>
  <c r="AJ1426" i="5"/>
  <c r="AJ1422" i="5"/>
  <c r="AJ1418" i="5"/>
  <c r="AJ1414" i="5"/>
  <c r="AJ1410" i="5"/>
  <c r="AJ1406" i="5"/>
  <c r="AJ1402" i="5"/>
  <c r="AJ1398" i="5"/>
  <c r="AJ1394" i="5"/>
  <c r="AJ1390" i="5"/>
  <c r="AJ1386" i="5"/>
  <c r="AJ1382" i="5"/>
  <c r="AJ1378" i="5"/>
  <c r="AJ1374" i="5"/>
  <c r="AJ1370" i="5"/>
  <c r="AJ1366" i="5"/>
  <c r="AJ1362" i="5"/>
  <c r="AJ1358" i="5"/>
  <c r="AJ1354" i="5"/>
  <c r="AJ1350" i="5"/>
  <c r="AJ1346" i="5"/>
  <c r="AJ1342" i="5"/>
  <c r="AJ1338" i="5"/>
  <c r="AJ1334" i="5"/>
  <c r="AJ1330" i="5"/>
  <c r="AJ1326" i="5"/>
  <c r="AJ1322" i="5"/>
  <c r="AJ1318" i="5"/>
  <c r="AJ1314" i="5"/>
  <c r="AJ1310" i="5"/>
  <c r="AJ1306" i="5"/>
  <c r="AJ1302" i="5"/>
  <c r="AJ1298" i="5"/>
  <c r="AJ1294" i="5"/>
  <c r="AJ1290" i="5"/>
  <c r="AJ1286" i="5"/>
  <c r="AJ1282" i="5"/>
  <c r="AJ1278" i="5"/>
  <c r="AJ1274" i="5"/>
  <c r="AJ1270" i="5"/>
  <c r="AJ1266" i="5"/>
  <c r="AJ1262" i="5"/>
  <c r="AJ1258" i="5"/>
  <c r="AJ1254" i="5"/>
  <c r="AJ1250" i="5"/>
  <c r="AJ1246" i="5"/>
  <c r="AJ1242" i="5"/>
  <c r="AJ1238" i="5"/>
  <c r="AJ1234" i="5"/>
  <c r="AJ1230" i="5"/>
  <c r="AJ1226" i="5"/>
  <c r="AJ1222" i="5"/>
  <c r="AJ1218" i="5"/>
  <c r="AJ1214" i="5"/>
  <c r="AJ1210" i="5"/>
  <c r="AJ1206" i="5"/>
  <c r="AJ1202" i="5"/>
  <c r="AJ1198" i="5"/>
  <c r="AJ1194" i="5"/>
  <c r="AJ1190" i="5"/>
  <c r="AJ1186" i="5"/>
  <c r="AJ1182" i="5"/>
  <c r="AJ1178" i="5"/>
  <c r="AJ1174" i="5"/>
  <c r="AJ1170" i="5"/>
  <c r="AJ1166" i="5"/>
  <c r="AJ1162" i="5"/>
  <c r="AJ1158" i="5"/>
  <c r="AJ1154" i="5"/>
  <c r="AJ1150" i="5"/>
  <c r="AJ1146" i="5"/>
  <c r="AJ1142" i="5"/>
  <c r="AJ1138" i="5"/>
  <c r="AJ1134" i="5"/>
  <c r="AJ1130" i="5"/>
  <c r="AJ1126" i="5"/>
  <c r="AJ1122" i="5"/>
  <c r="AJ1118" i="5"/>
  <c r="AJ1114" i="5"/>
  <c r="AJ1110" i="5"/>
  <c r="AJ1106" i="5"/>
  <c r="AJ1102" i="5"/>
  <c r="AJ1098" i="5"/>
  <c r="AJ1094" i="5"/>
  <c r="AJ1090" i="5"/>
  <c r="AJ1086" i="5"/>
  <c r="AJ1082" i="5"/>
  <c r="AJ1078" i="5"/>
  <c r="AJ1074" i="5"/>
  <c r="AJ1070" i="5"/>
  <c r="AJ1066" i="5"/>
  <c r="AJ1062" i="5"/>
  <c r="AJ1058" i="5"/>
  <c r="AJ1054" i="5"/>
  <c r="AJ1050" i="5"/>
  <c r="AJ1046" i="5"/>
  <c r="AJ1042" i="5"/>
  <c r="AJ1038" i="5"/>
  <c r="AJ1034" i="5"/>
  <c r="AJ1030" i="5"/>
  <c r="AJ1026" i="5"/>
  <c r="AJ1022" i="5"/>
  <c r="AJ1018" i="5"/>
  <c r="AJ1014" i="5"/>
  <c r="AJ1010" i="5"/>
  <c r="AJ1006" i="5"/>
  <c r="AJ1002" i="5"/>
  <c r="AJ998" i="5"/>
  <c r="AJ994" i="5"/>
  <c r="AJ990" i="5"/>
  <c r="AJ986" i="5"/>
  <c r="AJ982" i="5"/>
  <c r="AJ978" i="5"/>
  <c r="AJ974" i="5"/>
  <c r="AJ970" i="5"/>
  <c r="AJ966" i="5"/>
  <c r="AJ962" i="5"/>
  <c r="AJ958" i="5"/>
  <c r="AJ954" i="5"/>
  <c r="AJ950" i="5"/>
  <c r="AJ946" i="5"/>
  <c r="AJ942" i="5"/>
  <c r="AJ938" i="5"/>
  <c r="AJ934" i="5"/>
  <c r="AJ930" i="5"/>
  <c r="AJ926" i="5"/>
  <c r="AJ922" i="5"/>
  <c r="AJ918" i="5"/>
  <c r="AJ914" i="5"/>
  <c r="AJ910" i="5"/>
  <c r="AJ906" i="5"/>
  <c r="AJ902" i="5"/>
  <c r="AJ898" i="5"/>
  <c r="AJ894" i="5"/>
  <c r="AJ890" i="5"/>
  <c r="AJ886" i="5"/>
  <c r="AJ882" i="5"/>
  <c r="AJ878" i="5"/>
  <c r="AJ874" i="5"/>
  <c r="AJ870" i="5"/>
  <c r="AJ866" i="5"/>
  <c r="AJ862" i="5"/>
  <c r="AJ858" i="5"/>
  <c r="AJ854" i="5"/>
  <c r="AJ850" i="5"/>
  <c r="AJ846" i="5"/>
  <c r="AJ842" i="5"/>
  <c r="AJ838" i="5"/>
  <c r="AJ834" i="5"/>
  <c r="AJ830" i="5"/>
  <c r="AJ826" i="5"/>
  <c r="AJ822" i="5"/>
  <c r="AJ818" i="5"/>
  <c r="AJ814" i="5"/>
  <c r="AJ810" i="5"/>
  <c r="AJ806" i="5"/>
  <c r="AJ802" i="5"/>
  <c r="AJ798" i="5"/>
  <c r="AJ794" i="5"/>
  <c r="AJ790" i="5"/>
  <c r="AJ786" i="5"/>
  <c r="AJ782" i="5"/>
  <c r="AJ778" i="5"/>
  <c r="AJ774" i="5"/>
  <c r="AJ770" i="5"/>
  <c r="AJ766" i="5"/>
  <c r="AJ762" i="5"/>
  <c r="AJ758" i="5"/>
  <c r="AJ754" i="5"/>
  <c r="AJ750" i="5"/>
  <c r="AJ746" i="5"/>
  <c r="AJ742" i="5"/>
  <c r="AJ738" i="5"/>
  <c r="AJ734" i="5"/>
  <c r="AJ730" i="5"/>
  <c r="AJ726" i="5"/>
  <c r="AJ722" i="5"/>
  <c r="AJ718" i="5"/>
  <c r="AJ714" i="5"/>
  <c r="AJ710" i="5"/>
  <c r="AJ706" i="5"/>
  <c r="AJ702" i="5"/>
  <c r="AJ698" i="5"/>
  <c r="AJ694" i="5"/>
  <c r="AJ690" i="5"/>
  <c r="AJ686" i="5"/>
  <c r="AJ682" i="5"/>
  <c r="AJ678" i="5"/>
  <c r="AJ674" i="5"/>
  <c r="AJ670" i="5"/>
  <c r="AJ666" i="5"/>
  <c r="AJ662" i="5"/>
  <c r="AJ658" i="5"/>
  <c r="AJ654" i="5"/>
  <c r="AJ650" i="5"/>
  <c r="AJ646" i="5"/>
  <c r="AJ642" i="5"/>
  <c r="AJ638" i="5"/>
  <c r="AJ634" i="5"/>
  <c r="AJ630" i="5"/>
  <c r="AJ626" i="5"/>
  <c r="AJ622" i="5"/>
  <c r="AJ618" i="5"/>
  <c r="AJ614" i="5"/>
  <c r="AJ610" i="5"/>
  <c r="AJ606" i="5"/>
  <c r="AJ602" i="5"/>
  <c r="AJ598" i="5"/>
  <c r="AJ594" i="5"/>
  <c r="AJ590" i="5"/>
  <c r="AJ586" i="5"/>
  <c r="AJ582" i="5"/>
  <c r="AJ578" i="5"/>
  <c r="AJ574" i="5"/>
  <c r="AJ570" i="5"/>
  <c r="AJ566" i="5"/>
  <c r="AJ562" i="5"/>
  <c r="AJ558" i="5"/>
  <c r="AJ554" i="5"/>
  <c r="AJ550" i="5"/>
  <c r="AJ546" i="5"/>
  <c r="AJ542" i="5"/>
  <c r="AJ538" i="5"/>
  <c r="AJ534" i="5"/>
  <c r="AJ530" i="5"/>
  <c r="AJ526" i="5"/>
  <c r="AJ522" i="5"/>
  <c r="AJ518" i="5"/>
  <c r="AJ514" i="5"/>
  <c r="AJ510" i="5"/>
  <c r="AJ506" i="5"/>
  <c r="AJ502" i="5"/>
  <c r="AJ498" i="5"/>
  <c r="AJ494" i="5"/>
  <c r="AJ490" i="5"/>
  <c r="AJ486" i="5"/>
  <c r="AJ482" i="5"/>
  <c r="AJ478" i="5"/>
  <c r="AJ474" i="5"/>
  <c r="AJ470" i="5"/>
  <c r="AJ466" i="5"/>
  <c r="AJ462" i="5"/>
  <c r="AJ458" i="5"/>
  <c r="AJ454" i="5"/>
  <c r="AJ450" i="5"/>
  <c r="AJ446" i="5"/>
  <c r="AJ442" i="5"/>
  <c r="AJ438" i="5"/>
  <c r="AJ434" i="5"/>
  <c r="AJ430" i="5"/>
  <c r="AJ426" i="5"/>
  <c r="AJ422" i="5"/>
  <c r="AJ418" i="5"/>
  <c r="AJ414" i="5"/>
  <c r="AJ410" i="5"/>
  <c r="AJ406" i="5"/>
  <c r="AJ402" i="5"/>
  <c r="AJ398" i="5"/>
  <c r="AJ394" i="5"/>
  <c r="AJ390" i="5"/>
  <c r="AJ386" i="5"/>
  <c r="AJ382" i="5"/>
  <c r="AJ378" i="5"/>
  <c r="AJ374" i="5"/>
  <c r="AJ370" i="5"/>
  <c r="AJ366" i="5"/>
  <c r="AJ362" i="5"/>
  <c r="AJ358" i="5"/>
  <c r="AJ354" i="5"/>
  <c r="AJ350" i="5"/>
  <c r="AJ346" i="5"/>
  <c r="AJ342" i="5"/>
  <c r="AJ338" i="5"/>
  <c r="AJ334" i="5"/>
  <c r="AJ330" i="5"/>
  <c r="AJ326" i="5"/>
  <c r="AJ322" i="5"/>
  <c r="AJ318" i="5"/>
  <c r="AJ314" i="5"/>
  <c r="AJ310" i="5"/>
  <c r="AJ306" i="5"/>
  <c r="AJ302" i="5"/>
  <c r="AJ298" i="5"/>
  <c r="AJ294" i="5"/>
  <c r="AJ290" i="5"/>
  <c r="AJ286" i="5"/>
  <c r="AJ282" i="5"/>
  <c r="AJ278" i="5"/>
  <c r="AJ274" i="5"/>
  <c r="AJ270" i="5"/>
  <c r="AJ266" i="5"/>
  <c r="AJ262" i="5"/>
  <c r="AJ258" i="5"/>
  <c r="AJ254" i="5"/>
  <c r="AJ250" i="5"/>
  <c r="AJ246" i="5"/>
  <c r="AJ242" i="5"/>
  <c r="AJ238" i="5"/>
  <c r="AJ234" i="5"/>
  <c r="AJ230" i="5"/>
  <c r="AJ226" i="5"/>
  <c r="AJ222" i="5"/>
  <c r="AJ218" i="5"/>
  <c r="AJ214" i="5"/>
  <c r="AJ210" i="5"/>
  <c r="AJ206" i="5"/>
  <c r="AJ202" i="5"/>
  <c r="AJ198" i="5"/>
  <c r="AJ194" i="5"/>
  <c r="AJ190" i="5"/>
  <c r="AJ186" i="5"/>
  <c r="AJ182" i="5"/>
  <c r="AJ178" i="5"/>
  <c r="AJ174" i="5"/>
  <c r="AJ170" i="5"/>
  <c r="AJ166" i="5"/>
  <c r="AJ162" i="5"/>
  <c r="AJ158" i="5"/>
  <c r="AJ154" i="5"/>
  <c r="AJ150" i="5"/>
  <c r="AJ146" i="5"/>
  <c r="AJ142" i="5"/>
  <c r="AJ138" i="5"/>
  <c r="AJ134" i="5"/>
  <c r="AJ130" i="5"/>
  <c r="AJ126" i="5"/>
  <c r="AJ122" i="5"/>
  <c r="AJ118" i="5"/>
  <c r="AJ114" i="5"/>
  <c r="AJ110" i="5"/>
  <c r="AJ106" i="5"/>
  <c r="AJ102" i="5"/>
  <c r="AJ98" i="5"/>
  <c r="AJ94" i="5"/>
  <c r="AJ90" i="5"/>
  <c r="AJ86" i="5"/>
  <c r="AJ82" i="5"/>
  <c r="AJ78" i="5"/>
  <c r="AJ74" i="5"/>
  <c r="AJ70" i="5"/>
  <c r="AJ66" i="5"/>
  <c r="AJ62" i="5"/>
  <c r="AJ58" i="5"/>
  <c r="AJ54" i="5"/>
  <c r="AJ50" i="5"/>
  <c r="AJ46" i="5"/>
  <c r="AJ42" i="5"/>
  <c r="AJ38" i="5"/>
  <c r="AJ34" i="5"/>
  <c r="AJ30" i="5"/>
  <c r="AJ26" i="5"/>
  <c r="AJ22" i="5"/>
  <c r="AJ18" i="5"/>
  <c r="AJ14" i="5"/>
  <c r="AJ10" i="5"/>
  <c r="AJ6" i="5"/>
  <c r="AY6" i="1"/>
  <c r="AY5" i="1"/>
  <c r="L18" i="5"/>
  <c r="K18" i="5"/>
  <c r="BK7" i="1"/>
  <c r="BI3" i="1"/>
  <c r="BI9" i="1"/>
  <c r="BI11" i="1"/>
  <c r="AY12" i="1" l="1"/>
  <c r="AY7" i="1"/>
  <c r="AY13" i="1"/>
  <c r="BA13" i="5"/>
  <c r="BA7" i="5"/>
  <c r="BA12" i="5"/>
  <c r="BA11" i="5"/>
  <c r="AY11" i="1"/>
  <c r="BJ8" i="1"/>
  <c r="BJ4" i="1"/>
  <c r="BJ11" i="1"/>
  <c r="BJ7" i="1"/>
  <c r="BJ5" i="1"/>
  <c r="BJ9" i="1"/>
  <c r="BJ12" i="1"/>
  <c r="Q4" i="5" a="1"/>
  <c r="BJ3" i="1"/>
  <c r="BJ6" i="1"/>
  <c r="BJ10" i="1"/>
  <c r="Q7" i="5" l="1"/>
  <c r="Q26" i="5"/>
  <c r="Q28" i="5"/>
  <c r="Q65" i="5"/>
  <c r="Q5" i="5"/>
  <c r="Q19" i="5"/>
  <c r="Q61" i="5"/>
  <c r="Q30" i="5"/>
  <c r="Q20" i="5"/>
  <c r="Q71" i="5"/>
  <c r="Q15" i="5"/>
  <c r="Q60" i="5"/>
  <c r="Q38" i="5"/>
  <c r="Q46" i="5"/>
  <c r="Q6" i="5"/>
  <c r="Q12" i="5"/>
  <c r="Q49" i="5"/>
  <c r="Q52" i="5"/>
  <c r="Q24" i="5"/>
  <c r="Q27" i="5"/>
  <c r="Q58" i="5"/>
  <c r="Q31" i="5"/>
  <c r="Q69" i="5"/>
  <c r="Q41" i="5"/>
  <c r="Q23" i="5"/>
  <c r="Q17" i="5"/>
  <c r="Q42" i="5"/>
  <c r="Q56" i="5"/>
  <c r="Q13" i="5"/>
  <c r="Q32" i="5"/>
  <c r="Q36" i="5"/>
  <c r="Q8" i="5"/>
  <c r="Q47" i="5"/>
  <c r="Q18" i="5"/>
  <c r="Q70" i="5"/>
  <c r="Q43" i="5"/>
  <c r="Q50" i="5"/>
  <c r="Q45" i="5"/>
  <c r="Q64" i="5"/>
  <c r="Q4" i="5"/>
  <c r="Q39" i="5"/>
  <c r="Q54" i="5"/>
  <c r="Q44" i="5"/>
  <c r="Q14" i="5"/>
  <c r="Q21" i="5"/>
  <c r="Q51" i="5"/>
  <c r="Q10" i="5"/>
  <c r="Q66" i="5"/>
  <c r="Q11" i="5"/>
  <c r="Q72" i="5"/>
  <c r="Q29" i="5"/>
  <c r="Q48" i="5"/>
  <c r="Q53" i="5"/>
  <c r="Q25" i="5"/>
  <c r="Q62" i="5"/>
  <c r="Q67" i="5"/>
  <c r="Q68" i="5"/>
  <c r="Q40" i="5"/>
  <c r="Q59" i="5"/>
  <c r="Q16" i="5"/>
  <c r="Q63" i="5"/>
  <c r="Q22" i="5"/>
  <c r="Q57" i="5"/>
  <c r="Q55" i="5"/>
  <c r="Q33" i="5"/>
  <c r="Q37" i="5"/>
  <c r="Q9" i="5"/>
  <c r="Q34" i="5"/>
  <c r="Q35" i="5"/>
  <c r="BA14" i="5"/>
  <c r="AY14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27" i="1"/>
  <c r="C26" i="1"/>
  <c r="I26" i="1" s="1"/>
  <c r="C25" i="1"/>
  <c r="I25" i="1" s="1"/>
  <c r="C24" i="1"/>
  <c r="I24" i="1" s="1"/>
  <c r="C23" i="1"/>
  <c r="I23" i="1" s="1"/>
  <c r="C22" i="1"/>
  <c r="I22" i="1" s="1"/>
  <c r="C21" i="1"/>
  <c r="I21" i="1" s="1"/>
  <c r="C20" i="1"/>
  <c r="I20" i="1" s="1"/>
  <c r="C19" i="1"/>
  <c r="I19" i="1" s="1"/>
  <c r="C18" i="1"/>
  <c r="I18" i="1" s="1"/>
  <c r="C17" i="1"/>
  <c r="I17" i="1" s="1"/>
  <c r="C16" i="1"/>
  <c r="I16" i="1" s="1"/>
  <c r="C15" i="1"/>
  <c r="I15" i="1" s="1"/>
  <c r="C14" i="1"/>
  <c r="I14" i="1" s="1"/>
  <c r="C13" i="1"/>
  <c r="I13" i="1" s="1"/>
  <c r="C12" i="1"/>
  <c r="I12" i="1" s="1"/>
  <c r="C11" i="1"/>
  <c r="I11" i="1" s="1"/>
  <c r="C10" i="1"/>
  <c r="I10" i="1" s="1"/>
  <c r="C9" i="1"/>
  <c r="I9" i="1" s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R7" i="5"/>
  <c r="S7" i="5"/>
  <c r="U7" i="5"/>
  <c r="V7" i="5"/>
  <c r="W7" i="5" s="1"/>
  <c r="T7" i="5"/>
  <c r="R5" i="5"/>
  <c r="S5" i="5"/>
  <c r="V5" i="5"/>
  <c r="W5" i="5" s="1"/>
  <c r="U5" i="5"/>
  <c r="T5" i="5"/>
  <c r="R20" i="5"/>
  <c r="T20" i="5"/>
  <c r="V20" i="5"/>
  <c r="S20" i="5"/>
  <c r="U20" i="5"/>
  <c r="S38" i="5"/>
  <c r="T38" i="5"/>
  <c r="V38" i="5"/>
  <c r="W38" i="5" s="1"/>
  <c r="R38" i="5"/>
  <c r="U38" i="5"/>
  <c r="T49" i="5"/>
  <c r="R49" i="5"/>
  <c r="V49" i="5"/>
  <c r="W49" i="5" s="1"/>
  <c r="S49" i="5"/>
  <c r="U49" i="5"/>
  <c r="U58" i="5"/>
  <c r="T58" i="5"/>
  <c r="R58" i="5"/>
  <c r="S58" i="5"/>
  <c r="V58" i="5"/>
  <c r="S23" i="5"/>
  <c r="U23" i="5"/>
  <c r="R23" i="5"/>
  <c r="T23" i="5"/>
  <c r="V23" i="5"/>
  <c r="V13" i="5"/>
  <c r="T13" i="5"/>
  <c r="U13" i="5"/>
  <c r="S13" i="5"/>
  <c r="R13" i="5"/>
  <c r="V47" i="5"/>
  <c r="T47" i="5"/>
  <c r="U47" i="5"/>
  <c r="S47" i="5"/>
  <c r="R47" i="5"/>
  <c r="T50" i="5"/>
  <c r="R50" i="5"/>
  <c r="S50" i="5"/>
  <c r="V50" i="5"/>
  <c r="U50" i="5"/>
  <c r="S39" i="5"/>
  <c r="U39" i="5"/>
  <c r="T39" i="5"/>
  <c r="R39" i="5"/>
  <c r="V39" i="5"/>
  <c r="S21" i="5"/>
  <c r="R21" i="5"/>
  <c r="T21" i="5"/>
  <c r="U21" i="5"/>
  <c r="V21" i="5"/>
  <c r="T11" i="5"/>
  <c r="R11" i="5"/>
  <c r="S11" i="5"/>
  <c r="U11" i="5"/>
  <c r="V11" i="5"/>
  <c r="S53" i="5"/>
  <c r="T53" i="5"/>
  <c r="R53" i="5"/>
  <c r="V53" i="5"/>
  <c r="W53" i="5" s="1"/>
  <c r="U53" i="5"/>
  <c r="S68" i="5"/>
  <c r="T68" i="5"/>
  <c r="R68" i="5"/>
  <c r="U68" i="5"/>
  <c r="V68" i="5"/>
  <c r="W68" i="5" s="1"/>
  <c r="S63" i="5"/>
  <c r="R63" i="5"/>
  <c r="T63" i="5"/>
  <c r="U63" i="5"/>
  <c r="V63" i="5"/>
  <c r="W63" i="5" s="1"/>
  <c r="S33" i="5"/>
  <c r="T33" i="5"/>
  <c r="R33" i="5"/>
  <c r="V33" i="5"/>
  <c r="W33" i="5" s="1"/>
  <c r="U33" i="5"/>
  <c r="S35" i="5"/>
  <c r="T35" i="5"/>
  <c r="R35" i="5"/>
  <c r="V35" i="5"/>
  <c r="W35" i="5" s="1"/>
  <c r="U35" i="5"/>
  <c r="AY8" i="1"/>
  <c r="J27" i="1"/>
  <c r="J17" i="1"/>
  <c r="J48" i="1"/>
  <c r="J28" i="1"/>
  <c r="J58" i="1"/>
  <c r="J20" i="1"/>
  <c r="J61" i="1"/>
  <c r="J53" i="1"/>
  <c r="J9" i="1"/>
  <c r="J36" i="1"/>
  <c r="J32" i="1"/>
  <c r="J10" i="1"/>
  <c r="J35" i="1"/>
  <c r="AA36" i="5"/>
  <c r="AI1647" i="5"/>
  <c r="AH1513" i="5"/>
  <c r="AH676" i="5"/>
  <c r="AH1333" i="5"/>
  <c r="AH224" i="5"/>
  <c r="AI871" i="5"/>
  <c r="AH84" i="5"/>
  <c r="AI1522" i="5"/>
  <c r="AI235" i="5"/>
  <c r="AI621" i="5"/>
  <c r="AH359" i="5"/>
  <c r="AI1374" i="5"/>
  <c r="AH2840" i="5"/>
  <c r="AH740" i="5"/>
  <c r="AH281" i="5"/>
  <c r="AH101" i="5"/>
  <c r="AH43" i="5"/>
  <c r="AI1377" i="5"/>
  <c r="AH1133" i="5"/>
  <c r="AH96" i="5"/>
  <c r="AI743" i="5"/>
  <c r="AI385" i="5"/>
  <c r="AI2948" i="5"/>
  <c r="AH104" i="5"/>
  <c r="AI751" i="5"/>
  <c r="AI201" i="5"/>
  <c r="AI2535" i="5"/>
  <c r="AH980" i="5"/>
  <c r="AH190" i="5"/>
  <c r="AI1268" i="5"/>
  <c r="AH404" i="5"/>
  <c r="AH351" i="5"/>
  <c r="AI315" i="5"/>
  <c r="AA42" i="5"/>
  <c r="AH1442" i="5"/>
  <c r="AH345" i="5"/>
  <c r="AI601" i="5"/>
  <c r="AI1327" i="5"/>
  <c r="AI1740" i="5"/>
  <c r="AH360" i="5"/>
  <c r="AH481" i="5"/>
  <c r="AH491" i="5"/>
  <c r="AI683" i="5"/>
  <c r="AH927" i="5"/>
  <c r="AI2858" i="5"/>
  <c r="AH247" i="5"/>
  <c r="AH982" i="5"/>
  <c r="AH490" i="5"/>
  <c r="AH181" i="5"/>
  <c r="AH2856" i="5"/>
  <c r="AI2578" i="5"/>
  <c r="AH455" i="5"/>
  <c r="AH798" i="5"/>
  <c r="AH621" i="5"/>
  <c r="AH1311" i="5"/>
  <c r="AI1130" i="5"/>
  <c r="AH558" i="5"/>
  <c r="AI23" i="5"/>
  <c r="AI1291" i="5"/>
  <c r="AI1188" i="5"/>
  <c r="AI76" i="5"/>
  <c r="AI1132" i="5"/>
  <c r="AH244" i="5"/>
  <c r="AI1382" i="5"/>
  <c r="AI1373" i="5"/>
  <c r="AH1025" i="5"/>
  <c r="AH1822" i="5"/>
  <c r="AH251" i="5"/>
  <c r="AI3011" i="5"/>
  <c r="AH1730" i="5"/>
  <c r="AH1152" i="5"/>
  <c r="AH1894" i="5"/>
  <c r="AH3199" i="5"/>
  <c r="AH325" i="5"/>
  <c r="AI2002" i="5"/>
  <c r="AI2346" i="5"/>
  <c r="AH81" i="5"/>
  <c r="AI731" i="5"/>
  <c r="AH1556" i="5"/>
  <c r="AI2973" i="5"/>
  <c r="AH22" i="5"/>
  <c r="AI1277" i="5"/>
  <c r="AH1620" i="5"/>
  <c r="AH588" i="5"/>
  <c r="AI935" i="5"/>
  <c r="AI1834" i="5"/>
  <c r="AI940" i="5"/>
  <c r="AH1521" i="5"/>
  <c r="AH700" i="5"/>
  <c r="AH1698" i="5"/>
  <c r="AI198" i="5"/>
  <c r="AH468" i="5"/>
  <c r="AH2352" i="5"/>
  <c r="AH903" i="5"/>
  <c r="AI965" i="5"/>
  <c r="AI1040" i="5"/>
  <c r="AI127" i="5"/>
  <c r="AI706" i="5"/>
  <c r="AI1533" i="5"/>
  <c r="AH1953" i="5"/>
  <c r="AI124" i="5"/>
  <c r="AI814" i="5"/>
  <c r="AI1021" i="5"/>
  <c r="AH292" i="5"/>
  <c r="AH1056" i="5"/>
  <c r="AI1249" i="5"/>
  <c r="AH1425" i="5"/>
  <c r="AH184" i="5"/>
  <c r="AI703" i="5"/>
  <c r="AH1350" i="5"/>
  <c r="AH377" i="5"/>
  <c r="AI1347" i="5"/>
  <c r="AI494" i="5"/>
  <c r="AI805" i="5"/>
  <c r="AI1413" i="5"/>
  <c r="AH580" i="5"/>
  <c r="AH1310" i="5"/>
  <c r="AH1611" i="5"/>
  <c r="AH509" i="5"/>
  <c r="AH2594" i="5"/>
  <c r="AH1340" i="5"/>
  <c r="AH1550" i="5"/>
  <c r="AI3173" i="5"/>
  <c r="AH578" i="5"/>
  <c r="AI2716" i="5"/>
  <c r="AH1986" i="5"/>
  <c r="AH1608" i="5"/>
  <c r="AH1836" i="5"/>
  <c r="AH1501" i="5"/>
  <c r="AI849" i="5"/>
  <c r="AH2320" i="5"/>
  <c r="AH1994" i="5"/>
  <c r="AH1519" i="5"/>
  <c r="AI423" i="5"/>
  <c r="AH2080" i="5"/>
  <c r="AI2104" i="5"/>
  <c r="AH635" i="5"/>
  <c r="AH453" i="5"/>
  <c r="AI2018" i="5"/>
  <c r="AH287" i="5"/>
  <c r="AH1601" i="5"/>
  <c r="AI698" i="5"/>
  <c r="AH810" i="5"/>
  <c r="AI941" i="5"/>
  <c r="AI91" i="5"/>
  <c r="AI1632" i="5"/>
  <c r="AI1697" i="5"/>
  <c r="AH64" i="5"/>
  <c r="AI138" i="5"/>
  <c r="AI533" i="5"/>
  <c r="AI1576" i="5"/>
  <c r="AI383" i="5"/>
  <c r="AI962" i="5"/>
  <c r="AH2898" i="5"/>
  <c r="AH230" i="5"/>
  <c r="AI1424" i="5"/>
  <c r="AI1348" i="5"/>
  <c r="AH243" i="5"/>
  <c r="AH848" i="5"/>
  <c r="AH2025" i="5"/>
  <c r="AH836" i="5"/>
  <c r="AH1466" i="5"/>
  <c r="AH1579" i="5"/>
  <c r="AI252" i="5"/>
  <c r="AI958" i="5"/>
  <c r="AH1353" i="5"/>
  <c r="AH200" i="5"/>
  <c r="AI783" i="5"/>
  <c r="AH701" i="5"/>
  <c r="AH1263" i="5"/>
  <c r="AH1004" i="5"/>
  <c r="AH1562" i="5"/>
  <c r="AH74" i="5"/>
  <c r="AH1017" i="5"/>
  <c r="AH2249" i="5"/>
  <c r="AH2826" i="5"/>
  <c r="AI2122" i="5"/>
  <c r="AI1606" i="5"/>
  <c r="AI3233" i="5"/>
  <c r="AH205" i="5"/>
  <c r="AH1985" i="5"/>
  <c r="AH2834" i="5"/>
  <c r="AI1648" i="5"/>
  <c r="AH2118" i="5"/>
  <c r="AH1657" i="5"/>
  <c r="AH1418" i="5"/>
  <c r="AI483" i="5"/>
  <c r="AI795" i="5"/>
  <c r="AI281" i="5"/>
  <c r="AI1309" i="5"/>
  <c r="AH42" i="5"/>
  <c r="AH1685" i="5"/>
  <c r="AI409" i="5"/>
  <c r="AH1696" i="5"/>
  <c r="AI994" i="5"/>
  <c r="AH1945" i="5"/>
  <c r="AH1253" i="5"/>
  <c r="AI445" i="5"/>
  <c r="AI1978" i="5"/>
  <c r="AI158" i="5"/>
  <c r="AI709" i="5"/>
  <c r="AI1258" i="5"/>
  <c r="AI1923" i="5"/>
  <c r="AH2808" i="5"/>
  <c r="AI1554" i="5"/>
  <c r="AI2582" i="5"/>
  <c r="AH1081" i="5"/>
  <c r="AI2691" i="5"/>
  <c r="AH445" i="5"/>
  <c r="AI2208" i="5"/>
  <c r="AI426" i="5"/>
  <c r="AI3041" i="5"/>
  <c r="AH533" i="5"/>
  <c r="AI1148" i="5"/>
  <c r="AH290" i="5"/>
  <c r="AI265" i="5"/>
  <c r="AH1840" i="5"/>
  <c r="AH1160" i="5"/>
  <c r="AI1695" i="5"/>
  <c r="AI509" i="5"/>
  <c r="AH298" i="5"/>
  <c r="AI563" i="5"/>
  <c r="AI2911" i="5"/>
  <c r="AH2626" i="5"/>
  <c r="AI1438" i="5"/>
  <c r="AI548" i="5"/>
  <c r="AI1529" i="5"/>
  <c r="AI364" i="5"/>
  <c r="AI1035" i="5"/>
  <c r="AI9" i="5"/>
  <c r="AH565" i="5"/>
  <c r="AI1180" i="5"/>
  <c r="AI475" i="5"/>
  <c r="AH1174" i="5"/>
  <c r="AH137" i="5"/>
  <c r="AI1065" i="5"/>
  <c r="AH1271" i="5"/>
  <c r="AI482" i="5"/>
  <c r="AI2810" i="5"/>
  <c r="AH2675" i="5"/>
  <c r="AI1540" i="5"/>
  <c r="AH975" i="5"/>
  <c r="AI641" i="5"/>
  <c r="AI1602" i="5"/>
  <c r="AI1852" i="5"/>
  <c r="AH577" i="5"/>
  <c r="AI1965" i="5"/>
  <c r="AH402" i="5"/>
  <c r="AH1220" i="5"/>
  <c r="AI2433" i="5"/>
  <c r="AI2771" i="5"/>
  <c r="AI800" i="5"/>
  <c r="AI2737" i="5"/>
  <c r="AH2002" i="5"/>
  <c r="AH1843" i="5"/>
  <c r="AI515" i="5"/>
  <c r="AI2329" i="5"/>
  <c r="AH422" i="5"/>
  <c r="AH853" i="5"/>
  <c r="AH1031" i="5"/>
  <c r="AI72" i="5"/>
  <c r="AH631" i="5"/>
  <c r="AI2777" i="5"/>
  <c r="AI2330" i="5"/>
  <c r="AH447" i="5"/>
  <c r="AI686" i="5"/>
  <c r="AI135" i="5"/>
  <c r="AH309" i="5"/>
  <c r="AH2970" i="5"/>
  <c r="AI2964" i="5"/>
  <c r="AH1086" i="5"/>
  <c r="AI66" i="5"/>
  <c r="AI901" i="5"/>
  <c r="AH742" i="5"/>
  <c r="AI1631" i="5"/>
  <c r="AI966" i="5"/>
  <c r="AI964" i="5"/>
  <c r="AH400" i="5"/>
  <c r="AI983" i="5"/>
  <c r="AI1376" i="5"/>
  <c r="AI382" i="5"/>
  <c r="AH285" i="5"/>
  <c r="AH736" i="5"/>
  <c r="AH2075" i="5"/>
  <c r="AH779" i="5"/>
  <c r="AI295" i="5"/>
  <c r="AI827" i="5"/>
  <c r="AH2257" i="5"/>
  <c r="AI2192" i="5"/>
  <c r="AI2121" i="5"/>
  <c r="AI1838" i="5"/>
  <c r="AH2445" i="5"/>
  <c r="AI649" i="5"/>
  <c r="AI2158" i="5"/>
  <c r="AI2594" i="5"/>
  <c r="AI2474" i="5"/>
  <c r="AI1217" i="5"/>
  <c r="AI986" i="5"/>
  <c r="AI2939" i="5"/>
  <c r="AI2267" i="5"/>
  <c r="AI440" i="5"/>
  <c r="AI1818" i="5"/>
  <c r="AI2690" i="5"/>
  <c r="AH1070" i="5"/>
  <c r="AH161" i="5"/>
  <c r="AI673" i="5"/>
  <c r="AH1042" i="5"/>
  <c r="AI2249" i="5"/>
  <c r="AI331" i="5"/>
  <c r="AH1142" i="5"/>
  <c r="AH14" i="5"/>
  <c r="AI1337" i="5"/>
  <c r="AH246" i="5"/>
  <c r="AH456" i="5"/>
  <c r="AH329" i="5"/>
  <c r="AI2393" i="5"/>
  <c r="AH976" i="5"/>
  <c r="AI1620" i="5"/>
  <c r="AI1766" i="5"/>
  <c r="AH639" i="5"/>
  <c r="AI2980" i="5"/>
  <c r="AH1800" i="5"/>
  <c r="AI3012" i="5"/>
  <c r="AH789" i="5"/>
  <c r="AI1440" i="5"/>
  <c r="AI529" i="5"/>
  <c r="AH1605" i="5"/>
  <c r="AH1631" i="5"/>
  <c r="AI1200" i="5"/>
  <c r="AH861" i="5"/>
  <c r="AH1507" i="5"/>
  <c r="AI1076" i="5"/>
  <c r="AH245" i="5"/>
  <c r="AH2906" i="5"/>
  <c r="AI2642" i="5"/>
  <c r="AH1022" i="5"/>
  <c r="AH358" i="5"/>
  <c r="AI1600" i="5"/>
  <c r="AI518" i="5"/>
  <c r="AI1543" i="5"/>
  <c r="AI902" i="5"/>
  <c r="AI852" i="5"/>
  <c r="AH336" i="5"/>
  <c r="AI919" i="5"/>
  <c r="AI1560" i="5"/>
  <c r="AI87" i="5"/>
  <c r="AI907" i="5"/>
  <c r="AH1777" i="5"/>
  <c r="AI2819" i="5"/>
  <c r="AI1333" i="5"/>
  <c r="AH2853" i="5"/>
  <c r="AI369" i="5"/>
  <c r="AH1313" i="5"/>
  <c r="AI3023" i="5"/>
  <c r="AH1821" i="5"/>
  <c r="AH2177" i="5"/>
  <c r="AH172" i="5"/>
  <c r="AH1993" i="5"/>
  <c r="AH1060" i="5"/>
  <c r="AH39" i="5"/>
  <c r="AH1196" i="5"/>
  <c r="AI1819" i="5"/>
  <c r="AH387" i="5"/>
  <c r="AH1888" i="5"/>
  <c r="AH2553" i="5"/>
  <c r="AI1189" i="5"/>
  <c r="AI1187" i="5"/>
  <c r="AH590" i="5"/>
  <c r="AI255" i="5"/>
  <c r="AI834" i="5"/>
  <c r="AH2353" i="5"/>
  <c r="AH1586" i="5"/>
  <c r="AI86" i="5"/>
  <c r="AH420" i="5"/>
  <c r="AH1259" i="5"/>
  <c r="AH238" i="5"/>
  <c r="AH741" i="5"/>
  <c r="AI1228" i="5"/>
  <c r="AI347" i="5"/>
  <c r="AH1222" i="5"/>
  <c r="AH1459" i="5"/>
  <c r="AI1330" i="5"/>
  <c r="AI213" i="5"/>
  <c r="AI366" i="5"/>
  <c r="AI605" i="5"/>
  <c r="AI1067" i="5"/>
  <c r="AI32" i="5"/>
  <c r="AH1182" i="5"/>
  <c r="AH1483" i="5"/>
  <c r="AH1744" i="5"/>
  <c r="AI2252" i="5"/>
  <c r="AI2523" i="5"/>
  <c r="AI1192" i="5"/>
  <c r="AI1778" i="5"/>
  <c r="AH2663" i="5"/>
  <c r="AH252" i="5"/>
  <c r="AI2593" i="5"/>
  <c r="AI2940" i="5"/>
  <c r="AI1550" i="5"/>
  <c r="AH625" i="5"/>
  <c r="AH1775" i="5"/>
  <c r="AH114" i="5"/>
  <c r="AH2520" i="5"/>
  <c r="AH1200" i="5"/>
  <c r="AH2842" i="5"/>
  <c r="AI1668" i="5"/>
  <c r="AH221" i="5"/>
  <c r="AH760" i="5"/>
  <c r="AH1810" i="5"/>
  <c r="AH841" i="5"/>
  <c r="AI226" i="5"/>
  <c r="AH1960" i="5"/>
  <c r="AH620" i="5"/>
  <c r="AH1326" i="5"/>
  <c r="AH1499" i="5"/>
  <c r="AI696" i="5"/>
  <c r="AH109" i="5"/>
  <c r="AI768" i="5"/>
  <c r="AI34" i="5"/>
  <c r="AH1055" i="5"/>
  <c r="AI654" i="5"/>
  <c r="AI2755" i="5"/>
  <c r="AI2082" i="5"/>
  <c r="AH1967" i="5"/>
  <c r="AH1984" i="5"/>
  <c r="AI712" i="5"/>
  <c r="AH1314" i="5"/>
  <c r="AI1055" i="5"/>
  <c r="AI1716" i="5"/>
  <c r="AH587" i="5"/>
  <c r="AI1710" i="5"/>
  <c r="AI1577" i="5"/>
  <c r="AI264" i="5"/>
  <c r="AI1003" i="5"/>
  <c r="AH2296" i="5"/>
  <c r="AH2289" i="5"/>
  <c r="AH1522" i="5"/>
  <c r="AI1785" i="5"/>
  <c r="AH356" i="5"/>
  <c r="AH1156" i="5"/>
  <c r="AH2297" i="5"/>
  <c r="AI581" i="5"/>
  <c r="AI694" i="5"/>
  <c r="AI767" i="5"/>
  <c r="AH685" i="5"/>
  <c r="AH1395" i="5"/>
  <c r="AI1242" i="5"/>
  <c r="AI149" i="5"/>
  <c r="AI302" i="5"/>
  <c r="AI492" i="5"/>
  <c r="AI974" i="5"/>
  <c r="AH1325" i="5"/>
  <c r="AI598" i="5"/>
  <c r="AI296" i="5"/>
  <c r="AI1874" i="5"/>
  <c r="AH1034" i="5"/>
  <c r="AH1128" i="5"/>
  <c r="AH1919" i="5"/>
  <c r="AI858" i="5"/>
  <c r="AI1637" i="5"/>
  <c r="AH1794" i="5"/>
  <c r="AH816" i="5"/>
  <c r="AH1958" i="5"/>
  <c r="AH3263" i="5"/>
  <c r="AH413" i="5"/>
  <c r="AH2816" i="5"/>
  <c r="AH1802" i="5"/>
  <c r="AH2091" i="5"/>
  <c r="AH267" i="5"/>
  <c r="AH1792" i="5"/>
  <c r="AI2602" i="5"/>
  <c r="AI1050" i="5"/>
  <c r="AH388" i="5"/>
  <c r="AI2857" i="5"/>
  <c r="AI2626" i="5"/>
  <c r="AH439" i="5"/>
  <c r="AH97" i="5"/>
  <c r="AH107" i="5"/>
  <c r="AI2400" i="5"/>
  <c r="AI3021" i="5"/>
  <c r="AI773" i="5"/>
  <c r="AH1039" i="5"/>
  <c r="AI640" i="5"/>
  <c r="AI970" i="5"/>
  <c r="AI1993" i="5"/>
  <c r="V26" i="5"/>
  <c r="T26" i="5"/>
  <c r="U26" i="5"/>
  <c r="R26" i="5"/>
  <c r="S26" i="5"/>
  <c r="V19" i="5"/>
  <c r="W19" i="5" s="1"/>
  <c r="U19" i="5"/>
  <c r="T19" i="5"/>
  <c r="R19" i="5"/>
  <c r="S19" i="5"/>
  <c r="V71" i="5"/>
  <c r="W71" i="5" s="1"/>
  <c r="T71" i="5"/>
  <c r="U71" i="5"/>
  <c r="R71" i="5"/>
  <c r="S71" i="5"/>
  <c r="V46" i="5"/>
  <c r="W46" i="5" s="1"/>
  <c r="S46" i="5"/>
  <c r="U46" i="5"/>
  <c r="T46" i="5"/>
  <c r="R46" i="5"/>
  <c r="T52" i="5"/>
  <c r="R52" i="5"/>
  <c r="S52" i="5"/>
  <c r="U52" i="5"/>
  <c r="V52" i="5"/>
  <c r="W52" i="5" s="1"/>
  <c r="S31" i="5"/>
  <c r="U31" i="5"/>
  <c r="T31" i="5"/>
  <c r="R31" i="5"/>
  <c r="V31" i="5"/>
  <c r="U17" i="5"/>
  <c r="R17" i="5"/>
  <c r="S17" i="5"/>
  <c r="V17" i="5"/>
  <c r="T17" i="5"/>
  <c r="T32" i="5"/>
  <c r="U32" i="5"/>
  <c r="S32" i="5"/>
  <c r="R32" i="5"/>
  <c r="V32" i="5"/>
  <c r="S18" i="5"/>
  <c r="U18" i="5"/>
  <c r="T18" i="5"/>
  <c r="R18" i="5"/>
  <c r="V18" i="5"/>
  <c r="W18" i="5" s="1"/>
  <c r="U45" i="5"/>
  <c r="S45" i="5"/>
  <c r="R45" i="5"/>
  <c r="V45" i="5"/>
  <c r="T45" i="5"/>
  <c r="U54" i="5"/>
  <c r="S54" i="5"/>
  <c r="R54" i="5"/>
  <c r="V54" i="5"/>
  <c r="T54" i="5"/>
  <c r="T51" i="5"/>
  <c r="R51" i="5"/>
  <c r="U51" i="5"/>
  <c r="V51" i="5"/>
  <c r="S51" i="5"/>
  <c r="T72" i="5"/>
  <c r="R72" i="5"/>
  <c r="U72" i="5"/>
  <c r="V72" i="5"/>
  <c r="S72" i="5"/>
  <c r="R25" i="5"/>
  <c r="T25" i="5"/>
  <c r="V25" i="5"/>
  <c r="W25" i="5" s="1"/>
  <c r="S25" i="5"/>
  <c r="U25" i="5"/>
  <c r="S40" i="5"/>
  <c r="T40" i="5"/>
  <c r="U40" i="5"/>
  <c r="V40" i="5"/>
  <c r="W40" i="5" s="1"/>
  <c r="R40" i="5"/>
  <c r="R22" i="5"/>
  <c r="S22" i="5"/>
  <c r="V22" i="5"/>
  <c r="W22" i="5" s="1"/>
  <c r="U22" i="5"/>
  <c r="T22" i="5"/>
  <c r="T37" i="5"/>
  <c r="R37" i="5"/>
  <c r="V37" i="5"/>
  <c r="W37" i="5" s="1"/>
  <c r="U37" i="5"/>
  <c r="S37" i="5"/>
  <c r="J22" i="1"/>
  <c r="J57" i="1"/>
  <c r="J16" i="1"/>
  <c r="J60" i="1"/>
  <c r="J25" i="1"/>
  <c r="J11" i="1"/>
  <c r="J54" i="1"/>
  <c r="J63" i="1"/>
  <c r="J39" i="1"/>
  <c r="J52" i="1"/>
  <c r="J12" i="1"/>
  <c r="J37" i="1"/>
  <c r="J34" i="1"/>
  <c r="J21" i="1"/>
  <c r="AI171" i="5"/>
  <c r="AI551" i="5"/>
  <c r="AH295" i="5"/>
  <c r="AH1109" i="5"/>
  <c r="AI15" i="5"/>
  <c r="AI670" i="5"/>
  <c r="AI119" i="5"/>
  <c r="AI513" i="5"/>
  <c r="AH2166" i="5"/>
  <c r="AH724" i="5"/>
  <c r="AI876" i="5"/>
  <c r="AI885" i="5"/>
  <c r="AI1535" i="5"/>
  <c r="AI491" i="5"/>
  <c r="AI108" i="5"/>
  <c r="AI183" i="5"/>
  <c r="AH2230" i="5"/>
  <c r="AI1361" i="5"/>
  <c r="AI1599" i="5"/>
  <c r="AH319" i="5"/>
  <c r="AH966" i="5"/>
  <c r="AH474" i="5"/>
  <c r="AI394" i="5"/>
  <c r="AI788" i="5"/>
  <c r="AI501" i="5"/>
  <c r="AH226" i="5"/>
  <c r="AI402" i="5"/>
  <c r="AI2971" i="5"/>
  <c r="AI243" i="5"/>
  <c r="AI508" i="5"/>
  <c r="AI134" i="5"/>
  <c r="AH357" i="5"/>
  <c r="AI307" i="5"/>
  <c r="AH1237" i="5"/>
  <c r="AI892" i="5"/>
  <c r="AH352" i="5"/>
  <c r="AI999" i="5"/>
  <c r="AH212" i="5"/>
  <c r="AI2576" i="5"/>
  <c r="AI519" i="5"/>
  <c r="AI806" i="5"/>
  <c r="AI1007" i="5"/>
  <c r="AI993" i="5"/>
  <c r="AH1502" i="5"/>
  <c r="AH1528" i="5"/>
  <c r="AI1097" i="5"/>
  <c r="AH797" i="5"/>
  <c r="AH1443" i="5"/>
  <c r="AI1039" i="5"/>
  <c r="AI755" i="5"/>
  <c r="AH835" i="5"/>
  <c r="AH2939" i="5"/>
  <c r="AI1411" i="5"/>
  <c r="AI414" i="5"/>
  <c r="AH1094" i="5"/>
  <c r="AH121" i="5"/>
  <c r="AI1091" i="5"/>
  <c r="AH1191" i="5"/>
  <c r="AH572" i="5"/>
  <c r="AH1618" i="5"/>
  <c r="AH62" i="5"/>
  <c r="AH1054" i="5"/>
  <c r="AH1355" i="5"/>
  <c r="AH85" i="5"/>
  <c r="AH2065" i="5"/>
  <c r="AH1947" i="5"/>
  <c r="AI1705" i="5"/>
  <c r="AH1831" i="5"/>
  <c r="AI746" i="5"/>
  <c r="AI1459" i="5"/>
  <c r="AI2619" i="5"/>
  <c r="AH1139" i="5"/>
  <c r="AH1116" i="5"/>
  <c r="AI541" i="5"/>
  <c r="AH2126" i="5"/>
  <c r="AH2634" i="5"/>
  <c r="AH1059" i="5"/>
  <c r="AH434" i="5"/>
  <c r="AH1092" i="5"/>
  <c r="AH2642" i="5"/>
  <c r="AI343" i="5"/>
  <c r="AI1794" i="5"/>
  <c r="AH1921" i="5"/>
  <c r="AH1377" i="5"/>
  <c r="AH1378" i="5"/>
  <c r="AI611" i="5"/>
  <c r="AI299" i="5"/>
  <c r="AH1641" i="5"/>
  <c r="AH303" i="5"/>
  <c r="AH1689" i="5"/>
  <c r="AI173" i="5"/>
  <c r="AI503" i="5"/>
  <c r="AI762" i="5"/>
  <c r="AI2111" i="5"/>
  <c r="AI99" i="5"/>
  <c r="AH981" i="5"/>
  <c r="AH1159" i="5"/>
  <c r="AI1023" i="5"/>
  <c r="AH429" i="5"/>
  <c r="AI1985" i="5"/>
  <c r="AI2532" i="5"/>
  <c r="AI1131" i="5"/>
  <c r="AI1092" i="5"/>
  <c r="AI263" i="5"/>
  <c r="AI586" i="5"/>
  <c r="AH2040" i="5"/>
  <c r="AH1769" i="5"/>
  <c r="AI444" i="5"/>
  <c r="AI630" i="5"/>
  <c r="AI1393" i="5"/>
  <c r="AH320" i="5"/>
  <c r="AI903" i="5"/>
  <c r="AI1608" i="5"/>
  <c r="AH486" i="5"/>
  <c r="AI1552" i="5"/>
  <c r="AI1617" i="5"/>
  <c r="AH1481" i="5"/>
  <c r="AH344" i="5"/>
  <c r="AI776" i="5"/>
  <c r="AH962" i="5"/>
  <c r="AI1175" i="5"/>
  <c r="AI1908" i="5"/>
  <c r="AH2078" i="5"/>
  <c r="AI495" i="5"/>
  <c r="AI1045" i="5"/>
  <c r="AH696" i="5"/>
  <c r="AH2314" i="5"/>
  <c r="AH1827" i="5"/>
  <c r="AH1524" i="5"/>
  <c r="AI2379" i="5"/>
  <c r="AI377" i="5"/>
  <c r="AI2931" i="5"/>
  <c r="AI2286" i="5"/>
  <c r="AI1988" i="5"/>
  <c r="AH180" i="5"/>
  <c r="AI2360" i="5"/>
  <c r="AH2208" i="5"/>
  <c r="AI608" i="5"/>
  <c r="AH695" i="5"/>
  <c r="AH1591" i="5"/>
  <c r="AH1165" i="5"/>
  <c r="AH1634" i="5"/>
  <c r="AI867" i="5"/>
  <c r="AI2090" i="5"/>
  <c r="AH604" i="5"/>
  <c r="AI1178" i="5"/>
  <c r="AI429" i="5"/>
  <c r="AI454" i="5"/>
  <c r="AH27" i="5"/>
  <c r="AH823" i="5"/>
  <c r="AH1141" i="5"/>
  <c r="AI245" i="5"/>
  <c r="AI538" i="5"/>
  <c r="AI146" i="5"/>
  <c r="AI1906" i="5"/>
  <c r="AH516" i="5"/>
  <c r="AI1726" i="5"/>
  <c r="AI1521" i="5"/>
  <c r="AI809" i="5"/>
  <c r="AI1865" i="5"/>
  <c r="AH2489" i="5"/>
  <c r="AI1503" i="5"/>
  <c r="AH440" i="5"/>
  <c r="AH369" i="5"/>
  <c r="AI1211" i="5"/>
  <c r="AI1236" i="5"/>
  <c r="AI260" i="5"/>
  <c r="AI582" i="5"/>
  <c r="AI387" i="5"/>
  <c r="AH1110" i="5"/>
  <c r="AH73" i="5"/>
  <c r="AI1559" i="5"/>
  <c r="AI1083" i="5"/>
  <c r="AH568" i="5"/>
  <c r="AH1944" i="5"/>
  <c r="AH1914" i="5"/>
  <c r="AH607" i="5"/>
  <c r="AI1730" i="5"/>
  <c r="AH872" i="5"/>
  <c r="AI784" i="5"/>
  <c r="AI1675" i="5"/>
  <c r="AH747" i="5"/>
  <c r="AH1057" i="5"/>
  <c r="AI44" i="5"/>
  <c r="AH1439" i="5"/>
  <c r="AI1536" i="5"/>
  <c r="AI1394" i="5"/>
  <c r="AI1235" i="5"/>
  <c r="AH682" i="5"/>
  <c r="AH2206" i="5"/>
  <c r="AH896" i="5"/>
  <c r="AI1061" i="5"/>
  <c r="AH2322" i="5"/>
  <c r="AI1301" i="5"/>
  <c r="AH2786" i="5"/>
  <c r="AH1106" i="5"/>
  <c r="AH2546" i="5"/>
  <c r="AH327" i="5"/>
  <c r="AI470" i="5"/>
  <c r="AI227" i="5"/>
  <c r="AI677" i="5"/>
  <c r="AH1595" i="5"/>
  <c r="AH766" i="5"/>
  <c r="AI1518" i="5"/>
  <c r="AI1384" i="5"/>
  <c r="AI1566" i="5"/>
  <c r="AH3500" i="5"/>
  <c r="AI2440" i="5"/>
  <c r="AH840" i="5"/>
  <c r="AI2609" i="5"/>
  <c r="AI1343" i="5"/>
  <c r="AI2947" i="5"/>
  <c r="AI900" i="5"/>
  <c r="AH1198" i="5"/>
  <c r="AH1371" i="5"/>
  <c r="AI568" i="5"/>
  <c r="AI558" i="5"/>
  <c r="AH2110" i="5"/>
  <c r="AI2634" i="5"/>
  <c r="AH605" i="5"/>
  <c r="AH790" i="5"/>
  <c r="AI832" i="5"/>
  <c r="AI1547" i="5"/>
  <c r="AI1042" i="5"/>
  <c r="AH2713" i="5"/>
  <c r="AH143" i="5"/>
  <c r="AI133" i="5"/>
  <c r="AI222" i="5"/>
  <c r="AI1275" i="5"/>
  <c r="AI1300" i="5"/>
  <c r="AI1079" i="5"/>
  <c r="AH1230" i="5"/>
  <c r="AH1403" i="5"/>
  <c r="AH1117" i="5"/>
  <c r="AH80" i="5"/>
  <c r="AI663" i="5"/>
  <c r="AH965" i="5"/>
  <c r="AI1625" i="5"/>
  <c r="AH1195" i="5"/>
  <c r="AH1072" i="5"/>
  <c r="AI3042" i="5"/>
  <c r="AH1764" i="5"/>
  <c r="AH1487" i="5"/>
  <c r="AH317" i="5"/>
  <c r="AI1867" i="5"/>
  <c r="AI1654" i="5"/>
  <c r="AH1664" i="5"/>
  <c r="AI2685" i="5"/>
  <c r="AH259" i="5"/>
  <c r="AH2072" i="5"/>
  <c r="AI3032" i="5"/>
  <c r="AH943" i="5"/>
  <c r="AI569" i="5"/>
  <c r="AH1801" i="5"/>
  <c r="AH2266" i="5"/>
  <c r="AH145" i="5"/>
  <c r="AH2336" i="5"/>
  <c r="AH1414" i="5"/>
  <c r="AH908" i="5"/>
  <c r="AH1514" i="5"/>
  <c r="AH1691" i="5"/>
  <c r="AI578" i="5"/>
  <c r="AI1714" i="5"/>
  <c r="AI1238" i="5"/>
  <c r="AH2769" i="5"/>
  <c r="AH925" i="5"/>
  <c r="AH1571" i="5"/>
  <c r="AH544" i="5"/>
  <c r="AI883" i="5"/>
  <c r="AI1701" i="5"/>
  <c r="AI828" i="5"/>
  <c r="AH35" i="5"/>
  <c r="AI575" i="5"/>
  <c r="AI1054" i="5"/>
  <c r="AH1183" i="5"/>
  <c r="AI909" i="5"/>
  <c r="AH1063" i="5"/>
  <c r="AI180" i="5"/>
  <c r="AI782" i="5"/>
  <c r="AI572" i="5"/>
  <c r="AI1624" i="5"/>
  <c r="AI175" i="5"/>
  <c r="AH600" i="5"/>
  <c r="AI1485" i="5"/>
  <c r="AH1241" i="5"/>
  <c r="AH1296" i="5"/>
  <c r="AH451" i="5"/>
  <c r="AH1209" i="5"/>
  <c r="AI2893" i="5"/>
  <c r="AI2763" i="5"/>
  <c r="AH919" i="5"/>
  <c r="AH1104" i="5"/>
  <c r="AI2930" i="5"/>
  <c r="AI177" i="5"/>
  <c r="AH2914" i="5"/>
  <c r="AI1412" i="5"/>
  <c r="AH1265" i="5"/>
  <c r="AI607" i="5"/>
  <c r="AI955" i="5"/>
  <c r="AI1523" i="5"/>
  <c r="AI2704" i="5"/>
  <c r="AH500" i="5"/>
  <c r="AI1417" i="5"/>
  <c r="AH2987" i="5"/>
  <c r="AI16" i="5"/>
  <c r="AI687" i="5"/>
  <c r="AI137" i="5"/>
  <c r="AH1712" i="5"/>
  <c r="AI2417" i="5"/>
  <c r="AI1194" i="5"/>
  <c r="AH112" i="5"/>
  <c r="AH541" i="5"/>
  <c r="AH2562" i="5"/>
  <c r="AH614" i="5"/>
  <c r="AH513" i="5"/>
  <c r="AH199" i="5"/>
  <c r="AI2113" i="5"/>
  <c r="AH1132" i="5"/>
  <c r="AI510" i="5"/>
  <c r="AI2725" i="5"/>
  <c r="AI881" i="5"/>
  <c r="AH2458" i="5"/>
  <c r="AH585" i="5"/>
  <c r="AH310" i="5"/>
  <c r="AH1450" i="5"/>
  <c r="AH1627" i="5"/>
  <c r="AH237" i="5"/>
  <c r="AH2096" i="5"/>
  <c r="AH1761" i="5"/>
  <c r="AI549" i="5"/>
  <c r="AH1270" i="5"/>
  <c r="AH297" i="5"/>
  <c r="AI336" i="5"/>
  <c r="AI819" i="5"/>
  <c r="AH938" i="5"/>
  <c r="AH3003" i="5"/>
  <c r="AI389" i="5"/>
  <c r="AH756" i="5"/>
  <c r="AI397" i="5"/>
  <c r="AI422" i="5"/>
  <c r="AI797" i="5"/>
  <c r="AI1397" i="5"/>
  <c r="AI68" i="5"/>
  <c r="AI718" i="5"/>
  <c r="AI1390" i="5"/>
  <c r="AI293" i="5"/>
  <c r="AH443" i="5"/>
  <c r="AI1483" i="5"/>
  <c r="AI2505" i="5"/>
  <c r="AI2949" i="5"/>
  <c r="AI1894" i="5"/>
  <c r="AI446" i="5"/>
  <c r="AI290" i="5"/>
  <c r="AI2586" i="5"/>
  <c r="AH1048" i="5"/>
  <c r="AH999" i="5"/>
  <c r="AI2881" i="5"/>
  <c r="AI1508" i="5"/>
  <c r="AH2386" i="5"/>
  <c r="AH739" i="5"/>
  <c r="AI969" i="5"/>
  <c r="AI1922" i="5"/>
  <c r="AH2850" i="5"/>
  <c r="AH514" i="5"/>
  <c r="AH2537" i="5"/>
  <c r="AI1898" i="5"/>
  <c r="AI323" i="5"/>
  <c r="AI1792" i="5"/>
  <c r="AH1287" i="5"/>
  <c r="AH536" i="5"/>
  <c r="AH2360" i="5"/>
  <c r="AI908" i="5"/>
  <c r="AH61" i="5"/>
  <c r="AI391" i="5"/>
  <c r="AI714" i="5"/>
  <c r="AH2368" i="5"/>
  <c r="AH636" i="5"/>
  <c r="AH1342" i="5"/>
  <c r="AH1451" i="5"/>
  <c r="AI1210" i="5"/>
  <c r="AH192" i="5"/>
  <c r="AH249" i="5"/>
  <c r="AH183" i="5"/>
  <c r="AH686" i="5"/>
  <c r="AH262" i="5"/>
  <c r="AI1439" i="5"/>
  <c r="AI1316" i="5"/>
  <c r="AI972" i="5"/>
  <c r="AH216" i="5"/>
  <c r="AI833" i="5"/>
  <c r="AH2280" i="5"/>
  <c r="AI2666" i="5"/>
  <c r="AH1494" i="5"/>
  <c r="AH1510" i="5"/>
  <c r="AH666" i="5"/>
  <c r="AH3197" i="5"/>
  <c r="AI3" i="5"/>
  <c r="AI1199" i="5"/>
  <c r="AH1671" i="5"/>
  <c r="AH1955" i="5"/>
  <c r="AI1749" i="5"/>
  <c r="AH2574" i="5"/>
  <c r="AH584" i="5"/>
  <c r="AI1651" i="5"/>
  <c r="AI1811" i="5"/>
  <c r="AH634" i="5"/>
  <c r="AH1844" i="5"/>
  <c r="AI1558" i="5"/>
  <c r="AH2385" i="5"/>
  <c r="AI2635" i="5"/>
  <c r="AI808" i="5"/>
  <c r="AI2266" i="5"/>
  <c r="AH913" i="5"/>
  <c r="AH1609" i="5"/>
  <c r="AH296" i="5"/>
  <c r="AH417" i="5"/>
  <c r="AH427" i="5"/>
  <c r="AI2481" i="5"/>
  <c r="AI209" i="5"/>
  <c r="AI1742" i="5"/>
  <c r="AH764" i="5"/>
  <c r="AI855" i="5"/>
  <c r="AI1230" i="5"/>
  <c r="AI1401" i="5"/>
  <c r="AI3082" i="5"/>
  <c r="AH543" i="5"/>
  <c r="AH681" i="5"/>
  <c r="AH1938" i="5"/>
  <c r="AI594" i="5"/>
  <c r="AI2041" i="5"/>
  <c r="AI211" i="5"/>
  <c r="AH53" i="5"/>
  <c r="AI270" i="5"/>
  <c r="AH220" i="5"/>
  <c r="AH937" i="5"/>
  <c r="AH2720" i="5"/>
  <c r="AI796" i="5"/>
  <c r="AH496" i="5"/>
  <c r="AI327" i="5"/>
  <c r="AI650" i="5"/>
  <c r="AH2304" i="5"/>
  <c r="AH126" i="5"/>
  <c r="AH677" i="5"/>
  <c r="AI1164" i="5"/>
  <c r="AI259" i="5"/>
  <c r="AH1158" i="5"/>
  <c r="AH185" i="5"/>
  <c r="AI71" i="5"/>
  <c r="AH622" i="5"/>
  <c r="AH174" i="5"/>
  <c r="AI1360" i="5"/>
  <c r="AI1252" i="5"/>
  <c r="AI188" i="5"/>
  <c r="AI1196" i="5"/>
  <c r="AH332" i="5"/>
  <c r="AH523" i="5"/>
  <c r="AH2011" i="5"/>
  <c r="AH679" i="5"/>
  <c r="AH3071" i="5"/>
  <c r="AI715" i="5"/>
  <c r="AI2167" i="5"/>
  <c r="AI2128" i="5"/>
  <c r="AH1252" i="5"/>
  <c r="AH1219" i="5"/>
  <c r="AI592" i="5"/>
  <c r="AH667" i="5"/>
  <c r="AH1324" i="5"/>
  <c r="AI2251" i="5"/>
  <c r="AH1520" i="5"/>
  <c r="AI874" i="5"/>
  <c r="AH2328" i="5"/>
  <c r="AI1253" i="5"/>
  <c r="AH1073" i="5"/>
  <c r="AH141" i="5"/>
  <c r="AH2033" i="5"/>
  <c r="AH2923" i="5"/>
  <c r="AI1379" i="5"/>
  <c r="AI623" i="5"/>
  <c r="AI609" i="5"/>
  <c r="AI2034" i="5"/>
  <c r="AH430" i="5"/>
  <c r="AI1520" i="5"/>
  <c r="AI1649" i="5"/>
  <c r="AH371" i="5"/>
  <c r="AI346" i="5"/>
  <c r="AI2344" i="5"/>
  <c r="V28" i="5"/>
  <c r="T28" i="5"/>
  <c r="R28" i="5"/>
  <c r="S28" i="5"/>
  <c r="U28" i="5"/>
  <c r="U61" i="5"/>
  <c r="S61" i="5"/>
  <c r="R61" i="5"/>
  <c r="T61" i="5"/>
  <c r="V61" i="5"/>
  <c r="W61" i="5" s="1"/>
  <c r="T15" i="5"/>
  <c r="U15" i="5"/>
  <c r="R15" i="5"/>
  <c r="S15" i="5"/>
  <c r="V15" i="5"/>
  <c r="W15" i="5" s="1"/>
  <c r="S6" i="5"/>
  <c r="U6" i="5"/>
  <c r="R6" i="5"/>
  <c r="T6" i="5"/>
  <c r="V6" i="5"/>
  <c r="W6" i="5" s="1"/>
  <c r="R24" i="5"/>
  <c r="S24" i="5"/>
  <c r="V24" i="5"/>
  <c r="U24" i="5"/>
  <c r="T24" i="5"/>
  <c r="R69" i="5"/>
  <c r="S69" i="5"/>
  <c r="V69" i="5"/>
  <c r="W69" i="5" s="1"/>
  <c r="T69" i="5"/>
  <c r="U69" i="5"/>
  <c r="U42" i="5"/>
  <c r="T42" i="5"/>
  <c r="S42" i="5"/>
  <c r="V42" i="5"/>
  <c r="R42" i="5"/>
  <c r="U36" i="5"/>
  <c r="S36" i="5"/>
  <c r="R36" i="5"/>
  <c r="V36" i="5"/>
  <c r="T36" i="5"/>
  <c r="U70" i="5"/>
  <c r="R70" i="5"/>
  <c r="T70" i="5"/>
  <c r="V70" i="5"/>
  <c r="S70" i="5"/>
  <c r="V64" i="5"/>
  <c r="U64" i="5"/>
  <c r="R64" i="5"/>
  <c r="S64" i="5"/>
  <c r="T64" i="5"/>
  <c r="T44" i="5"/>
  <c r="V44" i="5"/>
  <c r="S44" i="5"/>
  <c r="U44" i="5"/>
  <c r="R44" i="5"/>
  <c r="U10" i="5"/>
  <c r="V10" i="5"/>
  <c r="S10" i="5"/>
  <c r="R10" i="5"/>
  <c r="T10" i="5"/>
  <c r="U29" i="5"/>
  <c r="R29" i="5"/>
  <c r="V29" i="5"/>
  <c r="S29" i="5"/>
  <c r="T29" i="5"/>
  <c r="U62" i="5"/>
  <c r="V62" i="5"/>
  <c r="W62" i="5" s="1"/>
  <c r="R62" i="5"/>
  <c r="S62" i="5"/>
  <c r="T62" i="5"/>
  <c r="U59" i="5"/>
  <c r="V59" i="5"/>
  <c r="W59" i="5" s="1"/>
  <c r="S59" i="5"/>
  <c r="T59" i="5"/>
  <c r="R59" i="5"/>
  <c r="V57" i="5"/>
  <c r="W57" i="5" s="1"/>
  <c r="U57" i="5"/>
  <c r="S57" i="5"/>
  <c r="T57" i="5"/>
  <c r="R57" i="5"/>
  <c r="V9" i="5"/>
  <c r="W9" i="5" s="1"/>
  <c r="U9" i="5"/>
  <c r="T9" i="5"/>
  <c r="R9" i="5"/>
  <c r="S9" i="5"/>
  <c r="BA8" i="5"/>
  <c r="J29" i="1"/>
  <c r="J23" i="1"/>
  <c r="J14" i="1"/>
  <c r="J59" i="1"/>
  <c r="J45" i="1"/>
  <c r="J41" i="1"/>
  <c r="J26" i="1"/>
  <c r="J46" i="1"/>
  <c r="J31" i="1"/>
  <c r="J33" i="1"/>
  <c r="J30" i="1"/>
  <c r="J42" i="1"/>
  <c r="J15" i="1"/>
  <c r="J62" i="1"/>
  <c r="J50" i="1"/>
  <c r="AH660" i="5"/>
  <c r="AI812" i="5"/>
  <c r="AI821" i="5"/>
  <c r="AI420" i="5"/>
  <c r="AH909" i="5"/>
  <c r="AH1491" i="5"/>
  <c r="AI26" i="5"/>
  <c r="AI30" i="5"/>
  <c r="AI2456" i="5"/>
  <c r="AH1157" i="5"/>
  <c r="AI1358" i="5"/>
  <c r="AH478" i="5"/>
  <c r="AI228" i="5"/>
  <c r="AI877" i="5"/>
  <c r="AH973" i="5"/>
  <c r="AI512" i="5"/>
  <c r="AH788" i="5"/>
  <c r="AH423" i="5"/>
  <c r="AI292" i="5"/>
  <c r="AH781" i="5"/>
  <c r="AH1363" i="5"/>
  <c r="AI1044" i="5"/>
  <c r="AH1337" i="5"/>
  <c r="AI116" i="5"/>
  <c r="AH974" i="5"/>
  <c r="AH235" i="5"/>
  <c r="AH1145" i="5"/>
  <c r="AH1832" i="5"/>
  <c r="AI92" i="5"/>
  <c r="AI1307" i="5"/>
  <c r="AI439" i="5"/>
  <c r="AH2890" i="5"/>
  <c r="AH1229" i="5"/>
  <c r="AI24" i="5"/>
  <c r="AI196" i="5"/>
  <c r="AI798" i="5"/>
  <c r="AI247" i="5"/>
  <c r="AH165" i="5"/>
  <c r="AH198" i="5"/>
  <c r="AH725" i="5"/>
  <c r="AI1340" i="5"/>
  <c r="AH482" i="5"/>
  <c r="AI457" i="5"/>
  <c r="AH2032" i="5"/>
  <c r="AI2119" i="5"/>
  <c r="AI419" i="5"/>
  <c r="AH1206" i="5"/>
  <c r="AH233" i="5"/>
  <c r="AI272" i="5"/>
  <c r="AH1784" i="5"/>
  <c r="AI1498" i="5"/>
  <c r="AI604" i="5"/>
  <c r="AI1656" i="5"/>
  <c r="AI147" i="5"/>
  <c r="AH46" i="5"/>
  <c r="AI647" i="5"/>
  <c r="AH1674" i="5"/>
  <c r="AI1545" i="5"/>
  <c r="AH1473" i="5"/>
  <c r="AH33" i="5"/>
  <c r="AI772" i="5"/>
  <c r="AH88" i="5"/>
  <c r="AI399" i="5"/>
  <c r="AI2295" i="5"/>
  <c r="AH1660" i="5"/>
  <c r="AH1035" i="5"/>
  <c r="AH555" i="5"/>
  <c r="AI3025" i="5"/>
  <c r="AI603" i="5"/>
  <c r="AI2268" i="5"/>
  <c r="AH826" i="5"/>
  <c r="AH2013" i="5"/>
  <c r="AI2560" i="5"/>
  <c r="AI424" i="5"/>
  <c r="AH2704" i="5"/>
  <c r="AH939" i="5"/>
  <c r="AH2027" i="5"/>
  <c r="AH155" i="5"/>
  <c r="AI2102" i="5"/>
  <c r="AI2011" i="5"/>
  <c r="AI240" i="5"/>
  <c r="AI1881" i="5"/>
  <c r="AI1312" i="5"/>
  <c r="AH540" i="5"/>
  <c r="AI734" i="5"/>
  <c r="AI1622" i="5"/>
  <c r="AH1221" i="5"/>
  <c r="AI949" i="5"/>
  <c r="AI829" i="5"/>
  <c r="AI645" i="5"/>
  <c r="AI1024" i="5"/>
  <c r="AH291" i="5"/>
  <c r="AH421" i="5"/>
  <c r="AI2553" i="5"/>
  <c r="AI1186" i="5"/>
  <c r="AH1642" i="5"/>
  <c r="AI1513" i="5"/>
  <c r="AI200" i="5"/>
  <c r="AI939" i="5"/>
  <c r="AI2546" i="5"/>
  <c r="AI708" i="5"/>
  <c r="AH1458" i="5"/>
  <c r="AH1699" i="5"/>
  <c r="AI554" i="5"/>
  <c r="AH437" i="5"/>
  <c r="AI2562" i="5"/>
  <c r="AI2548" i="5"/>
  <c r="AH613" i="5"/>
  <c r="AI1100" i="5"/>
  <c r="AH375" i="5"/>
  <c r="AI702" i="5"/>
  <c r="AH1085" i="5"/>
  <c r="AI341" i="5"/>
  <c r="AH972" i="5"/>
  <c r="AI285" i="5"/>
  <c r="AI310" i="5"/>
  <c r="AI500" i="5"/>
  <c r="AI790" i="5"/>
  <c r="AI633" i="5"/>
  <c r="AH2800" i="5"/>
  <c r="AI1691" i="5"/>
  <c r="AH1392" i="5"/>
  <c r="AH1105" i="5"/>
  <c r="AI104" i="5"/>
  <c r="AH1374" i="5"/>
  <c r="AH2457" i="5"/>
  <c r="AI2904" i="5"/>
  <c r="AI1141" i="5"/>
  <c r="AI1966" i="5"/>
  <c r="AI3323" i="5"/>
  <c r="AI186" i="5"/>
  <c r="AH1684" i="5"/>
  <c r="AH2563" i="5"/>
  <c r="AI1462" i="5"/>
  <c r="AH594" i="5"/>
  <c r="AI2207" i="5"/>
  <c r="AH2635" i="5"/>
  <c r="AI689" i="5"/>
  <c r="AH2744" i="5"/>
  <c r="AH2681" i="5"/>
  <c r="AI251" i="5"/>
  <c r="AI990" i="5"/>
  <c r="AH1896" i="5"/>
  <c r="AI612" i="5"/>
  <c r="AI1527" i="5"/>
  <c r="AI1081" i="5"/>
  <c r="AH710" i="5"/>
  <c r="AH218" i="5"/>
  <c r="AI129" i="5"/>
  <c r="AH2223" i="5"/>
  <c r="AH215" i="5"/>
  <c r="AH718" i="5"/>
  <c r="AI456" i="5"/>
  <c r="AI1223" i="5"/>
  <c r="AH2481" i="5"/>
  <c r="AH1529" i="5"/>
  <c r="AI189" i="5"/>
  <c r="AI214" i="5"/>
  <c r="AI842" i="5"/>
  <c r="AH2496" i="5"/>
  <c r="AH722" i="5"/>
  <c r="AI869" i="5"/>
  <c r="AI886" i="5"/>
  <c r="AI959" i="5"/>
  <c r="AH1602" i="5"/>
  <c r="AI102" i="5"/>
  <c r="AI1070" i="5"/>
  <c r="AI1116" i="5"/>
  <c r="AI1425" i="5"/>
  <c r="AI31" i="5"/>
  <c r="AI599" i="5"/>
  <c r="AI925" i="5"/>
  <c r="AH1207" i="5"/>
  <c r="AI1057" i="5"/>
  <c r="AH2504" i="5"/>
  <c r="AI2254" i="5"/>
  <c r="AH1700" i="5"/>
  <c r="AH1877" i="5"/>
  <c r="AH1384" i="5"/>
  <c r="AI504" i="5"/>
  <c r="AI2033" i="5"/>
  <c r="AI1499" i="5"/>
  <c r="AH2682" i="5"/>
  <c r="AH499" i="5"/>
  <c r="AI1214" i="5"/>
  <c r="AI1665" i="5"/>
  <c r="AI764" i="5"/>
  <c r="AI229" i="5"/>
  <c r="AI1830" i="5"/>
  <c r="AH2602" i="5"/>
  <c r="AI1094" i="5"/>
  <c r="AI1953" i="5"/>
  <c r="AH1771" i="5"/>
  <c r="AH2222" i="5"/>
  <c r="AI1678" i="5"/>
  <c r="AI2480" i="5"/>
  <c r="AI2850" i="5"/>
  <c r="AH711" i="5"/>
  <c r="AI474" i="5"/>
  <c r="AI1203" i="5"/>
  <c r="AI333" i="5"/>
  <c r="AH1362" i="5"/>
  <c r="AH331" i="5"/>
  <c r="AH306" i="5"/>
  <c r="AI2539" i="5"/>
  <c r="AH1564" i="5"/>
  <c r="AH147" i="5"/>
  <c r="AH2809" i="5"/>
  <c r="AH930" i="5"/>
  <c r="AH1713" i="5"/>
  <c r="AH1779" i="5"/>
  <c r="AI2314" i="5"/>
  <c r="AH1409" i="5"/>
  <c r="AH168" i="5"/>
  <c r="AH289" i="5"/>
  <c r="AH299" i="5"/>
  <c r="AI466" i="5"/>
  <c r="AH2561" i="5"/>
  <c r="AH811" i="5"/>
  <c r="AH1014" i="5"/>
  <c r="AH1231" i="5"/>
  <c r="AI80" i="5"/>
  <c r="AH2182" i="5"/>
  <c r="AH1542" i="5"/>
  <c r="AI1317" i="5"/>
  <c r="AI1267" i="5"/>
  <c r="AH606" i="5"/>
  <c r="AH41" i="5"/>
  <c r="AH1666" i="5"/>
  <c r="AI1473" i="5"/>
  <c r="AH1465" i="5"/>
  <c r="AH264" i="5"/>
  <c r="AH321" i="5"/>
  <c r="AH191" i="5"/>
  <c r="AH886" i="5"/>
  <c r="AI195" i="5"/>
  <c r="AH1626" i="5"/>
  <c r="AH186" i="5"/>
  <c r="AH2056" i="5"/>
  <c r="AH1978" i="5"/>
  <c r="AH712" i="5"/>
  <c r="AI1555" i="5"/>
  <c r="AI2139" i="5"/>
  <c r="AI2097" i="5"/>
  <c r="AI2338" i="5"/>
  <c r="AH931" i="5"/>
  <c r="AH783" i="5"/>
  <c r="AI3181" i="5"/>
  <c r="AI866" i="5"/>
  <c r="AI2732" i="5"/>
  <c r="AH1376" i="5"/>
  <c r="AI1667" i="5"/>
  <c r="AI97" i="5"/>
  <c r="AI2537" i="5"/>
  <c r="AI2843" i="5"/>
  <c r="AH242" i="5"/>
  <c r="AI1534" i="5"/>
  <c r="AI2409" i="5"/>
  <c r="AI1487" i="5"/>
  <c r="AH488" i="5"/>
  <c r="AI78" i="5"/>
  <c r="AH301" i="5"/>
  <c r="AI1857" i="5"/>
  <c r="AI1756" i="5"/>
  <c r="AI1303" i="5"/>
  <c r="AH1334" i="5"/>
  <c r="AH361" i="5"/>
  <c r="AI400" i="5"/>
  <c r="AH1912" i="5"/>
  <c r="AI2127" i="5"/>
  <c r="AI244" i="5"/>
  <c r="AI453" i="5"/>
  <c r="AH446" i="5"/>
  <c r="AI1664" i="5"/>
  <c r="AI486" i="5"/>
  <c r="AH885" i="5"/>
  <c r="AI1744" i="5"/>
  <c r="AI1163" i="5"/>
  <c r="AH1667" i="5"/>
  <c r="AH1013" i="5"/>
  <c r="AI357" i="5"/>
  <c r="AI408" i="5"/>
  <c r="AI2321" i="5"/>
  <c r="AH2498" i="5"/>
  <c r="AH817" i="5"/>
  <c r="AH1950" i="5"/>
  <c r="AI556" i="5"/>
  <c r="AH1752" i="5"/>
  <c r="AH1289" i="5"/>
  <c r="AI1112" i="5"/>
  <c r="AH1708" i="5"/>
  <c r="AH2022" i="5"/>
  <c r="AI3241" i="5"/>
  <c r="AI19" i="5"/>
  <c r="AH1364" i="5"/>
  <c r="AH1866" i="5"/>
  <c r="AI1860" i="5"/>
  <c r="AI223" i="5"/>
  <c r="AH1880" i="5"/>
  <c r="AH2183" i="5"/>
  <c r="AH648" i="5"/>
  <c r="AH253" i="5"/>
  <c r="AH2954" i="5"/>
  <c r="AI700" i="5"/>
  <c r="AI437" i="5"/>
  <c r="AH162" i="5"/>
  <c r="AH562" i="5"/>
  <c r="AI2464" i="5"/>
  <c r="AH2618" i="5"/>
  <c r="AH135" i="5"/>
  <c r="AH918" i="5"/>
  <c r="AH726" i="5"/>
  <c r="AI1314" i="5"/>
  <c r="AH366" i="5"/>
  <c r="AH503" i="5"/>
  <c r="AI1496" i="5"/>
  <c r="AH2331" i="5"/>
  <c r="AI2957" i="5"/>
  <c r="AI35" i="5"/>
  <c r="AH1905" i="5"/>
  <c r="AI306" i="5"/>
  <c r="AH2035" i="5"/>
  <c r="AH2505" i="5"/>
  <c r="AH820" i="5"/>
  <c r="AH424" i="5"/>
  <c r="AI28" i="5"/>
  <c r="AI747" i="5"/>
  <c r="AI2697" i="5"/>
  <c r="AH2231" i="5"/>
  <c r="AI1430" i="5"/>
  <c r="AH240" i="5"/>
  <c r="AI823" i="5"/>
  <c r="AH100" i="5"/>
  <c r="AH1848" i="5"/>
  <c r="AI1598" i="5"/>
  <c r="AI716" i="5"/>
  <c r="AH862" i="5"/>
  <c r="AI1767" i="5"/>
  <c r="AH678" i="5"/>
  <c r="AH454" i="5"/>
  <c r="AH821" i="5"/>
  <c r="AH1659" i="5"/>
  <c r="AI1099" i="5"/>
  <c r="AH1603" i="5"/>
  <c r="AH311" i="5"/>
  <c r="AH830" i="5"/>
  <c r="AI540" i="5"/>
  <c r="AI2585" i="5"/>
  <c r="AH1351" i="5"/>
  <c r="AI1101" i="5"/>
  <c r="AI1621" i="5"/>
  <c r="AH394" i="5"/>
  <c r="AI1095" i="5"/>
  <c r="AH2128" i="5"/>
  <c r="AI1721" i="5"/>
  <c r="AH1702" i="5"/>
  <c r="AI215" i="5"/>
  <c r="AI2065" i="5"/>
  <c r="AI1329" i="5"/>
  <c r="AH1256" i="5"/>
  <c r="AI497" i="5"/>
  <c r="AH633" i="5"/>
  <c r="AI1804" i="5"/>
  <c r="AI963" i="5"/>
  <c r="AH771" i="5"/>
  <c r="AH2610" i="5"/>
  <c r="AI1422" i="5"/>
  <c r="AI516" i="5"/>
  <c r="AI1641" i="5"/>
  <c r="AI328" i="5"/>
  <c r="AH2784" i="5"/>
  <c r="AI324" i="5"/>
  <c r="AI942" i="5"/>
  <c r="AH115" i="5"/>
  <c r="AI90" i="5"/>
  <c r="AH1897" i="5"/>
  <c r="AH1625" i="5"/>
  <c r="AH312" i="5"/>
  <c r="AH241" i="5"/>
  <c r="AH151" i="5"/>
  <c r="AI574" i="5"/>
  <c r="AI775" i="5"/>
  <c r="AI1219" i="5"/>
  <c r="AH1319" i="5"/>
  <c r="AH772" i="5"/>
  <c r="AI1768" i="5"/>
  <c r="AI1489" i="5"/>
  <c r="AI300" i="5"/>
  <c r="AI662" i="5"/>
  <c r="AI361" i="5"/>
  <c r="AH2986" i="5"/>
  <c r="AH1786" i="5"/>
  <c r="AH592" i="5"/>
  <c r="AH1749" i="5"/>
  <c r="AH1308" i="5"/>
  <c r="AI584" i="5"/>
  <c r="AI1755" i="5"/>
  <c r="AH1785" i="5"/>
  <c r="AH2442" i="5"/>
  <c r="AI1344" i="5"/>
  <c r="AH1358" i="5"/>
  <c r="AI3110" i="5"/>
  <c r="AI386" i="5"/>
  <c r="AH2377" i="5"/>
  <c r="AI2200" i="5"/>
  <c r="AI1747" i="5"/>
  <c r="AI232" i="5"/>
  <c r="AI1961" i="5"/>
  <c r="AI2834" i="5"/>
  <c r="AI1137" i="5"/>
  <c r="AI889" i="5"/>
  <c r="AH2930" i="5"/>
  <c r="AH2473" i="5"/>
  <c r="AI428" i="5"/>
  <c r="AI742" i="5"/>
  <c r="AI943" i="5"/>
  <c r="AI929" i="5"/>
  <c r="AH940" i="5"/>
  <c r="AI1736" i="5"/>
  <c r="AH1175" i="5"/>
  <c r="AI838" i="5"/>
  <c r="AI850" i="5"/>
  <c r="AH2750" i="5"/>
  <c r="AH831" i="5"/>
  <c r="AH314" i="5"/>
  <c r="AH2956" i="5"/>
  <c r="AI1263" i="5"/>
  <c r="AI2779" i="5"/>
  <c r="AI1352" i="5"/>
  <c r="AH1146" i="5"/>
  <c r="AI1274" i="5"/>
  <c r="AH526" i="5"/>
  <c r="AI191" i="5"/>
  <c r="AI770" i="5"/>
  <c r="AI1636" i="5"/>
  <c r="AI1690" i="5"/>
  <c r="AI236" i="5"/>
  <c r="AI878" i="5"/>
  <c r="AI27" i="5"/>
  <c r="AH501" i="5"/>
  <c r="AI1354" i="5"/>
  <c r="AH524" i="5"/>
  <c r="AH1278" i="5"/>
  <c r="AH1387" i="5"/>
  <c r="AI1122" i="5"/>
  <c r="AH128" i="5"/>
  <c r="AI711" i="5"/>
  <c r="AI1155" i="5"/>
  <c r="AH1255" i="5"/>
  <c r="AH684" i="5"/>
  <c r="AH1682" i="5"/>
  <c r="AI118" i="5"/>
  <c r="AH1118" i="5"/>
  <c r="AH1419" i="5"/>
  <c r="AH197" i="5"/>
  <c r="AI1782" i="5"/>
  <c r="AH1138" i="5"/>
  <c r="AH1193" i="5"/>
  <c r="AI207" i="5"/>
  <c r="AH1067" i="5"/>
  <c r="AI2818" i="5"/>
  <c r="AI2683" i="5"/>
  <c r="AH1242" i="5"/>
  <c r="AH2342" i="5"/>
  <c r="AI559" i="5"/>
  <c r="AI1711" i="5"/>
  <c r="AI2281" i="5"/>
  <c r="AI2410" i="5"/>
  <c r="AI1117" i="5"/>
  <c r="AI843" i="5"/>
  <c r="AH3010" i="5"/>
  <c r="AI2075" i="5"/>
  <c r="AI431" i="5"/>
  <c r="AI1572" i="5"/>
  <c r="AH2712" i="5"/>
  <c r="AI588" i="5"/>
  <c r="AI373" i="5"/>
  <c r="AH98" i="5"/>
  <c r="AI73" i="5"/>
  <c r="AI2353" i="5"/>
  <c r="AH716" i="5"/>
  <c r="AI317" i="5"/>
  <c r="AI342" i="5"/>
  <c r="AI937" i="5"/>
  <c r="AI1134" i="5"/>
  <c r="AI1850" i="5"/>
  <c r="U65" i="5"/>
  <c r="R65" i="5"/>
  <c r="T65" i="5"/>
  <c r="V65" i="5"/>
  <c r="W65" i="5" s="1"/>
  <c r="S65" i="5"/>
  <c r="R30" i="5"/>
  <c r="S30" i="5"/>
  <c r="T30" i="5"/>
  <c r="V30" i="5"/>
  <c r="W30" i="5" s="1"/>
  <c r="U30" i="5"/>
  <c r="U60" i="5"/>
  <c r="S60" i="5"/>
  <c r="T60" i="5"/>
  <c r="V60" i="5"/>
  <c r="W60" i="5" s="1"/>
  <c r="R60" i="5"/>
  <c r="U12" i="5"/>
  <c r="R12" i="5"/>
  <c r="T12" i="5"/>
  <c r="V12" i="5"/>
  <c r="W12" i="5" s="1"/>
  <c r="S12" i="5"/>
  <c r="R27" i="5"/>
  <c r="V27" i="5"/>
  <c r="S27" i="5"/>
  <c r="U27" i="5"/>
  <c r="T27" i="5"/>
  <c r="V41" i="5"/>
  <c r="S41" i="5"/>
  <c r="U41" i="5"/>
  <c r="R41" i="5"/>
  <c r="T41" i="5"/>
  <c r="R56" i="5"/>
  <c r="V56" i="5"/>
  <c r="T56" i="5"/>
  <c r="U56" i="5"/>
  <c r="S56" i="5"/>
  <c r="R8" i="5"/>
  <c r="V8" i="5"/>
  <c r="S8" i="5"/>
  <c r="U8" i="5"/>
  <c r="T8" i="5"/>
  <c r="V43" i="5"/>
  <c r="S43" i="5"/>
  <c r="U43" i="5"/>
  <c r="T43" i="5"/>
  <c r="R43" i="5"/>
  <c r="V4" i="5"/>
  <c r="T4" i="5"/>
  <c r="U4" i="5"/>
  <c r="S4" i="5"/>
  <c r="R4" i="5"/>
  <c r="V14" i="5"/>
  <c r="W14" i="5" s="1"/>
  <c r="S14" i="5"/>
  <c r="U14" i="5"/>
  <c r="T14" i="5"/>
  <c r="R14" i="5"/>
  <c r="V66" i="5"/>
  <c r="R66" i="5"/>
  <c r="S66" i="5"/>
  <c r="T66" i="5"/>
  <c r="U66" i="5"/>
  <c r="U48" i="5"/>
  <c r="V48" i="5"/>
  <c r="S48" i="5"/>
  <c r="T48" i="5"/>
  <c r="R48" i="5"/>
  <c r="T67" i="5"/>
  <c r="U67" i="5"/>
  <c r="R67" i="5"/>
  <c r="S67" i="5"/>
  <c r="V67" i="5"/>
  <c r="W67" i="5" s="1"/>
  <c r="V16" i="5"/>
  <c r="W16" i="5" s="1"/>
  <c r="S16" i="5"/>
  <c r="R16" i="5"/>
  <c r="T16" i="5"/>
  <c r="U16" i="5"/>
  <c r="U55" i="5"/>
  <c r="S55" i="5"/>
  <c r="T55" i="5"/>
  <c r="R55" i="5"/>
  <c r="V55" i="5"/>
  <c r="W55" i="5" s="1"/>
  <c r="U34" i="5"/>
  <c r="T34" i="5"/>
  <c r="R34" i="5"/>
  <c r="S34" i="5"/>
  <c r="V34" i="5"/>
  <c r="W34" i="5" s="1"/>
  <c r="J13" i="1"/>
  <c r="J19" i="1"/>
  <c r="J55" i="1"/>
  <c r="AD3" i="1"/>
  <c r="J40" i="1"/>
  <c r="J38" i="1"/>
  <c r="J56" i="1"/>
  <c r="J47" i="1"/>
  <c r="J49" i="1"/>
  <c r="J24" i="1"/>
  <c r="J44" i="1"/>
  <c r="J51" i="1"/>
  <c r="J18" i="1"/>
  <c r="J43" i="1"/>
  <c r="AE3" i="1"/>
  <c r="AH1093" i="5"/>
  <c r="AI1290" i="5"/>
  <c r="AI187" i="5"/>
  <c r="AI668" i="5"/>
  <c r="AH1318" i="5"/>
  <c r="AH217" i="5"/>
  <c r="AI448" i="5"/>
  <c r="AI531" i="5"/>
  <c r="AH2073" i="5"/>
  <c r="AI1729" i="5"/>
  <c r="AH1577" i="5"/>
  <c r="AI1068" i="5"/>
  <c r="AI780" i="5"/>
  <c r="AI1463" i="5"/>
  <c r="AH288" i="5"/>
  <c r="AH148" i="5"/>
  <c r="AH95" i="5"/>
  <c r="AH51" i="5"/>
  <c r="AI517" i="5"/>
  <c r="AH1190" i="5"/>
  <c r="AH89" i="5"/>
  <c r="AI320" i="5"/>
  <c r="AH2281" i="5"/>
  <c r="AH1134" i="5"/>
  <c r="AH225" i="5"/>
  <c r="AI737" i="5"/>
  <c r="AH1776" i="5"/>
  <c r="AH707" i="5"/>
  <c r="AH1173" i="5"/>
  <c r="AI109" i="5"/>
  <c r="AI793" i="5"/>
  <c r="AI1738" i="5"/>
  <c r="AI156" i="5"/>
  <c r="AI573" i="5"/>
  <c r="AI1115" i="5"/>
  <c r="AH1619" i="5"/>
  <c r="AI522" i="5"/>
  <c r="AI675" i="5"/>
  <c r="AH708" i="5"/>
  <c r="AH1386" i="5"/>
  <c r="AH1563" i="5"/>
  <c r="AI760" i="5"/>
  <c r="AH173" i="5"/>
  <c r="AI2633" i="5"/>
  <c r="AH2167" i="5"/>
  <c r="AI1306" i="5"/>
  <c r="AH176" i="5"/>
  <c r="AI759" i="5"/>
  <c r="AI465" i="5"/>
  <c r="AH2697" i="5"/>
  <c r="AH2175" i="5"/>
  <c r="AH1269" i="5"/>
  <c r="AI325" i="5"/>
  <c r="AI1623" i="5"/>
  <c r="AH870" i="5"/>
  <c r="AI155" i="5"/>
  <c r="AI85" i="5"/>
  <c r="AI238" i="5"/>
  <c r="AI380" i="5"/>
  <c r="AI910" i="5"/>
  <c r="AH1213" i="5"/>
  <c r="AI485" i="5"/>
  <c r="AI184" i="5"/>
  <c r="AI2900" i="5"/>
  <c r="AH2370" i="5"/>
  <c r="AH609" i="5"/>
  <c r="AH1090" i="5"/>
  <c r="AI95" i="5"/>
  <c r="AH2312" i="5"/>
  <c r="AH1083" i="5"/>
  <c r="AH713" i="5"/>
  <c r="AI1420" i="5"/>
  <c r="AI3026" i="5"/>
  <c r="AH460" i="5"/>
  <c r="AH1185" i="5"/>
  <c r="AH1738" i="5"/>
  <c r="AH1420" i="5"/>
  <c r="AI786" i="5"/>
  <c r="AH2922" i="5"/>
  <c r="AI2418" i="5"/>
  <c r="AH300" i="5"/>
  <c r="AI2745" i="5"/>
  <c r="AI2230" i="5"/>
  <c r="AI530" i="5"/>
  <c r="AH1555" i="5"/>
  <c r="AI2520" i="5"/>
  <c r="AI685" i="5"/>
  <c r="AH548" i="5"/>
  <c r="AH302" i="5"/>
  <c r="AI1392" i="5"/>
  <c r="AI1332" i="5"/>
  <c r="AI857" i="5"/>
  <c r="AI931" i="5"/>
  <c r="AI2786" i="5"/>
  <c r="AI1687" i="5"/>
  <c r="BN5" i="5"/>
  <c r="AI206" i="5"/>
  <c r="AH156" i="5"/>
  <c r="AH834" i="5"/>
  <c r="AI1587" i="5"/>
  <c r="AH1261" i="5"/>
  <c r="AH432" i="5"/>
  <c r="AH489" i="5"/>
  <c r="AI543" i="5"/>
  <c r="AI1013" i="5"/>
  <c r="AI2849" i="5"/>
  <c r="AI1047" i="5"/>
  <c r="AH1214" i="5"/>
  <c r="AH113" i="5"/>
  <c r="AH877" i="5"/>
  <c r="AH1587" i="5"/>
  <c r="AH383" i="5"/>
  <c r="AH814" i="5"/>
  <c r="AI1551" i="5"/>
  <c r="AH566" i="5"/>
  <c r="AH294" i="5"/>
  <c r="AH645" i="5"/>
  <c r="AI1426" i="5"/>
  <c r="AI161" i="5"/>
  <c r="AH1299" i="5"/>
  <c r="AI2394" i="5"/>
  <c r="AH985" i="5"/>
  <c r="AI2076" i="5"/>
  <c r="AH28" i="5"/>
  <c r="AH1952" i="5"/>
  <c r="AH1468" i="5"/>
  <c r="AI1318" i="5"/>
  <c r="AH1406" i="5"/>
  <c r="AH1307" i="5"/>
  <c r="AI904" i="5"/>
  <c r="AI1145" i="5"/>
  <c r="AI2199" i="5"/>
  <c r="AH2714" i="5"/>
  <c r="AH1716" i="5"/>
  <c r="AH1580" i="5"/>
  <c r="AI1434" i="5"/>
  <c r="AH851" i="5"/>
  <c r="AI217" i="5"/>
  <c r="AH1032" i="5"/>
  <c r="AI2026" i="5"/>
  <c r="AI484" i="5"/>
  <c r="AH227" i="5"/>
  <c r="AI2625" i="5"/>
  <c r="AH1441" i="5"/>
  <c r="AH804" i="5"/>
  <c r="AH525" i="5"/>
  <c r="AH1151" i="5"/>
  <c r="AI816" i="5"/>
  <c r="AI1027" i="5"/>
  <c r="AH2825" i="5"/>
  <c r="AI1315" i="5"/>
  <c r="AI462" i="5"/>
  <c r="AH412" i="5"/>
  <c r="AH2488" i="5"/>
  <c r="AH2995" i="5"/>
  <c r="AI535" i="5"/>
  <c r="AI1056" i="5"/>
  <c r="AI525" i="5"/>
  <c r="AI218" i="5"/>
  <c r="AH1171" i="5"/>
  <c r="AH438" i="5"/>
  <c r="AH869" i="5"/>
  <c r="AI1362" i="5"/>
  <c r="AI836" i="5"/>
  <c r="AI77" i="5"/>
  <c r="AI956" i="5"/>
  <c r="AH1166" i="5"/>
  <c r="AH257" i="5"/>
  <c r="AH79" i="5"/>
  <c r="AH822" i="5"/>
  <c r="AI83" i="5"/>
  <c r="AH901" i="5"/>
  <c r="AI1561" i="5"/>
  <c r="AI370" i="5"/>
  <c r="AI3003" i="5"/>
  <c r="AH2611" i="5"/>
  <c r="AH802" i="5"/>
  <c r="AI1398" i="5"/>
  <c r="AI2290" i="5"/>
  <c r="AH452" i="5"/>
  <c r="AI2809" i="5"/>
  <c r="AI1803" i="5"/>
  <c r="AI1607" i="5"/>
  <c r="AH570" i="5"/>
  <c r="AI1465" i="5"/>
  <c r="AI1775" i="5"/>
  <c r="AH957" i="5"/>
  <c r="AH498" i="5"/>
  <c r="AH465" i="5"/>
  <c r="AI2059" i="5"/>
  <c r="AI103" i="5"/>
  <c r="AI1213" i="5"/>
  <c r="AH1153" i="5"/>
  <c r="AH1018" i="5"/>
  <c r="AH275" i="5"/>
  <c r="AI2567" i="5"/>
  <c r="AH1003" i="5"/>
  <c r="AI973" i="5"/>
  <c r="AI2472" i="5"/>
  <c r="AH69" i="5"/>
  <c r="AI358" i="5"/>
  <c r="AH1539" i="5"/>
  <c r="AH1680" i="5"/>
  <c r="AI178" i="5"/>
  <c r="AH2083" i="5"/>
  <c r="AI1532" i="5"/>
  <c r="AI754" i="5"/>
  <c r="AI1939" i="5"/>
  <c r="AI432" i="5"/>
  <c r="AH2817" i="5"/>
  <c r="AH130" i="5"/>
  <c r="AI2322" i="5"/>
  <c r="AI204" i="5"/>
  <c r="AI614" i="5"/>
  <c r="AI815" i="5"/>
  <c r="AI801" i="5"/>
  <c r="AH1248" i="5"/>
  <c r="AH617" i="5"/>
  <c r="AI131" i="5"/>
  <c r="AI532" i="5"/>
  <c r="AI555" i="5"/>
  <c r="AI273" i="5"/>
  <c r="AI2551" i="5"/>
  <c r="AI2042" i="5"/>
  <c r="AI339" i="5"/>
  <c r="AI1464" i="5"/>
  <c r="AH1239" i="5"/>
  <c r="AI924" i="5"/>
  <c r="AI141" i="5"/>
  <c r="AI166" i="5"/>
  <c r="AI372" i="5"/>
  <c r="AI646" i="5"/>
  <c r="AI847" i="5"/>
  <c r="AH765" i="5"/>
  <c r="AH1327" i="5"/>
  <c r="AI1671" i="5"/>
  <c r="AH574" i="5"/>
  <c r="AH7" i="5"/>
  <c r="AH2337" i="5"/>
  <c r="AI2184" i="5"/>
  <c r="AH905" i="5"/>
  <c r="AH1941" i="5"/>
  <c r="AI872" i="5"/>
  <c r="AH889" i="5"/>
  <c r="AH2884" i="5"/>
  <c r="AI1669" i="5"/>
  <c r="AI1635" i="5"/>
  <c r="AH26" i="5"/>
  <c r="AI723" i="5"/>
  <c r="AH746" i="5"/>
  <c r="AI2003" i="5"/>
  <c r="AI1152" i="5"/>
  <c r="AH859" i="5"/>
  <c r="AH1390" i="5"/>
  <c r="AI1758" i="5"/>
  <c r="AI682" i="5"/>
  <c r="AI2215" i="5"/>
  <c r="AH697" i="5"/>
  <c r="AI741" i="5"/>
  <c r="AI934" i="5"/>
  <c r="AI888" i="5"/>
  <c r="AI811" i="5"/>
  <c r="AI2174" i="5"/>
  <c r="AH1825" i="5"/>
  <c r="AH1061" i="5"/>
  <c r="AH304" i="5"/>
  <c r="AI887" i="5"/>
  <c r="AH164" i="5"/>
  <c r="AI2709" i="5"/>
  <c r="AI2711" i="5"/>
  <c r="AI1038" i="5"/>
  <c r="AH926" i="5"/>
  <c r="AH844" i="5"/>
  <c r="AI461" i="5"/>
  <c r="AH964" i="5"/>
  <c r="AH1546" i="5"/>
  <c r="AI110" i="5"/>
  <c r="AH1490" i="5"/>
  <c r="AH457" i="5"/>
  <c r="AH399" i="5"/>
  <c r="AH894" i="5"/>
  <c r="AH444" i="5"/>
  <c r="AI1986" i="5"/>
  <c r="AH1137" i="5"/>
  <c r="AH1228" i="5"/>
  <c r="AI3074" i="5"/>
  <c r="AI946" i="5"/>
  <c r="AH2512" i="5"/>
  <c r="AH1858" i="5"/>
  <c r="AH1405" i="5"/>
  <c r="AH1345" i="5"/>
  <c r="AH1322" i="5"/>
  <c r="AI680" i="5"/>
  <c r="AH809" i="5"/>
  <c r="AH2151" i="5"/>
  <c r="AH2136" i="5"/>
  <c r="AH1623" i="5"/>
  <c r="AH379" i="5"/>
  <c r="AH2440" i="5"/>
  <c r="AI2727" i="5"/>
  <c r="AH1176" i="5"/>
  <c r="AI2081" i="5"/>
  <c r="AI2239" i="5"/>
  <c r="AI21" i="5"/>
  <c r="AH910" i="5"/>
  <c r="AH171" i="5"/>
  <c r="AI338" i="5"/>
  <c r="AI1419" i="5"/>
  <c r="AH603" i="5"/>
  <c r="AH733" i="5"/>
  <c r="AH1379" i="5"/>
  <c r="AH234" i="5"/>
  <c r="AH542" i="5"/>
  <c r="AH757" i="5"/>
  <c r="AH272" i="5"/>
  <c r="AI2025" i="5"/>
  <c r="AH576" i="5"/>
  <c r="AH1757" i="5"/>
  <c r="AH586" i="5"/>
  <c r="AI1229" i="5"/>
  <c r="AI1810" i="5"/>
  <c r="AI851" i="5"/>
  <c r="AH2345" i="5"/>
  <c r="AI653" i="5"/>
  <c r="AI870" i="5"/>
  <c r="AI824" i="5"/>
  <c r="AI1034" i="5"/>
  <c r="AI1135" i="5"/>
  <c r="AH2705" i="5"/>
  <c r="AH335" i="5"/>
  <c r="AI622" i="5"/>
  <c r="AH63" i="5"/>
  <c r="AI545" i="5"/>
  <c r="AI2641" i="5"/>
  <c r="AH2239" i="5"/>
  <c r="AI132" i="5"/>
  <c r="AI478" i="5"/>
  <c r="AI789" i="5"/>
  <c r="AH1119" i="5"/>
  <c r="AH876" i="5"/>
  <c r="AH1482" i="5"/>
  <c r="AH54" i="5"/>
  <c r="AH1426" i="5"/>
  <c r="AH393" i="5"/>
  <c r="AI1299" i="5"/>
  <c r="AH401" i="5"/>
  <c r="AI938" i="5"/>
  <c r="AH863" i="5"/>
  <c r="AI1987" i="5"/>
  <c r="AH1755" i="5"/>
  <c r="AH2431" i="5"/>
  <c r="AI1073" i="5"/>
  <c r="AH2882" i="5"/>
  <c r="AH2555" i="5"/>
  <c r="AI1451" i="5"/>
  <c r="AI1197" i="5"/>
  <c r="AI112" i="5"/>
  <c r="AI2817" i="5"/>
  <c r="AH1835" i="5"/>
  <c r="AH122" i="5"/>
  <c r="AI418" i="5"/>
  <c r="AI1524" i="5"/>
  <c r="AI17" i="5"/>
  <c r="AH1284" i="5"/>
  <c r="AI2337" i="5"/>
  <c r="AI2909" i="5"/>
  <c r="AI29" i="5"/>
  <c r="AI117" i="5"/>
  <c r="AI334" i="5"/>
  <c r="AH284" i="5"/>
  <c r="AH2081" i="5"/>
  <c r="AI1259" i="5"/>
  <c r="AI1220" i="5"/>
  <c r="AI681" i="5"/>
  <c r="AH642" i="5"/>
  <c r="AH2361" i="5"/>
  <c r="AI669" i="5"/>
  <c r="AI758" i="5"/>
  <c r="AI831" i="5"/>
  <c r="AH749" i="5"/>
  <c r="AH998" i="5"/>
  <c r="AI355" i="5"/>
  <c r="AI1480" i="5"/>
  <c r="AI1673" i="5"/>
  <c r="AH1673" i="5"/>
  <c r="AI157" i="5"/>
  <c r="AI182" i="5"/>
  <c r="AH517" i="5"/>
  <c r="AI1260" i="5"/>
  <c r="AI170" i="5"/>
  <c r="AH1656" i="5"/>
  <c r="AH2120" i="5"/>
  <c r="AH1598" i="5"/>
  <c r="AI1168" i="5"/>
  <c r="AI2245" i="5"/>
  <c r="AI304" i="5"/>
  <c r="AI1833" i="5"/>
  <c r="AI2513" i="5"/>
  <c r="AH2706" i="5"/>
  <c r="AH1612" i="5"/>
  <c r="AI1706" i="5"/>
  <c r="AH3419" i="5"/>
  <c r="AH1760" i="5"/>
  <c r="AI2826" i="5"/>
  <c r="AH2691" i="5"/>
  <c r="AH727" i="5"/>
  <c r="AH380" i="5"/>
  <c r="AH2529" i="5"/>
  <c r="AH1108" i="5"/>
  <c r="AH1430" i="5"/>
  <c r="AI417" i="5"/>
  <c r="AH1389" i="5"/>
  <c r="AH110" i="5"/>
  <c r="AH661" i="5"/>
  <c r="AI1276" i="5"/>
  <c r="AH418" i="5"/>
  <c r="AI393" i="5"/>
  <c r="AH1167" i="5"/>
  <c r="AI2866" i="5"/>
  <c r="AH644" i="5"/>
  <c r="AI1069" i="5"/>
  <c r="AH2593" i="5"/>
  <c r="AI953" i="5"/>
  <c r="AH680" i="5"/>
  <c r="AI635" i="5"/>
  <c r="AI1564" i="5"/>
  <c r="AI2441" i="5"/>
  <c r="AH1636" i="5"/>
  <c r="AH2248" i="5"/>
  <c r="AI2345" i="5"/>
  <c r="AI1123" i="5"/>
  <c r="AH1223" i="5"/>
  <c r="AI1060" i="5"/>
  <c r="AH493" i="5"/>
  <c r="AI2049" i="5"/>
  <c r="AH2017" i="5"/>
  <c r="AI1195" i="5"/>
  <c r="AI1156" i="5"/>
  <c r="AI617" i="5"/>
  <c r="AI1078" i="5"/>
  <c r="AH1833" i="5"/>
  <c r="AH1537" i="5"/>
  <c r="AH248" i="5"/>
  <c r="AH177" i="5"/>
  <c r="AI45" i="5"/>
  <c r="AH934" i="5"/>
  <c r="AI267" i="5"/>
  <c r="AI1760" i="5"/>
  <c r="AI1609" i="5"/>
  <c r="AH1561" i="5"/>
  <c r="AI93" i="5"/>
  <c r="AI860" i="5"/>
  <c r="AH152" i="5"/>
  <c r="AI487" i="5"/>
  <c r="AH2198" i="5"/>
  <c r="AH2434" i="5"/>
  <c r="AH714" i="5"/>
  <c r="AH1886" i="5"/>
  <c r="AH339" i="5"/>
  <c r="AH2400" i="5"/>
  <c r="AH1186" i="5"/>
  <c r="AH929" i="5"/>
  <c r="AH2077" i="5"/>
  <c r="AH2959" i="5"/>
  <c r="AI89" i="5"/>
  <c r="AH2214" i="5"/>
  <c r="AI1239" i="5"/>
  <c r="AH1162" i="5"/>
  <c r="AI111" i="5"/>
  <c r="AH1273" i="5"/>
  <c r="AH1695" i="5"/>
  <c r="AI2482" i="5"/>
  <c r="AI352" i="5"/>
  <c r="AI1969" i="5"/>
  <c r="AI2175" i="5"/>
  <c r="AH1341" i="5"/>
  <c r="AH846" i="5"/>
  <c r="AI511" i="5"/>
  <c r="AI274" i="5"/>
  <c r="AH2554" i="5"/>
  <c r="AI1751" i="5"/>
  <c r="AH598" i="5"/>
  <c r="AH106" i="5"/>
  <c r="AI81" i="5"/>
  <c r="AH1516" i="5"/>
  <c r="AI2425" i="5"/>
  <c r="AI1114" i="5"/>
  <c r="AI1019" i="5"/>
  <c r="AI636" i="5"/>
  <c r="AH1474" i="5"/>
  <c r="AI1728" i="5"/>
  <c r="AH1309" i="5"/>
  <c r="AI469" i="5"/>
  <c r="AI163" i="5"/>
  <c r="AI1680" i="5"/>
  <c r="AI550" i="5"/>
  <c r="AH1681" i="5"/>
  <c r="AH472" i="5"/>
  <c r="AI976" i="5"/>
  <c r="AI1825" i="5"/>
  <c r="AH1172" i="5"/>
  <c r="AH815" i="5"/>
  <c r="AH1828" i="5"/>
  <c r="AH1590" i="5"/>
  <c r="AI753" i="5"/>
  <c r="AI1882" i="5"/>
  <c r="AI309" i="5"/>
  <c r="AH1617" i="5"/>
  <c r="AI906" i="5"/>
  <c r="AI981" i="5"/>
  <c r="AH1651" i="5"/>
  <c r="AI75" i="5"/>
  <c r="AH709" i="5"/>
  <c r="AH1495" i="5"/>
  <c r="AH140" i="5"/>
  <c r="AI1720" i="5"/>
  <c r="AI2136" i="5"/>
  <c r="AH2273" i="5"/>
  <c r="AH1210" i="5"/>
  <c r="AI879" i="5"/>
  <c r="AH1260" i="5"/>
  <c r="AH105" i="5"/>
  <c r="AI1593" i="5"/>
  <c r="AH1553" i="5"/>
  <c r="AH950" i="5"/>
  <c r="AH274" i="5"/>
  <c r="AI2956" i="5"/>
  <c r="AI873" i="5"/>
  <c r="AH504" i="5"/>
  <c r="AH441" i="5"/>
  <c r="AH1071" i="5"/>
  <c r="AI1262" i="5"/>
  <c r="AH2601" i="5"/>
  <c r="AH1624" i="5"/>
  <c r="AH2408" i="5"/>
  <c r="AI2448" i="5"/>
  <c r="AH1497" i="5"/>
  <c r="AH2174" i="5"/>
  <c r="AH2569" i="5"/>
  <c r="AI197" i="5"/>
  <c r="AI230" i="5"/>
  <c r="AH1238" i="5"/>
  <c r="AI1661" i="5"/>
  <c r="AH1703" i="5"/>
  <c r="AH2619" i="5"/>
  <c r="AH2764" i="5"/>
  <c r="AI1802" i="5"/>
  <c r="AH842" i="5"/>
  <c r="AI2010" i="5"/>
  <c r="AH76" i="5"/>
  <c r="AH2159" i="5"/>
  <c r="AI1251" i="5"/>
  <c r="AH348" i="5"/>
  <c r="AI2183" i="5"/>
  <c r="AI1584" i="5"/>
  <c r="AI406" i="5"/>
  <c r="AI1001" i="5"/>
  <c r="AI1237" i="5"/>
  <c r="AI1914" i="5"/>
  <c r="AI565" i="5"/>
  <c r="AI261" i="5"/>
  <c r="AH134" i="5"/>
  <c r="AI1472" i="5"/>
  <c r="AI1601" i="5"/>
  <c r="AH1665" i="5"/>
  <c r="AH392" i="5"/>
  <c r="AH449" i="5"/>
  <c r="AH391" i="5"/>
  <c r="AI590" i="5"/>
  <c r="AI395" i="5"/>
  <c r="AI1776" i="5"/>
  <c r="AH386" i="5"/>
  <c r="AH1541" i="5"/>
  <c r="AH2793" i="5"/>
  <c r="AH3004" i="5"/>
  <c r="AH1892" i="5"/>
  <c r="AI2538" i="5"/>
  <c r="AI841" i="5"/>
  <c r="AI1994" i="5"/>
  <c r="AH1566" i="5"/>
  <c r="AI769" i="5"/>
  <c r="AI763" i="5"/>
  <c r="AI1876" i="5"/>
  <c r="AI771" i="5"/>
  <c r="AH963" i="5"/>
  <c r="AI2160" i="5"/>
  <c r="AH763" i="5"/>
  <c r="AI1407" i="5"/>
  <c r="AH203" i="5"/>
  <c r="AH2264" i="5"/>
  <c r="AI1150" i="5"/>
  <c r="AI1956" i="5"/>
  <c r="AH466" i="5"/>
  <c r="AH1184" i="5"/>
  <c r="AI2568" i="5"/>
  <c r="AH2298" i="5"/>
  <c r="AH1811" i="5"/>
  <c r="AH1320" i="5"/>
  <c r="AH1091" i="5"/>
  <c r="AI3119" i="5"/>
  <c r="AH3080" i="5"/>
  <c r="AH3119" i="5"/>
  <c r="AI1997" i="5"/>
  <c r="AH16" i="5"/>
  <c r="AH3020" i="5"/>
  <c r="AI2837" i="5"/>
  <c r="AI3426" i="5"/>
  <c r="AH3074" i="5"/>
  <c r="AH3083" i="5"/>
  <c r="AI2325" i="5"/>
  <c r="AH3418" i="5"/>
  <c r="AH2123" i="5"/>
  <c r="AI1233" i="5"/>
  <c r="AI1903" i="5"/>
  <c r="AI2499" i="5"/>
  <c r="AH2772" i="5"/>
  <c r="AH3180" i="5"/>
  <c r="AH2503" i="5"/>
  <c r="AH1860" i="5"/>
  <c r="AH1719" i="5"/>
  <c r="AH3200" i="5"/>
  <c r="AI2347" i="5"/>
  <c r="AH1830" i="5"/>
  <c r="AI1423" i="5"/>
  <c r="AI1096" i="5"/>
  <c r="AH1290" i="5"/>
  <c r="AH507" i="5"/>
  <c r="AI2001" i="5"/>
  <c r="AH2899" i="5"/>
  <c r="AI2795" i="5"/>
  <c r="AI1703" i="5"/>
  <c r="AH1990" i="5"/>
  <c r="AI922" i="5"/>
  <c r="AH2376" i="5"/>
  <c r="AH1706" i="5"/>
  <c r="AI2106" i="5"/>
  <c r="AI1075" i="5"/>
  <c r="AI2504" i="5"/>
  <c r="AH1646" i="5"/>
  <c r="AI1216" i="5"/>
  <c r="AI1950" i="5"/>
  <c r="AH2420" i="5"/>
  <c r="AI3165" i="5"/>
  <c r="AH3183" i="5"/>
  <c r="AI3178" i="5"/>
  <c r="AI1831" i="5"/>
  <c r="AI1694" i="5"/>
  <c r="AH3103" i="5"/>
  <c r="AI3427" i="5"/>
  <c r="AI2766" i="5"/>
  <c r="AI2413" i="5"/>
  <c r="AI2991" i="5"/>
  <c r="AH1460" i="5"/>
  <c r="AI3441" i="5"/>
  <c r="AI2309" i="5"/>
  <c r="AI3104" i="5"/>
  <c r="AI3408" i="5"/>
  <c r="AI1855" i="5"/>
  <c r="AI2301" i="5"/>
  <c r="AI3045" i="5"/>
  <c r="AH2926" i="5"/>
  <c r="AI1715" i="5"/>
  <c r="AH987" i="5"/>
  <c r="AH1438" i="5"/>
  <c r="AH2650" i="5"/>
  <c r="AI1364" i="5"/>
  <c r="AH195" i="5"/>
  <c r="AH2008" i="5"/>
  <c r="AH2745" i="5"/>
  <c r="AI2587" i="5"/>
  <c r="AH1099" i="5"/>
  <c r="AI1350" i="5"/>
  <c r="AI2214" i="5"/>
  <c r="AH850" i="5"/>
  <c r="AI1828" i="5"/>
  <c r="AI36" i="5"/>
  <c r="AH2384" i="5"/>
  <c r="AH1264" i="5"/>
  <c r="AH1007" i="5"/>
  <c r="AH1330" i="5"/>
  <c r="AH1814" i="5"/>
  <c r="AI1093" i="5"/>
  <c r="AI1861" i="5"/>
  <c r="AH12" i="5"/>
  <c r="AI3120" i="5"/>
  <c r="AI2695" i="5"/>
  <c r="AI2807" i="5"/>
  <c r="AH1879" i="5"/>
  <c r="AI2998" i="5"/>
  <c r="AH2437" i="5"/>
  <c r="AI2308" i="5"/>
  <c r="AH3188" i="5"/>
  <c r="AH3038" i="5"/>
  <c r="AH1781" i="5"/>
  <c r="AH3189" i="5"/>
  <c r="AI3366" i="5"/>
  <c r="AI2186" i="5"/>
  <c r="AI1326" i="5"/>
  <c r="AH534" i="5"/>
  <c r="AI950" i="5"/>
  <c r="AI14" i="5"/>
  <c r="AI1681" i="5"/>
  <c r="AI721" i="5"/>
  <c r="AH1653" i="5"/>
  <c r="AI2030" i="5"/>
  <c r="AH1097" i="5"/>
  <c r="AH563" i="5"/>
  <c r="AI305" i="5"/>
  <c r="AH1435" i="5"/>
  <c r="AH2625" i="5"/>
  <c r="AH362" i="5"/>
  <c r="AH670" i="5"/>
  <c r="AH385" i="5"/>
  <c r="AI562" i="5"/>
  <c r="AH2242" i="5"/>
  <c r="AI1273" i="5"/>
  <c r="AH690" i="5"/>
  <c r="AH888" i="5"/>
  <c r="AI912" i="5"/>
  <c r="AH2066" i="5"/>
  <c r="AH75" i="5"/>
  <c r="AH800" i="5"/>
  <c r="AH55" i="5"/>
  <c r="AH731" i="5"/>
  <c r="AH1428" i="5"/>
  <c r="AH118" i="5"/>
  <c r="AI1006" i="5"/>
  <c r="AH426" i="5"/>
  <c r="AH117" i="5"/>
  <c r="AH2633" i="5"/>
  <c r="AH2111" i="5"/>
  <c r="AH549" i="5"/>
  <c r="AH990" i="5"/>
  <c r="AI1511" i="5"/>
  <c r="AI564" i="5"/>
  <c r="AI583" i="5"/>
  <c r="AH949" i="5"/>
  <c r="AH1127" i="5"/>
  <c r="AI1020" i="5"/>
  <c r="AH1554" i="5"/>
  <c r="AI1753" i="5"/>
  <c r="AH1125" i="5"/>
  <c r="AH5" i="5"/>
  <c r="AI287" i="5"/>
  <c r="AI2801" i="5"/>
  <c r="AH1557" i="5"/>
  <c r="AI1375" i="5"/>
  <c r="AH1767" i="5"/>
  <c r="AI658" i="5"/>
  <c r="AI1995" i="5"/>
  <c r="AH2258" i="5"/>
  <c r="AH2134" i="5"/>
  <c r="AH1122" i="5"/>
  <c r="AI2895" i="5"/>
  <c r="AI248" i="5"/>
  <c r="AH1621" i="5"/>
  <c r="AI1191" i="5"/>
  <c r="AI359" i="5"/>
  <c r="AH1477" i="5"/>
  <c r="AH1898" i="5"/>
  <c r="AH1672" i="5"/>
  <c r="AI279" i="5"/>
  <c r="AI1469" i="5"/>
  <c r="AH1969" i="5"/>
  <c r="AH2818" i="5"/>
  <c r="AI1702" i="5"/>
  <c r="AH1321" i="5"/>
  <c r="AI2193" i="5"/>
  <c r="AI3116" i="5"/>
  <c r="AI2679" i="5"/>
  <c r="AH3441" i="5"/>
  <c r="AI1269" i="5"/>
  <c r="AH2253" i="5"/>
  <c r="AH3150" i="5"/>
  <c r="AI2688" i="5"/>
  <c r="AI2570" i="5"/>
  <c r="AI48" i="5"/>
  <c r="AI3223" i="5"/>
  <c r="AI2958" i="5"/>
  <c r="AI2672" i="5"/>
  <c r="AH3201" i="5"/>
  <c r="AI3277" i="5"/>
  <c r="AH3109" i="5"/>
  <c r="AH66" i="5"/>
  <c r="AI3115" i="5"/>
  <c r="AH3300" i="5"/>
  <c r="AI3184" i="5"/>
  <c r="AH3446" i="5"/>
  <c r="AI2156" i="5"/>
  <c r="AH1036" i="5"/>
  <c r="AH2522" i="5"/>
  <c r="AH2530" i="5"/>
  <c r="AH1809" i="5"/>
  <c r="AI2315" i="5"/>
  <c r="AH855" i="5"/>
  <c r="AH149" i="5"/>
  <c r="AI1746" i="5"/>
  <c r="AH1923" i="5"/>
  <c r="AH1677" i="5"/>
  <c r="AI70" i="5"/>
  <c r="AI2231" i="5"/>
  <c r="AH2232" i="5"/>
  <c r="AH983" i="5"/>
  <c r="AH236" i="5"/>
  <c r="AI2793" i="5"/>
  <c r="AI1915" i="5"/>
  <c r="AI1629" i="5"/>
  <c r="AI2117" i="5"/>
  <c r="AI2660" i="5"/>
  <c r="AH2925" i="5"/>
  <c r="AH2977" i="5"/>
  <c r="AI2399" i="5"/>
  <c r="AH3132" i="5"/>
  <c r="AI2631" i="5"/>
  <c r="AI1854" i="5"/>
  <c r="AI3266" i="5"/>
  <c r="AI2274" i="5"/>
  <c r="AH2582" i="5"/>
  <c r="AI3232" i="5"/>
  <c r="AI8" i="5"/>
  <c r="AH2407" i="5"/>
  <c r="AI2233" i="5"/>
  <c r="AI2145" i="5"/>
  <c r="AI2782" i="5"/>
  <c r="AI3102" i="5"/>
  <c r="AI2138" i="5"/>
  <c r="AI2969" i="5"/>
  <c r="AH2333" i="5"/>
  <c r="AI2510" i="5"/>
  <c r="AH1922" i="5"/>
  <c r="AI761" i="5"/>
  <c r="AI1320" i="5"/>
  <c r="AH1276" i="5"/>
  <c r="AH1818" i="5"/>
  <c r="AI1058" i="5"/>
  <c r="AH108" i="5"/>
  <c r="AI2649" i="5"/>
  <c r="AH1415" i="5"/>
  <c r="AI1265" i="5"/>
  <c r="AH1356" i="5"/>
  <c r="AH1154" i="5"/>
  <c r="AH403" i="5"/>
  <c r="AH1928" i="5"/>
  <c r="AH2119" i="5"/>
  <c r="AH1469" i="5"/>
  <c r="AI79" i="5"/>
  <c r="AH1527" i="5"/>
  <c r="AI2497" i="5"/>
  <c r="AI1525" i="5"/>
  <c r="AH1884" i="5"/>
  <c r="AH1297" i="5"/>
  <c r="AI2647" i="5"/>
  <c r="AH2566" i="5"/>
  <c r="AI2556" i="5"/>
  <c r="AI3407" i="5"/>
  <c r="AI2016" i="5"/>
  <c r="AH1129" i="5"/>
  <c r="AI3484" i="5"/>
  <c r="AH2511" i="5"/>
  <c r="AI3253" i="5"/>
  <c r="AH2837" i="5"/>
  <c r="AI3288" i="5"/>
  <c r="AI2439" i="5"/>
  <c r="AI1879" i="5"/>
  <c r="AH628" i="5"/>
  <c r="AI1615" i="5"/>
  <c r="AI644" i="5"/>
  <c r="AI349" i="5"/>
  <c r="AI249" i="5"/>
  <c r="AH2560" i="5"/>
  <c r="AI2479" i="5"/>
  <c r="AH2058" i="5"/>
  <c r="AI1780" i="5"/>
  <c r="AH2832" i="5"/>
  <c r="AI632" i="5"/>
  <c r="AI896" i="5"/>
  <c r="AH2777" i="5"/>
  <c r="AI1063" i="5"/>
  <c r="AI710" i="5"/>
  <c r="AI1016" i="5"/>
  <c r="AI1450" i="5"/>
  <c r="AI1403" i="5"/>
  <c r="AI303" i="5"/>
  <c r="AH1899" i="5"/>
  <c r="AI1883" i="5"/>
  <c r="AH1452" i="5"/>
  <c r="AH2674" i="5"/>
  <c r="AI1717" i="5"/>
  <c r="AI875" i="5"/>
  <c r="AH824" i="5"/>
  <c r="AH1149" i="5"/>
  <c r="AI125" i="5"/>
  <c r="AI951" i="5"/>
  <c r="AH373" i="5"/>
  <c r="AI2979" i="5"/>
  <c r="AH326" i="5"/>
  <c r="AH805" i="5"/>
  <c r="AI1292" i="5"/>
  <c r="AI459" i="5"/>
  <c r="AH1286" i="5"/>
  <c r="AH313" i="5"/>
  <c r="AH271" i="5"/>
  <c r="AH750" i="5"/>
  <c r="AI717" i="5"/>
  <c r="AI1553" i="5"/>
  <c r="AH1369" i="5"/>
  <c r="AH280" i="5"/>
  <c r="AI664" i="5"/>
  <c r="AH784" i="5"/>
  <c r="AI2702" i="5"/>
  <c r="AH1240" i="5"/>
  <c r="AH1331" i="5"/>
  <c r="AI1943" i="5"/>
  <c r="AI1225" i="5"/>
  <c r="AI1048" i="5"/>
  <c r="AI194" i="5"/>
  <c r="AI2110" i="5"/>
  <c r="AI1891" i="5"/>
  <c r="AI1692" i="5"/>
  <c r="AI225" i="5"/>
  <c r="AI1136" i="5"/>
  <c r="AI1820" i="5"/>
  <c r="AH640" i="5"/>
  <c r="AI480" i="5"/>
  <c r="AI2657" i="5"/>
  <c r="AI1843" i="5"/>
  <c r="AH890" i="5"/>
  <c r="AI656" i="5"/>
  <c r="AI2279" i="5"/>
  <c r="AI1161" i="5"/>
  <c r="AI1351" i="5"/>
  <c r="AI1492" i="5"/>
  <c r="AH1893" i="5"/>
  <c r="AH2485" i="5"/>
  <c r="AH3210" i="5"/>
  <c r="AI3078" i="5"/>
  <c r="AH2894" i="5"/>
  <c r="AH2637" i="5"/>
  <c r="AH2029" i="5"/>
  <c r="AH3168" i="5"/>
  <c r="AH2796" i="5"/>
  <c r="AI1959" i="5"/>
  <c r="AI3358" i="5"/>
  <c r="AH2302" i="5"/>
  <c r="AH2406" i="5"/>
  <c r="AI2788" i="5"/>
  <c r="AH2844" i="5"/>
  <c r="AI2196" i="5"/>
  <c r="AI2655" i="5"/>
  <c r="AI57" i="5"/>
  <c r="AH3277" i="5"/>
  <c r="AI2217" i="5"/>
  <c r="AI2542" i="5"/>
  <c r="AI2407" i="5"/>
  <c r="AH608" i="5"/>
  <c r="AH1266" i="5"/>
  <c r="AH953" i="5"/>
  <c r="AH1504" i="5"/>
  <c r="AH865" i="5"/>
  <c r="AI785" i="5"/>
  <c r="AI2206" i="5"/>
  <c r="AI2618" i="5"/>
  <c r="AH2980" i="5"/>
  <c r="AI1732" i="5"/>
  <c r="AI121" i="5"/>
  <c r="AI1160" i="5"/>
  <c r="AI2739" i="5"/>
  <c r="AH575" i="5"/>
  <c r="AI153" i="5"/>
  <c r="AI2907" i="5"/>
  <c r="AH2539" i="5"/>
  <c r="AI1181" i="5"/>
  <c r="AH858" i="5"/>
  <c r="AH1000" i="5"/>
  <c r="AI2341" i="5"/>
  <c r="AI3060" i="5"/>
  <c r="AI2411" i="5"/>
  <c r="AI3328" i="5"/>
  <c r="AI2845" i="5"/>
  <c r="AH715" i="5"/>
  <c r="AH3356" i="5"/>
  <c r="AH3015" i="5"/>
  <c r="AH2172" i="5"/>
  <c r="AH3497" i="5"/>
  <c r="AH1637" i="5"/>
  <c r="AI2719" i="5"/>
  <c r="AI2431" i="5"/>
  <c r="AI2436" i="5"/>
  <c r="AH2943" i="5"/>
  <c r="AI3073" i="5"/>
  <c r="AI3455" i="5"/>
  <c r="AI1699" i="5"/>
  <c r="BN3" i="5"/>
  <c r="AI1800" i="5"/>
  <c r="AI2432" i="5"/>
  <c r="AH1421" i="5"/>
  <c r="AI2682" i="5"/>
  <c r="AH2144" i="5"/>
  <c r="AH1328" i="5"/>
  <c r="AH2794" i="5"/>
  <c r="AI616" i="5"/>
  <c r="AH2150" i="5"/>
  <c r="AH839" i="5"/>
  <c r="AI1603" i="5"/>
  <c r="AH1408" i="5"/>
  <c r="AH157" i="5"/>
  <c r="AH657" i="5"/>
  <c r="AH2026" i="5"/>
  <c r="AH687" i="5"/>
  <c r="AI376" i="5"/>
  <c r="AI1866" i="5"/>
  <c r="AH2932" i="5"/>
  <c r="AH535" i="5"/>
  <c r="AH1759" i="5"/>
  <c r="AI1660" i="5"/>
  <c r="AI2760" i="5"/>
  <c r="AI2921" i="5"/>
  <c r="AH2246" i="5"/>
  <c r="AI2502" i="5"/>
  <c r="AH1002" i="5"/>
  <c r="AI978" i="5"/>
  <c r="AH2883" i="5"/>
  <c r="AI861" i="5"/>
  <c r="AH1111" i="5"/>
  <c r="AI844" i="5"/>
  <c r="AI502" i="5"/>
  <c r="AH2392" i="5"/>
  <c r="AI2671" i="5"/>
  <c r="AH1454" i="5"/>
  <c r="AI2067" i="5"/>
  <c r="AH1399" i="5"/>
  <c r="AI1457" i="5"/>
  <c r="AH1068" i="5"/>
  <c r="AH1538" i="5"/>
  <c r="AH637" i="5"/>
  <c r="AI258" i="5"/>
  <c r="AH769" i="5"/>
  <c r="AI1000" i="5"/>
  <c r="AH1808" i="5"/>
  <c r="AI905" i="5"/>
  <c r="AI1041" i="5"/>
  <c r="AI2108" i="5"/>
  <c r="AI33" i="5"/>
  <c r="AH2933" i="5"/>
  <c r="AI991" i="5"/>
  <c r="AI2835" i="5"/>
  <c r="AI1575" i="5"/>
  <c r="AH1650" i="5"/>
  <c r="AH2432" i="5"/>
  <c r="AI94" i="5"/>
  <c r="AI172" i="5"/>
  <c r="AH892" i="5"/>
  <c r="AH1850" i="5"/>
  <c r="AH1582" i="5"/>
  <c r="AH1188" i="5"/>
  <c r="AI1256" i="5"/>
  <c r="AI2534" i="5"/>
  <c r="AI1383" i="5"/>
  <c r="AI2471" i="5"/>
  <c r="AH3459" i="5"/>
  <c r="AH2115" i="5"/>
  <c r="AH2348" i="5"/>
  <c r="AH3237" i="5"/>
  <c r="AH3366" i="5"/>
  <c r="AI1389" i="5"/>
  <c r="AH2456" i="5"/>
  <c r="AI1247" i="5"/>
  <c r="AH1382" i="5"/>
  <c r="AI2176" i="5"/>
  <c r="AH1964" i="5"/>
  <c r="AH1178" i="5"/>
  <c r="AI3086" i="5"/>
  <c r="AI1862" i="5"/>
  <c r="AH1807" i="5"/>
  <c r="AI105" i="5"/>
  <c r="AI2498" i="5"/>
  <c r="AH50" i="5"/>
  <c r="AH1113" i="5"/>
  <c r="AH2603" i="5"/>
  <c r="AH2781" i="5"/>
  <c r="AI2872" i="5"/>
  <c r="AH2991" i="5"/>
  <c r="AI3423" i="5"/>
  <c r="AI2454" i="5"/>
  <c r="AI2662" i="5"/>
  <c r="AH2902" i="5"/>
  <c r="AI3416" i="5"/>
  <c r="AH867" i="5"/>
  <c r="AH2125" i="5"/>
  <c r="AH3478" i="5"/>
  <c r="AH545" i="5"/>
  <c r="AI3489" i="5"/>
  <c r="AI2627" i="5"/>
  <c r="AH2729" i="5"/>
  <c r="AH2191" i="5"/>
  <c r="AI2643" i="5"/>
  <c r="AI1177" i="5"/>
  <c r="AH349" i="5"/>
  <c r="AI2050" i="5"/>
  <c r="AI1899" i="5"/>
  <c r="AH675" i="5"/>
  <c r="AH627" i="5"/>
  <c r="AH2665" i="5"/>
  <c r="AH1250" i="5"/>
  <c r="AH2924" i="5"/>
  <c r="AI488" i="5"/>
  <c r="AI1954" i="5"/>
  <c r="AH2996" i="5"/>
  <c r="AH665" i="5"/>
  <c r="AI1579" i="5"/>
  <c r="AH3247" i="5"/>
  <c r="AH2397" i="5"/>
  <c r="AH2349" i="5"/>
  <c r="AI3254" i="5"/>
  <c r="AH3309" i="5"/>
  <c r="AI1590" i="5"/>
  <c r="AI2443" i="5"/>
  <c r="AH3248" i="5"/>
  <c r="AH2463" i="5"/>
  <c r="AH1959" i="5"/>
  <c r="AH3187" i="5"/>
  <c r="AI2124" i="5"/>
  <c r="AH1423" i="5"/>
  <c r="AH2694" i="5"/>
  <c r="AH2421" i="5"/>
  <c r="AH2814" i="5"/>
  <c r="AI3144" i="5"/>
  <c r="AI2624" i="5"/>
  <c r="AH2093" i="5"/>
  <c r="AI3362" i="5"/>
  <c r="AI3191" i="5"/>
  <c r="AI2600" i="5"/>
  <c r="AI1798" i="5"/>
  <c r="AH3144" i="5"/>
  <c r="AH3345" i="5"/>
  <c r="AH2644" i="5"/>
  <c r="AH2543" i="5"/>
  <c r="AH664" i="5"/>
  <c r="AH2725" i="5"/>
  <c r="AI3227" i="5"/>
  <c r="AH2335" i="5"/>
  <c r="AH3194" i="5"/>
  <c r="AH3094" i="5"/>
  <c r="AI65" i="5"/>
  <c r="AI2616" i="5"/>
  <c r="AH2262" i="5"/>
  <c r="AH3444" i="5"/>
  <c r="AI1790" i="5"/>
  <c r="AI1927" i="5"/>
  <c r="AI2527" i="5"/>
  <c r="AH2517" i="5"/>
  <c r="AH1232" i="5"/>
  <c r="AI55" i="5"/>
  <c r="AH1935" i="5"/>
  <c r="AI3292" i="5"/>
  <c r="AH1654" i="5"/>
  <c r="AI2165" i="5"/>
  <c r="AI2853" i="5"/>
  <c r="AH3161" i="5"/>
  <c r="AH1806" i="5"/>
  <c r="AH2268" i="5"/>
  <c r="AH2515" i="5"/>
  <c r="AI2668" i="5"/>
  <c r="AH2763" i="5"/>
  <c r="AH3480" i="5"/>
  <c r="AI2396" i="5"/>
  <c r="AI2063" i="5"/>
  <c r="AI1105" i="5"/>
  <c r="AI2813" i="5"/>
  <c r="AH2869" i="5"/>
  <c r="AH2195" i="5"/>
  <c r="AI2212" i="5"/>
  <c r="AH2535" i="5"/>
  <c r="AI3316" i="5"/>
  <c r="AH3494" i="5"/>
  <c r="AH3051" i="5"/>
  <c r="AI2226" i="5"/>
  <c r="AH922" i="5"/>
  <c r="AI3242" i="5"/>
  <c r="AI3283" i="5"/>
  <c r="AH2236" i="5"/>
  <c r="AH1861" i="5"/>
  <c r="AH3430" i="5"/>
  <c r="AH2383" i="5"/>
  <c r="AI3335" i="5"/>
  <c r="AH2355" i="5"/>
  <c r="AI3383" i="5"/>
  <c r="AI3329" i="5"/>
  <c r="AI3239" i="5"/>
  <c r="AH3045" i="5"/>
  <c r="AI1901" i="5"/>
  <c r="AI1910" i="5"/>
  <c r="AH2435" i="5"/>
  <c r="AH2244" i="5"/>
  <c r="AI2333" i="5"/>
  <c r="AH2287" i="5"/>
  <c r="AH2688" i="5"/>
  <c r="AI2294" i="5"/>
  <c r="AI2549" i="5"/>
  <c r="AI2870" i="5"/>
  <c r="AH1973" i="5"/>
  <c r="AI2419" i="5"/>
  <c r="AH2541" i="5"/>
  <c r="AI2832" i="5"/>
  <c r="AH1863" i="5"/>
  <c r="AH3134" i="5"/>
  <c r="AH3042" i="5"/>
  <c r="AH2573" i="5"/>
  <c r="AH3131" i="5"/>
  <c r="AI3305" i="5"/>
  <c r="BM18" i="5"/>
  <c r="AH1249" i="5"/>
  <c r="AI458" i="5"/>
  <c r="AI384" i="5"/>
  <c r="AH153" i="5"/>
  <c r="AH1254" i="5"/>
  <c r="AI580" i="5"/>
  <c r="AH868" i="5"/>
  <c r="AH1293" i="5"/>
  <c r="AH415" i="5"/>
  <c r="AI1789" i="5"/>
  <c r="AH1913" i="5"/>
  <c r="AI142" i="5"/>
  <c r="AI381" i="5"/>
  <c r="AI1072" i="5"/>
  <c r="AH193" i="5"/>
  <c r="AI945" i="5"/>
  <c r="AH1597" i="5"/>
  <c r="AI672" i="5"/>
  <c r="AI882" i="5"/>
  <c r="AH2587" i="5"/>
  <c r="AI3004" i="5"/>
  <c r="AH2978" i="5"/>
  <c r="AH1933" i="5"/>
  <c r="AH2558" i="5"/>
  <c r="AI2544" i="5"/>
  <c r="AI3039" i="5"/>
  <c r="AI2740" i="5"/>
  <c r="AH3290" i="5"/>
  <c r="AH723" i="5"/>
  <c r="AH250" i="5"/>
  <c r="AH1917" i="5"/>
  <c r="AH672" i="5"/>
  <c r="AI2995" i="5"/>
  <c r="AH1997" i="5"/>
  <c r="AI3138" i="5"/>
  <c r="AI2906" i="5"/>
  <c r="AH2419" i="5"/>
  <c r="AH2494" i="5"/>
  <c r="AI2596" i="5"/>
  <c r="AI1748" i="5"/>
  <c r="AH1581" i="5"/>
  <c r="AH898" i="5"/>
  <c r="AI856" i="5"/>
  <c r="AH971" i="5"/>
  <c r="AI2511" i="5"/>
  <c r="AH3213" i="5"/>
  <c r="AH1773" i="5"/>
  <c r="AI2285" i="5"/>
  <c r="AI2403" i="5"/>
  <c r="AI43" i="5"/>
  <c r="AH2271" i="5"/>
  <c r="AI3139" i="5"/>
  <c r="AH3434" i="5"/>
  <c r="AH3061" i="5"/>
  <c r="AH2124" i="5"/>
  <c r="AH2318" i="5"/>
  <c r="AH3143" i="5"/>
  <c r="AH959" i="5"/>
  <c r="AH1839" i="5"/>
  <c r="AH2892" i="5"/>
  <c r="AI2699" i="5"/>
  <c r="AH786" i="5"/>
  <c r="AH1851" i="5"/>
  <c r="AI1009" i="5"/>
  <c r="AI2118" i="5"/>
  <c r="AI2223" i="5"/>
  <c r="AI1153" i="5"/>
  <c r="AI936" i="5"/>
  <c r="AI1198" i="5"/>
  <c r="AH1532" i="5"/>
  <c r="AI1176" i="5"/>
  <c r="AH1306" i="5"/>
  <c r="AI162" i="5"/>
  <c r="AH1464" i="5"/>
  <c r="AH698" i="5"/>
  <c r="AI1418" i="5"/>
  <c r="AH753" i="5"/>
  <c r="AH3184" i="5"/>
  <c r="AH2526" i="5"/>
  <c r="AH2528" i="5"/>
  <c r="AI3088" i="5"/>
  <c r="AI64" i="5"/>
  <c r="AH2827" i="5"/>
  <c r="AI3136" i="5"/>
  <c r="AH2640" i="5"/>
  <c r="AI2962" i="5"/>
  <c r="AI1813" i="5"/>
  <c r="AI3424" i="5"/>
  <c r="AI1685" i="5"/>
  <c r="AI2304" i="5"/>
  <c r="AI1143" i="5"/>
  <c r="AI1193" i="5"/>
  <c r="AH1927" i="5"/>
  <c r="AH2270" i="5"/>
  <c r="AH2235" i="5"/>
  <c r="AH1924" i="5"/>
  <c r="AI2573" i="5"/>
  <c r="AH2780" i="5"/>
  <c r="AI2776" i="5"/>
  <c r="AH3069" i="5"/>
  <c r="AH2202" i="5"/>
  <c r="AI1989" i="5"/>
  <c r="AI3135" i="5"/>
  <c r="AI2890" i="5"/>
  <c r="AI2558" i="5"/>
  <c r="AH3087" i="5"/>
  <c r="AI3010" i="5"/>
  <c r="AI2500" i="5"/>
  <c r="AH3115" i="5"/>
  <c r="AH2455" i="5"/>
  <c r="AH3466" i="5"/>
  <c r="AH2326" i="5"/>
  <c r="AH2422" i="5"/>
  <c r="AI3179" i="5"/>
  <c r="AI3341" i="5"/>
  <c r="AH897" i="5"/>
  <c r="AH3174" i="5"/>
  <c r="AH3281" i="5"/>
  <c r="AH1709" i="5"/>
  <c r="AI3500" i="5"/>
  <c r="AH2487" i="5"/>
  <c r="AH2225" i="5"/>
  <c r="AH719" i="5"/>
  <c r="AH3288" i="5"/>
  <c r="AI3219" i="5"/>
  <c r="AI1957" i="5"/>
  <c r="AI1919" i="5"/>
  <c r="AI2545" i="5"/>
  <c r="AI2764" i="5"/>
  <c r="AH2234" i="5"/>
  <c r="AI3089" i="5"/>
  <c r="AI2967" i="5"/>
  <c r="AI3384" i="5"/>
  <c r="AH3279" i="5"/>
  <c r="AI2349" i="5"/>
  <c r="AI3428" i="5"/>
  <c r="BM41" i="5"/>
  <c r="AH3374" i="5"/>
  <c r="AH2927" i="5"/>
  <c r="AH2095" i="5"/>
  <c r="AI2945" i="5"/>
  <c r="AH3026" i="5"/>
  <c r="AH2507" i="5"/>
  <c r="AH626" i="5"/>
  <c r="AI3412" i="5"/>
  <c r="AH2219" i="5"/>
  <c r="AH3186" i="5"/>
  <c r="AH651" i="5"/>
  <c r="AI2749" i="5"/>
  <c r="AH2911" i="5"/>
  <c r="AH2836" i="5"/>
  <c r="AH3085" i="5"/>
  <c r="AH2676" i="5"/>
  <c r="AH3135" i="5"/>
  <c r="AH2773" i="5"/>
  <c r="AH2138" i="5"/>
  <c r="AI2934" i="5"/>
  <c r="AH2399" i="5"/>
  <c r="AH705" i="5"/>
  <c r="AI3276" i="5"/>
  <c r="AH3289" i="5"/>
  <c r="AI2235" i="5"/>
  <c r="AI2942" i="5"/>
  <c r="AH3396" i="5"/>
  <c r="AI2484" i="5"/>
  <c r="AI2195" i="5"/>
  <c r="AI2781" i="5"/>
  <c r="AH857" i="5"/>
  <c r="AH3112" i="5"/>
  <c r="AI1402" i="5"/>
  <c r="AI1983" i="5"/>
  <c r="AI2847" i="5"/>
  <c r="AI2617" i="5"/>
  <c r="AH560" i="5"/>
  <c r="AH2060" i="5"/>
  <c r="AH2919" i="5"/>
  <c r="AI335" i="5"/>
  <c r="AI825" i="5"/>
  <c r="AH1871" i="5"/>
  <c r="AI3216" i="5"/>
  <c r="AI3350" i="5"/>
  <c r="AI1546" i="5"/>
  <c r="AH3" i="5"/>
  <c r="AI3352" i="5"/>
  <c r="AH1615" i="5"/>
  <c r="AH2436" i="5"/>
  <c r="AI1722" i="5"/>
  <c r="AH1908" i="5"/>
  <c r="AH1548" i="5"/>
  <c r="AI2488" i="5"/>
  <c r="AH1089" i="5"/>
  <c r="AH1235" i="5"/>
  <c r="AI318" i="5"/>
  <c r="AH2785" i="5"/>
  <c r="AH1217" i="5"/>
  <c r="AH1027" i="5"/>
  <c r="AI2775" i="5"/>
  <c r="AI2086" i="5"/>
  <c r="AI1222" i="5"/>
  <c r="AI3118" i="5"/>
  <c r="AI2368" i="5"/>
  <c r="AH2631" i="5"/>
  <c r="AH3490" i="5"/>
  <c r="AI2613" i="5"/>
  <c r="AH1979" i="5"/>
  <c r="AI1858" i="5"/>
  <c r="AI3354" i="5"/>
  <c r="AI2836" i="5"/>
  <c r="AI3264" i="5"/>
  <c r="AI2091" i="5"/>
  <c r="AH1867" i="5"/>
  <c r="AI2509" i="5"/>
  <c r="AI2572" i="5"/>
  <c r="AI2869" i="5"/>
  <c r="AI2203" i="5"/>
  <c r="AI1952" i="5"/>
  <c r="AH3117" i="5"/>
  <c r="AI1973" i="5"/>
  <c r="AH3079" i="5"/>
  <c r="AI920" i="5"/>
  <c r="AI2913" i="5"/>
  <c r="AI1586" i="5"/>
  <c r="AH2346" i="5"/>
  <c r="AH1471" i="5"/>
  <c r="AH1834" i="5"/>
  <c r="AI88" i="5"/>
  <c r="AH2490" i="5"/>
  <c r="AH1373" i="5"/>
  <c r="AH3420" i="5"/>
  <c r="AH2671" i="5"/>
  <c r="AH2212" i="5"/>
  <c r="AH3336" i="5"/>
  <c r="AH2454" i="5"/>
  <c r="AH3355" i="5"/>
  <c r="AI2029" i="5"/>
  <c r="AH1678" i="5"/>
  <c r="AI1594" i="5"/>
  <c r="AH3313" i="5"/>
  <c r="AH3178" i="5"/>
  <c r="AI2838" i="5"/>
  <c r="AI2733" i="5"/>
  <c r="AI2646" i="5"/>
  <c r="AH2131" i="5"/>
  <c r="AI3401" i="5"/>
  <c r="AI3503" i="5"/>
  <c r="AI3194" i="5"/>
  <c r="AH1535" i="5"/>
  <c r="AI3476" i="5"/>
  <c r="AH3043" i="5"/>
  <c r="AI2405" i="5"/>
  <c r="AI2437" i="5"/>
  <c r="AH1975" i="5"/>
  <c r="AI3033" i="5"/>
  <c r="AI1246" i="5"/>
  <c r="AI3302" i="5"/>
  <c r="AH3246" i="5"/>
  <c r="AH3422" i="5"/>
  <c r="AI2854" i="5"/>
  <c r="AH3381" i="5"/>
  <c r="AH1549" i="5"/>
  <c r="AH3216" i="5"/>
  <c r="AH1895" i="5"/>
  <c r="AI3474" i="5"/>
  <c r="AH1934" i="5"/>
  <c r="AI2044" i="5"/>
  <c r="AI2177" i="5"/>
  <c r="AI2253" i="5"/>
  <c r="AI2123" i="5"/>
  <c r="AI2140" i="5"/>
  <c r="AI1996" i="5"/>
  <c r="AI2824" i="5"/>
  <c r="AH2254" i="5"/>
  <c r="BM16" i="5"/>
  <c r="AH1525" i="5"/>
  <c r="AI2460" i="5"/>
  <c r="AI2943" i="5"/>
  <c r="BM32" i="5"/>
  <c r="AI3208" i="5"/>
  <c r="AI1573" i="5"/>
  <c r="AH485" i="5"/>
  <c r="AH282" i="5"/>
  <c r="AI237" i="5"/>
  <c r="AH1401" i="5"/>
  <c r="AI948" i="5"/>
  <c r="AH924" i="5"/>
  <c r="AH852" i="5"/>
  <c r="AH1632" i="5"/>
  <c r="AI3018" i="5"/>
  <c r="AH3154" i="5"/>
  <c r="AH83" i="5"/>
  <c r="AI1248" i="5"/>
  <c r="AI2071" i="5"/>
  <c r="AH3470" i="5"/>
  <c r="AH521" i="5"/>
  <c r="AI2135" i="5"/>
  <c r="AH1788" i="5"/>
  <c r="AI2738" i="5"/>
  <c r="AI1713" i="5"/>
  <c r="AH1047" i="5"/>
  <c r="AH1189" i="5"/>
  <c r="AH448" i="5"/>
  <c r="AH505" i="5"/>
  <c r="AH60" i="5"/>
  <c r="AH942" i="5"/>
  <c r="AI1250" i="5"/>
  <c r="AI413" i="5"/>
  <c r="AI438" i="5"/>
  <c r="AI725" i="5"/>
  <c r="AI918" i="5"/>
  <c r="AI626" i="5"/>
  <c r="AI2424" i="5"/>
  <c r="AH2042" i="5"/>
  <c r="AI1539" i="5"/>
  <c r="AI1658" i="5"/>
  <c r="AH3326" i="5"/>
  <c r="AH57" i="5"/>
  <c r="AI1931" i="5"/>
  <c r="AI539" i="5"/>
  <c r="AI1456" i="5"/>
  <c r="AI1929" i="5"/>
  <c r="AH1643" i="5"/>
  <c r="AH1197" i="5"/>
  <c r="AI1086" i="5"/>
  <c r="AH408" i="5"/>
  <c r="AI2107" i="5"/>
  <c r="AH2064" i="5"/>
  <c r="AH1900" i="5"/>
  <c r="AH1622" i="5"/>
  <c r="AH1746" i="5"/>
  <c r="AH2409" i="5"/>
  <c r="AH363" i="5"/>
  <c r="AI2698" i="5"/>
  <c r="AI144" i="5"/>
  <c r="AH1433" i="5"/>
  <c r="AH1294" i="5"/>
  <c r="AI283" i="5"/>
  <c r="AI1029" i="5"/>
  <c r="AI661" i="5"/>
  <c r="AI282" i="5"/>
  <c r="AH433" i="5"/>
  <c r="AH471" i="5"/>
  <c r="AH692" i="5"/>
  <c r="AH1478" i="5"/>
  <c r="AH2955" i="5"/>
  <c r="AH1604" i="5"/>
  <c r="AH2627" i="5"/>
  <c r="AI2746" i="5"/>
  <c r="AH1262" i="5"/>
  <c r="AH914" i="5"/>
  <c r="AI2265" i="5"/>
  <c r="AI286" i="5"/>
  <c r="AI460" i="5"/>
  <c r="AH1411" i="5"/>
  <c r="AH1865" i="5"/>
  <c r="AH506" i="5"/>
  <c r="AH1148" i="5"/>
  <c r="AI224" i="5"/>
  <c r="AH567" i="5"/>
  <c r="AH210" i="5"/>
  <c r="AH775" i="5"/>
  <c r="AH2000" i="5"/>
  <c r="AH2761" i="5"/>
  <c r="AI1512" i="5"/>
  <c r="AI82" i="5"/>
  <c r="AI1031" i="5"/>
  <c r="AI750" i="5"/>
  <c r="AH170" i="5"/>
  <c r="AI145" i="5"/>
  <c r="AH1616" i="5"/>
  <c r="AI2489" i="5"/>
  <c r="AH1181" i="5"/>
  <c r="AH734" i="5"/>
  <c r="AH556" i="5"/>
  <c r="AI269" i="5"/>
  <c r="AI294" i="5"/>
  <c r="AI597" i="5"/>
  <c r="AI774" i="5"/>
  <c r="AI975" i="5"/>
  <c r="AH893" i="5"/>
  <c r="AH1475" i="5"/>
  <c r="AI1146" i="5"/>
  <c r="AI165" i="5"/>
  <c r="AH219" i="5"/>
  <c r="AI1937" i="5"/>
  <c r="AH1275" i="5"/>
  <c r="AH915" i="5"/>
  <c r="AH2069" i="5"/>
  <c r="AI2812" i="5"/>
  <c r="AI169" i="5"/>
  <c r="AI1435" i="5"/>
  <c r="AH1793" i="5"/>
  <c r="AI1735" i="5"/>
  <c r="AI2112" i="5"/>
  <c r="AH209" i="5"/>
  <c r="AH1463" i="5"/>
  <c r="AI2457" i="5"/>
  <c r="AI2729" i="5"/>
  <c r="AH1305" i="5"/>
  <c r="AH1926" i="5"/>
  <c r="AI810" i="5"/>
  <c r="AH2946" i="5"/>
  <c r="AI1666" i="5"/>
  <c r="AH1676" i="5"/>
  <c r="AH211" i="5"/>
  <c r="AH1936" i="5"/>
  <c r="AH2873" i="5"/>
  <c r="AI2875" i="5"/>
  <c r="AI1113" i="5"/>
  <c r="AI1886" i="5"/>
  <c r="AH2317" i="5"/>
  <c r="AI3473" i="5"/>
  <c r="AI3380" i="5"/>
  <c r="AH3001" i="5"/>
  <c r="AI3103" i="5"/>
  <c r="AH3324" i="5"/>
  <c r="AI3048" i="5"/>
  <c r="AH3403" i="5"/>
  <c r="AH2308" i="5"/>
  <c r="AI2485" i="5"/>
  <c r="AI2334" i="5"/>
  <c r="AI2717" i="5"/>
  <c r="AI3248" i="5"/>
  <c r="AI3195" i="5"/>
  <c r="AH1799" i="5"/>
  <c r="AH2654" i="5"/>
  <c r="AH2656" i="5"/>
  <c r="AI2533" i="5"/>
  <c r="AH3433" i="5"/>
  <c r="AH2647" i="5"/>
  <c r="AH1925" i="5"/>
  <c r="AH2638" i="5"/>
  <c r="AH70" i="5"/>
  <c r="AH1177" i="5"/>
  <c r="AH2867" i="5"/>
  <c r="AH945" i="5"/>
  <c r="AI1445" i="5"/>
  <c r="AI1940" i="5"/>
  <c r="AI1002" i="5"/>
  <c r="AH2657" i="5"/>
  <c r="AH1339" i="5"/>
  <c r="AI1165" i="5"/>
  <c r="AH1292" i="5"/>
  <c r="AI254" i="5"/>
  <c r="AI779" i="5"/>
  <c r="AH1592" i="5"/>
  <c r="AI2378" i="5"/>
  <c r="AI1396" i="5"/>
  <c r="AI787" i="5"/>
  <c r="AH849" i="5"/>
  <c r="AH2362" i="5"/>
  <c r="AH1484" i="5"/>
  <c r="AH1282" i="5"/>
  <c r="AI1683" i="5"/>
  <c r="AH2639" i="5"/>
  <c r="AI2961" i="5"/>
  <c r="AI2162" i="5"/>
  <c r="AH2508" i="5"/>
  <c r="AH1589" i="5"/>
  <c r="AI2661" i="5"/>
  <c r="AI2068" i="5"/>
  <c r="AH2478" i="5"/>
  <c r="AI2992" i="5"/>
  <c r="AI3147" i="5"/>
  <c r="AI1118" i="5"/>
  <c r="AH2217" i="5"/>
  <c r="AH2084" i="5"/>
  <c r="AI2730" i="5"/>
  <c r="AH3245" i="5"/>
  <c r="AI3438" i="5"/>
  <c r="AI2862" i="5"/>
  <c r="AI3364" i="5"/>
  <c r="AH2259" i="5"/>
  <c r="AI1215" i="5"/>
  <c r="AH1503" i="5"/>
  <c r="AI1662" i="5"/>
  <c r="AI1264" i="5"/>
  <c r="AH2043" i="5"/>
  <c r="AI690" i="5"/>
  <c r="AI2376" i="5"/>
  <c r="AH1033" i="5"/>
  <c r="AH776" i="5"/>
  <c r="AH1981" i="5"/>
  <c r="AH258" i="5"/>
  <c r="AH2760" i="5"/>
  <c r="AI1460" i="5"/>
  <c r="AH1470" i="5"/>
  <c r="AI730" i="5"/>
  <c r="AI1612" i="5"/>
  <c r="AH1906" i="5"/>
  <c r="AH1380" i="5"/>
  <c r="AI1743" i="5"/>
  <c r="AI1400" i="5"/>
  <c r="AI1428" i="5"/>
  <c r="AH2039" i="5"/>
  <c r="AI1911" i="5"/>
  <c r="AI2291" i="5"/>
  <c r="AI3421" i="5"/>
  <c r="AI3501" i="5"/>
  <c r="AI3433" i="5"/>
  <c r="AI2219" i="5"/>
  <c r="AI1933" i="5"/>
  <c r="AI2871" i="5"/>
  <c r="AH3253" i="5"/>
  <c r="AH3387" i="5"/>
  <c r="AH1600" i="5"/>
  <c r="AI3009" i="5"/>
  <c r="AH2703" i="5"/>
  <c r="AI1640" i="5"/>
  <c r="AI2575" i="5"/>
  <c r="AH951" i="5"/>
  <c r="AI1037" i="5"/>
  <c r="AI534" i="5"/>
  <c r="AH1593" i="5"/>
  <c r="AH2135" i="5"/>
  <c r="AH874" i="5"/>
  <c r="AH1711" i="5"/>
  <c r="AH2778" i="5"/>
  <c r="AI1371" i="5"/>
  <c r="AH2142" i="5"/>
  <c r="AH354" i="5"/>
  <c r="AI219" i="5"/>
  <c r="AH2728" i="5"/>
  <c r="AH166" i="5"/>
  <c r="AH279" i="5"/>
  <c r="AH1690" i="5"/>
  <c r="AH1819" i="5"/>
  <c r="AH1492" i="5"/>
  <c r="AH883" i="5"/>
  <c r="AI2521" i="5"/>
  <c r="AI185" i="5"/>
  <c r="AI2879" i="5"/>
  <c r="AI794" i="5"/>
  <c r="AI853" i="5"/>
  <c r="AI136" i="5"/>
  <c r="AH1968" i="5"/>
  <c r="AH1889" i="5"/>
  <c r="AH828" i="5"/>
  <c r="AH1103" i="5"/>
  <c r="AI960" i="5"/>
  <c r="AI691" i="5"/>
  <c r="AH2792" i="5"/>
  <c r="AH2841" i="5"/>
  <c r="AH1150" i="5"/>
  <c r="AI37" i="5"/>
  <c r="AI989" i="5"/>
  <c r="AI537" i="5"/>
  <c r="AH59" i="5"/>
  <c r="AH1610" i="5"/>
  <c r="AI1481" i="5"/>
  <c r="AH1361" i="5"/>
  <c r="AH464" i="5"/>
  <c r="AI7" i="5"/>
  <c r="AH511" i="5"/>
  <c r="AI421" i="5"/>
  <c r="AI96" i="5"/>
  <c r="AI1185" i="5"/>
  <c r="AH2306" i="5"/>
  <c r="AI1405" i="5"/>
  <c r="AI2468" i="5"/>
  <c r="AI490" i="5"/>
  <c r="AI1206" i="5"/>
  <c r="AH1707" i="5"/>
  <c r="AI1578" i="5"/>
  <c r="AH1946" i="5"/>
  <c r="AH1647" i="5"/>
  <c r="AH308" i="5"/>
  <c r="AH2410" i="5"/>
  <c r="AH1559" i="5"/>
  <c r="AH56" i="5"/>
  <c r="AI1809" i="5"/>
  <c r="AH2168" i="5"/>
  <c r="AH880" i="5"/>
  <c r="AI176" i="5"/>
  <c r="AI1905" i="5"/>
  <c r="AI1046" i="5"/>
  <c r="AH2067" i="5"/>
  <c r="AH1436" i="5"/>
  <c r="AH1838" i="5"/>
  <c r="AH3142" i="5"/>
  <c r="AH2141" i="5"/>
  <c r="AH2443" i="5"/>
  <c r="AH3347" i="5"/>
  <c r="AI1491" i="5"/>
  <c r="AH3023" i="5"/>
  <c r="AI2420" i="5"/>
  <c r="AI2185" i="5"/>
  <c r="AH2929" i="5"/>
  <c r="AH3489" i="5"/>
  <c r="AH1267" i="5"/>
  <c r="AI3371" i="5"/>
  <c r="AI3067" i="5"/>
  <c r="AH2901" i="5"/>
  <c r="AI2501" i="5"/>
  <c r="AI2517" i="5"/>
  <c r="AH3196" i="5"/>
  <c r="AI51" i="5"/>
  <c r="AI1066" i="5"/>
  <c r="AI2129" i="5"/>
  <c r="AH2140" i="5"/>
  <c r="AH1983" i="5"/>
  <c r="AH1016" i="5"/>
  <c r="AH2514" i="5"/>
  <c r="AI1947" i="5"/>
  <c r="AH2849" i="5"/>
  <c r="AH2643" i="5"/>
  <c r="AI463" i="5"/>
  <c r="AI2247" i="5"/>
  <c r="AH2474" i="5"/>
  <c r="AI1294" i="5"/>
  <c r="AI471" i="5"/>
  <c r="AH1655" i="5"/>
  <c r="AI2770" i="5"/>
  <c r="AH2595" i="5"/>
  <c r="AH1940" i="5"/>
  <c r="AH77" i="5"/>
  <c r="AH2057" i="5"/>
  <c r="AI2569" i="5"/>
  <c r="AH703" i="5"/>
  <c r="AH1372" i="5"/>
  <c r="AH3240" i="5"/>
  <c r="AH3328" i="5"/>
  <c r="AH2185" i="5"/>
  <c r="AI2978" i="5"/>
  <c r="AI3394" i="5"/>
  <c r="AI3353" i="5"/>
  <c r="AH1974" i="5"/>
  <c r="AI3220" i="5"/>
  <c r="AI2422" i="5"/>
  <c r="AI2085" i="5"/>
  <c r="AH3354" i="5"/>
  <c r="AI1765" i="5"/>
  <c r="AI2898" i="5"/>
  <c r="AH2950" i="5"/>
  <c r="AI2703" i="5"/>
  <c r="AI2000" i="5"/>
  <c r="AI3299" i="5"/>
  <c r="AI1530" i="5"/>
  <c r="AI3505" i="5"/>
  <c r="AH2755" i="5"/>
  <c r="AI2678" i="5"/>
  <c r="AH1508" i="5"/>
  <c r="AI2284" i="5"/>
  <c r="AH68" i="5"/>
  <c r="AH519" i="5"/>
  <c r="AI2283" i="5"/>
  <c r="AI735" i="5"/>
  <c r="AH522" i="5"/>
  <c r="AI1288" i="5"/>
  <c r="AH2018" i="5"/>
  <c r="AH1558" i="5"/>
  <c r="AH1740" i="5"/>
  <c r="AH2054" i="5"/>
  <c r="AI1011" i="5"/>
  <c r="AH2464" i="5"/>
  <c r="AI2650" i="5"/>
  <c r="AH674" i="5"/>
  <c r="AH411" i="5"/>
  <c r="AH2585" i="5"/>
  <c r="AI2924" i="5"/>
  <c r="AH1939" i="5"/>
  <c r="AH1496" i="5"/>
  <c r="AH1359" i="5"/>
  <c r="AI3121" i="5"/>
  <c r="AH2145" i="5"/>
  <c r="AH2823" i="5"/>
  <c r="AH3378" i="5"/>
  <c r="BN6" i="5"/>
  <c r="AH1180" i="5"/>
  <c r="AH2550" i="5"/>
  <c r="AH2727" i="5"/>
  <c r="AH2680" i="5"/>
  <c r="AH2788" i="5"/>
  <c r="AI2742" i="5"/>
  <c r="AI3272" i="5"/>
  <c r="AI447" i="5"/>
  <c r="AI1448" i="5"/>
  <c r="AH1530" i="5"/>
  <c r="AI405" i="5"/>
  <c r="AI374" i="5"/>
  <c r="AI2458" i="5"/>
  <c r="AI216" i="5"/>
  <c r="AI992" i="5"/>
  <c r="AI1010" i="5"/>
  <c r="AH954" i="5"/>
  <c r="AH597" i="5"/>
  <c r="AH721" i="5"/>
  <c r="AI337" i="5"/>
  <c r="AH255" i="5"/>
  <c r="AI1339" i="5"/>
  <c r="AI911" i="5"/>
  <c r="AI2673" i="5"/>
  <c r="AI2116" i="5"/>
  <c r="AI1182" i="5"/>
  <c r="AH260" i="5"/>
  <c r="AI2190" i="5"/>
  <c r="AH2900" i="5"/>
  <c r="AH2649" i="5"/>
  <c r="AI1289" i="5"/>
  <c r="AI319" i="5"/>
  <c r="AI1120" i="5"/>
  <c r="AI1484" i="5"/>
  <c r="AI436" i="5"/>
  <c r="AH662" i="5"/>
  <c r="AI199" i="5"/>
  <c r="AI947" i="5"/>
  <c r="AI1149" i="5"/>
  <c r="AH748" i="5"/>
  <c r="AH1402" i="5"/>
  <c r="AH1515" i="5"/>
  <c r="AI1322" i="5"/>
  <c r="AH256" i="5"/>
  <c r="AI839" i="5"/>
  <c r="AI1283" i="5"/>
  <c r="AI430" i="5"/>
  <c r="AI1488" i="5"/>
  <c r="AI246" i="5"/>
  <c r="AI388" i="5"/>
  <c r="AI726" i="5"/>
  <c r="AI496" i="5"/>
  <c r="AI2142" i="5"/>
  <c r="AH875" i="5"/>
  <c r="AI1844" i="5"/>
  <c r="AH882" i="5"/>
  <c r="AI407" i="5"/>
  <c r="AI2466" i="5"/>
  <c r="AI2601" i="5"/>
  <c r="AH2971" i="5"/>
  <c r="AH2393" i="5"/>
  <c r="AI2713" i="5"/>
  <c r="AI1280" i="5"/>
  <c r="AH461" i="5"/>
  <c r="AI1963" i="5"/>
  <c r="AI1604" i="5"/>
  <c r="AH1614" i="5"/>
  <c r="AH18" i="5"/>
  <c r="AH977" i="5"/>
  <c r="AI2232" i="5"/>
  <c r="AH1739" i="5"/>
  <c r="AI625" i="5"/>
  <c r="AH1107" i="5"/>
  <c r="AH2112" i="5"/>
  <c r="AH1009" i="5"/>
  <c r="AH755" i="5"/>
  <c r="AI1634" i="5"/>
  <c r="AH2726" i="5"/>
  <c r="AH2323" i="5"/>
  <c r="AH2261" i="5"/>
  <c r="AH3458" i="5"/>
  <c r="AI3148" i="5"/>
  <c r="AH1846" i="5"/>
  <c r="AI1863" i="5"/>
  <c r="AH3121" i="5"/>
  <c r="AH2622" i="5"/>
  <c r="AH3156" i="5"/>
  <c r="AH2493" i="5"/>
  <c r="AI3050" i="5"/>
  <c r="AH3256" i="5"/>
  <c r="AH3344" i="5"/>
  <c r="AH2807" i="5"/>
  <c r="AI1832" i="5"/>
  <c r="AH3505" i="5"/>
  <c r="AI2032" i="5"/>
  <c r="AH2973" i="5"/>
  <c r="AI2814" i="5"/>
  <c r="AH2670" i="5"/>
  <c r="AH1949" i="5"/>
  <c r="AH322" i="5"/>
  <c r="AI2354" i="5"/>
  <c r="AI1955" i="5"/>
  <c r="AH1723" i="5"/>
  <c r="AI313" i="5"/>
  <c r="AH2864" i="5"/>
  <c r="AI1278" i="5"/>
  <c r="AI1884" i="5"/>
  <c r="AH833" i="5"/>
  <c r="AH469" i="5"/>
  <c r="AH1737" i="5"/>
  <c r="AH993" i="5"/>
  <c r="AH1100" i="5"/>
  <c r="AH477" i="5"/>
  <c r="AH1288" i="5"/>
  <c r="AI3005" i="5"/>
  <c r="AH1741" i="5"/>
  <c r="AI1610" i="5"/>
  <c r="AH1783" i="5"/>
  <c r="AH2829" i="5"/>
  <c r="AI3419" i="5"/>
  <c r="AI3169" i="5"/>
  <c r="AH3029" i="5"/>
  <c r="AI2580" i="5"/>
  <c r="AH808" i="5"/>
  <c r="AH2293" i="5"/>
  <c r="AH2334" i="5"/>
  <c r="AI2768" i="5"/>
  <c r="AH3498" i="5"/>
  <c r="AI2098" i="5"/>
  <c r="AI3210" i="5"/>
  <c r="AI3167" i="5"/>
  <c r="AH3027" i="5"/>
  <c r="AI2336" i="5"/>
  <c r="AI1893" i="5"/>
  <c r="AH3426" i="5"/>
  <c r="AI3212" i="5"/>
  <c r="AI2960" i="5"/>
  <c r="AI2731" i="5"/>
  <c r="AH2801" i="5"/>
  <c r="AH1398" i="5"/>
  <c r="AI2555" i="5"/>
  <c r="AI577" i="5"/>
  <c r="AH2074" i="5"/>
  <c r="AH527" i="5"/>
  <c r="AI472" i="5"/>
  <c r="AH1082" i="5"/>
  <c r="AI1549" i="5"/>
  <c r="AH1987" i="5"/>
  <c r="AI1030" i="5"/>
  <c r="AI1458" i="5"/>
  <c r="AH2321" i="5"/>
  <c r="AI2331" i="5"/>
  <c r="AI1514" i="5"/>
  <c r="AH324" i="5"/>
  <c r="AH864" i="5"/>
  <c r="AI1900" i="5"/>
  <c r="AH1639" i="5"/>
  <c r="AH1431" i="5"/>
  <c r="AI2798" i="5"/>
  <c r="AI3258" i="5"/>
  <c r="AI3317" i="5"/>
  <c r="AI2951" i="5"/>
  <c r="AH2366" i="5"/>
  <c r="AI1958" i="5"/>
  <c r="AH2963" i="5"/>
  <c r="AH1907" i="5"/>
  <c r="AI455" i="5"/>
  <c r="AI724" i="5"/>
  <c r="AI553" i="5"/>
  <c r="AI837" i="5"/>
  <c r="AH2547" i="5"/>
  <c r="AI416" i="5"/>
  <c r="AI2674" i="5"/>
  <c r="AH330" i="5"/>
  <c r="AI1341" i="5"/>
  <c r="AH179" i="5"/>
  <c r="AH619" i="5"/>
  <c r="AH1102" i="5"/>
  <c r="AH758" i="5"/>
  <c r="AH2762" i="5"/>
  <c r="AH3255" i="5"/>
  <c r="AH2722" i="5"/>
  <c r="AH2313" i="5"/>
  <c r="AH2049" i="5"/>
  <c r="AI2151" i="5"/>
  <c r="AI1128" i="5"/>
  <c r="AH3251" i="5"/>
  <c r="AI2101" i="5"/>
  <c r="AH2192" i="5"/>
  <c r="AI2825" i="5"/>
  <c r="AH1095" i="5"/>
  <c r="AI150" i="5"/>
  <c r="AH1961" i="5"/>
  <c r="AI140" i="5"/>
  <c r="AI1338" i="5"/>
  <c r="AI982" i="5"/>
  <c r="AI1271" i="5"/>
  <c r="AI1159" i="5"/>
  <c r="AH2344" i="5"/>
  <c r="AI1144" i="5"/>
  <c r="AH1995" i="5"/>
  <c r="AI1169" i="5"/>
  <c r="AI2476" i="5"/>
  <c r="AH3491" i="5"/>
  <c r="AI3065" i="5"/>
  <c r="AH2210" i="5"/>
  <c r="AI1693" i="5"/>
  <c r="AI2210" i="5"/>
  <c r="AI1125" i="5"/>
  <c r="AI2874" i="5"/>
  <c r="AI2126" i="5"/>
  <c r="AI618" i="5"/>
  <c r="AH1011" i="5"/>
  <c r="AI3355" i="5"/>
  <c r="AH2775" i="5"/>
  <c r="AH2251" i="5"/>
  <c r="AH2789" i="5"/>
  <c r="AI3109" i="5"/>
  <c r="AH1607" i="5"/>
  <c r="AI1948" i="5"/>
  <c r="AI2873" i="5"/>
  <c r="AH67" i="5"/>
  <c r="AH1805" i="5"/>
  <c r="AI2952" i="5"/>
  <c r="AI62" i="5"/>
  <c r="AH2685" i="5"/>
  <c r="AH2023" i="5"/>
  <c r="AH2564" i="5"/>
  <c r="AI3251" i="5"/>
  <c r="AH2903" i="5"/>
  <c r="AI3400" i="5"/>
  <c r="AI1878" i="5"/>
  <c r="AI3218" i="5"/>
  <c r="AH2180" i="5"/>
  <c r="AH2506" i="5"/>
  <c r="AI666" i="5"/>
  <c r="AH827" i="5"/>
  <c r="AI2144" i="5"/>
  <c r="AH2979" i="5"/>
  <c r="AH2858" i="5"/>
  <c r="AI728" i="5"/>
  <c r="AH539" i="5"/>
  <c r="AH2658" i="5"/>
  <c r="AH2866" i="5"/>
  <c r="AI1516" i="5"/>
  <c r="AI368" i="5"/>
  <c r="AH799" i="5"/>
  <c r="AH2090" i="5"/>
  <c r="AH787" i="5"/>
  <c r="AH436" i="5"/>
  <c r="AH2586" i="5"/>
  <c r="AI1964" i="5"/>
  <c r="AI1764" i="5"/>
  <c r="AH1765" i="5"/>
  <c r="AH2382" i="5"/>
  <c r="AI3029" i="5"/>
  <c r="AH3075" i="5"/>
  <c r="AH2469" i="5"/>
  <c r="AI2045" i="5"/>
  <c r="AH1901" i="5"/>
  <c r="AI3189" i="5"/>
  <c r="AH3066" i="5"/>
  <c r="AI2889" i="5"/>
  <c r="AI2728" i="5"/>
  <c r="AI6" i="5"/>
  <c r="BN4" i="5"/>
  <c r="AH2267" i="5"/>
  <c r="AH2028" i="5"/>
  <c r="AH2567" i="5"/>
  <c r="AI3289" i="5"/>
  <c r="AH2347" i="5"/>
  <c r="AI2221" i="5"/>
  <c r="AH2038" i="5"/>
  <c r="AI2154" i="5"/>
  <c r="AH2951" i="5"/>
  <c r="AI2225" i="5"/>
  <c r="AI1336" i="5"/>
  <c r="AI60" i="5"/>
  <c r="AH2475" i="5"/>
  <c r="AH2220" i="5"/>
  <c r="AI3162" i="5"/>
  <c r="AI1814" i="5"/>
  <c r="AH3508" i="5"/>
  <c r="AI3176" i="5"/>
  <c r="AI2844" i="5"/>
  <c r="AI3370" i="5"/>
  <c r="AI3488" i="5"/>
  <c r="AI3458" i="5"/>
  <c r="AI3260" i="5"/>
  <c r="AH8" i="5"/>
  <c r="AI3035" i="5"/>
  <c r="AH2524" i="5"/>
  <c r="AI2828" i="5"/>
  <c r="AH2015" i="5"/>
  <c r="AI3002" i="5"/>
  <c r="AH1272" i="5"/>
  <c r="AI1797" i="5"/>
  <c r="AI3466" i="5"/>
  <c r="AI3079" i="5"/>
  <c r="AI2543" i="5"/>
  <c r="AI3166" i="5"/>
  <c r="AH3502" i="5"/>
  <c r="AI2348" i="5"/>
  <c r="AI1646" i="5"/>
  <c r="AH2193" i="5"/>
  <c r="AI1888" i="5"/>
  <c r="AI2148" i="5"/>
  <c r="AI2929" i="5"/>
  <c r="AI3271" i="5"/>
  <c r="AH2286" i="5"/>
  <c r="AI3464" i="5"/>
  <c r="AH1727" i="5"/>
  <c r="AH3208" i="5"/>
  <c r="AI3267" i="5"/>
  <c r="AI2914" i="5"/>
  <c r="AH1280" i="5"/>
  <c r="AI3217" i="5"/>
  <c r="AH2165" i="5"/>
  <c r="AI2435" i="5"/>
  <c r="AH2146" i="5"/>
  <c r="AI2149" i="5"/>
  <c r="AH1743" i="5"/>
  <c r="AH3242" i="5"/>
  <c r="AI2024" i="5"/>
  <c r="AI2715" i="5"/>
  <c r="AH947" i="5"/>
  <c r="AH2525" i="5"/>
  <c r="AI2864" i="5"/>
  <c r="AI2157" i="5"/>
  <c r="AH3393" i="5"/>
  <c r="AH3507" i="5"/>
  <c r="AH3163" i="5"/>
  <c r="AH2664" i="5"/>
  <c r="AH3410" i="5"/>
  <c r="AH2228" i="5"/>
  <c r="AI1311" i="5"/>
  <c r="AH2779" i="5"/>
  <c r="AI3046" i="5"/>
  <c r="AH2732" i="5"/>
  <c r="AI1773" i="5"/>
  <c r="AI2264" i="5"/>
  <c r="AI2701" i="5"/>
  <c r="AH2695" i="5"/>
  <c r="AI3230" i="5"/>
  <c r="AI1133" i="5"/>
  <c r="AH2372" i="5"/>
  <c r="AH2117" i="5"/>
  <c r="AI2271" i="5"/>
  <c r="AI2784" i="5"/>
  <c r="AH2486" i="5"/>
  <c r="AI2663" i="5"/>
  <c r="AH3379" i="5"/>
  <c r="AH3062" i="5"/>
  <c r="AH2904" i="5"/>
  <c r="AH3361" i="5"/>
  <c r="AI2392" i="5"/>
  <c r="AI542" i="5"/>
  <c r="AH528" i="5"/>
  <c r="AH1427" i="5"/>
  <c r="AH845" i="5"/>
  <c r="AI637" i="5"/>
  <c r="AI379" i="5"/>
  <c r="AH668" i="5"/>
  <c r="AH1505" i="5"/>
  <c r="AH347" i="5"/>
  <c r="AI651" i="5"/>
  <c r="AH365" i="5"/>
  <c r="AH745" i="5"/>
  <c r="AI894" i="5"/>
  <c r="AI546" i="5"/>
  <c r="AH1856" i="5"/>
  <c r="AI1295" i="5"/>
  <c r="AH3012" i="5"/>
  <c r="AI2981" i="5"/>
  <c r="AH1853" i="5"/>
  <c r="AH1316" i="5"/>
  <c r="AH1058" i="5"/>
  <c r="AI2984" i="5"/>
  <c r="AI3315" i="5"/>
  <c r="AH2052" i="5"/>
  <c r="AH1346" i="5"/>
  <c r="AI2604" i="5"/>
  <c r="AI3338" i="5"/>
  <c r="AI415" i="5"/>
  <c r="AI434" i="5"/>
  <c r="AH146" i="5"/>
  <c r="AH1367" i="5"/>
  <c r="AH1161" i="5"/>
  <c r="AI3425" i="5"/>
  <c r="AI1357" i="5"/>
  <c r="AH2580" i="5"/>
  <c r="AH3318" i="5"/>
  <c r="AI2615" i="5"/>
  <c r="AI2053" i="5"/>
  <c r="AI2019" i="5"/>
  <c r="AI2925" i="5"/>
  <c r="AI1302" i="5"/>
  <c r="AH770" i="5"/>
  <c r="AI2062" i="5"/>
  <c r="AH1903" i="5"/>
  <c r="AH3275" i="5"/>
  <c r="AI1754" i="5"/>
  <c r="AH2363" i="5"/>
  <c r="AI3432" i="5"/>
  <c r="AH3358" i="5"/>
  <c r="AH3193" i="5"/>
  <c r="AH2623" i="5"/>
  <c r="AH2913" i="5"/>
  <c r="AH1281" i="5"/>
  <c r="AI2903" i="5"/>
  <c r="AH2974" i="5"/>
  <c r="AI3000" i="5"/>
  <c r="AI1404" i="5"/>
  <c r="AH202" i="5"/>
  <c r="AI600" i="5"/>
  <c r="AH944" i="5"/>
  <c r="AI1718" i="5"/>
  <c r="AH1088" i="5"/>
  <c r="AI561" i="5"/>
  <c r="AH2256" i="5"/>
  <c r="AI2299" i="5"/>
  <c r="AH1789" i="5"/>
  <c r="AI817" i="5"/>
  <c r="AH2158" i="5"/>
  <c r="AI2035" i="5"/>
  <c r="AH1931" i="5"/>
  <c r="AI968" i="5"/>
  <c r="AH912" i="5"/>
  <c r="AH2215" i="5"/>
  <c r="AH1226" i="5"/>
  <c r="AH1869" i="5"/>
  <c r="AI1974" i="5"/>
  <c r="BM46" i="5"/>
  <c r="AH3359" i="5"/>
  <c r="AH3177" i="5"/>
  <c r="AH2598" i="5"/>
  <c r="AH3483" i="5"/>
  <c r="AH1796" i="5"/>
  <c r="AH2843" i="5"/>
  <c r="AH3065" i="5"/>
  <c r="AI3261" i="5"/>
  <c r="AI3132" i="5"/>
  <c r="AI3495" i="5"/>
  <c r="AH2624" i="5"/>
  <c r="AI2620" i="5"/>
  <c r="AH2803" i="5"/>
  <c r="AH1080" i="5"/>
  <c r="AI2459" i="5"/>
  <c r="AI2765" i="5"/>
  <c r="AI2756" i="5"/>
  <c r="AH611" i="5"/>
  <c r="AH3056" i="5"/>
  <c r="AI3275" i="5"/>
  <c r="AH2310" i="5"/>
  <c r="AI2350" i="5"/>
  <c r="AI3008" i="5"/>
  <c r="AI3324" i="5"/>
  <c r="AH2324" i="5"/>
  <c r="AH3220" i="5"/>
  <c r="AH1075" i="5"/>
  <c r="AI3250" i="5"/>
  <c r="AH3398" i="5"/>
  <c r="AH3169" i="5"/>
  <c r="AI3480" i="5"/>
  <c r="AH3475" i="5"/>
  <c r="AI3180" i="5"/>
  <c r="AI3504" i="5"/>
  <c r="AH2245" i="5"/>
  <c r="AH1648" i="5"/>
  <c r="AI2319" i="5"/>
  <c r="AI2876" i="5"/>
  <c r="AH3452" i="5"/>
  <c r="AI1992" i="5"/>
  <c r="AI1542" i="5"/>
  <c r="AI2255" i="5"/>
  <c r="AI1847" i="5"/>
  <c r="AH2237" i="5"/>
  <c r="AI2773" i="5"/>
  <c r="AI3192" i="5"/>
  <c r="AI2922" i="5"/>
  <c r="AH3044" i="5"/>
  <c r="AH1733" i="5"/>
  <c r="AI3107" i="5"/>
  <c r="AH3111" i="5"/>
  <c r="AI2306" i="5"/>
  <c r="AH3147" i="5"/>
  <c r="AI3386" i="5"/>
  <c r="AI3429" i="5"/>
  <c r="AH2806" i="5"/>
  <c r="AH1797" i="5"/>
  <c r="AH807" i="5"/>
  <c r="AH2985" i="5"/>
  <c r="AI3101" i="5"/>
  <c r="AH2621" i="5"/>
  <c r="AH3388" i="5"/>
  <c r="AH2255" i="5"/>
  <c r="AI2132" i="5"/>
  <c r="AH2982" i="5"/>
  <c r="AH2881" i="5"/>
  <c r="AI2381" i="5"/>
  <c r="AI3037" i="5"/>
  <c r="AH2415" i="5"/>
  <c r="AH2213" i="5"/>
  <c r="AH3232" i="5"/>
  <c r="AH3320" i="5"/>
  <c r="AH2958" i="5"/>
  <c r="AH3230" i="5"/>
  <c r="AH2252" i="5"/>
  <c r="AI2080" i="5"/>
  <c r="AI2006" i="5"/>
  <c r="AI2983" i="5"/>
  <c r="AI2356" i="5"/>
  <c r="AH2132" i="5"/>
  <c r="AI2004" i="5"/>
  <c r="AH2446" i="5"/>
  <c r="AH3106" i="5"/>
  <c r="AH2428" i="5"/>
  <c r="AH650" i="5"/>
  <c r="AI1816" i="5"/>
  <c r="AI3108" i="5"/>
  <c r="AI2524" i="5"/>
  <c r="AH2518" i="5"/>
  <c r="AI2164" i="5"/>
  <c r="AH2007" i="5"/>
  <c r="AH2149" i="5"/>
  <c r="AI2335" i="5"/>
  <c r="AI3142" i="5"/>
  <c r="AI1254" i="5"/>
  <c r="AH904" i="5"/>
  <c r="AH1041" i="5"/>
  <c r="AI1684" i="5"/>
  <c r="AH1787" i="5"/>
  <c r="AH2127" i="5"/>
  <c r="AI3374" i="5"/>
  <c r="AI2758" i="5"/>
  <c r="AH9" i="5"/>
  <c r="AH3353" i="5"/>
  <c r="AI1871" i="5"/>
  <c r="AI58" i="5"/>
  <c r="AH3039" i="5"/>
  <c r="AH3352" i="5"/>
  <c r="AH2677" i="5"/>
  <c r="AI1700" i="5"/>
  <c r="AH283" i="5"/>
  <c r="AH2857" i="5"/>
  <c r="AH91" i="5"/>
  <c r="AI1563" i="5"/>
  <c r="AH123" i="5"/>
  <c r="AI2550" i="5"/>
  <c r="AH1076" i="5"/>
  <c r="AH3095" i="5"/>
  <c r="BM45" i="5"/>
  <c r="AH3431" i="5"/>
  <c r="AH3024" i="5"/>
  <c r="AI2173" i="5"/>
  <c r="AI1380" i="5"/>
  <c r="AI2708" i="5"/>
  <c r="AH2534" i="5"/>
  <c r="AI1285" i="5"/>
  <c r="AH1920" i="5"/>
  <c r="AI1414" i="5"/>
  <c r="AI3237" i="5"/>
  <c r="AH1999" i="5"/>
  <c r="AI1261" i="5"/>
  <c r="AH984" i="5"/>
  <c r="AI241" i="5"/>
  <c r="AH2467" i="5"/>
  <c r="AI2774" i="5"/>
  <c r="AI3336" i="5"/>
  <c r="AH3032" i="5"/>
  <c r="AH3293" i="5"/>
  <c r="AI1925" i="5"/>
  <c r="AH2388" i="5"/>
  <c r="AH1872" i="5"/>
  <c r="AH1567" i="5"/>
  <c r="AH1544" i="5"/>
  <c r="AI2753" i="5"/>
  <c r="AI1386" i="5"/>
  <c r="AH1257" i="5"/>
  <c r="AI2506" i="5"/>
  <c r="AH1669" i="5"/>
  <c r="AH2003" i="5"/>
  <c r="AI2351" i="5"/>
  <c r="AH2716" i="5"/>
  <c r="AH2340" i="5"/>
  <c r="AH1652" i="5"/>
  <c r="AI2276" i="5"/>
  <c r="AH2277" i="5"/>
  <c r="AH729" i="5"/>
  <c r="AH3448" i="5"/>
  <c r="AH2937" i="5"/>
  <c r="AI1582" i="5"/>
  <c r="AH2590" i="5"/>
  <c r="AI2821" i="5"/>
  <c r="BM35" i="5"/>
  <c r="AI2046" i="5"/>
  <c r="AH3399" i="5"/>
  <c r="AI3070" i="5"/>
  <c r="AI2060" i="5"/>
  <c r="AH3464" i="5"/>
  <c r="AI2339" i="5"/>
  <c r="AH2292" i="5"/>
  <c r="AI3183" i="5"/>
  <c r="AI2856" i="5"/>
  <c r="AH3477" i="5"/>
  <c r="AI3304" i="5"/>
  <c r="AI3201" i="5"/>
  <c r="AH2719" i="5"/>
  <c r="AH1336" i="5"/>
  <c r="AI3411" i="5"/>
  <c r="AH3172" i="5"/>
  <c r="AI3094" i="5"/>
  <c r="AH1218" i="5"/>
  <c r="AI61" i="5"/>
  <c r="AH1462" i="5"/>
  <c r="AI3168" i="5"/>
  <c r="AI3154" i="5"/>
  <c r="BM38" i="5"/>
  <c r="AH3258" i="5"/>
  <c r="AH3238" i="5"/>
  <c r="AI3170" i="5"/>
  <c r="AI1951" i="5"/>
  <c r="AH2030" i="5"/>
  <c r="AI3150" i="5"/>
  <c r="AH3211" i="5"/>
  <c r="AI2078" i="5"/>
  <c r="AH3190" i="5"/>
  <c r="AI1869" i="5"/>
  <c r="AH2471" i="5"/>
  <c r="AI2397" i="5"/>
  <c r="AI2581" i="5"/>
  <c r="AI3494" i="5"/>
  <c r="AI2656" i="5"/>
  <c r="AH601" i="5"/>
  <c r="AI570" i="5"/>
  <c r="AI262" i="5"/>
  <c r="AH1506" i="5"/>
  <c r="AI203" i="5"/>
  <c r="AH94" i="5"/>
  <c r="AI115" i="5"/>
  <c r="AI107" i="5"/>
  <c r="AH1124" i="5"/>
  <c r="AI3068" i="5"/>
  <c r="AH2548" i="5"/>
  <c r="AH673" i="5"/>
  <c r="AH1227" i="5"/>
  <c r="AI3420" i="5"/>
  <c r="AI3270" i="5"/>
  <c r="AH3002" i="5"/>
  <c r="AI1467" i="5"/>
  <c r="AH3402" i="5"/>
  <c r="AH928" i="5"/>
  <c r="AH997" i="5"/>
  <c r="AI1712" i="5"/>
  <c r="AH52" i="5"/>
  <c r="AI830" i="5"/>
  <c r="AI1053" i="5"/>
  <c r="AH1038" i="5"/>
  <c r="AH129" i="5"/>
  <c r="AI1049" i="5"/>
  <c r="AH694" i="5"/>
  <c r="AH494" i="5"/>
  <c r="AH773" i="5"/>
  <c r="AH1079" i="5"/>
  <c r="AI595" i="5"/>
  <c r="AH2449" i="5"/>
  <c r="AI2611" i="5"/>
  <c r="AH1008" i="5"/>
  <c r="AH2005" i="5"/>
  <c r="AH82" i="5"/>
  <c r="AH405" i="5"/>
  <c r="AI2402" i="5"/>
  <c r="AH20" i="5"/>
  <c r="AI1585" i="5"/>
  <c r="AH1274" i="5"/>
  <c r="AH1077" i="5"/>
  <c r="AI1431" i="5"/>
  <c r="AH630" i="5"/>
  <c r="AI3040" i="5"/>
  <c r="AH537" i="5"/>
  <c r="AI2401" i="5"/>
  <c r="AI961" i="5"/>
  <c r="AH268" i="5"/>
  <c r="AI720" i="5"/>
  <c r="AI988" i="5"/>
  <c r="AI547" i="5"/>
  <c r="BN9" i="5"/>
  <c r="AI2250" i="5"/>
  <c r="AI1752" i="5"/>
  <c r="AI1244" i="5"/>
  <c r="AI1107" i="5"/>
  <c r="AH782" i="5"/>
  <c r="AI253" i="5"/>
  <c r="AH2089" i="5"/>
  <c r="AH463" i="5"/>
  <c r="AI1672" i="5"/>
  <c r="AI854" i="5"/>
  <c r="AH1722" i="5"/>
  <c r="AH2378" i="5"/>
  <c r="AI3409" i="5"/>
  <c r="AH624" i="5"/>
  <c r="AI2302" i="5"/>
  <c r="AI1212" i="5"/>
  <c r="AI631" i="5"/>
  <c r="AI451" i="5"/>
  <c r="AI452" i="5"/>
  <c r="AH1467" i="5"/>
  <c r="AH638" i="5"/>
  <c r="AI2051" i="5"/>
  <c r="AI378" i="5"/>
  <c r="AH1885" i="5"/>
  <c r="AH125" i="5"/>
  <c r="AI1449" i="5"/>
  <c r="AI506" i="5"/>
  <c r="AI1868" i="5"/>
  <c r="AH952" i="5"/>
  <c r="AI411" i="5"/>
  <c r="AI181" i="5"/>
  <c r="AH2238" i="5"/>
  <c r="AI1495" i="5"/>
  <c r="AI1284" i="5"/>
  <c r="AI704" i="5"/>
  <c r="AI1059" i="5"/>
  <c r="AI2057" i="5"/>
  <c r="AI2802" i="5"/>
  <c r="AH343" i="5"/>
  <c r="AI1657" i="5"/>
  <c r="AH1545" i="5"/>
  <c r="AH550" i="5"/>
  <c r="AH254" i="5"/>
  <c r="AH693" i="5"/>
  <c r="AI1308" i="5"/>
  <c r="AI652" i="5"/>
  <c r="AH1302" i="5"/>
  <c r="AH265" i="5"/>
  <c r="AH87" i="5"/>
  <c r="AH702" i="5"/>
  <c r="AI738" i="5"/>
  <c r="AI2512" i="5"/>
  <c r="AI1859" i="5"/>
  <c r="AI1642" i="5"/>
  <c r="AI1286" i="5"/>
  <c r="AI566" i="5"/>
  <c r="AI10" i="5"/>
  <c r="AI1517" i="5"/>
  <c r="AI1126" i="5"/>
  <c r="AH2001" i="5"/>
  <c r="AI2362" i="5"/>
  <c r="AH395" i="5"/>
  <c r="AI1889" i="5"/>
  <c r="AH1236" i="5"/>
  <c r="AH979" i="5"/>
  <c r="AH1192" i="5"/>
  <c r="AH273" i="5"/>
  <c r="AI667" i="5"/>
  <c r="AH1453" i="5"/>
  <c r="AH2482" i="5"/>
  <c r="AI1270" i="5"/>
  <c r="AI930" i="5"/>
  <c r="AI2416" i="5"/>
  <c r="AH1543" i="5"/>
  <c r="AI1293" i="5"/>
  <c r="AH1381" i="5"/>
  <c r="AH1179" i="5"/>
  <c r="AI1477" i="5"/>
  <c r="AH3454" i="5"/>
  <c r="AI2007" i="5"/>
  <c r="AI1909" i="5"/>
  <c r="AI2280" i="5"/>
  <c r="AH3124" i="5"/>
  <c r="AI1310" i="5"/>
  <c r="AI2355" i="5"/>
  <c r="AI2789" i="5"/>
  <c r="AI2287" i="5"/>
  <c r="AI2820" i="5"/>
  <c r="AI3437" i="5"/>
  <c r="AI2515" i="5"/>
  <c r="AH2037" i="5"/>
  <c r="AI3273" i="5"/>
  <c r="AH3453" i="5"/>
  <c r="AI3185" i="5"/>
  <c r="AH2391" i="5"/>
  <c r="AI3049" i="5"/>
  <c r="AI3279" i="5"/>
  <c r="AI1478" i="5"/>
  <c r="AH3287" i="5"/>
  <c r="AI1904" i="5"/>
  <c r="AH2143" i="5"/>
  <c r="AI312" i="5"/>
  <c r="AI2297" i="5"/>
  <c r="AH1754" i="5"/>
  <c r="AI190" i="5"/>
  <c r="AI859" i="5"/>
  <c r="AI1110" i="5"/>
  <c r="AH1954" i="5"/>
  <c r="AH1455" i="5"/>
  <c r="AI1870" i="5"/>
  <c r="AH40" i="5"/>
  <c r="AH1170" i="5"/>
  <c r="AH2666" i="5"/>
  <c r="AH1366" i="5"/>
  <c r="AH323" i="5"/>
  <c r="AH1323" i="5"/>
  <c r="AI2385" i="5"/>
  <c r="AH1686" i="5"/>
  <c r="AH1820" i="5"/>
  <c r="AH2006" i="5"/>
  <c r="AH1347" i="5"/>
  <c r="AI3051" i="5"/>
  <c r="AI2054" i="5"/>
  <c r="AH2723" i="5"/>
  <c r="AI3413" i="5"/>
  <c r="AH1551" i="5"/>
  <c r="AI2525" i="5"/>
  <c r="AI2829" i="5"/>
  <c r="AH2861" i="5"/>
  <c r="AH2483" i="5"/>
  <c r="AI50" i="5"/>
  <c r="AH1052" i="5"/>
  <c r="AI3134" i="5"/>
  <c r="AI1808" i="5"/>
  <c r="AI3187" i="5"/>
  <c r="AI3280" i="5"/>
  <c r="AH754" i="5"/>
  <c r="AI3379" i="5"/>
  <c r="AI2244" i="5"/>
  <c r="AI1805" i="5"/>
  <c r="AH1204" i="5"/>
  <c r="AH1930" i="5"/>
  <c r="AH751" i="5"/>
  <c r="AI1638" i="5"/>
  <c r="AH1445" i="5"/>
  <c r="AI571" i="5"/>
  <c r="AH643" i="5"/>
  <c r="AH1762" i="5"/>
  <c r="AH1304" i="5"/>
  <c r="AI1335" i="5"/>
  <c r="AI610" i="5"/>
  <c r="AH1096" i="5"/>
  <c r="AH2354" i="5"/>
  <c r="AH337" i="5"/>
  <c r="AI450" i="5"/>
  <c r="AH2329" i="5"/>
  <c r="AI2240" i="5"/>
  <c r="AI2105" i="5"/>
  <c r="AH1114" i="5"/>
  <c r="AI2125" i="5"/>
  <c r="AH2227" i="5"/>
  <c r="AI2637" i="5"/>
  <c r="AI2639" i="5"/>
  <c r="AI2630" i="5"/>
  <c r="AH3473" i="5"/>
  <c r="AI1142" i="5"/>
  <c r="AH3329" i="5"/>
  <c r="AI3159" i="5"/>
  <c r="AI2013" i="5"/>
  <c r="AI3313" i="5"/>
  <c r="AH2121" i="5"/>
  <c r="AI3056" i="5"/>
  <c r="AH615" i="5"/>
  <c r="AH3351" i="5"/>
  <c r="AI2557" i="5"/>
  <c r="AI552" i="5"/>
  <c r="AI1970" i="5"/>
  <c r="AI2361" i="5"/>
  <c r="AI766" i="5"/>
  <c r="AI1639" i="5"/>
  <c r="AH1370" i="5"/>
  <c r="AH1391" i="5"/>
  <c r="AH1568" i="5"/>
  <c r="AI298" i="5"/>
  <c r="AI1565" i="5"/>
  <c r="AH2699" i="5"/>
  <c r="AH1704" i="5"/>
  <c r="AI329" i="5"/>
  <c r="AH669" i="5"/>
  <c r="AH2690" i="5"/>
  <c r="AH629" i="5"/>
  <c r="AH144" i="5"/>
  <c r="AH1335" i="5"/>
  <c r="AI1437" i="5"/>
  <c r="AH2948" i="5"/>
  <c r="AI2087" i="5"/>
  <c r="AH1479" i="5"/>
  <c r="AH1001" i="5"/>
  <c r="AI1475" i="5"/>
  <c r="AH2448" i="5"/>
  <c r="AI998" i="5"/>
  <c r="AI642" i="5"/>
  <c r="AI2238" i="5"/>
  <c r="AH2417" i="5"/>
  <c r="AI1395" i="5"/>
  <c r="AH169" i="5"/>
  <c r="AI208" i="5"/>
  <c r="AH1720" i="5"/>
  <c r="AH735" i="5"/>
  <c r="AI916" i="5"/>
  <c r="AH120" i="5"/>
  <c r="AI639" i="5"/>
  <c r="AH557" i="5"/>
  <c r="AH806" i="5"/>
  <c r="AH30" i="5"/>
  <c r="AI22" i="5"/>
  <c r="AI174" i="5"/>
  <c r="AI268" i="5"/>
  <c r="AI846" i="5"/>
  <c r="AI1085" i="5"/>
  <c r="AI1447" i="5"/>
  <c r="AH958" i="5"/>
  <c r="AH132" i="5"/>
  <c r="AH1977" i="5"/>
  <c r="AI1304" i="5"/>
  <c r="AI2022" i="5"/>
  <c r="AI2919" i="5"/>
  <c r="AI2311" i="5"/>
  <c r="AH986" i="5"/>
  <c r="AH1050" i="5"/>
  <c r="AH187" i="5"/>
  <c r="AH2216" i="5"/>
  <c r="AH752" i="5"/>
  <c r="AI2865" i="5"/>
  <c r="AI1786" i="5"/>
  <c r="AH1868" i="5"/>
  <c r="AH204" i="5"/>
  <c r="AI2384" i="5"/>
  <c r="AH2531" i="5"/>
  <c r="AI1723" i="5"/>
  <c r="AH124" i="5"/>
  <c r="AI2665" i="5"/>
  <c r="AI1574" i="5"/>
  <c r="AI1526" i="5"/>
  <c r="AH1476" i="5"/>
  <c r="AI1734" i="5"/>
  <c r="AI3490" i="5"/>
  <c r="AI2677" i="5"/>
  <c r="AI2188" i="5"/>
  <c r="AH3369" i="5"/>
  <c r="AH1383" i="5"/>
  <c r="BM28" i="5"/>
  <c r="AI3325" i="5"/>
  <c r="AH2375" i="5"/>
  <c r="AH2380" i="5"/>
  <c r="AH3053" i="5"/>
  <c r="AH935" i="5"/>
  <c r="AI3508" i="5"/>
  <c r="AI3434" i="5"/>
  <c r="AI2079" i="5"/>
  <c r="AI2977" i="5"/>
  <c r="AH3030" i="5"/>
  <c r="AH2717" i="5"/>
  <c r="AH2968" i="5"/>
  <c r="AI2734" i="5"/>
  <c r="AH2868" i="5"/>
  <c r="AI2676" i="5"/>
  <c r="AH1916" i="5"/>
  <c r="AH3141" i="5"/>
  <c r="AH1963" i="5"/>
  <c r="AI152" i="5"/>
  <c r="AH1225" i="5"/>
  <c r="AH2730" i="5"/>
  <c r="AI360" i="5"/>
  <c r="AI1826" i="5"/>
  <c r="AH2738" i="5"/>
  <c r="AH1662" i="5"/>
  <c r="AI168" i="5"/>
  <c r="AI1897" i="5"/>
  <c r="AH1044" i="5"/>
  <c r="AH2810" i="5"/>
  <c r="AI367" i="5"/>
  <c r="AI1611" i="5"/>
  <c r="AH683" i="5"/>
  <c r="AI3034" i="5"/>
  <c r="AH1536" i="5"/>
  <c r="AH1966" i="5"/>
  <c r="AH3501" i="5"/>
  <c r="AH3050" i="5"/>
  <c r="AI2806" i="5"/>
  <c r="AH2263" i="5"/>
  <c r="AH2403" i="5"/>
  <c r="AH3028" i="5"/>
  <c r="AH3271" i="5"/>
  <c r="AI2023" i="5"/>
  <c r="AH2888" i="5"/>
  <c r="AI2644" i="5"/>
  <c r="AH3386" i="5"/>
  <c r="AI3197" i="5"/>
  <c r="AI3274" i="5"/>
  <c r="AI3333" i="5"/>
  <c r="AI3055" i="5"/>
  <c r="AI3453" i="5"/>
  <c r="AH2405" i="5"/>
  <c r="AH1437" i="5"/>
  <c r="AI2380" i="5"/>
  <c r="AI3259" i="5"/>
  <c r="AH1864" i="5"/>
  <c r="AH1772" i="5"/>
  <c r="AH2200" i="5"/>
  <c r="AH1992" i="5"/>
  <c r="AI2754" i="5"/>
  <c r="AI2490" i="5"/>
  <c r="AI151" i="5"/>
  <c r="AI971" i="5"/>
  <c r="AH1841" i="5"/>
  <c r="AH2282" i="5"/>
  <c r="AH1731" i="5"/>
  <c r="AH1368" i="5"/>
  <c r="AI799" i="5"/>
  <c r="AI891" i="5"/>
  <c r="AI2987" i="5"/>
  <c r="AH1770" i="5"/>
  <c r="AI1515" i="5"/>
  <c r="AH538" i="5"/>
  <c r="AH991" i="5"/>
  <c r="AI1771" i="5"/>
  <c r="AI1319" i="5"/>
  <c r="AI2014" i="5"/>
  <c r="AI2429" i="5"/>
  <c r="AH2101" i="5"/>
  <c r="AH2568" i="5"/>
  <c r="AH2173" i="5"/>
  <c r="AH3078" i="5"/>
  <c r="AI13" i="5"/>
  <c r="AH2241" i="5"/>
  <c r="AI3126" i="5"/>
  <c r="AI3243" i="5"/>
  <c r="AH2156" i="5"/>
  <c r="AH3447" i="5"/>
  <c r="AI3022" i="5"/>
  <c r="AH856" i="5"/>
  <c r="AI1043" i="5"/>
  <c r="AI576" i="5"/>
  <c r="AI1365" i="5"/>
  <c r="AI591" i="5"/>
  <c r="AI613" i="5"/>
  <c r="AI1972" i="5"/>
  <c r="AH1552" i="5"/>
  <c r="AI1287" i="5"/>
  <c r="AH1780" i="5"/>
  <c r="AH25" i="5"/>
  <c r="AH232" i="5"/>
  <c r="AH1078" i="5"/>
  <c r="AI1650" i="5"/>
  <c r="AI1528" i="5"/>
  <c r="AI1378" i="5"/>
  <c r="AI727" i="5"/>
  <c r="AH2947" i="5"/>
  <c r="AH2945" i="5"/>
  <c r="AI1297" i="5"/>
  <c r="AI1510" i="5"/>
  <c r="AH1338" i="5"/>
  <c r="AH475" i="5"/>
  <c r="AH1721" i="5"/>
  <c r="AH1053" i="5"/>
  <c r="AI392" i="5"/>
  <c r="AI1921" i="5"/>
  <c r="AI1842" i="5"/>
  <c r="AI1022" i="5"/>
  <c r="AH1635" i="5"/>
  <c r="AI464" i="5"/>
  <c r="AH1976" i="5"/>
  <c r="AH1705" i="5"/>
  <c r="AI1759" i="5"/>
  <c r="AH376" i="5"/>
  <c r="AH305" i="5"/>
  <c r="AH263" i="5"/>
  <c r="AI638" i="5"/>
  <c r="AI467" i="5"/>
  <c r="AI1544" i="5"/>
  <c r="AH374" i="5"/>
  <c r="AI221" i="5"/>
  <c r="AH182" i="5"/>
  <c r="AH581" i="5"/>
  <c r="AI1324" i="5"/>
  <c r="AH49" i="5"/>
  <c r="AH1121" i="5"/>
  <c r="AI1588" i="5"/>
  <c r="AH1344" i="5"/>
  <c r="AH1447" i="5"/>
  <c r="AI1032" i="5"/>
  <c r="AI1980" i="5"/>
  <c r="AI2972" i="5"/>
  <c r="AH2394" i="5"/>
  <c r="AI2988" i="5"/>
  <c r="AH2908" i="5"/>
  <c r="AI840" i="5"/>
  <c r="AH706" i="5"/>
  <c r="AI2370" i="5"/>
  <c r="AH778" i="5"/>
  <c r="AH730" i="5"/>
  <c r="AH381" i="5"/>
  <c r="AH2521" i="5"/>
  <c r="AI2659" i="5"/>
  <c r="AI1305" i="5"/>
  <c r="AH36" i="5"/>
  <c r="AI2066" i="5"/>
  <c r="AI2514" i="5"/>
  <c r="AI2099" i="5"/>
  <c r="AI1507" i="5"/>
  <c r="AH794" i="5"/>
  <c r="AH2500" i="5"/>
  <c r="AI2815" i="5"/>
  <c r="AI3038" i="5"/>
  <c r="AI2197" i="5"/>
  <c r="AH2648" i="5"/>
  <c r="AI1674" i="5"/>
  <c r="AH2155" i="5"/>
  <c r="AI2487" i="5"/>
  <c r="AI3096" i="5"/>
  <c r="AI2990" i="5"/>
  <c r="AH3102" i="5"/>
  <c r="AI3497" i="5"/>
  <c r="AI11" i="5"/>
  <c r="AI2296" i="5"/>
  <c r="AH3076" i="5"/>
  <c r="AH3384" i="5"/>
  <c r="AH3035" i="5"/>
  <c r="AH1688" i="5"/>
  <c r="AH3427" i="5"/>
  <c r="AH3273" i="5"/>
  <c r="AI2923" i="5"/>
  <c r="AH213" i="5"/>
  <c r="AI643" i="5"/>
  <c r="AI1932" i="5"/>
  <c r="AI2787" i="5"/>
  <c r="AI1416" i="5"/>
  <c r="AI42" i="5"/>
  <c r="AH1400" i="5"/>
  <c r="AI2027" i="5"/>
  <c r="AH881" i="5"/>
  <c r="AI736" i="5"/>
  <c r="AH759" i="5"/>
  <c r="AI2377" i="5"/>
  <c r="AH1803" i="5"/>
  <c r="AI744" i="5"/>
  <c r="AH583" i="5"/>
  <c r="AI1342" i="5"/>
  <c r="AH1020" i="5"/>
  <c r="AH871" i="5"/>
  <c r="AI1920" i="5"/>
  <c r="AH2739" i="5"/>
  <c r="AI3326" i="5"/>
  <c r="AI3268" i="5"/>
  <c r="AH2364" i="5"/>
  <c r="AI2389" i="5"/>
  <c r="AH3046" i="5"/>
  <c r="AH1791" i="5"/>
  <c r="AI3388" i="5"/>
  <c r="AI1848" i="5"/>
  <c r="AH2612" i="5"/>
  <c r="AH2276" i="5"/>
  <c r="AH1397" i="5"/>
  <c r="AH2960" i="5"/>
  <c r="AH2451" i="5"/>
  <c r="AI2707" i="5"/>
  <c r="AH3370" i="5"/>
  <c r="AH2197" i="5"/>
  <c r="AH1168" i="5"/>
  <c r="AI2583" i="5"/>
  <c r="AI3373" i="5"/>
  <c r="AH2285" i="5"/>
  <c r="AH2250" i="5"/>
  <c r="AH3334" i="5"/>
  <c r="AI1924" i="5"/>
  <c r="AI1930" i="5"/>
  <c r="AI2152" i="5"/>
  <c r="AI1486" i="5"/>
  <c r="AH508" i="5"/>
  <c r="AI1938" i="5"/>
  <c r="AI1835" i="5"/>
  <c r="AI1787" i="5"/>
  <c r="AI280" i="5"/>
  <c r="AI2009" i="5"/>
  <c r="AI2886" i="5"/>
  <c r="AH2659" i="5"/>
  <c r="AI1102" i="5"/>
  <c r="AH189" i="5"/>
  <c r="AI1979" i="5"/>
  <c r="AH803" i="5"/>
  <c r="AH515" i="5"/>
  <c r="AH1575" i="5"/>
  <c r="AH3173" i="5"/>
  <c r="AH3136" i="5"/>
  <c r="AI3053" i="5"/>
  <c r="AI2320" i="5"/>
  <c r="AH2774" i="5"/>
  <c r="AI2150" i="5"/>
  <c r="AI1255" i="5"/>
  <c r="AH1578" i="5"/>
  <c r="AH484" i="5"/>
  <c r="AI1147" i="5"/>
  <c r="AI719" i="5"/>
  <c r="AI1497" i="5"/>
  <c r="AH699" i="5"/>
  <c r="AI1494" i="5"/>
  <c r="AI2823" i="5"/>
  <c r="AH510" i="5"/>
  <c r="AH2931" i="5"/>
  <c r="AI778" i="5"/>
  <c r="AI1793" i="5"/>
  <c r="AH1006" i="5"/>
  <c r="AH837" i="5"/>
  <c r="AH1701" i="5"/>
  <c r="AH364" i="5"/>
  <c r="AH2274" i="5"/>
  <c r="AH1098" i="5"/>
  <c r="AI1279" i="5"/>
  <c r="AH1778" i="5"/>
  <c r="AI2048" i="5"/>
  <c r="AH2608" i="5"/>
  <c r="AI2204" i="5"/>
  <c r="AI1725" i="5"/>
  <c r="AH2330" i="5"/>
  <c r="AH92" i="5"/>
  <c r="AI745" i="5"/>
  <c r="AI139" i="5"/>
  <c r="AH512" i="5"/>
  <c r="AH1046" i="5"/>
  <c r="AI1028" i="5"/>
  <c r="AH93" i="5"/>
  <c r="AI671" i="5"/>
  <c r="AI2762" i="5"/>
  <c r="AI433" i="5"/>
  <c r="AI441" i="5"/>
  <c r="AH704" i="5"/>
  <c r="AI3123" i="5"/>
  <c r="AH2613" i="5"/>
  <c r="AH3376" i="5"/>
  <c r="AH2851" i="5"/>
  <c r="AI1557" i="5"/>
  <c r="AI2153" i="5"/>
  <c r="AH1291" i="5"/>
  <c r="AH2224" i="5"/>
  <c r="AH2290" i="5"/>
  <c r="AH2272" i="5"/>
  <c r="AI1272" i="5"/>
  <c r="AH3016" i="5"/>
  <c r="AI3059" i="5"/>
  <c r="AH3086" i="5"/>
  <c r="AH2492" i="5"/>
  <c r="AI2447" i="5"/>
  <c r="AI122" i="5"/>
  <c r="AH1725" i="5"/>
  <c r="AH2907" i="5"/>
  <c r="AH58" i="5"/>
  <c r="AI3307" i="5"/>
  <c r="AI2492" i="5"/>
  <c r="AH2740" i="5"/>
  <c r="AH1996" i="5"/>
  <c r="AH3449" i="5"/>
  <c r="AI3199" i="5"/>
  <c r="AI3069" i="5"/>
  <c r="AH3339" i="5"/>
  <c r="AI2680" i="5"/>
  <c r="AH2031" i="5"/>
  <c r="AH2565" i="5"/>
  <c r="AH2831" i="5"/>
  <c r="AH2019" i="5"/>
  <c r="AI2352" i="5"/>
  <c r="AH333" i="5"/>
  <c r="AH1715" i="5"/>
  <c r="AI1827" i="5"/>
  <c r="AH659" i="5"/>
  <c r="AI585" i="5"/>
  <c r="AI2282" i="5"/>
  <c r="AH978" i="5"/>
  <c r="AH2051" i="5"/>
  <c r="AI1026" i="5"/>
  <c r="AH269" i="5"/>
  <c r="AH2433" i="5"/>
  <c r="AI2168" i="5"/>
  <c r="AI1614" i="5"/>
  <c r="AH277" i="5"/>
  <c r="AI2043" i="5"/>
  <c r="AH906" i="5"/>
  <c r="AH655" i="5"/>
  <c r="AH579" i="5"/>
  <c r="AI2863" i="5"/>
  <c r="AI3200" i="5"/>
  <c r="AI2161" i="5"/>
  <c r="AH2877" i="5"/>
  <c r="AH2097" i="5"/>
  <c r="AH1718" i="5"/>
  <c r="AI2037" i="5"/>
  <c r="AH2071" i="5"/>
  <c r="AI2387" i="5"/>
  <c r="AH3101" i="5"/>
  <c r="AH2821" i="5"/>
  <c r="AI3263" i="5"/>
  <c r="AH3031" i="5"/>
  <c r="AH3439" i="5"/>
  <c r="AI2038" i="5"/>
  <c r="AI2391" i="5"/>
  <c r="AH2975" i="5"/>
  <c r="AH2835" i="5"/>
  <c r="AH1735" i="5"/>
  <c r="AH2896" i="5"/>
  <c r="AH2527" i="5"/>
  <c r="AH2301" i="5"/>
  <c r="AH2711" i="5"/>
  <c r="AI2519" i="5"/>
  <c r="AI2999" i="5"/>
  <c r="AH2757" i="5"/>
  <c r="AI2237" i="5"/>
  <c r="AI1372" i="5"/>
  <c r="AH3346" i="5"/>
  <c r="AI1887" i="5"/>
  <c r="AH2247" i="5"/>
  <c r="AI3430" i="5"/>
  <c r="AI3080" i="5"/>
  <c r="AI2388" i="5"/>
  <c r="AH3152" i="5"/>
  <c r="AI56" i="5"/>
  <c r="AH1012" i="5"/>
  <c r="AH2139" i="5"/>
  <c r="AH3486" i="5"/>
  <c r="AI2589" i="5"/>
  <c r="AI1853" i="5"/>
  <c r="AI2390" i="5"/>
  <c r="AI2608" i="5"/>
  <c r="AH2859" i="5"/>
  <c r="AI2047" i="5"/>
  <c r="AI3149" i="5"/>
  <c r="AH3404" i="5"/>
  <c r="AI2446" i="5"/>
  <c r="AH3077" i="5"/>
  <c r="AI3249" i="5"/>
  <c r="AI2623" i="5"/>
  <c r="AI2724" i="5"/>
  <c r="AH3198" i="5"/>
  <c r="AI2269" i="5"/>
  <c r="AI2783" i="5"/>
  <c r="AI3006" i="5"/>
  <c r="AH2491" i="5"/>
  <c r="AH3215" i="5"/>
  <c r="AH3469" i="5"/>
  <c r="AI3014" i="5"/>
  <c r="AI1912" i="5"/>
  <c r="AH1837" i="5"/>
  <c r="AH2153" i="5"/>
  <c r="AI2598" i="5"/>
  <c r="AI2012" i="5"/>
  <c r="AI2767" i="5"/>
  <c r="AH1845" i="5"/>
  <c r="AH3157" i="5"/>
  <c r="AH2269" i="5"/>
  <c r="AI2084" i="5"/>
  <c r="AI2061" i="5"/>
  <c r="AH1751" i="5"/>
  <c r="AI3174" i="5"/>
  <c r="AH3175" i="5"/>
  <c r="AI3161" i="5"/>
  <c r="AI3206" i="5"/>
  <c r="AH2852" i="5"/>
  <c r="AH3457" i="5"/>
  <c r="AI2800" i="5"/>
  <c r="AI3117" i="5"/>
  <c r="AI3284" i="5"/>
  <c r="AH1815" i="5"/>
  <c r="AH3272" i="5"/>
  <c r="AH3296" i="5"/>
  <c r="AI2056" i="5"/>
  <c r="AH1965" i="5"/>
  <c r="AH2790" i="5"/>
  <c r="AI3127" i="5"/>
  <c r="AI3054" i="5"/>
  <c r="AH2787" i="5"/>
  <c r="AH1855" i="5"/>
  <c r="AH3000" i="5"/>
  <c r="AI3087" i="5"/>
  <c r="AH1989" i="5"/>
  <c r="BM40" i="5"/>
  <c r="AH2702" i="5"/>
  <c r="AI2552" i="5"/>
  <c r="AH3340" i="5"/>
  <c r="AH2863" i="5"/>
  <c r="BM20" i="5"/>
  <c r="AH3070" i="5"/>
  <c r="AH2102" i="5"/>
  <c r="AI449" i="5"/>
  <c r="AH47" i="5"/>
  <c r="AI606" i="5"/>
  <c r="AH407" i="5"/>
  <c r="AH111" i="5"/>
  <c r="AI220" i="5"/>
  <c r="AI371" i="5"/>
  <c r="AI676" i="5"/>
  <c r="AI2103" i="5"/>
  <c r="AI1470" i="5"/>
  <c r="AH2103" i="5"/>
  <c r="AH2425" i="5"/>
  <c r="AH71" i="5"/>
  <c r="AH1498" i="5"/>
  <c r="AI2159" i="5"/>
  <c r="AI1506" i="5"/>
  <c r="BN7" i="5"/>
  <c r="AH138" i="5"/>
  <c r="AH19" i="5"/>
  <c r="AI39" i="5"/>
  <c r="AI2603" i="5"/>
  <c r="AI3452" i="5"/>
  <c r="AH3357" i="5"/>
  <c r="AH3416" i="5"/>
  <c r="AI3028" i="5"/>
  <c r="AH2201" i="5"/>
  <c r="AH2678" i="5"/>
  <c r="AH1375" i="5"/>
  <c r="AI1421" i="5"/>
  <c r="AI354" i="5"/>
  <c r="AH178" i="5"/>
  <c r="AI2667" i="5"/>
  <c r="AH3306" i="5"/>
  <c r="AI3481" i="5"/>
  <c r="AI2172" i="5"/>
  <c r="AH1951" i="5"/>
  <c r="AH2661" i="5"/>
  <c r="AI1762" i="5"/>
  <c r="AH968" i="5"/>
  <c r="AH843" i="5"/>
  <c r="AH1429" i="5"/>
  <c r="AH591" i="5"/>
  <c r="AI1208" i="5"/>
  <c r="AI2968" i="5"/>
  <c r="AI2541" i="5"/>
  <c r="AI1880" i="5"/>
  <c r="AH2889" i="5"/>
  <c r="AI1321" i="5"/>
  <c r="AH1943" i="5"/>
  <c r="AI1981" i="5"/>
  <c r="AI3296" i="5"/>
  <c r="AI3063" i="5"/>
  <c r="AH960" i="5"/>
  <c r="AI3449" i="5"/>
  <c r="AH3373" i="5"/>
  <c r="AH2359" i="5"/>
  <c r="AI1796" i="5"/>
  <c r="AI498" i="5"/>
  <c r="AH899" i="5"/>
  <c r="AI505" i="5"/>
  <c r="AI2083" i="5"/>
  <c r="AH32" i="5"/>
  <c r="AI234" i="5"/>
  <c r="AI2955" i="5"/>
  <c r="AH2523" i="5"/>
  <c r="AH946" i="5"/>
  <c r="AI345" i="5"/>
  <c r="AH1937" i="5"/>
  <c r="AI2867" i="5"/>
  <c r="AH1216" i="5"/>
  <c r="AI913" i="5"/>
  <c r="AI2134" i="5"/>
  <c r="AH1714" i="5"/>
  <c r="AH571" i="5"/>
  <c r="AI1157" i="5"/>
  <c r="AI1837" i="5"/>
  <c r="AH2935" i="5"/>
  <c r="AI2371" i="5"/>
  <c r="AI2373" i="5"/>
  <c r="AI3081" i="5"/>
  <c r="AH2544" i="5"/>
  <c r="AI1731" i="5"/>
  <c r="AI3348" i="5"/>
  <c r="BM42" i="5"/>
  <c r="AI2590" i="5"/>
  <c r="AH3417" i="5"/>
  <c r="AH1140" i="5"/>
  <c r="AH3411" i="5"/>
  <c r="AH3162" i="5"/>
  <c r="AI2920" i="5"/>
  <c r="AI3387" i="5"/>
  <c r="AI3092" i="5"/>
  <c r="AH2502" i="5"/>
  <c r="AI3286" i="5"/>
  <c r="AH911" i="5"/>
  <c r="AI3462" i="5"/>
  <c r="AI3128" i="5"/>
  <c r="AH3299" i="5"/>
  <c r="AH1064" i="5"/>
  <c r="AI3403" i="5"/>
  <c r="AH3298" i="5"/>
  <c r="AI2926" i="5"/>
  <c r="AI2374" i="5"/>
  <c r="AH1155" i="5"/>
  <c r="AH3266" i="5"/>
  <c r="AH2233" i="5"/>
  <c r="AI2359" i="5"/>
  <c r="AI40" i="5"/>
  <c r="AI3188" i="5"/>
  <c r="AH3214" i="5"/>
  <c r="AH3278" i="5"/>
  <c r="AH2107" i="5"/>
  <c r="AI1779" i="5"/>
  <c r="AH1957" i="5"/>
  <c r="AH3125" i="5"/>
  <c r="AI2272" i="5"/>
  <c r="AI3319" i="5"/>
  <c r="AH3223" i="5"/>
  <c r="AH2693" i="5"/>
  <c r="AI2070" i="5"/>
  <c r="AH1717" i="5"/>
  <c r="AH2460" i="5"/>
  <c r="AI2180" i="5"/>
  <c r="AI1864" i="5"/>
  <c r="AH2133" i="5"/>
  <c r="AI1581" i="5"/>
  <c r="AI3482" i="5"/>
  <c r="AH2976" i="5"/>
  <c r="AI2792" i="5"/>
  <c r="AI3493" i="5"/>
  <c r="AI2528" i="5"/>
  <c r="AH3488" i="5"/>
  <c r="AI2897" i="5"/>
  <c r="AI2710" i="5"/>
  <c r="AH2984" i="5"/>
  <c r="AI3295" i="5"/>
  <c r="AI2170" i="5"/>
  <c r="AH3268" i="5"/>
  <c r="AH3202" i="5"/>
  <c r="AI2736" i="5"/>
  <c r="AH2325" i="5"/>
  <c r="AH2430" i="5"/>
  <c r="AH2004" i="5"/>
  <c r="AH3105" i="5"/>
  <c r="AH2157" i="5"/>
  <c r="AH2893" i="5"/>
  <c r="AH2895" i="5"/>
  <c r="AH3330" i="5"/>
  <c r="AH2771" i="5"/>
  <c r="AH3286" i="5"/>
  <c r="AI3502" i="5"/>
  <c r="AH3364" i="5"/>
  <c r="AH3006" i="5"/>
  <c r="AH2765" i="5"/>
  <c r="AH3380" i="5"/>
  <c r="AH3089" i="5"/>
  <c r="AI2629" i="5"/>
  <c r="AI2759" i="5"/>
  <c r="AH2358" i="5"/>
  <c r="AH2044" i="5"/>
  <c r="AH2811" i="5"/>
  <c r="AH832" i="5"/>
  <c r="AH3319" i="5"/>
  <c r="AI3397" i="5"/>
  <c r="AH2952" i="5"/>
  <c r="AH2993" i="5"/>
  <c r="AI2005" i="5"/>
  <c r="AH1596" i="5"/>
  <c r="BM17" i="5"/>
  <c r="AH1854" i="5"/>
  <c r="AH1980" i="5"/>
  <c r="AI1429" i="5"/>
  <c r="AI1370" i="5"/>
  <c r="AI2202" i="5"/>
  <c r="AH3264" i="5"/>
  <c r="AI705" i="5"/>
  <c r="AH1123" i="5"/>
  <c r="AH3113" i="5"/>
  <c r="AI3472" i="5"/>
  <c r="AI2529" i="5"/>
  <c r="AH2751" i="5"/>
  <c r="AI3130" i="5"/>
  <c r="AH2316" i="5"/>
  <c r="AI3467" i="5"/>
  <c r="AH2181" i="5"/>
  <c r="AI1367" i="5"/>
  <c r="AI1719" i="5"/>
  <c r="AI802" i="5"/>
  <c r="AH879" i="5"/>
  <c r="AI722" i="5"/>
  <c r="AH2418" i="5"/>
  <c r="AI818" i="5"/>
  <c r="AI1190" i="5"/>
  <c r="AI2228" i="5"/>
  <c r="AI3382" i="5"/>
  <c r="AI2752" i="5"/>
  <c r="AH3155" i="5"/>
  <c r="AH3127" i="5"/>
  <c r="AH2187" i="5"/>
  <c r="AI1012" i="5"/>
  <c r="AH2813" i="5"/>
  <c r="AH1742" i="5"/>
  <c r="AI67" i="5"/>
  <c r="AI2120" i="5"/>
  <c r="AI2564" i="5"/>
  <c r="AH2099" i="5"/>
  <c r="AI3351" i="5"/>
  <c r="AI1077" i="5"/>
  <c r="AI233" i="5"/>
  <c r="AI2658" i="5"/>
  <c r="AI3256" i="5"/>
  <c r="AI3327" i="5"/>
  <c r="AI2982" i="5"/>
  <c r="AH2319" i="5"/>
  <c r="AI2772" i="5"/>
  <c r="AH3166" i="5"/>
  <c r="AI1945" i="5"/>
  <c r="AI2073" i="5"/>
  <c r="AH1019" i="5"/>
  <c r="AI160" i="5"/>
  <c r="AH1929" i="5"/>
  <c r="AH1795" i="5"/>
  <c r="AH530" i="5"/>
  <c r="AH777" i="5"/>
  <c r="AH2673" i="5"/>
  <c r="AH1687" i="5"/>
  <c r="AH1115" i="5"/>
  <c r="AH2669" i="5"/>
  <c r="AI2310" i="5"/>
  <c r="AI2944" i="5"/>
  <c r="AI3177" i="5"/>
  <c r="AH3341" i="5"/>
  <c r="AH2934" i="5"/>
  <c r="AH1244" i="5"/>
  <c r="AI2531" i="5"/>
  <c r="AH3149" i="5"/>
  <c r="AH2387" i="5"/>
  <c r="AH2662" i="5"/>
  <c r="AI2885" i="5"/>
  <c r="AI3171" i="5"/>
  <c r="AH3072" i="5"/>
  <c r="AI3330" i="5"/>
  <c r="AI3196" i="5"/>
  <c r="AI3369" i="5"/>
  <c r="AI3058" i="5"/>
  <c r="AI3457" i="5"/>
  <c r="AH3321" i="5"/>
  <c r="AH818" i="5"/>
  <c r="AI2880" i="5"/>
  <c r="AI3064" i="5"/>
  <c r="AI3236" i="5"/>
  <c r="AI2477" i="5"/>
  <c r="AI3106" i="5"/>
  <c r="AH3235" i="5"/>
  <c r="AH2983" i="5"/>
  <c r="AI3007" i="5"/>
  <c r="AI1571" i="5"/>
  <c r="AI2692" i="5"/>
  <c r="AI3090" i="5"/>
  <c r="AH3413" i="5"/>
  <c r="AH1040" i="5"/>
  <c r="AI2451" i="5"/>
  <c r="AI2970" i="5"/>
  <c r="AI3314" i="5"/>
  <c r="AI2846" i="5"/>
  <c r="BM36" i="5"/>
  <c r="AI2607" i="5"/>
  <c r="AH3151" i="5"/>
  <c r="AH3092" i="5"/>
  <c r="AI2243" i="5"/>
  <c r="AH2179" i="5"/>
  <c r="AI3221" i="5"/>
  <c r="AI3465" i="5"/>
  <c r="AI2289" i="5"/>
  <c r="AH3254" i="5"/>
  <c r="AI3057" i="5"/>
  <c r="AI2375" i="5"/>
  <c r="AH1768" i="5"/>
  <c r="AI921" i="5"/>
  <c r="AH1683" i="5"/>
  <c r="AH589" i="5"/>
  <c r="AH367" i="5"/>
  <c r="AH487" i="5"/>
  <c r="AI468" i="5"/>
  <c r="AI1548" i="5"/>
  <c r="AH3282" i="5"/>
  <c r="AI2693" i="5"/>
  <c r="AI3125" i="5"/>
  <c r="AI1232" i="5"/>
  <c r="AI2262" i="5"/>
  <c r="AH3257" i="5"/>
  <c r="AI3367" i="5"/>
  <c r="AH2571" i="5"/>
  <c r="AI1971" i="5"/>
  <c r="AI2412" i="5"/>
  <c r="AI20" i="5"/>
  <c r="AH1594" i="5"/>
  <c r="AH497" i="5"/>
  <c r="AH1005" i="5"/>
  <c r="AI1108" i="5"/>
  <c r="AI732" i="5"/>
  <c r="AH72" i="5"/>
  <c r="AI655" i="5"/>
  <c r="AH573" i="5"/>
  <c r="AH1135" i="5"/>
  <c r="AH780" i="5"/>
  <c r="AH1434" i="5"/>
  <c r="AI1761" i="5"/>
  <c r="AH1360" i="5"/>
  <c r="AI2912" i="5"/>
  <c r="AH2940" i="5"/>
  <c r="AI1643" i="5"/>
  <c r="AI1183" i="5"/>
  <c r="AI984" i="5"/>
  <c r="AH656" i="5"/>
  <c r="AI1408" i="5"/>
  <c r="AI210" i="5"/>
  <c r="AH307" i="5"/>
  <c r="AH825" i="5"/>
  <c r="AH1410" i="5"/>
  <c r="AH878" i="5"/>
  <c r="AH382" i="5"/>
  <c r="AI1356" i="5"/>
  <c r="AH3133" i="5"/>
  <c r="AH2050" i="5"/>
  <c r="AH2265" i="5"/>
  <c r="AI1873" i="5"/>
  <c r="AH873" i="5"/>
  <c r="AI678" i="5"/>
  <c r="AH1904" i="5"/>
  <c r="AI25" i="5"/>
  <c r="AH1645" i="5"/>
  <c r="AI1537" i="5"/>
  <c r="AH829" i="5"/>
  <c r="AI101" i="5"/>
  <c r="AI527" i="5"/>
  <c r="AI278" i="5"/>
  <c r="AH933" i="5"/>
  <c r="AH384" i="5"/>
  <c r="AI1138" i="5"/>
  <c r="AI864" i="5"/>
  <c r="AH1208" i="5"/>
  <c r="AH1891" i="5"/>
  <c r="AI489" i="5"/>
  <c r="AH133" i="5"/>
  <c r="AI777" i="5"/>
  <c r="AI865" i="5"/>
  <c r="AI627" i="5"/>
  <c r="AI1331" i="5"/>
  <c r="AI205" i="5"/>
  <c r="AH1205" i="5"/>
  <c r="AH131" i="5"/>
  <c r="AI1201" i="5"/>
  <c r="AH2994" i="5"/>
  <c r="AH1766" i="5"/>
  <c r="AI1686" i="5"/>
  <c r="AH1163" i="5"/>
  <c r="AH2736" i="5"/>
  <c r="AI143" i="5"/>
  <c r="AI2449" i="5"/>
  <c r="AH127" i="5"/>
  <c r="AI398" i="5"/>
  <c r="AI2841" i="5"/>
  <c r="AI1323" i="5"/>
  <c r="AI1733" i="5"/>
  <c r="AH435" i="5"/>
  <c r="AI410" i="5"/>
  <c r="AI2408" i="5"/>
  <c r="AI1111" i="5"/>
  <c r="AI1592" i="5"/>
  <c r="AI350" i="5"/>
  <c r="AI589" i="5"/>
  <c r="AI1381" i="5"/>
  <c r="AH652" i="5"/>
  <c r="AH1354" i="5"/>
  <c r="AH1531" i="5"/>
  <c r="AH1317" i="5"/>
  <c r="AH208" i="5"/>
  <c r="AI791" i="5"/>
  <c r="AI1171" i="5"/>
  <c r="AH24" i="5"/>
  <c r="AI707" i="5"/>
  <c r="AI1082" i="5"/>
  <c r="AI2675" i="5"/>
  <c r="AI1127" i="5"/>
  <c r="AH1693" i="5"/>
  <c r="AH194" i="5"/>
  <c r="AH795" i="5"/>
  <c r="AH459" i="5"/>
  <c r="AI1018" i="5"/>
  <c r="AH442" i="5"/>
  <c r="AH1187" i="5"/>
  <c r="AI914" i="5"/>
  <c r="AH2545" i="5"/>
  <c r="AH1890" i="5"/>
  <c r="AH1352" i="5"/>
  <c r="AI1806" i="5"/>
  <c r="AH458" i="5"/>
  <c r="AH1728" i="5"/>
  <c r="AH2578" i="5"/>
  <c r="AH1315" i="5"/>
  <c r="AI863" i="5"/>
  <c r="AI699" i="5"/>
  <c r="AH671" i="5"/>
  <c r="AH2034" i="5"/>
  <c r="AH1583" i="5"/>
  <c r="AH1756" i="5"/>
  <c r="AH1942" i="5"/>
  <c r="AH1169" i="5"/>
  <c r="AH2536" i="5"/>
  <c r="AI2878" i="5"/>
  <c r="AI2855" i="5"/>
  <c r="AI2860" i="5"/>
  <c r="AI2910" i="5"/>
  <c r="AI1442" i="5"/>
  <c r="AH3088" i="5"/>
  <c r="AH3191" i="5"/>
  <c r="AH2645" i="5"/>
  <c r="AI3262" i="5"/>
  <c r="AH3407" i="5"/>
  <c r="AH3301" i="5"/>
  <c r="AI1659" i="5"/>
  <c r="AI3160" i="5"/>
  <c r="AI3468" i="5"/>
  <c r="AH2389" i="5"/>
  <c r="AH2799" i="5"/>
  <c r="AI3306" i="5"/>
  <c r="AH2944" i="5"/>
  <c r="AH847" i="5"/>
  <c r="AI2275" i="5"/>
  <c r="AI3492" i="5"/>
  <c r="AH1251" i="5"/>
  <c r="AI1890" i="5"/>
  <c r="AI231" i="5"/>
  <c r="AI2426" i="5"/>
  <c r="AH29" i="5"/>
  <c r="AH1644" i="5"/>
  <c r="AH1729" i="5"/>
  <c r="AI2224" i="5"/>
  <c r="AH866" i="5"/>
  <c r="AH1051" i="5"/>
  <c r="AH315" i="5"/>
  <c r="AH1816" i="5"/>
  <c r="AI1328" i="5"/>
  <c r="AH551" i="5"/>
  <c r="AI524" i="5"/>
  <c r="AH2048" i="5"/>
  <c r="AH2915" i="5"/>
  <c r="AH1875" i="5"/>
  <c r="AH1396" i="5"/>
  <c r="AH1194" i="5"/>
  <c r="AH2381" i="5"/>
  <c r="AI3418" i="5"/>
  <c r="AI2259" i="5"/>
  <c r="AH3482" i="5"/>
  <c r="AI2241" i="5"/>
  <c r="AH2395" i="5"/>
  <c r="AH2936" i="5"/>
  <c r="AH2260" i="5"/>
  <c r="AH3331" i="5"/>
  <c r="AH3008" i="5"/>
  <c r="AI3124" i="5"/>
  <c r="AI2326" i="5"/>
  <c r="AH3265" i="5"/>
  <c r="AH2533" i="5"/>
  <c r="AH3195" i="5"/>
  <c r="AH3017" i="5"/>
  <c r="AI1707" i="5"/>
  <c r="AI2229" i="5"/>
  <c r="AI3175" i="5"/>
  <c r="AI1062" i="5"/>
  <c r="AI792" i="5"/>
  <c r="AH467" i="5"/>
  <c r="AH341" i="5"/>
  <c r="AH2402" i="5"/>
  <c r="AH338" i="5"/>
  <c r="AH1120" i="5"/>
  <c r="AH2513" i="5"/>
  <c r="AI2323" i="5"/>
  <c r="AH529" i="5"/>
  <c r="AH1798" i="5"/>
  <c r="AI442" i="5"/>
  <c r="AI1946" i="5"/>
  <c r="AH1112" i="5"/>
  <c r="AH266" i="5"/>
  <c r="AH1736" i="5"/>
  <c r="AI2902" i="5"/>
  <c r="AI2747" i="5"/>
  <c r="AH891" i="5"/>
  <c r="AH2061" i="5"/>
  <c r="AH1432" i="5"/>
  <c r="AH3297" i="5"/>
  <c r="AI3507" i="5"/>
  <c r="AH2020" i="5"/>
  <c r="AI1960" i="5"/>
  <c r="AH2759" i="5"/>
  <c r="AH921" i="5"/>
  <c r="AH2396" i="5"/>
  <c r="AI2975" i="5"/>
  <c r="AH3146" i="5"/>
  <c r="BM43" i="5"/>
  <c r="AI2438" i="5"/>
  <c r="AI1682" i="5"/>
  <c r="AI2848" i="5"/>
  <c r="AI2547" i="5"/>
  <c r="AH3091" i="5"/>
  <c r="AH476" i="5"/>
  <c r="AH318" i="5"/>
  <c r="AH948" i="5"/>
  <c r="AI967" i="5"/>
  <c r="AI1616" i="5"/>
  <c r="AH1015" i="5"/>
  <c r="AI1089" i="5"/>
  <c r="AI1241" i="5"/>
  <c r="AI3019" i="5"/>
  <c r="AI557" i="5"/>
  <c r="AH738" i="5"/>
  <c r="AI316" i="5"/>
  <c r="AH1348" i="5"/>
  <c r="AH854" i="5"/>
  <c r="AH1069" i="5"/>
  <c r="AH328" i="5"/>
  <c r="AH201" i="5"/>
  <c r="AH21" i="5"/>
  <c r="AI2365" i="5"/>
  <c r="AI1103" i="5"/>
  <c r="AI835" i="5"/>
  <c r="AI1741" i="5"/>
  <c r="AH1493" i="5"/>
  <c r="AI126" i="5"/>
  <c r="AI2473" i="5"/>
  <c r="AI1777" i="5"/>
  <c r="AI619" i="5"/>
  <c r="AH2848" i="5"/>
  <c r="AI2794" i="5"/>
  <c r="AH368" i="5"/>
  <c r="AI695" i="5"/>
  <c r="AI401" i="5"/>
  <c r="AI2182" i="5"/>
  <c r="AI1770" i="5"/>
  <c r="AI332" i="5"/>
  <c r="AI521" i="5"/>
  <c r="AH956" i="5"/>
  <c r="AH1030" i="5"/>
  <c r="AH1247" i="5"/>
  <c r="AI997" i="5"/>
  <c r="AI1051" i="5"/>
  <c r="AI528" i="5"/>
  <c r="AI1227" i="5"/>
  <c r="AI1124" i="5"/>
  <c r="AI660" i="5"/>
  <c r="AI1688" i="5"/>
  <c r="AI927" i="5"/>
  <c r="AH546" i="5"/>
  <c r="AI2932" i="5"/>
  <c r="AH1883" i="5"/>
  <c r="AH1758" i="5"/>
  <c r="AH139" i="5"/>
  <c r="AI2718" i="5"/>
  <c r="AI1841" i="5"/>
  <c r="AI297" i="5"/>
  <c r="AH2737" i="5"/>
  <c r="AH2579" i="5"/>
  <c r="AI351" i="5"/>
  <c r="AH2041" i="5"/>
  <c r="AH1859" i="5"/>
  <c r="AH1574" i="5"/>
  <c r="AH34" i="5"/>
  <c r="AI2143" i="5"/>
  <c r="AH2746" i="5"/>
  <c r="AH1876" i="5"/>
  <c r="AI526" i="5"/>
  <c r="AI1313" i="5"/>
  <c r="AI1851" i="5"/>
  <c r="AH593" i="5"/>
  <c r="AI1166" i="5"/>
  <c r="BM39" i="5"/>
  <c r="AH2819" i="5"/>
  <c r="AI2171" i="5"/>
  <c r="AH3401" i="5"/>
  <c r="AH2226" i="5"/>
  <c r="AH1412" i="5"/>
  <c r="AI3343" i="5"/>
  <c r="AI1928" i="5"/>
  <c r="AH2758" i="5"/>
  <c r="AH2905" i="5"/>
  <c r="AI3422" i="5"/>
  <c r="AH2113" i="5"/>
  <c r="AH2114" i="5"/>
  <c r="AI2039" i="5"/>
  <c r="AI2882" i="5"/>
  <c r="AH1991" i="5"/>
  <c r="AH3432" i="5"/>
  <c r="AH2783" i="5"/>
  <c r="AH3349" i="5"/>
  <c r="AH3372" i="5"/>
  <c r="AH3295" i="5"/>
  <c r="AH2870" i="5"/>
  <c r="AI2270" i="5"/>
  <c r="AH372" i="5"/>
  <c r="AI674" i="5"/>
  <c r="AH1630" i="5"/>
  <c r="AH2010" i="5"/>
  <c r="AI1772" i="5"/>
  <c r="AH396" i="5"/>
  <c r="AH658" i="5"/>
  <c r="AI1500" i="5"/>
  <c r="AH1932" i="5"/>
  <c r="AH316" i="5"/>
  <c r="AI2496" i="5"/>
  <c r="AH1962" i="5"/>
  <c r="AH569" i="5"/>
  <c r="AI288" i="5"/>
  <c r="AI2017" i="5"/>
  <c r="AI1677" i="5"/>
  <c r="AI1836" i="5"/>
  <c r="AH1576" i="5"/>
  <c r="AI1482" i="5"/>
  <c r="AI2205" i="5"/>
  <c r="AI2246" i="5"/>
  <c r="AH3236" i="5"/>
  <c r="AI38" i="5"/>
  <c r="AH2379" i="5"/>
  <c r="AI3360" i="5"/>
  <c r="AH2100" i="5"/>
  <c r="AH3462" i="5"/>
  <c r="AH3185" i="5"/>
  <c r="AI3131" i="5"/>
  <c r="AH3385" i="5"/>
  <c r="AH3460" i="5"/>
  <c r="AI3077" i="5"/>
  <c r="AH3082" i="5"/>
  <c r="AI2324" i="5"/>
  <c r="BM29" i="5"/>
  <c r="AH3425" i="5"/>
  <c r="AH2278" i="5"/>
  <c r="AH3040" i="5"/>
  <c r="AI3093" i="5"/>
  <c r="AH2369" i="5"/>
  <c r="AH2086" i="5"/>
  <c r="AH1416" i="5"/>
  <c r="AI2300" i="5"/>
  <c r="AI1399" i="5"/>
  <c r="AH1444" i="5"/>
  <c r="AH48" i="5"/>
  <c r="AI2089" i="5"/>
  <c r="AH3011" i="5"/>
  <c r="AI2859" i="5"/>
  <c r="AH969" i="5"/>
  <c r="AI1934" i="5"/>
  <c r="AI159" i="5"/>
  <c r="AH1312" i="5"/>
  <c r="AI1795" i="5"/>
  <c r="AI2442" i="5"/>
  <c r="AH1748" i="5"/>
  <c r="AI899" i="5"/>
  <c r="AH1745" i="5"/>
  <c r="AH2426" i="5"/>
  <c r="AH1584" i="5"/>
  <c r="AH2070" i="5"/>
  <c r="AH2189" i="5"/>
  <c r="AH3249" i="5"/>
  <c r="AH3138" i="5"/>
  <c r="AI2822" i="5"/>
  <c r="AI3278" i="5"/>
  <c r="AH1446" i="5"/>
  <c r="AH2920" i="5"/>
  <c r="AI3498" i="5"/>
  <c r="AH3128" i="5"/>
  <c r="AH2351" i="5"/>
  <c r="BM22" i="5"/>
  <c r="BM34" i="5"/>
  <c r="AI1990" i="5"/>
  <c r="AH2962" i="5"/>
  <c r="AH1413" i="5"/>
  <c r="AH941" i="5"/>
  <c r="AI917" i="5"/>
  <c r="AH1675" i="5"/>
  <c r="AH1407" i="5"/>
  <c r="AH1509" i="5"/>
  <c r="AI1509" i="5"/>
  <c r="AI120" i="5"/>
  <c r="AI114" i="5"/>
  <c r="AH353" i="5"/>
  <c r="AH1295" i="5"/>
  <c r="AH632" i="5"/>
  <c r="AH1303" i="5"/>
  <c r="AH564" i="5"/>
  <c r="AI1689" i="5"/>
  <c r="AI2888" i="5"/>
  <c r="AH623" i="5"/>
  <c r="AI2312" i="5"/>
  <c r="AH2450" i="5"/>
  <c r="AI1627" i="5"/>
  <c r="AH602" i="5"/>
  <c r="AI2689" i="5"/>
  <c r="AH654" i="5"/>
  <c r="AI898" i="5"/>
  <c r="AH2424" i="5"/>
  <c r="AH2833" i="5"/>
  <c r="AH1394" i="5"/>
  <c r="AH425" i="5"/>
  <c r="AH228" i="5"/>
  <c r="AI2785" i="5"/>
  <c r="AI2191" i="5"/>
  <c r="AI781" i="5"/>
  <c r="AI822" i="5"/>
  <c r="AI895" i="5"/>
  <c r="AH813" i="5"/>
  <c r="AH1523" i="5"/>
  <c r="AI1409" i="5"/>
  <c r="AI277" i="5"/>
  <c r="AH884" i="5"/>
  <c r="AI1410" i="5"/>
  <c r="AI1084" i="5"/>
  <c r="AH1246" i="5"/>
  <c r="AH1547" i="5"/>
  <c r="AH397" i="5"/>
  <c r="AI2074" i="5"/>
  <c r="AI2577" i="5"/>
  <c r="AH920" i="5"/>
  <c r="AH2014" i="5"/>
  <c r="AI915" i="5"/>
  <c r="AI2115" i="5"/>
  <c r="AI1366" i="5"/>
  <c r="AH1971" i="5"/>
  <c r="AH1404" i="5"/>
  <c r="AH762" i="5"/>
  <c r="AI697" i="5"/>
  <c r="AH2752" i="5"/>
  <c r="AH2916" i="5"/>
  <c r="AI1619" i="5"/>
  <c r="AI648" i="5"/>
  <c r="AH561" i="5"/>
  <c r="AH2865" i="5"/>
  <c r="AH2988" i="5"/>
  <c r="AI1355" i="5"/>
  <c r="AH389" i="5"/>
  <c r="AH2698" i="5"/>
  <c r="AI2941" i="5"/>
  <c r="AH768" i="5"/>
  <c r="AH1887" i="5"/>
  <c r="AI3257" i="5"/>
  <c r="AH3057" i="5"/>
  <c r="AH2452" i="5"/>
  <c r="AH3323" i="5"/>
  <c r="AI2201" i="5"/>
  <c r="AI3471" i="5"/>
  <c r="AH3181" i="5"/>
  <c r="AH2795" i="5"/>
  <c r="AI2966" i="5"/>
  <c r="AH3148" i="5"/>
  <c r="AH3260" i="5"/>
  <c r="AH1565" i="5"/>
  <c r="AH2307" i="5"/>
  <c r="AI2130" i="5"/>
  <c r="AI2599" i="5"/>
  <c r="AH2186" i="5"/>
  <c r="BM30" i="5"/>
  <c r="AI2227" i="5"/>
  <c r="AI1349" i="5"/>
  <c r="AI3027" i="5"/>
  <c r="AH3090" i="5"/>
  <c r="AH2683" i="5"/>
  <c r="AH761" i="5"/>
  <c r="AH2824" i="5"/>
  <c r="AH188" i="5"/>
  <c r="AH2972" i="5"/>
  <c r="AI928" i="5"/>
  <c r="AH887" i="5"/>
  <c r="AH2199" i="5"/>
  <c r="AI2434" i="5"/>
  <c r="AH743" i="5"/>
  <c r="AI593" i="5"/>
  <c r="AI2761" i="5"/>
  <c r="AI1907" i="5"/>
  <c r="AH1010" i="5"/>
  <c r="AI713" i="5"/>
  <c r="AH2190" i="5"/>
  <c r="AH2176" i="5"/>
  <c r="AI1436" i="5"/>
  <c r="AI1595" i="5"/>
  <c r="AH2021" i="5"/>
  <c r="AH3302" i="5"/>
  <c r="AI2406" i="5"/>
  <c r="AH2423" i="5"/>
  <c r="AH2981" i="5"/>
  <c r="AH2997" i="5"/>
  <c r="AH767" i="5"/>
  <c r="AI2696" i="5"/>
  <c r="AH2218" i="5"/>
  <c r="AI3186" i="5"/>
  <c r="AH3261" i="5"/>
  <c r="AI3415" i="5"/>
  <c r="AH1982" i="5"/>
  <c r="AI3291" i="5"/>
  <c r="AI2840" i="5"/>
  <c r="AH2468" i="5"/>
  <c r="AH3325" i="5"/>
  <c r="AI2861" i="5"/>
  <c r="AH1870" i="5"/>
  <c r="AI3213" i="5"/>
  <c r="AH3305" i="5"/>
  <c r="AH2607" i="5"/>
  <c r="AH1763" i="5"/>
  <c r="AI289" i="5"/>
  <c r="AI1064" i="5"/>
  <c r="AH2891" i="5"/>
  <c r="AI2579" i="5"/>
  <c r="AH955" i="5"/>
  <c r="AH261" i="5"/>
  <c r="AH2570" i="5"/>
  <c r="AH2802" i="5"/>
  <c r="AH553" i="5"/>
  <c r="AH428" i="5"/>
  <c r="AH2577" i="5"/>
  <c r="AH1147" i="5"/>
  <c r="AH2874" i="5"/>
  <c r="AI479" i="5"/>
  <c r="AI2884" i="5"/>
  <c r="AI2386" i="5"/>
  <c r="AI1541" i="5"/>
  <c r="AH1679" i="5"/>
  <c r="AH2094" i="5"/>
  <c r="AH2279" i="5"/>
  <c r="AH2294" i="5"/>
  <c r="AI2220" i="5"/>
  <c r="AH2747" i="5"/>
  <c r="AH3116" i="5"/>
  <c r="AI1916" i="5"/>
  <c r="AI106" i="5"/>
  <c r="AH2689" i="5"/>
  <c r="AH1658" i="5"/>
  <c r="AI1172" i="5"/>
  <c r="AI477" i="5"/>
  <c r="AI473" i="5"/>
  <c r="AH1613" i="5"/>
  <c r="AI923" i="5"/>
  <c r="AH1424" i="5"/>
  <c r="AI952" i="5"/>
  <c r="AH989" i="5"/>
  <c r="AI1801" i="5"/>
  <c r="AH1277" i="5"/>
  <c r="AI275" i="5"/>
  <c r="AI520" i="5"/>
  <c r="AH1813" i="5"/>
  <c r="AH793" i="5"/>
  <c r="AH1915" i="5"/>
  <c r="AI1670" i="5"/>
  <c r="AH895" i="5"/>
  <c r="AH1329" i="5"/>
  <c r="AI3303" i="5"/>
  <c r="AI3392" i="5"/>
  <c r="AI3013" i="5"/>
  <c r="AH2609" i="5"/>
  <c r="AH2305" i="5"/>
  <c r="AI596" i="5"/>
  <c r="AI154" i="5"/>
  <c r="AI1139" i="5"/>
  <c r="AI46" i="5"/>
  <c r="AH1199" i="5"/>
  <c r="AI1626" i="5"/>
  <c r="AI2273" i="5"/>
  <c r="AH967" i="5"/>
  <c r="AH2160" i="5"/>
  <c r="AI2298" i="5"/>
  <c r="AI2222" i="5"/>
  <c r="AH2629" i="5"/>
  <c r="AH3360" i="5"/>
  <c r="AH2949" i="5"/>
  <c r="AI2469" i="5"/>
  <c r="AH3285" i="5"/>
  <c r="AI3269" i="5"/>
  <c r="AI1613" i="5"/>
  <c r="AI602" i="5"/>
  <c r="AI1368" i="5"/>
  <c r="AH2059" i="5"/>
  <c r="AI2778" i="5"/>
  <c r="AH907" i="5"/>
  <c r="AI3414" i="5"/>
  <c r="AH2411" i="5"/>
  <c r="AH3424" i="5"/>
  <c r="AH3472" i="5"/>
  <c r="AI2827" i="5"/>
  <c r="AH2938" i="5"/>
  <c r="AH45" i="5"/>
  <c r="AI2803" i="5"/>
  <c r="AH2768" i="5"/>
  <c r="AI3151" i="5"/>
  <c r="AI2561" i="5"/>
  <c r="AI3203" i="5"/>
  <c r="AH3022" i="5"/>
  <c r="AI3470" i="5"/>
  <c r="AH3192" i="5"/>
  <c r="AH2170" i="5"/>
  <c r="AI3375" i="5"/>
  <c r="BM26" i="5"/>
  <c r="AH3342" i="5"/>
  <c r="AH3081" i="5"/>
  <c r="AI2681" i="5"/>
  <c r="AI1466" i="5"/>
  <c r="AH2721" i="5"/>
  <c r="AH2641" i="5"/>
  <c r="AI977" i="5"/>
  <c r="AI2216" i="5"/>
  <c r="AI1589" i="5"/>
  <c r="AI113" i="5"/>
  <c r="AH1224" i="5"/>
  <c r="AI1652" i="5"/>
  <c r="AI1501" i="5"/>
  <c r="AH1511" i="5"/>
  <c r="AI1597" i="5"/>
  <c r="AH2753" i="5"/>
  <c r="AI2595" i="5"/>
  <c r="AI1205" i="5"/>
  <c r="AI1369" i="5"/>
  <c r="AI2450" i="5"/>
  <c r="AI1644" i="5"/>
  <c r="AH1823" i="5"/>
  <c r="AI1709" i="5"/>
  <c r="AI3290" i="5"/>
  <c r="AI2522" i="5"/>
  <c r="AH2847" i="5"/>
  <c r="AI3298" i="5"/>
  <c r="AI2563" i="5"/>
  <c r="AI1493" i="5"/>
  <c r="AI2877" i="5"/>
  <c r="AH3438" i="5"/>
  <c r="AH2992" i="5"/>
  <c r="AI2503" i="5"/>
  <c r="AI3207" i="5"/>
  <c r="AI1502" i="5"/>
  <c r="AH2741" i="5"/>
  <c r="AH1485" i="5"/>
  <c r="AH2063" i="5"/>
  <c r="AI3226" i="5"/>
  <c r="AH2194" i="5"/>
  <c r="AI2452" i="5"/>
  <c r="AI2621" i="5"/>
  <c r="AI2169" i="5"/>
  <c r="AH2106" i="5"/>
  <c r="AI2536" i="5"/>
  <c r="AI3225" i="5"/>
  <c r="AH2910" i="5"/>
  <c r="AI3301" i="5"/>
  <c r="AI2261" i="5"/>
  <c r="AI2899" i="5"/>
  <c r="AI1815" i="5"/>
  <c r="AH2805" i="5"/>
  <c r="AI2804" i="5"/>
  <c r="AI2670" i="5"/>
  <c r="AI3459" i="5"/>
  <c r="AH3440" i="5"/>
  <c r="AH3140" i="5"/>
  <c r="AH3005" i="5"/>
  <c r="AH3468" i="5"/>
  <c r="AH1774" i="5"/>
  <c r="AI2597" i="5"/>
  <c r="AH3479" i="5"/>
  <c r="AI3205" i="5"/>
  <c r="AI3440" i="5"/>
  <c r="AH3055" i="5"/>
  <c r="BM24" i="5"/>
  <c r="AH2941" i="5"/>
  <c r="AI1452" i="5"/>
  <c r="AH3492" i="5"/>
  <c r="AI2277" i="5"/>
  <c r="AH2606" i="5"/>
  <c r="AH1065" i="5"/>
  <c r="AH3160" i="5"/>
  <c r="AI3052" i="5"/>
  <c r="AI1976" i="5"/>
  <c r="AI3446" i="5"/>
  <c r="AI3024" i="5"/>
  <c r="AH2551" i="5"/>
  <c r="AH3450" i="5"/>
  <c r="AH2085" i="5"/>
  <c r="AH2332" i="5"/>
  <c r="AI2155" i="5"/>
  <c r="AI2722" i="5"/>
  <c r="AI3204" i="5"/>
  <c r="AH1782" i="5"/>
  <c r="AI2883" i="5"/>
  <c r="AI3100" i="5"/>
  <c r="AH2592" i="5"/>
  <c r="AH3276" i="5"/>
  <c r="AI1556" i="5"/>
  <c r="AH2804" i="5"/>
  <c r="AH2897" i="5"/>
  <c r="AH3108" i="5"/>
  <c r="AH1732" i="5"/>
  <c r="AI3460" i="5"/>
  <c r="AH3493" i="5"/>
  <c r="AI2936" i="5"/>
  <c r="AI2147" i="5"/>
  <c r="AI1917" i="5"/>
  <c r="AI2467" i="5"/>
  <c r="AH3270" i="5"/>
  <c r="AI2398" i="5"/>
  <c r="AI1245" i="5"/>
  <c r="AI69" i="5"/>
  <c r="AI3300" i="5"/>
  <c r="AI54" i="5"/>
  <c r="AH2616" i="5"/>
  <c r="AH3170" i="5"/>
  <c r="AH1910" i="5"/>
  <c r="AH3389" i="5"/>
  <c r="AI53" i="5"/>
  <c r="AI2256" i="5"/>
  <c r="AI1476" i="5"/>
  <c r="AH3231" i="5"/>
  <c r="AH3312" i="5"/>
  <c r="AI2137" i="5"/>
  <c r="AI1158" i="5"/>
  <c r="AH2628" i="5"/>
  <c r="AH3241" i="5"/>
  <c r="AI2741" i="5"/>
  <c r="AH3415" i="5"/>
  <c r="AH3123" i="5"/>
  <c r="AH3333" i="5"/>
  <c r="AH2009" i="5"/>
  <c r="AH1694" i="5"/>
  <c r="AH44" i="5"/>
  <c r="AI807" i="5"/>
  <c r="AH160" i="5"/>
  <c r="AH1245" i="5"/>
  <c r="AH1301" i="5"/>
  <c r="AI1591" i="5"/>
  <c r="AI1005" i="5"/>
  <c r="AI481" i="5"/>
  <c r="AI657" i="5"/>
  <c r="AH917" i="5"/>
  <c r="AH1417" i="5"/>
  <c r="AI1202" i="5"/>
  <c r="AH136" i="5"/>
  <c r="AH1143" i="5"/>
  <c r="AH2184" i="5"/>
  <c r="AH2163" i="5"/>
  <c r="AI2965" i="5"/>
  <c r="AI322" i="5"/>
  <c r="AI242" i="5"/>
  <c r="AI250" i="5"/>
  <c r="AH688" i="5"/>
  <c r="AH2701" i="5"/>
  <c r="AI2648" i="5"/>
  <c r="AH3203" i="5"/>
  <c r="AI3076" i="5"/>
  <c r="AI3321" i="5"/>
  <c r="AI3193" i="5"/>
  <c r="AI1538" i="5"/>
  <c r="AH2651" i="5"/>
  <c r="AI2891" i="5"/>
  <c r="AI362" i="5"/>
  <c r="AH791" i="5"/>
  <c r="AI2592" i="5"/>
  <c r="AH3428" i="5"/>
  <c r="AH2734" i="5"/>
  <c r="AH2875" i="5"/>
  <c r="AH2053" i="5"/>
  <c r="AI98" i="5"/>
  <c r="AI1071" i="5"/>
  <c r="AI848" i="5"/>
  <c r="AI2933" i="5"/>
  <c r="AI1353" i="5"/>
  <c r="AI3085" i="5"/>
  <c r="BM21" i="5"/>
  <c r="AI3445" i="5"/>
  <c r="AH3445" i="5"/>
  <c r="AI2516" i="5"/>
  <c r="AH1233" i="5"/>
  <c r="AH2591" i="5"/>
  <c r="AH2636" i="5"/>
  <c r="AI3391" i="5"/>
  <c r="AH3317" i="5"/>
  <c r="AH1066" i="5"/>
  <c r="AI3228" i="5"/>
  <c r="AI2141" i="5"/>
  <c r="AI1975" i="5"/>
  <c r="AH2770" i="5"/>
  <c r="AH1300" i="5"/>
  <c r="AH1211" i="5"/>
  <c r="AI2198" i="5"/>
  <c r="AI2917" i="5"/>
  <c r="AH520" i="5"/>
  <c r="AI1184" i="5"/>
  <c r="AI1781" i="5"/>
  <c r="AI2989" i="5"/>
  <c r="AI1570" i="5"/>
  <c r="AI130" i="5"/>
  <c r="AH3019" i="5"/>
  <c r="AI2997" i="5"/>
  <c r="AH792" i="5"/>
  <c r="AI353" i="5"/>
  <c r="AI3030" i="5"/>
  <c r="AH2667" i="5"/>
  <c r="AH1024" i="5"/>
  <c r="AI1727" i="5"/>
  <c r="AH2909" i="5"/>
  <c r="AH3335" i="5"/>
  <c r="AI2950" i="5"/>
  <c r="AI2706" i="5"/>
  <c r="AH3481" i="5"/>
  <c r="AH2710" i="5"/>
  <c r="AH3310" i="5"/>
  <c r="AI3398" i="5"/>
  <c r="AI2234" i="5"/>
  <c r="AI3047" i="5"/>
  <c r="AI3377" i="5"/>
  <c r="AH1726" i="5"/>
  <c r="AH3158" i="5"/>
  <c r="AI3155" i="5"/>
  <c r="AI1334" i="5"/>
  <c r="AI3252" i="5"/>
  <c r="AI3451" i="5"/>
  <c r="AI3001" i="5"/>
  <c r="AH2724" i="5"/>
  <c r="AI2896" i="5"/>
  <c r="AH2461" i="5"/>
  <c r="AI1845" i="5"/>
  <c r="AI2463" i="5"/>
  <c r="AI1415" i="5"/>
  <c r="AH3383" i="5"/>
  <c r="AH2604" i="5"/>
  <c r="AI2133" i="5"/>
  <c r="AI2953" i="5"/>
  <c r="AH2367" i="5"/>
  <c r="AI1821" i="5"/>
  <c r="AH2767" i="5"/>
  <c r="AH2967" i="5"/>
  <c r="AH3171" i="5"/>
  <c r="AH2838" i="5"/>
  <c r="AH2735" i="5"/>
  <c r="AI2366" i="5"/>
  <c r="AH2748" i="5"/>
  <c r="AH3471" i="5"/>
  <c r="AI1531" i="5"/>
  <c r="AI2540" i="5"/>
  <c r="AH2766" i="5"/>
  <c r="AI3146" i="5"/>
  <c r="AH3311" i="5"/>
  <c r="AH3097" i="5"/>
  <c r="AH3212" i="5"/>
  <c r="AI1704" i="5"/>
  <c r="AI2905" i="5"/>
  <c r="AH2791" i="5"/>
  <c r="AI2830" i="5"/>
  <c r="AI2605" i="5"/>
  <c r="AH744" i="5"/>
  <c r="AH2283" i="5"/>
  <c r="AH2655" i="5"/>
  <c r="AI3172" i="5"/>
  <c r="AH2687" i="5"/>
  <c r="AH3504" i="5"/>
  <c r="AI3461" i="5"/>
  <c r="AH2291" i="5"/>
  <c r="AI2799" i="5"/>
  <c r="AI3347" i="5"/>
  <c r="AH3025" i="5"/>
  <c r="AH2299" i="5"/>
  <c r="AI2928" i="5"/>
  <c r="AH2343" i="5"/>
  <c r="AH3225" i="5"/>
  <c r="AH2708" i="5"/>
  <c r="AH1724" i="5"/>
  <c r="AI2959" i="5"/>
  <c r="AH3390" i="5"/>
  <c r="AI2654" i="5"/>
  <c r="AI2260" i="5"/>
  <c r="AI1839" i="5"/>
  <c r="AI2495" i="5"/>
  <c r="AH2453" i="5"/>
  <c r="AI3294" i="5"/>
  <c r="AI3209" i="5"/>
  <c r="AH3096" i="5"/>
  <c r="AI2414" i="5"/>
  <c r="AI1359" i="5"/>
  <c r="AI3215" i="5"/>
  <c r="AI3381" i="5"/>
  <c r="AI3222" i="5"/>
  <c r="AI3395" i="5"/>
  <c r="AI2839" i="5"/>
  <c r="AI2638" i="5"/>
  <c r="AI2363" i="5"/>
  <c r="AH3009" i="5"/>
  <c r="AH3463" i="5"/>
  <c r="AI3152" i="5"/>
  <c r="AI2278" i="5"/>
  <c r="AI2163" i="5"/>
  <c r="AI2852" i="5"/>
  <c r="AH547" i="5"/>
  <c r="AI3311" i="5"/>
  <c r="AH2477" i="5"/>
  <c r="AH1049" i="5"/>
  <c r="AH552" i="5"/>
  <c r="AH3348" i="5"/>
  <c r="AI2916" i="5"/>
  <c r="AI1902" i="5"/>
  <c r="AH1849" i="5"/>
  <c r="AI1698" i="5"/>
  <c r="AH3400" i="5"/>
  <c r="AH2203" i="5"/>
  <c r="AH3068" i="5"/>
  <c r="AH2129" i="5"/>
  <c r="AI2892" i="5"/>
  <c r="AH1074" i="5"/>
  <c r="AH3104" i="5"/>
  <c r="AI1763" i="5"/>
  <c r="AI1875" i="5"/>
  <c r="AH1084" i="5"/>
  <c r="AH1298" i="5"/>
  <c r="AH1202" i="5"/>
  <c r="AI1443" i="5"/>
  <c r="AI1892" i="5"/>
  <c r="AH2472" i="5"/>
  <c r="AH1747" i="5"/>
  <c r="AI1296" i="5"/>
  <c r="AI3359" i="5"/>
  <c r="AH2161" i="5"/>
  <c r="AH2957" i="5"/>
  <c r="AI2069" i="5"/>
  <c r="AH3368" i="5"/>
  <c r="AH801" i="5"/>
  <c r="AI2976" i="5"/>
  <c r="AH3461" i="5"/>
  <c r="AH2538" i="5"/>
  <c r="AI1025" i="5"/>
  <c r="AH1750" i="5"/>
  <c r="AI2653" i="5"/>
  <c r="AH3129" i="5"/>
  <c r="AH647" i="5"/>
  <c r="AI2465" i="5"/>
  <c r="AH961" i="5"/>
  <c r="AH1534" i="5"/>
  <c r="AH3391" i="5"/>
  <c r="AH1663" i="5"/>
  <c r="AI2986" i="5"/>
  <c r="AH1422" i="5"/>
  <c r="AI3443" i="5"/>
  <c r="AH728" i="5"/>
  <c r="AH1874" i="5"/>
  <c r="AH2152" i="5"/>
  <c r="AH610" i="5"/>
  <c r="AI2996" i="5"/>
  <c r="AH1456" i="5"/>
  <c r="AI1562" i="5"/>
  <c r="AH1812" i="5"/>
  <c r="AH1857" i="5"/>
  <c r="AH1599" i="5"/>
  <c r="AH1540" i="5"/>
  <c r="AH2782" i="5"/>
  <c r="AH3099" i="5"/>
  <c r="AI3190" i="5"/>
  <c r="AI2915" i="5"/>
  <c r="AI3017" i="5"/>
  <c r="AH2229" i="5"/>
  <c r="AI2094" i="5"/>
  <c r="AH2211" i="5"/>
  <c r="AI3234" i="5"/>
  <c r="AI1935" i="5"/>
  <c r="AH1500" i="5"/>
  <c r="AH2965" i="5"/>
  <c r="AI1074" i="5"/>
  <c r="AI3214" i="5"/>
  <c r="AI3385" i="5"/>
  <c r="AI2797" i="5"/>
  <c r="AI3365" i="5"/>
  <c r="AI2342" i="5"/>
  <c r="AI1944" i="5"/>
  <c r="AI2868" i="5"/>
  <c r="AH2188" i="5"/>
  <c r="AI2816" i="5"/>
  <c r="AH1560" i="5"/>
  <c r="AI2790" i="5"/>
  <c r="AH2341" i="5"/>
  <c r="AH3327" i="5"/>
  <c r="AI2938" i="5"/>
  <c r="AH3139" i="5"/>
  <c r="AH641" i="5"/>
  <c r="AI2700" i="5"/>
  <c r="AI2015" i="5"/>
  <c r="AI1967" i="5"/>
  <c r="AI2181" i="5"/>
  <c r="AI1454" i="5"/>
  <c r="AI3072" i="5"/>
  <c r="AI2328" i="5"/>
  <c r="AH2969" i="5"/>
  <c r="AI3140" i="5"/>
  <c r="AI3084" i="5"/>
  <c r="AI63" i="5"/>
  <c r="AH2012" i="5"/>
  <c r="AH1486" i="5"/>
  <c r="AH1918" i="5"/>
  <c r="AH3167" i="5"/>
  <c r="AH2583" i="5"/>
  <c r="AI3309" i="5"/>
  <c r="AI3020" i="5"/>
  <c r="AI3402" i="5"/>
  <c r="AI3368" i="5"/>
  <c r="AI3454" i="5"/>
  <c r="AH923" i="5"/>
  <c r="AH99" i="5"/>
  <c r="AH774" i="5"/>
  <c r="AI733" i="5"/>
  <c r="AH1045" i="5"/>
  <c r="AH1449" i="5"/>
  <c r="AI1783" i="5"/>
  <c r="AI1129" i="5"/>
  <c r="AI1936" i="5"/>
  <c r="AI3435" i="5"/>
  <c r="AI2445" i="5"/>
  <c r="AI1757" i="5"/>
  <c r="AH3437" i="5"/>
  <c r="AH3499" i="5"/>
  <c r="AI3281" i="5"/>
  <c r="AI897" i="5"/>
  <c r="AH689" i="5"/>
  <c r="AH3343" i="5"/>
  <c r="AI3129" i="5"/>
  <c r="AI2946" i="5"/>
  <c r="AI2187" i="5"/>
  <c r="BM44" i="5"/>
  <c r="AH2855" i="5"/>
  <c r="AH1873" i="5"/>
  <c r="AI344" i="5"/>
  <c r="AI1739" i="5"/>
  <c r="AI659" i="5"/>
  <c r="AH1826" i="5"/>
  <c r="AH1862" i="5"/>
  <c r="AI2058" i="5"/>
  <c r="AI1167" i="5"/>
  <c r="AH2441" i="5"/>
  <c r="AH1480" i="5"/>
  <c r="AH1878" i="5"/>
  <c r="AI2021" i="5"/>
  <c r="AH3060" i="5"/>
  <c r="AH2876" i="5"/>
  <c r="AI2382" i="5"/>
  <c r="AI2606" i="5"/>
  <c r="AI3231" i="5"/>
  <c r="AI2096" i="5"/>
  <c r="AH3048" i="5"/>
  <c r="AH3484" i="5"/>
  <c r="AH2846" i="5"/>
  <c r="AI2404" i="5"/>
  <c r="AH2912" i="5"/>
  <c r="AH3239" i="5"/>
  <c r="AH2412" i="5"/>
  <c r="AH3394" i="5"/>
  <c r="AH3496" i="5"/>
  <c r="AH2575" i="5"/>
  <c r="AH2447" i="5"/>
  <c r="AH3120" i="5"/>
  <c r="AH2209" i="5"/>
  <c r="AI1926" i="5"/>
  <c r="AH2116" i="5"/>
  <c r="AI2036" i="5"/>
  <c r="AH2350" i="5"/>
  <c r="AI3211" i="5"/>
  <c r="AH3315" i="5"/>
  <c r="AH2470" i="5"/>
  <c r="AH3107" i="5"/>
  <c r="AH3443" i="5"/>
  <c r="AI2559" i="5"/>
  <c r="AH2356" i="5"/>
  <c r="AI2908" i="5"/>
  <c r="AH1526" i="5"/>
  <c r="AH3375" i="5"/>
  <c r="AH3052" i="5"/>
  <c r="AH3054" i="5"/>
  <c r="AI3396" i="5"/>
  <c r="AI3282" i="5"/>
  <c r="AH2589" i="5"/>
  <c r="AH2311" i="5"/>
  <c r="AI49" i="5"/>
  <c r="AI2372" i="5"/>
  <c r="AH3063" i="5"/>
  <c r="AH2501" i="5"/>
  <c r="AI1630" i="5"/>
  <c r="AI2887" i="5"/>
  <c r="AH3371" i="5"/>
  <c r="AI3447" i="5"/>
  <c r="AH1517" i="5"/>
  <c r="AH229" i="5"/>
  <c r="AH409" i="5"/>
  <c r="AI308" i="5"/>
  <c r="AI1663" i="5"/>
  <c r="AH231" i="5"/>
  <c r="AH1285" i="5"/>
  <c r="AI1151" i="5"/>
  <c r="AI3340" i="5"/>
  <c r="AI3113" i="5"/>
  <c r="AH2365" i="5"/>
  <c r="AH1670" i="5"/>
  <c r="AH2401" i="5"/>
  <c r="AH1842" i="5"/>
  <c r="AI2455" i="5"/>
  <c r="AI3297" i="5"/>
  <c r="AI2851" i="5"/>
  <c r="AH1203" i="5"/>
  <c r="AI1846" i="5"/>
  <c r="AI1645" i="5"/>
  <c r="AH3084" i="5"/>
  <c r="AH3436" i="5"/>
  <c r="AH2221" i="5"/>
  <c r="AI52" i="5"/>
  <c r="AI1653" i="5"/>
  <c r="AH492" i="5"/>
  <c r="AI2842" i="5"/>
  <c r="AI239" i="5"/>
  <c r="AH1661" i="5"/>
  <c r="AI271" i="5"/>
  <c r="AH2207" i="5"/>
  <c r="AI167" i="5"/>
  <c r="AI1474" i="5"/>
  <c r="AH1710" i="5"/>
  <c r="AI3182" i="5"/>
  <c r="AI2248" i="5"/>
  <c r="AH1332" i="5"/>
  <c r="AH23" i="5"/>
  <c r="AH2275" i="5"/>
  <c r="AH2169" i="5"/>
  <c r="AH3209" i="5"/>
  <c r="AH3110" i="5"/>
  <c r="AH3283" i="5"/>
  <c r="AH3033" i="5"/>
  <c r="AH2046" i="5"/>
  <c r="AI2317" i="5"/>
  <c r="AH1956" i="5"/>
  <c r="AI2430" i="5"/>
  <c r="AH3021" i="5"/>
  <c r="AI3156" i="5"/>
  <c r="AH2374" i="5"/>
  <c r="AH3314" i="5"/>
  <c r="AH2373" i="5"/>
  <c r="AI1119" i="5"/>
  <c r="AI2367" i="5"/>
  <c r="AH2942" i="5"/>
  <c r="AH1144" i="5"/>
  <c r="AH2427" i="5"/>
  <c r="AH2509" i="5"/>
  <c r="AI2462" i="5"/>
  <c r="AH3456" i="5"/>
  <c r="AI3404" i="5"/>
  <c r="AH3476" i="5"/>
  <c r="AH3338" i="5"/>
  <c r="AI2721" i="5"/>
  <c r="AH1790" i="5"/>
  <c r="AI3198" i="5"/>
  <c r="AI1490" i="5"/>
  <c r="AI3410" i="5"/>
  <c r="AI3105" i="5"/>
  <c r="AI1885" i="5"/>
  <c r="AH1472" i="5"/>
  <c r="AH2108" i="5"/>
  <c r="AI2088" i="5"/>
  <c r="AH2284" i="5"/>
  <c r="AI1596" i="5"/>
  <c r="AI2614" i="5"/>
  <c r="AI2194" i="5"/>
  <c r="AI2628" i="5"/>
  <c r="AH3409" i="5"/>
  <c r="AI3405" i="5"/>
  <c r="AI1444" i="5"/>
  <c r="AH1028" i="5"/>
  <c r="AI624" i="5"/>
  <c r="AI1696" i="5"/>
  <c r="AI123" i="5"/>
  <c r="AI748" i="5"/>
  <c r="AI932" i="5"/>
  <c r="AH819" i="5"/>
  <c r="AI3475" i="5"/>
  <c r="AH3100" i="5"/>
  <c r="AH2921" i="5"/>
  <c r="AH2630" i="5"/>
  <c r="AH2438" i="5"/>
  <c r="AH2556" i="5"/>
  <c r="AI3044" i="5"/>
  <c r="AH2557" i="5"/>
  <c r="AH3487" i="5"/>
  <c r="AI3062" i="5"/>
  <c r="AI3376" i="5"/>
  <c r="AH276" i="5"/>
  <c r="AH612" i="5"/>
  <c r="AH2109" i="5"/>
  <c r="AH3182" i="5"/>
  <c r="AI2750" i="5"/>
  <c r="AH3073" i="5"/>
  <c r="AI2705" i="5"/>
  <c r="AH2878" i="5"/>
  <c r="AI2901" i="5"/>
  <c r="AI3361" i="5"/>
  <c r="AH1588" i="5"/>
  <c r="AI3112" i="5"/>
  <c r="AH2953" i="5"/>
  <c r="AI1505" i="5"/>
  <c r="AH2684" i="5"/>
  <c r="AI3312" i="5"/>
  <c r="AH2696" i="5"/>
  <c r="AI3357" i="5"/>
  <c r="AH2148" i="5"/>
  <c r="AH2479" i="5"/>
  <c r="AH2672" i="5"/>
  <c r="AH2820" i="5"/>
  <c r="AI3111" i="5"/>
  <c r="AI1605" i="5"/>
  <c r="AI3477" i="5"/>
  <c r="AH355" i="5"/>
  <c r="AI749" i="5"/>
  <c r="AH1909" i="5"/>
  <c r="AH2414" i="5"/>
  <c r="AI3122" i="5"/>
  <c r="AH3205" i="5"/>
  <c r="AI3031" i="5"/>
  <c r="AI1942" i="5"/>
  <c r="AI3308" i="5"/>
  <c r="AI3238" i="5"/>
  <c r="AH3467" i="5"/>
  <c r="AH2928" i="5"/>
  <c r="AI2364" i="5"/>
  <c r="AH2880" i="5"/>
  <c r="AI311" i="5"/>
  <c r="AI1708" i="5"/>
  <c r="AH286" i="5"/>
  <c r="AI1162" i="5"/>
  <c r="AI1519" i="5"/>
  <c r="AH1881" i="5"/>
  <c r="AI1209" i="5"/>
  <c r="AI256" i="5"/>
  <c r="AH17" i="5"/>
  <c r="AH1126" i="5"/>
  <c r="AI403" i="5"/>
  <c r="AI1106" i="5"/>
  <c r="AH103" i="5"/>
  <c r="AI340" i="5"/>
  <c r="AH398" i="5"/>
  <c r="AI1913" i="5"/>
  <c r="AH554" i="5"/>
  <c r="AH346" i="5"/>
  <c r="AH37" i="5"/>
  <c r="AI1406" i="5"/>
  <c r="AI1298" i="5"/>
  <c r="AH15" i="5"/>
  <c r="AI1282" i="5"/>
  <c r="AH11" i="5"/>
  <c r="AI148" i="5"/>
  <c r="AH206" i="5"/>
  <c r="AH1234" i="5"/>
  <c r="AH65" i="5"/>
  <c r="AI390" i="5"/>
  <c r="AI365" i="5"/>
  <c r="AI1679" i="5"/>
  <c r="AH996" i="5"/>
  <c r="AH796" i="5"/>
  <c r="AH1633" i="5"/>
  <c r="AI1676" i="5"/>
  <c r="AI2530" i="5"/>
  <c r="AH31" i="5"/>
  <c r="AI688" i="5"/>
  <c r="AH1023" i="5"/>
  <c r="AI845" i="5"/>
  <c r="AI957" i="5"/>
  <c r="AH158" i="5"/>
  <c r="AI435" i="5"/>
  <c r="AI740" i="5"/>
  <c r="AI634" i="5"/>
  <c r="AI375" i="5"/>
  <c r="AI926" i="5"/>
  <c r="AI396" i="5"/>
  <c r="AH175" i="5"/>
  <c r="AH38" i="5"/>
  <c r="AI179" i="5"/>
  <c r="AH916" i="5"/>
  <c r="AH2390" i="5"/>
  <c r="AH2540" i="5"/>
  <c r="AI1385" i="5"/>
  <c r="AI2307" i="5"/>
  <c r="AI3469" i="5"/>
  <c r="AH2459" i="5"/>
  <c r="AH3176" i="5"/>
  <c r="AH1461" i="5"/>
  <c r="AI1240" i="5"/>
  <c r="AH2466" i="5"/>
  <c r="AH785" i="5"/>
  <c r="AI2651" i="5"/>
  <c r="AH370" i="5"/>
  <c r="AH992" i="5"/>
  <c r="AH378" i="5"/>
  <c r="AH1440" i="5"/>
  <c r="AH994" i="5"/>
  <c r="AH1638" i="5"/>
  <c r="AI1840" i="5"/>
  <c r="AI2757" i="5"/>
  <c r="AI1104" i="5"/>
  <c r="AH2542" i="5"/>
  <c r="AH3392" i="5"/>
  <c r="AH2092" i="5"/>
  <c r="AI2507" i="5"/>
  <c r="AI3137" i="5"/>
  <c r="AI3285" i="5"/>
  <c r="AH2632" i="5"/>
  <c r="AI2292" i="5"/>
  <c r="AI3153" i="5"/>
  <c r="AI2179" i="5"/>
  <c r="AI1807" i="5"/>
  <c r="AI3322" i="5"/>
  <c r="AH2854" i="5"/>
  <c r="AH3274" i="5"/>
  <c r="AI3349" i="5"/>
  <c r="AH2999" i="5"/>
  <c r="AI3145" i="5"/>
  <c r="AH2839" i="5"/>
  <c r="AI2146" i="5"/>
  <c r="BM23" i="5"/>
  <c r="AH2749" i="5"/>
  <c r="AH3465" i="5"/>
  <c r="AH3252" i="5"/>
  <c r="AI2077" i="5"/>
  <c r="AH2797" i="5"/>
  <c r="AI2508" i="5"/>
  <c r="AH2087" i="5"/>
  <c r="AH3064" i="5"/>
  <c r="AH3059" i="5"/>
  <c r="AI3157" i="5"/>
  <c r="AH3429" i="5"/>
  <c r="AH3506" i="5"/>
  <c r="AH3363" i="5"/>
  <c r="AI2780" i="5"/>
  <c r="AI2318" i="5"/>
  <c r="AI2584" i="5"/>
  <c r="AI1345" i="5"/>
  <c r="AH3118" i="5"/>
  <c r="AH3153" i="5"/>
  <c r="AI2622" i="5"/>
  <c r="AI2383" i="5"/>
  <c r="AH2815" i="5"/>
  <c r="AH3067" i="5"/>
  <c r="AI1941" i="5"/>
  <c r="AI3346" i="5"/>
  <c r="AI2769" i="5"/>
  <c r="AI193" i="5"/>
  <c r="AH1215" i="5"/>
  <c r="AI1266" i="5"/>
  <c r="AI1234" i="5"/>
  <c r="AI1004" i="5"/>
  <c r="AH596" i="5"/>
  <c r="AI1087" i="5"/>
  <c r="AH3229" i="5"/>
  <c r="AI3247" i="5"/>
  <c r="AH3269" i="5"/>
  <c r="AI1433" i="5"/>
  <c r="AH1201" i="5"/>
  <c r="AH1164" i="5"/>
  <c r="AI3061" i="5"/>
  <c r="AI3114" i="5"/>
  <c r="AI425" i="5"/>
  <c r="AI2313" i="5"/>
  <c r="AI2444" i="5"/>
  <c r="AI2935" i="5"/>
  <c r="AI2918" i="5"/>
  <c r="AI2831" i="5"/>
  <c r="AH4" i="5"/>
  <c r="AI3390" i="5"/>
  <c r="AH559" i="5"/>
  <c r="AH2497" i="5"/>
  <c r="AH1882" i="5"/>
  <c r="AH196" i="5"/>
  <c r="AI1088" i="5"/>
  <c r="AH116" i="5"/>
  <c r="AH2104" i="5"/>
  <c r="AI987" i="5"/>
  <c r="AH2754" i="5"/>
  <c r="AH2599" i="5"/>
  <c r="AH2204" i="5"/>
  <c r="AH2918" i="5"/>
  <c r="AI2189" i="5"/>
  <c r="AH2830" i="5"/>
  <c r="AH3474" i="5"/>
  <c r="AH3408" i="5"/>
  <c r="AH1829" i="5"/>
  <c r="AH2154" i="5"/>
  <c r="AI3071" i="5"/>
  <c r="AH2047" i="5"/>
  <c r="AI2632" i="5"/>
  <c r="AH3233" i="5"/>
  <c r="AH2686" i="5"/>
  <c r="AH3412" i="5"/>
  <c r="AI3431" i="5"/>
  <c r="AI3486" i="5"/>
  <c r="AI2744" i="5"/>
  <c r="AH1258" i="5"/>
  <c r="AI2358" i="5"/>
  <c r="AH2828" i="5"/>
  <c r="AH3304" i="5"/>
  <c r="AH2572" i="5"/>
  <c r="AH3406" i="5"/>
  <c r="AI2236" i="5"/>
  <c r="AI1991" i="5"/>
  <c r="AI3496" i="5"/>
  <c r="AH2147" i="5"/>
  <c r="AI2427" i="5"/>
  <c r="AI2242" i="5"/>
  <c r="AI1824" i="5"/>
  <c r="AI1949" i="5"/>
  <c r="AH2549" i="5"/>
  <c r="BN8" i="5"/>
  <c r="AH1268" i="5"/>
  <c r="AI2357" i="5"/>
  <c r="AI2808" i="5"/>
  <c r="AH3267" i="5"/>
  <c r="AI3450" i="5"/>
  <c r="AI1774" i="5"/>
  <c r="AH3280" i="5"/>
  <c r="AH3114" i="5"/>
  <c r="AI2735" i="5"/>
  <c r="AI1895" i="5"/>
  <c r="BM25" i="5"/>
  <c r="AI3202" i="5"/>
  <c r="AI2954" i="5"/>
  <c r="AI2894" i="5"/>
  <c r="AH3018" i="5"/>
  <c r="AI739" i="5"/>
  <c r="AI536" i="5"/>
  <c r="AH13" i="5"/>
  <c r="AI757" i="5"/>
  <c r="AH214" i="5"/>
  <c r="AI544" i="5"/>
  <c r="AI3345" i="5"/>
  <c r="AH2055" i="5"/>
  <c r="AH1512" i="5"/>
  <c r="AH3362" i="5"/>
  <c r="AH2879" i="5"/>
  <c r="AH1911" i="5"/>
  <c r="AH3047" i="5"/>
  <c r="AI2470" i="5"/>
  <c r="AH2584" i="5"/>
  <c r="AI1872" i="5"/>
  <c r="AI3372" i="5"/>
  <c r="AH3179" i="5"/>
  <c r="AI523" i="5"/>
  <c r="AI1226" i="5"/>
  <c r="AI1427" i="5"/>
  <c r="AH2205" i="5"/>
  <c r="AH2439" i="5"/>
  <c r="AI2493" i="5"/>
  <c r="AH3322" i="5"/>
  <c r="AI2395" i="5"/>
  <c r="AI2093" i="5"/>
  <c r="AI3016" i="5"/>
  <c r="AH2715" i="5"/>
  <c r="AH2845" i="5"/>
  <c r="AH1668" i="5"/>
  <c r="AI1179" i="5"/>
  <c r="AH3332" i="5"/>
  <c r="AH1130" i="5"/>
  <c r="AI2305" i="5"/>
  <c r="AH3350" i="5"/>
  <c r="AI2526" i="5"/>
  <c r="AH2036" i="5"/>
  <c r="AH2476" i="5"/>
  <c r="AI2612" i="5"/>
  <c r="AI3339" i="5"/>
  <c r="AH2303" i="5"/>
  <c r="AH2164" i="5"/>
  <c r="AI2491" i="5"/>
  <c r="AI1140" i="5"/>
  <c r="AH2707" i="5"/>
  <c r="AI2994" i="5"/>
  <c r="AH3058" i="5"/>
  <c r="AH2718" i="5"/>
  <c r="AI2020" i="5"/>
  <c r="AI2040" i="5"/>
  <c r="AI2461" i="5"/>
  <c r="AI2415" i="5"/>
  <c r="AH3007" i="5"/>
  <c r="AH2989" i="5"/>
  <c r="AI2316" i="5"/>
  <c r="AI2478" i="5"/>
  <c r="AI493" i="5"/>
  <c r="AI1583" i="5"/>
  <c r="AI693" i="5"/>
  <c r="AI684" i="5"/>
  <c r="AI1446" i="5"/>
  <c r="AH1043" i="5"/>
  <c r="AI330" i="5"/>
  <c r="AI1008" i="5"/>
  <c r="AH1343" i="5"/>
  <c r="AH717" i="5"/>
  <c r="AI1033" i="5"/>
  <c r="AI820" i="5"/>
  <c r="AI1098" i="5"/>
  <c r="AI1455" i="5"/>
  <c r="AH1817" i="5"/>
  <c r="AH1388" i="5"/>
  <c r="AI257" i="5"/>
  <c r="AI615" i="5"/>
  <c r="AH1062" i="5"/>
  <c r="AI291" i="5"/>
  <c r="AI1015" i="5"/>
  <c r="AH988" i="5"/>
  <c r="AI996" i="5"/>
  <c r="AI412" i="5"/>
  <c r="AH1697" i="5"/>
  <c r="AI1737" i="5"/>
  <c r="AH720" i="5"/>
  <c r="AH483" i="5"/>
  <c r="AI1633" i="5"/>
  <c r="AI1568" i="5"/>
  <c r="AI765" i="5"/>
  <c r="AI507" i="5"/>
  <c r="AI499" i="5"/>
  <c r="AI1090" i="5"/>
  <c r="AI1121" i="5"/>
  <c r="AH2088" i="5"/>
  <c r="AI890" i="5"/>
  <c r="AH90" i="5"/>
  <c r="AH582" i="5"/>
  <c r="AI1567" i="5"/>
  <c r="AH431" i="5"/>
  <c r="AI284" i="5"/>
  <c r="AI560" i="5"/>
  <c r="AH78" i="5"/>
  <c r="AH340" i="5"/>
  <c r="AH473" i="5"/>
  <c r="AH480" i="5"/>
  <c r="AH1489" i="5"/>
  <c r="AH1393" i="5"/>
  <c r="AI1791" i="5"/>
  <c r="AI813" i="5"/>
  <c r="AI427" i="5"/>
  <c r="AI1982" i="5"/>
  <c r="AI2131" i="5"/>
  <c r="AI2218" i="5"/>
  <c r="AI2664" i="5"/>
  <c r="AI3097" i="5"/>
  <c r="AI2483" i="5"/>
  <c r="AH2605" i="5"/>
  <c r="AI41" i="5"/>
  <c r="AI314" i="5"/>
  <c r="AI1812" i="5"/>
  <c r="AI2369" i="5"/>
  <c r="AH663" i="5"/>
  <c r="AI579" i="5"/>
  <c r="AH1212" i="5"/>
  <c r="AI587" i="5"/>
  <c r="AH1970" i="5"/>
  <c r="AI2114" i="5"/>
  <c r="AI2178" i="5"/>
  <c r="AI2055" i="5"/>
  <c r="AI3337" i="5"/>
  <c r="AI1856" i="5"/>
  <c r="AH2196" i="5"/>
  <c r="AH3164" i="5"/>
  <c r="AI1453" i="5"/>
  <c r="AH3435" i="5"/>
  <c r="AH1026" i="5"/>
  <c r="AI2985" i="5"/>
  <c r="AI2031" i="5"/>
  <c r="AI3099" i="5"/>
  <c r="AI2927" i="5"/>
  <c r="AH3503" i="5"/>
  <c r="AI3246" i="5"/>
  <c r="AI3399" i="5"/>
  <c r="AH2098" i="5"/>
  <c r="AH595" i="5"/>
  <c r="AI2332" i="5"/>
  <c r="AH3159" i="5"/>
  <c r="AH2404" i="5"/>
  <c r="AH3226" i="5"/>
  <c r="AH3122" i="5"/>
  <c r="AI2636" i="5"/>
  <c r="AH3308" i="5"/>
  <c r="AI2072" i="5"/>
  <c r="AH3207" i="5"/>
  <c r="BM27" i="5"/>
  <c r="AI47" i="5"/>
  <c r="AH2886" i="5"/>
  <c r="AI3163" i="5"/>
  <c r="AI1799" i="5"/>
  <c r="AH2822" i="5"/>
  <c r="AH2178" i="5"/>
  <c r="AI2209" i="5"/>
  <c r="AI59" i="5"/>
  <c r="AH2597" i="5"/>
  <c r="AI2993" i="5"/>
  <c r="AH1448" i="5"/>
  <c r="AH3405" i="5"/>
  <c r="AI1387" i="5"/>
  <c r="AH3382" i="5"/>
  <c r="AH3036" i="5"/>
  <c r="AI2723" i="5"/>
  <c r="AH2339" i="5"/>
  <c r="AH3014" i="5"/>
  <c r="AI2293" i="5"/>
  <c r="AI3448" i="5"/>
  <c r="AI3393" i="5"/>
  <c r="AI2166" i="5"/>
  <c r="AI665" i="5"/>
  <c r="AH518" i="5"/>
  <c r="AH390" i="5"/>
  <c r="AI692" i="5"/>
  <c r="AH470" i="5"/>
  <c r="AH270" i="5"/>
  <c r="AH1606" i="5"/>
  <c r="AH599" i="5"/>
  <c r="AI1388" i="5"/>
  <c r="AI18" i="5"/>
  <c r="AH2964" i="5"/>
  <c r="AH1734" i="5"/>
  <c r="AH2068" i="5"/>
  <c r="AH1852" i="5"/>
  <c r="AH1365" i="5"/>
  <c r="AH936" i="5"/>
  <c r="AH2240" i="5"/>
  <c r="AH3093" i="5"/>
  <c r="AI2566" i="5"/>
  <c r="AI3331" i="5"/>
  <c r="AI2213" i="5"/>
  <c r="AH1998" i="5"/>
  <c r="AI2751" i="5"/>
  <c r="AH2465" i="5"/>
  <c r="AH1533" i="5"/>
  <c r="AI2720" i="5"/>
  <c r="AH1518" i="5"/>
  <c r="AH1804" i="5"/>
  <c r="AI979" i="5"/>
  <c r="AH1572" i="5"/>
  <c r="AI1817" i="5"/>
  <c r="AI1628" i="5"/>
  <c r="AI12" i="5"/>
  <c r="AI3235" i="5"/>
  <c r="AH3221" i="5"/>
  <c r="AI4" i="5"/>
  <c r="AH3234" i="5"/>
  <c r="AI2645" i="5"/>
  <c r="AH3206" i="5"/>
  <c r="AH691" i="5"/>
  <c r="AH3217" i="5"/>
  <c r="AI3164" i="5"/>
  <c r="AH2122" i="5"/>
  <c r="AH2357" i="5"/>
  <c r="AH2076" i="5"/>
  <c r="AI1750" i="5"/>
  <c r="AH2552" i="5"/>
  <c r="AH3316" i="5"/>
  <c r="AH6" i="5"/>
  <c r="AI1999" i="5"/>
  <c r="AH3303" i="5"/>
  <c r="AH3291" i="5"/>
  <c r="AH3367" i="5"/>
  <c r="AI2008" i="5"/>
  <c r="AI2453" i="5"/>
  <c r="AI2712" i="5"/>
  <c r="AH3284" i="5"/>
  <c r="AH2990" i="5"/>
  <c r="AI3378" i="5"/>
  <c r="AI2743" i="5"/>
  <c r="AH1902" i="5"/>
  <c r="AI3083" i="5"/>
  <c r="AH3145" i="5"/>
  <c r="AI3015" i="5"/>
  <c r="BM33" i="5"/>
  <c r="AH2079" i="5"/>
  <c r="AH3294" i="5"/>
  <c r="AH2620" i="5"/>
  <c r="AI3287" i="5"/>
  <c r="AI3406" i="5"/>
  <c r="AI2805" i="5"/>
  <c r="AH1640" i="5"/>
  <c r="AH3218" i="5"/>
  <c r="AH2559" i="5"/>
  <c r="AH3485" i="5"/>
  <c r="AH2062" i="5"/>
  <c r="AH2130" i="5"/>
  <c r="AH2660" i="5"/>
  <c r="AI2684" i="5"/>
  <c r="AH3442" i="5"/>
  <c r="AH2617" i="5"/>
  <c r="AI1080" i="5"/>
  <c r="AI1432" i="5"/>
  <c r="AH812" i="5"/>
  <c r="AI514" i="5"/>
  <c r="AH159" i="5"/>
  <c r="AH2462" i="5"/>
  <c r="AH1972" i="5"/>
  <c r="AH3397" i="5"/>
  <c r="AH2885" i="5"/>
  <c r="AH3041" i="5"/>
  <c r="AI3479" i="5"/>
  <c r="AH2679" i="5"/>
  <c r="AH2614" i="5"/>
  <c r="AI3456" i="5"/>
  <c r="AH2495" i="5"/>
  <c r="AI3342" i="5"/>
  <c r="AH1753" i="5"/>
  <c r="AI1784" i="5"/>
  <c r="AI1218" i="5"/>
  <c r="AH2692" i="5"/>
  <c r="AI2694" i="5"/>
  <c r="AI2100" i="5"/>
  <c r="AI1984" i="5"/>
  <c r="AH3034" i="5"/>
  <c r="AI3255" i="5"/>
  <c r="AI3334" i="5"/>
  <c r="AH1283" i="5"/>
  <c r="BM19" i="5"/>
  <c r="AI1441" i="5"/>
  <c r="AI3444" i="5"/>
  <c r="AH350" i="5"/>
  <c r="AI3506" i="5"/>
  <c r="AI2475" i="5"/>
  <c r="AI3043" i="5"/>
  <c r="AI2974" i="5"/>
  <c r="AH3013" i="5"/>
  <c r="AI3293" i="5"/>
  <c r="AH970" i="5"/>
  <c r="AI2554" i="5"/>
  <c r="AI2340" i="5"/>
  <c r="AA37" i="5" a="1"/>
  <c r="AH3165" i="5"/>
  <c r="AH2776" i="5"/>
  <c r="AI100" i="5"/>
  <c r="AI3133" i="5"/>
  <c r="AH3219" i="5"/>
  <c r="AH3049" i="5"/>
  <c r="AH3098" i="5"/>
  <c r="AI3363" i="5"/>
  <c r="AH3292" i="5"/>
  <c r="AI1325" i="5"/>
  <c r="AI2937" i="5"/>
  <c r="AI3344" i="5"/>
  <c r="AH2532" i="5"/>
  <c r="AI3143" i="5"/>
  <c r="AH2416" i="5"/>
  <c r="AI1479" i="5"/>
  <c r="AI1170" i="5"/>
  <c r="AH167" i="5"/>
  <c r="AH406" i="5"/>
  <c r="AH532" i="5"/>
  <c r="AI1977" i="5"/>
  <c r="AH618" i="5"/>
  <c r="AH410" i="5"/>
  <c r="AH902" i="5"/>
  <c r="AH207" i="5"/>
  <c r="AH495" i="5"/>
  <c r="AH222" i="5"/>
  <c r="AI620" i="5"/>
  <c r="AI1346" i="5"/>
  <c r="AI1391" i="5"/>
  <c r="AI1109" i="5"/>
  <c r="AI192" i="5"/>
  <c r="AH1279" i="5"/>
  <c r="AH653" i="5"/>
  <c r="AI164" i="5"/>
  <c r="AH414" i="5"/>
  <c r="AH278" i="5"/>
  <c r="AH334" i="5"/>
  <c r="AH860" i="5"/>
  <c r="AI1154" i="5"/>
  <c r="AI1224" i="5"/>
  <c r="AI74" i="5"/>
  <c r="AI752" i="5"/>
  <c r="AH1087" i="5"/>
  <c r="AI1363" i="5"/>
  <c r="AH239" i="5"/>
  <c r="AI348" i="5"/>
  <c r="AH86" i="5"/>
  <c r="AI804" i="5"/>
  <c r="AI2963" i="5"/>
  <c r="AH1131" i="5"/>
  <c r="AI985" i="5"/>
  <c r="AI326" i="5"/>
  <c r="AI301" i="5"/>
  <c r="AH900" i="5"/>
  <c r="AH1649" i="5"/>
  <c r="AI1655" i="5"/>
  <c r="AH479" i="5"/>
  <c r="AI803" i="5"/>
  <c r="AI729" i="5"/>
  <c r="AI1769" i="5"/>
  <c r="AH1570" i="5"/>
  <c r="AH102" i="5"/>
  <c r="AH932" i="5"/>
  <c r="AH1101" i="5"/>
  <c r="AH223" i="5"/>
  <c r="AI3265" i="5"/>
  <c r="AH3259" i="5"/>
  <c r="AH3365" i="5"/>
  <c r="AH2596" i="5"/>
  <c r="AI2428" i="5"/>
  <c r="AI3442" i="5"/>
  <c r="AI2791" i="5"/>
  <c r="AH737" i="5"/>
  <c r="AI2610" i="5"/>
  <c r="AH450" i="5"/>
  <c r="AH1136" i="5"/>
  <c r="AH2045" i="5"/>
  <c r="AH2872" i="5"/>
  <c r="AH1573" i="5"/>
  <c r="AH1824" i="5"/>
  <c r="AI2811" i="5"/>
  <c r="AI1822" i="5"/>
  <c r="AI3463" i="5"/>
  <c r="AI1829" i="5"/>
  <c r="AH2917" i="5"/>
  <c r="AH2499" i="5"/>
  <c r="AH3244" i="5"/>
  <c r="AH2300" i="5"/>
  <c r="AI2109" i="5"/>
  <c r="AI2303" i="5"/>
  <c r="AH2484" i="5"/>
  <c r="AH2742" i="5"/>
  <c r="AI1896" i="5"/>
  <c r="AI2092" i="5"/>
  <c r="AI1468" i="5"/>
  <c r="AH2615" i="5"/>
  <c r="AH3423" i="5"/>
  <c r="AH2162" i="5"/>
  <c r="AH3137" i="5"/>
  <c r="AI2494" i="5"/>
  <c r="AH3204" i="5"/>
  <c r="AI5" i="5"/>
  <c r="AH2327" i="5"/>
  <c r="AI2574" i="5"/>
  <c r="AH2798" i="5"/>
  <c r="AI3244" i="5"/>
  <c r="AI3240" i="5"/>
  <c r="AH3130" i="5"/>
  <c r="AI1580" i="5"/>
  <c r="AH2731" i="5"/>
  <c r="AI1207" i="5"/>
  <c r="AH3337" i="5"/>
  <c r="AI1788" i="5"/>
  <c r="AI3310" i="5"/>
  <c r="AH2444" i="5"/>
  <c r="AI3332" i="5"/>
  <c r="AI3229" i="5"/>
  <c r="AI3320" i="5"/>
  <c r="AH3222" i="5"/>
  <c r="AH2862" i="5"/>
  <c r="AI3066" i="5"/>
  <c r="AH2581" i="5"/>
  <c r="AH2998" i="5"/>
  <c r="AH2105" i="5"/>
  <c r="AI2591" i="5"/>
  <c r="AH3421" i="5"/>
  <c r="AH3307" i="5"/>
  <c r="AI3499" i="5"/>
  <c r="AI3224" i="5"/>
  <c r="AI2288" i="5"/>
  <c r="AI3487" i="5"/>
  <c r="AI995" i="5"/>
  <c r="AI880" i="5"/>
  <c r="AH416" i="5"/>
  <c r="AI893" i="5"/>
  <c r="AI1017" i="5"/>
  <c r="AI212" i="5"/>
  <c r="AI1257" i="5"/>
  <c r="AH2887" i="5"/>
  <c r="AH3250" i="5"/>
  <c r="AH2961" i="5"/>
  <c r="AH2338" i="5"/>
  <c r="AH995" i="5"/>
  <c r="AH3414" i="5"/>
  <c r="AI2052" i="5"/>
  <c r="AI1014" i="5"/>
  <c r="AI2263" i="5"/>
  <c r="AI1281" i="5"/>
  <c r="AH2519" i="5"/>
  <c r="AH3037" i="5"/>
  <c r="AH2510" i="5"/>
  <c r="AI3439" i="5"/>
  <c r="AI2686" i="5"/>
  <c r="AI2796" i="5"/>
  <c r="AI1461" i="5"/>
  <c r="AI1173" i="5"/>
  <c r="AH649" i="5"/>
  <c r="AH2082" i="5"/>
  <c r="AI1998" i="5"/>
  <c r="AH2016" i="5"/>
  <c r="AI1618" i="5"/>
  <c r="AI1174" i="5"/>
  <c r="AH1948" i="5"/>
  <c r="AI2327" i="5"/>
  <c r="AI2257" i="5"/>
  <c r="AI1877" i="5"/>
  <c r="AH2653" i="5"/>
  <c r="AI2588" i="5"/>
  <c r="AI1231" i="5"/>
  <c r="AI3318" i="5"/>
  <c r="AI2748" i="5"/>
  <c r="AI1823" i="5"/>
  <c r="AH1692" i="5"/>
  <c r="AH2137" i="5"/>
  <c r="AH3224" i="5"/>
  <c r="AI2028" i="5"/>
  <c r="AI3417" i="5"/>
  <c r="AH2171" i="5"/>
  <c r="AI3095" i="5"/>
  <c r="AH2429" i="5"/>
  <c r="AI3075" i="5"/>
  <c r="AH2576" i="5"/>
  <c r="AH531" i="5"/>
  <c r="AI3091" i="5"/>
  <c r="AH2413" i="5"/>
  <c r="AI1221" i="5"/>
  <c r="AH2295" i="5"/>
  <c r="AH1357" i="5"/>
  <c r="AH2966" i="5"/>
  <c r="BM31" i="5"/>
  <c r="AH2700" i="5"/>
  <c r="AH2652" i="5"/>
  <c r="AI2064" i="5"/>
  <c r="AI2518" i="5"/>
  <c r="AI2640" i="5"/>
  <c r="AH3126" i="5"/>
  <c r="AH3227" i="5"/>
  <c r="AH2371" i="5"/>
  <c r="AI2095" i="5"/>
  <c r="AH3262" i="5"/>
  <c r="AI3485" i="5"/>
  <c r="AI2423" i="5"/>
  <c r="AI3141" i="5"/>
  <c r="AI3483" i="5"/>
  <c r="AH1243" i="5"/>
  <c r="AI3036" i="5"/>
  <c r="AH2588" i="5"/>
  <c r="AH3243" i="5"/>
  <c r="AH2812" i="5"/>
  <c r="AH3455" i="5"/>
  <c r="AI1962" i="5"/>
  <c r="AI1849" i="5"/>
  <c r="AI128" i="5"/>
  <c r="AI862" i="5"/>
  <c r="AI356" i="5"/>
  <c r="AH1037" i="5"/>
  <c r="AH1029" i="5"/>
  <c r="AI2669" i="5"/>
  <c r="AH3495" i="5"/>
  <c r="AI3389" i="5"/>
  <c r="AI2486" i="5"/>
  <c r="AI1918" i="5"/>
  <c r="AH2646" i="5"/>
  <c r="AI2258" i="5"/>
  <c r="AI2211" i="5"/>
  <c r="AH2398" i="5"/>
  <c r="AH2600" i="5"/>
  <c r="AI1968" i="5"/>
  <c r="AH1988" i="5"/>
  <c r="AH2024" i="5"/>
  <c r="AI980" i="5"/>
  <c r="BM37" i="5"/>
  <c r="AI2421" i="5"/>
  <c r="AI3098" i="5"/>
  <c r="AH3395" i="5"/>
  <c r="AH1847" i="5"/>
  <c r="AH2315" i="5"/>
  <c r="AI2571" i="5"/>
  <c r="AI3356" i="5"/>
  <c r="AI2565" i="5"/>
  <c r="AI3436" i="5"/>
  <c r="AH3451" i="5"/>
  <c r="AH2309" i="5"/>
  <c r="AI363" i="5"/>
  <c r="AH1629" i="5"/>
  <c r="AI3491" i="5"/>
  <c r="AH3377" i="5"/>
  <c r="AI2726" i="5"/>
  <c r="AI2652" i="5"/>
  <c r="AH2733" i="5"/>
  <c r="AI3158" i="5"/>
  <c r="AI3478" i="5"/>
  <c r="AI3245" i="5"/>
  <c r="AH2743" i="5"/>
  <c r="AI2714" i="5"/>
  <c r="AI202" i="5"/>
  <c r="AI476" i="5"/>
  <c r="AI2687" i="5"/>
  <c r="AI2343" i="5"/>
  <c r="AH2709" i="5"/>
  <c r="AH2243" i="5"/>
  <c r="AH2860" i="5"/>
  <c r="AH1628" i="5"/>
  <c r="AH2516" i="5"/>
  <c r="AH3228" i="5"/>
  <c r="AH2668" i="5"/>
  <c r="AH2756" i="5"/>
  <c r="AH2871" i="5"/>
  <c r="AI826" i="5"/>
  <c r="AH1585" i="5"/>
  <c r="AI884" i="5"/>
  <c r="AH1385" i="5"/>
  <c r="AI404" i="5"/>
  <c r="AH462" i="5"/>
  <c r="AH1488" i="5"/>
  <c r="AI321" i="5"/>
  <c r="AI679" i="5"/>
  <c r="AH10" i="5"/>
  <c r="AH1021" i="5"/>
  <c r="AI1724" i="5"/>
  <c r="AI629" i="5"/>
  <c r="AH342" i="5"/>
  <c r="AI1036" i="5"/>
  <c r="AH2480" i="5"/>
  <c r="AI266" i="5"/>
  <c r="AI944" i="5"/>
  <c r="AH838" i="5"/>
  <c r="AH119" i="5"/>
  <c r="AI1471" i="5"/>
  <c r="AI567" i="5"/>
  <c r="AI276" i="5"/>
  <c r="AI628" i="5"/>
  <c r="AH150" i="5"/>
  <c r="AI868" i="5"/>
  <c r="AH2288" i="5"/>
  <c r="AI954" i="5"/>
  <c r="AH154" i="5"/>
  <c r="AH646" i="5"/>
  <c r="AI933" i="5"/>
  <c r="AH1457" i="5"/>
  <c r="AI1745" i="5"/>
  <c r="AI84" i="5"/>
  <c r="AH142" i="5"/>
  <c r="AI2833" i="5"/>
  <c r="AH616" i="5"/>
  <c r="AH419" i="5"/>
  <c r="AI1569" i="5"/>
  <c r="AI1504" i="5"/>
  <c r="AH502" i="5"/>
  <c r="AI756" i="5"/>
  <c r="AH732" i="5"/>
  <c r="AH1569" i="5"/>
  <c r="AH293" i="5"/>
  <c r="AH163" i="5"/>
  <c r="AI1204" i="5"/>
  <c r="AI1243" i="5"/>
  <c r="AI701" i="5"/>
  <c r="AI443" i="5"/>
  <c r="AI1052" i="5"/>
  <c r="AH1349" i="5"/>
  <c r="BF11" i="5"/>
  <c r="BD16" i="5"/>
  <c r="BD14" i="5"/>
  <c r="BD8" i="5"/>
  <c r="BD6" i="5"/>
  <c r="BF7" i="5"/>
  <c r="BF6" i="5"/>
  <c r="BF14" i="5"/>
  <c r="BF10" i="5"/>
  <c r="BF16" i="5"/>
  <c r="BF13" i="5"/>
  <c r="BF12" i="5"/>
  <c r="BF17" i="5"/>
  <c r="BD4" i="5"/>
  <c r="BD9" i="5"/>
  <c r="BF4" i="5"/>
  <c r="BD17" i="5"/>
  <c r="BD5" i="5"/>
  <c r="AA30" i="5"/>
  <c r="BD12" i="5"/>
  <c r="BF15" i="5"/>
  <c r="BD13" i="5"/>
  <c r="BD11" i="5"/>
  <c r="BD10" i="5"/>
  <c r="BF9" i="5"/>
  <c r="BF5" i="5"/>
  <c r="BD15" i="5"/>
  <c r="BD7" i="5"/>
  <c r="BF8" i="5"/>
  <c r="AD4" i="1"/>
  <c r="AC3" i="1"/>
  <c r="AC4" i="1"/>
  <c r="AD5" i="1"/>
  <c r="AE4" i="1"/>
  <c r="AC5" i="1"/>
  <c r="AE5" i="1"/>
  <c r="BA9" i="5" l="1"/>
  <c r="BA15" i="5"/>
  <c r="AY15" i="1"/>
  <c r="AY9" i="1"/>
  <c r="BE10" i="5"/>
  <c r="BE7" i="5"/>
  <c r="BG5" i="5"/>
  <c r="BG10" i="5"/>
  <c r="BG16" i="5"/>
  <c r="BG11" i="5"/>
  <c r="BE17" i="5"/>
  <c r="BE16" i="5"/>
  <c r="BE12" i="5"/>
  <c r="BG13" i="5"/>
  <c r="BE14" i="5"/>
  <c r="BG12" i="5"/>
  <c r="BE15" i="5"/>
  <c r="BG15" i="5"/>
  <c r="BG17" i="5"/>
  <c r="BE8" i="5"/>
  <c r="BE5" i="5"/>
  <c r="BG7" i="5"/>
  <c r="BG8" i="5"/>
  <c r="BG9" i="5"/>
  <c r="BE6" i="5"/>
  <c r="BG4" i="5"/>
  <c r="BG6" i="5"/>
  <c r="BE4" i="5"/>
  <c r="BE9" i="5"/>
  <c r="BG14" i="5"/>
  <c r="BE11" i="5"/>
  <c r="BE13" i="5"/>
  <c r="AA37" i="5"/>
  <c r="AA40" i="5"/>
  <c r="AA38" i="5"/>
  <c r="AA39" i="5"/>
  <c r="BO8" i="5"/>
  <c r="BO4" i="5"/>
  <c r="BO6" i="5"/>
  <c r="BO3" i="5"/>
  <c r="BO7" i="5"/>
  <c r="BO9" i="5"/>
  <c r="BO5" i="5"/>
  <c r="AD6" i="1"/>
  <c r="W43" i="5"/>
  <c r="W27" i="5"/>
  <c r="W10" i="5"/>
  <c r="W36" i="5"/>
  <c r="W72" i="5"/>
  <c r="W32" i="5"/>
  <c r="W39" i="5"/>
  <c r="W23" i="5"/>
  <c r="AA43" i="5"/>
  <c r="W48" i="5"/>
  <c r="W8" i="5"/>
  <c r="W44" i="5"/>
  <c r="W42" i="5"/>
  <c r="W51" i="5"/>
  <c r="W17" i="5"/>
  <c r="W50" i="5"/>
  <c r="W58" i="5"/>
  <c r="W66" i="5"/>
  <c r="W56" i="5"/>
  <c r="W64" i="5"/>
  <c r="W24" i="5"/>
  <c r="W54" i="5"/>
  <c r="W31" i="5"/>
  <c r="W11" i="5"/>
  <c r="W47" i="5"/>
  <c r="W20" i="5"/>
  <c r="W4" i="5"/>
  <c r="W41" i="5"/>
  <c r="W29" i="5"/>
  <c r="W70" i="5"/>
  <c r="W28" i="5"/>
  <c r="W45" i="5"/>
  <c r="W26" i="5"/>
  <c r="W21" i="5"/>
  <c r="W13" i="5"/>
  <c r="AA45" i="5"/>
  <c r="AE6" i="1"/>
  <c r="AC6" i="1"/>
  <c r="AY10" i="1" l="1"/>
  <c r="AY17" i="1" s="1"/>
  <c r="AY16" i="1"/>
  <c r="BA16" i="5"/>
  <c r="BA10" i="5"/>
  <c r="BA17" i="5" s="1"/>
  <c r="BH14" i="5"/>
  <c r="BH7" i="5"/>
  <c r="BH12" i="5"/>
  <c r="BH10" i="5"/>
  <c r="BH9" i="5"/>
  <c r="BH6" i="5"/>
  <c r="BH8" i="5"/>
  <c r="BH17" i="5"/>
  <c r="BH5" i="5"/>
  <c r="BH4" i="5"/>
  <c r="BH15" i="5"/>
  <c r="BH13" i="5"/>
  <c r="BH11" i="5"/>
  <c r="BH16" i="5"/>
  <c r="U56" i="1"/>
  <c r="U39" i="1"/>
  <c r="U58" i="1"/>
  <c r="U7" i="1"/>
  <c r="U45" i="1"/>
  <c r="U64" i="1"/>
  <c r="U26" i="1"/>
  <c r="U54" i="1"/>
  <c r="U65" i="1"/>
  <c r="U59" i="1"/>
  <c r="U27" i="1"/>
  <c r="U71" i="1"/>
  <c r="U34" i="1"/>
  <c r="U51" i="1"/>
  <c r="U48" i="1"/>
  <c r="U17" i="1"/>
  <c r="U28" i="1"/>
  <c r="U60" i="1"/>
  <c r="U25" i="1"/>
  <c r="U44" i="1"/>
  <c r="U47" i="1"/>
  <c r="U21" i="1"/>
  <c r="U32" i="1"/>
  <c r="U57" i="1"/>
  <c r="U69" i="1"/>
  <c r="U15" i="1"/>
  <c r="U5" i="1"/>
  <c r="U36" i="1"/>
  <c r="U46" i="1"/>
  <c r="X3" i="5" a="1"/>
  <c r="U12" i="1"/>
  <c r="U67" i="1"/>
  <c r="U66" i="1"/>
  <c r="U35" i="1"/>
  <c r="U30" i="1"/>
  <c r="U22" i="1"/>
  <c r="U55" i="1"/>
  <c r="U10" i="1"/>
  <c r="U70" i="1"/>
  <c r="U37" i="1"/>
  <c r="U24" i="1"/>
  <c r="U33" i="1"/>
  <c r="U72" i="1"/>
  <c r="U23" i="1"/>
  <c r="U20" i="1"/>
  <c r="U43" i="1"/>
  <c r="U29" i="1"/>
  <c r="U61" i="1"/>
  <c r="U52" i="1"/>
  <c r="U31" i="1"/>
  <c r="U38" i="1"/>
  <c r="U19" i="1"/>
  <c r="U41" i="1"/>
  <c r="U11" i="1"/>
  <c r="U14" i="1"/>
  <c r="U49" i="1"/>
  <c r="U9" i="1"/>
  <c r="U63" i="1"/>
  <c r="U16" i="1"/>
  <c r="U40" i="1"/>
  <c r="U18" i="1"/>
  <c r="U6" i="1"/>
  <c r="U53" i="1"/>
  <c r="U13" i="1"/>
  <c r="U50" i="1"/>
  <c r="U42" i="1"/>
  <c r="U62" i="1"/>
  <c r="AD7" i="1"/>
  <c r="U8" i="1"/>
  <c r="U4" i="1"/>
  <c r="U68" i="1"/>
  <c r="AC7" i="1"/>
  <c r="AE7" i="1"/>
  <c r="X65" i="5" l="1"/>
  <c r="X30" i="5"/>
  <c r="X22" i="5"/>
  <c r="X13" i="5"/>
  <c r="X19" i="5"/>
  <c r="X8" i="5"/>
  <c r="X62" i="5"/>
  <c r="X67" i="5"/>
  <c r="X69" i="5"/>
  <c r="X31" i="5"/>
  <c r="X33" i="5"/>
  <c r="X9" i="5"/>
  <c r="X50" i="5"/>
  <c r="X16" i="5"/>
  <c r="X29" i="5"/>
  <c r="X47" i="5"/>
  <c r="X11" i="5"/>
  <c r="X58" i="5"/>
  <c r="X38" i="5"/>
  <c r="X68" i="5"/>
  <c r="X40" i="5"/>
  <c r="X54" i="5"/>
  <c r="X56" i="5"/>
  <c r="X42" i="5"/>
  <c r="X18" i="5"/>
  <c r="X12" i="5"/>
  <c r="X43" i="5"/>
  <c r="X45" i="5"/>
  <c r="X7" i="5"/>
  <c r="X15" i="5"/>
  <c r="X4" i="5"/>
  <c r="X35" i="5"/>
  <c r="X49" i="5"/>
  <c r="X37" i="5"/>
  <c r="X23" i="5"/>
  <c r="X64" i="5"/>
  <c r="X48" i="5"/>
  <c r="X70" i="5"/>
  <c r="X57" i="5"/>
  <c r="X63" i="5"/>
  <c r="X17" i="5"/>
  <c r="X55" i="5"/>
  <c r="X14" i="5"/>
  <c r="X71" i="5"/>
  <c r="X34" i="5"/>
  <c r="X52" i="5"/>
  <c r="X5" i="5"/>
  <c r="X66" i="5"/>
  <c r="X6" i="5"/>
  <c r="X44" i="5"/>
  <c r="X36" i="5"/>
  <c r="X28" i="5"/>
  <c r="X46" i="5"/>
  <c r="X21" i="5"/>
  <c r="X59" i="5"/>
  <c r="X51" i="5"/>
  <c r="X25" i="5"/>
  <c r="X26" i="5"/>
  <c r="X20" i="5"/>
  <c r="X61" i="5"/>
  <c r="X10" i="5"/>
  <c r="X32" i="5"/>
  <c r="X3" i="5"/>
  <c r="X60" i="5"/>
  <c r="X24" i="5"/>
  <c r="X53" i="5"/>
  <c r="X39" i="5"/>
  <c r="X27" i="5"/>
  <c r="X41" i="5"/>
  <c r="X72" i="5"/>
  <c r="AD8" i="1"/>
  <c r="AC8" i="1"/>
  <c r="AE8" i="1"/>
  <c r="AD9" i="1"/>
  <c r="AA50" i="5"/>
  <c r="AA49" i="5"/>
  <c r="AA52" i="5"/>
  <c r="Y36" i="1"/>
  <c r="BK31" i="1"/>
  <c r="BL8" i="1"/>
  <c r="BK30" i="1"/>
  <c r="BK24" i="1"/>
  <c r="AH3" i="1"/>
  <c r="BK41" i="1"/>
  <c r="BK35" i="1"/>
  <c r="Y42" i="1"/>
  <c r="Y37" i="1" a="1"/>
  <c r="BK28" i="1"/>
  <c r="BK18" i="1"/>
  <c r="BK38" i="1"/>
  <c r="BK23" i="1"/>
  <c r="BK36" i="1"/>
  <c r="BK43" i="1"/>
  <c r="BL6" i="1"/>
  <c r="BL7" i="1"/>
  <c r="BL10" i="1"/>
  <c r="AF3" i="1"/>
  <c r="BL12" i="1"/>
  <c r="BK17" i="1"/>
  <c r="BK42" i="1"/>
  <c r="AF7" i="1"/>
  <c r="BK32" i="1"/>
  <c r="AF4" i="1"/>
  <c r="BK27" i="1"/>
  <c r="AF5" i="1"/>
  <c r="BL4" i="1"/>
  <c r="BK16" i="1"/>
  <c r="BK39" i="1"/>
  <c r="BK20" i="1"/>
  <c r="BK33" i="1"/>
  <c r="BL3" i="1"/>
  <c r="BK45" i="1"/>
  <c r="BK46" i="1"/>
  <c r="AH5" i="1"/>
  <c r="BK19" i="1"/>
  <c r="AG8" i="1"/>
  <c r="BK34" i="1"/>
  <c r="BK21" i="1"/>
  <c r="BK44" i="1"/>
  <c r="AG6" i="1"/>
  <c r="AG3" i="1"/>
  <c r="BK29" i="1"/>
  <c r="AF6" i="1"/>
  <c r="BL9" i="1"/>
  <c r="BK40" i="1"/>
  <c r="BK26" i="1"/>
  <c r="Z48" i="1"/>
  <c r="BL11" i="1"/>
  <c r="BK22" i="1"/>
  <c r="AG4" i="1"/>
  <c r="AG9" i="1"/>
  <c r="BK25" i="1"/>
  <c r="BL5" i="1"/>
  <c r="AH7" i="1"/>
  <c r="BK37" i="1"/>
  <c r="AH8" i="1"/>
  <c r="AH4" i="1"/>
  <c r="AF8" i="1"/>
  <c r="AG7" i="1"/>
  <c r="AH6" i="1"/>
  <c r="AG5" i="1"/>
  <c r="AF9" i="1"/>
  <c r="Y43" i="1"/>
  <c r="V3" i="1" s="1" a="1"/>
  <c r="AA3" i="5"/>
  <c r="AA10" i="5"/>
  <c r="Y45" i="1"/>
  <c r="AA12" i="5"/>
  <c r="AA9" i="5"/>
  <c r="AA8" i="5"/>
  <c r="AC9" i="1"/>
  <c r="AE9" i="1"/>
  <c r="AA11" i="5"/>
  <c r="AA5" i="5"/>
  <c r="AA6" i="5" s="1"/>
  <c r="AA13" i="5"/>
  <c r="AH9" i="1"/>
  <c r="AK5" i="5"/>
  <c r="AK9" i="5"/>
  <c r="AK25" i="5"/>
  <c r="AK41" i="5"/>
  <c r="AK57" i="5"/>
  <c r="AK73" i="5"/>
  <c r="AK89" i="5"/>
  <c r="AK105" i="5"/>
  <c r="AK121" i="5"/>
  <c r="AK137" i="5"/>
  <c r="AK153" i="5"/>
  <c r="AK169" i="5"/>
  <c r="AK185" i="5"/>
  <c r="AK201" i="5"/>
  <c r="AK217" i="5"/>
  <c r="AK233" i="5"/>
  <c r="AK249" i="5"/>
  <c r="AK265" i="5"/>
  <c r="AK281" i="5"/>
  <c r="AK297" i="5"/>
  <c r="AK313" i="5"/>
  <c r="AK329" i="5"/>
  <c r="AK345" i="5"/>
  <c r="AK361" i="5"/>
  <c r="AK377" i="5"/>
  <c r="AK393" i="5"/>
  <c r="AK409" i="5"/>
  <c r="AK425" i="5"/>
  <c r="AK441" i="5"/>
  <c r="AK457" i="5"/>
  <c r="AK473" i="5"/>
  <c r="AK489" i="5"/>
  <c r="AK505" i="5"/>
  <c r="AK14" i="5"/>
  <c r="AK30" i="5"/>
  <c r="AK46" i="5"/>
  <c r="AK62" i="5"/>
  <c r="AK78" i="5"/>
  <c r="AK94" i="5"/>
  <c r="AK110" i="5"/>
  <c r="AK126" i="5"/>
  <c r="AK142" i="5"/>
  <c r="AK158" i="5"/>
  <c r="AK174" i="5"/>
  <c r="AK190" i="5"/>
  <c r="AK206" i="5"/>
  <c r="AK222" i="5"/>
  <c r="AK238" i="5"/>
  <c r="AK254" i="5"/>
  <c r="AK270" i="5"/>
  <c r="AK286" i="5"/>
  <c r="AK302" i="5"/>
  <c r="AK318" i="5"/>
  <c r="AK334" i="5"/>
  <c r="AK350" i="5"/>
  <c r="AK366" i="5"/>
  <c r="AK382" i="5"/>
  <c r="AK398" i="5"/>
  <c r="AK414" i="5"/>
  <c r="AK430" i="5"/>
  <c r="AK446" i="5"/>
  <c r="AK462" i="5"/>
  <c r="AK478" i="5"/>
  <c r="AK494" i="5"/>
  <c r="AK510" i="5"/>
  <c r="AK31" i="5"/>
  <c r="AK63" i="5"/>
  <c r="AK95" i="5"/>
  <c r="AK127" i="5"/>
  <c r="AK159" i="5"/>
  <c r="AK191" i="5"/>
  <c r="AK223" i="5"/>
  <c r="AK255" i="5"/>
  <c r="AK287" i="5"/>
  <c r="AK319" i="5"/>
  <c r="AK351" i="5"/>
  <c r="AK383" i="5"/>
  <c r="AK415" i="5"/>
  <c r="AK447" i="5"/>
  <c r="AK479" i="5"/>
  <c r="AK511" i="5"/>
  <c r="AK527" i="5"/>
  <c r="AK543" i="5"/>
  <c r="AK559" i="5"/>
  <c r="AK575" i="5"/>
  <c r="AK591" i="5"/>
  <c r="AK607" i="5"/>
  <c r="AK623" i="5"/>
  <c r="AK639" i="5"/>
  <c r="AK655" i="5"/>
  <c r="AK671" i="5"/>
  <c r="AK687" i="5"/>
  <c r="AK703" i="5"/>
  <c r="AK719" i="5"/>
  <c r="AK735" i="5"/>
  <c r="AK751" i="5"/>
  <c r="AK8" i="5"/>
  <c r="AK40" i="5"/>
  <c r="AK72" i="5"/>
  <c r="AK104" i="5"/>
  <c r="AK136" i="5"/>
  <c r="AK168" i="5"/>
  <c r="AK200" i="5"/>
  <c r="AK232" i="5"/>
  <c r="AK264" i="5"/>
  <c r="AK296" i="5"/>
  <c r="AK328" i="5"/>
  <c r="AK360" i="5"/>
  <c r="AK392" i="5"/>
  <c r="AK424" i="5"/>
  <c r="AK456" i="5"/>
  <c r="AK488" i="5"/>
  <c r="AK516" i="5"/>
  <c r="AK532" i="5"/>
  <c r="AK548" i="5"/>
  <c r="AK564" i="5"/>
  <c r="AK580" i="5"/>
  <c r="AK596" i="5"/>
  <c r="AK612" i="5"/>
  <c r="AK628" i="5"/>
  <c r="AK644" i="5"/>
  <c r="AK660" i="5"/>
  <c r="AK676" i="5"/>
  <c r="AK692" i="5"/>
  <c r="AK708" i="5"/>
  <c r="AK724" i="5"/>
  <c r="AK11" i="5"/>
  <c r="AK75" i="5"/>
  <c r="AK139" i="5"/>
  <c r="AK203" i="5"/>
  <c r="AK267" i="5"/>
  <c r="AK331" i="5"/>
  <c r="AK395" i="5"/>
  <c r="AK459" i="5"/>
  <c r="AK517" i="5"/>
  <c r="AK549" i="5"/>
  <c r="AK581" i="5"/>
  <c r="AK613" i="5"/>
  <c r="AK645" i="5"/>
  <c r="AK677" i="5"/>
  <c r="AK709" i="5"/>
  <c r="AK740" i="5"/>
  <c r="AK761" i="5"/>
  <c r="AK778" i="5"/>
  <c r="AK794" i="5"/>
  <c r="AK810" i="5"/>
  <c r="AK826" i="5"/>
  <c r="AK842" i="5"/>
  <c r="AK858" i="5"/>
  <c r="AK874" i="5"/>
  <c r="AK890" i="5"/>
  <c r="AK906" i="5"/>
  <c r="AK922" i="5"/>
  <c r="AK938" i="5"/>
  <c r="AK954" i="5"/>
  <c r="AK970" i="5"/>
  <c r="AK986" i="5"/>
  <c r="AK1002" i="5"/>
  <c r="AK1018" i="5"/>
  <c r="AK1034" i="5"/>
  <c r="AK1050" i="5"/>
  <c r="AK1066" i="5"/>
  <c r="AK1082" i="5"/>
  <c r="AK1098" i="5"/>
  <c r="AK1114" i="5"/>
  <c r="AK1130" i="5"/>
  <c r="AK1146" i="5"/>
  <c r="AK1162" i="5"/>
  <c r="AK1178" i="5"/>
  <c r="AK1194" i="5"/>
  <c r="AK1210" i="5"/>
  <c r="AK1226" i="5"/>
  <c r="AK1242" i="5"/>
  <c r="AK1258" i="5"/>
  <c r="AK1274" i="5"/>
  <c r="AK1290" i="5"/>
  <c r="AK1306" i="5"/>
  <c r="AK1322" i="5"/>
  <c r="AK1338" i="5"/>
  <c r="AK1354" i="5"/>
  <c r="AK1370" i="5"/>
  <c r="AK1386" i="5"/>
  <c r="AK1402" i="5"/>
  <c r="AK1418" i="5"/>
  <c r="AK1434" i="5"/>
  <c r="AK1450" i="5"/>
  <c r="AK1466" i="5"/>
  <c r="AK1482" i="5"/>
  <c r="AK1498" i="5"/>
  <c r="AK1514" i="5"/>
  <c r="AK28" i="5"/>
  <c r="AK92" i="5"/>
  <c r="AK156" i="5"/>
  <c r="AK220" i="5"/>
  <c r="AK284" i="5"/>
  <c r="AK348" i="5"/>
  <c r="AK412" i="5"/>
  <c r="AK476" i="5"/>
  <c r="AK526" i="5"/>
  <c r="AK558" i="5"/>
  <c r="AK590" i="5"/>
  <c r="AK622" i="5"/>
  <c r="AK654" i="5"/>
  <c r="AK686" i="5"/>
  <c r="AK718" i="5"/>
  <c r="AK746" i="5"/>
  <c r="AK767" i="5"/>
  <c r="AK783" i="5"/>
  <c r="AK799" i="5"/>
  <c r="AK815" i="5"/>
  <c r="AK831" i="5"/>
  <c r="AK847" i="5"/>
  <c r="AK863" i="5"/>
  <c r="AK879" i="5"/>
  <c r="AK895" i="5"/>
  <c r="AK911" i="5"/>
  <c r="AK927" i="5"/>
  <c r="AK943" i="5"/>
  <c r="AK959" i="5"/>
  <c r="AK975" i="5"/>
  <c r="AK991" i="5"/>
  <c r="AK1007" i="5"/>
  <c r="AK1023" i="5"/>
  <c r="AK1039" i="5"/>
  <c r="AK1055" i="5"/>
  <c r="AK1071" i="5"/>
  <c r="AK1087" i="5"/>
  <c r="AK1103" i="5"/>
  <c r="AK1119" i="5"/>
  <c r="AK1135" i="5"/>
  <c r="AK1151" i="5"/>
  <c r="AK1167" i="5"/>
  <c r="AK1183" i="5"/>
  <c r="AK1199" i="5"/>
  <c r="AK1215" i="5"/>
  <c r="AK1231" i="5"/>
  <c r="AK1247" i="5"/>
  <c r="AK1263" i="5"/>
  <c r="AK1279" i="5"/>
  <c r="AK1295" i="5"/>
  <c r="AK1311" i="5"/>
  <c r="AK1327" i="5"/>
  <c r="AK1343" i="5"/>
  <c r="AK1359" i="5"/>
  <c r="AK1375" i="5"/>
  <c r="AK1391" i="5"/>
  <c r="AK1407" i="5"/>
  <c r="AK1423" i="5"/>
  <c r="AK1439" i="5"/>
  <c r="AK1455" i="5"/>
  <c r="AK1471" i="5"/>
  <c r="AK1487" i="5"/>
  <c r="AK83" i="5"/>
  <c r="AK211" i="5"/>
  <c r="AK339" i="5"/>
  <c r="AK467" i="5"/>
  <c r="AK553" i="5"/>
  <c r="AK617" i="5"/>
  <c r="AK788" i="5"/>
  <c r="AK916" i="5"/>
  <c r="AK1044" i="5"/>
  <c r="AK1172" i="5"/>
  <c r="AK1300" i="5"/>
  <c r="AK1428" i="5"/>
  <c r="AK1532" i="5"/>
  <c r="AK1596" i="5"/>
  <c r="AK1660" i="5"/>
  <c r="AK1724" i="5"/>
  <c r="AK1788" i="5"/>
  <c r="AK1852" i="5"/>
  <c r="AK1916" i="5"/>
  <c r="AK1980" i="5"/>
  <c r="AK2044" i="5"/>
  <c r="AK500" i="5"/>
  <c r="AK754" i="5"/>
  <c r="AK885" i="5"/>
  <c r="AK1013" i="5"/>
  <c r="AK1141" i="5"/>
  <c r="AK1269" i="5"/>
  <c r="AK1397" i="5"/>
  <c r="AK1515" i="5"/>
  <c r="AK1581" i="5"/>
  <c r="AK1645" i="5"/>
  <c r="AK1709" i="5"/>
  <c r="AK1773" i="5"/>
  <c r="AK1837" i="5"/>
  <c r="AK1901" i="5"/>
  <c r="AK1965" i="5"/>
  <c r="AK35" i="5"/>
  <c r="AK768" i="5"/>
  <c r="AK1024" i="5"/>
  <c r="AK1280" i="5"/>
  <c r="AK1521" i="5"/>
  <c r="AK1650" i="5"/>
  <c r="AK1778" i="5"/>
  <c r="AK1906" i="5"/>
  <c r="AK2031" i="5"/>
  <c r="AK2099" i="5"/>
  <c r="AK2163" i="5"/>
  <c r="AK2227" i="5"/>
  <c r="AK2291" i="5"/>
  <c r="AK2355" i="5"/>
  <c r="AK2419" i="5"/>
  <c r="AK2483" i="5"/>
  <c r="AK2547" i="5"/>
  <c r="AK2611" i="5"/>
  <c r="AK2675" i="5"/>
  <c r="AK2739" i="5"/>
  <c r="AK2803" i="5"/>
  <c r="AK2867" i="5"/>
  <c r="AK2931" i="5"/>
  <c r="AK2995" i="5"/>
  <c r="AK3059" i="5"/>
  <c r="AK3123" i="5"/>
  <c r="AK3187" i="5"/>
  <c r="AK3251" i="5"/>
  <c r="AK3315" i="5"/>
  <c r="AK3379" i="5"/>
  <c r="AK3443" i="5"/>
  <c r="AK3507" i="5"/>
  <c r="AK749" i="5"/>
  <c r="AK1009" i="5"/>
  <c r="AK1265" i="5"/>
  <c r="AK1512" i="5"/>
  <c r="AK1643" i="5"/>
  <c r="AK1771" i="5"/>
  <c r="AK1899" i="5"/>
  <c r="AK2027" i="5"/>
  <c r="AK2096" i="5"/>
  <c r="AK2160" i="5"/>
  <c r="AK2224" i="5"/>
  <c r="AK2288" i="5"/>
  <c r="AK2352" i="5"/>
  <c r="AK2416" i="5"/>
  <c r="AK2480" i="5"/>
  <c r="AK2544" i="5"/>
  <c r="AK2608" i="5"/>
  <c r="AK2672" i="5"/>
  <c r="AK2736" i="5"/>
  <c r="AK2800" i="5"/>
  <c r="AK2864" i="5"/>
  <c r="AK2928" i="5"/>
  <c r="AK2992" i="5"/>
  <c r="AK3056" i="5"/>
  <c r="AK3120" i="5"/>
  <c r="AK3184" i="5"/>
  <c r="AK3248" i="5"/>
  <c r="AK3312" i="5"/>
  <c r="AK3376" i="5"/>
  <c r="AK3440" i="5"/>
  <c r="AK3504" i="5"/>
  <c r="AK68" i="5"/>
  <c r="AK1144" i="5"/>
  <c r="AK1582" i="5"/>
  <c r="AK1838" i="5"/>
  <c r="AK2065" i="5"/>
  <c r="AK2193" i="5"/>
  <c r="AK2321" i="5"/>
  <c r="AK2449" i="5"/>
  <c r="AK2577" i="5"/>
  <c r="AK2705" i="5"/>
  <c r="AK4" i="5"/>
  <c r="AK13" i="5"/>
  <c r="AK29" i="5"/>
  <c r="AK45" i="5"/>
  <c r="AK61" i="5"/>
  <c r="AK77" i="5"/>
  <c r="AK93" i="5"/>
  <c r="AK109" i="5"/>
  <c r="AK125" i="5"/>
  <c r="AK141" i="5"/>
  <c r="AK157" i="5"/>
  <c r="AK173" i="5"/>
  <c r="AK189" i="5"/>
  <c r="AK205" i="5"/>
  <c r="AK221" i="5"/>
  <c r="AK237" i="5"/>
  <c r="AK253" i="5"/>
  <c r="AK269" i="5"/>
  <c r="AK285" i="5"/>
  <c r="AK301" i="5"/>
  <c r="AK317" i="5"/>
  <c r="AK333" i="5"/>
  <c r="AK349" i="5"/>
  <c r="AK365" i="5"/>
  <c r="AK381" i="5"/>
  <c r="AK397" i="5"/>
  <c r="AK413" i="5"/>
  <c r="AK429" i="5"/>
  <c r="AK445" i="5"/>
  <c r="AK461" i="5"/>
  <c r="AK477" i="5"/>
  <c r="AK493" i="5"/>
  <c r="AK509" i="5"/>
  <c r="AK18" i="5"/>
  <c r="AK34" i="5"/>
  <c r="AK50" i="5"/>
  <c r="AK66" i="5"/>
  <c r="AK82" i="5"/>
  <c r="AK98" i="5"/>
  <c r="AK114" i="5"/>
  <c r="AK130" i="5"/>
  <c r="AK146" i="5"/>
  <c r="AK162" i="5"/>
  <c r="AK178" i="5"/>
  <c r="AK194" i="5"/>
  <c r="AK210" i="5"/>
  <c r="AK226" i="5"/>
  <c r="AK242" i="5"/>
  <c r="AK258" i="5"/>
  <c r="AK274" i="5"/>
  <c r="AK290" i="5"/>
  <c r="AK306" i="5"/>
  <c r="AK322" i="5"/>
  <c r="AK338" i="5"/>
  <c r="AK354" i="5"/>
  <c r="AK370" i="5"/>
  <c r="AK386" i="5"/>
  <c r="AK402" i="5"/>
  <c r="AK418" i="5"/>
  <c r="AK434" i="5"/>
  <c r="AK450" i="5"/>
  <c r="AK466" i="5"/>
  <c r="AK482" i="5"/>
  <c r="AK498" i="5"/>
  <c r="AK7" i="5"/>
  <c r="AK39" i="5"/>
  <c r="AK71" i="5"/>
  <c r="AK103" i="5"/>
  <c r="AK135" i="5"/>
  <c r="AK167" i="5"/>
  <c r="AK199" i="5"/>
  <c r="AK231" i="5"/>
  <c r="AK263" i="5"/>
  <c r="AK295" i="5"/>
  <c r="AK327" i="5"/>
  <c r="AK359" i="5"/>
  <c r="AK391" i="5"/>
  <c r="AK423" i="5"/>
  <c r="AK455" i="5"/>
  <c r="AK487" i="5"/>
  <c r="AK515" i="5"/>
  <c r="AK531" i="5"/>
  <c r="AK547" i="5"/>
  <c r="AK563" i="5"/>
  <c r="AK579" i="5"/>
  <c r="AK595" i="5"/>
  <c r="AK611" i="5"/>
  <c r="AK627" i="5"/>
  <c r="AK643" i="5"/>
  <c r="AK659" i="5"/>
  <c r="AK675" i="5"/>
  <c r="AK691" i="5"/>
  <c r="AK707" i="5"/>
  <c r="AK723" i="5"/>
  <c r="AK739" i="5"/>
  <c r="AK755" i="5"/>
  <c r="AK16" i="5"/>
  <c r="AK48" i="5"/>
  <c r="AK80" i="5"/>
  <c r="AK112" i="5"/>
  <c r="AK144" i="5"/>
  <c r="AK176" i="5"/>
  <c r="AK208" i="5"/>
  <c r="AK240" i="5"/>
  <c r="AK272" i="5"/>
  <c r="AK304" i="5"/>
  <c r="AK336" i="5"/>
  <c r="AK368" i="5"/>
  <c r="AK400" i="5"/>
  <c r="AK432" i="5"/>
  <c r="AK464" i="5"/>
  <c r="AK496" i="5"/>
  <c r="AK520" i="5"/>
  <c r="AK536" i="5"/>
  <c r="AK552" i="5"/>
  <c r="AK568" i="5"/>
  <c r="AK584" i="5"/>
  <c r="AK600" i="5"/>
  <c r="AK616" i="5"/>
  <c r="AK632" i="5"/>
  <c r="AK648" i="5"/>
  <c r="AK664" i="5"/>
  <c r="AK680" i="5"/>
  <c r="AK696" i="5"/>
  <c r="AK712" i="5"/>
  <c r="AK728" i="5"/>
  <c r="AK27" i="5"/>
  <c r="AK91" i="5"/>
  <c r="AK155" i="5"/>
  <c r="AK219" i="5"/>
  <c r="AK283" i="5"/>
  <c r="AK347" i="5"/>
  <c r="AK411" i="5"/>
  <c r="AK475" i="5"/>
  <c r="AK525" i="5"/>
  <c r="AK557" i="5"/>
  <c r="AK589" i="5"/>
  <c r="AK621" i="5"/>
  <c r="AK653" i="5"/>
  <c r="AK685" i="5"/>
  <c r="AK717" i="5"/>
  <c r="AK745" i="5"/>
  <c r="AK766" i="5"/>
  <c r="AK782" i="5"/>
  <c r="AK798" i="5"/>
  <c r="AK814" i="5"/>
  <c r="AK830" i="5"/>
  <c r="AK846" i="5"/>
  <c r="AK862" i="5"/>
  <c r="AK878" i="5"/>
  <c r="AK894" i="5"/>
  <c r="AK910" i="5"/>
  <c r="AK926" i="5"/>
  <c r="AK942" i="5"/>
  <c r="AK958" i="5"/>
  <c r="AK974" i="5"/>
  <c r="AK990" i="5"/>
  <c r="AK1006" i="5"/>
  <c r="AK1022" i="5"/>
  <c r="AK1038" i="5"/>
  <c r="AK1054" i="5"/>
  <c r="AK1070" i="5"/>
  <c r="AK1086" i="5"/>
  <c r="AK1102" i="5"/>
  <c r="AK1118" i="5"/>
  <c r="AK1134" i="5"/>
  <c r="AK1150" i="5"/>
  <c r="AK1166" i="5"/>
  <c r="AK1182" i="5"/>
  <c r="AK1198" i="5"/>
  <c r="AK1214" i="5"/>
  <c r="AK1230" i="5"/>
  <c r="AK1246" i="5"/>
  <c r="AK1262" i="5"/>
  <c r="AK1278" i="5"/>
  <c r="AK1294" i="5"/>
  <c r="AK1310" i="5"/>
  <c r="AK1326" i="5"/>
  <c r="AK1342" i="5"/>
  <c r="AK1358" i="5"/>
  <c r="AK1374" i="5"/>
  <c r="AK1390" i="5"/>
  <c r="AK1406" i="5"/>
  <c r="AK1422" i="5"/>
  <c r="AK1438" i="5"/>
  <c r="AK1454" i="5"/>
  <c r="AK1470" i="5"/>
  <c r="AK1486" i="5"/>
  <c r="AK1502" i="5"/>
  <c r="AK1518" i="5"/>
  <c r="AK44" i="5"/>
  <c r="AK108" i="5"/>
  <c r="AK172" i="5"/>
  <c r="AK236" i="5"/>
  <c r="AK300" i="5"/>
  <c r="AK364" i="5"/>
  <c r="AK428" i="5"/>
  <c r="AK492" i="5"/>
  <c r="AK534" i="5"/>
  <c r="AK566" i="5"/>
  <c r="AK598" i="5"/>
  <c r="AK630" i="5"/>
  <c r="AK662" i="5"/>
  <c r="AK694" i="5"/>
  <c r="AK726" i="5"/>
  <c r="AK752" i="5"/>
  <c r="AK771" i="5"/>
  <c r="AK787" i="5"/>
  <c r="AK803" i="5"/>
  <c r="AK819" i="5"/>
  <c r="AK835" i="5"/>
  <c r="AK851" i="5"/>
  <c r="AK867" i="5"/>
  <c r="AK883" i="5"/>
  <c r="AK899" i="5"/>
  <c r="AK915" i="5"/>
  <c r="AK931" i="5"/>
  <c r="AK947" i="5"/>
  <c r="AK963" i="5"/>
  <c r="AK979" i="5"/>
  <c r="AK995" i="5"/>
  <c r="AK1011" i="5"/>
  <c r="AK1027" i="5"/>
  <c r="AK1043" i="5"/>
  <c r="AK1059" i="5"/>
  <c r="AK1075" i="5"/>
  <c r="AK1091" i="5"/>
  <c r="AK1107" i="5"/>
  <c r="AK1123" i="5"/>
  <c r="AK1139" i="5"/>
  <c r="AK1155" i="5"/>
  <c r="AK1171" i="5"/>
  <c r="AK1187" i="5"/>
  <c r="AK1203" i="5"/>
  <c r="AK1219" i="5"/>
  <c r="AK1235" i="5"/>
  <c r="AK1251" i="5"/>
  <c r="AK1267" i="5"/>
  <c r="AK1283" i="5"/>
  <c r="AK1299" i="5"/>
  <c r="AK1315" i="5"/>
  <c r="AK1331" i="5"/>
  <c r="AK1347" i="5"/>
  <c r="AK1363" i="5"/>
  <c r="AK1379" i="5"/>
  <c r="AK1395" i="5"/>
  <c r="AK1411" i="5"/>
  <c r="AK1427" i="5"/>
  <c r="AK1443" i="5"/>
  <c r="AK1459" i="5"/>
  <c r="AK1475" i="5"/>
  <c r="AK1491" i="5"/>
  <c r="AK115" i="5"/>
  <c r="AK243" i="5"/>
  <c r="AK371" i="5"/>
  <c r="AK499" i="5"/>
  <c r="AK569" i="5"/>
  <c r="AK633" i="5"/>
  <c r="AK820" i="5"/>
  <c r="AK948" i="5"/>
  <c r="AK1076" i="5"/>
  <c r="AK1204" i="5"/>
  <c r="AK1332" i="5"/>
  <c r="AK1460" i="5"/>
  <c r="AK1548" i="5"/>
  <c r="AK1612" i="5"/>
  <c r="AK1676" i="5"/>
  <c r="AK1740" i="5"/>
  <c r="AK1804" i="5"/>
  <c r="AK1868" i="5"/>
  <c r="AK1932" i="5"/>
  <c r="AK1996" i="5"/>
  <c r="AK116" i="5"/>
  <c r="AK570" i="5"/>
  <c r="AK789" i="5"/>
  <c r="AK917" i="5"/>
  <c r="AK1045" i="5"/>
  <c r="AK1173" i="5"/>
  <c r="AK1301" i="5"/>
  <c r="AK1429" i="5"/>
  <c r="AK1533" i="5"/>
  <c r="AK1597" i="5"/>
  <c r="AK1661" i="5"/>
  <c r="AK1725" i="5"/>
  <c r="AK1789" i="5"/>
  <c r="AK1853" i="5"/>
  <c r="AK1917" i="5"/>
  <c r="AK1981" i="5"/>
  <c r="AK291" i="5"/>
  <c r="AK832" i="5"/>
  <c r="AK1088" i="5"/>
  <c r="AK1344" i="5"/>
  <c r="AK1554" i="5"/>
  <c r="AK1682" i="5"/>
  <c r="AK1810" i="5"/>
  <c r="AK1938" i="5"/>
  <c r="AK2051" i="5"/>
  <c r="AK2115" i="5"/>
  <c r="AK2179" i="5"/>
  <c r="AK2243" i="5"/>
  <c r="AK2307" i="5"/>
  <c r="AK2371" i="5"/>
  <c r="AK2435" i="5"/>
  <c r="AK2499" i="5"/>
  <c r="AK2563" i="5"/>
  <c r="AK2627" i="5"/>
  <c r="AK2691" i="5"/>
  <c r="AK2755" i="5"/>
  <c r="AK2819" i="5"/>
  <c r="AK2883" i="5"/>
  <c r="AK2947" i="5"/>
  <c r="AK3011" i="5"/>
  <c r="AK3075" i="5"/>
  <c r="AK3139" i="5"/>
  <c r="AK3203" i="5"/>
  <c r="AK3267" i="5"/>
  <c r="AK3331" i="5"/>
  <c r="AK3395" i="5"/>
  <c r="AK3459" i="5"/>
  <c r="AK228" i="5"/>
  <c r="AK817" i="5"/>
  <c r="AK1073" i="5"/>
  <c r="AK1329" i="5"/>
  <c r="AK1547" i="5"/>
  <c r="AK1675" i="5"/>
  <c r="AK1803" i="5"/>
  <c r="AK1931" i="5"/>
  <c r="AK2048" i="5"/>
  <c r="AK2112" i="5"/>
  <c r="AK2176" i="5"/>
  <c r="AK2240" i="5"/>
  <c r="AK2304" i="5"/>
  <c r="AK2368" i="5"/>
  <c r="AK2432" i="5"/>
  <c r="AK2496" i="5"/>
  <c r="AK2560" i="5"/>
  <c r="AK2624" i="5"/>
  <c r="AK2688" i="5"/>
  <c r="AK2752" i="5"/>
  <c r="AK2816" i="5"/>
  <c r="AK2880" i="5"/>
  <c r="AK2944" i="5"/>
  <c r="AK3008" i="5"/>
  <c r="AK3072" i="5"/>
  <c r="AK3136" i="5"/>
  <c r="AK3200" i="5"/>
  <c r="AK3264" i="5"/>
  <c r="AK3328" i="5"/>
  <c r="AK3392" i="5"/>
  <c r="AK3456" i="5"/>
  <c r="AK195" i="5"/>
  <c r="AK758" i="5"/>
  <c r="AK1272" i="5"/>
  <c r="AK1646" i="5"/>
  <c r="AK1902" i="5"/>
  <c r="AK2097" i="5"/>
  <c r="AK2225" i="5"/>
  <c r="AK2353" i="5"/>
  <c r="AK2481" i="5"/>
  <c r="AK2609" i="5"/>
  <c r="AK2737" i="5"/>
  <c r="AK3" i="5"/>
  <c r="AK17" i="5"/>
  <c r="AK33" i="5"/>
  <c r="AK49" i="5"/>
  <c r="AK65" i="5"/>
  <c r="AK81" i="5"/>
  <c r="AK97" i="5"/>
  <c r="AK113" i="5"/>
  <c r="AK129" i="5"/>
  <c r="AK145" i="5"/>
  <c r="AK161" i="5"/>
  <c r="AK177" i="5"/>
  <c r="AK193" i="5"/>
  <c r="AK209" i="5"/>
  <c r="AK225" i="5"/>
  <c r="AK241" i="5"/>
  <c r="AK257" i="5"/>
  <c r="AK273" i="5"/>
  <c r="AK289" i="5"/>
  <c r="AK305" i="5"/>
  <c r="AK321" i="5"/>
  <c r="AK337" i="5"/>
  <c r="AK353" i="5"/>
  <c r="AK369" i="5"/>
  <c r="AK385" i="5"/>
  <c r="AK401" i="5"/>
  <c r="AK417" i="5"/>
  <c r="AK433" i="5"/>
  <c r="AK449" i="5"/>
  <c r="AK465" i="5"/>
  <c r="AK481" i="5"/>
  <c r="AK497" i="5"/>
  <c r="AK6" i="5"/>
  <c r="AK22" i="5"/>
  <c r="AK38" i="5"/>
  <c r="AK54" i="5"/>
  <c r="AK70" i="5"/>
  <c r="AK86" i="5"/>
  <c r="AK102" i="5"/>
  <c r="AK118" i="5"/>
  <c r="AK134" i="5"/>
  <c r="AK150" i="5"/>
  <c r="AK166" i="5"/>
  <c r="AK182" i="5"/>
  <c r="AK198" i="5"/>
  <c r="AK214" i="5"/>
  <c r="AK230" i="5"/>
  <c r="AK246" i="5"/>
  <c r="AK262" i="5"/>
  <c r="AK278" i="5"/>
  <c r="AK294" i="5"/>
  <c r="AK310" i="5"/>
  <c r="AK326" i="5"/>
  <c r="AK342" i="5"/>
  <c r="AK358" i="5"/>
  <c r="AK374" i="5"/>
  <c r="AK390" i="5"/>
  <c r="AK406" i="5"/>
  <c r="AK422" i="5"/>
  <c r="AK438" i="5"/>
  <c r="AK454" i="5"/>
  <c r="AK470" i="5"/>
  <c r="AK486" i="5"/>
  <c r="AK502" i="5"/>
  <c r="AK15" i="5"/>
  <c r="AK47" i="5"/>
  <c r="AK79" i="5"/>
  <c r="AK111" i="5"/>
  <c r="AK143" i="5"/>
  <c r="AK175" i="5"/>
  <c r="AK207" i="5"/>
  <c r="AK239" i="5"/>
  <c r="AK271" i="5"/>
  <c r="AK303" i="5"/>
  <c r="AK335" i="5"/>
  <c r="AK367" i="5"/>
  <c r="AK399" i="5"/>
  <c r="AK431" i="5"/>
  <c r="AK463" i="5"/>
  <c r="AK495" i="5"/>
  <c r="AK519" i="5"/>
  <c r="AK535" i="5"/>
  <c r="AK551" i="5"/>
  <c r="AK567" i="5"/>
  <c r="AK583" i="5"/>
  <c r="AK599" i="5"/>
  <c r="AK615" i="5"/>
  <c r="AK631" i="5"/>
  <c r="AK647" i="5"/>
  <c r="AK663" i="5"/>
  <c r="AK679" i="5"/>
  <c r="AK695" i="5"/>
  <c r="AK711" i="5"/>
  <c r="AK727" i="5"/>
  <c r="AK743" i="5"/>
  <c r="AK759" i="5"/>
  <c r="AK24" i="5"/>
  <c r="AK56" i="5"/>
  <c r="AK88" i="5"/>
  <c r="AK120" i="5"/>
  <c r="AK152" i="5"/>
  <c r="AK184" i="5"/>
  <c r="AK216" i="5"/>
  <c r="AK248" i="5"/>
  <c r="AK280" i="5"/>
  <c r="AK312" i="5"/>
  <c r="AK344" i="5"/>
  <c r="AK376" i="5"/>
  <c r="AK408" i="5"/>
  <c r="AK440" i="5"/>
  <c r="AK472" i="5"/>
  <c r="AK504" i="5"/>
  <c r="AK524" i="5"/>
  <c r="AK540" i="5"/>
  <c r="AK556" i="5"/>
  <c r="AK572" i="5"/>
  <c r="AK588" i="5"/>
  <c r="AK604" i="5"/>
  <c r="AK620" i="5"/>
  <c r="AK636" i="5"/>
  <c r="AK652" i="5"/>
  <c r="AK668" i="5"/>
  <c r="AK684" i="5"/>
  <c r="AK700" i="5"/>
  <c r="AK716" i="5"/>
  <c r="AK732" i="5"/>
  <c r="AK43" i="5"/>
  <c r="AK107" i="5"/>
  <c r="AK171" i="5"/>
  <c r="AK235" i="5"/>
  <c r="AK299" i="5"/>
  <c r="AK363" i="5"/>
  <c r="AK427" i="5"/>
  <c r="AK491" i="5"/>
  <c r="AK533" i="5"/>
  <c r="AK565" i="5"/>
  <c r="AK597" i="5"/>
  <c r="AK629" i="5"/>
  <c r="AK661" i="5"/>
  <c r="AK693" i="5"/>
  <c r="AK725" i="5"/>
  <c r="AK750" i="5"/>
  <c r="AK770" i="5"/>
  <c r="AK786" i="5"/>
  <c r="AK802" i="5"/>
  <c r="AK818" i="5"/>
  <c r="AK834" i="5"/>
  <c r="AK850" i="5"/>
  <c r="AK866" i="5"/>
  <c r="AK882" i="5"/>
  <c r="AK898" i="5"/>
  <c r="AK914" i="5"/>
  <c r="AK930" i="5"/>
  <c r="AK946" i="5"/>
  <c r="AK962" i="5"/>
  <c r="AK978" i="5"/>
  <c r="AK994" i="5"/>
  <c r="AK1010" i="5"/>
  <c r="AK1026" i="5"/>
  <c r="AK1042" i="5"/>
  <c r="AK1058" i="5"/>
  <c r="AK1074" i="5"/>
  <c r="AK1090" i="5"/>
  <c r="AK1106" i="5"/>
  <c r="AK1122" i="5"/>
  <c r="AK1138" i="5"/>
  <c r="AK1154" i="5"/>
  <c r="AK1170" i="5"/>
  <c r="AK1186" i="5"/>
  <c r="AK1202" i="5"/>
  <c r="AK1218" i="5"/>
  <c r="AK1234" i="5"/>
  <c r="AK1250" i="5"/>
  <c r="AK1266" i="5"/>
  <c r="AK1282" i="5"/>
  <c r="AK1298" i="5"/>
  <c r="AK1314" i="5"/>
  <c r="AK1330" i="5"/>
  <c r="AK1346" i="5"/>
  <c r="AK1362" i="5"/>
  <c r="AK1378" i="5"/>
  <c r="AK1394" i="5"/>
  <c r="AK1410" i="5"/>
  <c r="AK1426" i="5"/>
  <c r="AK1442" i="5"/>
  <c r="AK1458" i="5"/>
  <c r="AK1474" i="5"/>
  <c r="AK1490" i="5"/>
  <c r="AK1506" i="5"/>
  <c r="AK1522" i="5"/>
  <c r="AK60" i="5"/>
  <c r="AK124" i="5"/>
  <c r="AK188" i="5"/>
  <c r="AK252" i="5"/>
  <c r="AK316" i="5"/>
  <c r="AK380" i="5"/>
  <c r="AK444" i="5"/>
  <c r="AK508" i="5"/>
  <c r="AK542" i="5"/>
  <c r="AK574" i="5"/>
  <c r="AK606" i="5"/>
  <c r="AK638" i="5"/>
  <c r="AK670" i="5"/>
  <c r="AK702" i="5"/>
  <c r="AK734" i="5"/>
  <c r="AK757" i="5"/>
  <c r="AK775" i="5"/>
  <c r="AK791" i="5"/>
  <c r="AK807" i="5"/>
  <c r="AK823" i="5"/>
  <c r="AK839" i="5"/>
  <c r="AK855" i="5"/>
  <c r="AK871" i="5"/>
  <c r="AK887" i="5"/>
  <c r="AK903" i="5"/>
  <c r="AK919" i="5"/>
  <c r="AK935" i="5"/>
  <c r="AK951" i="5"/>
  <c r="AK967" i="5"/>
  <c r="AK983" i="5"/>
  <c r="AK999" i="5"/>
  <c r="AK1015" i="5"/>
  <c r="AK1031" i="5"/>
  <c r="AK1047" i="5"/>
  <c r="AK1063" i="5"/>
  <c r="AK1079" i="5"/>
  <c r="AK1095" i="5"/>
  <c r="AK1111" i="5"/>
  <c r="AK1127" i="5"/>
  <c r="AK1143" i="5"/>
  <c r="AK1159" i="5"/>
  <c r="AK1175" i="5"/>
  <c r="AK1191" i="5"/>
  <c r="AK1207" i="5"/>
  <c r="AK1223" i="5"/>
  <c r="AK1239" i="5"/>
  <c r="AK1255" i="5"/>
  <c r="AK1271" i="5"/>
  <c r="AK1287" i="5"/>
  <c r="AK1303" i="5"/>
  <c r="AK1319" i="5"/>
  <c r="AK1335" i="5"/>
  <c r="AK1351" i="5"/>
  <c r="AK1367" i="5"/>
  <c r="AK1383" i="5"/>
  <c r="AK1399" i="5"/>
  <c r="AK1415" i="5"/>
  <c r="AK1431" i="5"/>
  <c r="AK1447" i="5"/>
  <c r="AK1463" i="5"/>
  <c r="AK1479" i="5"/>
  <c r="AK19" i="5"/>
  <c r="AK147" i="5"/>
  <c r="AK275" i="5"/>
  <c r="AK403" i="5"/>
  <c r="AK521" i="5"/>
  <c r="AK585" i="5"/>
  <c r="AK697" i="5"/>
  <c r="AK852" i="5"/>
  <c r="AK980" i="5"/>
  <c r="AK1108" i="5"/>
  <c r="AK1236" i="5"/>
  <c r="AK1364" i="5"/>
  <c r="AK1492" i="5"/>
  <c r="AK1564" i="5"/>
  <c r="AK1628" i="5"/>
  <c r="AK1692" i="5"/>
  <c r="AK1756" i="5"/>
  <c r="AK1820" i="5"/>
  <c r="AK1884" i="5"/>
  <c r="AK1948" i="5"/>
  <c r="AK2012" i="5"/>
  <c r="AK244" i="5"/>
  <c r="AK634" i="5"/>
  <c r="AK821" i="5"/>
  <c r="AK949" i="5"/>
  <c r="AK1077" i="5"/>
  <c r="AK1205" i="5"/>
  <c r="AK1333" i="5"/>
  <c r="AK1461" i="5"/>
  <c r="AK1549" i="5"/>
  <c r="AK1613" i="5"/>
  <c r="AK1677" i="5"/>
  <c r="AK1741" i="5"/>
  <c r="AK1805" i="5"/>
  <c r="AK1869" i="5"/>
  <c r="AK1933" i="5"/>
  <c r="AK1997" i="5"/>
  <c r="AK529" i="5"/>
  <c r="AK896" i="5"/>
  <c r="AK1152" i="5"/>
  <c r="AK1408" i="5"/>
  <c r="AK1586" i="5"/>
  <c r="AK1714" i="5"/>
  <c r="AK1842" i="5"/>
  <c r="AK1970" i="5"/>
  <c r="AK2067" i="5"/>
  <c r="AK2131" i="5"/>
  <c r="AK2195" i="5"/>
  <c r="AK2259" i="5"/>
  <c r="AK2323" i="5"/>
  <c r="AK2387" i="5"/>
  <c r="AK2451" i="5"/>
  <c r="AK2515" i="5"/>
  <c r="AK2579" i="5"/>
  <c r="AK2643" i="5"/>
  <c r="AK2707" i="5"/>
  <c r="AK2771" i="5"/>
  <c r="AK2835" i="5"/>
  <c r="AK2899" i="5"/>
  <c r="AK2963" i="5"/>
  <c r="AK3027" i="5"/>
  <c r="AK3091" i="5"/>
  <c r="AK3155" i="5"/>
  <c r="AK3219" i="5"/>
  <c r="AK3283" i="5"/>
  <c r="AK3347" i="5"/>
  <c r="AK3411" i="5"/>
  <c r="AK3475" i="5"/>
  <c r="AK484" i="5"/>
  <c r="AK881" i="5"/>
  <c r="AK1137" i="5"/>
  <c r="AK1393" i="5"/>
  <c r="AK1579" i="5"/>
  <c r="AK1707" i="5"/>
  <c r="AK1835" i="5"/>
  <c r="AK1963" i="5"/>
  <c r="AK2064" i="5"/>
  <c r="AK2128" i="5"/>
  <c r="AK2192" i="5"/>
  <c r="AK2256" i="5"/>
  <c r="AK2320" i="5"/>
  <c r="AK2384" i="5"/>
  <c r="AK2448" i="5"/>
  <c r="AK2512" i="5"/>
  <c r="AK2576" i="5"/>
  <c r="AK2640" i="5"/>
  <c r="AK2704" i="5"/>
  <c r="AK2768" i="5"/>
  <c r="AK2832" i="5"/>
  <c r="AK2896" i="5"/>
  <c r="AK2960" i="5"/>
  <c r="AK3024" i="5"/>
  <c r="AK3088" i="5"/>
  <c r="AK3152" i="5"/>
  <c r="AK3216" i="5"/>
  <c r="AK3280" i="5"/>
  <c r="AK3344" i="5"/>
  <c r="AK3408" i="5"/>
  <c r="AK3472" i="5"/>
  <c r="AK451" i="5"/>
  <c r="AK888" i="5"/>
  <c r="AK1400" i="5"/>
  <c r="AK1710" i="5"/>
  <c r="AK1966" i="5"/>
  <c r="AK2129" i="5"/>
  <c r="AK2257" i="5"/>
  <c r="AK2385" i="5"/>
  <c r="AK2513" i="5"/>
  <c r="AK2641" i="5"/>
  <c r="AK2769" i="5"/>
  <c r="AK21" i="5"/>
  <c r="AK37" i="5"/>
  <c r="AK53" i="5"/>
  <c r="AK69" i="5"/>
  <c r="AK85" i="5"/>
  <c r="AK101" i="5"/>
  <c r="AK117" i="5"/>
  <c r="AK133" i="5"/>
  <c r="AK149" i="5"/>
  <c r="AK165" i="5"/>
  <c r="AK181" i="5"/>
  <c r="AK197" i="5"/>
  <c r="AK213" i="5"/>
  <c r="AK229" i="5"/>
  <c r="AK245" i="5"/>
  <c r="AK261" i="5"/>
  <c r="AK277" i="5"/>
  <c r="AK293" i="5"/>
  <c r="AK309" i="5"/>
  <c r="AK325" i="5"/>
  <c r="AK341" i="5"/>
  <c r="AK357" i="5"/>
  <c r="AK373" i="5"/>
  <c r="AK389" i="5"/>
  <c r="AK405" i="5"/>
  <c r="AK421" i="5"/>
  <c r="AK437" i="5"/>
  <c r="AK453" i="5"/>
  <c r="AK469" i="5"/>
  <c r="AK485" i="5"/>
  <c r="AK501" i="5"/>
  <c r="AK10" i="5"/>
  <c r="AK26" i="5"/>
  <c r="AK42" i="5"/>
  <c r="AK58" i="5"/>
  <c r="AK74" i="5"/>
  <c r="AK90" i="5"/>
  <c r="AK106" i="5"/>
  <c r="AK122" i="5"/>
  <c r="AK138" i="5"/>
  <c r="AK154" i="5"/>
  <c r="AK170" i="5"/>
  <c r="AK186" i="5"/>
  <c r="AK202" i="5"/>
  <c r="AK218" i="5"/>
  <c r="AK234" i="5"/>
  <c r="AK250" i="5"/>
  <c r="AK266" i="5"/>
  <c r="AK282" i="5"/>
  <c r="AK298" i="5"/>
  <c r="AK314" i="5"/>
  <c r="AK330" i="5"/>
  <c r="AK346" i="5"/>
  <c r="AK362" i="5"/>
  <c r="AK378" i="5"/>
  <c r="AK394" i="5"/>
  <c r="AK410" i="5"/>
  <c r="AK426" i="5"/>
  <c r="AK442" i="5"/>
  <c r="AK458" i="5"/>
  <c r="AK474" i="5"/>
  <c r="AK490" i="5"/>
  <c r="AK506" i="5"/>
  <c r="AK23" i="5"/>
  <c r="AK55" i="5"/>
  <c r="AK87" i="5"/>
  <c r="AK119" i="5"/>
  <c r="AK151" i="5"/>
  <c r="AK183" i="5"/>
  <c r="AK215" i="5"/>
  <c r="AK247" i="5"/>
  <c r="AK279" i="5"/>
  <c r="AK311" i="5"/>
  <c r="AK343" i="5"/>
  <c r="AK375" i="5"/>
  <c r="AK407" i="5"/>
  <c r="AK439" i="5"/>
  <c r="AK471" i="5"/>
  <c r="AK503" i="5"/>
  <c r="AK523" i="5"/>
  <c r="AK539" i="5"/>
  <c r="AK555" i="5"/>
  <c r="AK571" i="5"/>
  <c r="AK587" i="5"/>
  <c r="AK603" i="5"/>
  <c r="AK619" i="5"/>
  <c r="AK635" i="5"/>
  <c r="AK651" i="5"/>
  <c r="AK667" i="5"/>
  <c r="AK683" i="5"/>
  <c r="AK699" i="5"/>
  <c r="AK715" i="5"/>
  <c r="AK731" i="5"/>
  <c r="AK747" i="5"/>
  <c r="AK763" i="5"/>
  <c r="AK32" i="5"/>
  <c r="AK64" i="5"/>
  <c r="AK96" i="5"/>
  <c r="AK128" i="5"/>
  <c r="AK160" i="5"/>
  <c r="AK192" i="5"/>
  <c r="AK224" i="5"/>
  <c r="AK256" i="5"/>
  <c r="AK288" i="5"/>
  <c r="AK320" i="5"/>
  <c r="AK352" i="5"/>
  <c r="AK384" i="5"/>
  <c r="AK416" i="5"/>
  <c r="AK448" i="5"/>
  <c r="AK480" i="5"/>
  <c r="AK512" i="5"/>
  <c r="AK528" i="5"/>
  <c r="AK544" i="5"/>
  <c r="AK560" i="5"/>
  <c r="AK576" i="5"/>
  <c r="AK592" i="5"/>
  <c r="AK608" i="5"/>
  <c r="AK624" i="5"/>
  <c r="AK640" i="5"/>
  <c r="AK656" i="5"/>
  <c r="AK672" i="5"/>
  <c r="AK688" i="5"/>
  <c r="AK704" i="5"/>
  <c r="AK720" i="5"/>
  <c r="AK736" i="5"/>
  <c r="AK59" i="5"/>
  <c r="AK123" i="5"/>
  <c r="AK187" i="5"/>
  <c r="AK251" i="5"/>
  <c r="AK315" i="5"/>
  <c r="AK379" i="5"/>
  <c r="AK443" i="5"/>
  <c r="AK507" i="5"/>
  <c r="AK541" i="5"/>
  <c r="AK573" i="5"/>
  <c r="AK605" i="5"/>
  <c r="AK637" i="5"/>
  <c r="AK669" i="5"/>
  <c r="AK701" i="5"/>
  <c r="AK733" i="5"/>
  <c r="AK756" i="5"/>
  <c r="AK774" i="5"/>
  <c r="AK790" i="5"/>
  <c r="AK806" i="5"/>
  <c r="AK822" i="5"/>
  <c r="AK838" i="5"/>
  <c r="AK854" i="5"/>
  <c r="AK870" i="5"/>
  <c r="AK886" i="5"/>
  <c r="AK902" i="5"/>
  <c r="AK918" i="5"/>
  <c r="AK934" i="5"/>
  <c r="AK950" i="5"/>
  <c r="AK966" i="5"/>
  <c r="AK982" i="5"/>
  <c r="AK998" i="5"/>
  <c r="AK1014" i="5"/>
  <c r="AK1030" i="5"/>
  <c r="AK1046" i="5"/>
  <c r="AK1062" i="5"/>
  <c r="AK1078" i="5"/>
  <c r="AK1094" i="5"/>
  <c r="AK1110" i="5"/>
  <c r="AK1126" i="5"/>
  <c r="AK1142" i="5"/>
  <c r="AK1158" i="5"/>
  <c r="AK1174" i="5"/>
  <c r="AK1190" i="5"/>
  <c r="AK1206" i="5"/>
  <c r="AK1222" i="5"/>
  <c r="AK1238" i="5"/>
  <c r="AK1254" i="5"/>
  <c r="AK1270" i="5"/>
  <c r="AK1286" i="5"/>
  <c r="AK1302" i="5"/>
  <c r="AK1318" i="5"/>
  <c r="AK1334" i="5"/>
  <c r="AK1350" i="5"/>
  <c r="AK1366" i="5"/>
  <c r="AK1382" i="5"/>
  <c r="AK1398" i="5"/>
  <c r="AK1414" i="5"/>
  <c r="AK1430" i="5"/>
  <c r="AK1446" i="5"/>
  <c r="AK1462" i="5"/>
  <c r="AK1478" i="5"/>
  <c r="AK1494" i="5"/>
  <c r="AK1510" i="5"/>
  <c r="AK12" i="5"/>
  <c r="AK76" i="5"/>
  <c r="AK140" i="5"/>
  <c r="AK204" i="5"/>
  <c r="AK268" i="5"/>
  <c r="AK332" i="5"/>
  <c r="AK396" i="5"/>
  <c r="AK460" i="5"/>
  <c r="AK518" i="5"/>
  <c r="AK550" i="5"/>
  <c r="AK582" i="5"/>
  <c r="AK614" i="5"/>
  <c r="AK646" i="5"/>
  <c r="AK678" i="5"/>
  <c r="AK710" i="5"/>
  <c r="AK741" i="5"/>
  <c r="AK762" i="5"/>
  <c r="AK779" i="5"/>
  <c r="AK795" i="5"/>
  <c r="AK811" i="5"/>
  <c r="AK827" i="5"/>
  <c r="AK843" i="5"/>
  <c r="AK859" i="5"/>
  <c r="AK875" i="5"/>
  <c r="AK891" i="5"/>
  <c r="AK907" i="5"/>
  <c r="AK923" i="5"/>
  <c r="AK939" i="5"/>
  <c r="AK955" i="5"/>
  <c r="AK971" i="5"/>
  <c r="AK987" i="5"/>
  <c r="AK1003" i="5"/>
  <c r="AK1019" i="5"/>
  <c r="AK1035" i="5"/>
  <c r="AK1051" i="5"/>
  <c r="AK1067" i="5"/>
  <c r="AK1083" i="5"/>
  <c r="AK1099" i="5"/>
  <c r="AK1115" i="5"/>
  <c r="AK1131" i="5"/>
  <c r="AK1147" i="5"/>
  <c r="AK1163" i="5"/>
  <c r="AK1179" i="5"/>
  <c r="AK1195" i="5"/>
  <c r="AK1211" i="5"/>
  <c r="AK1227" i="5"/>
  <c r="AK1243" i="5"/>
  <c r="AK1259" i="5"/>
  <c r="AK1275" i="5"/>
  <c r="AK1291" i="5"/>
  <c r="AK1307" i="5"/>
  <c r="AK1323" i="5"/>
  <c r="AK1339" i="5"/>
  <c r="AK1355" i="5"/>
  <c r="AK1371" i="5"/>
  <c r="AK1387" i="5"/>
  <c r="AK1403" i="5"/>
  <c r="AK1419" i="5"/>
  <c r="AK1435" i="5"/>
  <c r="AK1451" i="5"/>
  <c r="AK1467" i="5"/>
  <c r="AK1483" i="5"/>
  <c r="AK51" i="5"/>
  <c r="AK179" i="5"/>
  <c r="AK307" i="5"/>
  <c r="AK435" i="5"/>
  <c r="AK537" i="5"/>
  <c r="AK601" i="5"/>
  <c r="AK753" i="5"/>
  <c r="AK884" i="5"/>
  <c r="AK1012" i="5"/>
  <c r="AK1140" i="5"/>
  <c r="AK1268" i="5"/>
  <c r="AK1396" i="5"/>
  <c r="AK1513" i="5"/>
  <c r="AK1580" i="5"/>
  <c r="AK1644" i="5"/>
  <c r="AK1708" i="5"/>
  <c r="AK1772" i="5"/>
  <c r="AK1836" i="5"/>
  <c r="AK1900" i="5"/>
  <c r="AK1964" i="5"/>
  <c r="AK2028" i="5"/>
  <c r="AK372" i="5"/>
  <c r="AK698" i="5"/>
  <c r="AK853" i="5"/>
  <c r="AK981" i="5"/>
  <c r="AK1109" i="5"/>
  <c r="AK1237" i="5"/>
  <c r="AK1365" i="5"/>
  <c r="AK1493" i="5"/>
  <c r="AK1565" i="5"/>
  <c r="AK1629" i="5"/>
  <c r="AK1693" i="5"/>
  <c r="AK1757" i="5"/>
  <c r="AK1821" i="5"/>
  <c r="AK1885" i="5"/>
  <c r="AK1949" i="5"/>
  <c r="AK2013" i="5"/>
  <c r="AK657" i="5"/>
  <c r="AK960" i="5"/>
  <c r="AK1216" i="5"/>
  <c r="AK1472" i="5"/>
  <c r="AK1618" i="5"/>
  <c r="AK1746" i="5"/>
  <c r="AK1874" i="5"/>
  <c r="AK2002" i="5"/>
  <c r="AK2083" i="5"/>
  <c r="AK2147" i="5"/>
  <c r="AK2211" i="5"/>
  <c r="AK2275" i="5"/>
  <c r="AK2339" i="5"/>
  <c r="AK2403" i="5"/>
  <c r="AK2467" i="5"/>
  <c r="AK2531" i="5"/>
  <c r="AK2595" i="5"/>
  <c r="AK2659" i="5"/>
  <c r="AK2723" i="5"/>
  <c r="AK2787" i="5"/>
  <c r="AK2851" i="5"/>
  <c r="AK2915" i="5"/>
  <c r="AK2979" i="5"/>
  <c r="AK3043" i="5"/>
  <c r="AK3107" i="5"/>
  <c r="AK3171" i="5"/>
  <c r="AK3235" i="5"/>
  <c r="AK3299" i="5"/>
  <c r="AK3363" i="5"/>
  <c r="AK3427" i="5"/>
  <c r="AK3491" i="5"/>
  <c r="AK626" i="5"/>
  <c r="AK945" i="5"/>
  <c r="AK1201" i="5"/>
  <c r="AK1457" i="5"/>
  <c r="AK1611" i="5"/>
  <c r="AK1739" i="5"/>
  <c r="AK1867" i="5"/>
  <c r="AK1995" i="5"/>
  <c r="AK2080" i="5"/>
  <c r="AK2144" i="5"/>
  <c r="AK2208" i="5"/>
  <c r="AK2272" i="5"/>
  <c r="AK2336" i="5"/>
  <c r="AK2400" i="5"/>
  <c r="AK2464" i="5"/>
  <c r="AK2528" i="5"/>
  <c r="AK2592" i="5"/>
  <c r="AK2656" i="5"/>
  <c r="AK2720" i="5"/>
  <c r="AK2784" i="5"/>
  <c r="AK2848" i="5"/>
  <c r="AK2912" i="5"/>
  <c r="AK2976" i="5"/>
  <c r="AK3040" i="5"/>
  <c r="AK3104" i="5"/>
  <c r="AK3168" i="5"/>
  <c r="AK3232" i="5"/>
  <c r="AK3296" i="5"/>
  <c r="AK3360" i="5"/>
  <c r="AK3424" i="5"/>
  <c r="AK3488" i="5"/>
  <c r="AK641" i="5"/>
  <c r="AK1016" i="5"/>
  <c r="AK1516" i="5"/>
  <c r="AK1774" i="5"/>
  <c r="AK2029" i="5"/>
  <c r="AK2161" i="5"/>
  <c r="AK2289" i="5"/>
  <c r="AK2417" i="5"/>
  <c r="AK2545" i="5"/>
  <c r="AK2673" i="5"/>
  <c r="AK2801" i="5"/>
  <c r="AK2833" i="5"/>
  <c r="AK2865" i="5"/>
  <c r="AK2897" i="5"/>
  <c r="AK2929" i="5"/>
  <c r="AK2961" i="5"/>
  <c r="AK2993" i="5"/>
  <c r="AK3025" i="5"/>
  <c r="AK3057" i="5"/>
  <c r="AK3089" i="5"/>
  <c r="AK3121" i="5"/>
  <c r="AK3153" i="5"/>
  <c r="AK3185" i="5"/>
  <c r="AK3217" i="5"/>
  <c r="AK3249" i="5"/>
  <c r="AK3281" i="5"/>
  <c r="AK3313" i="5"/>
  <c r="AK3345" i="5"/>
  <c r="AK3377" i="5"/>
  <c r="AK3409" i="5"/>
  <c r="AK3441" i="5"/>
  <c r="AK3473" i="5"/>
  <c r="AK3505" i="5"/>
  <c r="AK1064" i="5"/>
  <c r="AK1288" i="5"/>
  <c r="AK1542" i="5"/>
  <c r="AK1670" i="5"/>
  <c r="AK1798" i="5"/>
  <c r="AK1926" i="5"/>
  <c r="AK2053" i="5"/>
  <c r="AK2117" i="5"/>
  <c r="AK2181" i="5"/>
  <c r="AK2245" i="5"/>
  <c r="AK2309" i="5"/>
  <c r="AK2373" i="5"/>
  <c r="AK2437" i="5"/>
  <c r="AK2501" i="5"/>
  <c r="AK2565" i="5"/>
  <c r="AK2629" i="5"/>
  <c r="AK2693" i="5"/>
  <c r="AK2757" i="5"/>
  <c r="AK2821" i="5"/>
  <c r="AK2885" i="5"/>
  <c r="AK2941" i="5"/>
  <c r="AK2997" i="5"/>
  <c r="AK3061" i="5"/>
  <c r="AK3117" i="5"/>
  <c r="AK3181" i="5"/>
  <c r="AK3245" i="5"/>
  <c r="AK3301" i="5"/>
  <c r="AK3365" i="5"/>
  <c r="AK3429" i="5"/>
  <c r="AK3493" i="5"/>
  <c r="AK777" i="5"/>
  <c r="AK1033" i="5"/>
  <c r="AK1289" i="5"/>
  <c r="AK1507" i="5"/>
  <c r="AK1607" i="5"/>
  <c r="AK1735" i="5"/>
  <c r="AK1879" i="5"/>
  <c r="AK2007" i="5"/>
  <c r="AK2086" i="5"/>
  <c r="AK2142" i="5"/>
  <c r="AK2206" i="5"/>
  <c r="AK2278" i="5"/>
  <c r="AK2342" i="5"/>
  <c r="AK2406" i="5"/>
  <c r="AK2462" i="5"/>
  <c r="AK2534" i="5"/>
  <c r="AK2598" i="5"/>
  <c r="AK2670" i="5"/>
  <c r="AK2742" i="5"/>
  <c r="AK2806" i="5"/>
  <c r="AK2870" i="5"/>
  <c r="AK2942" i="5"/>
  <c r="AK3006" i="5"/>
  <c r="AK3078" i="5"/>
  <c r="AK3150" i="5"/>
  <c r="AK3214" i="5"/>
  <c r="AK3278" i="5"/>
  <c r="AK3342" i="5"/>
  <c r="AK3406" i="5"/>
  <c r="AK3470" i="5"/>
  <c r="AK388" i="5"/>
  <c r="AK793" i="5"/>
  <c r="AK921" i="5"/>
  <c r="AK1049" i="5"/>
  <c r="AK1177" i="5"/>
  <c r="AK1305" i="5"/>
  <c r="AK1433" i="5"/>
  <c r="AK1535" i="5"/>
  <c r="AK1599" i="5"/>
  <c r="AK1663" i="5"/>
  <c r="AK1727" i="5"/>
  <c r="AK1791" i="5"/>
  <c r="AK1855" i="5"/>
  <c r="AK1919" i="5"/>
  <c r="AK1983" i="5"/>
  <c r="AK2041" i="5"/>
  <c r="AK2074" i="5"/>
  <c r="AK2106" i="5"/>
  <c r="AK2138" i="5"/>
  <c r="AK2170" i="5"/>
  <c r="AK2202" i="5"/>
  <c r="AK2234" i="5"/>
  <c r="AK2266" i="5"/>
  <c r="AK2298" i="5"/>
  <c r="AK2330" i="5"/>
  <c r="AK2362" i="5"/>
  <c r="AK2394" i="5"/>
  <c r="AK2426" i="5"/>
  <c r="AK2458" i="5"/>
  <c r="AK2490" i="5"/>
  <c r="AK2522" i="5"/>
  <c r="AK2554" i="5"/>
  <c r="AK2586" i="5"/>
  <c r="AK2618" i="5"/>
  <c r="AK2650" i="5"/>
  <c r="AK2682" i="5"/>
  <c r="AK2714" i="5"/>
  <c r="AK2746" i="5"/>
  <c r="AK2778" i="5"/>
  <c r="AK2810" i="5"/>
  <c r="AK2842" i="5"/>
  <c r="AK2874" i="5"/>
  <c r="AK2906" i="5"/>
  <c r="AK2938" i="5"/>
  <c r="AK2970" i="5"/>
  <c r="AK3002" i="5"/>
  <c r="AK3034" i="5"/>
  <c r="AK3066" i="5"/>
  <c r="AK3098" i="5"/>
  <c r="AK3130" i="5"/>
  <c r="AK3162" i="5"/>
  <c r="AK3194" i="5"/>
  <c r="AK3226" i="5"/>
  <c r="AK3258" i="5"/>
  <c r="AK3290" i="5"/>
  <c r="AK3322" i="5"/>
  <c r="AK3354" i="5"/>
  <c r="AK3386" i="5"/>
  <c r="AK3418" i="5"/>
  <c r="AK3450" i="5"/>
  <c r="AK3482" i="5"/>
  <c r="AK196" i="5"/>
  <c r="AK808" i="5"/>
  <c r="AK968" i="5"/>
  <c r="AK1256" i="5"/>
  <c r="AK1505" i="5"/>
  <c r="AK1622" i="5"/>
  <c r="AK1750" i="5"/>
  <c r="AK1878" i="5"/>
  <c r="AK2006" i="5"/>
  <c r="AK2077" i="5"/>
  <c r="AK2141" i="5"/>
  <c r="AK2205" i="5"/>
  <c r="AK2269" i="5"/>
  <c r="AK2341" i="5"/>
  <c r="AK2397" i="5"/>
  <c r="AK2461" i="5"/>
  <c r="AK2525" i="5"/>
  <c r="AK2589" i="5"/>
  <c r="AK2653" i="5"/>
  <c r="AK2717" i="5"/>
  <c r="AK2781" i="5"/>
  <c r="AK2845" i="5"/>
  <c r="AK2917" i="5"/>
  <c r="AK2989" i="5"/>
  <c r="AK3053" i="5"/>
  <c r="AK3125" i="5"/>
  <c r="AK3189" i="5"/>
  <c r="AK3261" i="5"/>
  <c r="AK3325" i="5"/>
  <c r="AK3389" i="5"/>
  <c r="AK3453" i="5"/>
  <c r="AK738" i="5"/>
  <c r="AK1001" i="5"/>
  <c r="AK1257" i="5"/>
  <c r="AK1527" i="5"/>
  <c r="AK1687" i="5"/>
  <c r="AK1799" i="5"/>
  <c r="AK1927" i="5"/>
  <c r="AK2046" i="5"/>
  <c r="AK2118" i="5"/>
  <c r="AK2182" i="5"/>
  <c r="AK2238" i="5"/>
  <c r="AK2302" i="5"/>
  <c r="AK2366" i="5"/>
  <c r="AK2438" i="5"/>
  <c r="AK2502" i="5"/>
  <c r="AK2558" i="5"/>
  <c r="AK2622" i="5"/>
  <c r="AK2678" i="5"/>
  <c r="AK2734" i="5"/>
  <c r="AK2798" i="5"/>
  <c r="AK2862" i="5"/>
  <c r="AK2918" i="5"/>
  <c r="AK2982" i="5"/>
  <c r="AK3046" i="5"/>
  <c r="AK3102" i="5"/>
  <c r="AK3158" i="5"/>
  <c r="AK3222" i="5"/>
  <c r="AK3286" i="5"/>
  <c r="AK3350" i="5"/>
  <c r="AK3414" i="5"/>
  <c r="AK3478" i="5"/>
  <c r="AK649" i="5"/>
  <c r="AK713" i="5"/>
  <c r="AK764" i="5"/>
  <c r="AK796" i="5"/>
  <c r="AK828" i="5"/>
  <c r="AK860" i="5"/>
  <c r="AK892" i="5"/>
  <c r="AK924" i="5"/>
  <c r="AK956" i="5"/>
  <c r="AK988" i="5"/>
  <c r="AK1020" i="5"/>
  <c r="AK1052" i="5"/>
  <c r="AK1084" i="5"/>
  <c r="AK1116" i="5"/>
  <c r="AK1148" i="5"/>
  <c r="AK1180" i="5"/>
  <c r="AK1212" i="5"/>
  <c r="AK1244" i="5"/>
  <c r="AK1276" i="5"/>
  <c r="AK1308" i="5"/>
  <c r="AK1340" i="5"/>
  <c r="AK1372" i="5"/>
  <c r="AK1404" i="5"/>
  <c r="AK1436" i="5"/>
  <c r="AK1468" i="5"/>
  <c r="AK1497" i="5"/>
  <c r="AK1519" i="5"/>
  <c r="AK1536" i="5"/>
  <c r="AK1552" i="5"/>
  <c r="AK1568" i="5"/>
  <c r="AK1584" i="5"/>
  <c r="AK1600" i="5"/>
  <c r="AK1616" i="5"/>
  <c r="AK1632" i="5"/>
  <c r="AK1648" i="5"/>
  <c r="AK1664" i="5"/>
  <c r="AK1680" i="5"/>
  <c r="AK1696" i="5"/>
  <c r="AK1712" i="5"/>
  <c r="AK1728" i="5"/>
  <c r="AK1744" i="5"/>
  <c r="AK1760" i="5"/>
  <c r="AK1776" i="5"/>
  <c r="AK1792" i="5"/>
  <c r="AK1808" i="5"/>
  <c r="AK1824" i="5"/>
  <c r="AK1840" i="5"/>
  <c r="AK1856" i="5"/>
  <c r="AK1872" i="5"/>
  <c r="AK1888" i="5"/>
  <c r="AK1904" i="5"/>
  <c r="AK1920" i="5"/>
  <c r="AK1936" i="5"/>
  <c r="AK1952" i="5"/>
  <c r="AK1968" i="5"/>
  <c r="AK1984" i="5"/>
  <c r="AK2000" i="5"/>
  <c r="AK2016" i="5"/>
  <c r="AK2032" i="5"/>
  <c r="AK20" i="5"/>
  <c r="AK148" i="5"/>
  <c r="AK276" i="5"/>
  <c r="AK404" i="5"/>
  <c r="AK522" i="5"/>
  <c r="AK586" i="5"/>
  <c r="AK650" i="5"/>
  <c r="AK714" i="5"/>
  <c r="AK765" i="5"/>
  <c r="AK797" i="5"/>
  <c r="AK829" i="5"/>
  <c r="AK861" i="5"/>
  <c r="AK893" i="5"/>
  <c r="AK925" i="5"/>
  <c r="AK957" i="5"/>
  <c r="AK989" i="5"/>
  <c r="AK1021" i="5"/>
  <c r="AK1053" i="5"/>
  <c r="AK1085" i="5"/>
  <c r="AK1117" i="5"/>
  <c r="AK1149" i="5"/>
  <c r="AK1181" i="5"/>
  <c r="AK1213" i="5"/>
  <c r="AK1245" i="5"/>
  <c r="AK1277" i="5"/>
  <c r="AK1309" i="5"/>
  <c r="AK1341" i="5"/>
  <c r="AK1373" i="5"/>
  <c r="AK1405" i="5"/>
  <c r="AK1437" i="5"/>
  <c r="AK1469" i="5"/>
  <c r="AK1499" i="5"/>
  <c r="AK1520" i="5"/>
  <c r="AK1537" i="5"/>
  <c r="AK1553" i="5"/>
  <c r="AK1569" i="5"/>
  <c r="AK1585" i="5"/>
  <c r="AK1601" i="5"/>
  <c r="AK1617" i="5"/>
  <c r="AK1633" i="5"/>
  <c r="AK1649" i="5"/>
  <c r="AK1665" i="5"/>
  <c r="AK1681" i="5"/>
  <c r="AK1697" i="5"/>
  <c r="AK1713" i="5"/>
  <c r="AK1729" i="5"/>
  <c r="AK1745" i="5"/>
  <c r="AK1761" i="5"/>
  <c r="AK1777" i="5"/>
  <c r="AK1793" i="5"/>
  <c r="AK1809" i="5"/>
  <c r="AK1825" i="5"/>
  <c r="AK1841" i="5"/>
  <c r="AK1857" i="5"/>
  <c r="AK1873" i="5"/>
  <c r="AK1889" i="5"/>
  <c r="AK1905" i="5"/>
  <c r="AK1921" i="5"/>
  <c r="AK1937" i="5"/>
  <c r="AK1953" i="5"/>
  <c r="AK1969" i="5"/>
  <c r="AK1985" i="5"/>
  <c r="AK2001" i="5"/>
  <c r="AK2017" i="5"/>
  <c r="AK99" i="5"/>
  <c r="AK355" i="5"/>
  <c r="AK561" i="5"/>
  <c r="AK689" i="5"/>
  <c r="AK784" i="5"/>
  <c r="AK848" i="5"/>
  <c r="AK912" i="5"/>
  <c r="AK976" i="5"/>
  <c r="AK1040" i="5"/>
  <c r="AK1104" i="5"/>
  <c r="AK1168" i="5"/>
  <c r="AK1232" i="5"/>
  <c r="AK1296" i="5"/>
  <c r="AK1360" i="5"/>
  <c r="AK1424" i="5"/>
  <c r="AK1488" i="5"/>
  <c r="AK1530" i="5"/>
  <c r="AK1562" i="5"/>
  <c r="AK1594" i="5"/>
  <c r="AK1626" i="5"/>
  <c r="AK1658" i="5"/>
  <c r="AK1690" i="5"/>
  <c r="AK1722" i="5"/>
  <c r="AK1754" i="5"/>
  <c r="AK1786" i="5"/>
  <c r="AK1818" i="5"/>
  <c r="AK1850" i="5"/>
  <c r="AK1882" i="5"/>
  <c r="AK1914" i="5"/>
  <c r="AK1946" i="5"/>
  <c r="AK1978" i="5"/>
  <c r="AK2010" i="5"/>
  <c r="AK2037" i="5"/>
  <c r="AK2055" i="5"/>
  <c r="AK2071" i="5"/>
  <c r="AK2087" i="5"/>
  <c r="AK2103" i="5"/>
  <c r="AK2119" i="5"/>
  <c r="AK2135" i="5"/>
  <c r="AK2151" i="5"/>
  <c r="AK2167" i="5"/>
  <c r="AK2183" i="5"/>
  <c r="AK2199" i="5"/>
  <c r="AK2215" i="5"/>
  <c r="AK2231" i="5"/>
  <c r="AK2247" i="5"/>
  <c r="AK2263" i="5"/>
  <c r="AK2279" i="5"/>
  <c r="AK2295" i="5"/>
  <c r="AK2311" i="5"/>
  <c r="AK2327" i="5"/>
  <c r="AK2343" i="5"/>
  <c r="AK2359" i="5"/>
  <c r="AK2375" i="5"/>
  <c r="AK2391" i="5"/>
  <c r="AK2407" i="5"/>
  <c r="AK2423" i="5"/>
  <c r="AK2439" i="5"/>
  <c r="AK2455" i="5"/>
  <c r="AK2471" i="5"/>
  <c r="AK2487" i="5"/>
  <c r="AK2503" i="5"/>
  <c r="AK2519" i="5"/>
  <c r="AK2535" i="5"/>
  <c r="AK2551" i="5"/>
  <c r="AK2567" i="5"/>
  <c r="AK2583" i="5"/>
  <c r="AK2599" i="5"/>
  <c r="AK2615" i="5"/>
  <c r="AK2631" i="5"/>
  <c r="AK2647" i="5"/>
  <c r="AK2663" i="5"/>
  <c r="AK2679" i="5"/>
  <c r="AK2695" i="5"/>
  <c r="AK2711" i="5"/>
  <c r="AK2727" i="5"/>
  <c r="AK2743" i="5"/>
  <c r="AK2759" i="5"/>
  <c r="AK2775" i="5"/>
  <c r="AK2791" i="5"/>
  <c r="AK2807" i="5"/>
  <c r="AK2823" i="5"/>
  <c r="AK2839" i="5"/>
  <c r="AK2855" i="5"/>
  <c r="AK2871" i="5"/>
  <c r="AK2887" i="5"/>
  <c r="AK2903" i="5"/>
  <c r="AK2919" i="5"/>
  <c r="AK2935" i="5"/>
  <c r="AK2951" i="5"/>
  <c r="AK2967" i="5"/>
  <c r="AK2983" i="5"/>
  <c r="AK2999" i="5"/>
  <c r="AK3015" i="5"/>
  <c r="AK3031" i="5"/>
  <c r="AK3047" i="5"/>
  <c r="AK3063" i="5"/>
  <c r="AK3079" i="5"/>
  <c r="AK3095" i="5"/>
  <c r="AK3111" i="5"/>
  <c r="AK3127" i="5"/>
  <c r="AK3143" i="5"/>
  <c r="AK3159" i="5"/>
  <c r="AK3175" i="5"/>
  <c r="AK3191" i="5"/>
  <c r="AK3207" i="5"/>
  <c r="AK3223" i="5"/>
  <c r="AK3239" i="5"/>
  <c r="AK3255" i="5"/>
  <c r="AK3271" i="5"/>
  <c r="AK3287" i="5"/>
  <c r="AK3303" i="5"/>
  <c r="AK3319" i="5"/>
  <c r="AK3335" i="5"/>
  <c r="AK3351" i="5"/>
  <c r="AK3367" i="5"/>
  <c r="AK3383" i="5"/>
  <c r="AK3399" i="5"/>
  <c r="AK3415" i="5"/>
  <c r="AK3431" i="5"/>
  <c r="AK3447" i="5"/>
  <c r="AK3463" i="5"/>
  <c r="AK3479" i="5"/>
  <c r="AK3495" i="5"/>
  <c r="AK36" i="5"/>
  <c r="AK292" i="5"/>
  <c r="AK530" i="5"/>
  <c r="AK658" i="5"/>
  <c r="AK769" i="5"/>
  <c r="AK833" i="5"/>
  <c r="AK897" i="5"/>
  <c r="AK961" i="5"/>
  <c r="AK1025" i="5"/>
  <c r="AK1089" i="5"/>
  <c r="AK1153" i="5"/>
  <c r="AK1217" i="5"/>
  <c r="AK1281" i="5"/>
  <c r="AK1345" i="5"/>
  <c r="AK1409" i="5"/>
  <c r="AK1473" i="5"/>
  <c r="AK1523" i="5"/>
  <c r="AK1555" i="5"/>
  <c r="AK1587" i="5"/>
  <c r="AK1619" i="5"/>
  <c r="AK1651" i="5"/>
  <c r="AK1683" i="5"/>
  <c r="AK1715" i="5"/>
  <c r="AK1747" i="5"/>
  <c r="AK1779" i="5"/>
  <c r="AK1811" i="5"/>
  <c r="AK1843" i="5"/>
  <c r="AK1875" i="5"/>
  <c r="AK1907" i="5"/>
  <c r="AK1939" i="5"/>
  <c r="AK1971" i="5"/>
  <c r="AK2003" i="5"/>
  <c r="AK2033" i="5"/>
  <c r="AK2052" i="5"/>
  <c r="AK2068" i="5"/>
  <c r="AK2084" i="5"/>
  <c r="AK2100" i="5"/>
  <c r="AK2116" i="5"/>
  <c r="AK2132" i="5"/>
  <c r="AK2148" i="5"/>
  <c r="AK2164" i="5"/>
  <c r="AK2180" i="5"/>
  <c r="AK2196" i="5"/>
  <c r="AK2212" i="5"/>
  <c r="AK2228" i="5"/>
  <c r="AK2244" i="5"/>
  <c r="AK2260" i="5"/>
  <c r="AK2276" i="5"/>
  <c r="AK2292" i="5"/>
  <c r="AK2308" i="5"/>
  <c r="AK2324" i="5"/>
  <c r="AK2340" i="5"/>
  <c r="AK2356" i="5"/>
  <c r="AK2372" i="5"/>
  <c r="AK2388" i="5"/>
  <c r="AK2404" i="5"/>
  <c r="AK2420" i="5"/>
  <c r="AK2436" i="5"/>
  <c r="AK2452" i="5"/>
  <c r="AK2468" i="5"/>
  <c r="AK2484" i="5"/>
  <c r="AK2500" i="5"/>
  <c r="AK2516" i="5"/>
  <c r="AK2532" i="5"/>
  <c r="AK2548" i="5"/>
  <c r="AK2564" i="5"/>
  <c r="AK2580" i="5"/>
  <c r="AK2596" i="5"/>
  <c r="AK2612" i="5"/>
  <c r="AK2628" i="5"/>
  <c r="AK2644" i="5"/>
  <c r="AK2660" i="5"/>
  <c r="AK2676" i="5"/>
  <c r="AK2692" i="5"/>
  <c r="AK2708" i="5"/>
  <c r="AK2724" i="5"/>
  <c r="AK2740" i="5"/>
  <c r="AK2756" i="5"/>
  <c r="AK2772" i="5"/>
  <c r="AK2788" i="5"/>
  <c r="AK2804" i="5"/>
  <c r="AK2820" i="5"/>
  <c r="AK2836" i="5"/>
  <c r="AK2852" i="5"/>
  <c r="AK2868" i="5"/>
  <c r="AK2884" i="5"/>
  <c r="AK2900" i="5"/>
  <c r="AK2916" i="5"/>
  <c r="AK2932" i="5"/>
  <c r="AK2948" i="5"/>
  <c r="AK2964" i="5"/>
  <c r="AK2980" i="5"/>
  <c r="AK2996" i="5"/>
  <c r="AK3012" i="5"/>
  <c r="AK3028" i="5"/>
  <c r="AK3044" i="5"/>
  <c r="AK3060" i="5"/>
  <c r="AK3076" i="5"/>
  <c r="AK3092" i="5"/>
  <c r="AK3108" i="5"/>
  <c r="AK3124" i="5"/>
  <c r="AK3140" i="5"/>
  <c r="AK3156" i="5"/>
  <c r="AK3172" i="5"/>
  <c r="AK3188" i="5"/>
  <c r="AK3204" i="5"/>
  <c r="AK3220" i="5"/>
  <c r="AK3236" i="5"/>
  <c r="AK3252" i="5"/>
  <c r="AK3268" i="5"/>
  <c r="AK3284" i="5"/>
  <c r="AK3300" i="5"/>
  <c r="AK3316" i="5"/>
  <c r="AK3332" i="5"/>
  <c r="AK3348" i="5"/>
  <c r="AK3364" i="5"/>
  <c r="AK3380" i="5"/>
  <c r="AK3396" i="5"/>
  <c r="AK3412" i="5"/>
  <c r="AK3428" i="5"/>
  <c r="AK3444" i="5"/>
  <c r="AK3460" i="5"/>
  <c r="AK3476" i="5"/>
  <c r="AK3492" i="5"/>
  <c r="AK3508" i="5"/>
  <c r="AK259" i="5"/>
  <c r="AK513" i="5"/>
  <c r="AK673" i="5"/>
  <c r="AK324" i="5"/>
  <c r="AK792" i="5"/>
  <c r="AK920" i="5"/>
  <c r="AK1048" i="5"/>
  <c r="AK1176" i="5"/>
  <c r="AK1304" i="5"/>
  <c r="AK1432" i="5"/>
  <c r="AK1534" i="5"/>
  <c r="AK1598" i="5"/>
  <c r="AK1662" i="5"/>
  <c r="AK1726" i="5"/>
  <c r="AK1790" i="5"/>
  <c r="AK1854" i="5"/>
  <c r="AK1918" i="5"/>
  <c r="AK1982" i="5"/>
  <c r="AK2039" i="5"/>
  <c r="AK2073" i="5"/>
  <c r="AK2105" i="5"/>
  <c r="AK2137" i="5"/>
  <c r="AK2169" i="5"/>
  <c r="AK2201" i="5"/>
  <c r="AK2233" i="5"/>
  <c r="AK2265" i="5"/>
  <c r="AK2297" i="5"/>
  <c r="AK2329" i="5"/>
  <c r="AK2361" i="5"/>
  <c r="AK2393" i="5"/>
  <c r="AK2425" i="5"/>
  <c r="AK2457" i="5"/>
  <c r="AK2489" i="5"/>
  <c r="AK2521" i="5"/>
  <c r="AK2553" i="5"/>
  <c r="AK2585" i="5"/>
  <c r="AK2617" i="5"/>
  <c r="AK2649" i="5"/>
  <c r="AK2681" i="5"/>
  <c r="AK2713" i="5"/>
  <c r="AK2745" i="5"/>
  <c r="AK2777" i="5"/>
  <c r="AK2809" i="5"/>
  <c r="AK2841" i="5"/>
  <c r="AK2873" i="5"/>
  <c r="AK2905" i="5"/>
  <c r="AK2937" i="5"/>
  <c r="AK2969" i="5"/>
  <c r="AK3001" i="5"/>
  <c r="AK3033" i="5"/>
  <c r="AK3065" i="5"/>
  <c r="AK3097" i="5"/>
  <c r="AK3129" i="5"/>
  <c r="AK3161" i="5"/>
  <c r="AK3193" i="5"/>
  <c r="AK3225" i="5"/>
  <c r="AK3257" i="5"/>
  <c r="AK3289" i="5"/>
  <c r="AK3321" i="5"/>
  <c r="AK3353" i="5"/>
  <c r="AK3385" i="5"/>
  <c r="AK3417" i="5"/>
  <c r="AK3449" i="5"/>
  <c r="AK3481" i="5"/>
  <c r="AK452" i="5"/>
  <c r="AK1096" i="5"/>
  <c r="AK1352" i="5"/>
  <c r="AK1574" i="5"/>
  <c r="AK1702" i="5"/>
  <c r="AK1830" i="5"/>
  <c r="AK1958" i="5"/>
  <c r="AK2069" i="5"/>
  <c r="AK2133" i="5"/>
  <c r="AK2197" i="5"/>
  <c r="AK2261" i="5"/>
  <c r="AK2325" i="5"/>
  <c r="AK2389" i="5"/>
  <c r="AK2453" i="5"/>
  <c r="AK2517" i="5"/>
  <c r="AK2581" i="5"/>
  <c r="AK2645" i="5"/>
  <c r="AK2709" i="5"/>
  <c r="AK2773" i="5"/>
  <c r="AK2837" i="5"/>
  <c r="AK2901" i="5"/>
  <c r="AK2957" i="5"/>
  <c r="AK3013" i="5"/>
  <c r="AK3077" i="5"/>
  <c r="AK3133" i="5"/>
  <c r="AK3197" i="5"/>
  <c r="AK3253" i="5"/>
  <c r="AK3317" i="5"/>
  <c r="AK3381" i="5"/>
  <c r="AK3445" i="5"/>
  <c r="AK3501" i="5"/>
  <c r="AK841" i="5"/>
  <c r="AK1097" i="5"/>
  <c r="AK1353" i="5"/>
  <c r="AK1543" i="5"/>
  <c r="AK1639" i="5"/>
  <c r="AK1767" i="5"/>
  <c r="AK1911" i="5"/>
  <c r="AK2035" i="5"/>
  <c r="AK2094" i="5"/>
  <c r="AK2158" i="5"/>
  <c r="AK2222" i="5"/>
  <c r="AK2294" i="5"/>
  <c r="AK2358" i="5"/>
  <c r="AK2422" i="5"/>
  <c r="AK2478" i="5"/>
  <c r="AK2550" i="5"/>
  <c r="AK2614" i="5"/>
  <c r="AK2694" i="5"/>
  <c r="AK2758" i="5"/>
  <c r="AK2822" i="5"/>
  <c r="AK2886" i="5"/>
  <c r="AK2958" i="5"/>
  <c r="AK3022" i="5"/>
  <c r="AK3094" i="5"/>
  <c r="AK3166" i="5"/>
  <c r="AK3230" i="5"/>
  <c r="AK3294" i="5"/>
  <c r="AK3366" i="5"/>
  <c r="AK3422" i="5"/>
  <c r="AK3486" i="5"/>
  <c r="AK546" i="5"/>
  <c r="AK825" i="5"/>
  <c r="AK953" i="5"/>
  <c r="AK1081" i="5"/>
  <c r="AK1209" i="5"/>
  <c r="AK1337" i="5"/>
  <c r="AK1465" i="5"/>
  <c r="AK1551" i="5"/>
  <c r="AK1615" i="5"/>
  <c r="AK1679" i="5"/>
  <c r="AK1743" i="5"/>
  <c r="AK1807" i="5"/>
  <c r="AK1871" i="5"/>
  <c r="AK1935" i="5"/>
  <c r="AK1999" i="5"/>
  <c r="AK2050" i="5"/>
  <c r="AK2082" i="5"/>
  <c r="AK2114" i="5"/>
  <c r="AK2146" i="5"/>
  <c r="AK2178" i="5"/>
  <c r="AK2210" i="5"/>
  <c r="AK2242" i="5"/>
  <c r="AK2274" i="5"/>
  <c r="AK2306" i="5"/>
  <c r="AK2338" i="5"/>
  <c r="AK2370" i="5"/>
  <c r="AK2402" i="5"/>
  <c r="AK2434" i="5"/>
  <c r="AK2466" i="5"/>
  <c r="AK2498" i="5"/>
  <c r="AK2530" i="5"/>
  <c r="AK2562" i="5"/>
  <c r="AK2594" i="5"/>
  <c r="AK2626" i="5"/>
  <c r="AK2658" i="5"/>
  <c r="AK2690" i="5"/>
  <c r="AK2722" i="5"/>
  <c r="AK2754" i="5"/>
  <c r="AK2786" i="5"/>
  <c r="AK2818" i="5"/>
  <c r="AK2850" i="5"/>
  <c r="AK2882" i="5"/>
  <c r="AK2914" i="5"/>
  <c r="AK2946" i="5"/>
  <c r="AK2978" i="5"/>
  <c r="AK3010" i="5"/>
  <c r="AK3042" i="5"/>
  <c r="AK3074" i="5"/>
  <c r="AK3106" i="5"/>
  <c r="AK3138" i="5"/>
  <c r="AK3170" i="5"/>
  <c r="AK3202" i="5"/>
  <c r="AK3234" i="5"/>
  <c r="AK3266" i="5"/>
  <c r="AK3298" i="5"/>
  <c r="AK3330" i="5"/>
  <c r="AK3362" i="5"/>
  <c r="AK3394" i="5"/>
  <c r="AK3426" i="5"/>
  <c r="AK3458" i="5"/>
  <c r="AK3490" i="5"/>
  <c r="AK578" i="5"/>
  <c r="AK840" i="5"/>
  <c r="AK1032" i="5"/>
  <c r="AK1320" i="5"/>
  <c r="AK1526" i="5"/>
  <c r="AK1654" i="5"/>
  <c r="AK1782" i="5"/>
  <c r="AK1910" i="5"/>
  <c r="AK2022" i="5"/>
  <c r="AK2093" i="5"/>
  <c r="AK2157" i="5"/>
  <c r="AK2221" i="5"/>
  <c r="AK2285" i="5"/>
  <c r="AK2357" i="5"/>
  <c r="AK2413" i="5"/>
  <c r="AK2477" i="5"/>
  <c r="AK2541" i="5"/>
  <c r="AK2605" i="5"/>
  <c r="AK2669" i="5"/>
  <c r="AK2733" i="5"/>
  <c r="AK2797" i="5"/>
  <c r="AK2861" i="5"/>
  <c r="AK2933" i="5"/>
  <c r="AK3005" i="5"/>
  <c r="AK3069" i="5"/>
  <c r="AK3141" i="5"/>
  <c r="AK3205" i="5"/>
  <c r="AK3277" i="5"/>
  <c r="AK3341" i="5"/>
  <c r="AK3405" i="5"/>
  <c r="AK3469" i="5"/>
  <c r="AK809" i="5"/>
  <c r="AK1065" i="5"/>
  <c r="AK1321" i="5"/>
  <c r="AK1591" i="5"/>
  <c r="AK1719" i="5"/>
  <c r="AK1831" i="5"/>
  <c r="AK1959" i="5"/>
  <c r="AK2062" i="5"/>
  <c r="AK2134" i="5"/>
  <c r="AK2198" i="5"/>
  <c r="AK2254" i="5"/>
  <c r="AK2318" i="5"/>
  <c r="AK2382" i="5"/>
  <c r="AK2454" i="5"/>
  <c r="AK2518" i="5"/>
  <c r="AK2574" i="5"/>
  <c r="AK2630" i="5"/>
  <c r="AK2686" i="5"/>
  <c r="AK2750" i="5"/>
  <c r="AK2814" i="5"/>
  <c r="AK2878" i="5"/>
  <c r="AK2934" i="5"/>
  <c r="AK2998" i="5"/>
  <c r="AK3062" i="5"/>
  <c r="AK3118" i="5"/>
  <c r="AK3174" i="5"/>
  <c r="AK3238" i="5"/>
  <c r="AK3302" i="5"/>
  <c r="AK3358" i="5"/>
  <c r="AK3430" i="5"/>
  <c r="AK3494" i="5"/>
  <c r="AK665" i="5"/>
  <c r="AK729" i="5"/>
  <c r="AK772" i="5"/>
  <c r="AK804" i="5"/>
  <c r="AK836" i="5"/>
  <c r="AK868" i="5"/>
  <c r="AK900" i="5"/>
  <c r="AK932" i="5"/>
  <c r="AK964" i="5"/>
  <c r="AK996" i="5"/>
  <c r="AK1028" i="5"/>
  <c r="AK1060" i="5"/>
  <c r="AK1092" i="5"/>
  <c r="AK1124" i="5"/>
  <c r="AK1156" i="5"/>
  <c r="AK1188" i="5"/>
  <c r="AK1220" i="5"/>
  <c r="AK1252" i="5"/>
  <c r="AK1284" i="5"/>
  <c r="AK1316" i="5"/>
  <c r="AK1348" i="5"/>
  <c r="AK1380" i="5"/>
  <c r="AK1412" i="5"/>
  <c r="AK1444" i="5"/>
  <c r="AK1476" i="5"/>
  <c r="AK1503" i="5"/>
  <c r="AK1524" i="5"/>
  <c r="AK1540" i="5"/>
  <c r="AK1556" i="5"/>
  <c r="AK1572" i="5"/>
  <c r="AK1588" i="5"/>
  <c r="AK1604" i="5"/>
  <c r="AK1620" i="5"/>
  <c r="AK1636" i="5"/>
  <c r="AK1652" i="5"/>
  <c r="AK1668" i="5"/>
  <c r="AK1684" i="5"/>
  <c r="AK1700" i="5"/>
  <c r="AK1716" i="5"/>
  <c r="AK1732" i="5"/>
  <c r="AK1748" i="5"/>
  <c r="AK1764" i="5"/>
  <c r="AK1780" i="5"/>
  <c r="AK1796" i="5"/>
  <c r="AK1812" i="5"/>
  <c r="AK1828" i="5"/>
  <c r="AK1844" i="5"/>
  <c r="AK1860" i="5"/>
  <c r="AK1876" i="5"/>
  <c r="AK1892" i="5"/>
  <c r="AK1908" i="5"/>
  <c r="AK1924" i="5"/>
  <c r="AK1940" i="5"/>
  <c r="AK1956" i="5"/>
  <c r="AK1972" i="5"/>
  <c r="AK1988" i="5"/>
  <c r="AK2004" i="5"/>
  <c r="AK2020" i="5"/>
  <c r="AK2036" i="5"/>
  <c r="AK52" i="5"/>
  <c r="AK180" i="5"/>
  <c r="AK308" i="5"/>
  <c r="AK436" i="5"/>
  <c r="AK538" i="5"/>
  <c r="AK602" i="5"/>
  <c r="AK666" i="5"/>
  <c r="AK730" i="5"/>
  <c r="AK773" i="5"/>
  <c r="AK805" i="5"/>
  <c r="AK837" i="5"/>
  <c r="AK869" i="5"/>
  <c r="AK901" i="5"/>
  <c r="AK933" i="5"/>
  <c r="AK965" i="5"/>
  <c r="AK997" i="5"/>
  <c r="AK1029" i="5"/>
  <c r="AK1061" i="5"/>
  <c r="AK1093" i="5"/>
  <c r="AK1125" i="5"/>
  <c r="AK1157" i="5"/>
  <c r="AK1189" i="5"/>
  <c r="AK1221" i="5"/>
  <c r="AK1253" i="5"/>
  <c r="AK1285" i="5"/>
  <c r="AK1317" i="5"/>
  <c r="AK1349" i="5"/>
  <c r="AK1381" i="5"/>
  <c r="AK1413" i="5"/>
  <c r="AK1445" i="5"/>
  <c r="AK1477" i="5"/>
  <c r="AK1504" i="5"/>
  <c r="AK1525" i="5"/>
  <c r="AK1541" i="5"/>
  <c r="AK1557" i="5"/>
  <c r="AK1573" i="5"/>
  <c r="AK1589" i="5"/>
  <c r="AK1605" i="5"/>
  <c r="AK1621" i="5"/>
  <c r="AK1637" i="5"/>
  <c r="AK1653" i="5"/>
  <c r="AK1669" i="5"/>
  <c r="AK1685" i="5"/>
  <c r="AK1701" i="5"/>
  <c r="AK1717" i="5"/>
  <c r="AK1733" i="5"/>
  <c r="AK1749" i="5"/>
  <c r="AK1765" i="5"/>
  <c r="AK1781" i="5"/>
  <c r="AK1797" i="5"/>
  <c r="AK1813" i="5"/>
  <c r="AK1829" i="5"/>
  <c r="AK1845" i="5"/>
  <c r="AK1861" i="5"/>
  <c r="AK1877" i="5"/>
  <c r="AK1893" i="5"/>
  <c r="AK1909" i="5"/>
  <c r="AK1925" i="5"/>
  <c r="AK1941" i="5"/>
  <c r="AK1957" i="5"/>
  <c r="AK1973" i="5"/>
  <c r="AK1989" i="5"/>
  <c r="AK2005" i="5"/>
  <c r="AK2021" i="5"/>
  <c r="AK163" i="5"/>
  <c r="AK419" i="5"/>
  <c r="AK593" i="5"/>
  <c r="AK721" i="5"/>
  <c r="AK800" i="5"/>
  <c r="AK864" i="5"/>
  <c r="AK928" i="5"/>
  <c r="AK992" i="5"/>
  <c r="AK1056" i="5"/>
  <c r="AK1120" i="5"/>
  <c r="AK1184" i="5"/>
  <c r="AK1248" i="5"/>
  <c r="AK1312" i="5"/>
  <c r="AK1376" i="5"/>
  <c r="AK1440" i="5"/>
  <c r="AK1500" i="5"/>
  <c r="AK1538" i="5"/>
  <c r="AK1570" i="5"/>
  <c r="AK1602" i="5"/>
  <c r="AK1634" i="5"/>
  <c r="AK1666" i="5"/>
  <c r="AK1698" i="5"/>
  <c r="AK1730" i="5"/>
  <c r="AK1762" i="5"/>
  <c r="AK1794" i="5"/>
  <c r="AK1826" i="5"/>
  <c r="AK1858" i="5"/>
  <c r="AK1890" i="5"/>
  <c r="AK1922" i="5"/>
  <c r="AK1954" i="5"/>
  <c r="AK1986" i="5"/>
  <c r="AK2018" i="5"/>
  <c r="AK2042" i="5"/>
  <c r="AK2059" i="5"/>
  <c r="AK2075" i="5"/>
  <c r="AK2091" i="5"/>
  <c r="AK2107" i="5"/>
  <c r="AK2123" i="5"/>
  <c r="AK2139" i="5"/>
  <c r="AK2155" i="5"/>
  <c r="AK2171" i="5"/>
  <c r="AK2187" i="5"/>
  <c r="AK2203" i="5"/>
  <c r="AK2219" i="5"/>
  <c r="AK2235" i="5"/>
  <c r="AK2251" i="5"/>
  <c r="AK2267" i="5"/>
  <c r="AK2283" i="5"/>
  <c r="AK2299" i="5"/>
  <c r="AK2315" i="5"/>
  <c r="AK2331" i="5"/>
  <c r="AK2347" i="5"/>
  <c r="AK2363" i="5"/>
  <c r="AK2379" i="5"/>
  <c r="AK2395" i="5"/>
  <c r="AK2411" i="5"/>
  <c r="AK2427" i="5"/>
  <c r="AK2443" i="5"/>
  <c r="AK2459" i="5"/>
  <c r="AK2475" i="5"/>
  <c r="AK2491" i="5"/>
  <c r="AK2507" i="5"/>
  <c r="AK2523" i="5"/>
  <c r="AK2539" i="5"/>
  <c r="AK2555" i="5"/>
  <c r="AK2571" i="5"/>
  <c r="AK2587" i="5"/>
  <c r="AK2603" i="5"/>
  <c r="AK2619" i="5"/>
  <c r="AK2635" i="5"/>
  <c r="AK2651" i="5"/>
  <c r="AK2667" i="5"/>
  <c r="AK2683" i="5"/>
  <c r="AK2699" i="5"/>
  <c r="AK2715" i="5"/>
  <c r="AK2731" i="5"/>
  <c r="AK2747" i="5"/>
  <c r="AK2763" i="5"/>
  <c r="AK2779" i="5"/>
  <c r="AK2795" i="5"/>
  <c r="AK2811" i="5"/>
  <c r="AK2827" i="5"/>
  <c r="AK2843" i="5"/>
  <c r="AK2859" i="5"/>
  <c r="AK2875" i="5"/>
  <c r="AK2891" i="5"/>
  <c r="AK2907" i="5"/>
  <c r="AK2923" i="5"/>
  <c r="AK2939" i="5"/>
  <c r="AK2955" i="5"/>
  <c r="AK2971" i="5"/>
  <c r="AK2987" i="5"/>
  <c r="AK3003" i="5"/>
  <c r="AK3019" i="5"/>
  <c r="AK3035" i="5"/>
  <c r="AK3051" i="5"/>
  <c r="AK3067" i="5"/>
  <c r="AK3083" i="5"/>
  <c r="AK3099" i="5"/>
  <c r="AK3115" i="5"/>
  <c r="AK3131" i="5"/>
  <c r="AK3147" i="5"/>
  <c r="AK3163" i="5"/>
  <c r="AK3179" i="5"/>
  <c r="AK3195" i="5"/>
  <c r="AK3211" i="5"/>
  <c r="AK3227" i="5"/>
  <c r="AK3243" i="5"/>
  <c r="AK3259" i="5"/>
  <c r="AK3275" i="5"/>
  <c r="AK3291" i="5"/>
  <c r="AK3307" i="5"/>
  <c r="AK3323" i="5"/>
  <c r="AK3339" i="5"/>
  <c r="AK3355" i="5"/>
  <c r="AK3371" i="5"/>
  <c r="AK3387" i="5"/>
  <c r="AK3403" i="5"/>
  <c r="AK3419" i="5"/>
  <c r="AK3435" i="5"/>
  <c r="AK3451" i="5"/>
  <c r="AK3467" i="5"/>
  <c r="AK3483" i="5"/>
  <c r="AK3499" i="5"/>
  <c r="AK100" i="5"/>
  <c r="AK356" i="5"/>
  <c r="AK562" i="5"/>
  <c r="AK690" i="5"/>
  <c r="AK785" i="5"/>
  <c r="AK849" i="5"/>
  <c r="AK913" i="5"/>
  <c r="AK977" i="5"/>
  <c r="AK1041" i="5"/>
  <c r="AK1105" i="5"/>
  <c r="AK1169" i="5"/>
  <c r="AK1233" i="5"/>
  <c r="AK1297" i="5"/>
  <c r="AK1361" i="5"/>
  <c r="AK1425" i="5"/>
  <c r="AK1489" i="5"/>
  <c r="AK1531" i="5"/>
  <c r="AK1563" i="5"/>
  <c r="AK1595" i="5"/>
  <c r="AK1627" i="5"/>
  <c r="AK1659" i="5"/>
  <c r="AK1691" i="5"/>
  <c r="AK1723" i="5"/>
  <c r="AK1755" i="5"/>
  <c r="AK1787" i="5"/>
  <c r="AK1819" i="5"/>
  <c r="AK1851" i="5"/>
  <c r="AK1883" i="5"/>
  <c r="AK1915" i="5"/>
  <c r="AK1947" i="5"/>
  <c r="AK1979" i="5"/>
  <c r="AK2011" i="5"/>
  <c r="AK2038" i="5"/>
  <c r="AK2056" i="5"/>
  <c r="AK2072" i="5"/>
  <c r="AK2088" i="5"/>
  <c r="AK2104" i="5"/>
  <c r="AK2120" i="5"/>
  <c r="AK2136" i="5"/>
  <c r="AK2152" i="5"/>
  <c r="AK2168" i="5"/>
  <c r="AK2184" i="5"/>
  <c r="AK2200" i="5"/>
  <c r="AK2216" i="5"/>
  <c r="AK2232" i="5"/>
  <c r="AK2248" i="5"/>
  <c r="AK2264" i="5"/>
  <c r="AK2280" i="5"/>
  <c r="AK2296" i="5"/>
  <c r="AK2312" i="5"/>
  <c r="AK2328" i="5"/>
  <c r="AK2344" i="5"/>
  <c r="AK2360" i="5"/>
  <c r="AK2376" i="5"/>
  <c r="AK2392" i="5"/>
  <c r="AK2408" i="5"/>
  <c r="AK2424" i="5"/>
  <c r="AK2440" i="5"/>
  <c r="AK2456" i="5"/>
  <c r="AK2472" i="5"/>
  <c r="AK2488" i="5"/>
  <c r="AK2504" i="5"/>
  <c r="AK2520" i="5"/>
  <c r="AK2536" i="5"/>
  <c r="AK2552" i="5"/>
  <c r="AK2568" i="5"/>
  <c r="AK2584" i="5"/>
  <c r="AK2600" i="5"/>
  <c r="AK2616" i="5"/>
  <c r="AK2632" i="5"/>
  <c r="AK2648" i="5"/>
  <c r="AK2664" i="5"/>
  <c r="AK2680" i="5"/>
  <c r="AK2696" i="5"/>
  <c r="AK2712" i="5"/>
  <c r="AK2728" i="5"/>
  <c r="AK2744" i="5"/>
  <c r="AK2760" i="5"/>
  <c r="AK2776" i="5"/>
  <c r="AK2792" i="5"/>
  <c r="AK2808" i="5"/>
  <c r="AK2824" i="5"/>
  <c r="AK2840" i="5"/>
  <c r="AK2856" i="5"/>
  <c r="AK2872" i="5"/>
  <c r="AK2888" i="5"/>
  <c r="AK2904" i="5"/>
  <c r="AK2920" i="5"/>
  <c r="AK2936" i="5"/>
  <c r="AK2952" i="5"/>
  <c r="AK2968" i="5"/>
  <c r="AK2984" i="5"/>
  <c r="AK3000" i="5"/>
  <c r="AK3016" i="5"/>
  <c r="AK3032" i="5"/>
  <c r="AK3048" i="5"/>
  <c r="AK3064" i="5"/>
  <c r="AK3080" i="5"/>
  <c r="AK3096" i="5"/>
  <c r="AK3112" i="5"/>
  <c r="AK3128" i="5"/>
  <c r="AK3144" i="5"/>
  <c r="AK3160" i="5"/>
  <c r="AK3176" i="5"/>
  <c r="AK3192" i="5"/>
  <c r="AK3208" i="5"/>
  <c r="AK3224" i="5"/>
  <c r="AK3240" i="5"/>
  <c r="AK3256" i="5"/>
  <c r="AK3272" i="5"/>
  <c r="AK3288" i="5"/>
  <c r="AK3304" i="5"/>
  <c r="AK3320" i="5"/>
  <c r="AK3336" i="5"/>
  <c r="AK3352" i="5"/>
  <c r="AK3368" i="5"/>
  <c r="AK3384" i="5"/>
  <c r="AK3400" i="5"/>
  <c r="AK3416" i="5"/>
  <c r="AK3432" i="5"/>
  <c r="AK3448" i="5"/>
  <c r="AK3464" i="5"/>
  <c r="AK3480" i="5"/>
  <c r="AK3496" i="5"/>
  <c r="AK67" i="5"/>
  <c r="AK323" i="5"/>
  <c r="AK577" i="5"/>
  <c r="AK705" i="5"/>
  <c r="AK545" i="5"/>
  <c r="AK824" i="5"/>
  <c r="AK952" i="5"/>
  <c r="AK1080" i="5"/>
  <c r="AK1208" i="5"/>
  <c r="AK1336" i="5"/>
  <c r="AK1464" i="5"/>
  <c r="AK1550" i="5"/>
  <c r="AK1614" i="5"/>
  <c r="AK1678" i="5"/>
  <c r="AK1742" i="5"/>
  <c r="AK1806" i="5"/>
  <c r="AK1870" i="5"/>
  <c r="AK1934" i="5"/>
  <c r="AK1998" i="5"/>
  <c r="AK2049" i="5"/>
  <c r="AK2081" i="5"/>
  <c r="AK2113" i="5"/>
  <c r="AK2145" i="5"/>
  <c r="AK2177" i="5"/>
  <c r="AK2209" i="5"/>
  <c r="AK2241" i="5"/>
  <c r="AK2273" i="5"/>
  <c r="AK2305" i="5"/>
  <c r="AK2337" i="5"/>
  <c r="AK2369" i="5"/>
  <c r="AK2401" i="5"/>
  <c r="AK2433" i="5"/>
  <c r="AK2465" i="5"/>
  <c r="AK2497" i="5"/>
  <c r="AK2529" i="5"/>
  <c r="AK2561" i="5"/>
  <c r="AK2593" i="5"/>
  <c r="AK2625" i="5"/>
  <c r="AK2657" i="5"/>
  <c r="AK2689" i="5"/>
  <c r="AK2721" i="5"/>
  <c r="AK2753" i="5"/>
  <c r="AK2785" i="5"/>
  <c r="AK2817" i="5"/>
  <c r="AK2849" i="5"/>
  <c r="AK2881" i="5"/>
  <c r="AK2913" i="5"/>
  <c r="AK2945" i="5"/>
  <c r="AK2977" i="5"/>
  <c r="AK3009" i="5"/>
  <c r="AK3041" i="5"/>
  <c r="AK3073" i="5"/>
  <c r="AK3105" i="5"/>
  <c r="AK3137" i="5"/>
  <c r="AK3169" i="5"/>
  <c r="AK3201" i="5"/>
  <c r="AK3233" i="5"/>
  <c r="AK3265" i="5"/>
  <c r="AK3297" i="5"/>
  <c r="AK3329" i="5"/>
  <c r="AK3361" i="5"/>
  <c r="AK3393" i="5"/>
  <c r="AK3425" i="5"/>
  <c r="AK3457" i="5"/>
  <c r="AK3489" i="5"/>
  <c r="AK936" i="5"/>
  <c r="AK1160" i="5"/>
  <c r="AK1416" i="5"/>
  <c r="AK1606" i="5"/>
  <c r="AK1734" i="5"/>
  <c r="AK1862" i="5"/>
  <c r="AK1990" i="5"/>
  <c r="AK2085" i="5"/>
  <c r="AK2149" i="5"/>
  <c r="AK2213" i="5"/>
  <c r="AK2277" i="5"/>
  <c r="AK2333" i="5"/>
  <c r="AK2405" i="5"/>
  <c r="AK2469" i="5"/>
  <c r="AK2533" i="5"/>
  <c r="AK2597" i="5"/>
  <c r="AK2661" i="5"/>
  <c r="AK2725" i="5"/>
  <c r="AK2789" i="5"/>
  <c r="AK2853" i="5"/>
  <c r="AK2909" i="5"/>
  <c r="AK2973" i="5"/>
  <c r="AK3029" i="5"/>
  <c r="AK3093" i="5"/>
  <c r="AK3149" i="5"/>
  <c r="AK3213" i="5"/>
  <c r="AK3269" i="5"/>
  <c r="AK3333" i="5"/>
  <c r="AK3397" i="5"/>
  <c r="AK3461" i="5"/>
  <c r="AK514" i="5"/>
  <c r="AK905" i="5"/>
  <c r="AK1161" i="5"/>
  <c r="AK1385" i="5"/>
  <c r="AK1559" i="5"/>
  <c r="AK1671" i="5"/>
  <c r="AK1815" i="5"/>
  <c r="AK1943" i="5"/>
  <c r="AK2054" i="5"/>
  <c r="AK2110" i="5"/>
  <c r="AK2174" i="5"/>
  <c r="AK2246" i="5"/>
  <c r="AK2310" i="5"/>
  <c r="AK2374" i="5"/>
  <c r="AK2430" i="5"/>
  <c r="AK2494" i="5"/>
  <c r="AK2566" i="5"/>
  <c r="AK2638" i="5"/>
  <c r="AK2710" i="5"/>
  <c r="AK2774" i="5"/>
  <c r="AK2838" i="5"/>
  <c r="AK2902" i="5"/>
  <c r="AK2974" i="5"/>
  <c r="AK3038" i="5"/>
  <c r="AK3110" i="5"/>
  <c r="AK3182" i="5"/>
  <c r="AK3246" i="5"/>
  <c r="AK3310" i="5"/>
  <c r="AK3382" i="5"/>
  <c r="AK3438" i="5"/>
  <c r="AK3502" i="5"/>
  <c r="AK674" i="5"/>
  <c r="AK857" i="5"/>
  <c r="AK985" i="5"/>
  <c r="AK1113" i="5"/>
  <c r="AK1241" i="5"/>
  <c r="AK1369" i="5"/>
  <c r="AK1496" i="5"/>
  <c r="AK1567" i="5"/>
  <c r="AK1631" i="5"/>
  <c r="AK1695" i="5"/>
  <c r="AK1759" i="5"/>
  <c r="AK1823" i="5"/>
  <c r="AK1887" i="5"/>
  <c r="AK1951" i="5"/>
  <c r="AK2015" i="5"/>
  <c r="AK2058" i="5"/>
  <c r="AK2090" i="5"/>
  <c r="AK2122" i="5"/>
  <c r="AK2154" i="5"/>
  <c r="AK2186" i="5"/>
  <c r="AK2218" i="5"/>
  <c r="AK2250" i="5"/>
  <c r="AK2282" i="5"/>
  <c r="AK2314" i="5"/>
  <c r="AK2346" i="5"/>
  <c r="AK2378" i="5"/>
  <c r="AK2410" i="5"/>
  <c r="AK2442" i="5"/>
  <c r="AK2474" i="5"/>
  <c r="AK2506" i="5"/>
  <c r="AK2538" i="5"/>
  <c r="AK2570" i="5"/>
  <c r="AK2602" i="5"/>
  <c r="AK2634" i="5"/>
  <c r="AK2666" i="5"/>
  <c r="AK2698" i="5"/>
  <c r="AK2730" i="5"/>
  <c r="AK2762" i="5"/>
  <c r="AK2794" i="5"/>
  <c r="AK2826" i="5"/>
  <c r="AK2858" i="5"/>
  <c r="AK2890" i="5"/>
  <c r="AK2922" i="5"/>
  <c r="AK2954" i="5"/>
  <c r="AK2986" i="5"/>
  <c r="AK3018" i="5"/>
  <c r="AK3050" i="5"/>
  <c r="AK3082" i="5"/>
  <c r="AK3114" i="5"/>
  <c r="AK3146" i="5"/>
  <c r="AK3178" i="5"/>
  <c r="AK3210" i="5"/>
  <c r="AK3242" i="5"/>
  <c r="AK3274" i="5"/>
  <c r="AK3306" i="5"/>
  <c r="AK3338" i="5"/>
  <c r="AK3370" i="5"/>
  <c r="AK3402" i="5"/>
  <c r="AK3434" i="5"/>
  <c r="AK3466" i="5"/>
  <c r="AK3498" i="5"/>
  <c r="AK706" i="5"/>
  <c r="AK872" i="5"/>
  <c r="AK1128" i="5"/>
  <c r="AK1384" i="5"/>
  <c r="AK1558" i="5"/>
  <c r="AK1686" i="5"/>
  <c r="AK1814" i="5"/>
  <c r="AK1942" i="5"/>
  <c r="AK2045" i="5"/>
  <c r="AK2109" i="5"/>
  <c r="AK2173" i="5"/>
  <c r="AK2237" i="5"/>
  <c r="AK2301" i="5"/>
  <c r="AK2365" i="5"/>
  <c r="AK2429" i="5"/>
  <c r="AK2493" i="5"/>
  <c r="AK2557" i="5"/>
  <c r="AK2621" i="5"/>
  <c r="AK2685" i="5"/>
  <c r="AK2749" i="5"/>
  <c r="AK2813" i="5"/>
  <c r="AK2877" i="5"/>
  <c r="AK2949" i="5"/>
  <c r="AK3021" i="5"/>
  <c r="AK3085" i="5"/>
  <c r="AK3157" i="5"/>
  <c r="AK3221" i="5"/>
  <c r="AK3293" i="5"/>
  <c r="AK3357" i="5"/>
  <c r="AK3421" i="5"/>
  <c r="AK3485" i="5"/>
  <c r="AK873" i="5"/>
  <c r="AK1129" i="5"/>
  <c r="AK1417" i="5"/>
  <c r="AK1623" i="5"/>
  <c r="AK1751" i="5"/>
  <c r="AK1863" i="5"/>
  <c r="AK1991" i="5"/>
  <c r="AK2078" i="5"/>
  <c r="AK2150" i="5"/>
  <c r="AK2214" i="5"/>
  <c r="AK2270" i="5"/>
  <c r="AK2334" i="5"/>
  <c r="AK2398" i="5"/>
  <c r="AK2470" i="5"/>
  <c r="AK2526" i="5"/>
  <c r="AK2590" i="5"/>
  <c r="AK2646" i="5"/>
  <c r="AK2702" i="5"/>
  <c r="AK2766" i="5"/>
  <c r="AK2830" i="5"/>
  <c r="AK2894" i="5"/>
  <c r="AK2950" i="5"/>
  <c r="AK3014" i="5"/>
  <c r="AK3070" i="5"/>
  <c r="AK3134" i="5"/>
  <c r="AK3190" i="5"/>
  <c r="AK3254" i="5"/>
  <c r="AK3318" i="5"/>
  <c r="AK3374" i="5"/>
  <c r="AK3446" i="5"/>
  <c r="AK681" i="5"/>
  <c r="AK742" i="5"/>
  <c r="AK780" i="5"/>
  <c r="AK812" i="5"/>
  <c r="AK844" i="5"/>
  <c r="AK876" i="5"/>
  <c r="AK908" i="5"/>
  <c r="AK940" i="5"/>
  <c r="AK972" i="5"/>
  <c r="AK1004" i="5"/>
  <c r="AK1036" i="5"/>
  <c r="AK1068" i="5"/>
  <c r="AK1100" i="5"/>
  <c r="AK1132" i="5"/>
  <c r="AK1164" i="5"/>
  <c r="AK1196" i="5"/>
  <c r="AK1228" i="5"/>
  <c r="AK1260" i="5"/>
  <c r="AK1292" i="5"/>
  <c r="AK1324" i="5"/>
  <c r="AK1356" i="5"/>
  <c r="AK1388" i="5"/>
  <c r="AK1420" i="5"/>
  <c r="AK1452" i="5"/>
  <c r="AK1484" i="5"/>
  <c r="AK1508" i="5"/>
  <c r="AK1528" i="5"/>
  <c r="AK1544" i="5"/>
  <c r="AK1560" i="5"/>
  <c r="AK1576" i="5"/>
  <c r="AK1592" i="5"/>
  <c r="AK1608" i="5"/>
  <c r="AK1624" i="5"/>
  <c r="AK1640" i="5"/>
  <c r="AK1656" i="5"/>
  <c r="AK1672" i="5"/>
  <c r="AK1688" i="5"/>
  <c r="AK1704" i="5"/>
  <c r="AK1720" i="5"/>
  <c r="AK1736" i="5"/>
  <c r="AK1752" i="5"/>
  <c r="AK1768" i="5"/>
  <c r="AK1784" i="5"/>
  <c r="AK1800" i="5"/>
  <c r="AK1816" i="5"/>
  <c r="AK1832" i="5"/>
  <c r="AK1848" i="5"/>
  <c r="AK1864" i="5"/>
  <c r="AK1880" i="5"/>
  <c r="AK1896" i="5"/>
  <c r="AK1912" i="5"/>
  <c r="AK1928" i="5"/>
  <c r="AK1944" i="5"/>
  <c r="AK1960" i="5"/>
  <c r="AK1976" i="5"/>
  <c r="AK1992" i="5"/>
  <c r="AK2008" i="5"/>
  <c r="AK2024" i="5"/>
  <c r="AK2040" i="5"/>
  <c r="AK84" i="5"/>
  <c r="AK212" i="5"/>
  <c r="AK340" i="5"/>
  <c r="AK468" i="5"/>
  <c r="AK554" i="5"/>
  <c r="AK618" i="5"/>
  <c r="AK682" i="5"/>
  <c r="AK744" i="5"/>
  <c r="AK781" i="5"/>
  <c r="AK813" i="5"/>
  <c r="AK845" i="5"/>
  <c r="AK877" i="5"/>
  <c r="AK909" i="5"/>
  <c r="AK941" i="5"/>
  <c r="AK973" i="5"/>
  <c r="AK1005" i="5"/>
  <c r="AK1037" i="5"/>
  <c r="AK1069" i="5"/>
  <c r="AK1101" i="5"/>
  <c r="AK1133" i="5"/>
  <c r="AK1165" i="5"/>
  <c r="AK1197" i="5"/>
  <c r="AK1229" i="5"/>
  <c r="AK1261" i="5"/>
  <c r="AK1293" i="5"/>
  <c r="AK1325" i="5"/>
  <c r="AK1357" i="5"/>
  <c r="AK1389" i="5"/>
  <c r="AK1421" i="5"/>
  <c r="AK1453" i="5"/>
  <c r="AK1485" i="5"/>
  <c r="AK1509" i="5"/>
  <c r="AK1529" i="5"/>
  <c r="AK1545" i="5"/>
  <c r="AK1561" i="5"/>
  <c r="AK1577" i="5"/>
  <c r="AK1593" i="5"/>
  <c r="AK1609" i="5"/>
  <c r="AK1625" i="5"/>
  <c r="AK1641" i="5"/>
  <c r="AK1657" i="5"/>
  <c r="AK1673" i="5"/>
  <c r="AK1689" i="5"/>
  <c r="AK1705" i="5"/>
  <c r="AK1721" i="5"/>
  <c r="AK1737" i="5"/>
  <c r="AK1753" i="5"/>
  <c r="AK1769" i="5"/>
  <c r="AK1785" i="5"/>
  <c r="AK1801" i="5"/>
  <c r="AK1817" i="5"/>
  <c r="AK1833" i="5"/>
  <c r="AK1849" i="5"/>
  <c r="AK1865" i="5"/>
  <c r="AK1881" i="5"/>
  <c r="AK1897" i="5"/>
  <c r="AK1913" i="5"/>
  <c r="AK1929" i="5"/>
  <c r="AK1945" i="5"/>
  <c r="AK1961" i="5"/>
  <c r="AK1977" i="5"/>
  <c r="AK1993" i="5"/>
  <c r="AK2009" i="5"/>
  <c r="AK2025" i="5"/>
  <c r="AK227" i="5"/>
  <c r="AK483" i="5"/>
  <c r="AK625" i="5"/>
  <c r="AK748" i="5"/>
  <c r="AK816" i="5"/>
  <c r="AK880" i="5"/>
  <c r="AK944" i="5"/>
  <c r="AK1008" i="5"/>
  <c r="AK1072" i="5"/>
  <c r="AK1136" i="5"/>
  <c r="AK1200" i="5"/>
  <c r="AK1264" i="5"/>
  <c r="AK1328" i="5"/>
  <c r="AK1392" i="5"/>
  <c r="AK1456" i="5"/>
  <c r="AK1511" i="5"/>
  <c r="AK1546" i="5"/>
  <c r="AK1578" i="5"/>
  <c r="AK1610" i="5"/>
  <c r="AK1642" i="5"/>
  <c r="AK1674" i="5"/>
  <c r="AK1706" i="5"/>
  <c r="AK1738" i="5"/>
  <c r="AK1770" i="5"/>
  <c r="AK1802" i="5"/>
  <c r="AK1834" i="5"/>
  <c r="AK1866" i="5"/>
  <c r="AK1898" i="5"/>
  <c r="AK1930" i="5"/>
  <c r="AK1962" i="5"/>
  <c r="AK1994" i="5"/>
  <c r="AK2026" i="5"/>
  <c r="AK2047" i="5"/>
  <c r="AK2063" i="5"/>
  <c r="AK2079" i="5"/>
  <c r="AK2095" i="5"/>
  <c r="AK2111" i="5"/>
  <c r="AK2127" i="5"/>
  <c r="AK2143" i="5"/>
  <c r="AK2159" i="5"/>
  <c r="AK2175" i="5"/>
  <c r="AK2191" i="5"/>
  <c r="AK2207" i="5"/>
  <c r="AK2223" i="5"/>
  <c r="AK2239" i="5"/>
  <c r="AK2255" i="5"/>
  <c r="AK2271" i="5"/>
  <c r="AK2287" i="5"/>
  <c r="AK2303" i="5"/>
  <c r="AK2319" i="5"/>
  <c r="AK2335" i="5"/>
  <c r="AK2351" i="5"/>
  <c r="AK2367" i="5"/>
  <c r="AK2383" i="5"/>
  <c r="AK2399" i="5"/>
  <c r="AK2415" i="5"/>
  <c r="AK2431" i="5"/>
  <c r="AK2447" i="5"/>
  <c r="AK2463" i="5"/>
  <c r="AK2479" i="5"/>
  <c r="AK2495" i="5"/>
  <c r="AK2511" i="5"/>
  <c r="AK2527" i="5"/>
  <c r="AK2543" i="5"/>
  <c r="AK2559" i="5"/>
  <c r="AK2575" i="5"/>
  <c r="AK2591" i="5"/>
  <c r="AK2607" i="5"/>
  <c r="AK2623" i="5"/>
  <c r="AK2639" i="5"/>
  <c r="AK2655" i="5"/>
  <c r="AK2671" i="5"/>
  <c r="AK2687" i="5"/>
  <c r="AK2703" i="5"/>
  <c r="AK2719" i="5"/>
  <c r="AK2735" i="5"/>
  <c r="AK2751" i="5"/>
  <c r="AK2767" i="5"/>
  <c r="AK2783" i="5"/>
  <c r="AK2799" i="5"/>
  <c r="AK2815" i="5"/>
  <c r="AK2831" i="5"/>
  <c r="AK2847" i="5"/>
  <c r="AK2863" i="5"/>
  <c r="AK2879" i="5"/>
  <c r="AK2895" i="5"/>
  <c r="AK2911" i="5"/>
  <c r="AK2927" i="5"/>
  <c r="AK2943" i="5"/>
  <c r="AK2959" i="5"/>
  <c r="AK2975" i="5"/>
  <c r="AK2991" i="5"/>
  <c r="AK3007" i="5"/>
  <c r="AK3023" i="5"/>
  <c r="AK3039" i="5"/>
  <c r="AK3055" i="5"/>
  <c r="AK3071" i="5"/>
  <c r="AK3087" i="5"/>
  <c r="AK3103" i="5"/>
  <c r="AK3119" i="5"/>
  <c r="AK3135" i="5"/>
  <c r="AK3151" i="5"/>
  <c r="AK3167" i="5"/>
  <c r="AK3183" i="5"/>
  <c r="AK3199" i="5"/>
  <c r="AK3215" i="5"/>
  <c r="AK3231" i="5"/>
  <c r="AK3247" i="5"/>
  <c r="AK3263" i="5"/>
  <c r="AK3279" i="5"/>
  <c r="AK3295" i="5"/>
  <c r="AK3311" i="5"/>
  <c r="AK3327" i="5"/>
  <c r="AK3343" i="5"/>
  <c r="AK3359" i="5"/>
  <c r="AK3375" i="5"/>
  <c r="AK3391" i="5"/>
  <c r="AK3407" i="5"/>
  <c r="AK3423" i="5"/>
  <c r="AK3439" i="5"/>
  <c r="AK3455" i="5"/>
  <c r="AK3471" i="5"/>
  <c r="AK3487" i="5"/>
  <c r="AK3503" i="5"/>
  <c r="AK164" i="5"/>
  <c r="AK420" i="5"/>
  <c r="AK594" i="5"/>
  <c r="AK722" i="5"/>
  <c r="AK801" i="5"/>
  <c r="AK865" i="5"/>
  <c r="AK929" i="5"/>
  <c r="AK993" i="5"/>
  <c r="AK1057" i="5"/>
  <c r="AK1121" i="5"/>
  <c r="AK1185" i="5"/>
  <c r="AK1249" i="5"/>
  <c r="AK1313" i="5"/>
  <c r="AK1377" i="5"/>
  <c r="AK1441" i="5"/>
  <c r="AK1501" i="5"/>
  <c r="AK1539" i="5"/>
  <c r="AK1571" i="5"/>
  <c r="AK1603" i="5"/>
  <c r="AK1635" i="5"/>
  <c r="AK1667" i="5"/>
  <c r="AK1699" i="5"/>
  <c r="AK1731" i="5"/>
  <c r="AK1763" i="5"/>
  <c r="AK1795" i="5"/>
  <c r="AK1827" i="5"/>
  <c r="AK1859" i="5"/>
  <c r="AK1891" i="5"/>
  <c r="AK1923" i="5"/>
  <c r="AK1955" i="5"/>
  <c r="AK1987" i="5"/>
  <c r="AK2019" i="5"/>
  <c r="AK2043" i="5"/>
  <c r="AK2060" i="5"/>
  <c r="AK2076" i="5"/>
  <c r="AK2092" i="5"/>
  <c r="AK2108" i="5"/>
  <c r="AK2124" i="5"/>
  <c r="AK2140" i="5"/>
  <c r="AK2156" i="5"/>
  <c r="AK2172" i="5"/>
  <c r="AK2188" i="5"/>
  <c r="AK2204" i="5"/>
  <c r="AK2220" i="5"/>
  <c r="AK2236" i="5"/>
  <c r="AK2252" i="5"/>
  <c r="AK2268" i="5"/>
  <c r="AK2284" i="5"/>
  <c r="AK2300" i="5"/>
  <c r="AK2316" i="5"/>
  <c r="AK2332" i="5"/>
  <c r="AK2348" i="5"/>
  <c r="AK2364" i="5"/>
  <c r="AK2380" i="5"/>
  <c r="AK2396" i="5"/>
  <c r="AK2412" i="5"/>
  <c r="AK2428" i="5"/>
  <c r="AK2444" i="5"/>
  <c r="AK2460" i="5"/>
  <c r="AK2476" i="5"/>
  <c r="AK2492" i="5"/>
  <c r="AK2508" i="5"/>
  <c r="AK2524" i="5"/>
  <c r="AK2540" i="5"/>
  <c r="AK2556" i="5"/>
  <c r="AK2572" i="5"/>
  <c r="AK2588" i="5"/>
  <c r="AK2604" i="5"/>
  <c r="AK2620" i="5"/>
  <c r="AK2636" i="5"/>
  <c r="AK2652" i="5"/>
  <c r="AK2668" i="5"/>
  <c r="AK2684" i="5"/>
  <c r="AK2700" i="5"/>
  <c r="AK2716" i="5"/>
  <c r="AK2732" i="5"/>
  <c r="AK2748" i="5"/>
  <c r="AK2764" i="5"/>
  <c r="AK2780" i="5"/>
  <c r="AK2796" i="5"/>
  <c r="AK2812" i="5"/>
  <c r="AK2828" i="5"/>
  <c r="AK2844" i="5"/>
  <c r="AK2860" i="5"/>
  <c r="AK2876" i="5"/>
  <c r="AK2892" i="5"/>
  <c r="AK2908" i="5"/>
  <c r="AK2924" i="5"/>
  <c r="AK2940" i="5"/>
  <c r="AK2956" i="5"/>
  <c r="AK2972" i="5"/>
  <c r="AK2988" i="5"/>
  <c r="AK3004" i="5"/>
  <c r="AK3020" i="5"/>
  <c r="AK3036" i="5"/>
  <c r="AK3052" i="5"/>
  <c r="AK3068" i="5"/>
  <c r="AK3084" i="5"/>
  <c r="AK3100" i="5"/>
  <c r="AK3116" i="5"/>
  <c r="AK3132" i="5"/>
  <c r="AK3148" i="5"/>
  <c r="AK3164" i="5"/>
  <c r="AK3180" i="5"/>
  <c r="AK3196" i="5"/>
  <c r="AK3212" i="5"/>
  <c r="AK3228" i="5"/>
  <c r="AK3244" i="5"/>
  <c r="AK3260" i="5"/>
  <c r="AK3276" i="5"/>
  <c r="AK3292" i="5"/>
  <c r="AK3308" i="5"/>
  <c r="AK3324" i="5"/>
  <c r="AK3340" i="5"/>
  <c r="AK3356" i="5"/>
  <c r="AK3372" i="5"/>
  <c r="AK3388" i="5"/>
  <c r="AK3404" i="5"/>
  <c r="AK3420" i="5"/>
  <c r="AK3436" i="5"/>
  <c r="AK3452" i="5"/>
  <c r="AK3468" i="5"/>
  <c r="AK3484" i="5"/>
  <c r="AK3500" i="5"/>
  <c r="AK131" i="5"/>
  <c r="AK387" i="5"/>
  <c r="AK609" i="5"/>
  <c r="AK737" i="5"/>
  <c r="AK642" i="5"/>
  <c r="AK856" i="5"/>
  <c r="AK984" i="5"/>
  <c r="AK1112" i="5"/>
  <c r="AK1240" i="5"/>
  <c r="AK1368" i="5"/>
  <c r="AK1495" i="5"/>
  <c r="AK1566" i="5"/>
  <c r="AK1630" i="5"/>
  <c r="AK1694" i="5"/>
  <c r="AK1758" i="5"/>
  <c r="AK1822" i="5"/>
  <c r="AK1886" i="5"/>
  <c r="AK1950" i="5"/>
  <c r="AK2014" i="5"/>
  <c r="AK2057" i="5"/>
  <c r="AK2089" i="5"/>
  <c r="AK2121" i="5"/>
  <c r="AK2153" i="5"/>
  <c r="AK2185" i="5"/>
  <c r="AK2217" i="5"/>
  <c r="AK2249" i="5"/>
  <c r="AK2281" i="5"/>
  <c r="AK2313" i="5"/>
  <c r="AK2345" i="5"/>
  <c r="AK2377" i="5"/>
  <c r="AK2409" i="5"/>
  <c r="AK2441" i="5"/>
  <c r="AK2473" i="5"/>
  <c r="AK2505" i="5"/>
  <c r="AK2537" i="5"/>
  <c r="AK2569" i="5"/>
  <c r="AK2601" i="5"/>
  <c r="AK2633" i="5"/>
  <c r="AK2665" i="5"/>
  <c r="AK2697" i="5"/>
  <c r="AK2729" i="5"/>
  <c r="AK2761" i="5"/>
  <c r="AK2793" i="5"/>
  <c r="AK2825" i="5"/>
  <c r="AK2857" i="5"/>
  <c r="AK2889" i="5"/>
  <c r="AK2921" i="5"/>
  <c r="AK2953" i="5"/>
  <c r="AK2985" i="5"/>
  <c r="AK3017" i="5"/>
  <c r="AK3049" i="5"/>
  <c r="AK3081" i="5"/>
  <c r="AK3113" i="5"/>
  <c r="AK3145" i="5"/>
  <c r="AK3177" i="5"/>
  <c r="AK3209" i="5"/>
  <c r="AK3241" i="5"/>
  <c r="AK3273" i="5"/>
  <c r="AK3305" i="5"/>
  <c r="AK3337" i="5"/>
  <c r="AK3369" i="5"/>
  <c r="AK3401" i="5"/>
  <c r="AK3433" i="5"/>
  <c r="AK3465" i="5"/>
  <c r="AK3497" i="5"/>
  <c r="AK1000" i="5"/>
  <c r="AK1224" i="5"/>
  <c r="AK1480" i="5"/>
  <c r="AK1638" i="5"/>
  <c r="AK1766" i="5"/>
  <c r="AK1894" i="5"/>
  <c r="AK2034" i="5"/>
  <c r="AK2101" i="5"/>
  <c r="AK2165" i="5"/>
  <c r="AK2229" i="5"/>
  <c r="AK2293" i="5"/>
  <c r="AK2349" i="5"/>
  <c r="AK2421" i="5"/>
  <c r="AK2485" i="5"/>
  <c r="AK2549" i="5"/>
  <c r="AK2613" i="5"/>
  <c r="AK2677" i="5"/>
  <c r="AK2741" i="5"/>
  <c r="AK2805" i="5"/>
  <c r="AK2869" i="5"/>
  <c r="AK2925" i="5"/>
  <c r="AK2981" i="5"/>
  <c r="AK3045" i="5"/>
  <c r="AK3109" i="5"/>
  <c r="AK3165" i="5"/>
  <c r="AK3229" i="5"/>
  <c r="AK3285" i="5"/>
  <c r="AK3349" i="5"/>
  <c r="AK3413" i="5"/>
  <c r="AK3477" i="5"/>
  <c r="AK610" i="5"/>
  <c r="AK969" i="5"/>
  <c r="AK1225" i="5"/>
  <c r="AK1449" i="5"/>
  <c r="AK1575" i="5"/>
  <c r="AK1703" i="5"/>
  <c r="AK1847" i="5"/>
  <c r="AK1975" i="5"/>
  <c r="AK2070" i="5"/>
  <c r="AK2126" i="5"/>
  <c r="AK2190" i="5"/>
  <c r="AK2262" i="5"/>
  <c r="AK2326" i="5"/>
  <c r="AK2390" i="5"/>
  <c r="AK2446" i="5"/>
  <c r="AK2510" i="5"/>
  <c r="AK2582" i="5"/>
  <c r="AK2654" i="5"/>
  <c r="AK2726" i="5"/>
  <c r="AK2790" i="5"/>
  <c r="AK2854" i="5"/>
  <c r="AK2926" i="5"/>
  <c r="AK2990" i="5"/>
  <c r="AK3054" i="5"/>
  <c r="AK3126" i="5"/>
  <c r="AK3198" i="5"/>
  <c r="AK3262" i="5"/>
  <c r="AK3326" i="5"/>
  <c r="AK3390" i="5"/>
  <c r="AK3454" i="5"/>
  <c r="AK132" i="5"/>
  <c r="AK760" i="5"/>
  <c r="AK889" i="5"/>
  <c r="AK1017" i="5"/>
  <c r="AK1145" i="5"/>
  <c r="AK1273" i="5"/>
  <c r="AK1401" i="5"/>
  <c r="AK1517" i="5"/>
  <c r="AK1583" i="5"/>
  <c r="AK1647" i="5"/>
  <c r="AK1711" i="5"/>
  <c r="AK1775" i="5"/>
  <c r="AK1839" i="5"/>
  <c r="AK1903" i="5"/>
  <c r="AK1967" i="5"/>
  <c r="AK2030" i="5"/>
  <c r="AK2066" i="5"/>
  <c r="AK2098" i="5"/>
  <c r="AK2130" i="5"/>
  <c r="AK2162" i="5"/>
  <c r="AK2194" i="5"/>
  <c r="AK2226" i="5"/>
  <c r="AK2258" i="5"/>
  <c r="AK2290" i="5"/>
  <c r="AK2322" i="5"/>
  <c r="AK2354" i="5"/>
  <c r="AK2386" i="5"/>
  <c r="AK2418" i="5"/>
  <c r="AK2450" i="5"/>
  <c r="AK2482" i="5"/>
  <c r="AK2514" i="5"/>
  <c r="AK2546" i="5"/>
  <c r="AK2578" i="5"/>
  <c r="AK2610" i="5"/>
  <c r="AK2642" i="5"/>
  <c r="AK2674" i="5"/>
  <c r="AK2706" i="5"/>
  <c r="AK2738" i="5"/>
  <c r="AK2770" i="5"/>
  <c r="AK2802" i="5"/>
  <c r="AK2834" i="5"/>
  <c r="AK2866" i="5"/>
  <c r="AK2898" i="5"/>
  <c r="AK2930" i="5"/>
  <c r="AK2962" i="5"/>
  <c r="AK2994" i="5"/>
  <c r="AK3026" i="5"/>
  <c r="AK3058" i="5"/>
  <c r="AK3090" i="5"/>
  <c r="AK3122" i="5"/>
  <c r="AK3154" i="5"/>
  <c r="AK3186" i="5"/>
  <c r="AK3218" i="5"/>
  <c r="AK3250" i="5"/>
  <c r="AK3282" i="5"/>
  <c r="AK3314" i="5"/>
  <c r="AK3346" i="5"/>
  <c r="AK3378" i="5"/>
  <c r="AK3410" i="5"/>
  <c r="AK3442" i="5"/>
  <c r="AK3474" i="5"/>
  <c r="AK3506" i="5"/>
  <c r="AK776" i="5"/>
  <c r="AK904" i="5"/>
  <c r="AK1192" i="5"/>
  <c r="AK1448" i="5"/>
  <c r="AK1590" i="5"/>
  <c r="AK1718" i="5"/>
  <c r="AK1846" i="5"/>
  <c r="AK1974" i="5"/>
  <c r="AK2061" i="5"/>
  <c r="AK2125" i="5"/>
  <c r="AK2189" i="5"/>
  <c r="AK2253" i="5"/>
  <c r="AK2317" i="5"/>
  <c r="AK2381" i="5"/>
  <c r="AK2445" i="5"/>
  <c r="AK2509" i="5"/>
  <c r="AK2573" i="5"/>
  <c r="AK2637" i="5"/>
  <c r="AK2701" i="5"/>
  <c r="AK2765" i="5"/>
  <c r="AK2829" i="5"/>
  <c r="AK2893" i="5"/>
  <c r="AK2965" i="5"/>
  <c r="AK3037" i="5"/>
  <c r="AK3101" i="5"/>
  <c r="AK3173" i="5"/>
  <c r="AK3237" i="5"/>
  <c r="AK3309" i="5"/>
  <c r="AK3373" i="5"/>
  <c r="AK3437" i="5"/>
  <c r="AK260" i="5"/>
  <c r="AK937" i="5"/>
  <c r="AK1193" i="5"/>
  <c r="AK1481" i="5"/>
  <c r="AK1655" i="5"/>
  <c r="AK1783" i="5"/>
  <c r="AK1895" i="5"/>
  <c r="AK2023" i="5"/>
  <c r="AK2102" i="5"/>
  <c r="AK2166" i="5"/>
  <c r="AK2230" i="5"/>
  <c r="AK2286" i="5"/>
  <c r="AK2350" i="5"/>
  <c r="AK2414" i="5"/>
  <c r="AK2486" i="5"/>
  <c r="AK2542" i="5"/>
  <c r="AK2606" i="5"/>
  <c r="AK2662" i="5"/>
  <c r="AK2718" i="5"/>
  <c r="AK2782" i="5"/>
  <c r="AK2846" i="5"/>
  <c r="AK2910" i="5"/>
  <c r="AK2966" i="5"/>
  <c r="AK3030" i="5"/>
  <c r="AK3086" i="5"/>
  <c r="AK3142" i="5"/>
  <c r="AK3206" i="5"/>
  <c r="AK3270" i="5"/>
  <c r="AK3334" i="5"/>
  <c r="AK3398" i="5"/>
  <c r="AK3462" i="5"/>
  <c r="V19" i="1" l="1"/>
  <c r="V48" i="1"/>
  <c r="V61" i="1"/>
  <c r="V20" i="1"/>
  <c r="V41" i="1"/>
  <c r="V66" i="1"/>
  <c r="V33" i="1"/>
  <c r="V50" i="1"/>
  <c r="V3" i="1"/>
  <c r="V17" i="1"/>
  <c r="V28" i="1"/>
  <c r="V42" i="1"/>
  <c r="V59" i="1"/>
  <c r="V24" i="1"/>
  <c r="V18" i="1"/>
  <c r="V49" i="1"/>
  <c r="V10" i="1"/>
  <c r="V62" i="1"/>
  <c r="V5" i="1"/>
  <c r="V11" i="1"/>
  <c r="V45" i="1"/>
  <c r="V27" i="1"/>
  <c r="V29" i="1"/>
  <c r="V60" i="1"/>
  <c r="V55" i="1"/>
  <c r="V25" i="1"/>
  <c r="V58" i="1"/>
  <c r="V43" i="1"/>
  <c r="V67" i="1"/>
  <c r="V72" i="1"/>
  <c r="V54" i="1"/>
  <c r="V22" i="1"/>
  <c r="V70" i="1"/>
  <c r="V32" i="1"/>
  <c r="V26" i="1"/>
  <c r="V71" i="1"/>
  <c r="V21" i="1"/>
  <c r="V56" i="1"/>
  <c r="V39" i="1"/>
  <c r="V69" i="1"/>
  <c r="V14" i="1"/>
  <c r="V36" i="1"/>
  <c r="V16" i="1"/>
  <c r="V7" i="1"/>
  <c r="V46" i="1"/>
  <c r="V44" i="1"/>
  <c r="V47" i="1"/>
  <c r="V51" i="1"/>
  <c r="V63" i="1"/>
  <c r="V4" i="1"/>
  <c r="V9" i="1"/>
  <c r="V8" i="1"/>
  <c r="V15" i="1"/>
  <c r="V57" i="1"/>
  <c r="V13" i="1"/>
  <c r="V64" i="1"/>
  <c r="V53" i="1"/>
  <c r="V37" i="1"/>
  <c r="V31" i="1"/>
  <c r="V35" i="1"/>
  <c r="V38" i="1"/>
  <c r="V65" i="1"/>
  <c r="V12" i="1"/>
  <c r="V68" i="1"/>
  <c r="V30" i="1"/>
  <c r="V6" i="1"/>
  <c r="V52" i="1"/>
  <c r="V23" i="1"/>
  <c r="V34" i="1"/>
  <c r="V40" i="1"/>
  <c r="AJ6" i="1"/>
  <c r="AJ4" i="1"/>
  <c r="AJ8" i="1"/>
  <c r="AJ7" i="1"/>
  <c r="BM5" i="1"/>
  <c r="BM11" i="1"/>
  <c r="BM9" i="1"/>
  <c r="AJ5" i="1"/>
  <c r="BM3" i="1"/>
  <c r="BM4" i="1"/>
  <c r="BM12" i="1"/>
  <c r="BM10" i="1"/>
  <c r="BM7" i="1"/>
  <c r="BM6" i="1"/>
  <c r="Y37" i="1"/>
  <c r="Y40" i="1"/>
  <c r="Y39" i="1"/>
  <c r="Y38" i="1"/>
  <c r="AJ3" i="1"/>
  <c r="BM8" i="1"/>
  <c r="AL3" i="5"/>
  <c r="AL3446" i="5"/>
  <c r="AL3382" i="5"/>
  <c r="AL3318" i="5"/>
  <c r="AL3254" i="5"/>
  <c r="AL3190" i="5"/>
  <c r="AL3126" i="5"/>
  <c r="AL3062" i="5"/>
  <c r="AL2998" i="5"/>
  <c r="AL2934" i="5"/>
  <c r="AL2870" i="5"/>
  <c r="AL2806" i="5"/>
  <c r="AL2742" i="5"/>
  <c r="AL2678" i="5"/>
  <c r="AL2614" i="5"/>
  <c r="AL2550" i="5"/>
  <c r="AL2486" i="5"/>
  <c r="AL2422" i="5"/>
  <c r="AL2358" i="5"/>
  <c r="AL2294" i="5"/>
  <c r="AL2230" i="5"/>
  <c r="AL2166" i="5"/>
  <c r="AL3458" i="5"/>
  <c r="AL3394" i="5"/>
  <c r="AL3330" i="5"/>
  <c r="AL3266" i="5"/>
  <c r="AL3202" i="5"/>
  <c r="AL3138" i="5"/>
  <c r="AL3074" i="5"/>
  <c r="AL3010" i="5"/>
  <c r="AL2946" i="5"/>
  <c r="AL2882" i="5"/>
  <c r="AL2818" i="5"/>
  <c r="AL2754" i="5"/>
  <c r="AL2690" i="5"/>
  <c r="AL2626" i="5"/>
  <c r="AL2562" i="5"/>
  <c r="AL2498" i="5"/>
  <c r="AL2434" i="5"/>
  <c r="AL2370" i="5"/>
  <c r="AL2306" i="5"/>
  <c r="AL2242" i="5"/>
  <c r="AL2178" i="5"/>
  <c r="AL3470" i="5"/>
  <c r="AL3406" i="5"/>
  <c r="AL3342" i="5"/>
  <c r="AL3278" i="5"/>
  <c r="AL3214" i="5"/>
  <c r="AL3150" i="5"/>
  <c r="AL3086" i="5"/>
  <c r="AL3022" i="5"/>
  <c r="AL2958" i="5"/>
  <c r="AL2894" i="5"/>
  <c r="AL2830" i="5"/>
  <c r="AL2766" i="5"/>
  <c r="AL2702" i="5"/>
  <c r="AL2638" i="5"/>
  <c r="AL2574" i="5"/>
  <c r="AL2510" i="5"/>
  <c r="AL2446" i="5"/>
  <c r="AL2382" i="5"/>
  <c r="AL2318" i="5"/>
  <c r="AL2254" i="5"/>
  <c r="AL2190" i="5"/>
  <c r="AL3482" i="5"/>
  <c r="AL3418" i="5"/>
  <c r="AL3354" i="5"/>
  <c r="AL3290" i="5"/>
  <c r="AL3226" i="5"/>
  <c r="AL3162" i="5"/>
  <c r="AL3098" i="5"/>
  <c r="AL3034" i="5"/>
  <c r="AL2970" i="5"/>
  <c r="AL2906" i="5"/>
  <c r="AL2842" i="5"/>
  <c r="AL2778" i="5"/>
  <c r="AL2714" i="5"/>
  <c r="AL2650" i="5"/>
  <c r="AL2586" i="5"/>
  <c r="AL2522" i="5"/>
  <c r="AL2458" i="5"/>
  <c r="AL2394" i="5"/>
  <c r="AL2330" i="5"/>
  <c r="AL2266" i="5"/>
  <c r="AL2202" i="5"/>
  <c r="AL3494" i="5"/>
  <c r="AL3430" i="5"/>
  <c r="AL3366" i="5"/>
  <c r="AL3302" i="5"/>
  <c r="AL3238" i="5"/>
  <c r="AL3174" i="5"/>
  <c r="AL3110" i="5"/>
  <c r="AL3046" i="5"/>
  <c r="AL2982" i="5"/>
  <c r="AL2918" i="5"/>
  <c r="AL2854" i="5"/>
  <c r="AL2790" i="5"/>
  <c r="AL2726" i="5"/>
  <c r="AL2662" i="5"/>
  <c r="AL2598" i="5"/>
  <c r="AL2534" i="5"/>
  <c r="AL2470" i="5"/>
  <c r="AL2406" i="5"/>
  <c r="AL2342" i="5"/>
  <c r="AL2278" i="5"/>
  <c r="AL2214" i="5"/>
  <c r="AL3506" i="5"/>
  <c r="AL3442" i="5"/>
  <c r="AL3378" i="5"/>
  <c r="AL3314" i="5"/>
  <c r="AL3250" i="5"/>
  <c r="AL3186" i="5"/>
  <c r="AL3122" i="5"/>
  <c r="AL3058" i="5"/>
  <c r="AL2994" i="5"/>
  <c r="AL2930" i="5"/>
  <c r="AL2866" i="5"/>
  <c r="AL2802" i="5"/>
  <c r="AL2738" i="5"/>
  <c r="AL2674" i="5"/>
  <c r="AL2610" i="5"/>
  <c r="AL2546" i="5"/>
  <c r="AL2482" i="5"/>
  <c r="AL2418" i="5"/>
  <c r="AL2354" i="5"/>
  <c r="AL2290" i="5"/>
  <c r="AL2226" i="5"/>
  <c r="AL2162" i="5"/>
  <c r="AL3454" i="5"/>
  <c r="AL3390" i="5"/>
  <c r="AL3326" i="5"/>
  <c r="AL3262" i="5"/>
  <c r="AL3198" i="5"/>
  <c r="AL3134" i="5"/>
  <c r="AL3070" i="5"/>
  <c r="AL3006" i="5"/>
  <c r="AL2942" i="5"/>
  <c r="AL2878" i="5"/>
  <c r="AL2814" i="5"/>
  <c r="AL2750" i="5"/>
  <c r="AL2686" i="5"/>
  <c r="AL2622" i="5"/>
  <c r="AL2558" i="5"/>
  <c r="AL2494" i="5"/>
  <c r="AL2430" i="5"/>
  <c r="AL2366" i="5"/>
  <c r="AL2302" i="5"/>
  <c r="AL2238" i="5"/>
  <c r="AL2174" i="5"/>
  <c r="AL3466" i="5"/>
  <c r="AL3402" i="5"/>
  <c r="AL3338" i="5"/>
  <c r="AL3274" i="5"/>
  <c r="AL3210" i="5"/>
  <c r="AL3146" i="5"/>
  <c r="AL3082" i="5"/>
  <c r="AL3018" i="5"/>
  <c r="AL2954" i="5"/>
  <c r="AL2890" i="5"/>
  <c r="AL2826" i="5"/>
  <c r="AL2762" i="5"/>
  <c r="AL2698" i="5"/>
  <c r="AL2634" i="5"/>
  <c r="AL2570" i="5"/>
  <c r="AL2506" i="5"/>
  <c r="AL2442" i="5"/>
  <c r="AL2378" i="5"/>
  <c r="AL2314" i="5"/>
  <c r="AL2250" i="5"/>
  <c r="AL2186" i="5"/>
  <c r="AL3478" i="5"/>
  <c r="AL3414" i="5"/>
  <c r="AL3350" i="5"/>
  <c r="AL3286" i="5"/>
  <c r="AL3222" i="5"/>
  <c r="AL3158" i="5"/>
  <c r="AL3094" i="5"/>
  <c r="AL3030" i="5"/>
  <c r="AL2966" i="5"/>
  <c r="AL2902" i="5"/>
  <c r="AL2838" i="5"/>
  <c r="AL2774" i="5"/>
  <c r="AL2710" i="5"/>
  <c r="AL2646" i="5"/>
  <c r="AL2582" i="5"/>
  <c r="AL2518" i="5"/>
  <c r="AL2454" i="5"/>
  <c r="AL2390" i="5"/>
  <c r="AL2326" i="5"/>
  <c r="AL2262" i="5"/>
  <c r="AL2198" i="5"/>
  <c r="AL3490" i="5"/>
  <c r="AL3426" i="5"/>
  <c r="AL3362" i="5"/>
  <c r="AL3298" i="5"/>
  <c r="AL3234" i="5"/>
  <c r="AL3170" i="5"/>
  <c r="AL3106" i="5"/>
  <c r="AL3042" i="5"/>
  <c r="AL2978" i="5"/>
  <c r="AL2914" i="5"/>
  <c r="AL2850" i="5"/>
  <c r="AL2786" i="5"/>
  <c r="AL2722" i="5"/>
  <c r="AL2658" i="5"/>
  <c r="AL2594" i="5"/>
  <c r="AL2530" i="5"/>
  <c r="AL2466" i="5"/>
  <c r="AL2402" i="5"/>
  <c r="AL2338" i="5"/>
  <c r="AL2274" i="5"/>
  <c r="AL2210" i="5"/>
  <c r="AL3502" i="5"/>
  <c r="AL3438" i="5"/>
  <c r="AL3374" i="5"/>
  <c r="AL3310" i="5"/>
  <c r="AL3246" i="5"/>
  <c r="AL3182" i="5"/>
  <c r="AL3118" i="5"/>
  <c r="AL3054" i="5"/>
  <c r="AL2990" i="5"/>
  <c r="AL2926" i="5"/>
  <c r="AL2862" i="5"/>
  <c r="AL2798" i="5"/>
  <c r="AL2734" i="5"/>
  <c r="AL2670" i="5"/>
  <c r="AL2606" i="5"/>
  <c r="AL2542" i="5"/>
  <c r="AL2478" i="5"/>
  <c r="AL2414" i="5"/>
  <c r="AL2350" i="5"/>
  <c r="AL2286" i="5"/>
  <c r="AL2222" i="5"/>
  <c r="AL2158" i="5"/>
  <c r="AL3450" i="5"/>
  <c r="AL3386" i="5"/>
  <c r="AL3322" i="5"/>
  <c r="AL3258" i="5"/>
  <c r="AL3194" i="5"/>
  <c r="AL3130" i="5"/>
  <c r="AL3066" i="5"/>
  <c r="AL3002" i="5"/>
  <c r="AL2938" i="5"/>
  <c r="AL2874" i="5"/>
  <c r="AL2810" i="5"/>
  <c r="AL2746" i="5"/>
  <c r="AL2682" i="5"/>
  <c r="AL2618" i="5"/>
  <c r="AL2554" i="5"/>
  <c r="AL2490" i="5"/>
  <c r="AL2426" i="5"/>
  <c r="AL2362" i="5"/>
  <c r="AL2298" i="5"/>
  <c r="AL2234" i="5"/>
  <c r="AL2170" i="5"/>
  <c r="AL3462" i="5"/>
  <c r="AL3398" i="5"/>
  <c r="AL3334" i="5"/>
  <c r="AL3270" i="5"/>
  <c r="AL3206" i="5"/>
  <c r="AL3142" i="5"/>
  <c r="AL3078" i="5"/>
  <c r="AL3014" i="5"/>
  <c r="AL2950" i="5"/>
  <c r="AL2886" i="5"/>
  <c r="AL2822" i="5"/>
  <c r="AL2758" i="5"/>
  <c r="AL2694" i="5"/>
  <c r="AL2630" i="5"/>
  <c r="AL2566" i="5"/>
  <c r="AL2502" i="5"/>
  <c r="AL2438" i="5"/>
  <c r="AL2374" i="5"/>
  <c r="AL2310" i="5"/>
  <c r="AL2246" i="5"/>
  <c r="AL2182" i="5"/>
  <c r="AL3474" i="5"/>
  <c r="AL3410" i="5"/>
  <c r="AL3346" i="5"/>
  <c r="AL3282" i="5"/>
  <c r="AL3218" i="5"/>
  <c r="AL3154" i="5"/>
  <c r="AL3090" i="5"/>
  <c r="AL3026" i="5"/>
  <c r="AL2962" i="5"/>
  <c r="AL2898" i="5"/>
  <c r="AL2834" i="5"/>
  <c r="AL2770" i="5"/>
  <c r="AL2706" i="5"/>
  <c r="AL2642" i="5"/>
  <c r="AL2578" i="5"/>
  <c r="AL2514" i="5"/>
  <c r="AL2450" i="5"/>
  <c r="AL2386" i="5"/>
  <c r="AL2322" i="5"/>
  <c r="AL2258" i="5"/>
  <c r="AL2194" i="5"/>
  <c r="AL3486" i="5"/>
  <c r="AL3422" i="5"/>
  <c r="AL3358" i="5"/>
  <c r="AL3294" i="5"/>
  <c r="AL3230" i="5"/>
  <c r="AL3166" i="5"/>
  <c r="AL3102" i="5"/>
  <c r="AL3038" i="5"/>
  <c r="AL2974" i="5"/>
  <c r="AL2910" i="5"/>
  <c r="AL2846" i="5"/>
  <c r="AL2782" i="5"/>
  <c r="AL2718" i="5"/>
  <c r="AL2654" i="5"/>
  <c r="AL2590" i="5"/>
  <c r="AL2526" i="5"/>
  <c r="AL2462" i="5"/>
  <c r="AL2398" i="5"/>
  <c r="AL2334" i="5"/>
  <c r="AL2270" i="5"/>
  <c r="AL2206" i="5"/>
  <c r="AL3498" i="5"/>
  <c r="AL3434" i="5"/>
  <c r="AL3370" i="5"/>
  <c r="AL3306" i="5"/>
  <c r="AL3242" i="5"/>
  <c r="AL3178" i="5"/>
  <c r="AL3114" i="5"/>
  <c r="AL3050" i="5"/>
  <c r="AL2986" i="5"/>
  <c r="AL2922" i="5"/>
  <c r="AL2858" i="5"/>
  <c r="AL2794" i="5"/>
  <c r="AL2730" i="5"/>
  <c r="AL2666" i="5"/>
  <c r="AL2602" i="5"/>
  <c r="AL2538" i="5"/>
  <c r="AL2474" i="5"/>
  <c r="AL2410" i="5"/>
  <c r="AL2346" i="5"/>
  <c r="AL2282" i="5"/>
  <c r="AL2218" i="5"/>
  <c r="AL2154" i="5"/>
  <c r="AL2150" i="5"/>
  <c r="AL2086" i="5"/>
  <c r="AL2022" i="5"/>
  <c r="AL1958" i="5"/>
  <c r="AL1894" i="5"/>
  <c r="AL1830" i="5"/>
  <c r="AL1766" i="5"/>
  <c r="AL1702" i="5"/>
  <c r="AL1638" i="5"/>
  <c r="AL1574" i="5"/>
  <c r="AL1510" i="5"/>
  <c r="AL1446" i="5"/>
  <c r="AL1382" i="5"/>
  <c r="AL1318" i="5"/>
  <c r="AL1254" i="5"/>
  <c r="AL1190" i="5"/>
  <c r="AL1126" i="5"/>
  <c r="AL1062" i="5"/>
  <c r="AL998" i="5"/>
  <c r="AL934" i="5"/>
  <c r="AL870" i="5"/>
  <c r="AL2130" i="5"/>
  <c r="AL2066" i="5"/>
  <c r="AL2002" i="5"/>
  <c r="AL1938" i="5"/>
  <c r="AL1874" i="5"/>
  <c r="AL1810" i="5"/>
  <c r="AL1746" i="5"/>
  <c r="AL1682" i="5"/>
  <c r="AL1618" i="5"/>
  <c r="AL1554" i="5"/>
  <c r="AL1490" i="5"/>
  <c r="AL1426" i="5"/>
  <c r="AL1362" i="5"/>
  <c r="AL1298" i="5"/>
  <c r="AL1234" i="5"/>
  <c r="AL1170" i="5"/>
  <c r="AL1106" i="5"/>
  <c r="AL1042" i="5"/>
  <c r="AL978" i="5"/>
  <c r="AL914" i="5"/>
  <c r="AL850" i="5"/>
  <c r="AL2110" i="5"/>
  <c r="AL2046" i="5"/>
  <c r="AL1982" i="5"/>
  <c r="AL1918" i="5"/>
  <c r="AL1854" i="5"/>
  <c r="AL1790" i="5"/>
  <c r="AL1726" i="5"/>
  <c r="AL1662" i="5"/>
  <c r="AL1598" i="5"/>
  <c r="AL1534" i="5"/>
  <c r="AL1470" i="5"/>
  <c r="AL1406" i="5"/>
  <c r="AL1342" i="5"/>
  <c r="AL1278" i="5"/>
  <c r="AL1214" i="5"/>
  <c r="AL1150" i="5"/>
  <c r="AL1086" i="5"/>
  <c r="AL1022" i="5"/>
  <c r="AL958" i="5"/>
  <c r="AL894" i="5"/>
  <c r="AL830" i="5"/>
  <c r="AL2122" i="5"/>
  <c r="AL2058" i="5"/>
  <c r="AL1994" i="5"/>
  <c r="AL1930" i="5"/>
  <c r="AL1866" i="5"/>
  <c r="AL1802" i="5"/>
  <c r="AL1738" i="5"/>
  <c r="AL1674" i="5"/>
  <c r="AL1610" i="5"/>
  <c r="AL1546" i="5"/>
  <c r="AL1482" i="5"/>
  <c r="AL1418" i="5"/>
  <c r="AL1354" i="5"/>
  <c r="AL1290" i="5"/>
  <c r="AL1226" i="5"/>
  <c r="AL1162" i="5"/>
  <c r="AL1098" i="5"/>
  <c r="AL1034" i="5"/>
  <c r="AL970" i="5"/>
  <c r="AL906" i="5"/>
  <c r="AL2134" i="5"/>
  <c r="AL2070" i="5"/>
  <c r="AL2006" i="5"/>
  <c r="AL1942" i="5"/>
  <c r="AL1878" i="5"/>
  <c r="AL1814" i="5"/>
  <c r="AL1750" i="5"/>
  <c r="AL1686" i="5"/>
  <c r="AL1622" i="5"/>
  <c r="AL1558" i="5"/>
  <c r="AL1494" i="5"/>
  <c r="AL1430" i="5"/>
  <c r="AL1366" i="5"/>
  <c r="AL1302" i="5"/>
  <c r="AL1238" i="5"/>
  <c r="AL1174" i="5"/>
  <c r="AL1110" i="5"/>
  <c r="AL1046" i="5"/>
  <c r="AL982" i="5"/>
  <c r="AL918" i="5"/>
  <c r="AL854" i="5"/>
  <c r="AL2114" i="5"/>
  <c r="AL2050" i="5"/>
  <c r="AL1986" i="5"/>
  <c r="AL1922" i="5"/>
  <c r="AL1858" i="5"/>
  <c r="AL1794" i="5"/>
  <c r="AL1730" i="5"/>
  <c r="AL1666" i="5"/>
  <c r="AL1602" i="5"/>
  <c r="AL1538" i="5"/>
  <c r="AL1474" i="5"/>
  <c r="AL1410" i="5"/>
  <c r="AL1346" i="5"/>
  <c r="AL1282" i="5"/>
  <c r="AL1218" i="5"/>
  <c r="AL1154" i="5"/>
  <c r="AL1090" i="5"/>
  <c r="AL1026" i="5"/>
  <c r="AL962" i="5"/>
  <c r="AL898" i="5"/>
  <c r="AL834" i="5"/>
  <c r="AL2094" i="5"/>
  <c r="AL2030" i="5"/>
  <c r="AL1966" i="5"/>
  <c r="AL1902" i="5"/>
  <c r="AL1838" i="5"/>
  <c r="AL1774" i="5"/>
  <c r="AL1710" i="5"/>
  <c r="AL1646" i="5"/>
  <c r="AL1582" i="5"/>
  <c r="AL1518" i="5"/>
  <c r="AL1454" i="5"/>
  <c r="AL1390" i="5"/>
  <c r="AL1326" i="5"/>
  <c r="AL1262" i="5"/>
  <c r="AL1198" i="5"/>
  <c r="AL1134" i="5"/>
  <c r="AL1070" i="5"/>
  <c r="AL1006" i="5"/>
  <c r="AL942" i="5"/>
  <c r="AL878" i="5"/>
  <c r="AL814" i="5"/>
  <c r="AL2106" i="5"/>
  <c r="AL2042" i="5"/>
  <c r="AL1978" i="5"/>
  <c r="AL1914" i="5"/>
  <c r="AL1850" i="5"/>
  <c r="AL1786" i="5"/>
  <c r="AL1722" i="5"/>
  <c r="AL1658" i="5"/>
  <c r="AL1594" i="5"/>
  <c r="AL1530" i="5"/>
  <c r="AL1466" i="5"/>
  <c r="AL1402" i="5"/>
  <c r="AL1338" i="5"/>
  <c r="AL1274" i="5"/>
  <c r="AL1210" i="5"/>
  <c r="AL1146" i="5"/>
  <c r="AL1082" i="5"/>
  <c r="AL1018" i="5"/>
  <c r="AL954" i="5"/>
  <c r="AL890" i="5"/>
  <c r="AL2118" i="5"/>
  <c r="AL2054" i="5"/>
  <c r="AL1990" i="5"/>
  <c r="AL1926" i="5"/>
  <c r="AL1862" i="5"/>
  <c r="AL1798" i="5"/>
  <c r="AL1734" i="5"/>
  <c r="AL1670" i="5"/>
  <c r="AL1606" i="5"/>
  <c r="AL1542" i="5"/>
  <c r="AL1478" i="5"/>
  <c r="AL1414" i="5"/>
  <c r="AL1350" i="5"/>
  <c r="AL1286" i="5"/>
  <c r="AL1222" i="5"/>
  <c r="AL1158" i="5"/>
  <c r="AL1094" i="5"/>
  <c r="AL1030" i="5"/>
  <c r="AL966" i="5"/>
  <c r="AL902" i="5"/>
  <c r="AL838" i="5"/>
  <c r="AL2098" i="5"/>
  <c r="AL2034" i="5"/>
  <c r="AL1970" i="5"/>
  <c r="AL1906" i="5"/>
  <c r="AL1842" i="5"/>
  <c r="AL1778" i="5"/>
  <c r="AL1714" i="5"/>
  <c r="AL1650" i="5"/>
  <c r="AL1586" i="5"/>
  <c r="AL1522" i="5"/>
  <c r="AL1458" i="5"/>
  <c r="AL1394" i="5"/>
  <c r="AL1330" i="5"/>
  <c r="AL1266" i="5"/>
  <c r="AL1202" i="5"/>
  <c r="AL1138" i="5"/>
  <c r="AL1074" i="5"/>
  <c r="AL1010" i="5"/>
  <c r="AL946" i="5"/>
  <c r="AL882" i="5"/>
  <c r="AL2142" i="5"/>
  <c r="AL2078" i="5"/>
  <c r="AL2014" i="5"/>
  <c r="AL1950" i="5"/>
  <c r="AL1886" i="5"/>
  <c r="AL1822" i="5"/>
  <c r="AL1758" i="5"/>
  <c r="AL1694" i="5"/>
  <c r="AL1630" i="5"/>
  <c r="AL1566" i="5"/>
  <c r="AL1502" i="5"/>
  <c r="AL1438" i="5"/>
  <c r="AL1374" i="5"/>
  <c r="AL1310" i="5"/>
  <c r="AL1246" i="5"/>
  <c r="AL1182" i="5"/>
  <c r="AL1118" i="5"/>
  <c r="AL1054" i="5"/>
  <c r="AL990" i="5"/>
  <c r="AL926" i="5"/>
  <c r="AL862" i="5"/>
  <c r="AL798" i="5"/>
  <c r="AL2090" i="5"/>
  <c r="AL2026" i="5"/>
  <c r="AL1962" i="5"/>
  <c r="AL1898" i="5"/>
  <c r="AL1834" i="5"/>
  <c r="AL1770" i="5"/>
  <c r="AL1706" i="5"/>
  <c r="AL1642" i="5"/>
  <c r="AL1578" i="5"/>
  <c r="AL1514" i="5"/>
  <c r="AL1450" i="5"/>
  <c r="AL1386" i="5"/>
  <c r="AL1322" i="5"/>
  <c r="AL1258" i="5"/>
  <c r="AL1194" i="5"/>
  <c r="AL1130" i="5"/>
  <c r="AL1066" i="5"/>
  <c r="AL1002" i="5"/>
  <c r="AL938" i="5"/>
  <c r="AL874" i="5"/>
  <c r="AL810" i="5"/>
  <c r="AL774" i="5"/>
  <c r="AL2102" i="5"/>
  <c r="AL2038" i="5"/>
  <c r="AL1974" i="5"/>
  <c r="AL1910" i="5"/>
  <c r="AL1846" i="5"/>
  <c r="AL1782" i="5"/>
  <c r="AL1718" i="5"/>
  <c r="AL1654" i="5"/>
  <c r="AL1590" i="5"/>
  <c r="AL1526" i="5"/>
  <c r="AL1462" i="5"/>
  <c r="AL1398" i="5"/>
  <c r="AL1334" i="5"/>
  <c r="AL1270" i="5"/>
  <c r="AL1206" i="5"/>
  <c r="AL1142" i="5"/>
  <c r="AL1078" i="5"/>
  <c r="AL1014" i="5"/>
  <c r="AL950" i="5"/>
  <c r="AL886" i="5"/>
  <c r="AL2146" i="5"/>
  <c r="AL2082" i="5"/>
  <c r="AL2018" i="5"/>
  <c r="AL1954" i="5"/>
  <c r="AL1890" i="5"/>
  <c r="AL1826" i="5"/>
  <c r="AL1762" i="5"/>
  <c r="AL1698" i="5"/>
  <c r="AL1634" i="5"/>
  <c r="AL1570" i="5"/>
  <c r="AL1506" i="5"/>
  <c r="AL1442" i="5"/>
  <c r="AL1378" i="5"/>
  <c r="AL1314" i="5"/>
  <c r="AL1250" i="5"/>
  <c r="AL1186" i="5"/>
  <c r="AL1122" i="5"/>
  <c r="AL1058" i="5"/>
  <c r="AL994" i="5"/>
  <c r="AL930" i="5"/>
  <c r="AL866" i="5"/>
  <c r="AL2126" i="5"/>
  <c r="AL2062" i="5"/>
  <c r="AL1998" i="5"/>
  <c r="AL1934" i="5"/>
  <c r="AL1870" i="5"/>
  <c r="AL1806" i="5"/>
  <c r="AL1742" i="5"/>
  <c r="AL1678" i="5"/>
  <c r="AL1614" i="5"/>
  <c r="AL1550" i="5"/>
  <c r="AL1486" i="5"/>
  <c r="AL1422" i="5"/>
  <c r="AL1358" i="5"/>
  <c r="AL1294" i="5"/>
  <c r="AL1230" i="5"/>
  <c r="AL1166" i="5"/>
  <c r="AL1102" i="5"/>
  <c r="AL1038" i="5"/>
  <c r="AL974" i="5"/>
  <c r="AL910" i="5"/>
  <c r="AL846" i="5"/>
  <c r="AL2138" i="5"/>
  <c r="AL2074" i="5"/>
  <c r="AL2010" i="5"/>
  <c r="AL1946" i="5"/>
  <c r="AL1882" i="5"/>
  <c r="AL1818" i="5"/>
  <c r="AL1754" i="5"/>
  <c r="AL1690" i="5"/>
  <c r="AL1626" i="5"/>
  <c r="AL1562" i="5"/>
  <c r="AL1498" i="5"/>
  <c r="AL1434" i="5"/>
  <c r="AL1370" i="5"/>
  <c r="AL1306" i="5"/>
  <c r="AL1242" i="5"/>
  <c r="AL1178" i="5"/>
  <c r="AL1114" i="5"/>
  <c r="AL1050" i="5"/>
  <c r="AL986" i="5"/>
  <c r="AL922" i="5"/>
  <c r="AL858" i="5"/>
  <c r="AL794" i="5"/>
  <c r="AL758" i="5"/>
  <c r="AL842" i="5"/>
  <c r="AL742" i="5"/>
  <c r="AL678" i="5"/>
  <c r="AL614" i="5"/>
  <c r="AL550" i="5"/>
  <c r="AL486" i="5"/>
  <c r="AL422" i="5"/>
  <c r="AL358" i="5"/>
  <c r="AL294" i="5"/>
  <c r="AL230" i="5"/>
  <c r="AL166" i="5"/>
  <c r="AL102" i="5"/>
  <c r="AL38" i="5"/>
  <c r="AL3427" i="5"/>
  <c r="AL3239" i="5"/>
  <c r="AL3051" i="5"/>
  <c r="AL2871" i="5"/>
  <c r="AL2687" i="5"/>
  <c r="AL2499" i="5"/>
  <c r="AL2311" i="5"/>
  <c r="AL2123" i="5"/>
  <c r="AL1935" i="5"/>
  <c r="AL770" i="5"/>
  <c r="AL706" i="5"/>
  <c r="AL642" i="5"/>
  <c r="AL578" i="5"/>
  <c r="AL514" i="5"/>
  <c r="AL450" i="5"/>
  <c r="AL386" i="5"/>
  <c r="AL322" i="5"/>
  <c r="AL258" i="5"/>
  <c r="AL194" i="5"/>
  <c r="AL130" i="5"/>
  <c r="AL66" i="5"/>
  <c r="AL3507" i="5"/>
  <c r="AL3319" i="5"/>
  <c r="AL3135" i="5"/>
  <c r="AL2947" i="5"/>
  <c r="AL2763" i="5"/>
  <c r="AL2579" i="5"/>
  <c r="AL2395" i="5"/>
  <c r="AL2211" i="5"/>
  <c r="AL2019" i="5"/>
  <c r="AL782" i="5"/>
  <c r="AL718" i="5"/>
  <c r="AL654" i="5"/>
  <c r="AL590" i="5"/>
  <c r="AL526" i="5"/>
  <c r="AL462" i="5"/>
  <c r="AL398" i="5"/>
  <c r="AL334" i="5"/>
  <c r="AL270" i="5"/>
  <c r="AL206" i="5"/>
  <c r="AL142" i="5"/>
  <c r="AL78" i="5"/>
  <c r="AL14" i="5"/>
  <c r="AL3355" i="5"/>
  <c r="AL3171" i="5"/>
  <c r="AL2987" i="5"/>
  <c r="AL2803" i="5"/>
  <c r="AL2615" i="5"/>
  <c r="AL2435" i="5"/>
  <c r="AL2243" i="5"/>
  <c r="AL2059" i="5"/>
  <c r="AL802" i="5"/>
  <c r="AL730" i="5"/>
  <c r="AL666" i="5"/>
  <c r="AL602" i="5"/>
  <c r="AL538" i="5"/>
  <c r="AL474" i="5"/>
  <c r="AL410" i="5"/>
  <c r="AL346" i="5"/>
  <c r="AL282" i="5"/>
  <c r="AL218" i="5"/>
  <c r="AL154" i="5"/>
  <c r="AL90" i="5"/>
  <c r="AL826" i="5"/>
  <c r="AL726" i="5"/>
  <c r="AL662" i="5"/>
  <c r="AL598" i="5"/>
  <c r="AL534" i="5"/>
  <c r="AL470" i="5"/>
  <c r="AL406" i="5"/>
  <c r="AL342" i="5"/>
  <c r="AL278" i="5"/>
  <c r="AL214" i="5"/>
  <c r="AL150" i="5"/>
  <c r="AL86" i="5"/>
  <c r="AL22" i="5"/>
  <c r="AL3379" i="5"/>
  <c r="AL3187" i="5"/>
  <c r="AL3011" i="5"/>
  <c r="AL2827" i="5"/>
  <c r="AL2635" i="5"/>
  <c r="AL2451" i="5"/>
  <c r="AL2271" i="5"/>
  <c r="AL2083" i="5"/>
  <c r="AL1895" i="5"/>
  <c r="AL754" i="5"/>
  <c r="AL690" i="5"/>
  <c r="AL626" i="5"/>
  <c r="AL562" i="5"/>
  <c r="AL498" i="5"/>
  <c r="AL434" i="5"/>
  <c r="AL370" i="5"/>
  <c r="AL306" i="5"/>
  <c r="AL242" i="5"/>
  <c r="AL178" i="5"/>
  <c r="AL114" i="5"/>
  <c r="AL50" i="5"/>
  <c r="AL3459" i="5"/>
  <c r="AL3271" i="5"/>
  <c r="AL3091" i="5"/>
  <c r="AL2907" i="5"/>
  <c r="AL2719" i="5"/>
  <c r="AL2531" i="5"/>
  <c r="AL2347" i="5"/>
  <c r="AL2167" i="5"/>
  <c r="AL1975" i="5"/>
  <c r="AL766" i="5"/>
  <c r="AL702" i="5"/>
  <c r="AL638" i="5"/>
  <c r="AL574" i="5"/>
  <c r="AL510" i="5"/>
  <c r="AL446" i="5"/>
  <c r="AL382" i="5"/>
  <c r="AL318" i="5"/>
  <c r="AL254" i="5"/>
  <c r="AL190" i="5"/>
  <c r="AL126" i="5"/>
  <c r="AL62" i="5"/>
  <c r="AL3495" i="5"/>
  <c r="AL3303" i="5"/>
  <c r="AL3119" i="5"/>
  <c r="AL2939" i="5"/>
  <c r="AL2755" i="5"/>
  <c r="AL2567" i="5"/>
  <c r="AL2387" i="5"/>
  <c r="AL2195" i="5"/>
  <c r="AL2011" i="5"/>
  <c r="AL778" i="5"/>
  <c r="AL714" i="5"/>
  <c r="AL650" i="5"/>
  <c r="AL586" i="5"/>
  <c r="AL522" i="5"/>
  <c r="AL458" i="5"/>
  <c r="AL394" i="5"/>
  <c r="AL330" i="5"/>
  <c r="AL266" i="5"/>
  <c r="AL202" i="5"/>
  <c r="AL138" i="5"/>
  <c r="AL74" i="5"/>
  <c r="AL822" i="5"/>
  <c r="AL710" i="5"/>
  <c r="AL646" i="5"/>
  <c r="AL582" i="5"/>
  <c r="AL518" i="5"/>
  <c r="AL454" i="5"/>
  <c r="AL390" i="5"/>
  <c r="AL326" i="5"/>
  <c r="AL262" i="5"/>
  <c r="AL198" i="5"/>
  <c r="AL134" i="5"/>
  <c r="AL70" i="5"/>
  <c r="AL6" i="5"/>
  <c r="AL3327" i="5"/>
  <c r="AL3143" i="5"/>
  <c r="AL2963" i="5"/>
  <c r="AL2779" i="5"/>
  <c r="AL2591" i="5"/>
  <c r="AL2411" i="5"/>
  <c r="AL2223" i="5"/>
  <c r="AL2031" i="5"/>
  <c r="AL818" i="5"/>
  <c r="AL738" i="5"/>
  <c r="AL674" i="5"/>
  <c r="AL610" i="5"/>
  <c r="AL546" i="5"/>
  <c r="AL482" i="5"/>
  <c r="AL418" i="5"/>
  <c r="AL354" i="5"/>
  <c r="AL290" i="5"/>
  <c r="AL226" i="5"/>
  <c r="AL162" i="5"/>
  <c r="AL98" i="5"/>
  <c r="AL34" i="5"/>
  <c r="AL3411" i="5"/>
  <c r="AL3227" i="5"/>
  <c r="AL3039" i="5"/>
  <c r="AL2859" i="5"/>
  <c r="AL2675" i="5"/>
  <c r="AL2487" i="5"/>
  <c r="AL2303" i="5"/>
  <c r="AL2115" i="5"/>
  <c r="AL1927" i="5"/>
  <c r="AL750" i="5"/>
  <c r="AL686" i="5"/>
  <c r="AL622" i="5"/>
  <c r="AL558" i="5"/>
  <c r="AL494" i="5"/>
  <c r="AL430" i="5"/>
  <c r="AL366" i="5"/>
  <c r="AL302" i="5"/>
  <c r="AL238" i="5"/>
  <c r="AL174" i="5"/>
  <c r="AL110" i="5"/>
  <c r="AL46" i="5"/>
  <c r="AL3451" i="5"/>
  <c r="AL3259" i="5"/>
  <c r="AL3079" i="5"/>
  <c r="AL2895" i="5"/>
  <c r="AL2711" i="5"/>
  <c r="AL2523" i="5"/>
  <c r="AL2335" i="5"/>
  <c r="AL2147" i="5"/>
  <c r="AL1963" i="5"/>
  <c r="AL762" i="5"/>
  <c r="AL698" i="5"/>
  <c r="AL634" i="5"/>
  <c r="AL570" i="5"/>
  <c r="AL506" i="5"/>
  <c r="AL442" i="5"/>
  <c r="AL378" i="5"/>
  <c r="AL314" i="5"/>
  <c r="AL250" i="5"/>
  <c r="AL186" i="5"/>
  <c r="AL122" i="5"/>
  <c r="AL58" i="5"/>
  <c r="AL3487" i="5"/>
  <c r="AL3291" i="5"/>
  <c r="AL3111" i="5"/>
  <c r="AL2931" i="5"/>
  <c r="AL2739" i="5"/>
  <c r="AL2555" i="5"/>
  <c r="AL2371" i="5"/>
  <c r="AL2187" i="5"/>
  <c r="AL1995" i="5"/>
  <c r="AL1835" i="5"/>
  <c r="AL790" i="5"/>
  <c r="AL694" i="5"/>
  <c r="AL630" i="5"/>
  <c r="AL566" i="5"/>
  <c r="AL502" i="5"/>
  <c r="AL438" i="5"/>
  <c r="AL374" i="5"/>
  <c r="AL310" i="5"/>
  <c r="AL246" i="5"/>
  <c r="AL182" i="5"/>
  <c r="AL118" i="5"/>
  <c r="AL54" i="5"/>
  <c r="AL3471" i="5"/>
  <c r="AL3279" i="5"/>
  <c r="AL3103" i="5"/>
  <c r="AL2915" i="5"/>
  <c r="AL2731" i="5"/>
  <c r="AL2547" i="5"/>
  <c r="AL2359" i="5"/>
  <c r="AL2171" i="5"/>
  <c r="AL1983" i="5"/>
  <c r="AL786" i="5"/>
  <c r="AL722" i="5"/>
  <c r="AL658" i="5"/>
  <c r="AL594" i="5"/>
  <c r="AL530" i="5"/>
  <c r="AL466" i="5"/>
  <c r="AL402" i="5"/>
  <c r="AL338" i="5"/>
  <c r="AL274" i="5"/>
  <c r="AL210" i="5"/>
  <c r="AL146" i="5"/>
  <c r="AL82" i="5"/>
  <c r="AL18" i="5"/>
  <c r="AL3367" i="5"/>
  <c r="AL3183" i="5"/>
  <c r="AL2999" i="5"/>
  <c r="AL2815" i="5"/>
  <c r="AL2623" i="5"/>
  <c r="AL2443" i="5"/>
  <c r="AL2255" i="5"/>
  <c r="AL2071" i="5"/>
  <c r="AL806" i="5"/>
  <c r="AL734" i="5"/>
  <c r="AL670" i="5"/>
  <c r="AL606" i="5"/>
  <c r="AL542" i="5"/>
  <c r="AL478" i="5"/>
  <c r="AL414" i="5"/>
  <c r="AL350" i="5"/>
  <c r="AL286" i="5"/>
  <c r="AL222" i="5"/>
  <c r="AL158" i="5"/>
  <c r="AL94" i="5"/>
  <c r="AL30" i="5"/>
  <c r="AL3399" i="5"/>
  <c r="AL3215" i="5"/>
  <c r="AL3027" i="5"/>
  <c r="AL2847" i="5"/>
  <c r="AL2663" i="5"/>
  <c r="AL2479" i="5"/>
  <c r="AL2295" i="5"/>
  <c r="AL2103" i="5"/>
  <c r="AL1919" i="5"/>
  <c r="AL746" i="5"/>
  <c r="AL682" i="5"/>
  <c r="AL618" i="5"/>
  <c r="AL554" i="5"/>
  <c r="AL490" i="5"/>
  <c r="AL426" i="5"/>
  <c r="AL362" i="5"/>
  <c r="AL298" i="5"/>
  <c r="AL234" i="5"/>
  <c r="AL170" i="5"/>
  <c r="AL106" i="5"/>
  <c r="AL42" i="5"/>
  <c r="AL3439" i="5"/>
  <c r="AL3247" i="5"/>
  <c r="AL3067" i="5"/>
  <c r="AL2879" i="5"/>
  <c r="AL2699" i="5"/>
  <c r="AL2511" i="5"/>
  <c r="AL2323" i="5"/>
  <c r="AL2135" i="5"/>
  <c r="AL1951" i="5"/>
  <c r="AL26" i="5"/>
  <c r="AL3199" i="5"/>
  <c r="AL2835" i="5"/>
  <c r="AL2467" i="5"/>
  <c r="AL2095" i="5"/>
  <c r="AL1791" i="5"/>
  <c r="AL1603" i="5"/>
  <c r="AL1415" i="5"/>
  <c r="AL1235" i="5"/>
  <c r="AL1043" i="5"/>
  <c r="AL855" i="5"/>
  <c r="AL667" i="5"/>
  <c r="AL479" i="5"/>
  <c r="AL299" i="5"/>
  <c r="AL99" i="5"/>
  <c r="AL3473" i="5"/>
  <c r="AL3409" i="5"/>
  <c r="AL3345" i="5"/>
  <c r="AL3281" i="5"/>
  <c r="AL3217" i="5"/>
  <c r="AL3153" i="5"/>
  <c r="AL3089" i="5"/>
  <c r="AL3025" i="5"/>
  <c r="AL1779" i="5"/>
  <c r="AL1591" i="5"/>
  <c r="AL1407" i="5"/>
  <c r="AL1223" i="5"/>
  <c r="AL1035" i="5"/>
  <c r="AL843" i="5"/>
  <c r="AL655" i="5"/>
  <c r="AL471" i="5"/>
  <c r="AL287" i="5"/>
  <c r="AL83" i="5"/>
  <c r="AL3469" i="5"/>
  <c r="AL3405" i="5"/>
  <c r="AL3341" i="5"/>
  <c r="AL3277" i="5"/>
  <c r="AL3213" i="5"/>
  <c r="AL3149" i="5"/>
  <c r="AL3085" i="5"/>
  <c r="AL3021" i="5"/>
  <c r="AL1767" i="5"/>
  <c r="AL1579" i="5"/>
  <c r="AL1391" i="5"/>
  <c r="AL1211" i="5"/>
  <c r="AL1023" i="5"/>
  <c r="AL831" i="5"/>
  <c r="AL643" i="5"/>
  <c r="AL459" i="5"/>
  <c r="AL279" i="5"/>
  <c r="AL71" i="5"/>
  <c r="AL3465" i="5"/>
  <c r="AL3401" i="5"/>
  <c r="AL3337" i="5"/>
  <c r="AL3273" i="5"/>
  <c r="AL3209" i="5"/>
  <c r="AL3145" i="5"/>
  <c r="AL3081" i="5"/>
  <c r="AL3017" i="5"/>
  <c r="AL2953" i="5"/>
  <c r="AL2889" i="5"/>
  <c r="AL2825" i="5"/>
  <c r="AL1847" i="5"/>
  <c r="AL1667" i="5"/>
  <c r="AL1479" i="5"/>
  <c r="AL1291" i="5"/>
  <c r="AL1099" i="5"/>
  <c r="AL915" i="5"/>
  <c r="AL731" i="5"/>
  <c r="AL543" i="5"/>
  <c r="AL355" i="5"/>
  <c r="AL159" i="5"/>
  <c r="AL3493" i="5"/>
  <c r="AL3429" i="5"/>
  <c r="AL3365" i="5"/>
  <c r="AL3301" i="5"/>
  <c r="AL3237" i="5"/>
  <c r="AL3173" i="5"/>
  <c r="AL3109" i="5"/>
  <c r="AL3045" i="5"/>
  <c r="AL2981" i="5"/>
  <c r="AL2917" i="5"/>
  <c r="AL2853" i="5"/>
  <c r="AL2789" i="5"/>
  <c r="AL2897" i="5"/>
  <c r="AL10" i="5"/>
  <c r="AL3159" i="5"/>
  <c r="AL2787" i="5"/>
  <c r="AL2419" i="5"/>
  <c r="AL2043" i="5"/>
  <c r="AL1743" i="5"/>
  <c r="AL1559" i="5"/>
  <c r="AL1375" i="5"/>
  <c r="AL1187" i="5"/>
  <c r="AL999" i="5"/>
  <c r="AL811" i="5"/>
  <c r="AL623" i="5"/>
  <c r="AL439" i="5"/>
  <c r="AL255" i="5"/>
  <c r="AL47" i="5"/>
  <c r="AL3457" i="5"/>
  <c r="AL3393" i="5"/>
  <c r="AL3329" i="5"/>
  <c r="AL3265" i="5"/>
  <c r="AL3201" i="5"/>
  <c r="AL3137" i="5"/>
  <c r="AL3073" i="5"/>
  <c r="AL3009" i="5"/>
  <c r="AL1735" i="5"/>
  <c r="AL1547" i="5"/>
  <c r="AL1359" i="5"/>
  <c r="AL1171" i="5"/>
  <c r="AL983" i="5"/>
  <c r="AL799" i="5"/>
  <c r="AL607" i="5"/>
  <c r="AL423" i="5"/>
  <c r="AL243" i="5"/>
  <c r="AL39" i="5"/>
  <c r="AL3453" i="5"/>
  <c r="AL3389" i="5"/>
  <c r="AL3325" i="5"/>
  <c r="AL3261" i="5"/>
  <c r="AL3197" i="5"/>
  <c r="AL3133" i="5"/>
  <c r="AL3069" i="5"/>
  <c r="AL3005" i="5"/>
  <c r="AL1723" i="5"/>
  <c r="AL1539" i="5"/>
  <c r="AL1351" i="5"/>
  <c r="AL1159" i="5"/>
  <c r="AL971" i="5"/>
  <c r="AL787" i="5"/>
  <c r="AL599" i="5"/>
  <c r="AL411" i="5"/>
  <c r="AL231" i="5"/>
  <c r="AL31" i="5"/>
  <c r="AL3449" i="5"/>
  <c r="AL3385" i="5"/>
  <c r="AL3321" i="5"/>
  <c r="AL3257" i="5"/>
  <c r="AL3193" i="5"/>
  <c r="AL3129" i="5"/>
  <c r="AL3065" i="5"/>
  <c r="AL3001" i="5"/>
  <c r="AL2937" i="5"/>
  <c r="AL2873" i="5"/>
  <c r="AL2809" i="5"/>
  <c r="AL1803" i="5"/>
  <c r="AL1619" i="5"/>
  <c r="AL1431" i="5"/>
  <c r="AL1247" i="5"/>
  <c r="AL1051" i="5"/>
  <c r="AL867" i="5"/>
  <c r="AL683" i="5"/>
  <c r="AL491" i="5"/>
  <c r="AL311" i="5"/>
  <c r="AL107" i="5"/>
  <c r="AL3477" i="5"/>
  <c r="AL3413" i="5"/>
  <c r="AL3349" i="5"/>
  <c r="AL3285" i="5"/>
  <c r="AL3221" i="5"/>
  <c r="AL3157" i="5"/>
  <c r="AL3093" i="5"/>
  <c r="AL3029" i="5"/>
  <c r="AL2965" i="5"/>
  <c r="AL2901" i="5"/>
  <c r="AL2837" i="5"/>
  <c r="AL2993" i="5"/>
  <c r="AL2865" i="5"/>
  <c r="AL2757" i="5"/>
  <c r="AL3391" i="5"/>
  <c r="AL3019" i="5"/>
  <c r="AL2651" i="5"/>
  <c r="AL2279" i="5"/>
  <c r="AL1907" i="5"/>
  <c r="AL1695" i="5"/>
  <c r="AL1511" i="5"/>
  <c r="AL1323" i="5"/>
  <c r="AL1139" i="5"/>
  <c r="AL947" i="5"/>
  <c r="AL767" i="5"/>
  <c r="AL579" i="5"/>
  <c r="AL391" i="5"/>
  <c r="AL191" i="5"/>
  <c r="AL3505" i="5"/>
  <c r="AL3441" i="5"/>
  <c r="AL3377" i="5"/>
  <c r="AL3313" i="5"/>
  <c r="AL3249" i="5"/>
  <c r="AL3185" i="5"/>
  <c r="AL3121" i="5"/>
  <c r="AL3057" i="5"/>
  <c r="AL1867" i="5"/>
  <c r="AL1683" i="5"/>
  <c r="AL1499" i="5"/>
  <c r="AL1311" i="5"/>
  <c r="AL1123" i="5"/>
  <c r="AL935" i="5"/>
  <c r="AL755" i="5"/>
  <c r="AL567" i="5"/>
  <c r="AL379" i="5"/>
  <c r="AL179" i="5"/>
  <c r="AL3501" i="5"/>
  <c r="AL3437" i="5"/>
  <c r="AL3373" i="5"/>
  <c r="AL3309" i="5"/>
  <c r="AL3245" i="5"/>
  <c r="AL3181" i="5"/>
  <c r="AL3117" i="5"/>
  <c r="AL3053" i="5"/>
  <c r="AL1855" i="5"/>
  <c r="AL1679" i="5"/>
  <c r="AL1487" i="5"/>
  <c r="AL1303" i="5"/>
  <c r="AL1111" i="5"/>
  <c r="AL927" i="5"/>
  <c r="AL743" i="5"/>
  <c r="AL551" i="5"/>
  <c r="AL363" i="5"/>
  <c r="AL167" i="5"/>
  <c r="AL3497" i="5"/>
  <c r="AL3433" i="5"/>
  <c r="AL3369" i="5"/>
  <c r="AL3305" i="5"/>
  <c r="AL3241" i="5"/>
  <c r="AL3177" i="5"/>
  <c r="AL3113" i="5"/>
  <c r="AL3049" i="5"/>
  <c r="AL2985" i="5"/>
  <c r="AL2921" i="5"/>
  <c r="AL2857" i="5"/>
  <c r="AL2793" i="5"/>
  <c r="AL1751" i="5"/>
  <c r="AL1571" i="5"/>
  <c r="AL1383" i="5"/>
  <c r="AL1195" i="5"/>
  <c r="AL1011" i="5"/>
  <c r="AL823" i="5"/>
  <c r="AL631" i="5"/>
  <c r="AL451" i="5"/>
  <c r="AL267" i="5"/>
  <c r="AL59" i="5"/>
  <c r="AL3461" i="5"/>
  <c r="AL3397" i="5"/>
  <c r="AL3333" i="5"/>
  <c r="AL3269" i="5"/>
  <c r="AL3205" i="5"/>
  <c r="AL3141" i="5"/>
  <c r="AL3077" i="5"/>
  <c r="AL3013" i="5"/>
  <c r="AL2949" i="5"/>
  <c r="AL2885" i="5"/>
  <c r="AL2821" i="5"/>
  <c r="AL2961" i="5"/>
  <c r="AL2833" i="5"/>
  <c r="AL2741" i="5"/>
  <c r="AL2677" i="5"/>
  <c r="AL2613" i="5"/>
  <c r="AL2549" i="5"/>
  <c r="AL2485" i="5"/>
  <c r="AL2421" i="5"/>
  <c r="AL2357" i="5"/>
  <c r="AL2293" i="5"/>
  <c r="AL2229" i="5"/>
  <c r="AL2165" i="5"/>
  <c r="AL2101" i="5"/>
  <c r="AL2037" i="5"/>
  <c r="AL1973" i="5"/>
  <c r="AL1909" i="5"/>
  <c r="AL1845" i="5"/>
  <c r="AL1781" i="5"/>
  <c r="AL3339" i="5"/>
  <c r="AL2971" i="5"/>
  <c r="AL2599" i="5"/>
  <c r="AL2235" i="5"/>
  <c r="AL1879" i="5"/>
  <c r="AL1655" i="5"/>
  <c r="AL1463" i="5"/>
  <c r="AL1279" i="5"/>
  <c r="AL1091" i="5"/>
  <c r="AL903" i="5"/>
  <c r="AL719" i="5"/>
  <c r="AL527" i="5"/>
  <c r="AL347" i="5"/>
  <c r="AL143" i="5"/>
  <c r="AL3489" i="5"/>
  <c r="AL3425" i="5"/>
  <c r="AL3361" i="5"/>
  <c r="AL3297" i="5"/>
  <c r="AL3233" i="5"/>
  <c r="AL3169" i="5"/>
  <c r="AL3105" i="5"/>
  <c r="AL3041" i="5"/>
  <c r="AL1827" i="5"/>
  <c r="AL1639" i="5"/>
  <c r="AL1451" i="5"/>
  <c r="AL1263" i="5"/>
  <c r="AL1075" i="5"/>
  <c r="AL891" i="5"/>
  <c r="AL703" i="5"/>
  <c r="AL515" i="5"/>
  <c r="AL335" i="5"/>
  <c r="AL131" i="5"/>
  <c r="AL3485" i="5"/>
  <c r="AL3421" i="5"/>
  <c r="AL3357" i="5"/>
  <c r="AL3293" i="5"/>
  <c r="AL3229" i="5"/>
  <c r="AL3165" i="5"/>
  <c r="AL3101" i="5"/>
  <c r="AL3037" i="5"/>
  <c r="AL1811" i="5"/>
  <c r="AL1627" i="5"/>
  <c r="AL1443" i="5"/>
  <c r="AL1255" i="5"/>
  <c r="AL1067" i="5"/>
  <c r="AL879" i="5"/>
  <c r="AL691" i="5"/>
  <c r="AL507" i="5"/>
  <c r="AL323" i="5"/>
  <c r="AL119" i="5"/>
  <c r="AL3481" i="5"/>
  <c r="AL3417" i="5"/>
  <c r="AL3353" i="5"/>
  <c r="AL3289" i="5"/>
  <c r="AL3225" i="5"/>
  <c r="AL3161" i="5"/>
  <c r="AL3097" i="5"/>
  <c r="AL3033" i="5"/>
  <c r="AL2969" i="5"/>
  <c r="AL2905" i="5"/>
  <c r="AL2841" i="5"/>
  <c r="AL2777" i="5"/>
  <c r="AL1711" i="5"/>
  <c r="AL1523" i="5"/>
  <c r="AL1335" i="5"/>
  <c r="AL1147" i="5"/>
  <c r="AL963" i="5"/>
  <c r="AL775" i="5"/>
  <c r="AL591" i="5"/>
  <c r="AL399" i="5"/>
  <c r="AL219" i="5"/>
  <c r="AL15" i="5"/>
  <c r="AL3445" i="5"/>
  <c r="AL3381" i="5"/>
  <c r="AL3317" i="5"/>
  <c r="AL3253" i="5"/>
  <c r="AL3189" i="5"/>
  <c r="AL3125" i="5"/>
  <c r="AL3061" i="5"/>
  <c r="AL2997" i="5"/>
  <c r="AL2933" i="5"/>
  <c r="AL2869" i="5"/>
  <c r="AL2805" i="5"/>
  <c r="AL2929" i="5"/>
  <c r="AL2801" i="5"/>
  <c r="AL2725" i="5"/>
  <c r="AL2661" i="5"/>
  <c r="AL2597" i="5"/>
  <c r="AL2533" i="5"/>
  <c r="AL2469" i="5"/>
  <c r="AL2405" i="5"/>
  <c r="AL2341" i="5"/>
  <c r="AL2277" i="5"/>
  <c r="AL2213" i="5"/>
  <c r="AL2149" i="5"/>
  <c r="AL2085" i="5"/>
  <c r="AL2021" i="5"/>
  <c r="AL1957" i="5"/>
  <c r="AL1893" i="5"/>
  <c r="AL1829" i="5"/>
  <c r="AL1765" i="5"/>
  <c r="AL2773" i="5"/>
  <c r="AL2629" i="5"/>
  <c r="AL2501" i="5"/>
  <c r="AL2373" i="5"/>
  <c r="AL2245" i="5"/>
  <c r="AL2117" i="5"/>
  <c r="AL1989" i="5"/>
  <c r="AL1861" i="5"/>
  <c r="AL1733" i="5"/>
  <c r="AL1669" i="5"/>
  <c r="AL1605" i="5"/>
  <c r="AL1541" i="5"/>
  <c r="AL1477" i="5"/>
  <c r="AL1413" i="5"/>
  <c r="AL1349" i="5"/>
  <c r="AL1285" i="5"/>
  <c r="AL1221" i="5"/>
  <c r="AL1157" i="5"/>
  <c r="AL1093" i="5"/>
  <c r="AL1029" i="5"/>
  <c r="AL965" i="5"/>
  <c r="AL901" i="5"/>
  <c r="AL837" i="5"/>
  <c r="AL773" i="5"/>
  <c r="AL709" i="5"/>
  <c r="AL645" i="5"/>
  <c r="AL581" i="5"/>
  <c r="AL517" i="5"/>
  <c r="AL453" i="5"/>
  <c r="AL389" i="5"/>
  <c r="AL325" i="5"/>
  <c r="AL261" i="5"/>
  <c r="AL2989" i="5"/>
  <c r="AL2861" i="5"/>
  <c r="AL2753" i="5"/>
  <c r="AL2689" i="5"/>
  <c r="AL2625" i="5"/>
  <c r="AL2561" i="5"/>
  <c r="AL2497" i="5"/>
  <c r="AL2433" i="5"/>
  <c r="AL2369" i="5"/>
  <c r="AL2305" i="5"/>
  <c r="AL2241" i="5"/>
  <c r="AL2177" i="5"/>
  <c r="AL2113" i="5"/>
  <c r="AL2049" i="5"/>
  <c r="AL1985" i="5"/>
  <c r="AL1921" i="5"/>
  <c r="AL1857" i="5"/>
  <c r="AL1793" i="5"/>
  <c r="AL1729" i="5"/>
  <c r="AL1665" i="5"/>
  <c r="AL1601" i="5"/>
  <c r="AL1537" i="5"/>
  <c r="AL1473" i="5"/>
  <c r="AL1409" i="5"/>
  <c r="AL1345" i="5"/>
  <c r="AL1281" i="5"/>
  <c r="AL1217" i="5"/>
  <c r="AL1153" i="5"/>
  <c r="AL1089" i="5"/>
  <c r="AL1025" i="5"/>
  <c r="AL961" i="5"/>
  <c r="AL897" i="5"/>
  <c r="AL833" i="5"/>
  <c r="AL769" i="5"/>
  <c r="AL705" i="5"/>
  <c r="AL641" i="5"/>
  <c r="AL577" i="5"/>
  <c r="AL513" i="5"/>
  <c r="AL449" i="5"/>
  <c r="AL385" i="5"/>
  <c r="AL321" i="5"/>
  <c r="AL257" i="5"/>
  <c r="AL2977" i="5"/>
  <c r="AL2849" i="5"/>
  <c r="AL2749" i="5"/>
  <c r="AL2685" i="5"/>
  <c r="AL2621" i="5"/>
  <c r="AL2557" i="5"/>
  <c r="AL2493" i="5"/>
  <c r="AL2429" i="5"/>
  <c r="AL2365" i="5"/>
  <c r="AL2301" i="5"/>
  <c r="AL2237" i="5"/>
  <c r="AL2173" i="5"/>
  <c r="AL2109" i="5"/>
  <c r="AL2045" i="5"/>
  <c r="AL1981" i="5"/>
  <c r="AL1917" i="5"/>
  <c r="AL1853" i="5"/>
  <c r="AL1789" i="5"/>
  <c r="AL1725" i="5"/>
  <c r="AL1661" i="5"/>
  <c r="AL1597" i="5"/>
  <c r="AL1533" i="5"/>
  <c r="AL1469" i="5"/>
  <c r="AL1405" i="5"/>
  <c r="AL1341" i="5"/>
  <c r="AL1277" i="5"/>
  <c r="AL1213" i="5"/>
  <c r="AL1149" i="5"/>
  <c r="AL1085" i="5"/>
  <c r="AL1021" i="5"/>
  <c r="AL957" i="5"/>
  <c r="AL893" i="5"/>
  <c r="AL829" i="5"/>
  <c r="AL765" i="5"/>
  <c r="AL701" i="5"/>
  <c r="AL637" i="5"/>
  <c r="AL573" i="5"/>
  <c r="AL509" i="5"/>
  <c r="AL445" i="5"/>
  <c r="AL381" i="5"/>
  <c r="AL317" i="5"/>
  <c r="AL253" i="5"/>
  <c r="AL189" i="5"/>
  <c r="AL2909" i="5"/>
  <c r="AL2781" i="5"/>
  <c r="AL2713" i="5"/>
  <c r="AL2649" i="5"/>
  <c r="AL2585" i="5"/>
  <c r="AL2521" i="5"/>
  <c r="AL2457" i="5"/>
  <c r="AL2393" i="5"/>
  <c r="AL2329" i="5"/>
  <c r="AL2265" i="5"/>
  <c r="AL2201" i="5"/>
  <c r="AL2137" i="5"/>
  <c r="AL2073" i="5"/>
  <c r="AL2009" i="5"/>
  <c r="AL1945" i="5"/>
  <c r="AL1881" i="5"/>
  <c r="AL1817" i="5"/>
  <c r="AL1753" i="5"/>
  <c r="AL1689" i="5"/>
  <c r="AL1625" i="5"/>
  <c r="AL1561" i="5"/>
  <c r="AL1497" i="5"/>
  <c r="AL1433" i="5"/>
  <c r="AL1369" i="5"/>
  <c r="AL1305" i="5"/>
  <c r="AL1241" i="5"/>
  <c r="AL1177" i="5"/>
  <c r="AL1113" i="5"/>
  <c r="AL1049" i="5"/>
  <c r="AL985" i="5"/>
  <c r="AL921" i="5"/>
  <c r="AL857" i="5"/>
  <c r="AL793" i="5"/>
  <c r="AL729" i="5"/>
  <c r="AL665" i="5"/>
  <c r="AL601" i="5"/>
  <c r="AL537" i="5"/>
  <c r="AL473" i="5"/>
  <c r="AL409" i="5"/>
  <c r="AL345" i="5"/>
  <c r="AL281" i="5"/>
  <c r="AL217" i="5"/>
  <c r="AL197" i="5"/>
  <c r="AL117" i="5"/>
  <c r="AL53" i="5"/>
  <c r="AL3463" i="5"/>
  <c r="AL3275" i="5"/>
  <c r="AL3087" i="5"/>
  <c r="AL2903" i="5"/>
  <c r="AL2715" i="5"/>
  <c r="AL2535" i="5"/>
  <c r="AL2351" i="5"/>
  <c r="AL2159" i="5"/>
  <c r="AL2709" i="5"/>
  <c r="AL2581" i="5"/>
  <c r="AL2453" i="5"/>
  <c r="AL2325" i="5"/>
  <c r="AL2197" i="5"/>
  <c r="AL2069" i="5"/>
  <c r="AL1941" i="5"/>
  <c r="AL1813" i="5"/>
  <c r="AL1717" i="5"/>
  <c r="AL1653" i="5"/>
  <c r="AL1589" i="5"/>
  <c r="AL1525" i="5"/>
  <c r="AL1461" i="5"/>
  <c r="AL1397" i="5"/>
  <c r="AL1333" i="5"/>
  <c r="AL1269" i="5"/>
  <c r="AL1205" i="5"/>
  <c r="AL1141" i="5"/>
  <c r="AL1077" i="5"/>
  <c r="AL1013" i="5"/>
  <c r="AL949" i="5"/>
  <c r="AL885" i="5"/>
  <c r="AL821" i="5"/>
  <c r="AL757" i="5"/>
  <c r="AL693" i="5"/>
  <c r="AL629" i="5"/>
  <c r="AL565" i="5"/>
  <c r="AL501" i="5"/>
  <c r="AL437" i="5"/>
  <c r="AL373" i="5"/>
  <c r="AL309" i="5"/>
  <c r="AL245" i="5"/>
  <c r="AL2957" i="5"/>
  <c r="AL2829" i="5"/>
  <c r="AL2737" i="5"/>
  <c r="AL2673" i="5"/>
  <c r="AL2609" i="5"/>
  <c r="AL2545" i="5"/>
  <c r="AL2481" i="5"/>
  <c r="AL2417" i="5"/>
  <c r="AL2353" i="5"/>
  <c r="AL2289" i="5"/>
  <c r="AL2225" i="5"/>
  <c r="AL2161" i="5"/>
  <c r="AL2097" i="5"/>
  <c r="AL2033" i="5"/>
  <c r="AL1969" i="5"/>
  <c r="AL1905" i="5"/>
  <c r="AL1841" i="5"/>
  <c r="AL1777" i="5"/>
  <c r="AL1713" i="5"/>
  <c r="AL1649" i="5"/>
  <c r="AL1585" i="5"/>
  <c r="AL1521" i="5"/>
  <c r="AL1457" i="5"/>
  <c r="AL1393" i="5"/>
  <c r="AL1329" i="5"/>
  <c r="AL1265" i="5"/>
  <c r="AL1201" i="5"/>
  <c r="AL1137" i="5"/>
  <c r="AL1073" i="5"/>
  <c r="AL1009" i="5"/>
  <c r="AL945" i="5"/>
  <c r="AL881" i="5"/>
  <c r="AL817" i="5"/>
  <c r="AL753" i="5"/>
  <c r="AL689" i="5"/>
  <c r="AL625" i="5"/>
  <c r="AL561" i="5"/>
  <c r="AL497" i="5"/>
  <c r="AL433" i="5"/>
  <c r="AL369" i="5"/>
  <c r="AL305" i="5"/>
  <c r="AL241" i="5"/>
  <c r="AL2945" i="5"/>
  <c r="AL2817" i="5"/>
  <c r="AL2733" i="5"/>
  <c r="AL2669" i="5"/>
  <c r="AL2605" i="5"/>
  <c r="AL2541" i="5"/>
  <c r="AL2477" i="5"/>
  <c r="AL2413" i="5"/>
  <c r="AL2349" i="5"/>
  <c r="AL2285" i="5"/>
  <c r="AL2221" i="5"/>
  <c r="AL2157" i="5"/>
  <c r="AL2093" i="5"/>
  <c r="AL2029" i="5"/>
  <c r="AL1965" i="5"/>
  <c r="AL1901" i="5"/>
  <c r="AL1837" i="5"/>
  <c r="AL1773" i="5"/>
  <c r="AL1709" i="5"/>
  <c r="AL1645" i="5"/>
  <c r="AL1581" i="5"/>
  <c r="AL1517" i="5"/>
  <c r="AL1453" i="5"/>
  <c r="AL1389" i="5"/>
  <c r="AL1325" i="5"/>
  <c r="AL1261" i="5"/>
  <c r="AL1197" i="5"/>
  <c r="AL1133" i="5"/>
  <c r="AL1069" i="5"/>
  <c r="AL1005" i="5"/>
  <c r="AL941" i="5"/>
  <c r="AL877" i="5"/>
  <c r="AL813" i="5"/>
  <c r="AL749" i="5"/>
  <c r="AL685" i="5"/>
  <c r="AL621" i="5"/>
  <c r="AL557" i="5"/>
  <c r="AL493" i="5"/>
  <c r="AL429" i="5"/>
  <c r="AL365" i="5"/>
  <c r="AL301" i="5"/>
  <c r="AL237" i="5"/>
  <c r="AL173" i="5"/>
  <c r="AL2877" i="5"/>
  <c r="AL2761" i="5"/>
  <c r="AL2697" i="5"/>
  <c r="AL2633" i="5"/>
  <c r="AL2569" i="5"/>
  <c r="AL2505" i="5"/>
  <c r="AL2441" i="5"/>
  <c r="AL2377" i="5"/>
  <c r="AL2313" i="5"/>
  <c r="AL2249" i="5"/>
  <c r="AL2185" i="5"/>
  <c r="AL2121" i="5"/>
  <c r="AL2057" i="5"/>
  <c r="AL1993" i="5"/>
  <c r="AL1929" i="5"/>
  <c r="AL1865" i="5"/>
  <c r="AL1801" i="5"/>
  <c r="AL1737" i="5"/>
  <c r="AL1673" i="5"/>
  <c r="AL1609" i="5"/>
  <c r="AL1545" i="5"/>
  <c r="AL1481" i="5"/>
  <c r="AL1417" i="5"/>
  <c r="AL1353" i="5"/>
  <c r="AL1289" i="5"/>
  <c r="AL1225" i="5"/>
  <c r="AL1161" i="5"/>
  <c r="AL1097" i="5"/>
  <c r="AL1033" i="5"/>
  <c r="AL969" i="5"/>
  <c r="AL905" i="5"/>
  <c r="AL841" i="5"/>
  <c r="AL777" i="5"/>
  <c r="AL713" i="5"/>
  <c r="AL649" i="5"/>
  <c r="AL585" i="5"/>
  <c r="AL521" i="5"/>
  <c r="AL457" i="5"/>
  <c r="AL393" i="5"/>
  <c r="AL329" i="5"/>
  <c r="AL265" i="5"/>
  <c r="AL201" i="5"/>
  <c r="AL165" i="5"/>
  <c r="AL101" i="5"/>
  <c r="AL37" i="5"/>
  <c r="AL3415" i="5"/>
  <c r="AL3223" i="5"/>
  <c r="AL3043" i="5"/>
  <c r="AL2855" i="5"/>
  <c r="AL2671" i="5"/>
  <c r="AL2491" i="5"/>
  <c r="AL2299" i="5"/>
  <c r="AL2111" i="5"/>
  <c r="AL2693" i="5"/>
  <c r="AL2565" i="5"/>
  <c r="AL2437" i="5"/>
  <c r="AL2309" i="5"/>
  <c r="AL2181" i="5"/>
  <c r="AL2053" i="5"/>
  <c r="AL1925" i="5"/>
  <c r="AL1797" i="5"/>
  <c r="AL1701" i="5"/>
  <c r="AL1637" i="5"/>
  <c r="AL1573" i="5"/>
  <c r="AL1509" i="5"/>
  <c r="AL1445" i="5"/>
  <c r="AL1381" i="5"/>
  <c r="AL1317" i="5"/>
  <c r="AL1253" i="5"/>
  <c r="AL1189" i="5"/>
  <c r="AL1125" i="5"/>
  <c r="AL1061" i="5"/>
  <c r="AL997" i="5"/>
  <c r="AL933" i="5"/>
  <c r="AL869" i="5"/>
  <c r="AL805" i="5"/>
  <c r="AL741" i="5"/>
  <c r="AL677" i="5"/>
  <c r="AL613" i="5"/>
  <c r="AL549" i="5"/>
  <c r="AL485" i="5"/>
  <c r="AL421" i="5"/>
  <c r="AL357" i="5"/>
  <c r="AL293" i="5"/>
  <c r="AL229" i="5"/>
  <c r="AL2925" i="5"/>
  <c r="AL2797" i="5"/>
  <c r="AL2721" i="5"/>
  <c r="AL2657" i="5"/>
  <c r="AL2593" i="5"/>
  <c r="AL2529" i="5"/>
  <c r="AL2465" i="5"/>
  <c r="AL2401" i="5"/>
  <c r="AL2337" i="5"/>
  <c r="AL2273" i="5"/>
  <c r="AL2209" i="5"/>
  <c r="AL2145" i="5"/>
  <c r="AL2081" i="5"/>
  <c r="AL2017" i="5"/>
  <c r="AL1953" i="5"/>
  <c r="AL1889" i="5"/>
  <c r="AL1825" i="5"/>
  <c r="AL1761" i="5"/>
  <c r="AL1697" i="5"/>
  <c r="AL1633" i="5"/>
  <c r="AL1569" i="5"/>
  <c r="AL1505" i="5"/>
  <c r="AL1441" i="5"/>
  <c r="AL1377" i="5"/>
  <c r="AL1313" i="5"/>
  <c r="AL1249" i="5"/>
  <c r="AL1185" i="5"/>
  <c r="AL1121" i="5"/>
  <c r="AL1057" i="5"/>
  <c r="AL993" i="5"/>
  <c r="AL929" i="5"/>
  <c r="AL865" i="5"/>
  <c r="AL801" i="5"/>
  <c r="AL737" i="5"/>
  <c r="AL673" i="5"/>
  <c r="AL609" i="5"/>
  <c r="AL545" i="5"/>
  <c r="AL481" i="5"/>
  <c r="AL417" i="5"/>
  <c r="AL353" i="5"/>
  <c r="AL289" i="5"/>
  <c r="AL225" i="5"/>
  <c r="AL2913" i="5"/>
  <c r="AL2785" i="5"/>
  <c r="AL2717" i="5"/>
  <c r="AL2653" i="5"/>
  <c r="AL2589" i="5"/>
  <c r="AL2525" i="5"/>
  <c r="AL2461" i="5"/>
  <c r="AL2397" i="5"/>
  <c r="AL2333" i="5"/>
  <c r="AL2269" i="5"/>
  <c r="AL2205" i="5"/>
  <c r="AL2141" i="5"/>
  <c r="AL2077" i="5"/>
  <c r="AL2013" i="5"/>
  <c r="AL1949" i="5"/>
  <c r="AL1885" i="5"/>
  <c r="AL1821" i="5"/>
  <c r="AL1757" i="5"/>
  <c r="AL1693" i="5"/>
  <c r="AL1629" i="5"/>
  <c r="AL1565" i="5"/>
  <c r="AL1501" i="5"/>
  <c r="AL1437" i="5"/>
  <c r="AL1373" i="5"/>
  <c r="AL1309" i="5"/>
  <c r="AL1245" i="5"/>
  <c r="AL1181" i="5"/>
  <c r="AL1117" i="5"/>
  <c r="AL1053" i="5"/>
  <c r="AL989" i="5"/>
  <c r="AL925" i="5"/>
  <c r="AL861" i="5"/>
  <c r="AL797" i="5"/>
  <c r="AL733" i="5"/>
  <c r="AL669" i="5"/>
  <c r="AL605" i="5"/>
  <c r="AL541" i="5"/>
  <c r="AL477" i="5"/>
  <c r="AL413" i="5"/>
  <c r="AL349" i="5"/>
  <c r="AL285" i="5"/>
  <c r="AL221" i="5"/>
  <c r="AL2973" i="5"/>
  <c r="AL2845" i="5"/>
  <c r="AL2745" i="5"/>
  <c r="AL2681" i="5"/>
  <c r="AL2617" i="5"/>
  <c r="AL2553" i="5"/>
  <c r="AL2489" i="5"/>
  <c r="AL2425" i="5"/>
  <c r="AL2361" i="5"/>
  <c r="AL2297" i="5"/>
  <c r="AL2233" i="5"/>
  <c r="AL2169" i="5"/>
  <c r="AL2105" i="5"/>
  <c r="AL2041" i="5"/>
  <c r="AL1977" i="5"/>
  <c r="AL1913" i="5"/>
  <c r="AL1849" i="5"/>
  <c r="AL1785" i="5"/>
  <c r="AL1721" i="5"/>
  <c r="AL1657" i="5"/>
  <c r="AL1593" i="5"/>
  <c r="AL1529" i="5"/>
  <c r="AL1465" i="5"/>
  <c r="AL1401" i="5"/>
  <c r="AL1337" i="5"/>
  <c r="AL1273" i="5"/>
  <c r="AL1209" i="5"/>
  <c r="AL1145" i="5"/>
  <c r="AL1081" i="5"/>
  <c r="AL1017" i="5"/>
  <c r="AL953" i="5"/>
  <c r="AL889" i="5"/>
  <c r="AL825" i="5"/>
  <c r="AL761" i="5"/>
  <c r="AL697" i="5"/>
  <c r="AL633" i="5"/>
  <c r="AL569" i="5"/>
  <c r="AL505" i="5"/>
  <c r="AL441" i="5"/>
  <c r="AL377" i="5"/>
  <c r="AL313" i="5"/>
  <c r="AL249" i="5"/>
  <c r="AL185" i="5"/>
  <c r="AL149" i="5"/>
  <c r="AL85" i="5"/>
  <c r="AL21" i="5"/>
  <c r="AL3363" i="5"/>
  <c r="AL3175" i="5"/>
  <c r="AL2995" i="5"/>
  <c r="AL2811" i="5"/>
  <c r="AL2627" i="5"/>
  <c r="AL2439" i="5"/>
  <c r="AL2259" i="5"/>
  <c r="AL2067" i="5"/>
  <c r="AL2645" i="5"/>
  <c r="AL2517" i="5"/>
  <c r="AL2389" i="5"/>
  <c r="AL2261" i="5"/>
  <c r="AL2133" i="5"/>
  <c r="AL2005" i="5"/>
  <c r="AL1877" i="5"/>
  <c r="AL1749" i="5"/>
  <c r="AL1685" i="5"/>
  <c r="AL1621" i="5"/>
  <c r="AL1557" i="5"/>
  <c r="AL1493" i="5"/>
  <c r="AL1429" i="5"/>
  <c r="AL1365" i="5"/>
  <c r="AL1301" i="5"/>
  <c r="AL1237" i="5"/>
  <c r="AL1173" i="5"/>
  <c r="AL1109" i="5"/>
  <c r="AL1045" i="5"/>
  <c r="AL981" i="5"/>
  <c r="AL917" i="5"/>
  <c r="AL853" i="5"/>
  <c r="AL789" i="5"/>
  <c r="AL725" i="5"/>
  <c r="AL661" i="5"/>
  <c r="AL597" i="5"/>
  <c r="AL533" i="5"/>
  <c r="AL469" i="5"/>
  <c r="AL405" i="5"/>
  <c r="AL341" i="5"/>
  <c r="AL277" i="5"/>
  <c r="AL213" i="5"/>
  <c r="AL2893" i="5"/>
  <c r="AL2769" i="5"/>
  <c r="AL2705" i="5"/>
  <c r="AL2641" i="5"/>
  <c r="AL2577" i="5"/>
  <c r="AL2513" i="5"/>
  <c r="AL2449" i="5"/>
  <c r="AL2385" i="5"/>
  <c r="AL2321" i="5"/>
  <c r="AL2257" i="5"/>
  <c r="AL2193" i="5"/>
  <c r="AL2129" i="5"/>
  <c r="AL2065" i="5"/>
  <c r="AL2001" i="5"/>
  <c r="AL1937" i="5"/>
  <c r="AL1873" i="5"/>
  <c r="AL1809" i="5"/>
  <c r="AL1745" i="5"/>
  <c r="AL1681" i="5"/>
  <c r="AL1617" i="5"/>
  <c r="AL1553" i="5"/>
  <c r="AL1489" i="5"/>
  <c r="AL1425" i="5"/>
  <c r="AL1361" i="5"/>
  <c r="AL1297" i="5"/>
  <c r="AL1233" i="5"/>
  <c r="AL1169" i="5"/>
  <c r="AL1105" i="5"/>
  <c r="AL1041" i="5"/>
  <c r="AL977" i="5"/>
  <c r="AL913" i="5"/>
  <c r="AL849" i="5"/>
  <c r="AL785" i="5"/>
  <c r="AL721" i="5"/>
  <c r="AL657" i="5"/>
  <c r="AL593" i="5"/>
  <c r="AL529" i="5"/>
  <c r="AL465" i="5"/>
  <c r="AL401" i="5"/>
  <c r="AL337" i="5"/>
  <c r="AL273" i="5"/>
  <c r="AL209" i="5"/>
  <c r="AL2881" i="5"/>
  <c r="AL2765" i="5"/>
  <c r="AL2701" i="5"/>
  <c r="AL2637" i="5"/>
  <c r="AL2573" i="5"/>
  <c r="AL2509" i="5"/>
  <c r="AL2445" i="5"/>
  <c r="AL2381" i="5"/>
  <c r="AL2317" i="5"/>
  <c r="AL2253" i="5"/>
  <c r="AL2189" i="5"/>
  <c r="AL2125" i="5"/>
  <c r="AL2061" i="5"/>
  <c r="AL1997" i="5"/>
  <c r="AL1933" i="5"/>
  <c r="AL1869" i="5"/>
  <c r="AL1805" i="5"/>
  <c r="AL1741" i="5"/>
  <c r="AL1677" i="5"/>
  <c r="AL1613" i="5"/>
  <c r="AL1549" i="5"/>
  <c r="AL1485" i="5"/>
  <c r="AL1421" i="5"/>
  <c r="AL1357" i="5"/>
  <c r="AL1293" i="5"/>
  <c r="AL1229" i="5"/>
  <c r="AL1165" i="5"/>
  <c r="AL1101" i="5"/>
  <c r="AL1037" i="5"/>
  <c r="AL973" i="5"/>
  <c r="AL909" i="5"/>
  <c r="AL845" i="5"/>
  <c r="AL781" i="5"/>
  <c r="AL717" i="5"/>
  <c r="AL653" i="5"/>
  <c r="AL589" i="5"/>
  <c r="AL525" i="5"/>
  <c r="AL461" i="5"/>
  <c r="AL397" i="5"/>
  <c r="AL333" i="5"/>
  <c r="AL269" i="5"/>
  <c r="AL205" i="5"/>
  <c r="AL2941" i="5"/>
  <c r="AL2813" i="5"/>
  <c r="AL2729" i="5"/>
  <c r="AL2665" i="5"/>
  <c r="AL2601" i="5"/>
  <c r="AL2537" i="5"/>
  <c r="AL2473" i="5"/>
  <c r="AL2409" i="5"/>
  <c r="AL2345" i="5"/>
  <c r="AL2281" i="5"/>
  <c r="AL2217" i="5"/>
  <c r="AL2153" i="5"/>
  <c r="AL2089" i="5"/>
  <c r="AL2025" i="5"/>
  <c r="AL1961" i="5"/>
  <c r="AL1897" i="5"/>
  <c r="AL1833" i="5"/>
  <c r="AL1769" i="5"/>
  <c r="AL1705" i="5"/>
  <c r="AL1641" i="5"/>
  <c r="AL1577" i="5"/>
  <c r="AL1513" i="5"/>
  <c r="AL1449" i="5"/>
  <c r="AL1385" i="5"/>
  <c r="AL1321" i="5"/>
  <c r="AL1257" i="5"/>
  <c r="AL1193" i="5"/>
  <c r="AL1129" i="5"/>
  <c r="AL1065" i="5"/>
  <c r="AL1001" i="5"/>
  <c r="AL937" i="5"/>
  <c r="AL873" i="5"/>
  <c r="AL809" i="5"/>
  <c r="AL745" i="5"/>
  <c r="AL681" i="5"/>
  <c r="AL617" i="5"/>
  <c r="AL553" i="5"/>
  <c r="AL489" i="5"/>
  <c r="AL425" i="5"/>
  <c r="AL361" i="5"/>
  <c r="AL297" i="5"/>
  <c r="AL233" i="5"/>
  <c r="AL169" i="5"/>
  <c r="AL133" i="5"/>
  <c r="AL69" i="5"/>
  <c r="AL5" i="5"/>
  <c r="AL3315" i="5"/>
  <c r="AL3131" i="5"/>
  <c r="AL2951" i="5"/>
  <c r="AL2767" i="5"/>
  <c r="AL2583" i="5"/>
  <c r="AL2399" i="5"/>
  <c r="AL2207" i="5"/>
  <c r="AL2023" i="5"/>
  <c r="AL1971" i="5"/>
  <c r="AL1787" i="5"/>
  <c r="AL1607" i="5"/>
  <c r="AL1419" i="5"/>
  <c r="AL1231" i="5"/>
  <c r="AL1039" i="5"/>
  <c r="AL859" i="5"/>
  <c r="AL671" i="5"/>
  <c r="AL483" i="5"/>
  <c r="AL295" i="5"/>
  <c r="AL123" i="5"/>
  <c r="AL3488" i="5"/>
  <c r="AL3424" i="5"/>
  <c r="AL3360" i="5"/>
  <c r="AL3296" i="5"/>
  <c r="AL3232" i="5"/>
  <c r="AL3168" i="5"/>
  <c r="AL3104" i="5"/>
  <c r="AL3040" i="5"/>
  <c r="AL2976" i="5"/>
  <c r="AL2912" i="5"/>
  <c r="AL2848" i="5"/>
  <c r="AL2784" i="5"/>
  <c r="AL2720" i="5"/>
  <c r="AL2656" i="5"/>
  <c r="AL2592" i="5"/>
  <c r="AL2528" i="5"/>
  <c r="AL2464" i="5"/>
  <c r="AL2400" i="5"/>
  <c r="AL2336" i="5"/>
  <c r="AL2272" i="5"/>
  <c r="AL2208" i="5"/>
  <c r="AL145" i="5"/>
  <c r="AL81" i="5"/>
  <c r="AL17" i="5"/>
  <c r="AL3351" i="5"/>
  <c r="AL3167" i="5"/>
  <c r="AL2983" i="5"/>
  <c r="AL2799" i="5"/>
  <c r="AL2611" i="5"/>
  <c r="AL2431" i="5"/>
  <c r="AL2247" i="5"/>
  <c r="AL2055" i="5"/>
  <c r="AL1871" i="5"/>
  <c r="AL1687" i="5"/>
  <c r="AL1503" i="5"/>
  <c r="AL1315" i="5"/>
  <c r="AL1127" i="5"/>
  <c r="AL939" i="5"/>
  <c r="AL751" i="5"/>
  <c r="AL563" i="5"/>
  <c r="AL375" i="5"/>
  <c r="AL199" i="5"/>
  <c r="AL19" i="5"/>
  <c r="AL3452" i="5"/>
  <c r="AL3388" i="5"/>
  <c r="AL3324" i="5"/>
  <c r="AL3260" i="5"/>
  <c r="AL3196" i="5"/>
  <c r="AL3132" i="5"/>
  <c r="AL3068" i="5"/>
  <c r="AL3004" i="5"/>
  <c r="AL2940" i="5"/>
  <c r="AL2876" i="5"/>
  <c r="AL2812" i="5"/>
  <c r="AL2748" i="5"/>
  <c r="AL2684" i="5"/>
  <c r="AL2620" i="5"/>
  <c r="AL2556" i="5"/>
  <c r="AL2492" i="5"/>
  <c r="AL2428" i="5"/>
  <c r="AL2364" i="5"/>
  <c r="AL2300" i="5"/>
  <c r="AL2236" i="5"/>
  <c r="AL181" i="5"/>
  <c r="AL109" i="5"/>
  <c r="AL45" i="5"/>
  <c r="AL3435" i="5"/>
  <c r="AL3251" i="5"/>
  <c r="AL3063" i="5"/>
  <c r="AL2883" i="5"/>
  <c r="AL2695" i="5"/>
  <c r="AL2515" i="5"/>
  <c r="AL2327" i="5"/>
  <c r="AL2139" i="5"/>
  <c r="AL1947" i="5"/>
  <c r="AL1763" i="5"/>
  <c r="AL1583" i="5"/>
  <c r="AL1395" i="5"/>
  <c r="AL1207" i="5"/>
  <c r="AL1019" i="5"/>
  <c r="AL835" i="5"/>
  <c r="AL647" i="5"/>
  <c r="AL455" i="5"/>
  <c r="AL271" i="5"/>
  <c r="AL95" i="5"/>
  <c r="AL3480" i="5"/>
  <c r="AL3416" i="5"/>
  <c r="AL3352" i="5"/>
  <c r="AL3288" i="5"/>
  <c r="AL3224" i="5"/>
  <c r="AL3160" i="5"/>
  <c r="AL3096" i="5"/>
  <c r="AL3032" i="5"/>
  <c r="AL2968" i="5"/>
  <c r="AL2904" i="5"/>
  <c r="AL2840" i="5"/>
  <c r="AL2776" i="5"/>
  <c r="AL2712" i="5"/>
  <c r="AL2648" i="5"/>
  <c r="AL2584" i="5"/>
  <c r="AL2520" i="5"/>
  <c r="AL2456" i="5"/>
  <c r="AL2392" i="5"/>
  <c r="AL2328" i="5"/>
  <c r="AL2264" i="5"/>
  <c r="AL2200" i="5"/>
  <c r="AL153" i="5"/>
  <c r="AL89" i="5"/>
  <c r="AL25" i="5"/>
  <c r="AL3375" i="5"/>
  <c r="AL3191" i="5"/>
  <c r="AL3007" i="5"/>
  <c r="AL2819" i="5"/>
  <c r="AL2639" i="5"/>
  <c r="AL2455" i="5"/>
  <c r="AL2267" i="5"/>
  <c r="AL2079" i="5"/>
  <c r="AL1891" i="5"/>
  <c r="AL1707" i="5"/>
  <c r="AL1527" i="5"/>
  <c r="AL1339" i="5"/>
  <c r="AL1151" i="5"/>
  <c r="AL959" i="5"/>
  <c r="AL771" i="5"/>
  <c r="AL583" i="5"/>
  <c r="AL403" i="5"/>
  <c r="AL215" i="5"/>
  <c r="AL35" i="5"/>
  <c r="AL3460" i="5"/>
  <c r="AL3396" i="5"/>
  <c r="AL3332" i="5"/>
  <c r="AL3268" i="5"/>
  <c r="AL3204" i="5"/>
  <c r="AL3140" i="5"/>
  <c r="AL3076" i="5"/>
  <c r="AL3012" i="5"/>
  <c r="AL2948" i="5"/>
  <c r="AL2884" i="5"/>
  <c r="AL2820" i="5"/>
  <c r="AL2756" i="5"/>
  <c r="AL2692" i="5"/>
  <c r="AL2628" i="5"/>
  <c r="AL2564" i="5"/>
  <c r="AL2500" i="5"/>
  <c r="AL2436" i="5"/>
  <c r="AL2372" i="5"/>
  <c r="AL2308" i="5"/>
  <c r="AL2244" i="5"/>
  <c r="AL2180" i="5"/>
  <c r="AL2124" i="5"/>
  <c r="AL2060" i="5"/>
  <c r="AL1996" i="5"/>
  <c r="AL1932" i="5"/>
  <c r="AL1868" i="5"/>
  <c r="AL1804" i="5"/>
  <c r="AL1740" i="5"/>
  <c r="AL1676" i="5"/>
  <c r="AL1612" i="5"/>
  <c r="AL1548" i="5"/>
  <c r="AL1484" i="5"/>
  <c r="AL1923" i="5"/>
  <c r="AL1747" i="5"/>
  <c r="AL1563" i="5"/>
  <c r="AL1371" i="5"/>
  <c r="AL1183" i="5"/>
  <c r="AL995" i="5"/>
  <c r="AL807" i="5"/>
  <c r="AL619" i="5"/>
  <c r="AL435" i="5"/>
  <c r="AL251" i="5"/>
  <c r="AL75" i="5"/>
  <c r="AL3472" i="5"/>
  <c r="AL3408" i="5"/>
  <c r="AL3344" i="5"/>
  <c r="AL3280" i="5"/>
  <c r="AL3216" i="5"/>
  <c r="AL3152" i="5"/>
  <c r="AL3088" i="5"/>
  <c r="AL3024" i="5"/>
  <c r="AL2960" i="5"/>
  <c r="AL2896" i="5"/>
  <c r="AL2832" i="5"/>
  <c r="AL2768" i="5"/>
  <c r="AL2704" i="5"/>
  <c r="AL2640" i="5"/>
  <c r="AL2576" i="5"/>
  <c r="AL2512" i="5"/>
  <c r="AL2448" i="5"/>
  <c r="AL2384" i="5"/>
  <c r="AL2320" i="5"/>
  <c r="AL2256" i="5"/>
  <c r="AL2192" i="5"/>
  <c r="AL129" i="5"/>
  <c r="AL65" i="5"/>
  <c r="AL3499" i="5"/>
  <c r="AL3307" i="5"/>
  <c r="AL3123" i="5"/>
  <c r="AL2935" i="5"/>
  <c r="AL2751" i="5"/>
  <c r="AL2571" i="5"/>
  <c r="AL2383" i="5"/>
  <c r="AL2199" i="5"/>
  <c r="AL2007" i="5"/>
  <c r="AL1823" i="5"/>
  <c r="AL1643" i="5"/>
  <c r="AL1455" i="5"/>
  <c r="AL1267" i="5"/>
  <c r="AL1079" i="5"/>
  <c r="AL895" i="5"/>
  <c r="AL707" i="5"/>
  <c r="AL519" i="5"/>
  <c r="AL331" i="5"/>
  <c r="AL155" i="5"/>
  <c r="AL3500" i="5"/>
  <c r="AL3436" i="5"/>
  <c r="AL3372" i="5"/>
  <c r="AL3308" i="5"/>
  <c r="AL3244" i="5"/>
  <c r="AL3180" i="5"/>
  <c r="AL3116" i="5"/>
  <c r="AL3052" i="5"/>
  <c r="AL2988" i="5"/>
  <c r="AL2924" i="5"/>
  <c r="AL2860" i="5"/>
  <c r="AL2796" i="5"/>
  <c r="AL2732" i="5"/>
  <c r="AL2668" i="5"/>
  <c r="AL2604" i="5"/>
  <c r="AL2540" i="5"/>
  <c r="AL2476" i="5"/>
  <c r="AL2412" i="5"/>
  <c r="AL2348" i="5"/>
  <c r="AL2284" i="5"/>
  <c r="AL2220" i="5"/>
  <c r="AL157" i="5"/>
  <c r="AL93" i="5"/>
  <c r="AL29" i="5"/>
  <c r="AL3387" i="5"/>
  <c r="AL3203" i="5"/>
  <c r="AL3023" i="5"/>
  <c r="AL2831" i="5"/>
  <c r="AL2647" i="5"/>
  <c r="AL2463" i="5"/>
  <c r="AL2283" i="5"/>
  <c r="AL2091" i="5"/>
  <c r="AL1903" i="5"/>
  <c r="AL1719" i="5"/>
  <c r="AL1535" i="5"/>
  <c r="AL1347" i="5"/>
  <c r="AL1163" i="5"/>
  <c r="AL975" i="5"/>
  <c r="AL783" i="5"/>
  <c r="AL595" i="5"/>
  <c r="AL415" i="5"/>
  <c r="AL227" i="5"/>
  <c r="AL51" i="5"/>
  <c r="AL3464" i="5"/>
  <c r="AL3400" i="5"/>
  <c r="AL3336" i="5"/>
  <c r="AL3272" i="5"/>
  <c r="AL3208" i="5"/>
  <c r="AL3144" i="5"/>
  <c r="AL3080" i="5"/>
  <c r="AL3016" i="5"/>
  <c r="AL2952" i="5"/>
  <c r="AL2888" i="5"/>
  <c r="AL2824" i="5"/>
  <c r="AL2760" i="5"/>
  <c r="AL2696" i="5"/>
  <c r="AL2632" i="5"/>
  <c r="AL2568" i="5"/>
  <c r="AL2504" i="5"/>
  <c r="AL2440" i="5"/>
  <c r="AL2376" i="5"/>
  <c r="AL2312" i="5"/>
  <c r="AL2248" i="5"/>
  <c r="AL2184" i="5"/>
  <c r="AL137" i="5"/>
  <c r="AL73" i="5"/>
  <c r="AL9" i="5"/>
  <c r="AL3331" i="5"/>
  <c r="AL3147" i="5"/>
  <c r="AL2959" i="5"/>
  <c r="AL2775" i="5"/>
  <c r="AL2595" i="5"/>
  <c r="AL2407" i="5"/>
  <c r="AL2219" i="5"/>
  <c r="AL2035" i="5"/>
  <c r="AL1843" i="5"/>
  <c r="AL1659" i="5"/>
  <c r="AL1475" i="5"/>
  <c r="AL1287" i="5"/>
  <c r="AL1103" i="5"/>
  <c r="AL919" i="5"/>
  <c r="AL727" i="5"/>
  <c r="AL539" i="5"/>
  <c r="AL351" i="5"/>
  <c r="AL183" i="5"/>
  <c r="AL3508" i="5"/>
  <c r="AL3444" i="5"/>
  <c r="AL3380" i="5"/>
  <c r="AL3316" i="5"/>
  <c r="AL3252" i="5"/>
  <c r="AL3188" i="5"/>
  <c r="AL3124" i="5"/>
  <c r="AL3060" i="5"/>
  <c r="AL2996" i="5"/>
  <c r="AL2932" i="5"/>
  <c r="AL2868" i="5"/>
  <c r="AL2804" i="5"/>
  <c r="AL2740" i="5"/>
  <c r="AL2676" i="5"/>
  <c r="AL2612" i="5"/>
  <c r="AL2548" i="5"/>
  <c r="AL2484" i="5"/>
  <c r="AL2420" i="5"/>
  <c r="AL2356" i="5"/>
  <c r="AL2292" i="5"/>
  <c r="AL2228" i="5"/>
  <c r="AL2176" i="5"/>
  <c r="AL2108" i="5"/>
  <c r="AL2044" i="5"/>
  <c r="AL1980" i="5"/>
  <c r="AL1916" i="5"/>
  <c r="AL1852" i="5"/>
  <c r="AL1788" i="5"/>
  <c r="AL1724" i="5"/>
  <c r="AL1660" i="5"/>
  <c r="AL1596" i="5"/>
  <c r="AL1532" i="5"/>
  <c r="AL1883" i="5"/>
  <c r="AL1699" i="5"/>
  <c r="AL1515" i="5"/>
  <c r="AL1327" i="5"/>
  <c r="AL1135" i="5"/>
  <c r="AL951" i="5"/>
  <c r="AL759" i="5"/>
  <c r="AL575" i="5"/>
  <c r="AL387" i="5"/>
  <c r="AL207" i="5"/>
  <c r="AL27" i="5"/>
  <c r="AL3456" i="5"/>
  <c r="AL3392" i="5"/>
  <c r="AL3328" i="5"/>
  <c r="AL3264" i="5"/>
  <c r="AL3200" i="5"/>
  <c r="AL3136" i="5"/>
  <c r="AL3072" i="5"/>
  <c r="AL3008" i="5"/>
  <c r="AL2944" i="5"/>
  <c r="AL2880" i="5"/>
  <c r="AL2816" i="5"/>
  <c r="AL2752" i="5"/>
  <c r="AL2688" i="5"/>
  <c r="AL2624" i="5"/>
  <c r="AL2560" i="5"/>
  <c r="AL2496" i="5"/>
  <c r="AL2432" i="5"/>
  <c r="AL2368" i="5"/>
  <c r="AL2304" i="5"/>
  <c r="AL2240" i="5"/>
  <c r="AL193" i="5"/>
  <c r="AL113" i="5"/>
  <c r="AL49" i="5"/>
  <c r="AL3447" i="5"/>
  <c r="AL3263" i="5"/>
  <c r="AL3075" i="5"/>
  <c r="AL2891" i="5"/>
  <c r="AL2703" i="5"/>
  <c r="AL2527" i="5"/>
  <c r="AL2339" i="5"/>
  <c r="AL2151" i="5"/>
  <c r="AL1959" i="5"/>
  <c r="AL1775" i="5"/>
  <c r="AL1595" i="5"/>
  <c r="AL1403" i="5"/>
  <c r="AL1219" i="5"/>
  <c r="AL1027" i="5"/>
  <c r="AL847" i="5"/>
  <c r="AL659" i="5"/>
  <c r="AL467" i="5"/>
  <c r="AL283" i="5"/>
  <c r="AL111" i="5"/>
  <c r="AL3484" i="5"/>
  <c r="AL3420" i="5"/>
  <c r="AL3356" i="5"/>
  <c r="AL3292" i="5"/>
  <c r="AL3228" i="5"/>
  <c r="AL3164" i="5"/>
  <c r="AL3100" i="5"/>
  <c r="AL3036" i="5"/>
  <c r="AL2972" i="5"/>
  <c r="AL2908" i="5"/>
  <c r="AL2844" i="5"/>
  <c r="AL2780" i="5"/>
  <c r="AL2716" i="5"/>
  <c r="AL2652" i="5"/>
  <c r="AL2588" i="5"/>
  <c r="AL2524" i="5"/>
  <c r="AL2460" i="5"/>
  <c r="AL2396" i="5"/>
  <c r="AL2332" i="5"/>
  <c r="AL2268" i="5"/>
  <c r="AL2204" i="5"/>
  <c r="AL141" i="5"/>
  <c r="AL77" i="5"/>
  <c r="AL13" i="5"/>
  <c r="AL3343" i="5"/>
  <c r="AL3155" i="5"/>
  <c r="AL2975" i="5"/>
  <c r="AL2791" i="5"/>
  <c r="AL2603" i="5"/>
  <c r="AL2423" i="5"/>
  <c r="AL2231" i="5"/>
  <c r="AL2047" i="5"/>
  <c r="AL1859" i="5"/>
  <c r="AL1671" i="5"/>
  <c r="AL1491" i="5"/>
  <c r="AL1299" i="5"/>
  <c r="AL1115" i="5"/>
  <c r="AL931" i="5"/>
  <c r="AL739" i="5"/>
  <c r="AL555" i="5"/>
  <c r="AL367" i="5"/>
  <c r="AL187" i="5"/>
  <c r="AL7" i="5"/>
  <c r="AL3448" i="5"/>
  <c r="AL3384" i="5"/>
  <c r="AL3320" i="5"/>
  <c r="AL3256" i="5"/>
  <c r="AL3192" i="5"/>
  <c r="AL3128" i="5"/>
  <c r="AL3064" i="5"/>
  <c r="AL3000" i="5"/>
  <c r="AL2936" i="5"/>
  <c r="AL2872" i="5"/>
  <c r="AL2808" i="5"/>
  <c r="AL2744" i="5"/>
  <c r="AL2680" i="5"/>
  <c r="AL2616" i="5"/>
  <c r="AL2552" i="5"/>
  <c r="AL2488" i="5"/>
  <c r="AL2424" i="5"/>
  <c r="AL2360" i="5"/>
  <c r="AL2296" i="5"/>
  <c r="AL2232" i="5"/>
  <c r="AL2168" i="5"/>
  <c r="AL121" i="5"/>
  <c r="AL57" i="5"/>
  <c r="AL3475" i="5"/>
  <c r="AL3287" i="5"/>
  <c r="AL3099" i="5"/>
  <c r="AL2919" i="5"/>
  <c r="AL2727" i="5"/>
  <c r="AL2543" i="5"/>
  <c r="AL2363" i="5"/>
  <c r="AL2175" i="5"/>
  <c r="AL1987" i="5"/>
  <c r="AL1799" i="5"/>
  <c r="AL1615" i="5"/>
  <c r="AL1427" i="5"/>
  <c r="AL1239" i="5"/>
  <c r="AL1055" i="5"/>
  <c r="AL871" i="5"/>
  <c r="AL679" i="5"/>
  <c r="AL495" i="5"/>
  <c r="AL307" i="5"/>
  <c r="AL135" i="5"/>
  <c r="AL3492" i="5"/>
  <c r="AL3428" i="5"/>
  <c r="AL3364" i="5"/>
  <c r="AL3300" i="5"/>
  <c r="AL3236" i="5"/>
  <c r="AL3172" i="5"/>
  <c r="AL3108" i="5"/>
  <c r="AL3044" i="5"/>
  <c r="AL2980" i="5"/>
  <c r="AL2916" i="5"/>
  <c r="AL2852" i="5"/>
  <c r="AL2788" i="5"/>
  <c r="AL2724" i="5"/>
  <c r="AL2660" i="5"/>
  <c r="AL2596" i="5"/>
  <c r="AL2532" i="5"/>
  <c r="AL2468" i="5"/>
  <c r="AL2404" i="5"/>
  <c r="AL2340" i="5"/>
  <c r="AL2276" i="5"/>
  <c r="AL2212" i="5"/>
  <c r="AL2156" i="5"/>
  <c r="AL2092" i="5"/>
  <c r="AL2028" i="5"/>
  <c r="AL1964" i="5"/>
  <c r="AL1900" i="5"/>
  <c r="AL1836" i="5"/>
  <c r="AL1772" i="5"/>
  <c r="AL1708" i="5"/>
  <c r="AL1644" i="5"/>
  <c r="AL1580" i="5"/>
  <c r="AL1516" i="5"/>
  <c r="AL1839" i="5"/>
  <c r="AL1651" i="5"/>
  <c r="AL1467" i="5"/>
  <c r="AL1275" i="5"/>
  <c r="AL1087" i="5"/>
  <c r="AL907" i="5"/>
  <c r="AL715" i="5"/>
  <c r="AL531" i="5"/>
  <c r="AL339" i="5"/>
  <c r="AL171" i="5"/>
  <c r="AL3504" i="5"/>
  <c r="AL3440" i="5"/>
  <c r="AL3376" i="5"/>
  <c r="AL3312" i="5"/>
  <c r="AL3248" i="5"/>
  <c r="AL3184" i="5"/>
  <c r="AL3120" i="5"/>
  <c r="AL3056" i="5"/>
  <c r="AL2992" i="5"/>
  <c r="AL2928" i="5"/>
  <c r="AL2864" i="5"/>
  <c r="AL2800" i="5"/>
  <c r="AL2736" i="5"/>
  <c r="AL2672" i="5"/>
  <c r="AL2608" i="5"/>
  <c r="AL2544" i="5"/>
  <c r="AL2480" i="5"/>
  <c r="AL2416" i="5"/>
  <c r="AL2352" i="5"/>
  <c r="AL2288" i="5"/>
  <c r="AL2224" i="5"/>
  <c r="AL161" i="5"/>
  <c r="AL97" i="5"/>
  <c r="AL33" i="5"/>
  <c r="AL3403" i="5"/>
  <c r="AL3211" i="5"/>
  <c r="AL3031" i="5"/>
  <c r="AL2843" i="5"/>
  <c r="AL2659" i="5"/>
  <c r="AL2475" i="5"/>
  <c r="AL2291" i="5"/>
  <c r="AL2099" i="5"/>
  <c r="AL1915" i="5"/>
  <c r="AL1731" i="5"/>
  <c r="AL1551" i="5"/>
  <c r="AL1363" i="5"/>
  <c r="AL1175" i="5"/>
  <c r="AL987" i="5"/>
  <c r="AL795" i="5"/>
  <c r="AL611" i="5"/>
  <c r="AL427" i="5"/>
  <c r="AL239" i="5"/>
  <c r="AL63" i="5"/>
  <c r="AL3468" i="5"/>
  <c r="AL3404" i="5"/>
  <c r="AL3340" i="5"/>
  <c r="AL3276" i="5"/>
  <c r="AL3212" i="5"/>
  <c r="AL3148" i="5"/>
  <c r="AL3084" i="5"/>
  <c r="AL3020" i="5"/>
  <c r="AL2956" i="5"/>
  <c r="AL2892" i="5"/>
  <c r="AL2828" i="5"/>
  <c r="AL2764" i="5"/>
  <c r="AL2700" i="5"/>
  <c r="AL2636" i="5"/>
  <c r="AL2572" i="5"/>
  <c r="AL2508" i="5"/>
  <c r="AL2444" i="5"/>
  <c r="AL2380" i="5"/>
  <c r="AL2316" i="5"/>
  <c r="AL2252" i="5"/>
  <c r="AL2188" i="5"/>
  <c r="AL125" i="5"/>
  <c r="AL61" i="5"/>
  <c r="AL3483" i="5"/>
  <c r="AL3295" i="5"/>
  <c r="AL3107" i="5"/>
  <c r="AL2927" i="5"/>
  <c r="AL2743" i="5"/>
  <c r="AL2559" i="5"/>
  <c r="AL2375" i="5"/>
  <c r="AL2183" i="5"/>
  <c r="AL1999" i="5"/>
  <c r="AL1815" i="5"/>
  <c r="AL1631" i="5"/>
  <c r="AL1439" i="5"/>
  <c r="AL1251" i="5"/>
  <c r="AL1063" i="5"/>
  <c r="AL883" i="5"/>
  <c r="AL695" i="5"/>
  <c r="AL503" i="5"/>
  <c r="AL319" i="5"/>
  <c r="AL147" i="5"/>
  <c r="AL3496" i="5"/>
  <c r="AL3432" i="5"/>
  <c r="AL3368" i="5"/>
  <c r="AL3304" i="5"/>
  <c r="AL3240" i="5"/>
  <c r="AL3176" i="5"/>
  <c r="AL3112" i="5"/>
  <c r="AL3048" i="5"/>
  <c r="AL2984" i="5"/>
  <c r="AL2920" i="5"/>
  <c r="AL2856" i="5"/>
  <c r="AL2792" i="5"/>
  <c r="AL2728" i="5"/>
  <c r="AL2664" i="5"/>
  <c r="AL2600" i="5"/>
  <c r="AL2536" i="5"/>
  <c r="AL2472" i="5"/>
  <c r="AL2408" i="5"/>
  <c r="AL2344" i="5"/>
  <c r="AL2280" i="5"/>
  <c r="AL2216" i="5"/>
  <c r="AL177" i="5"/>
  <c r="AL105" i="5"/>
  <c r="AL41" i="5"/>
  <c r="AL3423" i="5"/>
  <c r="AL3235" i="5"/>
  <c r="AL3055" i="5"/>
  <c r="AL2867" i="5"/>
  <c r="AL2683" i="5"/>
  <c r="AL2503" i="5"/>
  <c r="AL2315" i="5"/>
  <c r="AL2127" i="5"/>
  <c r="AL1939" i="5"/>
  <c r="AL1755" i="5"/>
  <c r="AL1575" i="5"/>
  <c r="AL1379" i="5"/>
  <c r="AL1199" i="5"/>
  <c r="AL1007" i="5"/>
  <c r="AL819" i="5"/>
  <c r="AL635" i="5"/>
  <c r="AL447" i="5"/>
  <c r="AL259" i="5"/>
  <c r="AL87" i="5"/>
  <c r="AL3476" i="5"/>
  <c r="AL3412" i="5"/>
  <c r="AL3348" i="5"/>
  <c r="AL3284" i="5"/>
  <c r="AL3220" i="5"/>
  <c r="AL3156" i="5"/>
  <c r="AL3092" i="5"/>
  <c r="AL3028" i="5"/>
  <c r="AL2964" i="5"/>
  <c r="AL2900" i="5"/>
  <c r="AL2836" i="5"/>
  <c r="AL2772" i="5"/>
  <c r="AL2708" i="5"/>
  <c r="AL2644" i="5"/>
  <c r="AL2580" i="5"/>
  <c r="AL2516" i="5"/>
  <c r="AL2452" i="5"/>
  <c r="AL2388" i="5"/>
  <c r="AL2324" i="5"/>
  <c r="AL2260" i="5"/>
  <c r="AL2196" i="5"/>
  <c r="AL2140" i="5"/>
  <c r="AL2076" i="5"/>
  <c r="AL2012" i="5"/>
  <c r="AL1948" i="5"/>
  <c r="AL1884" i="5"/>
  <c r="AL1820" i="5"/>
  <c r="AL1756" i="5"/>
  <c r="AL1692" i="5"/>
  <c r="AL1628" i="5"/>
  <c r="AL1564" i="5"/>
  <c r="AL1500" i="5"/>
  <c r="AL1468" i="5"/>
  <c r="AL1404" i="5"/>
  <c r="AL1340" i="5"/>
  <c r="AL1276" i="5"/>
  <c r="AL1212" i="5"/>
  <c r="AL1148" i="5"/>
  <c r="AL1084" i="5"/>
  <c r="AL1020" i="5"/>
  <c r="AL956" i="5"/>
  <c r="AL892" i="5"/>
  <c r="AL828" i="5"/>
  <c r="AL764" i="5"/>
  <c r="AL700" i="5"/>
  <c r="AL636" i="5"/>
  <c r="AL572" i="5"/>
  <c r="AL508" i="5"/>
  <c r="AL444" i="5"/>
  <c r="AL380" i="5"/>
  <c r="AL316" i="5"/>
  <c r="AL252" i="5"/>
  <c r="AL188" i="5"/>
  <c r="AL124" i="5"/>
  <c r="AL60" i="5"/>
  <c r="AL3491" i="5"/>
  <c r="AL3299" i="5"/>
  <c r="AL3083" i="5"/>
  <c r="AL2875" i="5"/>
  <c r="AL2667" i="5"/>
  <c r="AL2459" i="5"/>
  <c r="AL2251" i="5"/>
  <c r="AL2051" i="5"/>
  <c r="AL1851" i="5"/>
  <c r="AL2152" i="5"/>
  <c r="AL2088" i="5"/>
  <c r="AL2024" i="5"/>
  <c r="AL1960" i="5"/>
  <c r="AL1896" i="5"/>
  <c r="AL1832" i="5"/>
  <c r="AL1768" i="5"/>
  <c r="AL1704" i="5"/>
  <c r="AL1640" i="5"/>
  <c r="AL1576" i="5"/>
  <c r="AL1512" i="5"/>
  <c r="AL1448" i="5"/>
  <c r="AL1384" i="5"/>
  <c r="AL1320" i="5"/>
  <c r="AL1256" i="5"/>
  <c r="AL1192" i="5"/>
  <c r="AL1128" i="5"/>
  <c r="AL1064" i="5"/>
  <c r="AL1000" i="5"/>
  <c r="AL936" i="5"/>
  <c r="AL872" i="5"/>
  <c r="AL808" i="5"/>
  <c r="AL744" i="5"/>
  <c r="AL680" i="5"/>
  <c r="AL616" i="5"/>
  <c r="AL552" i="5"/>
  <c r="AL488" i="5"/>
  <c r="AL424" i="5"/>
  <c r="AL360" i="5"/>
  <c r="AL296" i="5"/>
  <c r="AL232" i="5"/>
  <c r="AL168" i="5"/>
  <c r="AL104" i="5"/>
  <c r="AL40" i="5"/>
  <c r="AL3431" i="5"/>
  <c r="AL3231" i="5"/>
  <c r="AL3015" i="5"/>
  <c r="AL2807" i="5"/>
  <c r="AL2607" i="5"/>
  <c r="AL2391" i="5"/>
  <c r="AL2191" i="5"/>
  <c r="AL1991" i="5"/>
  <c r="AL1783" i="5"/>
  <c r="AL2116" i="5"/>
  <c r="AL2052" i="5"/>
  <c r="AL1988" i="5"/>
  <c r="AL1924" i="5"/>
  <c r="AL1860" i="5"/>
  <c r="AL1796" i="5"/>
  <c r="AL1732" i="5"/>
  <c r="AL1668" i="5"/>
  <c r="AL1604" i="5"/>
  <c r="AL1540" i="5"/>
  <c r="AL1476" i="5"/>
  <c r="AL1412" i="5"/>
  <c r="AL1348" i="5"/>
  <c r="AL1284" i="5"/>
  <c r="AL1220" i="5"/>
  <c r="AL1156" i="5"/>
  <c r="AL1092" i="5"/>
  <c r="AL1028" i="5"/>
  <c r="AL964" i="5"/>
  <c r="AL900" i="5"/>
  <c r="AL836" i="5"/>
  <c r="AL772" i="5"/>
  <c r="AL708" i="5"/>
  <c r="AL644" i="5"/>
  <c r="AL580" i="5"/>
  <c r="AL516" i="5"/>
  <c r="AL452" i="5"/>
  <c r="AL388" i="5"/>
  <c r="AL324" i="5"/>
  <c r="AL260" i="5"/>
  <c r="AL196" i="5"/>
  <c r="AL132" i="5"/>
  <c r="AL68" i="5"/>
  <c r="AL4" i="5"/>
  <c r="AL3323" i="5"/>
  <c r="AL3115" i="5"/>
  <c r="AL2899" i="5"/>
  <c r="AL2691" i="5"/>
  <c r="AL2483" i="5"/>
  <c r="AL2275" i="5"/>
  <c r="AL2075" i="5"/>
  <c r="AL1875" i="5"/>
  <c r="AL2144" i="5"/>
  <c r="AL2080" i="5"/>
  <c r="AL2016" i="5"/>
  <c r="AL1952" i="5"/>
  <c r="AL1888" i="5"/>
  <c r="AL1824" i="5"/>
  <c r="AL1760" i="5"/>
  <c r="AL1696" i="5"/>
  <c r="AL1632" i="5"/>
  <c r="AL1568" i="5"/>
  <c r="AL1504" i="5"/>
  <c r="AL1440" i="5"/>
  <c r="AL1376" i="5"/>
  <c r="AL1312" i="5"/>
  <c r="AL1248" i="5"/>
  <c r="AL1184" i="5"/>
  <c r="AL1120" i="5"/>
  <c r="AL1056" i="5"/>
  <c r="AL992" i="5"/>
  <c r="AL928" i="5"/>
  <c r="AL864" i="5"/>
  <c r="AL800" i="5"/>
  <c r="AL736" i="5"/>
  <c r="AL672" i="5"/>
  <c r="AL608" i="5"/>
  <c r="AL544" i="5"/>
  <c r="AL480" i="5"/>
  <c r="AL416" i="5"/>
  <c r="AL352" i="5"/>
  <c r="AL288" i="5"/>
  <c r="AL224" i="5"/>
  <c r="AL160" i="5"/>
  <c r="AL96" i="5"/>
  <c r="AL32" i="5"/>
  <c r="AL3407" i="5"/>
  <c r="AL3207" i="5"/>
  <c r="AL2991" i="5"/>
  <c r="AL2783" i="5"/>
  <c r="AL2575" i="5"/>
  <c r="AL2367" i="5"/>
  <c r="AL2163" i="5"/>
  <c r="AL1967" i="5"/>
  <c r="AL1759" i="5"/>
  <c r="AL1567" i="5"/>
  <c r="AL1367" i="5"/>
  <c r="AL1167" i="5"/>
  <c r="AL967" i="5"/>
  <c r="AL763" i="5"/>
  <c r="AL1715" i="5"/>
  <c r="AL1507" i="5"/>
  <c r="AL1307" i="5"/>
  <c r="AL1107" i="5"/>
  <c r="AL899" i="5"/>
  <c r="AL699" i="5"/>
  <c r="AL1452" i="5"/>
  <c r="AL1388" i="5"/>
  <c r="AL1324" i="5"/>
  <c r="AL1260" i="5"/>
  <c r="AL1196" i="5"/>
  <c r="AL1132" i="5"/>
  <c r="AL1068" i="5"/>
  <c r="AL1004" i="5"/>
  <c r="AL940" i="5"/>
  <c r="AL876" i="5"/>
  <c r="AL812" i="5"/>
  <c r="AL748" i="5"/>
  <c r="AL684" i="5"/>
  <c r="AL620" i="5"/>
  <c r="AL556" i="5"/>
  <c r="AL492" i="5"/>
  <c r="AL428" i="5"/>
  <c r="AL364" i="5"/>
  <c r="AL300" i="5"/>
  <c r="AL236" i="5"/>
  <c r="AL172" i="5"/>
  <c r="AL108" i="5"/>
  <c r="AL44" i="5"/>
  <c r="AL3443" i="5"/>
  <c r="AL3243" i="5"/>
  <c r="AL3035" i="5"/>
  <c r="AL2823" i="5"/>
  <c r="AL2619" i="5"/>
  <c r="AL2403" i="5"/>
  <c r="AL2203" i="5"/>
  <c r="AL2003" i="5"/>
  <c r="AL1795" i="5"/>
  <c r="AL2136" i="5"/>
  <c r="AL2072" i="5"/>
  <c r="AL2008" i="5"/>
  <c r="AL1944" i="5"/>
  <c r="AL1880" i="5"/>
  <c r="AL1816" i="5"/>
  <c r="AL1752" i="5"/>
  <c r="AL1688" i="5"/>
  <c r="AL1624" i="5"/>
  <c r="AL1560" i="5"/>
  <c r="AL1496" i="5"/>
  <c r="AL1432" i="5"/>
  <c r="AL1368" i="5"/>
  <c r="AL1304" i="5"/>
  <c r="AL1240" i="5"/>
  <c r="AL1176" i="5"/>
  <c r="AL1112" i="5"/>
  <c r="AL1048" i="5"/>
  <c r="AL984" i="5"/>
  <c r="AL920" i="5"/>
  <c r="AL856" i="5"/>
  <c r="AL792" i="5"/>
  <c r="AL728" i="5"/>
  <c r="AL664" i="5"/>
  <c r="AL600" i="5"/>
  <c r="AL536" i="5"/>
  <c r="AL472" i="5"/>
  <c r="AL408" i="5"/>
  <c r="AL344" i="5"/>
  <c r="AL280" i="5"/>
  <c r="AL216" i="5"/>
  <c r="AL152" i="5"/>
  <c r="AL88" i="5"/>
  <c r="AL24" i="5"/>
  <c r="AL3383" i="5"/>
  <c r="AL3179" i="5"/>
  <c r="AL2967" i="5"/>
  <c r="AL2759" i="5"/>
  <c r="AL2551" i="5"/>
  <c r="AL2343" i="5"/>
  <c r="AL2143" i="5"/>
  <c r="AL1943" i="5"/>
  <c r="AL2164" i="5"/>
  <c r="AL2100" i="5"/>
  <c r="AL2036" i="5"/>
  <c r="AL1972" i="5"/>
  <c r="AL1908" i="5"/>
  <c r="AL1844" i="5"/>
  <c r="AL1780" i="5"/>
  <c r="AL1716" i="5"/>
  <c r="AL1652" i="5"/>
  <c r="AL1588" i="5"/>
  <c r="AL1524" i="5"/>
  <c r="AL1460" i="5"/>
  <c r="AL1396" i="5"/>
  <c r="AL1332" i="5"/>
  <c r="AL1268" i="5"/>
  <c r="AL1204" i="5"/>
  <c r="AL1140" i="5"/>
  <c r="AL1076" i="5"/>
  <c r="AL1012" i="5"/>
  <c r="AL948" i="5"/>
  <c r="AL884" i="5"/>
  <c r="AL820" i="5"/>
  <c r="AL756" i="5"/>
  <c r="AL692" i="5"/>
  <c r="AL628" i="5"/>
  <c r="AL564" i="5"/>
  <c r="AL500" i="5"/>
  <c r="AL436" i="5"/>
  <c r="AL372" i="5"/>
  <c r="AL308" i="5"/>
  <c r="AL244" i="5"/>
  <c r="AL180" i="5"/>
  <c r="AL116" i="5"/>
  <c r="AL52" i="5"/>
  <c r="AL3467" i="5"/>
  <c r="AL3267" i="5"/>
  <c r="AL3059" i="5"/>
  <c r="AL2851" i="5"/>
  <c r="AL2643" i="5"/>
  <c r="AL2427" i="5"/>
  <c r="AL2227" i="5"/>
  <c r="AL2027" i="5"/>
  <c r="AL1819" i="5"/>
  <c r="AL2128" i="5"/>
  <c r="AL2064" i="5"/>
  <c r="AL2000" i="5"/>
  <c r="AL1936" i="5"/>
  <c r="AL1872" i="5"/>
  <c r="AL1808" i="5"/>
  <c r="AL1744" i="5"/>
  <c r="AL1680" i="5"/>
  <c r="AL1616" i="5"/>
  <c r="AL1552" i="5"/>
  <c r="AL1488" i="5"/>
  <c r="AL1424" i="5"/>
  <c r="AL1360" i="5"/>
  <c r="AL1296" i="5"/>
  <c r="AL1232" i="5"/>
  <c r="AL1168" i="5"/>
  <c r="AL1104" i="5"/>
  <c r="AL1040" i="5"/>
  <c r="AL976" i="5"/>
  <c r="AL912" i="5"/>
  <c r="AL848" i="5"/>
  <c r="AL784" i="5"/>
  <c r="AL720" i="5"/>
  <c r="AL656" i="5"/>
  <c r="AL592" i="5"/>
  <c r="AL528" i="5"/>
  <c r="AL464" i="5"/>
  <c r="AL400" i="5"/>
  <c r="AL336" i="5"/>
  <c r="AL272" i="5"/>
  <c r="AL208" i="5"/>
  <c r="AL144" i="5"/>
  <c r="AL80" i="5"/>
  <c r="AL16" i="5"/>
  <c r="AL3359" i="5"/>
  <c r="AL3151" i="5"/>
  <c r="AL2943" i="5"/>
  <c r="AL2735" i="5"/>
  <c r="AL2519" i="5"/>
  <c r="AL2319" i="5"/>
  <c r="AL2119" i="5"/>
  <c r="AL1911" i="5"/>
  <c r="AL1727" i="5"/>
  <c r="AL1519" i="5"/>
  <c r="AL1319" i="5"/>
  <c r="AL1119" i="5"/>
  <c r="AL911" i="5"/>
  <c r="AL615" i="5"/>
  <c r="AL1663" i="5"/>
  <c r="AL1459" i="5"/>
  <c r="AL1259" i="5"/>
  <c r="AL1059" i="5"/>
  <c r="AL851" i="5"/>
  <c r="AL651" i="5"/>
  <c r="AL1436" i="5"/>
  <c r="AL1372" i="5"/>
  <c r="AL1308" i="5"/>
  <c r="AL1244" i="5"/>
  <c r="AL1180" i="5"/>
  <c r="AL1116" i="5"/>
  <c r="AL1052" i="5"/>
  <c r="AL988" i="5"/>
  <c r="AL924" i="5"/>
  <c r="AL860" i="5"/>
  <c r="AL796" i="5"/>
  <c r="AL732" i="5"/>
  <c r="AL668" i="5"/>
  <c r="AL604" i="5"/>
  <c r="AL540" i="5"/>
  <c r="AL476" i="5"/>
  <c r="AL412" i="5"/>
  <c r="AL348" i="5"/>
  <c r="AL284" i="5"/>
  <c r="AL220" i="5"/>
  <c r="AL156" i="5"/>
  <c r="AL92" i="5"/>
  <c r="AL28" i="5"/>
  <c r="AL3395" i="5"/>
  <c r="AL3195" i="5"/>
  <c r="AL2979" i="5"/>
  <c r="AL2771" i="5"/>
  <c r="AL2563" i="5"/>
  <c r="AL2355" i="5"/>
  <c r="AL2155" i="5"/>
  <c r="AL1955" i="5"/>
  <c r="AL1739" i="5"/>
  <c r="AL2120" i="5"/>
  <c r="AL2056" i="5"/>
  <c r="AL1992" i="5"/>
  <c r="AL1928" i="5"/>
  <c r="AL1864" i="5"/>
  <c r="AL1800" i="5"/>
  <c r="AL1736" i="5"/>
  <c r="AL1672" i="5"/>
  <c r="AL1608" i="5"/>
  <c r="AL1544" i="5"/>
  <c r="AL1480" i="5"/>
  <c r="AL1416" i="5"/>
  <c r="AL1352" i="5"/>
  <c r="AL1288" i="5"/>
  <c r="AL1224" i="5"/>
  <c r="AL1160" i="5"/>
  <c r="AL1096" i="5"/>
  <c r="AL1032" i="5"/>
  <c r="AL968" i="5"/>
  <c r="AL904" i="5"/>
  <c r="AL840" i="5"/>
  <c r="AL776" i="5"/>
  <c r="AL712" i="5"/>
  <c r="AL648" i="5"/>
  <c r="AL584" i="5"/>
  <c r="AL520" i="5"/>
  <c r="AL456" i="5"/>
  <c r="AL392" i="5"/>
  <c r="AL328" i="5"/>
  <c r="AL264" i="5"/>
  <c r="AL200" i="5"/>
  <c r="AL136" i="5"/>
  <c r="AL72" i="5"/>
  <c r="AL8" i="5"/>
  <c r="AL3335" i="5"/>
  <c r="AL3127" i="5"/>
  <c r="AL2911" i="5"/>
  <c r="AL2707" i="5"/>
  <c r="AL2495" i="5"/>
  <c r="AL2287" i="5"/>
  <c r="AL2087" i="5"/>
  <c r="AL1887" i="5"/>
  <c r="AL2148" i="5"/>
  <c r="AL2084" i="5"/>
  <c r="AL2020" i="5"/>
  <c r="AL1956" i="5"/>
  <c r="AL1892" i="5"/>
  <c r="AL1828" i="5"/>
  <c r="AL1764" i="5"/>
  <c r="AL1700" i="5"/>
  <c r="AL1636" i="5"/>
  <c r="AL1572" i="5"/>
  <c r="AL1508" i="5"/>
  <c r="AL1444" i="5"/>
  <c r="AL1380" i="5"/>
  <c r="AL1316" i="5"/>
  <c r="AL1252" i="5"/>
  <c r="AL1188" i="5"/>
  <c r="AL1124" i="5"/>
  <c r="AL1060" i="5"/>
  <c r="AL996" i="5"/>
  <c r="AL932" i="5"/>
  <c r="AL868" i="5"/>
  <c r="AL804" i="5"/>
  <c r="AL740" i="5"/>
  <c r="AL676" i="5"/>
  <c r="AL612" i="5"/>
  <c r="AL548" i="5"/>
  <c r="AL484" i="5"/>
  <c r="AL420" i="5"/>
  <c r="AL356" i="5"/>
  <c r="AL292" i="5"/>
  <c r="AL228" i="5"/>
  <c r="AL164" i="5"/>
  <c r="AL100" i="5"/>
  <c r="AL36" i="5"/>
  <c r="AL3419" i="5"/>
  <c r="AL3219" i="5"/>
  <c r="AL3003" i="5"/>
  <c r="AL2795" i="5"/>
  <c r="AL2587" i="5"/>
  <c r="AL2379" i="5"/>
  <c r="AL2179" i="5"/>
  <c r="AL1979" i="5"/>
  <c r="AL1771" i="5"/>
  <c r="AL2112" i="5"/>
  <c r="AL2048" i="5"/>
  <c r="AL1984" i="5"/>
  <c r="AL1920" i="5"/>
  <c r="AL1856" i="5"/>
  <c r="AL1792" i="5"/>
  <c r="AL1728" i="5"/>
  <c r="AL1664" i="5"/>
  <c r="AL1600" i="5"/>
  <c r="AL1536" i="5"/>
  <c r="AL1472" i="5"/>
  <c r="AL1408" i="5"/>
  <c r="AL1344" i="5"/>
  <c r="AL1280" i="5"/>
  <c r="AL1216" i="5"/>
  <c r="AL1152" i="5"/>
  <c r="AL1088" i="5"/>
  <c r="AL1024" i="5"/>
  <c r="AL960" i="5"/>
  <c r="AL896" i="5"/>
  <c r="AL832" i="5"/>
  <c r="AL768" i="5"/>
  <c r="AL704" i="5"/>
  <c r="AL640" i="5"/>
  <c r="AL576" i="5"/>
  <c r="AL512" i="5"/>
  <c r="AL448" i="5"/>
  <c r="AL384" i="5"/>
  <c r="AL320" i="5"/>
  <c r="AL256" i="5"/>
  <c r="AL192" i="5"/>
  <c r="AL128" i="5"/>
  <c r="AL64" i="5"/>
  <c r="AL3503" i="5"/>
  <c r="AL3311" i="5"/>
  <c r="AL3095" i="5"/>
  <c r="AL2887" i="5"/>
  <c r="AL2679" i="5"/>
  <c r="AL2471" i="5"/>
  <c r="AL2263" i="5"/>
  <c r="AL2063" i="5"/>
  <c r="AL1863" i="5"/>
  <c r="AL1675" i="5"/>
  <c r="AL1471" i="5"/>
  <c r="AL1271" i="5"/>
  <c r="AL1071" i="5"/>
  <c r="AL863" i="5"/>
  <c r="AL359" i="5"/>
  <c r="AL1611" i="5"/>
  <c r="AL1411" i="5"/>
  <c r="AL1203" i="5"/>
  <c r="AL1003" i="5"/>
  <c r="AL803" i="5"/>
  <c r="AL1420" i="5"/>
  <c r="AL1356" i="5"/>
  <c r="AL1292" i="5"/>
  <c r="AL1228" i="5"/>
  <c r="AL1164" i="5"/>
  <c r="AL1100" i="5"/>
  <c r="AL1036" i="5"/>
  <c r="AL972" i="5"/>
  <c r="AL908" i="5"/>
  <c r="AL844" i="5"/>
  <c r="AL780" i="5"/>
  <c r="AL716" i="5"/>
  <c r="AL652" i="5"/>
  <c r="AL588" i="5"/>
  <c r="AL524" i="5"/>
  <c r="AL460" i="5"/>
  <c r="AL396" i="5"/>
  <c r="AL332" i="5"/>
  <c r="AL268" i="5"/>
  <c r="AL204" i="5"/>
  <c r="AL140" i="5"/>
  <c r="AL76" i="5"/>
  <c r="AL12" i="5"/>
  <c r="AL3347" i="5"/>
  <c r="AL3139" i="5"/>
  <c r="AL2923" i="5"/>
  <c r="AL2723" i="5"/>
  <c r="AL2507" i="5"/>
  <c r="AL2307" i="5"/>
  <c r="AL2107" i="5"/>
  <c r="AL1899" i="5"/>
  <c r="AL2172" i="5"/>
  <c r="AL2104" i="5"/>
  <c r="AL2040" i="5"/>
  <c r="AL1976" i="5"/>
  <c r="AL1912" i="5"/>
  <c r="AL1848" i="5"/>
  <c r="AL1784" i="5"/>
  <c r="AL1720" i="5"/>
  <c r="AL1656" i="5"/>
  <c r="AL1592" i="5"/>
  <c r="AL1528" i="5"/>
  <c r="AL1464" i="5"/>
  <c r="AL1400" i="5"/>
  <c r="AL1336" i="5"/>
  <c r="AL1272" i="5"/>
  <c r="AL1208" i="5"/>
  <c r="AL1144" i="5"/>
  <c r="AL1080" i="5"/>
  <c r="AL1016" i="5"/>
  <c r="AL952" i="5"/>
  <c r="AL888" i="5"/>
  <c r="AL824" i="5"/>
  <c r="AL760" i="5"/>
  <c r="AL696" i="5"/>
  <c r="AL632" i="5"/>
  <c r="AL568" i="5"/>
  <c r="AL504" i="5"/>
  <c r="AL440" i="5"/>
  <c r="AL376" i="5"/>
  <c r="AL312" i="5"/>
  <c r="AL248" i="5"/>
  <c r="AL184" i="5"/>
  <c r="AL120" i="5"/>
  <c r="AL56" i="5"/>
  <c r="AL3479" i="5"/>
  <c r="AL3283" i="5"/>
  <c r="AL3071" i="5"/>
  <c r="AL2863" i="5"/>
  <c r="AL2655" i="5"/>
  <c r="AL2447" i="5"/>
  <c r="AL2239" i="5"/>
  <c r="AL2039" i="5"/>
  <c r="AL1831" i="5"/>
  <c r="AL2132" i="5"/>
  <c r="AL2068" i="5"/>
  <c r="AL2004" i="5"/>
  <c r="AL1940" i="5"/>
  <c r="AL1876" i="5"/>
  <c r="AL1812" i="5"/>
  <c r="AL1748" i="5"/>
  <c r="AL1684" i="5"/>
  <c r="AL1620" i="5"/>
  <c r="AL1556" i="5"/>
  <c r="AL1492" i="5"/>
  <c r="AL1428" i="5"/>
  <c r="AL1364" i="5"/>
  <c r="AL1300" i="5"/>
  <c r="AL1236" i="5"/>
  <c r="AL1172" i="5"/>
  <c r="AL1108" i="5"/>
  <c r="AL1044" i="5"/>
  <c r="AL980" i="5"/>
  <c r="AL916" i="5"/>
  <c r="AL852" i="5"/>
  <c r="AL788" i="5"/>
  <c r="AL724" i="5"/>
  <c r="AL660" i="5"/>
  <c r="AL596" i="5"/>
  <c r="AL532" i="5"/>
  <c r="AL468" i="5"/>
  <c r="AL404" i="5"/>
  <c r="AL340" i="5"/>
  <c r="AL276" i="5"/>
  <c r="AL212" i="5"/>
  <c r="AL148" i="5"/>
  <c r="AL84" i="5"/>
  <c r="AL20" i="5"/>
  <c r="AL3371" i="5"/>
  <c r="AL3163" i="5"/>
  <c r="AL2955" i="5"/>
  <c r="AL2747" i="5"/>
  <c r="AL2539" i="5"/>
  <c r="AL2331" i="5"/>
  <c r="AL2131" i="5"/>
  <c r="AL1931" i="5"/>
  <c r="AL2160" i="5"/>
  <c r="AL2096" i="5"/>
  <c r="AL2032" i="5"/>
  <c r="AL1968" i="5"/>
  <c r="AL1904" i="5"/>
  <c r="AL1840" i="5"/>
  <c r="AL1776" i="5"/>
  <c r="AL1712" i="5"/>
  <c r="AL1648" i="5"/>
  <c r="AL1584" i="5"/>
  <c r="AL1520" i="5"/>
  <c r="AL1456" i="5"/>
  <c r="AL1392" i="5"/>
  <c r="AL1328" i="5"/>
  <c r="AL1264" i="5"/>
  <c r="AL1200" i="5"/>
  <c r="AL1136" i="5"/>
  <c r="AL1072" i="5"/>
  <c r="AL1008" i="5"/>
  <c r="AL944" i="5"/>
  <c r="AL880" i="5"/>
  <c r="AL816" i="5"/>
  <c r="AL752" i="5"/>
  <c r="AL688" i="5"/>
  <c r="AL624" i="5"/>
  <c r="AL560" i="5"/>
  <c r="AL496" i="5"/>
  <c r="AL432" i="5"/>
  <c r="AL368" i="5"/>
  <c r="AL304" i="5"/>
  <c r="AL240" i="5"/>
  <c r="AL176" i="5"/>
  <c r="AL112" i="5"/>
  <c r="AL48" i="5"/>
  <c r="AL3455" i="5"/>
  <c r="AL3255" i="5"/>
  <c r="AL3047" i="5"/>
  <c r="AL2839" i="5"/>
  <c r="AL2631" i="5"/>
  <c r="AL2415" i="5"/>
  <c r="AL2215" i="5"/>
  <c r="AL2015" i="5"/>
  <c r="AL1807" i="5"/>
  <c r="AL1623" i="5"/>
  <c r="AL1423" i="5"/>
  <c r="AL1215" i="5"/>
  <c r="AL1015" i="5"/>
  <c r="AL815" i="5"/>
  <c r="AL55" i="5"/>
  <c r="AL1555" i="5"/>
  <c r="AL1355" i="5"/>
  <c r="AL1155" i="5"/>
  <c r="AL955" i="5"/>
  <c r="AL747" i="5"/>
  <c r="AL603" i="5"/>
  <c r="AL291" i="5"/>
  <c r="AL1599" i="5"/>
  <c r="AL1399" i="5"/>
  <c r="AL1191" i="5"/>
  <c r="AL791" i="5"/>
  <c r="AL383" i="5"/>
  <c r="AL711" i="5"/>
  <c r="AL1531" i="5"/>
  <c r="AL923" i="5"/>
  <c r="AL315" i="5"/>
  <c r="AL511" i="5"/>
  <c r="AL547" i="5"/>
  <c r="AL91" i="5"/>
  <c r="AL1543" i="5"/>
  <c r="AL1343" i="5"/>
  <c r="AL1143" i="5"/>
  <c r="AL943" i="5"/>
  <c r="AL735" i="5"/>
  <c r="AL535" i="5"/>
  <c r="AL327" i="5"/>
  <c r="AL127" i="5"/>
  <c r="AL559" i="5"/>
  <c r="AL103" i="5"/>
  <c r="AL1691" i="5"/>
  <c r="AL1483" i="5"/>
  <c r="AL1283" i="5"/>
  <c r="AL1083" i="5"/>
  <c r="AL875" i="5"/>
  <c r="AL675" i="5"/>
  <c r="AL475" i="5"/>
  <c r="AL263" i="5"/>
  <c r="AL67" i="5"/>
  <c r="AL407" i="5"/>
  <c r="AL235" i="5"/>
  <c r="AL887" i="5"/>
  <c r="AL487" i="5"/>
  <c r="AL79" i="5"/>
  <c r="AL395" i="5"/>
  <c r="AL1635" i="5"/>
  <c r="AL1227" i="5"/>
  <c r="AL1031" i="5"/>
  <c r="AL627" i="5"/>
  <c r="AL419" i="5"/>
  <c r="AL11" i="5"/>
  <c r="AL247" i="5"/>
  <c r="AL499" i="5"/>
  <c r="AL1703" i="5"/>
  <c r="AL1495" i="5"/>
  <c r="AL1295" i="5"/>
  <c r="AL1095" i="5"/>
  <c r="AL687" i="5"/>
  <c r="AL275" i="5"/>
  <c r="AL463" i="5"/>
  <c r="AL1435" i="5"/>
  <c r="AL827" i="5"/>
  <c r="AL211" i="5"/>
  <c r="AL43" i="5"/>
  <c r="AL443" i="5"/>
  <c r="AL1647" i="5"/>
  <c r="AL1447" i="5"/>
  <c r="AL1243" i="5"/>
  <c r="AL1047" i="5"/>
  <c r="AL839" i="5"/>
  <c r="AL639" i="5"/>
  <c r="AL431" i="5"/>
  <c r="AL223" i="5"/>
  <c r="AL23" i="5"/>
  <c r="AL303" i="5"/>
  <c r="AL195" i="5"/>
  <c r="AL1587" i="5"/>
  <c r="AL1387" i="5"/>
  <c r="AL1179" i="5"/>
  <c r="AL979" i="5"/>
  <c r="AL779" i="5"/>
  <c r="AL571" i="5"/>
  <c r="AL371" i="5"/>
  <c r="AL163" i="5"/>
  <c r="AL663" i="5"/>
  <c r="AL151" i="5"/>
  <c r="AL991" i="5"/>
  <c r="AL587" i="5"/>
  <c r="AL175" i="5"/>
  <c r="AL203" i="5"/>
  <c r="AL139" i="5"/>
  <c r="AL1331" i="5"/>
  <c r="AL1131" i="5"/>
  <c r="AL723" i="5"/>
  <c r="AL523" i="5"/>
  <c r="AL115" i="5"/>
  <c r="AL343" i="5"/>
  <c r="AA53" i="5"/>
  <c r="AA51" i="5"/>
  <c r="AD10" i="1"/>
  <c r="AF10" i="1"/>
  <c r="AG10" i="1"/>
  <c r="AD11" i="1"/>
  <c r="AC10" i="1"/>
  <c r="AG11" i="1"/>
  <c r="AF11" i="1"/>
  <c r="AC11" i="1"/>
  <c r="AE11" i="1"/>
  <c r="AH10" i="1"/>
  <c r="AH11" i="1"/>
  <c r="AJ9" i="1" l="1"/>
  <c r="AE10" i="1"/>
  <c r="AD12" i="1"/>
  <c r="AF12" i="1"/>
  <c r="AG12" i="1"/>
  <c r="AD13" i="1"/>
  <c r="AC12" i="1"/>
  <c r="AE12" i="1"/>
  <c r="AG13" i="1"/>
  <c r="AF13" i="1"/>
  <c r="AD14" i="1"/>
  <c r="AE13" i="1"/>
  <c r="AC13" i="1"/>
  <c r="AH12" i="1"/>
  <c r="AG14" i="1"/>
  <c r="AF14" i="1"/>
  <c r="AD15" i="1"/>
  <c r="AE14" i="1"/>
  <c r="AC14" i="1"/>
  <c r="AH13" i="1"/>
  <c r="AF15" i="1"/>
  <c r="AG15" i="1"/>
  <c r="AE15" i="1"/>
  <c r="AC15" i="1"/>
  <c r="AD16" i="1"/>
  <c r="AH14" i="1"/>
  <c r="AH15" i="1"/>
  <c r="AF16" i="1"/>
  <c r="AG16" i="1"/>
  <c r="AD17" i="1"/>
  <c r="AC16" i="1"/>
  <c r="AE16" i="1"/>
  <c r="AF17" i="1"/>
  <c r="AG17" i="1"/>
  <c r="AD18" i="1"/>
  <c r="AE17" i="1"/>
  <c r="AC17" i="1"/>
  <c r="AH16" i="1"/>
  <c r="AF18" i="1"/>
  <c r="AG18" i="1"/>
  <c r="AE18" i="1"/>
  <c r="AC18" i="1"/>
  <c r="AD19" i="1"/>
  <c r="AH17" i="1"/>
  <c r="AH18" i="1"/>
  <c r="AG19" i="1"/>
  <c r="AF19" i="1"/>
  <c r="AE19" i="1"/>
  <c r="AC19" i="1"/>
  <c r="AD20" i="1"/>
  <c r="AH19" i="1"/>
  <c r="AG20" i="1"/>
  <c r="AF20" i="1"/>
  <c r="AE20" i="1"/>
  <c r="AD21" i="1"/>
  <c r="AC20" i="1"/>
  <c r="AG21" i="1"/>
  <c r="AF21" i="1"/>
  <c r="AE21" i="1"/>
  <c r="AD22" i="1"/>
  <c r="AC21" i="1"/>
  <c r="AH20" i="1"/>
  <c r="AF22" i="1"/>
  <c r="AG22" i="1"/>
  <c r="AE22" i="1"/>
  <c r="AC22" i="1"/>
  <c r="AD23" i="1"/>
  <c r="AH21" i="1"/>
  <c r="AH22" i="1"/>
  <c r="AF23" i="1"/>
  <c r="AG23" i="1"/>
  <c r="AE23" i="1"/>
  <c r="AC23" i="1"/>
  <c r="AD24" i="1"/>
  <c r="AH23" i="1"/>
  <c r="AG24" i="1"/>
  <c r="AF24" i="1"/>
  <c r="AE24" i="1"/>
  <c r="AD25" i="1"/>
  <c r="AC24" i="1"/>
  <c r="AF25" i="1"/>
  <c r="AG25" i="1"/>
  <c r="AE25" i="1"/>
  <c r="AD26" i="1"/>
  <c r="AC25" i="1"/>
  <c r="AH24" i="1"/>
  <c r="AG26" i="1"/>
  <c r="AF26" i="1"/>
  <c r="AD27" i="1"/>
  <c r="AE26" i="1"/>
  <c r="AC26" i="1"/>
  <c r="AH25" i="1"/>
  <c r="AG27" i="1"/>
  <c r="AF27" i="1"/>
  <c r="AE27" i="1"/>
  <c r="AC27" i="1"/>
  <c r="AD28" i="1"/>
  <c r="AH26" i="1"/>
  <c r="AH27" i="1"/>
  <c r="AF28" i="1"/>
  <c r="AG28" i="1"/>
  <c r="AD29" i="1"/>
  <c r="AE28" i="1"/>
  <c r="AC28" i="1"/>
  <c r="AF29" i="1"/>
  <c r="AG29" i="1"/>
  <c r="AC29" i="1"/>
  <c r="AD30" i="1"/>
  <c r="AE29" i="1"/>
  <c r="AH28" i="1"/>
  <c r="AH29" i="1"/>
  <c r="AF30" i="1"/>
  <c r="AG30" i="1"/>
  <c r="AD31" i="1"/>
  <c r="AC30" i="1"/>
  <c r="AE30" i="1"/>
  <c r="AG31" i="1"/>
  <c r="AF31" i="1"/>
  <c r="AE31" i="1"/>
  <c r="AD32" i="1"/>
  <c r="AC31" i="1"/>
  <c r="AH30" i="1"/>
  <c r="AF32" i="1"/>
  <c r="AG32" i="1"/>
  <c r="AE32" i="1"/>
  <c r="AC32" i="1"/>
  <c r="AD33" i="1"/>
  <c r="AH31" i="1"/>
  <c r="AH32" i="1"/>
  <c r="AG33" i="1"/>
  <c r="AF33" i="1"/>
  <c r="AD34" i="1"/>
  <c r="AC33" i="1"/>
  <c r="AE33" i="1"/>
  <c r="AF34" i="1"/>
  <c r="AG34" i="1"/>
  <c r="AE34" i="1"/>
  <c r="AC34" i="1"/>
  <c r="AD35" i="1"/>
  <c r="AH33" i="1"/>
  <c r="AH34" i="1"/>
  <c r="AF35" i="1"/>
  <c r="AG35" i="1"/>
  <c r="AD36" i="1"/>
  <c r="AC35" i="1"/>
  <c r="AE35" i="1"/>
  <c r="AF36" i="1"/>
  <c r="AG36" i="1"/>
  <c r="AC36" i="1"/>
  <c r="AD37" i="1"/>
  <c r="AE36" i="1"/>
  <c r="AH35" i="1"/>
  <c r="AH36" i="1"/>
  <c r="AG37" i="1"/>
  <c r="AF37" i="1"/>
  <c r="AD38" i="1"/>
  <c r="AE37" i="1"/>
  <c r="AC37" i="1"/>
  <c r="AG38" i="1"/>
  <c r="AF38" i="1"/>
  <c r="AE38" i="1"/>
  <c r="AC38" i="1"/>
  <c r="AD39" i="1"/>
  <c r="AH37" i="1"/>
  <c r="AH38" i="1"/>
  <c r="AG39" i="1"/>
  <c r="AF39" i="1"/>
  <c r="AC39" i="1"/>
  <c r="AD40" i="1"/>
  <c r="AE39" i="1"/>
  <c r="AH39" i="1"/>
  <c r="AF40" i="1"/>
  <c r="AG40" i="1"/>
  <c r="AD41" i="1"/>
  <c r="AE40" i="1"/>
  <c r="AC40" i="1"/>
  <c r="AF41" i="1"/>
  <c r="AG41" i="1"/>
  <c r="AE41" i="1"/>
  <c r="AC41" i="1"/>
  <c r="AD42" i="1"/>
  <c r="AH40" i="1"/>
  <c r="AH41" i="1"/>
  <c r="AG42" i="1"/>
  <c r="AF42" i="1"/>
  <c r="AE42" i="1"/>
  <c r="AC42" i="1"/>
  <c r="AD43" i="1"/>
  <c r="AH42" i="1"/>
  <c r="AF43" i="1"/>
  <c r="AG43" i="1"/>
  <c r="AC43" i="1"/>
  <c r="AE43" i="1"/>
  <c r="AD44" i="1"/>
  <c r="AH43" i="1"/>
  <c r="AF44" i="1"/>
  <c r="AG44" i="1"/>
  <c r="AC44" i="1"/>
  <c r="AD45" i="1"/>
  <c r="AE44" i="1"/>
  <c r="AH44" i="1"/>
  <c r="AG45" i="1"/>
  <c r="AF45" i="1"/>
  <c r="AC45" i="1"/>
  <c r="AE45" i="1"/>
  <c r="AD46" i="1"/>
  <c r="AH45" i="1"/>
  <c r="AG46" i="1"/>
  <c r="AF46" i="1"/>
  <c r="AE46" i="1"/>
  <c r="AC46" i="1"/>
  <c r="AD47" i="1"/>
  <c r="AH46" i="1"/>
  <c r="AF47" i="1"/>
  <c r="AG47" i="1"/>
  <c r="AD48" i="1"/>
  <c r="AC47" i="1"/>
  <c r="AE47" i="1"/>
  <c r="AG48" i="1"/>
  <c r="AF48" i="1"/>
  <c r="AE48" i="1"/>
  <c r="AD49" i="1"/>
  <c r="AC48" i="1"/>
  <c r="AH47" i="1"/>
  <c r="AG49" i="1"/>
  <c r="AF49" i="1"/>
  <c r="AC49" i="1"/>
  <c r="AE49" i="1"/>
  <c r="AD50" i="1"/>
  <c r="AH48" i="1"/>
  <c r="AH49" i="1"/>
  <c r="AG50" i="1"/>
  <c r="AF50" i="1"/>
  <c r="AD51" i="1"/>
  <c r="AE50" i="1"/>
  <c r="AC50" i="1"/>
  <c r="AF51" i="1"/>
  <c r="AG51" i="1"/>
  <c r="AE51" i="1"/>
  <c r="AC51" i="1"/>
  <c r="AD52" i="1"/>
  <c r="AH50" i="1"/>
  <c r="AH51" i="1"/>
  <c r="AG52" i="1"/>
  <c r="AF52" i="1"/>
  <c r="AE52" i="1"/>
  <c r="AC52" i="1"/>
  <c r="AD53" i="1"/>
  <c r="AH52" i="1"/>
  <c r="AG53" i="1"/>
  <c r="AF53" i="1"/>
  <c r="AC53" i="1"/>
  <c r="AE53" i="1"/>
  <c r="AD54" i="1"/>
  <c r="AH53" i="1"/>
  <c r="AG54" i="1"/>
  <c r="AF54" i="1"/>
  <c r="AD55" i="1"/>
  <c r="AE54" i="1"/>
  <c r="AC54" i="1"/>
  <c r="AF55" i="1"/>
  <c r="AG55" i="1"/>
  <c r="AC55" i="1"/>
  <c r="AE55" i="1"/>
  <c r="AD56" i="1"/>
  <c r="AH54" i="1"/>
  <c r="AH55" i="1"/>
  <c r="AG56" i="1"/>
  <c r="AF56" i="1"/>
  <c r="AC56" i="1"/>
  <c r="AE56" i="1"/>
  <c r="AD57" i="1"/>
  <c r="AH56" i="1"/>
  <c r="AF57" i="1"/>
  <c r="AG57" i="1"/>
  <c r="AD58" i="1"/>
  <c r="AC57" i="1"/>
  <c r="AE57" i="1"/>
  <c r="AF58" i="1"/>
  <c r="AG58" i="1"/>
  <c r="AD59" i="1"/>
  <c r="AC58" i="1"/>
  <c r="AE58" i="1"/>
  <c r="AH57" i="1"/>
  <c r="AF59" i="1"/>
  <c r="AG59" i="1"/>
  <c r="AE59" i="1"/>
  <c r="AC59" i="1"/>
  <c r="AD60" i="1"/>
  <c r="AH58" i="1"/>
  <c r="AH59" i="1"/>
  <c r="AF60" i="1"/>
  <c r="AG60" i="1"/>
  <c r="AE60" i="1"/>
  <c r="AC60" i="1"/>
  <c r="AD61" i="1"/>
  <c r="AH60" i="1"/>
  <c r="AF61" i="1"/>
  <c r="AG61" i="1"/>
  <c r="AE61" i="1"/>
  <c r="AC61" i="1"/>
  <c r="AD62" i="1"/>
  <c r="AH61" i="1"/>
  <c r="AG62" i="1"/>
  <c r="AF62" i="1"/>
  <c r="AD63" i="1"/>
  <c r="AC62" i="1"/>
  <c r="AE62" i="1"/>
  <c r="AF63" i="1"/>
  <c r="AG63" i="1"/>
  <c r="AE63" i="1"/>
  <c r="AC63" i="1"/>
  <c r="AD64" i="1"/>
  <c r="AH62" i="1"/>
  <c r="AH63" i="1"/>
  <c r="AF64" i="1"/>
  <c r="AG64" i="1"/>
  <c r="AE64" i="1"/>
  <c r="AC64" i="1"/>
  <c r="AD65" i="1"/>
  <c r="AH64" i="1"/>
  <c r="AF65" i="1"/>
  <c r="AG65" i="1"/>
  <c r="AE65" i="1"/>
  <c r="AC65" i="1"/>
  <c r="AD66" i="1"/>
  <c r="AH65" i="1"/>
  <c r="AF66" i="1"/>
  <c r="AG66" i="1"/>
  <c r="AD67" i="1"/>
  <c r="AC66" i="1"/>
  <c r="AE66" i="1"/>
  <c r="AG67" i="1"/>
  <c r="AF67" i="1"/>
  <c r="AC67" i="1"/>
  <c r="AE67" i="1"/>
  <c r="AD68" i="1"/>
  <c r="AH66" i="1"/>
  <c r="AH67" i="1"/>
  <c r="AF68" i="1"/>
  <c r="AG68" i="1"/>
  <c r="AC68" i="1"/>
  <c r="AE68" i="1"/>
  <c r="AD69" i="1"/>
  <c r="AH68" i="1"/>
  <c r="AF69" i="1"/>
  <c r="AG69" i="1"/>
  <c r="AD70" i="1"/>
  <c r="AE69" i="1"/>
  <c r="AC69" i="1"/>
  <c r="AF70" i="1"/>
  <c r="AG70" i="1"/>
  <c r="AD71" i="1"/>
  <c r="AE70" i="1"/>
  <c r="AC70" i="1"/>
  <c r="AH69" i="1"/>
  <c r="AF71" i="1"/>
  <c r="AG71" i="1"/>
  <c r="AE71" i="1"/>
  <c r="AC71" i="1"/>
  <c r="AD72" i="1"/>
  <c r="AH70" i="1"/>
  <c r="AH71" i="1"/>
  <c r="AG72" i="1"/>
  <c r="AF72" i="1"/>
  <c r="AE72" i="1"/>
  <c r="AC72" i="1"/>
  <c r="AD73" i="1"/>
  <c r="AH72" i="1"/>
  <c r="AF73" i="1"/>
  <c r="AG73" i="1"/>
  <c r="AC73" i="1"/>
  <c r="AE73" i="1"/>
  <c r="AD74" i="1"/>
  <c r="AH73" i="1"/>
  <c r="AG74" i="1"/>
  <c r="AF74" i="1"/>
  <c r="AD75" i="1"/>
  <c r="AC74" i="1"/>
  <c r="AE74" i="1"/>
  <c r="AG75" i="1"/>
  <c r="AF75" i="1"/>
  <c r="AC75" i="1"/>
  <c r="AE75" i="1"/>
  <c r="AD76" i="1"/>
  <c r="AH74" i="1"/>
  <c r="AH75" i="1"/>
  <c r="AG76" i="1"/>
  <c r="AF76" i="1"/>
  <c r="AC76" i="1"/>
  <c r="AE76" i="1"/>
  <c r="AD77" i="1"/>
  <c r="AH76" i="1"/>
  <c r="AG77" i="1"/>
  <c r="AF77" i="1"/>
  <c r="AD78" i="1"/>
  <c r="AC77" i="1"/>
  <c r="AE77" i="1"/>
  <c r="AF78" i="1"/>
  <c r="AG78" i="1"/>
  <c r="AD79" i="1"/>
  <c r="AE78" i="1"/>
  <c r="AC78" i="1"/>
  <c r="AH77" i="1"/>
  <c r="AG79" i="1"/>
  <c r="AF79" i="1"/>
  <c r="AE79" i="1"/>
  <c r="AC79" i="1"/>
  <c r="AD80" i="1"/>
  <c r="AH78" i="1"/>
  <c r="AH79" i="1"/>
  <c r="AG80" i="1"/>
  <c r="AF80" i="1"/>
  <c r="AC80" i="1"/>
  <c r="AE80" i="1"/>
  <c r="AD81" i="1"/>
  <c r="AH80" i="1"/>
  <c r="AG81" i="1"/>
  <c r="AF81" i="1"/>
  <c r="AD82" i="1"/>
  <c r="AE81" i="1"/>
  <c r="AC81" i="1"/>
  <c r="AG82" i="1"/>
  <c r="AF82" i="1"/>
  <c r="AD83" i="1"/>
  <c r="AE82" i="1"/>
  <c r="AC82" i="1"/>
  <c r="AH81" i="1"/>
  <c r="AF83" i="1"/>
  <c r="AG83" i="1"/>
  <c r="AC83" i="1"/>
  <c r="AE83" i="1"/>
  <c r="AD84" i="1"/>
  <c r="AH82" i="1"/>
  <c r="AH83" i="1"/>
  <c r="AG84" i="1"/>
  <c r="AF84" i="1"/>
  <c r="AE84" i="1"/>
  <c r="AC84" i="1"/>
  <c r="AD85" i="1"/>
  <c r="AH84" i="1"/>
  <c r="AF85" i="1"/>
  <c r="AG85" i="1"/>
  <c r="AC85" i="1"/>
  <c r="AE85" i="1"/>
  <c r="AD86" i="1"/>
  <c r="AH85" i="1"/>
  <c r="AF86" i="1"/>
  <c r="AG86" i="1"/>
  <c r="AD87" i="1"/>
  <c r="AE86" i="1"/>
  <c r="AC86" i="1"/>
  <c r="AG87" i="1"/>
  <c r="AF87" i="1"/>
  <c r="AC87" i="1"/>
  <c r="AE87" i="1"/>
  <c r="AD88" i="1"/>
  <c r="AH86" i="1"/>
  <c r="AH87" i="1"/>
  <c r="AG88" i="1"/>
  <c r="AF88" i="1"/>
  <c r="AE88" i="1"/>
  <c r="AC88" i="1"/>
  <c r="AD89" i="1"/>
  <c r="AH88" i="1"/>
  <c r="AF89" i="1"/>
  <c r="AG89" i="1"/>
  <c r="AE89" i="1"/>
  <c r="AC89" i="1"/>
  <c r="AD90" i="1"/>
  <c r="AH89" i="1"/>
  <c r="AF90" i="1"/>
  <c r="AG90" i="1"/>
  <c r="AD91" i="1"/>
  <c r="AE90" i="1"/>
  <c r="AC90" i="1"/>
  <c r="AF91" i="1"/>
  <c r="AG91" i="1"/>
  <c r="AC91" i="1"/>
  <c r="AE91" i="1"/>
  <c r="AD92" i="1"/>
  <c r="AH90" i="1"/>
  <c r="AH91" i="1"/>
  <c r="AF92" i="1"/>
  <c r="AG92" i="1"/>
  <c r="AE92" i="1"/>
  <c r="AC92" i="1"/>
  <c r="AD93" i="1"/>
  <c r="AH92" i="1"/>
  <c r="AG93" i="1"/>
  <c r="AF93" i="1"/>
  <c r="AE93" i="1"/>
  <c r="AC93" i="1"/>
  <c r="AD94" i="1"/>
  <c r="AH93" i="1"/>
  <c r="AG94" i="1"/>
  <c r="AF94" i="1"/>
  <c r="AD95" i="1"/>
  <c r="AE94" i="1"/>
  <c r="AC94" i="1"/>
  <c r="AG95" i="1"/>
  <c r="AF95" i="1"/>
  <c r="AE95" i="1"/>
  <c r="AC95" i="1"/>
  <c r="AD96" i="1"/>
  <c r="AH94" i="1"/>
  <c r="AH95" i="1"/>
  <c r="AG96" i="1"/>
  <c r="AF96" i="1"/>
  <c r="AC96" i="1"/>
  <c r="AE96" i="1"/>
  <c r="AD97" i="1"/>
  <c r="AH96" i="1"/>
  <c r="AG97" i="1"/>
  <c r="AF97" i="1"/>
  <c r="AD98" i="1"/>
  <c r="AC97" i="1"/>
  <c r="AE97" i="1"/>
  <c r="AF98" i="1"/>
  <c r="AG98" i="1"/>
  <c r="AD99" i="1"/>
  <c r="AE98" i="1"/>
  <c r="AC98" i="1"/>
  <c r="AH97" i="1"/>
  <c r="AG99" i="1"/>
  <c r="AF99" i="1"/>
  <c r="AC99" i="1"/>
  <c r="AE99" i="1"/>
  <c r="AD100" i="1"/>
  <c r="AH98" i="1"/>
  <c r="AH99" i="1"/>
  <c r="AG100" i="1"/>
  <c r="AF100" i="1"/>
  <c r="AC100" i="1"/>
  <c r="AE100" i="1"/>
  <c r="AD101" i="1"/>
  <c r="AH100" i="1"/>
  <c r="AG101" i="1"/>
  <c r="AF101" i="1"/>
  <c r="AD102" i="1"/>
  <c r="AE101" i="1"/>
  <c r="AC101" i="1"/>
  <c r="AG102" i="1"/>
  <c r="AF102" i="1"/>
  <c r="AD103" i="1"/>
  <c r="AE102" i="1"/>
  <c r="AC102" i="1"/>
  <c r="AH101" i="1"/>
  <c r="AF103" i="1"/>
  <c r="AG103" i="1"/>
  <c r="AC103" i="1"/>
  <c r="AE103" i="1"/>
  <c r="AD104" i="1"/>
  <c r="AH102" i="1"/>
  <c r="AH103" i="1"/>
  <c r="AF104" i="1"/>
  <c r="AG104" i="1"/>
  <c r="AC104" i="1"/>
  <c r="AE104" i="1"/>
  <c r="AD105" i="1"/>
  <c r="AH104" i="1"/>
  <c r="AF105" i="1"/>
  <c r="AG105" i="1"/>
  <c r="AC105" i="1"/>
  <c r="AE105" i="1"/>
  <c r="AD106" i="1"/>
  <c r="AH105" i="1"/>
  <c r="AG106" i="1"/>
  <c r="AF106" i="1"/>
  <c r="AC106" i="1"/>
  <c r="AE106" i="1"/>
  <c r="AD107" i="1"/>
  <c r="AH106" i="1"/>
  <c r="AF107" i="1"/>
  <c r="AG107" i="1"/>
  <c r="AC107" i="1"/>
  <c r="AE107" i="1"/>
  <c r="AD108" i="1"/>
  <c r="AH107" i="1"/>
  <c r="AF108" i="1"/>
  <c r="AG108" i="1"/>
  <c r="AE108" i="1"/>
  <c r="AC108" i="1"/>
  <c r="AD109" i="1"/>
  <c r="AH108" i="1"/>
  <c r="AG109" i="1"/>
  <c r="AF109" i="1"/>
  <c r="AC109" i="1"/>
  <c r="AE109" i="1"/>
  <c r="AD110" i="1"/>
  <c r="AH109" i="1"/>
  <c r="AG110" i="1"/>
  <c r="AF110" i="1"/>
  <c r="AD111" i="1"/>
  <c r="AE110" i="1"/>
  <c r="AC110" i="1"/>
  <c r="AF111" i="1"/>
  <c r="AG111" i="1"/>
  <c r="AC111" i="1"/>
  <c r="AE111" i="1"/>
  <c r="AD112" i="1"/>
  <c r="AH110" i="1"/>
  <c r="AH111" i="1"/>
  <c r="AF112" i="1"/>
  <c r="AG112" i="1"/>
  <c r="AE112" i="1"/>
  <c r="AC112" i="1"/>
  <c r="AD113" i="1"/>
  <c r="AH112" i="1"/>
  <c r="AG113" i="1"/>
  <c r="AF113" i="1"/>
  <c r="AC113" i="1"/>
  <c r="AE113" i="1"/>
  <c r="AD114" i="1"/>
  <c r="AH113" i="1"/>
  <c r="AF114" i="1"/>
  <c r="AG114" i="1"/>
  <c r="AD115" i="1"/>
  <c r="AE114" i="1"/>
  <c r="AC114" i="1"/>
  <c r="AG115" i="1"/>
  <c r="AF115" i="1"/>
  <c r="AE115" i="1"/>
  <c r="AC115" i="1"/>
  <c r="AD116" i="1"/>
  <c r="AH114" i="1"/>
  <c r="AH115" i="1"/>
  <c r="AG116" i="1"/>
  <c r="AF116" i="1"/>
  <c r="AC116" i="1"/>
  <c r="AE116" i="1"/>
  <c r="AD117" i="1"/>
  <c r="AH116" i="1"/>
  <c r="AG117" i="1"/>
  <c r="AF117" i="1"/>
  <c r="AD118" i="1"/>
  <c r="AC117" i="1"/>
  <c r="AE117" i="1"/>
  <c r="AF118" i="1"/>
  <c r="AG118" i="1"/>
  <c r="AC118" i="1"/>
  <c r="AE118" i="1"/>
  <c r="AD119" i="1"/>
  <c r="AH117" i="1"/>
  <c r="AH118" i="1"/>
  <c r="AG119" i="1"/>
  <c r="AF119" i="1"/>
  <c r="AC119" i="1"/>
  <c r="AE119" i="1"/>
  <c r="AD120" i="1"/>
  <c r="AH119" i="1"/>
  <c r="AF120" i="1"/>
  <c r="AG120" i="1"/>
  <c r="AC120" i="1"/>
  <c r="AE120" i="1"/>
  <c r="AD121" i="1"/>
  <c r="AH120" i="1"/>
  <c r="AF121" i="1"/>
  <c r="AG121" i="1"/>
  <c r="AD122" i="1"/>
  <c r="AC121" i="1"/>
  <c r="AE121" i="1"/>
  <c r="AF122" i="1"/>
  <c r="AG122" i="1"/>
  <c r="AD123" i="1"/>
  <c r="AC122" i="1"/>
  <c r="AE122" i="1"/>
  <c r="AH121" i="1"/>
  <c r="AG123" i="1"/>
  <c r="AF123" i="1"/>
  <c r="AC123" i="1"/>
  <c r="AE123" i="1"/>
  <c r="AD124" i="1"/>
  <c r="AH122" i="1"/>
  <c r="AH123" i="1"/>
  <c r="AF124" i="1"/>
  <c r="AG124" i="1"/>
  <c r="AE124" i="1"/>
  <c r="AC124" i="1"/>
  <c r="AD125" i="1"/>
  <c r="AH124" i="1"/>
  <c r="AF125" i="1"/>
  <c r="AG125" i="1"/>
  <c r="AD126" i="1"/>
  <c r="AE125" i="1"/>
  <c r="AC125" i="1"/>
  <c r="AF126" i="1"/>
  <c r="AG126" i="1"/>
  <c r="AD127" i="1"/>
  <c r="AE126" i="1"/>
  <c r="AC126" i="1"/>
  <c r="AH125" i="1"/>
  <c r="AG127" i="1"/>
  <c r="AF127" i="1"/>
  <c r="AC127" i="1"/>
  <c r="AE127" i="1"/>
  <c r="AD128" i="1"/>
  <c r="AH126" i="1"/>
  <c r="AH127" i="1"/>
  <c r="AF128" i="1"/>
  <c r="AG128" i="1"/>
  <c r="AE128" i="1"/>
  <c r="AC128" i="1"/>
  <c r="AD129" i="1"/>
  <c r="AH128" i="1"/>
  <c r="AG129" i="1"/>
  <c r="AF129" i="1"/>
  <c r="AE129" i="1"/>
  <c r="AC129" i="1"/>
  <c r="AD130" i="1"/>
  <c r="AH129" i="1"/>
  <c r="AF130" i="1"/>
  <c r="AG130" i="1"/>
  <c r="AD131" i="1"/>
  <c r="AE130" i="1"/>
  <c r="AC130" i="1"/>
  <c r="AF131" i="1"/>
  <c r="AG131" i="1"/>
  <c r="AE131" i="1"/>
  <c r="AC131" i="1"/>
  <c r="AD132" i="1"/>
  <c r="AH130" i="1"/>
  <c r="AH131" i="1"/>
  <c r="AF132" i="1"/>
  <c r="AG132" i="1"/>
  <c r="AC132" i="1"/>
  <c r="AE132" i="1"/>
  <c r="AD133" i="1"/>
  <c r="AH132" i="1"/>
  <c r="AG133" i="1"/>
  <c r="AF133" i="1"/>
  <c r="AD134" i="1"/>
  <c r="AC133" i="1"/>
  <c r="AE133" i="1"/>
  <c r="AF134" i="1"/>
  <c r="AG134" i="1"/>
  <c r="AD135" i="1"/>
  <c r="AC134" i="1"/>
  <c r="AE134" i="1"/>
  <c r="AH133" i="1"/>
  <c r="AF135" i="1"/>
  <c r="AG135" i="1"/>
  <c r="AE135" i="1"/>
  <c r="AC135" i="1"/>
  <c r="AD136" i="1"/>
  <c r="AH134" i="1"/>
  <c r="AH135" i="1"/>
  <c r="AF136" i="1"/>
  <c r="AG136" i="1"/>
  <c r="AC136" i="1"/>
  <c r="AE136" i="1"/>
  <c r="AD137" i="1"/>
  <c r="AH136" i="1"/>
  <c r="AF137" i="1"/>
  <c r="AG137" i="1"/>
  <c r="AD138" i="1"/>
  <c r="AC137" i="1"/>
  <c r="AE137" i="1"/>
  <c r="AF138" i="1"/>
  <c r="AG138" i="1"/>
  <c r="AD139" i="1"/>
  <c r="AE138" i="1"/>
  <c r="AC138" i="1"/>
  <c r="AH137" i="1"/>
  <c r="AF139" i="1"/>
  <c r="AG139" i="1"/>
  <c r="AC139" i="1"/>
  <c r="AE139" i="1"/>
  <c r="AD140" i="1"/>
  <c r="AH138" i="1"/>
  <c r="AH139" i="1"/>
  <c r="AG140" i="1"/>
  <c r="AF140" i="1"/>
  <c r="AE140" i="1"/>
  <c r="AC140" i="1"/>
  <c r="AD141" i="1"/>
  <c r="AH140" i="1"/>
  <c r="AG141" i="1"/>
  <c r="AF141" i="1"/>
  <c r="AE141" i="1"/>
  <c r="AC141" i="1"/>
  <c r="AD142" i="1"/>
  <c r="AH141" i="1"/>
  <c r="AF142" i="1"/>
  <c r="AG142" i="1"/>
  <c r="AD143" i="1"/>
  <c r="AE142" i="1"/>
  <c r="AC142" i="1"/>
  <c r="AG143" i="1"/>
  <c r="AF143" i="1"/>
  <c r="AE143" i="1"/>
  <c r="AC143" i="1"/>
  <c r="AD144" i="1"/>
  <c r="AH142" i="1"/>
  <c r="AH143" i="1"/>
  <c r="AG144" i="1"/>
  <c r="AF144" i="1"/>
  <c r="AC144" i="1"/>
  <c r="AE144" i="1"/>
  <c r="AD145" i="1"/>
  <c r="AH144" i="1"/>
  <c r="AF145" i="1"/>
  <c r="AG145" i="1"/>
  <c r="AD146" i="1"/>
  <c r="AE145" i="1"/>
  <c r="AC145" i="1"/>
  <c r="AF146" i="1"/>
  <c r="AG146" i="1"/>
  <c r="AD147" i="1"/>
  <c r="AE146" i="1"/>
  <c r="AC146" i="1"/>
  <c r="AH145" i="1"/>
  <c r="AG147" i="1"/>
  <c r="AF147" i="1"/>
  <c r="AC147" i="1"/>
  <c r="AE147" i="1"/>
  <c r="AD148" i="1"/>
  <c r="AH146" i="1"/>
  <c r="AH147" i="1"/>
  <c r="AF148" i="1"/>
  <c r="AG148" i="1"/>
  <c r="AE148" i="1"/>
  <c r="AC148" i="1"/>
  <c r="AD149" i="1"/>
  <c r="AH148" i="1"/>
  <c r="AG149" i="1"/>
  <c r="AF149" i="1"/>
  <c r="AE149" i="1"/>
  <c r="AC149" i="1"/>
  <c r="AD150" i="1"/>
  <c r="AH149" i="1"/>
  <c r="AF150" i="1"/>
  <c r="AG150" i="1"/>
  <c r="AD151" i="1"/>
  <c r="AC150" i="1"/>
  <c r="AE150" i="1"/>
  <c r="AG151" i="1"/>
  <c r="AF151" i="1"/>
  <c r="AE151" i="1"/>
  <c r="AC151" i="1"/>
  <c r="AD152" i="1"/>
  <c r="AH150" i="1"/>
  <c r="AH151" i="1"/>
  <c r="AG152" i="1"/>
  <c r="AF152" i="1"/>
  <c r="AE152" i="1"/>
  <c r="AC152" i="1"/>
  <c r="AD153" i="1"/>
  <c r="AH152" i="1"/>
  <c r="AG153" i="1"/>
  <c r="AF153" i="1"/>
  <c r="AE153" i="1"/>
  <c r="AC153" i="1"/>
  <c r="AD154" i="1"/>
  <c r="AH153" i="1"/>
  <c r="AF154" i="1"/>
  <c r="AG154" i="1"/>
  <c r="AD155" i="1"/>
  <c r="AC154" i="1"/>
  <c r="AE154" i="1"/>
  <c r="AG155" i="1"/>
  <c r="AF155" i="1"/>
  <c r="AE155" i="1"/>
  <c r="AC155" i="1"/>
  <c r="AD156" i="1"/>
  <c r="AH154" i="1"/>
  <c r="AH155" i="1"/>
  <c r="AF156" i="1"/>
  <c r="AG156" i="1"/>
  <c r="AC156" i="1"/>
  <c r="AE156" i="1"/>
  <c r="AD157" i="1"/>
  <c r="AH156" i="1"/>
  <c r="AG157" i="1"/>
  <c r="AF157" i="1"/>
  <c r="AD158" i="1"/>
  <c r="AC157" i="1"/>
  <c r="AE157" i="1"/>
  <c r="AG158" i="1"/>
  <c r="AF158" i="1"/>
  <c r="AE158" i="1"/>
  <c r="AC158" i="1"/>
  <c r="AD159" i="1"/>
  <c r="AH157" i="1"/>
  <c r="AH158" i="1"/>
  <c r="AG159" i="1"/>
  <c r="AF159" i="1"/>
  <c r="AC159" i="1"/>
  <c r="AE159" i="1"/>
  <c r="AD160" i="1"/>
  <c r="AH159" i="1"/>
  <c r="AF160" i="1"/>
  <c r="AG160" i="1"/>
  <c r="AC160" i="1"/>
  <c r="AE160" i="1"/>
  <c r="AD161" i="1"/>
  <c r="AH160" i="1"/>
  <c r="AF161" i="1"/>
  <c r="AG161" i="1"/>
  <c r="AE161" i="1"/>
  <c r="AC161" i="1"/>
  <c r="AD162" i="1"/>
  <c r="AH161" i="1"/>
  <c r="AF162" i="1"/>
  <c r="AG162" i="1"/>
  <c r="AD163" i="1"/>
  <c r="AE162" i="1"/>
  <c r="AC162" i="1"/>
  <c r="AF163" i="1"/>
  <c r="AG163" i="1"/>
  <c r="AC163" i="1"/>
  <c r="AE163" i="1"/>
  <c r="AD164" i="1"/>
  <c r="AH162" i="1"/>
  <c r="AH163" i="1"/>
  <c r="AF164" i="1"/>
  <c r="AG164" i="1"/>
  <c r="AC164" i="1"/>
  <c r="AE164" i="1"/>
  <c r="AD165" i="1"/>
  <c r="AH164" i="1"/>
  <c r="AG165" i="1"/>
  <c r="AF165" i="1"/>
  <c r="AD166" i="1"/>
  <c r="AC165" i="1"/>
  <c r="AE165" i="1"/>
  <c r="AG166" i="1"/>
  <c r="AF166" i="1"/>
  <c r="AD167" i="1"/>
  <c r="AE166" i="1"/>
  <c r="AC166" i="1"/>
  <c r="AH165" i="1"/>
  <c r="AG167" i="1"/>
  <c r="AF167" i="1"/>
  <c r="AC167" i="1"/>
  <c r="AE167" i="1"/>
  <c r="AD168" i="1"/>
  <c r="AH166" i="1"/>
  <c r="AH167" i="1"/>
  <c r="AG168" i="1"/>
  <c r="AF168" i="1"/>
  <c r="AC168" i="1"/>
  <c r="AE168" i="1"/>
  <c r="AD169" i="1"/>
  <c r="AH168" i="1"/>
  <c r="AF169" i="1"/>
  <c r="AG169" i="1"/>
  <c r="AD170" i="1"/>
  <c r="AC169" i="1"/>
  <c r="AE169" i="1"/>
  <c r="AG170" i="1"/>
  <c r="AF170" i="1"/>
  <c r="AD171" i="1"/>
  <c r="AC170" i="1"/>
  <c r="AE170" i="1"/>
  <c r="AH169" i="1"/>
  <c r="AG171" i="1"/>
  <c r="AF171" i="1"/>
  <c r="AC171" i="1"/>
  <c r="AE171" i="1"/>
  <c r="AD172" i="1"/>
  <c r="AH170" i="1"/>
  <c r="AH171" i="1"/>
  <c r="AG172" i="1"/>
  <c r="AF172" i="1"/>
  <c r="AC172" i="1"/>
  <c r="AE172" i="1"/>
  <c r="AD173" i="1"/>
  <c r="AH172" i="1"/>
  <c r="AG173" i="1"/>
  <c r="AF173" i="1"/>
  <c r="AD174" i="1"/>
  <c r="AC173" i="1"/>
  <c r="AE173" i="1"/>
  <c r="AF174" i="1"/>
  <c r="AG174" i="1"/>
  <c r="AD175" i="1"/>
  <c r="AE174" i="1"/>
  <c r="AC174" i="1"/>
  <c r="AH173" i="1"/>
  <c r="AF175" i="1"/>
  <c r="AG175" i="1"/>
  <c r="AC175" i="1"/>
  <c r="AE175" i="1"/>
  <c r="AD176" i="1"/>
  <c r="AH174" i="1"/>
  <c r="AH175" i="1"/>
  <c r="AF176" i="1"/>
  <c r="AG176" i="1"/>
  <c r="AC176" i="1"/>
  <c r="AE176" i="1"/>
  <c r="AD177" i="1"/>
  <c r="AH176" i="1"/>
  <c r="AF177" i="1"/>
  <c r="AG177" i="1"/>
  <c r="AD178" i="1"/>
  <c r="AE177" i="1"/>
  <c r="AC177" i="1"/>
  <c r="AF178" i="1"/>
  <c r="AG178" i="1"/>
  <c r="AD179" i="1"/>
  <c r="AE178" i="1"/>
  <c r="AC178" i="1"/>
  <c r="AH177" i="1"/>
  <c r="AG179" i="1"/>
  <c r="AF179" i="1"/>
  <c r="AC179" i="1"/>
  <c r="AE179" i="1"/>
  <c r="AD180" i="1"/>
  <c r="AH178" i="1"/>
  <c r="AH179" i="1"/>
  <c r="AG180" i="1"/>
  <c r="AF180" i="1"/>
  <c r="AE180" i="1"/>
  <c r="AC180" i="1"/>
  <c r="AD181" i="1"/>
  <c r="AH180" i="1"/>
  <c r="AF181" i="1"/>
  <c r="AG181" i="1"/>
  <c r="AC181" i="1"/>
  <c r="AE181" i="1"/>
  <c r="AD182" i="1"/>
  <c r="AH181" i="1"/>
  <c r="AG182" i="1"/>
  <c r="AF182" i="1"/>
  <c r="AD183" i="1"/>
  <c r="AE182" i="1"/>
  <c r="AC182" i="1"/>
  <c r="AG183" i="1"/>
  <c r="AF183" i="1"/>
  <c r="AE183" i="1"/>
  <c r="AC183" i="1"/>
  <c r="AD184" i="1"/>
  <c r="AH182" i="1"/>
  <c r="AH183" i="1"/>
  <c r="AG184" i="1"/>
  <c r="AF184" i="1"/>
  <c r="AE184" i="1"/>
  <c r="AC184" i="1"/>
  <c r="AD185" i="1"/>
  <c r="AH184" i="1"/>
  <c r="AF185" i="1"/>
  <c r="AG185" i="1"/>
  <c r="AC185" i="1"/>
  <c r="AE185" i="1"/>
  <c r="AD186" i="1"/>
  <c r="AH185" i="1"/>
  <c r="AF186" i="1"/>
  <c r="AG186" i="1"/>
  <c r="AD187" i="1"/>
  <c r="AC186" i="1"/>
  <c r="AE186" i="1"/>
  <c r="AF187" i="1"/>
  <c r="AG187" i="1"/>
  <c r="AE187" i="1"/>
  <c r="AC187" i="1"/>
  <c r="AD188" i="1"/>
  <c r="AH186" i="1"/>
  <c r="AH187" i="1"/>
  <c r="AF188" i="1"/>
  <c r="AG188" i="1"/>
  <c r="AE188" i="1"/>
  <c r="AC188" i="1"/>
  <c r="AD189" i="1"/>
  <c r="AH188" i="1"/>
  <c r="AF189" i="1"/>
  <c r="AG189" i="1"/>
  <c r="AD190" i="1"/>
  <c r="AE189" i="1"/>
  <c r="AC189" i="1"/>
  <c r="AF190" i="1"/>
  <c r="AG190" i="1"/>
  <c r="AD191" i="1"/>
  <c r="AE190" i="1"/>
  <c r="AC190" i="1"/>
  <c r="AH189" i="1"/>
  <c r="AG191" i="1"/>
  <c r="AF191" i="1"/>
  <c r="AC191" i="1"/>
  <c r="AE191" i="1"/>
  <c r="AD192" i="1"/>
  <c r="AH190" i="1"/>
  <c r="AH191" i="1"/>
  <c r="AG192" i="1"/>
  <c r="AF192" i="1"/>
  <c r="AC192" i="1"/>
  <c r="AE192" i="1"/>
  <c r="AD193" i="1"/>
  <c r="AH192" i="1"/>
  <c r="AF193" i="1"/>
  <c r="AG193" i="1"/>
  <c r="AD194" i="1"/>
  <c r="AC193" i="1"/>
  <c r="AE193" i="1"/>
  <c r="AF194" i="1"/>
  <c r="AG194" i="1"/>
  <c r="AD195" i="1"/>
  <c r="AE194" i="1"/>
  <c r="AC194" i="1"/>
  <c r="AH193" i="1"/>
  <c r="AG195" i="1"/>
  <c r="AF195" i="1"/>
  <c r="AC195" i="1"/>
  <c r="AE195" i="1"/>
  <c r="AD196" i="1"/>
  <c r="AH194" i="1"/>
  <c r="AH195" i="1"/>
  <c r="AF196" i="1"/>
  <c r="AG196" i="1"/>
  <c r="AE196" i="1"/>
  <c r="AC196" i="1"/>
  <c r="AD197" i="1"/>
  <c r="AH196" i="1"/>
  <c r="AF197" i="1"/>
  <c r="AG197" i="1"/>
  <c r="AC197" i="1"/>
  <c r="AE197" i="1"/>
  <c r="AD198" i="1"/>
  <c r="AH197" i="1"/>
  <c r="AF198" i="1"/>
  <c r="AG198" i="1"/>
  <c r="AC198" i="1"/>
  <c r="AE198" i="1"/>
  <c r="AD199" i="1"/>
  <c r="AH198" i="1"/>
  <c r="AG199" i="1"/>
  <c r="AF199" i="1"/>
  <c r="AE199" i="1"/>
  <c r="AC199" i="1"/>
  <c r="AD200" i="1"/>
  <c r="AH199" i="1"/>
  <c r="AG200" i="1"/>
  <c r="AF200" i="1"/>
  <c r="AC200" i="1"/>
  <c r="AE200" i="1"/>
  <c r="AD201" i="1"/>
  <c r="AH200" i="1"/>
  <c r="AF201" i="1"/>
  <c r="AG201" i="1"/>
  <c r="AD202" i="1"/>
  <c r="AE201" i="1"/>
  <c r="AC201" i="1"/>
  <c r="AG202" i="1"/>
  <c r="AF202" i="1"/>
  <c r="AD203" i="1"/>
  <c r="AE202" i="1"/>
  <c r="AC202" i="1"/>
  <c r="AH201" i="1"/>
  <c r="AG203" i="1"/>
  <c r="AF203" i="1"/>
  <c r="AE203" i="1"/>
  <c r="AC203" i="1"/>
  <c r="AD204" i="1"/>
  <c r="AH202" i="1"/>
  <c r="AH203" i="1"/>
  <c r="AG204" i="1"/>
  <c r="AF204" i="1"/>
  <c r="AE204" i="1"/>
  <c r="AC204" i="1"/>
  <c r="AD205" i="1"/>
  <c r="AH204" i="1"/>
  <c r="AF205" i="1"/>
  <c r="AG205" i="1"/>
  <c r="AC205" i="1"/>
  <c r="AE205" i="1"/>
  <c r="AD206" i="1"/>
  <c r="AH205" i="1"/>
  <c r="AF206" i="1"/>
  <c r="AG206" i="1"/>
  <c r="AD207" i="1"/>
  <c r="AC206" i="1"/>
  <c r="AE206" i="1"/>
  <c r="AG207" i="1"/>
  <c r="AF207" i="1"/>
  <c r="AC207" i="1"/>
  <c r="AE207" i="1"/>
  <c r="AD208" i="1"/>
  <c r="AH206" i="1"/>
  <c r="AH207" i="1"/>
  <c r="AF208" i="1"/>
  <c r="AG208" i="1"/>
  <c r="AE208" i="1"/>
  <c r="AC208" i="1"/>
  <c r="AD209" i="1"/>
  <c r="AH208" i="1"/>
  <c r="AF209" i="1"/>
  <c r="AG209" i="1"/>
  <c r="AE209" i="1"/>
  <c r="AC209" i="1"/>
  <c r="AD210" i="1"/>
  <c r="AH209" i="1"/>
  <c r="AG210" i="1"/>
  <c r="AF210" i="1"/>
  <c r="AD211" i="1"/>
  <c r="AE210" i="1"/>
  <c r="AC210" i="1"/>
  <c r="AG211" i="1"/>
  <c r="AF211" i="1"/>
  <c r="AC211" i="1"/>
  <c r="AE211" i="1"/>
  <c r="AD212" i="1"/>
  <c r="AH210" i="1"/>
  <c r="AH211" i="1"/>
  <c r="AG212" i="1"/>
  <c r="AF212" i="1"/>
  <c r="AE212" i="1"/>
  <c r="AC212" i="1"/>
  <c r="AD213" i="1"/>
  <c r="AH212" i="1"/>
  <c r="AG213" i="1"/>
  <c r="AF213" i="1"/>
  <c r="AE213" i="1"/>
  <c r="AC213" i="1"/>
  <c r="AD214" i="1"/>
  <c r="AH213" i="1"/>
  <c r="AG214" i="1"/>
  <c r="AF214" i="1"/>
  <c r="AD215" i="1"/>
  <c r="AE214" i="1"/>
  <c r="AC214" i="1"/>
  <c r="AF215" i="1"/>
  <c r="AG215" i="1"/>
  <c r="AE215" i="1"/>
  <c r="AC215" i="1"/>
  <c r="AD216" i="1"/>
  <c r="AH214" i="1"/>
  <c r="AH215" i="1"/>
  <c r="AG216" i="1"/>
  <c r="AF216" i="1"/>
  <c r="AC216" i="1"/>
  <c r="AE216" i="1"/>
  <c r="AD217" i="1"/>
  <c r="AH216" i="1"/>
  <c r="AG217" i="1"/>
  <c r="AF217" i="1"/>
  <c r="AE217" i="1"/>
  <c r="AC217" i="1"/>
  <c r="AD218" i="1"/>
  <c r="AH217" i="1"/>
  <c r="AF218" i="1"/>
  <c r="AG218" i="1"/>
  <c r="AD219" i="1"/>
  <c r="AC218" i="1"/>
  <c r="AE218" i="1"/>
  <c r="AF219" i="1"/>
  <c r="AG219" i="1"/>
  <c r="AC219" i="1"/>
  <c r="AE219" i="1"/>
  <c r="AD220" i="1"/>
  <c r="AH218" i="1"/>
  <c r="AH219" i="1"/>
  <c r="AG220" i="1"/>
  <c r="AF220" i="1"/>
  <c r="AC220" i="1"/>
  <c r="AE220" i="1"/>
  <c r="AD221" i="1"/>
  <c r="AH220" i="1"/>
  <c r="AF221" i="1"/>
  <c r="AG221" i="1"/>
  <c r="AD222" i="1"/>
  <c r="AE221" i="1"/>
  <c r="AC221" i="1"/>
  <c r="AG222" i="1"/>
  <c r="AF222" i="1"/>
  <c r="AE222" i="1"/>
  <c r="AC222" i="1"/>
  <c r="AD223" i="1"/>
  <c r="AH221" i="1"/>
  <c r="AH222" i="1"/>
  <c r="AF223" i="1"/>
  <c r="AG223" i="1"/>
  <c r="AC223" i="1"/>
  <c r="AE223" i="1"/>
  <c r="AD224" i="1"/>
  <c r="AH223" i="1"/>
  <c r="AF224" i="1"/>
  <c r="AG224" i="1"/>
  <c r="AC224" i="1"/>
  <c r="AE224" i="1"/>
  <c r="AD225" i="1"/>
  <c r="AH224" i="1"/>
  <c r="AF225" i="1"/>
  <c r="AG225" i="1"/>
  <c r="AD226" i="1"/>
  <c r="AE225" i="1"/>
  <c r="AC225" i="1"/>
  <c r="AF226" i="1"/>
  <c r="AG226" i="1"/>
  <c r="AD227" i="1"/>
  <c r="AC226" i="1"/>
  <c r="AE226" i="1"/>
  <c r="AH225" i="1"/>
  <c r="AG227" i="1"/>
  <c r="AF227" i="1"/>
  <c r="AE227" i="1"/>
  <c r="AC227" i="1"/>
  <c r="AD228" i="1"/>
  <c r="AH226" i="1"/>
  <c r="AH227" i="1"/>
  <c r="AG228" i="1"/>
  <c r="AF228" i="1"/>
  <c r="AE228" i="1"/>
  <c r="AC228" i="1"/>
  <c r="AD229" i="1"/>
  <c r="AH228" i="1"/>
  <c r="AF229" i="1"/>
  <c r="AG229" i="1"/>
  <c r="AC229" i="1"/>
  <c r="AE229" i="1"/>
  <c r="AD230" i="1"/>
  <c r="AH229" i="1"/>
  <c r="AF230" i="1"/>
  <c r="AG230" i="1"/>
  <c r="AD231" i="1"/>
  <c r="AC230" i="1"/>
  <c r="AE230" i="1"/>
  <c r="AG231" i="1"/>
  <c r="AF231" i="1"/>
  <c r="AE231" i="1"/>
  <c r="AC231" i="1"/>
  <c r="AD232" i="1"/>
  <c r="AH230" i="1"/>
  <c r="AH231" i="1"/>
  <c r="AG232" i="1"/>
  <c r="AF232" i="1"/>
  <c r="AE232" i="1"/>
  <c r="AC232" i="1"/>
  <c r="AD233" i="1"/>
  <c r="AH232" i="1"/>
  <c r="AF233" i="1"/>
  <c r="AG233" i="1"/>
  <c r="AC233" i="1"/>
  <c r="AE233" i="1"/>
  <c r="AD234" i="1"/>
  <c r="AH233" i="1"/>
  <c r="AF234" i="1"/>
  <c r="AG234" i="1"/>
  <c r="AC234" i="1"/>
  <c r="AE234" i="1"/>
  <c r="AD235" i="1"/>
  <c r="AH234" i="1"/>
  <c r="AF235" i="1"/>
  <c r="AG235" i="1"/>
  <c r="AC235" i="1"/>
  <c r="AE235" i="1"/>
  <c r="AD236" i="1"/>
  <c r="AH235" i="1"/>
  <c r="AF236" i="1"/>
  <c r="AG236" i="1"/>
  <c r="AE236" i="1"/>
  <c r="AC236" i="1"/>
  <c r="AD237" i="1"/>
  <c r="AH236" i="1"/>
  <c r="AG237" i="1"/>
  <c r="AF237" i="1"/>
  <c r="AE237" i="1"/>
  <c r="AC237" i="1"/>
  <c r="AD238" i="1"/>
  <c r="AH237" i="1"/>
  <c r="AG238" i="1"/>
  <c r="AF238" i="1"/>
  <c r="AD239" i="1"/>
  <c r="AE238" i="1"/>
  <c r="AC238" i="1"/>
  <c r="AG239" i="1"/>
  <c r="AF239" i="1"/>
  <c r="AE239" i="1"/>
  <c r="AC239" i="1"/>
  <c r="AD240" i="1"/>
  <c r="AH238" i="1"/>
  <c r="AH239" i="1"/>
  <c r="AF240" i="1"/>
  <c r="AG240" i="1"/>
  <c r="AC240" i="1"/>
  <c r="AE240" i="1"/>
  <c r="AD241" i="1"/>
  <c r="AH240" i="1"/>
  <c r="AF241" i="1"/>
  <c r="AG241" i="1"/>
  <c r="AD242" i="1"/>
  <c r="AE241" i="1"/>
  <c r="AC241" i="1"/>
  <c r="AG242" i="1"/>
  <c r="AF242" i="1"/>
  <c r="AD243" i="1"/>
  <c r="AC242" i="1"/>
  <c r="AE242" i="1"/>
  <c r="AH241" i="1"/>
  <c r="AF243" i="1"/>
  <c r="AG243" i="1"/>
  <c r="AC243" i="1"/>
  <c r="AE243" i="1"/>
  <c r="AD244" i="1"/>
  <c r="AH242" i="1"/>
  <c r="AH243" i="1"/>
  <c r="AG244" i="1"/>
  <c r="AF244" i="1"/>
  <c r="AC244" i="1"/>
  <c r="AE244" i="1"/>
  <c r="AD245" i="1"/>
  <c r="AH244" i="1"/>
  <c r="AF245" i="1"/>
  <c r="AG245" i="1"/>
  <c r="AE245" i="1"/>
  <c r="AC245" i="1"/>
  <c r="AD246" i="1"/>
  <c r="AH245" i="1"/>
  <c r="AF246" i="1"/>
  <c r="AG246" i="1"/>
  <c r="AD247" i="1"/>
  <c r="AC246" i="1"/>
  <c r="AE246" i="1"/>
  <c r="AF247" i="1"/>
  <c r="AG247" i="1"/>
  <c r="AC247" i="1"/>
  <c r="AE247" i="1"/>
  <c r="AD248" i="1"/>
  <c r="AH246" i="1"/>
  <c r="AH247" i="1"/>
  <c r="AF248" i="1"/>
  <c r="AG248" i="1"/>
  <c r="AC248" i="1"/>
  <c r="AE248" i="1"/>
  <c r="AD249" i="1"/>
  <c r="AH248" i="1"/>
  <c r="AG249" i="1"/>
  <c r="AF249" i="1"/>
  <c r="AD250" i="1"/>
  <c r="AC249" i="1"/>
  <c r="AE249" i="1"/>
  <c r="AF250" i="1"/>
  <c r="AG250" i="1"/>
  <c r="AD251" i="1"/>
  <c r="AC250" i="1"/>
  <c r="AE250" i="1"/>
  <c r="AH249" i="1"/>
  <c r="AF251" i="1"/>
  <c r="AG251" i="1"/>
  <c r="AC251" i="1"/>
  <c r="AE251" i="1"/>
  <c r="AD252" i="1"/>
  <c r="AH250" i="1"/>
  <c r="AH251" i="1"/>
  <c r="AF252" i="1"/>
  <c r="AG252" i="1"/>
  <c r="AC252" i="1"/>
  <c r="AE252" i="1"/>
  <c r="AD253" i="1"/>
  <c r="AH252" i="1"/>
  <c r="AG253" i="1"/>
  <c r="AF253" i="1"/>
  <c r="AD254" i="1"/>
  <c r="AE253" i="1"/>
  <c r="AC253" i="1"/>
  <c r="AF254" i="1"/>
  <c r="AG254" i="1"/>
  <c r="AD255" i="1"/>
  <c r="AE254" i="1"/>
  <c r="AC254" i="1"/>
  <c r="AH253" i="1"/>
  <c r="AF255" i="1"/>
  <c r="AG255" i="1"/>
  <c r="AC255" i="1"/>
  <c r="AE255" i="1"/>
  <c r="AD256" i="1"/>
  <c r="AH254" i="1"/>
  <c r="AH255" i="1"/>
  <c r="AG256" i="1"/>
  <c r="AF256" i="1"/>
  <c r="AE256" i="1"/>
  <c r="AC256" i="1"/>
  <c r="AD257" i="1"/>
  <c r="AH256" i="1"/>
  <c r="AF257" i="1"/>
  <c r="AG257" i="1"/>
  <c r="AC257" i="1"/>
  <c r="AE257" i="1"/>
  <c r="AD258" i="1"/>
  <c r="AH257" i="1"/>
  <c r="AF258" i="1"/>
  <c r="AG258" i="1"/>
  <c r="AD259" i="1"/>
  <c r="AC258" i="1"/>
  <c r="AE258" i="1"/>
  <c r="AG259" i="1"/>
  <c r="AF259" i="1"/>
  <c r="AC259" i="1"/>
  <c r="AE259" i="1"/>
  <c r="AD260" i="1"/>
  <c r="AH258" i="1"/>
  <c r="AH259" i="1"/>
  <c r="AF260" i="1"/>
  <c r="AG260" i="1"/>
  <c r="AC260" i="1"/>
  <c r="AE260" i="1"/>
  <c r="AD261" i="1"/>
  <c r="AH260" i="1"/>
  <c r="AF261" i="1"/>
  <c r="AG261" i="1"/>
  <c r="AD262" i="1"/>
  <c r="AE261" i="1"/>
  <c r="AC261" i="1"/>
  <c r="AG262" i="1"/>
  <c r="AF262" i="1"/>
  <c r="AD263" i="1"/>
  <c r="AE262" i="1"/>
  <c r="AC262" i="1"/>
  <c r="AH261" i="1"/>
  <c r="AF263" i="1"/>
  <c r="AG263" i="1"/>
  <c r="AE263" i="1"/>
  <c r="AC263" i="1"/>
  <c r="AD264" i="1"/>
  <c r="AH262" i="1"/>
  <c r="AH263" i="1"/>
  <c r="AF264" i="1"/>
  <c r="AG264" i="1"/>
  <c r="AC264" i="1"/>
  <c r="AE264" i="1"/>
  <c r="AD265" i="1"/>
  <c r="AH264" i="1"/>
  <c r="AG265" i="1"/>
  <c r="AF265" i="1"/>
  <c r="AD266" i="1"/>
  <c r="AE265" i="1"/>
  <c r="AC265" i="1"/>
  <c r="AG266" i="1"/>
  <c r="AF266" i="1"/>
  <c r="AD267" i="1"/>
  <c r="AE266" i="1"/>
  <c r="AC266" i="1"/>
  <c r="AH265" i="1"/>
  <c r="AF267" i="1"/>
  <c r="AG267" i="1"/>
  <c r="AC267" i="1"/>
  <c r="AE267" i="1"/>
  <c r="AD268" i="1"/>
  <c r="AH266" i="1"/>
  <c r="AH267" i="1"/>
  <c r="AF268" i="1"/>
  <c r="AG268" i="1"/>
  <c r="AC268" i="1"/>
  <c r="AE268" i="1"/>
  <c r="AD269" i="1"/>
  <c r="AH268" i="1"/>
  <c r="AF269" i="1"/>
  <c r="AG269" i="1"/>
  <c r="AD270" i="1"/>
  <c r="AC269" i="1"/>
  <c r="AE269" i="1"/>
  <c r="AF270" i="1"/>
  <c r="AG270" i="1"/>
  <c r="AD271" i="1"/>
  <c r="AE270" i="1"/>
  <c r="AC270" i="1"/>
  <c r="AH269" i="1"/>
  <c r="AG271" i="1"/>
  <c r="AF271" i="1"/>
  <c r="AE271" i="1"/>
  <c r="AC271" i="1"/>
  <c r="AD272" i="1"/>
  <c r="AH270" i="1"/>
  <c r="AH271" i="1"/>
  <c r="AG272" i="1"/>
  <c r="AF272" i="1"/>
  <c r="AC272" i="1"/>
  <c r="AE272" i="1"/>
  <c r="AD273" i="1"/>
  <c r="AH272" i="1"/>
  <c r="AF273" i="1"/>
  <c r="AG273" i="1"/>
  <c r="AD274" i="1"/>
  <c r="AC273" i="1"/>
  <c r="AE273" i="1"/>
  <c r="AG274" i="1"/>
  <c r="AF274" i="1"/>
  <c r="AD275" i="1"/>
  <c r="AE274" i="1"/>
  <c r="AC274" i="1"/>
  <c r="AH273" i="1"/>
  <c r="AG275" i="1"/>
  <c r="AF275" i="1"/>
  <c r="AC275" i="1"/>
  <c r="AE275" i="1"/>
  <c r="AD276" i="1"/>
  <c r="AH274" i="1"/>
  <c r="AH275" i="1"/>
  <c r="AG276" i="1"/>
  <c r="AF276" i="1"/>
  <c r="AE276" i="1"/>
  <c r="AC276" i="1"/>
  <c r="AD277" i="1"/>
  <c r="AH276" i="1"/>
  <c r="AG277" i="1"/>
  <c r="AF277" i="1"/>
  <c r="AC277" i="1"/>
  <c r="AE277" i="1"/>
  <c r="AD278" i="1"/>
  <c r="AH277" i="1"/>
  <c r="AG278" i="1"/>
  <c r="AF278" i="1"/>
  <c r="AD279" i="1"/>
  <c r="AC278" i="1"/>
  <c r="AE278" i="1"/>
  <c r="AG279" i="1"/>
  <c r="AF279" i="1"/>
  <c r="AC279" i="1"/>
  <c r="AE279" i="1"/>
  <c r="AD280" i="1"/>
  <c r="AH278" i="1"/>
  <c r="AH279" i="1"/>
  <c r="AF280" i="1"/>
  <c r="AG280" i="1"/>
  <c r="AE280" i="1"/>
  <c r="AC280" i="1"/>
  <c r="AD281" i="1"/>
  <c r="AH280" i="1"/>
  <c r="AG281" i="1"/>
  <c r="AF281" i="1"/>
  <c r="AE281" i="1"/>
  <c r="AC281" i="1"/>
  <c r="AD282" i="1"/>
  <c r="AH281" i="1"/>
  <c r="AG282" i="1"/>
  <c r="AF282" i="1"/>
  <c r="AD283" i="1"/>
  <c r="AE282" i="1"/>
  <c r="AC282" i="1"/>
  <c r="AG283" i="1"/>
  <c r="AF283" i="1"/>
  <c r="AC283" i="1"/>
  <c r="AE283" i="1"/>
  <c r="AD284" i="1"/>
  <c r="AH282" i="1"/>
  <c r="AH283" i="1"/>
  <c r="AG284" i="1"/>
  <c r="AF284" i="1"/>
  <c r="AC284" i="1"/>
  <c r="AE284" i="1"/>
  <c r="AD285" i="1"/>
  <c r="AH284" i="1"/>
  <c r="AF285" i="1"/>
  <c r="AG285" i="1"/>
  <c r="AD286" i="1"/>
  <c r="AC285" i="1"/>
  <c r="AE285" i="1"/>
  <c r="AG286" i="1"/>
  <c r="AF286" i="1"/>
  <c r="AD287" i="1"/>
  <c r="AC286" i="1"/>
  <c r="AE286" i="1"/>
  <c r="AH285" i="1"/>
  <c r="AG287" i="1"/>
  <c r="AF287" i="1"/>
  <c r="AC287" i="1"/>
  <c r="AE287" i="1"/>
  <c r="AD288" i="1"/>
  <c r="AH286" i="1"/>
  <c r="AH287" i="1"/>
  <c r="AF288" i="1"/>
  <c r="AG288" i="1"/>
  <c r="AE288" i="1"/>
  <c r="AC288" i="1"/>
  <c r="AD289" i="1"/>
  <c r="AH288" i="1"/>
  <c r="AG289" i="1"/>
  <c r="AF289" i="1"/>
  <c r="AC289" i="1"/>
  <c r="AE289" i="1"/>
  <c r="AD290" i="1"/>
  <c r="AH289" i="1"/>
  <c r="AF290" i="1"/>
  <c r="AG290" i="1"/>
  <c r="AD291" i="1"/>
  <c r="AC290" i="1"/>
  <c r="AE290" i="1"/>
  <c r="AF291" i="1"/>
  <c r="AG291" i="1"/>
  <c r="AE291" i="1"/>
  <c r="AC291" i="1"/>
  <c r="AD292" i="1"/>
  <c r="AH290" i="1"/>
  <c r="AH291" i="1"/>
  <c r="AF292" i="1"/>
  <c r="AG292" i="1"/>
  <c r="AC292" i="1"/>
  <c r="AE292" i="1"/>
  <c r="AD293" i="1"/>
  <c r="AH292" i="1"/>
  <c r="AG293" i="1"/>
  <c r="AF293" i="1"/>
  <c r="AD294" i="1"/>
  <c r="AC293" i="1"/>
  <c r="AE293" i="1"/>
  <c r="AG294" i="1"/>
  <c r="AF294" i="1"/>
  <c r="AD295" i="1"/>
  <c r="AE294" i="1"/>
  <c r="AC294" i="1"/>
  <c r="AH293" i="1"/>
  <c r="AF295" i="1"/>
  <c r="AG295" i="1"/>
  <c r="AC295" i="1"/>
  <c r="AE295" i="1"/>
  <c r="AD296" i="1"/>
  <c r="AH294" i="1"/>
  <c r="AH295" i="1"/>
  <c r="AF296" i="1"/>
  <c r="AG296" i="1"/>
  <c r="AE296" i="1"/>
  <c r="AC296" i="1"/>
  <c r="AD297" i="1"/>
  <c r="AH296" i="1"/>
  <c r="AG297" i="1"/>
  <c r="AF297" i="1"/>
  <c r="AD298" i="1"/>
  <c r="AE297" i="1"/>
  <c r="AC297" i="1"/>
  <c r="AF298" i="1"/>
  <c r="AG298" i="1"/>
  <c r="AD299" i="1"/>
  <c r="AC298" i="1"/>
  <c r="AE298" i="1"/>
  <c r="AH297" i="1"/>
  <c r="AF299" i="1"/>
  <c r="AG299" i="1"/>
  <c r="AC299" i="1"/>
  <c r="AE299" i="1"/>
  <c r="AD300" i="1"/>
  <c r="AH298" i="1"/>
  <c r="AH299" i="1"/>
  <c r="AF300" i="1"/>
  <c r="AG300" i="1"/>
  <c r="AC300" i="1"/>
  <c r="AE300" i="1"/>
  <c r="AD301" i="1"/>
  <c r="AH300" i="1"/>
  <c r="AF301" i="1"/>
  <c r="AG301" i="1"/>
  <c r="AD302" i="1"/>
  <c r="AC301" i="1"/>
  <c r="AE301" i="1"/>
  <c r="AF302" i="1"/>
  <c r="AG302" i="1"/>
  <c r="AD303" i="1"/>
  <c r="AC302" i="1"/>
  <c r="AE302" i="1"/>
  <c r="AH301" i="1"/>
  <c r="AF303" i="1"/>
  <c r="AG303" i="1"/>
  <c r="AE303" i="1"/>
  <c r="AC303" i="1"/>
  <c r="AD304" i="1"/>
  <c r="AH302" i="1"/>
  <c r="AH303" i="1"/>
  <c r="AF304" i="1"/>
  <c r="AG304" i="1"/>
  <c r="AC304" i="1"/>
  <c r="AE304" i="1"/>
  <c r="AD305" i="1"/>
  <c r="AH304" i="1"/>
  <c r="AG305" i="1"/>
  <c r="AF305" i="1"/>
  <c r="AD306" i="1"/>
  <c r="AE305" i="1"/>
  <c r="AC305" i="1"/>
  <c r="AF306" i="1"/>
  <c r="AG306" i="1"/>
  <c r="AD307" i="1"/>
  <c r="AE306" i="1"/>
  <c r="AC306" i="1"/>
  <c r="AH305" i="1"/>
  <c r="AG307" i="1"/>
  <c r="AF307" i="1"/>
  <c r="AC307" i="1"/>
  <c r="AE307" i="1"/>
  <c r="AD308" i="1"/>
  <c r="AH306" i="1"/>
  <c r="AH307" i="1"/>
  <c r="AG308" i="1"/>
  <c r="AF308" i="1"/>
  <c r="AC308" i="1"/>
  <c r="AE308" i="1"/>
  <c r="AD309" i="1"/>
  <c r="AH308" i="1"/>
  <c r="AF309" i="1"/>
  <c r="AG309" i="1"/>
  <c r="AD310" i="1"/>
  <c r="AC309" i="1"/>
  <c r="AE309" i="1"/>
  <c r="AG310" i="1"/>
  <c r="AF310" i="1"/>
  <c r="AD311" i="1"/>
  <c r="AC310" i="1"/>
  <c r="AE310" i="1"/>
  <c r="AH309" i="1"/>
  <c r="AF311" i="1"/>
  <c r="AG311" i="1"/>
  <c r="AE311" i="1"/>
  <c r="AC311" i="1"/>
  <c r="AD312" i="1"/>
  <c r="AH310" i="1"/>
  <c r="AH311" i="1"/>
  <c r="AG312" i="1"/>
  <c r="AF312" i="1"/>
  <c r="AC312" i="1"/>
  <c r="AE312" i="1"/>
  <c r="AD313" i="1"/>
  <c r="AH312" i="1"/>
  <c r="AF313" i="1"/>
  <c r="AG313" i="1"/>
  <c r="AD314" i="1"/>
  <c r="AE313" i="1"/>
  <c r="AC313" i="1"/>
  <c r="AG314" i="1"/>
  <c r="AF314" i="1"/>
  <c r="AD315" i="1"/>
  <c r="AE314" i="1"/>
  <c r="AC314" i="1"/>
  <c r="AH313" i="1"/>
  <c r="AF315" i="1"/>
  <c r="AG315" i="1"/>
  <c r="AC315" i="1"/>
  <c r="AE315" i="1"/>
  <c r="AD316" i="1"/>
  <c r="AH314" i="1"/>
  <c r="AH315" i="1"/>
  <c r="AG316" i="1"/>
  <c r="AF316" i="1"/>
  <c r="AC316" i="1"/>
  <c r="AE316" i="1"/>
  <c r="AD317" i="1"/>
  <c r="AH316" i="1"/>
  <c r="AG317" i="1"/>
  <c r="AF317" i="1"/>
  <c r="AD318" i="1"/>
  <c r="AC317" i="1"/>
  <c r="AE317" i="1"/>
  <c r="AF318" i="1"/>
  <c r="AG318" i="1"/>
  <c r="AD319" i="1"/>
  <c r="AE318" i="1"/>
  <c r="AC318" i="1"/>
  <c r="AH317" i="1"/>
  <c r="AF319" i="1"/>
  <c r="AG319" i="1"/>
  <c r="AE319" i="1"/>
  <c r="AC319" i="1"/>
  <c r="AD320" i="1"/>
  <c r="AH318" i="1"/>
  <c r="AH319" i="1"/>
  <c r="AF320" i="1"/>
  <c r="AG320" i="1"/>
  <c r="AC320" i="1"/>
  <c r="AE320" i="1"/>
  <c r="AD321" i="1"/>
  <c r="AH320" i="1"/>
  <c r="AF321" i="1"/>
  <c r="AG321" i="1"/>
  <c r="AD322" i="1"/>
  <c r="AE321" i="1"/>
  <c r="AC321" i="1"/>
  <c r="AF322" i="1"/>
  <c r="AG322" i="1"/>
  <c r="AD323" i="1"/>
  <c r="AE322" i="1"/>
  <c r="AC322" i="1"/>
  <c r="AH321" i="1"/>
  <c r="AG323" i="1"/>
  <c r="AF323" i="1"/>
  <c r="AC323" i="1"/>
  <c r="AE323" i="1"/>
  <c r="AD324" i="1"/>
  <c r="AH322" i="1"/>
  <c r="AH323" i="1"/>
  <c r="AF324" i="1"/>
  <c r="AG324" i="1"/>
  <c r="AC324" i="1"/>
  <c r="AE324" i="1"/>
  <c r="AD325" i="1"/>
  <c r="AH324" i="1"/>
  <c r="AG325" i="1"/>
  <c r="AF325" i="1"/>
  <c r="AD326" i="1"/>
  <c r="AE325" i="1"/>
  <c r="AC325" i="1"/>
  <c r="AG326" i="1"/>
  <c r="AF326" i="1"/>
  <c r="AD327" i="1"/>
  <c r="AC326" i="1"/>
  <c r="AE326" i="1"/>
  <c r="AH325" i="1"/>
  <c r="AF327" i="1"/>
  <c r="AG327" i="1"/>
  <c r="AC327" i="1"/>
  <c r="AE327" i="1"/>
  <c r="AD328" i="1"/>
  <c r="AH326" i="1"/>
  <c r="AH327" i="1"/>
  <c r="AF328" i="1"/>
  <c r="AG328" i="1"/>
  <c r="AE328" i="1"/>
  <c r="AC328" i="1"/>
  <c r="AD329" i="1"/>
  <c r="AH328" i="1"/>
  <c r="AG329" i="1"/>
  <c r="AF329" i="1"/>
  <c r="AD330" i="1"/>
  <c r="AE329" i="1"/>
  <c r="AC329" i="1"/>
  <c r="AF330" i="1"/>
  <c r="AG330" i="1"/>
  <c r="AD331" i="1"/>
  <c r="AE330" i="1"/>
  <c r="AC330" i="1"/>
  <c r="AH329" i="1"/>
  <c r="AG331" i="1"/>
  <c r="AF331" i="1"/>
  <c r="AC331" i="1"/>
  <c r="AE331" i="1"/>
  <c r="AD332" i="1"/>
  <c r="AH330" i="1"/>
  <c r="AH331" i="1"/>
  <c r="AG332" i="1"/>
  <c r="AF332" i="1"/>
  <c r="AE332" i="1"/>
  <c r="AC332" i="1"/>
  <c r="AD333" i="1"/>
  <c r="AH332" i="1"/>
  <c r="AF333" i="1"/>
  <c r="AG333" i="1"/>
  <c r="AC333" i="1"/>
  <c r="AE333" i="1"/>
  <c r="AD334" i="1"/>
  <c r="AH333" i="1"/>
  <c r="AG334" i="1"/>
  <c r="AF334" i="1"/>
  <c r="AD335" i="1"/>
  <c r="AE334" i="1"/>
  <c r="AC334" i="1"/>
  <c r="AF335" i="1"/>
  <c r="AG335" i="1"/>
  <c r="AE335" i="1"/>
  <c r="AC335" i="1"/>
  <c r="AD336" i="1"/>
  <c r="AH334" i="1"/>
  <c r="AH335" i="1"/>
  <c r="AF336" i="1"/>
  <c r="AG336" i="1"/>
  <c r="AC336" i="1"/>
  <c r="AE336" i="1"/>
  <c r="AD337" i="1"/>
  <c r="AH336" i="1"/>
  <c r="AG337" i="1"/>
  <c r="AF337" i="1"/>
  <c r="AD338" i="1"/>
  <c r="AE337" i="1"/>
  <c r="AC337" i="1"/>
  <c r="AF338" i="1"/>
  <c r="AG338" i="1"/>
  <c r="AD339" i="1"/>
  <c r="AC338" i="1"/>
  <c r="AE338" i="1"/>
  <c r="AH337" i="1"/>
  <c r="AF339" i="1"/>
  <c r="AG339" i="1"/>
  <c r="AC339" i="1"/>
  <c r="AE339" i="1"/>
  <c r="AD340" i="1"/>
  <c r="AH338" i="1"/>
  <c r="AH339" i="1"/>
  <c r="AG340" i="1"/>
  <c r="AF340" i="1"/>
  <c r="AE340" i="1"/>
  <c r="AC340" i="1"/>
  <c r="AD341" i="1"/>
  <c r="AH340" i="1"/>
  <c r="AF341" i="1"/>
  <c r="AG341" i="1"/>
  <c r="AE341" i="1"/>
  <c r="AC341" i="1"/>
  <c r="AD342" i="1"/>
  <c r="AH341" i="1"/>
  <c r="AF342" i="1"/>
  <c r="AG342" i="1"/>
  <c r="AD343" i="1"/>
  <c r="AC342" i="1"/>
  <c r="AE342" i="1"/>
  <c r="AG343" i="1"/>
  <c r="AF343" i="1"/>
  <c r="AC343" i="1"/>
  <c r="AE343" i="1"/>
  <c r="AD344" i="1"/>
  <c r="AH342" i="1"/>
  <c r="AH343" i="1"/>
  <c r="AG344" i="1"/>
  <c r="AF344" i="1"/>
  <c r="AE344" i="1"/>
  <c r="AC344" i="1"/>
  <c r="AD345" i="1"/>
  <c r="AH344" i="1"/>
  <c r="AF345" i="1"/>
  <c r="AG345" i="1"/>
  <c r="AE345" i="1"/>
  <c r="AC345" i="1"/>
  <c r="AD346" i="1"/>
  <c r="AH345" i="1"/>
  <c r="AG346" i="1"/>
  <c r="AF346" i="1"/>
  <c r="AD347" i="1"/>
  <c r="AC346" i="1"/>
  <c r="AE346" i="1"/>
  <c r="AF347" i="1"/>
  <c r="AG347" i="1"/>
  <c r="AC347" i="1"/>
  <c r="AE347" i="1"/>
  <c r="AD348" i="1"/>
  <c r="AH346" i="1"/>
  <c r="AH347" i="1"/>
  <c r="AF348" i="1"/>
  <c r="AG348" i="1"/>
  <c r="AC348" i="1"/>
  <c r="AE348" i="1"/>
  <c r="AD349" i="1"/>
  <c r="AH348" i="1"/>
  <c r="AF349" i="1"/>
  <c r="AG349" i="1"/>
  <c r="AD350" i="1"/>
  <c r="AC349" i="1"/>
  <c r="AE349" i="1"/>
  <c r="AG350" i="1"/>
  <c r="AF350" i="1"/>
  <c r="AD351" i="1"/>
  <c r="AE350" i="1"/>
  <c r="AC350" i="1"/>
  <c r="AH349" i="1"/>
  <c r="AG351" i="1"/>
  <c r="AF351" i="1"/>
  <c r="AC351" i="1"/>
  <c r="AE351" i="1"/>
  <c r="AD352" i="1"/>
  <c r="AH350" i="1"/>
  <c r="AH351" i="1"/>
  <c r="AG352" i="1"/>
  <c r="AF352" i="1"/>
  <c r="AC352" i="1"/>
  <c r="AE352" i="1"/>
  <c r="AD353" i="1"/>
  <c r="AH352" i="1"/>
  <c r="AF353" i="1"/>
  <c r="AG353" i="1"/>
  <c r="AD354" i="1"/>
  <c r="AC353" i="1"/>
  <c r="AE353" i="1"/>
  <c r="AG354" i="1"/>
  <c r="AF354" i="1"/>
  <c r="AD355" i="1"/>
  <c r="AC354" i="1"/>
  <c r="AE354" i="1"/>
  <c r="AH353" i="1"/>
  <c r="AG355" i="1"/>
  <c r="AF355" i="1"/>
  <c r="AE355" i="1"/>
  <c r="AC355" i="1"/>
  <c r="AD356" i="1"/>
  <c r="AH354" i="1"/>
  <c r="AH355" i="1"/>
  <c r="AF356" i="1"/>
  <c r="AG356" i="1"/>
  <c r="AE356" i="1"/>
  <c r="AC356" i="1"/>
  <c r="AD357" i="1"/>
  <c r="AH356" i="1"/>
  <c r="AF357" i="1"/>
  <c r="AG357" i="1"/>
  <c r="AC357" i="1"/>
  <c r="AE357" i="1"/>
  <c r="AD358" i="1"/>
  <c r="AH357" i="1"/>
  <c r="AF358" i="1"/>
  <c r="AG358" i="1"/>
  <c r="AD359" i="1"/>
  <c r="AC358" i="1"/>
  <c r="AE358" i="1"/>
  <c r="AG359" i="1"/>
  <c r="AF359" i="1"/>
  <c r="AE359" i="1"/>
  <c r="AC359" i="1"/>
  <c r="AD360" i="1"/>
  <c r="AH358" i="1"/>
  <c r="AH359" i="1"/>
  <c r="AG360" i="1"/>
  <c r="AF360" i="1"/>
  <c r="AC360" i="1"/>
  <c r="AE360" i="1"/>
  <c r="AD361" i="1"/>
  <c r="AH360" i="1"/>
  <c r="AG361" i="1"/>
  <c r="AF361" i="1"/>
  <c r="AD362" i="1"/>
  <c r="AC361" i="1"/>
  <c r="AE361" i="1"/>
  <c r="AF362" i="1"/>
  <c r="AG362" i="1"/>
  <c r="AD363" i="1"/>
  <c r="AC362" i="1"/>
  <c r="AE362" i="1"/>
  <c r="AH361" i="1"/>
  <c r="AG363" i="1"/>
  <c r="AF363" i="1"/>
  <c r="AC363" i="1"/>
  <c r="AE363" i="1"/>
  <c r="AD364" i="1"/>
  <c r="AH362" i="1"/>
  <c r="AH363" i="1"/>
  <c r="AG364" i="1"/>
  <c r="AF364" i="1"/>
  <c r="AE364" i="1"/>
  <c r="AC364" i="1"/>
  <c r="AD365" i="1"/>
  <c r="AH364" i="1"/>
  <c r="AG365" i="1"/>
  <c r="AF365" i="1"/>
  <c r="AE365" i="1"/>
  <c r="AC365" i="1"/>
  <c r="AD366" i="1"/>
  <c r="AH365" i="1"/>
  <c r="AF366" i="1"/>
  <c r="AG366" i="1"/>
  <c r="AD367" i="1"/>
  <c r="AC366" i="1"/>
  <c r="AE366" i="1"/>
  <c r="AG367" i="1"/>
  <c r="AF367" i="1"/>
  <c r="AC367" i="1"/>
  <c r="AE367" i="1"/>
  <c r="AD368" i="1"/>
  <c r="AH366" i="1"/>
  <c r="AH367" i="1"/>
  <c r="AG368" i="1"/>
  <c r="AF368" i="1"/>
  <c r="AE368" i="1"/>
  <c r="AC368" i="1"/>
  <c r="AD369" i="1"/>
  <c r="AH368" i="1"/>
  <c r="AF369" i="1"/>
  <c r="AG369" i="1"/>
  <c r="AE369" i="1"/>
  <c r="AC369" i="1"/>
  <c r="AD370" i="1"/>
  <c r="AH369" i="1"/>
  <c r="AG370" i="1"/>
  <c r="AF370" i="1"/>
  <c r="AD371" i="1"/>
  <c r="AC370" i="1"/>
  <c r="AE370" i="1"/>
  <c r="AF371" i="1"/>
  <c r="AG371" i="1"/>
  <c r="AE371" i="1"/>
  <c r="AC371" i="1"/>
  <c r="AD372" i="1"/>
  <c r="AH370" i="1"/>
  <c r="AH371" i="1"/>
  <c r="AG372" i="1"/>
  <c r="AF372" i="1"/>
  <c r="AC372" i="1"/>
  <c r="AE372" i="1"/>
  <c r="AD373" i="1"/>
  <c r="AH372" i="1"/>
  <c r="AG373" i="1"/>
  <c r="AF373" i="1"/>
  <c r="AD374" i="1"/>
  <c r="AC373" i="1"/>
  <c r="AE373" i="1"/>
  <c r="AF374" i="1"/>
  <c r="AG374" i="1"/>
  <c r="AD375" i="1"/>
  <c r="AC374" i="1"/>
  <c r="AE374" i="1"/>
  <c r="AH373" i="1"/>
  <c r="AF375" i="1"/>
  <c r="AG375" i="1"/>
  <c r="AE375" i="1"/>
  <c r="AC375" i="1"/>
  <c r="AD376" i="1"/>
  <c r="AH374" i="1"/>
  <c r="AH375" i="1"/>
  <c r="AG376" i="1"/>
  <c r="AF376" i="1"/>
  <c r="AC376" i="1"/>
  <c r="AE376" i="1"/>
  <c r="AD377" i="1"/>
  <c r="AH376" i="1"/>
  <c r="AG377" i="1"/>
  <c r="AF377" i="1"/>
  <c r="AD378" i="1"/>
  <c r="AE377" i="1"/>
  <c r="AC377" i="1"/>
  <c r="AF378" i="1"/>
  <c r="AG378" i="1"/>
  <c r="AD379" i="1"/>
  <c r="AE378" i="1"/>
  <c r="AC378" i="1"/>
  <c r="AH377" i="1"/>
  <c r="AG379" i="1"/>
  <c r="AF379" i="1"/>
  <c r="AC379" i="1"/>
  <c r="AE379" i="1"/>
  <c r="AD380" i="1"/>
  <c r="AH378" i="1"/>
  <c r="AH379" i="1"/>
  <c r="AF380" i="1"/>
  <c r="AG380" i="1"/>
  <c r="AC380" i="1"/>
  <c r="AE380" i="1"/>
  <c r="AD381" i="1"/>
  <c r="AH380" i="1"/>
  <c r="AF381" i="1"/>
  <c r="AG381" i="1"/>
  <c r="AD382" i="1"/>
  <c r="AE381" i="1"/>
  <c r="AC381" i="1"/>
  <c r="AG382" i="1"/>
  <c r="AF382" i="1"/>
  <c r="AD383" i="1"/>
  <c r="AC382" i="1"/>
  <c r="AE382" i="1"/>
  <c r="AH381" i="1"/>
  <c r="AG383" i="1"/>
  <c r="AF383" i="1"/>
  <c r="AE383" i="1"/>
  <c r="AC383" i="1"/>
  <c r="AD384" i="1"/>
  <c r="AH382" i="1"/>
  <c r="AH383" i="1"/>
  <c r="AG384" i="1"/>
  <c r="AF384" i="1"/>
  <c r="AC384" i="1"/>
  <c r="AE384" i="1"/>
  <c r="AD385" i="1"/>
  <c r="AH384" i="1"/>
  <c r="AG385" i="1"/>
  <c r="AF385" i="1"/>
  <c r="AD386" i="1"/>
  <c r="AC385" i="1"/>
  <c r="AE385" i="1"/>
  <c r="AF386" i="1"/>
  <c r="AG386" i="1"/>
  <c r="AD387" i="1"/>
  <c r="AC386" i="1"/>
  <c r="AE386" i="1"/>
  <c r="AH385" i="1"/>
  <c r="AF387" i="1"/>
  <c r="AG387" i="1"/>
  <c r="AC387" i="1"/>
  <c r="AE387" i="1"/>
  <c r="AD388" i="1"/>
  <c r="AH386" i="1"/>
  <c r="AH387" i="1"/>
  <c r="AG388" i="1"/>
  <c r="AF388" i="1"/>
  <c r="AC388" i="1"/>
  <c r="AE388" i="1"/>
  <c r="AD389" i="1"/>
  <c r="AH388" i="1"/>
  <c r="AF389" i="1"/>
  <c r="AG389" i="1"/>
  <c r="AD390" i="1"/>
  <c r="AE389" i="1"/>
  <c r="AC389" i="1"/>
  <c r="AF390" i="1"/>
  <c r="AG390" i="1"/>
  <c r="AD391" i="1"/>
  <c r="AC390" i="1"/>
  <c r="AE390" i="1"/>
  <c r="AH389" i="1"/>
  <c r="AF391" i="1"/>
  <c r="AG391" i="1"/>
  <c r="AE391" i="1"/>
  <c r="AC391" i="1"/>
  <c r="AD392" i="1"/>
  <c r="AH390" i="1"/>
  <c r="AH391" i="1"/>
  <c r="AF392" i="1"/>
  <c r="AG392" i="1"/>
  <c r="AE392" i="1"/>
  <c r="AC392" i="1"/>
  <c r="AD393" i="1"/>
  <c r="AH392" i="1"/>
  <c r="AG393" i="1"/>
  <c r="AF393" i="1"/>
  <c r="AE393" i="1"/>
  <c r="AC393" i="1"/>
  <c r="AD394" i="1"/>
  <c r="AH393" i="1"/>
  <c r="AG394" i="1"/>
  <c r="AF394" i="1"/>
  <c r="AD395" i="1"/>
  <c r="AC394" i="1"/>
  <c r="AE394" i="1"/>
  <c r="AG395" i="1"/>
  <c r="AF395" i="1"/>
  <c r="AE395" i="1"/>
  <c r="AC395" i="1"/>
  <c r="AD396" i="1"/>
  <c r="AH394" i="1"/>
  <c r="AH395" i="1"/>
  <c r="AF396" i="1"/>
  <c r="AG396" i="1"/>
  <c r="AC396" i="1"/>
  <c r="AE396" i="1"/>
  <c r="AD397" i="1"/>
  <c r="AH396" i="1"/>
  <c r="AG397" i="1"/>
  <c r="AF397" i="1"/>
  <c r="AD398" i="1"/>
  <c r="AE397" i="1"/>
  <c r="AC397" i="1"/>
  <c r="AF398" i="1"/>
  <c r="AG398" i="1"/>
  <c r="AD399" i="1"/>
  <c r="AE398" i="1"/>
  <c r="AC398" i="1"/>
  <c r="AH397" i="1"/>
  <c r="AF399" i="1"/>
  <c r="AG399" i="1"/>
  <c r="AC399" i="1"/>
  <c r="AE399" i="1"/>
  <c r="AD400" i="1"/>
  <c r="AH398" i="1"/>
  <c r="AH399" i="1"/>
  <c r="AF400" i="1"/>
  <c r="AG400" i="1"/>
  <c r="AE400" i="1"/>
  <c r="AC400" i="1"/>
  <c r="AD401" i="1"/>
  <c r="AH400" i="1"/>
  <c r="AF401" i="1"/>
  <c r="AG401" i="1"/>
  <c r="AD402" i="1"/>
  <c r="AE401" i="1"/>
  <c r="AC401" i="1"/>
  <c r="AG402" i="1"/>
  <c r="AF402" i="1"/>
  <c r="AD403" i="1"/>
  <c r="AC402" i="1"/>
  <c r="AE402" i="1"/>
  <c r="AH401" i="1"/>
  <c r="AF403" i="1"/>
  <c r="AG403" i="1"/>
  <c r="AC403" i="1"/>
  <c r="AE403" i="1"/>
  <c r="AD404" i="1"/>
  <c r="AH402" i="1"/>
  <c r="AH403" i="1"/>
  <c r="AF404" i="1"/>
  <c r="AG404" i="1"/>
  <c r="AC404" i="1"/>
  <c r="AE404" i="1"/>
  <c r="AD405" i="1"/>
  <c r="AH404" i="1"/>
  <c r="AF405" i="1"/>
  <c r="AG405" i="1"/>
  <c r="AD406" i="1"/>
  <c r="AC405" i="1"/>
  <c r="AE405" i="1"/>
  <c r="AF406" i="1"/>
  <c r="AG406" i="1"/>
  <c r="AD407" i="1"/>
  <c r="AC406" i="1"/>
  <c r="AE406" i="1"/>
  <c r="AH405" i="1"/>
  <c r="AF407" i="1"/>
  <c r="AG407" i="1"/>
  <c r="AE407" i="1"/>
  <c r="AC407" i="1"/>
  <c r="AD408" i="1"/>
  <c r="AH406" i="1"/>
  <c r="AH407" i="1"/>
  <c r="AF408" i="1"/>
  <c r="AG408" i="1"/>
  <c r="AC408" i="1"/>
  <c r="AE408" i="1"/>
  <c r="AD409" i="1"/>
  <c r="AH408" i="1"/>
  <c r="AG409" i="1"/>
  <c r="AF409" i="1"/>
  <c r="AD410" i="1"/>
  <c r="AE409" i="1"/>
  <c r="AC409" i="1"/>
  <c r="AG410" i="1"/>
  <c r="AF410" i="1"/>
  <c r="AD411" i="1"/>
  <c r="AC410" i="1"/>
  <c r="AE410" i="1"/>
  <c r="AH409" i="1"/>
  <c r="AF411" i="1"/>
  <c r="AG411" i="1"/>
  <c r="AC411" i="1"/>
  <c r="AE411" i="1"/>
  <c r="AD412" i="1"/>
  <c r="AH410" i="1"/>
  <c r="AH411" i="1"/>
  <c r="AF412" i="1"/>
  <c r="AG412" i="1"/>
  <c r="AE412" i="1"/>
  <c r="AC412" i="1"/>
  <c r="AD413" i="1"/>
  <c r="AH412" i="1"/>
  <c r="AF413" i="1"/>
  <c r="AG413" i="1"/>
  <c r="AE413" i="1"/>
  <c r="AC413" i="1"/>
  <c r="AD414" i="1"/>
  <c r="AH413" i="1"/>
  <c r="AG414" i="1"/>
  <c r="AF414" i="1"/>
  <c r="AE414" i="1"/>
  <c r="AC414" i="1"/>
  <c r="AD415" i="1"/>
  <c r="AH414" i="1"/>
  <c r="AG415" i="1"/>
  <c r="AF415" i="1"/>
  <c r="AC415" i="1"/>
  <c r="AE415" i="1"/>
  <c r="AD416" i="1"/>
  <c r="AH415" i="1"/>
  <c r="AF416" i="1"/>
  <c r="AG416" i="1"/>
  <c r="AC416" i="1"/>
  <c r="AE416" i="1"/>
  <c r="AD417" i="1"/>
  <c r="AH416" i="1"/>
  <c r="AG417" i="1"/>
  <c r="AF417" i="1"/>
  <c r="AD418" i="1"/>
  <c r="AC417" i="1"/>
  <c r="AE417" i="1"/>
  <c r="AF418" i="1"/>
  <c r="AG418" i="1"/>
  <c r="AD419" i="1"/>
  <c r="AC418" i="1"/>
  <c r="AE418" i="1"/>
  <c r="AH417" i="1"/>
  <c r="AF419" i="1"/>
  <c r="AG419" i="1"/>
  <c r="AE419" i="1"/>
  <c r="AC419" i="1"/>
  <c r="AD420" i="1"/>
  <c r="AH418" i="1"/>
  <c r="AH419" i="1"/>
  <c r="AF420" i="1"/>
  <c r="AG420" i="1"/>
  <c r="AC420" i="1"/>
  <c r="AE420" i="1"/>
  <c r="AD421" i="1"/>
  <c r="AH420" i="1"/>
  <c r="AF421" i="1"/>
  <c r="AG421" i="1"/>
  <c r="AD422" i="1"/>
  <c r="AC421" i="1"/>
  <c r="AE421" i="1"/>
  <c r="AG422" i="1"/>
  <c r="AF422" i="1"/>
  <c r="AD423" i="1"/>
  <c r="AE422" i="1"/>
  <c r="AC422" i="1"/>
  <c r="AH421" i="1"/>
  <c r="AF423" i="1"/>
  <c r="AG423" i="1"/>
  <c r="AC423" i="1"/>
  <c r="AE423" i="1"/>
  <c r="AD424" i="1"/>
  <c r="AH422" i="1"/>
  <c r="AH423" i="1"/>
  <c r="AG424" i="1"/>
  <c r="AF424" i="1"/>
  <c r="AE424" i="1"/>
  <c r="AC424" i="1"/>
  <c r="AD425" i="1"/>
  <c r="AH424" i="1"/>
  <c r="AF425" i="1"/>
  <c r="AG425" i="1"/>
  <c r="AC425" i="1"/>
  <c r="AE425" i="1"/>
  <c r="AD426" i="1"/>
  <c r="AH425" i="1"/>
  <c r="AF426" i="1"/>
  <c r="AG426" i="1"/>
  <c r="AD427" i="1"/>
  <c r="AE426" i="1"/>
  <c r="AC426" i="1"/>
  <c r="AF427" i="1"/>
  <c r="AG427" i="1"/>
  <c r="AC427" i="1"/>
  <c r="AE427" i="1"/>
  <c r="AD428" i="1"/>
  <c r="AH426" i="1"/>
  <c r="AH427" i="1"/>
  <c r="AG428" i="1"/>
  <c r="AF428" i="1"/>
  <c r="AC428" i="1"/>
  <c r="AE428" i="1"/>
  <c r="AD429" i="1"/>
  <c r="AH428" i="1"/>
  <c r="AG429" i="1"/>
  <c r="AF429" i="1"/>
  <c r="AD430" i="1"/>
  <c r="AE429" i="1"/>
  <c r="AC429" i="1"/>
  <c r="AG430" i="1"/>
  <c r="AF430" i="1"/>
  <c r="AD431" i="1"/>
  <c r="AC430" i="1"/>
  <c r="AE430" i="1"/>
  <c r="AH429" i="1"/>
  <c r="AG431" i="1"/>
  <c r="AF431" i="1"/>
  <c r="AC431" i="1"/>
  <c r="AE431" i="1"/>
  <c r="AD432" i="1"/>
  <c r="AH430" i="1"/>
  <c r="AH431" i="1"/>
  <c r="AG432" i="1"/>
  <c r="AF432" i="1"/>
  <c r="AC432" i="1"/>
  <c r="AE432" i="1"/>
  <c r="AD433" i="1"/>
  <c r="AH432" i="1"/>
  <c r="AF433" i="1"/>
  <c r="AG433" i="1"/>
  <c r="AD434" i="1"/>
  <c r="AE433" i="1"/>
  <c r="AC433" i="1"/>
  <c r="AG434" i="1"/>
  <c r="AF434" i="1"/>
  <c r="AD435" i="1"/>
  <c r="AE434" i="1"/>
  <c r="AC434" i="1"/>
  <c r="AH433" i="1"/>
  <c r="AF435" i="1"/>
  <c r="AG435" i="1"/>
  <c r="AE435" i="1"/>
  <c r="AC435" i="1"/>
  <c r="AD436" i="1"/>
  <c r="AH434" i="1"/>
  <c r="AH435" i="1"/>
  <c r="AG436" i="1"/>
  <c r="AF436" i="1"/>
  <c r="AC436" i="1"/>
  <c r="AE436" i="1"/>
  <c r="AD437" i="1"/>
  <c r="AH436" i="1"/>
  <c r="AG437" i="1"/>
  <c r="AF437" i="1"/>
  <c r="AD438" i="1"/>
  <c r="AE437" i="1"/>
  <c r="AC437" i="1"/>
  <c r="AF438" i="1"/>
  <c r="AG438" i="1"/>
  <c r="AD439" i="1"/>
  <c r="AC438" i="1"/>
  <c r="AE438" i="1"/>
  <c r="AH437" i="1"/>
  <c r="AG439" i="1"/>
  <c r="AF439" i="1"/>
  <c r="AC439" i="1"/>
  <c r="AE439" i="1"/>
  <c r="AD440" i="1"/>
  <c r="AH438" i="1"/>
  <c r="AH439" i="1"/>
  <c r="AF440" i="1"/>
  <c r="AG440" i="1"/>
  <c r="AE440" i="1"/>
  <c r="AC440" i="1"/>
  <c r="AD441" i="1"/>
  <c r="AH440" i="1"/>
  <c r="AG441" i="1"/>
  <c r="AF441" i="1"/>
  <c r="AC441" i="1"/>
  <c r="AE441" i="1"/>
  <c r="AD442" i="1"/>
  <c r="AH441" i="1"/>
  <c r="AF442" i="1"/>
  <c r="AG442" i="1"/>
  <c r="AD443" i="1"/>
  <c r="AC442" i="1"/>
  <c r="AE442" i="1"/>
  <c r="AF443" i="1"/>
  <c r="AG443" i="1"/>
  <c r="AE443" i="1"/>
  <c r="AC443" i="1"/>
  <c r="AD444" i="1"/>
  <c r="AH442" i="1"/>
  <c r="AH443" i="1"/>
  <c r="AG444" i="1"/>
  <c r="AF444" i="1"/>
  <c r="AC444" i="1"/>
  <c r="AE444" i="1"/>
  <c r="AD445" i="1"/>
  <c r="AH444" i="1"/>
  <c r="AG445" i="1"/>
  <c r="AF445" i="1"/>
  <c r="AD446" i="1"/>
  <c r="AC445" i="1"/>
  <c r="AE445" i="1"/>
  <c r="AG446" i="1"/>
  <c r="AF446" i="1"/>
  <c r="AD447" i="1"/>
  <c r="AE446" i="1"/>
  <c r="AC446" i="1"/>
  <c r="AH445" i="1"/>
  <c r="AG447" i="1"/>
  <c r="AF447" i="1"/>
  <c r="AC447" i="1"/>
  <c r="AE447" i="1"/>
  <c r="AD448" i="1"/>
  <c r="AH446" i="1"/>
  <c r="AH447" i="1"/>
  <c r="AF448" i="1"/>
  <c r="AG448" i="1"/>
  <c r="AE448" i="1"/>
  <c r="AC448" i="1"/>
  <c r="AD449" i="1"/>
  <c r="AH448" i="1"/>
  <c r="AF449" i="1"/>
  <c r="AG449" i="1"/>
  <c r="AE449" i="1"/>
  <c r="AC449" i="1"/>
  <c r="AD450" i="1"/>
  <c r="AH449" i="1"/>
  <c r="AF450" i="1"/>
  <c r="AG450" i="1"/>
  <c r="AD451" i="1"/>
  <c r="AE450" i="1"/>
  <c r="AC450" i="1"/>
  <c r="AF451" i="1"/>
  <c r="AG451" i="1"/>
  <c r="AC451" i="1"/>
  <c r="AE451" i="1"/>
  <c r="AD452" i="1"/>
  <c r="AH450" i="1"/>
  <c r="AH451" i="1"/>
  <c r="AG452" i="1"/>
  <c r="AF452" i="1"/>
  <c r="AE452" i="1"/>
  <c r="AC452" i="1"/>
  <c r="AD453" i="1"/>
  <c r="AH452" i="1"/>
  <c r="AF453" i="1"/>
  <c r="AG453" i="1"/>
  <c r="AE453" i="1"/>
  <c r="AC453" i="1"/>
  <c r="AD454" i="1"/>
  <c r="AH453" i="1"/>
  <c r="AF454" i="1"/>
  <c r="AG454" i="1"/>
  <c r="AD455" i="1"/>
  <c r="AE454" i="1"/>
  <c r="AC454" i="1"/>
  <c r="AF455" i="1"/>
  <c r="AG455" i="1"/>
  <c r="AE455" i="1"/>
  <c r="AC455" i="1"/>
  <c r="AD456" i="1"/>
  <c r="AH454" i="1"/>
  <c r="AH455" i="1"/>
  <c r="AG456" i="1"/>
  <c r="AF456" i="1"/>
  <c r="AE456" i="1"/>
  <c r="AC456" i="1"/>
  <c r="AD457" i="1"/>
  <c r="AH456" i="1"/>
  <c r="AG457" i="1"/>
  <c r="AF457" i="1"/>
  <c r="AE457" i="1"/>
  <c r="AC457" i="1"/>
  <c r="AD458" i="1"/>
  <c r="AH457" i="1"/>
  <c r="AF458" i="1"/>
  <c r="AG458" i="1"/>
  <c r="AD459" i="1"/>
  <c r="AE458" i="1"/>
  <c r="AC458" i="1"/>
  <c r="AG459" i="1"/>
  <c r="AF459" i="1"/>
  <c r="AC459" i="1"/>
  <c r="AE459" i="1"/>
  <c r="AD460" i="1"/>
  <c r="AH458" i="1"/>
  <c r="AH459" i="1"/>
  <c r="AG460" i="1"/>
  <c r="AF460" i="1"/>
  <c r="AC460" i="1"/>
  <c r="AE460" i="1"/>
  <c r="AD461" i="1"/>
  <c r="AH460" i="1"/>
  <c r="AG461" i="1"/>
  <c r="AF461" i="1"/>
  <c r="AD462" i="1"/>
  <c r="AE461" i="1"/>
  <c r="AC461" i="1"/>
  <c r="AF462" i="1"/>
  <c r="AG462" i="1"/>
  <c r="AD463" i="1"/>
  <c r="AC462" i="1"/>
  <c r="AE462" i="1"/>
  <c r="AH461" i="1"/>
  <c r="AF463" i="1"/>
  <c r="AG463" i="1"/>
  <c r="AC463" i="1"/>
  <c r="AE463" i="1"/>
  <c r="AD464" i="1"/>
  <c r="AH462" i="1"/>
  <c r="AH463" i="1"/>
  <c r="AG464" i="1"/>
  <c r="AF464" i="1"/>
  <c r="AE464" i="1"/>
  <c r="AC464" i="1"/>
  <c r="AD465" i="1"/>
  <c r="AH464" i="1"/>
  <c r="AG465" i="1"/>
  <c r="AF465" i="1"/>
  <c r="AC465" i="1"/>
  <c r="AE465" i="1"/>
  <c r="AD466" i="1"/>
  <c r="AH465" i="1"/>
  <c r="AF466" i="1"/>
  <c r="AG466" i="1"/>
  <c r="AD467" i="1"/>
  <c r="AC466" i="1"/>
  <c r="AE466" i="1"/>
  <c r="AG467" i="1"/>
  <c r="AF467" i="1"/>
  <c r="AC467" i="1"/>
  <c r="AE467" i="1"/>
  <c r="AD468" i="1"/>
  <c r="AH466" i="1"/>
  <c r="AH467" i="1"/>
  <c r="AG468" i="1"/>
  <c r="AF468" i="1"/>
  <c r="AC468" i="1"/>
  <c r="AE468" i="1"/>
  <c r="AD469" i="1"/>
  <c r="AH468" i="1"/>
  <c r="AG469" i="1"/>
  <c r="AF469" i="1"/>
  <c r="AD470" i="1"/>
  <c r="AE469" i="1"/>
  <c r="AC469" i="1"/>
  <c r="AG470" i="1"/>
  <c r="AF470" i="1"/>
  <c r="AD471" i="1"/>
  <c r="AC470" i="1"/>
  <c r="AE470" i="1"/>
  <c r="AH469" i="1"/>
  <c r="AG471" i="1"/>
  <c r="AF471" i="1"/>
  <c r="AC471" i="1"/>
  <c r="AE471" i="1"/>
  <c r="AD472" i="1"/>
  <c r="AH470" i="1"/>
  <c r="AH471" i="1"/>
  <c r="AF472" i="1"/>
  <c r="AG472" i="1"/>
  <c r="AC472" i="1"/>
  <c r="AE472" i="1"/>
  <c r="AD473" i="1"/>
  <c r="AH472" i="1"/>
  <c r="AG473" i="1"/>
  <c r="AF473" i="1"/>
  <c r="AC473" i="1"/>
  <c r="AE473" i="1"/>
  <c r="AD474" i="1"/>
  <c r="AH473" i="1"/>
  <c r="AG474" i="1"/>
  <c r="AF474" i="1"/>
  <c r="AD475" i="1"/>
  <c r="AE474" i="1"/>
  <c r="AC474" i="1"/>
  <c r="AG475" i="1"/>
  <c r="AF475" i="1"/>
  <c r="AC475" i="1"/>
  <c r="AE475" i="1"/>
  <c r="AD476" i="1"/>
  <c r="AH474" i="1"/>
  <c r="AH475" i="1"/>
  <c r="AG476" i="1"/>
  <c r="AF476" i="1"/>
  <c r="AC476" i="1"/>
  <c r="AE476" i="1"/>
  <c r="AD477" i="1"/>
  <c r="AH476" i="1"/>
  <c r="AG477" i="1"/>
  <c r="AF477" i="1"/>
  <c r="AD478" i="1"/>
  <c r="AE477" i="1"/>
  <c r="AC477" i="1"/>
  <c r="AF478" i="1"/>
  <c r="AG478" i="1"/>
  <c r="AD479" i="1"/>
  <c r="AE478" i="1"/>
  <c r="AC478" i="1"/>
  <c r="AH477" i="1"/>
  <c r="AG479" i="1"/>
  <c r="AF479" i="1"/>
  <c r="AC479" i="1"/>
  <c r="AE479" i="1"/>
  <c r="AD480" i="1"/>
  <c r="AH478" i="1"/>
  <c r="AH479" i="1"/>
  <c r="AF480" i="1"/>
  <c r="AG480" i="1"/>
  <c r="AE480" i="1"/>
  <c r="AC480" i="1"/>
  <c r="AD481" i="1"/>
  <c r="AH480" i="1"/>
  <c r="AF481" i="1"/>
  <c r="AG481" i="1"/>
  <c r="AC481" i="1"/>
  <c r="AE481" i="1"/>
  <c r="AD482" i="1"/>
  <c r="AH481" i="1"/>
  <c r="AF482" i="1"/>
  <c r="AG482" i="1"/>
  <c r="AD483" i="1"/>
  <c r="AE482" i="1"/>
  <c r="AC482" i="1"/>
  <c r="AG483" i="1"/>
  <c r="AF483" i="1"/>
  <c r="AE483" i="1"/>
  <c r="AC483" i="1"/>
  <c r="AD484" i="1"/>
  <c r="AH482" i="1"/>
  <c r="AH483" i="1"/>
  <c r="AF484" i="1"/>
  <c r="AG484" i="1"/>
  <c r="AC484" i="1"/>
  <c r="AE484" i="1"/>
  <c r="AD485" i="1"/>
  <c r="AH484" i="1"/>
  <c r="AF485" i="1"/>
  <c r="AG485" i="1"/>
  <c r="AD486" i="1"/>
  <c r="AE485" i="1"/>
  <c r="AC485" i="1"/>
  <c r="AF486" i="1"/>
  <c r="AG486" i="1"/>
  <c r="AD487" i="1"/>
  <c r="AE486" i="1"/>
  <c r="AC486" i="1"/>
  <c r="AH485" i="1"/>
  <c r="AF487" i="1"/>
  <c r="AG487" i="1"/>
  <c r="AC487" i="1"/>
  <c r="AE487" i="1"/>
  <c r="AD488" i="1"/>
  <c r="AH486" i="1"/>
  <c r="AH487" i="1"/>
  <c r="AF488" i="1"/>
  <c r="AG488" i="1"/>
  <c r="AE488" i="1"/>
  <c r="AC488" i="1"/>
  <c r="AD489" i="1"/>
  <c r="AH488" i="1"/>
  <c r="AG489" i="1"/>
  <c r="AF489" i="1"/>
  <c r="AE489" i="1"/>
  <c r="AC489" i="1"/>
  <c r="AD490" i="1"/>
  <c r="AH489" i="1"/>
  <c r="AF490" i="1"/>
  <c r="AG490" i="1"/>
  <c r="AD491" i="1"/>
  <c r="AC490" i="1"/>
  <c r="AE490" i="1"/>
  <c r="AF491" i="1"/>
  <c r="AG491" i="1"/>
  <c r="AC491" i="1"/>
  <c r="AE491" i="1"/>
  <c r="AD492" i="1"/>
  <c r="AH490" i="1"/>
  <c r="AH491" i="1"/>
  <c r="AG492" i="1"/>
  <c r="AF492" i="1"/>
  <c r="AE492" i="1"/>
  <c r="AC492" i="1"/>
  <c r="AD493" i="1"/>
  <c r="AH492" i="1"/>
  <c r="AF493" i="1"/>
  <c r="AG493" i="1"/>
  <c r="AE493" i="1"/>
  <c r="AC493" i="1"/>
  <c r="AD494" i="1"/>
  <c r="AH493" i="1"/>
  <c r="AG494" i="1"/>
  <c r="AF494" i="1"/>
  <c r="AD495" i="1"/>
  <c r="AC494" i="1"/>
  <c r="AE494" i="1"/>
  <c r="AG495" i="1"/>
  <c r="AF495" i="1"/>
  <c r="AC495" i="1"/>
  <c r="AE495" i="1"/>
  <c r="AD496" i="1"/>
  <c r="AH494" i="1"/>
  <c r="AH495" i="1"/>
  <c r="AG496" i="1"/>
  <c r="AF496" i="1"/>
  <c r="AC496" i="1"/>
  <c r="AE496" i="1"/>
  <c r="AD497" i="1"/>
  <c r="AH496" i="1"/>
  <c r="AF497" i="1"/>
  <c r="AG497" i="1"/>
  <c r="AD498" i="1"/>
  <c r="AE497" i="1"/>
  <c r="AC497" i="1"/>
  <c r="AF498" i="1"/>
  <c r="AG498" i="1"/>
  <c r="AD499" i="1"/>
  <c r="AC498" i="1"/>
  <c r="AE498" i="1"/>
  <c r="AH497" i="1"/>
  <c r="AF499" i="1"/>
  <c r="AG499" i="1"/>
  <c r="AE499" i="1"/>
  <c r="AC499" i="1"/>
  <c r="AD500" i="1"/>
  <c r="AH498" i="1"/>
  <c r="AH499" i="1"/>
  <c r="AF500" i="1"/>
  <c r="AG500" i="1"/>
  <c r="AC500" i="1"/>
  <c r="AE500" i="1"/>
  <c r="AD501" i="1"/>
  <c r="AH500" i="1"/>
  <c r="AF501" i="1"/>
  <c r="AG501" i="1"/>
  <c r="AD502" i="1"/>
  <c r="AE501" i="1"/>
  <c r="AC501" i="1"/>
  <c r="AG502" i="1"/>
  <c r="AF502" i="1"/>
  <c r="AD503" i="1"/>
  <c r="AC502" i="1"/>
  <c r="AE502" i="1"/>
  <c r="AH501" i="1"/>
  <c r="AG503" i="1"/>
  <c r="AF503" i="1"/>
  <c r="AC503" i="1"/>
  <c r="AE503" i="1"/>
  <c r="AD504" i="1"/>
  <c r="AH502" i="1"/>
  <c r="AH503" i="1"/>
  <c r="AG504" i="1"/>
  <c r="AF504" i="1"/>
  <c r="AE504" i="1"/>
  <c r="AC504" i="1"/>
  <c r="AD505" i="1"/>
  <c r="AH504" i="1"/>
  <c r="AG505" i="1"/>
  <c r="AF505" i="1"/>
  <c r="AC505" i="1"/>
  <c r="AE505" i="1"/>
  <c r="AD506" i="1"/>
  <c r="AH505" i="1"/>
  <c r="AF506" i="1"/>
  <c r="AG506" i="1"/>
  <c r="AD507" i="1"/>
  <c r="AE506" i="1"/>
  <c r="AC506" i="1"/>
  <c r="AG507" i="1"/>
  <c r="AF507" i="1"/>
  <c r="AC507" i="1"/>
  <c r="AE507" i="1"/>
  <c r="AD508" i="1"/>
  <c r="AH506" i="1"/>
  <c r="AH507" i="1"/>
  <c r="AF508" i="1"/>
  <c r="AG508" i="1"/>
  <c r="AE508" i="1"/>
  <c r="AC508" i="1"/>
  <c r="AD509" i="1"/>
  <c r="AH508" i="1"/>
  <c r="AF509" i="1"/>
  <c r="AG509" i="1"/>
  <c r="AE509" i="1"/>
  <c r="AC509" i="1"/>
  <c r="AD510" i="1"/>
  <c r="AH509" i="1"/>
  <c r="AG510" i="1"/>
  <c r="AF510" i="1"/>
  <c r="AD511" i="1"/>
  <c r="AC510" i="1"/>
  <c r="AE510" i="1"/>
  <c r="AF511" i="1"/>
  <c r="AG511" i="1"/>
  <c r="AE511" i="1"/>
  <c r="AC511" i="1"/>
  <c r="AD512" i="1"/>
  <c r="AH510" i="1"/>
  <c r="AH511" i="1"/>
  <c r="AF512" i="1"/>
  <c r="AG512" i="1"/>
  <c r="AC512" i="1"/>
  <c r="AE512" i="1"/>
  <c r="AD513" i="1"/>
  <c r="AH512" i="1"/>
  <c r="AG513" i="1"/>
  <c r="AF513" i="1"/>
  <c r="AD514" i="1"/>
  <c r="AE513" i="1"/>
  <c r="AC513" i="1"/>
  <c r="AG514" i="1"/>
  <c r="AF514" i="1"/>
  <c r="AD515" i="1"/>
  <c r="AC514" i="1"/>
  <c r="AE514" i="1"/>
  <c r="AH513" i="1"/>
  <c r="AG515" i="1"/>
  <c r="AF515" i="1"/>
  <c r="AC515" i="1"/>
  <c r="AE515" i="1"/>
  <c r="AD516" i="1"/>
  <c r="AH514" i="1"/>
  <c r="AH515" i="1"/>
  <c r="AF516" i="1"/>
  <c r="AG516" i="1"/>
  <c r="AC516" i="1"/>
  <c r="AE516" i="1"/>
  <c r="AD517" i="1"/>
  <c r="AH516" i="1"/>
  <c r="AF517" i="1"/>
  <c r="AG517" i="1"/>
  <c r="AD518" i="1"/>
  <c r="AE517" i="1"/>
  <c r="AC517" i="1"/>
  <c r="AF518" i="1"/>
  <c r="AG518" i="1"/>
  <c r="AD519" i="1"/>
  <c r="AE518" i="1"/>
  <c r="AC518" i="1"/>
  <c r="AH517" i="1"/>
  <c r="AF519" i="1"/>
  <c r="AG519" i="1"/>
  <c r="AE519" i="1"/>
  <c r="AC519" i="1"/>
  <c r="AD520" i="1"/>
  <c r="AH518" i="1"/>
  <c r="AH519" i="1"/>
  <c r="AG520" i="1"/>
  <c r="AF520" i="1"/>
  <c r="AC520" i="1"/>
  <c r="AD521" i="1"/>
  <c r="AE520" i="1"/>
  <c r="AH520" i="1"/>
  <c r="AF521" i="1"/>
  <c r="AG521" i="1"/>
  <c r="AC521" i="1"/>
  <c r="AE521" i="1"/>
  <c r="AD522" i="1"/>
  <c r="AH521" i="1"/>
  <c r="AG522" i="1"/>
  <c r="AF522" i="1"/>
  <c r="AD523" i="1"/>
  <c r="AE522" i="1"/>
  <c r="AC522" i="1"/>
  <c r="AF523" i="1"/>
  <c r="AG523" i="1"/>
  <c r="AE523" i="1"/>
  <c r="AD524" i="1"/>
  <c r="AC523" i="1"/>
  <c r="AH522" i="1"/>
  <c r="AF524" i="1"/>
  <c r="AG524" i="1"/>
  <c r="AD525" i="1"/>
  <c r="AE524" i="1"/>
  <c r="AC524" i="1"/>
  <c r="AH523" i="1"/>
  <c r="AG525" i="1"/>
  <c r="AF525" i="1"/>
  <c r="AD526" i="1"/>
  <c r="AC525" i="1"/>
  <c r="AE525" i="1"/>
  <c r="AH524" i="1"/>
  <c r="AF526" i="1"/>
  <c r="AG526" i="1"/>
  <c r="AE526" i="1"/>
  <c r="AD527" i="1"/>
  <c r="AC526" i="1"/>
  <c r="AH525" i="1"/>
  <c r="AF527" i="1"/>
  <c r="AG527" i="1"/>
  <c r="AC527" i="1"/>
  <c r="AD528" i="1"/>
  <c r="AE527" i="1"/>
  <c r="AH526" i="1"/>
  <c r="AH527" i="1"/>
  <c r="AF528" i="1"/>
  <c r="AG528" i="1"/>
  <c r="AE528" i="1"/>
  <c r="AD529" i="1"/>
  <c r="AC528" i="1"/>
  <c r="AG529" i="1"/>
  <c r="AF529" i="1"/>
  <c r="AE529" i="1"/>
  <c r="AD530" i="1"/>
  <c r="AC529" i="1"/>
  <c r="AH528" i="1"/>
  <c r="AG530" i="1"/>
  <c r="AF530" i="1"/>
  <c r="AD531" i="1"/>
  <c r="AE530" i="1"/>
  <c r="AC530" i="1"/>
  <c r="AH529" i="1"/>
  <c r="AF531" i="1"/>
  <c r="AG531" i="1"/>
  <c r="AE531" i="1"/>
  <c r="AD532" i="1"/>
  <c r="AC531" i="1"/>
  <c r="AH530" i="1"/>
  <c r="AF532" i="1"/>
  <c r="AG532" i="1"/>
  <c r="AD533" i="1"/>
  <c r="AE532" i="1"/>
  <c r="AC532" i="1"/>
  <c r="AH531" i="1"/>
  <c r="AF533" i="1"/>
  <c r="AG533" i="1"/>
  <c r="AD534" i="1"/>
  <c r="AC533" i="1"/>
  <c r="AE533" i="1"/>
  <c r="AH532" i="1"/>
  <c r="AG534" i="1"/>
  <c r="AF534" i="1"/>
  <c r="AC534" i="1"/>
  <c r="AD535" i="1"/>
  <c r="AE534" i="1"/>
  <c r="AH533" i="1"/>
  <c r="AH534" i="1"/>
  <c r="AF535" i="1"/>
  <c r="AG535" i="1"/>
  <c r="AE535" i="1"/>
  <c r="AC535" i="1"/>
  <c r="AD536" i="1"/>
  <c r="AH535" i="1"/>
  <c r="AG536" i="1"/>
  <c r="AF536" i="1"/>
  <c r="AC536" i="1"/>
  <c r="AE536" i="1"/>
  <c r="AD537" i="1"/>
  <c r="AH536" i="1"/>
  <c r="AF537" i="1"/>
  <c r="AG537" i="1"/>
  <c r="AE537" i="1"/>
  <c r="AC537" i="1"/>
  <c r="AD538" i="1"/>
  <c r="AH537" i="1"/>
  <c r="AG538" i="1"/>
  <c r="AF538" i="1"/>
  <c r="AD539" i="1"/>
  <c r="AC538" i="1"/>
  <c r="AE538" i="1"/>
  <c r="AG539" i="1"/>
  <c r="AF539" i="1"/>
  <c r="AC539" i="1"/>
  <c r="AD540" i="1"/>
  <c r="AE539" i="1"/>
  <c r="AH538" i="1"/>
  <c r="AH539" i="1"/>
  <c r="AG540" i="1"/>
  <c r="AF540" i="1"/>
  <c r="AD541" i="1"/>
  <c r="AE540" i="1"/>
  <c r="AC540" i="1"/>
  <c r="AF541" i="1"/>
  <c r="AG541" i="1"/>
  <c r="AD542" i="1"/>
  <c r="AC541" i="1"/>
  <c r="AE541" i="1"/>
  <c r="AH540" i="1"/>
  <c r="AG542" i="1"/>
  <c r="AF542" i="1"/>
  <c r="AE542" i="1"/>
  <c r="AD543" i="1"/>
  <c r="AC542" i="1"/>
  <c r="AH541" i="1"/>
  <c r="AF543" i="1"/>
  <c r="AG543" i="1"/>
  <c r="AC543" i="1"/>
  <c r="AD544" i="1"/>
  <c r="AE543" i="1"/>
  <c r="AH542" i="1"/>
  <c r="AH543" i="1"/>
  <c r="AF544" i="1"/>
  <c r="AG544" i="1"/>
  <c r="AE544" i="1"/>
  <c r="AD545" i="1"/>
  <c r="AC544" i="1"/>
  <c r="AF545" i="1"/>
  <c r="AG545" i="1"/>
  <c r="AE545" i="1"/>
  <c r="AD546" i="1"/>
  <c r="AC545" i="1"/>
  <c r="AH544" i="1"/>
  <c r="AF546" i="1"/>
  <c r="AG546" i="1"/>
  <c r="AD547" i="1"/>
  <c r="AE546" i="1"/>
  <c r="AC546" i="1"/>
  <c r="AH545" i="1"/>
  <c r="AG547" i="1"/>
  <c r="AF547" i="1"/>
  <c r="AE547" i="1"/>
  <c r="AD548" i="1"/>
  <c r="AC547" i="1"/>
  <c r="AH546" i="1"/>
  <c r="AF548" i="1"/>
  <c r="AG548" i="1"/>
  <c r="AD549" i="1"/>
  <c r="AC548" i="1"/>
  <c r="AE548" i="1"/>
  <c r="AH547" i="1"/>
  <c r="AG549" i="1"/>
  <c r="AF549" i="1"/>
  <c r="AD550" i="1"/>
  <c r="AE549" i="1"/>
  <c r="AC549" i="1"/>
  <c r="AH548" i="1"/>
  <c r="AG550" i="1"/>
  <c r="AF550" i="1"/>
  <c r="AC550" i="1"/>
  <c r="AD551" i="1"/>
  <c r="AE550" i="1"/>
  <c r="AH549" i="1"/>
  <c r="AH550" i="1"/>
  <c r="AF551" i="1"/>
  <c r="AG551" i="1"/>
  <c r="AE551" i="1"/>
  <c r="AC551" i="1"/>
  <c r="AD552" i="1"/>
  <c r="AH551" i="1"/>
  <c r="AG552" i="1"/>
  <c r="AF552" i="1"/>
  <c r="AC552" i="1"/>
  <c r="AE552" i="1"/>
  <c r="AD553" i="1"/>
  <c r="AH552" i="1"/>
  <c r="AF553" i="1"/>
  <c r="AG553" i="1"/>
  <c r="AC553" i="1"/>
  <c r="AE553" i="1"/>
  <c r="AD554" i="1"/>
  <c r="AH553" i="1"/>
  <c r="AF554" i="1"/>
  <c r="AG554" i="1"/>
  <c r="AD555" i="1"/>
  <c r="AC554" i="1"/>
  <c r="AE554" i="1"/>
  <c r="AF555" i="1"/>
  <c r="AG555" i="1"/>
  <c r="AE555" i="1"/>
  <c r="AD556" i="1"/>
  <c r="AC555" i="1"/>
  <c r="AH554" i="1"/>
  <c r="AG556" i="1"/>
  <c r="AF556" i="1"/>
  <c r="AD557" i="1"/>
  <c r="AE556" i="1"/>
  <c r="AC556" i="1"/>
  <c r="AH555" i="1"/>
  <c r="AG557" i="1"/>
  <c r="AF557" i="1"/>
  <c r="AD558" i="1"/>
  <c r="AC557" i="1"/>
  <c r="AE557" i="1"/>
  <c r="AH556" i="1"/>
  <c r="AG558" i="1"/>
  <c r="AF558" i="1"/>
  <c r="AC558" i="1"/>
  <c r="AD559" i="1"/>
  <c r="AE558" i="1"/>
  <c r="AH557" i="1"/>
  <c r="AH558" i="1"/>
  <c r="AG559" i="1"/>
  <c r="AF559" i="1"/>
  <c r="AE559" i="1"/>
  <c r="AD560" i="1"/>
  <c r="AC559" i="1"/>
  <c r="AG560" i="1"/>
  <c r="AF560" i="1"/>
  <c r="AC560" i="1"/>
  <c r="AE560" i="1"/>
  <c r="AD561" i="1"/>
  <c r="AH559" i="1"/>
  <c r="AH560" i="1"/>
  <c r="AF561" i="1"/>
  <c r="AG561" i="1"/>
  <c r="AE561" i="1"/>
  <c r="AC561" i="1"/>
  <c r="AD562" i="1"/>
  <c r="AH561" i="1"/>
  <c r="AF562" i="1"/>
  <c r="AG562" i="1"/>
  <c r="AD563" i="1"/>
  <c r="AC562" i="1"/>
  <c r="AE562" i="1"/>
  <c r="AG563" i="1"/>
  <c r="AF563" i="1"/>
  <c r="AC563" i="1"/>
  <c r="AD564" i="1"/>
  <c r="AE563" i="1"/>
  <c r="AH562" i="1"/>
  <c r="AH563" i="1"/>
  <c r="AF564" i="1"/>
  <c r="AG564" i="1"/>
  <c r="AD565" i="1"/>
  <c r="AE564" i="1"/>
  <c r="AC564" i="1"/>
  <c r="AF565" i="1"/>
  <c r="AG565" i="1"/>
  <c r="AD566" i="1"/>
  <c r="AC565" i="1"/>
  <c r="AE565" i="1"/>
  <c r="AH564" i="1"/>
  <c r="AG566" i="1"/>
  <c r="AF566" i="1"/>
  <c r="AE566" i="1"/>
  <c r="AD567" i="1"/>
  <c r="AC566" i="1"/>
  <c r="AH565" i="1"/>
  <c r="AF567" i="1"/>
  <c r="AG567" i="1"/>
  <c r="AC567" i="1"/>
  <c r="AE567" i="1"/>
  <c r="AD568" i="1"/>
  <c r="AH566" i="1"/>
  <c r="AH567" i="1"/>
  <c r="AG568" i="1"/>
  <c r="AF568" i="1"/>
  <c r="AE568" i="1"/>
  <c r="AD569" i="1"/>
  <c r="AC568" i="1"/>
  <c r="AG569" i="1"/>
  <c r="AF569" i="1"/>
  <c r="AC569" i="1"/>
  <c r="AD570" i="1"/>
  <c r="AE569" i="1"/>
  <c r="AH568" i="1"/>
  <c r="AH569" i="1"/>
  <c r="AF570" i="1"/>
  <c r="AG570" i="1"/>
  <c r="AD571" i="1"/>
  <c r="AC570" i="1"/>
  <c r="AE570" i="1"/>
  <c r="AF571" i="1"/>
  <c r="AG571" i="1"/>
  <c r="AE571" i="1"/>
  <c r="AD572" i="1"/>
  <c r="AC571" i="1"/>
  <c r="AH570" i="1"/>
  <c r="AF572" i="1"/>
  <c r="AG572" i="1"/>
  <c r="AD573" i="1"/>
  <c r="AC572" i="1"/>
  <c r="AE572" i="1"/>
  <c r="AH571" i="1"/>
  <c r="AF573" i="1"/>
  <c r="AG573" i="1"/>
  <c r="AD574" i="1"/>
  <c r="AC573" i="1"/>
  <c r="AE573" i="1"/>
  <c r="AH572" i="1"/>
  <c r="AF574" i="1"/>
  <c r="AG574" i="1"/>
  <c r="AE574" i="1"/>
  <c r="AD575" i="1"/>
  <c r="AC574" i="1"/>
  <c r="AH573" i="1"/>
  <c r="AF575" i="1"/>
  <c r="AG575" i="1"/>
  <c r="AC575" i="1"/>
  <c r="AD576" i="1"/>
  <c r="AE575" i="1"/>
  <c r="AH574" i="1"/>
  <c r="AH575" i="1"/>
  <c r="AF576" i="1"/>
  <c r="AG576" i="1"/>
  <c r="AC576" i="1"/>
  <c r="AD577" i="1"/>
  <c r="AE576" i="1"/>
  <c r="AH576" i="1"/>
  <c r="AF577" i="1"/>
  <c r="AG577" i="1"/>
  <c r="AE577" i="1"/>
  <c r="AD578" i="1"/>
  <c r="AC577" i="1"/>
  <c r="AG578" i="1"/>
  <c r="AF578" i="1"/>
  <c r="AD579" i="1"/>
  <c r="AE578" i="1"/>
  <c r="AC578" i="1"/>
  <c r="AH577" i="1"/>
  <c r="AF579" i="1"/>
  <c r="AG579" i="1"/>
  <c r="AE579" i="1"/>
  <c r="AD580" i="1"/>
  <c r="AC579" i="1"/>
  <c r="AH578" i="1"/>
  <c r="AG580" i="1"/>
  <c r="AF580" i="1"/>
  <c r="AD581" i="1"/>
  <c r="AC580" i="1"/>
  <c r="AE580" i="1"/>
  <c r="AH579" i="1"/>
  <c r="AF581" i="1"/>
  <c r="AG581" i="1"/>
  <c r="AD582" i="1"/>
  <c r="AC581" i="1"/>
  <c r="AE581" i="1"/>
  <c r="AH580" i="1"/>
  <c r="AF582" i="1"/>
  <c r="AG582" i="1"/>
  <c r="AE582" i="1"/>
  <c r="AD583" i="1"/>
  <c r="AC582" i="1"/>
  <c r="AH581" i="1"/>
  <c r="AG583" i="1"/>
  <c r="AF583" i="1"/>
  <c r="AC583" i="1"/>
  <c r="AE583" i="1"/>
  <c r="AD584" i="1"/>
  <c r="AH582" i="1"/>
  <c r="AH583" i="1"/>
  <c r="AF584" i="1"/>
  <c r="AG584" i="1"/>
  <c r="AC584" i="1"/>
  <c r="AD585" i="1"/>
  <c r="AE584" i="1"/>
  <c r="AH584" i="1"/>
  <c r="AG585" i="1"/>
  <c r="AF585" i="1"/>
  <c r="AE585" i="1"/>
  <c r="AD586" i="1"/>
  <c r="AC585" i="1"/>
  <c r="AG586" i="1"/>
  <c r="AF586" i="1"/>
  <c r="AD587" i="1"/>
  <c r="AE586" i="1"/>
  <c r="AC586" i="1"/>
  <c r="AH585" i="1"/>
  <c r="AG587" i="1"/>
  <c r="AF587" i="1"/>
  <c r="AE587" i="1"/>
  <c r="AD588" i="1"/>
  <c r="AC587" i="1"/>
  <c r="AH586" i="1"/>
  <c r="AG588" i="1"/>
  <c r="AF588" i="1"/>
  <c r="AD589" i="1"/>
  <c r="AE588" i="1"/>
  <c r="AC588" i="1"/>
  <c r="AH587" i="1"/>
  <c r="AF589" i="1"/>
  <c r="AG589" i="1"/>
  <c r="AD590" i="1"/>
  <c r="AE589" i="1"/>
  <c r="AC589" i="1"/>
  <c r="AH588" i="1"/>
  <c r="AG590" i="1"/>
  <c r="AF590" i="1"/>
  <c r="AC590" i="1"/>
  <c r="AD591" i="1"/>
  <c r="AE590" i="1"/>
  <c r="AH589" i="1"/>
  <c r="AH590" i="1"/>
  <c r="AG591" i="1"/>
  <c r="AF591" i="1"/>
  <c r="AC591" i="1"/>
  <c r="AD592" i="1"/>
  <c r="AE591" i="1"/>
  <c r="AH591" i="1"/>
  <c r="AF592" i="1"/>
  <c r="AG592" i="1"/>
  <c r="AE592" i="1"/>
  <c r="AD593" i="1"/>
  <c r="AC592" i="1"/>
  <c r="AG593" i="1"/>
  <c r="AF593" i="1"/>
  <c r="AE593" i="1"/>
  <c r="AD594" i="1"/>
  <c r="AC593" i="1"/>
  <c r="AH592" i="1"/>
  <c r="AF594" i="1"/>
  <c r="AG594" i="1"/>
  <c r="AD595" i="1"/>
  <c r="AC594" i="1"/>
  <c r="AE594" i="1"/>
  <c r="AH593" i="1"/>
  <c r="AG595" i="1"/>
  <c r="AF595" i="1"/>
  <c r="AE595" i="1"/>
  <c r="AD596" i="1"/>
  <c r="AC595" i="1"/>
  <c r="AH594" i="1"/>
  <c r="AF596" i="1"/>
  <c r="AG596" i="1"/>
  <c r="AD597" i="1"/>
  <c r="AE596" i="1"/>
  <c r="AC596" i="1"/>
  <c r="AH595" i="1"/>
  <c r="AG597" i="1"/>
  <c r="AF597" i="1"/>
  <c r="AD598" i="1"/>
  <c r="AE597" i="1"/>
  <c r="AC597" i="1"/>
  <c r="AH596" i="1"/>
  <c r="AF598" i="1"/>
  <c r="AG598" i="1"/>
  <c r="AC598" i="1"/>
  <c r="AD599" i="1"/>
  <c r="AE598" i="1"/>
  <c r="AH597" i="1"/>
  <c r="AH598" i="1"/>
  <c r="AF599" i="1"/>
  <c r="AG599" i="1"/>
  <c r="AC599" i="1"/>
  <c r="AE599" i="1"/>
  <c r="AD600" i="1"/>
  <c r="AH599" i="1"/>
  <c r="AF600" i="1"/>
  <c r="AG600" i="1"/>
  <c r="AE600" i="1"/>
  <c r="AD601" i="1"/>
  <c r="AC600" i="1"/>
  <c r="AG601" i="1"/>
  <c r="AF601" i="1"/>
  <c r="AC601" i="1"/>
  <c r="AD602" i="1"/>
  <c r="AE601" i="1"/>
  <c r="AH600" i="1"/>
  <c r="AH601" i="1"/>
  <c r="AG602" i="1"/>
  <c r="AF602" i="1"/>
  <c r="AD603" i="1"/>
  <c r="AE602" i="1"/>
  <c r="AC602" i="1"/>
  <c r="AG603" i="1"/>
  <c r="AF603" i="1"/>
  <c r="AE603" i="1"/>
  <c r="AD604" i="1"/>
  <c r="AC603" i="1"/>
  <c r="AH602" i="1"/>
  <c r="AF604" i="1"/>
  <c r="AG604" i="1"/>
  <c r="AD605" i="1"/>
  <c r="AE604" i="1"/>
  <c r="AC604" i="1"/>
  <c r="AH603" i="1"/>
  <c r="AG605" i="1"/>
  <c r="AF605" i="1"/>
  <c r="AD606" i="1"/>
  <c r="AE605" i="1"/>
  <c r="AC605" i="1"/>
  <c r="AH604" i="1"/>
  <c r="AF606" i="1"/>
  <c r="AG606" i="1"/>
  <c r="AC606" i="1"/>
  <c r="AD607" i="1"/>
  <c r="AE606" i="1"/>
  <c r="AH605" i="1"/>
  <c r="AH606" i="1"/>
  <c r="AF607" i="1"/>
  <c r="AG607" i="1"/>
  <c r="AC607" i="1"/>
  <c r="AD608" i="1"/>
  <c r="AE607" i="1"/>
  <c r="AH607" i="1"/>
  <c r="AG608" i="1"/>
  <c r="AF608" i="1"/>
  <c r="AE608" i="1"/>
  <c r="AD609" i="1"/>
  <c r="AC608" i="1"/>
  <c r="AF609" i="1"/>
  <c r="AG609" i="1"/>
  <c r="AC609" i="1"/>
  <c r="AD610" i="1"/>
  <c r="AE609" i="1"/>
  <c r="AH608" i="1"/>
  <c r="AH609" i="1"/>
  <c r="AF610" i="1"/>
  <c r="AG610" i="1"/>
  <c r="AD611" i="1"/>
  <c r="AE610" i="1"/>
  <c r="AC610" i="1"/>
  <c r="AG611" i="1"/>
  <c r="AF611" i="1"/>
  <c r="AC611" i="1"/>
  <c r="AD612" i="1"/>
  <c r="AE611" i="1"/>
  <c r="AH610" i="1"/>
  <c r="AH611" i="1"/>
  <c r="AG612" i="1"/>
  <c r="AF612" i="1"/>
  <c r="AD613" i="1"/>
  <c r="AE612" i="1"/>
  <c r="AC612" i="1"/>
  <c r="AF613" i="1"/>
  <c r="AG613" i="1"/>
  <c r="AD614" i="1"/>
  <c r="AC613" i="1"/>
  <c r="AE613" i="1"/>
  <c r="AH612" i="1"/>
  <c r="AF614" i="1"/>
  <c r="AG614" i="1"/>
  <c r="AE614" i="1"/>
  <c r="AD615" i="1"/>
  <c r="AC614" i="1"/>
  <c r="AH613" i="1"/>
  <c r="AG615" i="1"/>
  <c r="AF615" i="1"/>
  <c r="AC615" i="1"/>
  <c r="AE615" i="1"/>
  <c r="AD616" i="1"/>
  <c r="AH614" i="1"/>
  <c r="AH615" i="1"/>
  <c r="AF616" i="1"/>
  <c r="AG616" i="1"/>
  <c r="AE616" i="1"/>
  <c r="AD617" i="1"/>
  <c r="AC616" i="1"/>
  <c r="AF617" i="1"/>
  <c r="AG617" i="1"/>
  <c r="AC617" i="1"/>
  <c r="AD618" i="1"/>
  <c r="AE617" i="1"/>
  <c r="AH616" i="1"/>
  <c r="AH617" i="1"/>
  <c r="AF618" i="1"/>
  <c r="AG618" i="1"/>
  <c r="AD619" i="1"/>
  <c r="AC618" i="1"/>
  <c r="AE618" i="1"/>
  <c r="AG619" i="1"/>
  <c r="AF619" i="1"/>
  <c r="AE619" i="1"/>
  <c r="AD620" i="1"/>
  <c r="AC619" i="1"/>
  <c r="AH618" i="1"/>
  <c r="AG620" i="1"/>
  <c r="AF620" i="1"/>
  <c r="AD621" i="1"/>
  <c r="AE620" i="1"/>
  <c r="AC620" i="1"/>
  <c r="AH619" i="1"/>
  <c r="AF621" i="1"/>
  <c r="AG621" i="1"/>
  <c r="AD622" i="1"/>
  <c r="AE621" i="1"/>
  <c r="AC621" i="1"/>
  <c r="AH620" i="1"/>
  <c r="AG622" i="1"/>
  <c r="AF622" i="1"/>
  <c r="AC622" i="1"/>
  <c r="AD623" i="1"/>
  <c r="AE622" i="1"/>
  <c r="AH621" i="1"/>
  <c r="AH622" i="1"/>
  <c r="AF623" i="1"/>
  <c r="AG623" i="1"/>
  <c r="AE623" i="1"/>
  <c r="AD624" i="1"/>
  <c r="AC623" i="1"/>
  <c r="AG624" i="1"/>
  <c r="AF624" i="1"/>
  <c r="AC624" i="1"/>
  <c r="AE624" i="1"/>
  <c r="AD625" i="1"/>
  <c r="AH623" i="1"/>
  <c r="AH624" i="1"/>
  <c r="AF625" i="1"/>
  <c r="AG625" i="1"/>
  <c r="AE625" i="1"/>
  <c r="AC625" i="1"/>
  <c r="AD626" i="1"/>
  <c r="AH625" i="1"/>
  <c r="AG626" i="1"/>
  <c r="AF626" i="1"/>
  <c r="AD627" i="1"/>
  <c r="AE626" i="1"/>
  <c r="AC626" i="1"/>
  <c r="AF627" i="1"/>
  <c r="AG627" i="1"/>
  <c r="AE627" i="1"/>
  <c r="AD628" i="1"/>
  <c r="AC627" i="1"/>
  <c r="AH626" i="1"/>
  <c r="AF628" i="1"/>
  <c r="AG628" i="1"/>
  <c r="AD629" i="1"/>
  <c r="AE628" i="1"/>
  <c r="AC628" i="1"/>
  <c r="AH627" i="1"/>
  <c r="AG629" i="1"/>
  <c r="AF629" i="1"/>
  <c r="AD630" i="1"/>
  <c r="AC629" i="1"/>
  <c r="AE629" i="1"/>
  <c r="AH628" i="1"/>
  <c r="AG630" i="1"/>
  <c r="AF630" i="1"/>
  <c r="AC630" i="1"/>
  <c r="AD631" i="1"/>
  <c r="AE630" i="1"/>
  <c r="AH629" i="1"/>
  <c r="AH630" i="1"/>
  <c r="AG631" i="1"/>
  <c r="AF631" i="1"/>
  <c r="AC631" i="1"/>
  <c r="AE631" i="1"/>
  <c r="AD632" i="1"/>
  <c r="AH631" i="1"/>
  <c r="AG632" i="1"/>
  <c r="AF632" i="1"/>
  <c r="AE632" i="1"/>
  <c r="AD633" i="1"/>
  <c r="AC632" i="1"/>
  <c r="AG633" i="1"/>
  <c r="AF633" i="1"/>
  <c r="AC633" i="1"/>
  <c r="AD634" i="1"/>
  <c r="AE633" i="1"/>
  <c r="AH632" i="1"/>
  <c r="AH633" i="1"/>
  <c r="AG634" i="1"/>
  <c r="AF634" i="1"/>
  <c r="AD635" i="1"/>
  <c r="AC634" i="1"/>
  <c r="AE634" i="1"/>
  <c r="AG635" i="1"/>
  <c r="AF635" i="1"/>
  <c r="AE635" i="1"/>
  <c r="AD636" i="1"/>
  <c r="AC635" i="1"/>
  <c r="AH634" i="1"/>
  <c r="AG636" i="1"/>
  <c r="AF636" i="1"/>
  <c r="AD637" i="1"/>
  <c r="AC636" i="1"/>
  <c r="AE636" i="1"/>
  <c r="AH635" i="1"/>
  <c r="AG637" i="1"/>
  <c r="AF637" i="1"/>
  <c r="AD638" i="1"/>
  <c r="AE637" i="1"/>
  <c r="AC637" i="1"/>
  <c r="AH636" i="1"/>
  <c r="AG638" i="1"/>
  <c r="AF638" i="1"/>
  <c r="AC638" i="1"/>
  <c r="AD639" i="1"/>
  <c r="AE638" i="1"/>
  <c r="AH637" i="1"/>
  <c r="AH638" i="1"/>
  <c r="AG639" i="1"/>
  <c r="AF639" i="1"/>
  <c r="AE639" i="1"/>
  <c r="AD640" i="1"/>
  <c r="AC639" i="1"/>
  <c r="AG640" i="1"/>
  <c r="AF640" i="1"/>
  <c r="AC640" i="1"/>
  <c r="AE640" i="1"/>
  <c r="AD641" i="1"/>
  <c r="AH639" i="1"/>
  <c r="AH640" i="1"/>
  <c r="AG641" i="1"/>
  <c r="AF641" i="1"/>
  <c r="AE641" i="1"/>
  <c r="AC641" i="1"/>
  <c r="AD642" i="1"/>
  <c r="AH641" i="1"/>
  <c r="AF642" i="1"/>
  <c r="AG642" i="1"/>
  <c r="AD643" i="1"/>
  <c r="AC642" i="1"/>
  <c r="AE642" i="1"/>
  <c r="AG643" i="1"/>
  <c r="AF643" i="1"/>
  <c r="AE643" i="1"/>
  <c r="AD644" i="1"/>
  <c r="AC643" i="1"/>
  <c r="AH642" i="1"/>
  <c r="AG644" i="1"/>
  <c r="AF644" i="1"/>
  <c r="AD645" i="1"/>
  <c r="AE644" i="1"/>
  <c r="AC644" i="1"/>
  <c r="AH643" i="1"/>
  <c r="AF645" i="1"/>
  <c r="AG645" i="1"/>
  <c r="AD646" i="1"/>
  <c r="AE645" i="1"/>
  <c r="AC645" i="1"/>
  <c r="AH644" i="1"/>
  <c r="AF646" i="1"/>
  <c r="AG646" i="1"/>
  <c r="AC646" i="1"/>
  <c r="AD647" i="1"/>
  <c r="AE646" i="1"/>
  <c r="AH645" i="1"/>
  <c r="AH646" i="1"/>
  <c r="AF647" i="1"/>
  <c r="AG647" i="1"/>
  <c r="AC647" i="1"/>
  <c r="AE647" i="1"/>
  <c r="AD648" i="1"/>
  <c r="AH647" i="1"/>
  <c r="AG648" i="1"/>
  <c r="AF648" i="1"/>
  <c r="AE648" i="1"/>
  <c r="AD649" i="1"/>
  <c r="AC648" i="1"/>
  <c r="AF649" i="1"/>
  <c r="AG649" i="1"/>
  <c r="AE649" i="1"/>
  <c r="AD650" i="1"/>
  <c r="AC649" i="1"/>
  <c r="AH648" i="1"/>
  <c r="AG650" i="1"/>
  <c r="AF650" i="1"/>
  <c r="AD651" i="1"/>
  <c r="AC650" i="1"/>
  <c r="AE650" i="1"/>
  <c r="AH649" i="1"/>
  <c r="AG651" i="1"/>
  <c r="AF651" i="1"/>
  <c r="AE651" i="1"/>
  <c r="AD652" i="1"/>
  <c r="AC651" i="1"/>
  <c r="AH650" i="1"/>
  <c r="AG652" i="1"/>
  <c r="AF652" i="1"/>
  <c r="AD653" i="1"/>
  <c r="AE652" i="1"/>
  <c r="AC652" i="1"/>
  <c r="AH651" i="1"/>
  <c r="AF653" i="1"/>
  <c r="AG653" i="1"/>
  <c r="AD654" i="1"/>
  <c r="AE653" i="1"/>
  <c r="AC653" i="1"/>
  <c r="AH652" i="1"/>
  <c r="AF654" i="1"/>
  <c r="AG654" i="1"/>
  <c r="AC654" i="1"/>
  <c r="AD655" i="1"/>
  <c r="AE654" i="1"/>
  <c r="AH653" i="1"/>
  <c r="AH654" i="1"/>
  <c r="AG655" i="1"/>
  <c r="AF655" i="1"/>
  <c r="AE655" i="1"/>
  <c r="AD656" i="1"/>
  <c r="AC655" i="1"/>
  <c r="AF656" i="1"/>
  <c r="AG656" i="1"/>
  <c r="AC656" i="1"/>
  <c r="AE656" i="1"/>
  <c r="AD657" i="1"/>
  <c r="AH655" i="1"/>
  <c r="AH656" i="1"/>
  <c r="AF657" i="1"/>
  <c r="AG657" i="1"/>
  <c r="AC657" i="1"/>
  <c r="AE657" i="1"/>
  <c r="AD658" i="1"/>
  <c r="AH657" i="1"/>
  <c r="AF658" i="1"/>
  <c r="AG658" i="1"/>
  <c r="AD659" i="1"/>
  <c r="AE658" i="1"/>
  <c r="AC658" i="1"/>
  <c r="AG659" i="1"/>
  <c r="AF659" i="1"/>
  <c r="AE659" i="1"/>
  <c r="AD660" i="1"/>
  <c r="AC659" i="1"/>
  <c r="AH658" i="1"/>
  <c r="AG660" i="1"/>
  <c r="AF660" i="1"/>
  <c r="AD661" i="1"/>
  <c r="AE660" i="1"/>
  <c r="AC660" i="1"/>
  <c r="AH659" i="1"/>
  <c r="AG661" i="1"/>
  <c r="AF661" i="1"/>
  <c r="AD662" i="1"/>
  <c r="AC661" i="1"/>
  <c r="AE661" i="1"/>
  <c r="AH660" i="1"/>
  <c r="AF662" i="1"/>
  <c r="AG662" i="1"/>
  <c r="AC662" i="1"/>
  <c r="AD663" i="1"/>
  <c r="AE662" i="1"/>
  <c r="AH661" i="1"/>
  <c r="AH662" i="1"/>
  <c r="AF663" i="1"/>
  <c r="AG663" i="1"/>
  <c r="AC663" i="1"/>
  <c r="AE663" i="1"/>
  <c r="AD664" i="1"/>
  <c r="AH663" i="1"/>
  <c r="AG664" i="1"/>
  <c r="AF664" i="1"/>
  <c r="AE664" i="1"/>
  <c r="AD665" i="1"/>
  <c r="AC664" i="1"/>
  <c r="AG665" i="1"/>
  <c r="AF665" i="1"/>
  <c r="AC665" i="1"/>
  <c r="AD666" i="1"/>
  <c r="AE665" i="1"/>
  <c r="AH664" i="1"/>
  <c r="AH665" i="1"/>
  <c r="AF666" i="1"/>
  <c r="AG666" i="1"/>
  <c r="AD667" i="1"/>
  <c r="AC666" i="1"/>
  <c r="AE666" i="1"/>
  <c r="AG667" i="1"/>
  <c r="AF667" i="1"/>
  <c r="AE667" i="1"/>
  <c r="AD668" i="1"/>
  <c r="AC667" i="1"/>
  <c r="AH666" i="1"/>
  <c r="AG668" i="1"/>
  <c r="AF668" i="1"/>
  <c r="AD669" i="1"/>
  <c r="AE668" i="1"/>
  <c r="AC668" i="1"/>
  <c r="AH667" i="1"/>
  <c r="AF669" i="1"/>
  <c r="AG669" i="1"/>
  <c r="AD670" i="1"/>
  <c r="AC669" i="1"/>
  <c r="AE669" i="1"/>
  <c r="AH668" i="1"/>
  <c r="AF670" i="1"/>
  <c r="AG670" i="1"/>
  <c r="AC670" i="1"/>
  <c r="AD671" i="1"/>
  <c r="AE670" i="1"/>
  <c r="AH669" i="1"/>
  <c r="AH670" i="1"/>
  <c r="AG671" i="1"/>
  <c r="AF671" i="1"/>
  <c r="AE671" i="1"/>
  <c r="AD672" i="1"/>
  <c r="AC671" i="1"/>
  <c r="AF672" i="1"/>
  <c r="AG672" i="1"/>
  <c r="AC672" i="1"/>
  <c r="AE672" i="1"/>
  <c r="AD673" i="1"/>
  <c r="AH671" i="1"/>
  <c r="AH672" i="1"/>
  <c r="AF673" i="1"/>
  <c r="AG673" i="1"/>
  <c r="AC673" i="1"/>
  <c r="AE673" i="1"/>
  <c r="AD674" i="1"/>
  <c r="AH673" i="1"/>
  <c r="AF674" i="1"/>
  <c r="AG674" i="1"/>
  <c r="AD675" i="1"/>
  <c r="AC674" i="1"/>
  <c r="AE674" i="1"/>
  <c r="AG675" i="1"/>
  <c r="AF675" i="1"/>
  <c r="AC675" i="1"/>
  <c r="AE675" i="1"/>
  <c r="AD676" i="1"/>
  <c r="AH674" i="1"/>
  <c r="AH675" i="1"/>
  <c r="AF676" i="1"/>
  <c r="AG676" i="1"/>
  <c r="AD677" i="1"/>
  <c r="AE676" i="1"/>
  <c r="AC676" i="1"/>
  <c r="AF677" i="1"/>
  <c r="AG677" i="1"/>
  <c r="AD678" i="1"/>
  <c r="AC677" i="1"/>
  <c r="AE677" i="1"/>
  <c r="AH676" i="1"/>
  <c r="AF678" i="1"/>
  <c r="AG678" i="1"/>
  <c r="AC678" i="1"/>
  <c r="AD679" i="1"/>
  <c r="AE678" i="1"/>
  <c r="AH677" i="1"/>
  <c r="AH678" i="1"/>
  <c r="AG679" i="1"/>
  <c r="AF679" i="1"/>
  <c r="AE679" i="1"/>
  <c r="AC679" i="1"/>
  <c r="AD680" i="1"/>
  <c r="AH679" i="1"/>
  <c r="AF680" i="1"/>
  <c r="AG680" i="1"/>
  <c r="AC680" i="1"/>
  <c r="AE680" i="1"/>
  <c r="AD681" i="1"/>
  <c r="AH680" i="1"/>
  <c r="AG681" i="1"/>
  <c r="AF681" i="1"/>
  <c r="AD682" i="1"/>
  <c r="AC681" i="1"/>
  <c r="AE681" i="1"/>
  <c r="AG682" i="1"/>
  <c r="AF682" i="1"/>
  <c r="AC682" i="1"/>
  <c r="AD683" i="1"/>
  <c r="AE682" i="1"/>
  <c r="AH681" i="1"/>
  <c r="AH682" i="1"/>
  <c r="AG683" i="1"/>
  <c r="AF683" i="1"/>
  <c r="AC683" i="1"/>
  <c r="AD684" i="1"/>
  <c r="AE683" i="1"/>
  <c r="AH683" i="1"/>
  <c r="AF684" i="1"/>
  <c r="AG684" i="1"/>
  <c r="AD685" i="1"/>
  <c r="AE684" i="1"/>
  <c r="AC684" i="1"/>
  <c r="AF685" i="1"/>
  <c r="AG685" i="1"/>
  <c r="AE685" i="1"/>
  <c r="AC685" i="1"/>
  <c r="AD686" i="1"/>
  <c r="AH684" i="1"/>
  <c r="AH685" i="1"/>
  <c r="AG686" i="1"/>
  <c r="AF686" i="1"/>
  <c r="AE686" i="1"/>
  <c r="AC686" i="1"/>
  <c r="AD687" i="1"/>
  <c r="AH686" i="1"/>
  <c r="AF687" i="1"/>
  <c r="AG687" i="1"/>
  <c r="AC687" i="1"/>
  <c r="AD688" i="1"/>
  <c r="AE687" i="1"/>
  <c r="AH687" i="1"/>
  <c r="AG688" i="1"/>
  <c r="AF688" i="1"/>
  <c r="AD689" i="1"/>
  <c r="AE688" i="1"/>
  <c r="AC688" i="1"/>
  <c r="AF689" i="1"/>
  <c r="AG689" i="1"/>
  <c r="AE689" i="1"/>
  <c r="AD690" i="1"/>
  <c r="AC689" i="1"/>
  <c r="AH688" i="1"/>
  <c r="AG690" i="1"/>
  <c r="AF690" i="1"/>
  <c r="AC690" i="1"/>
  <c r="AD691" i="1"/>
  <c r="AE690" i="1"/>
  <c r="AH689" i="1"/>
  <c r="AH690" i="1"/>
  <c r="AG691" i="1"/>
  <c r="AF691" i="1"/>
  <c r="AC691" i="1"/>
  <c r="AD692" i="1"/>
  <c r="AE691" i="1"/>
  <c r="AH691" i="1"/>
  <c r="AF692" i="1"/>
  <c r="AG692" i="1"/>
  <c r="AD693" i="1"/>
  <c r="AE692" i="1"/>
  <c r="AC692" i="1"/>
  <c r="AG693" i="1"/>
  <c r="AF693" i="1"/>
  <c r="AE693" i="1"/>
  <c r="AC693" i="1"/>
  <c r="AD694" i="1"/>
  <c r="AH692" i="1"/>
  <c r="AH693" i="1"/>
  <c r="AF694" i="1"/>
  <c r="AG694" i="1"/>
  <c r="AE694" i="1"/>
  <c r="AC694" i="1"/>
  <c r="AD695" i="1"/>
  <c r="AH694" i="1"/>
  <c r="AF695" i="1"/>
  <c r="AG695" i="1"/>
  <c r="AC695" i="1"/>
  <c r="AD696" i="1"/>
  <c r="AE695" i="1"/>
  <c r="AH695" i="1"/>
  <c r="AG696" i="1"/>
  <c r="AF696" i="1"/>
  <c r="AD697" i="1"/>
  <c r="AE696" i="1"/>
  <c r="AC696" i="1"/>
  <c r="AF697" i="1"/>
  <c r="AG697" i="1"/>
  <c r="AE697" i="1"/>
  <c r="AD698" i="1"/>
  <c r="AC697" i="1"/>
  <c r="AH696" i="1"/>
  <c r="AF698" i="1"/>
  <c r="AG698" i="1"/>
  <c r="AC698" i="1"/>
  <c r="AD699" i="1"/>
  <c r="AE698" i="1"/>
  <c r="AH697" i="1"/>
  <c r="AH698" i="1"/>
  <c r="AF699" i="1"/>
  <c r="AG699" i="1"/>
  <c r="AC699" i="1"/>
  <c r="AD700" i="1"/>
  <c r="AE699" i="1"/>
  <c r="AH699" i="1"/>
  <c r="AG700" i="1"/>
  <c r="AF700" i="1"/>
  <c r="AD701" i="1"/>
  <c r="AE700" i="1"/>
  <c r="AC700" i="1"/>
  <c r="AF701" i="1"/>
  <c r="AG701" i="1"/>
  <c r="AE701" i="1"/>
  <c r="AC701" i="1"/>
  <c r="AD702" i="1"/>
  <c r="AH700" i="1"/>
  <c r="AH701" i="1"/>
  <c r="AG702" i="1"/>
  <c r="AF702" i="1"/>
  <c r="AE702" i="1"/>
  <c r="AC702" i="1"/>
  <c r="AD703" i="1"/>
  <c r="AH702" i="1"/>
  <c r="AG703" i="1"/>
  <c r="AF703" i="1"/>
  <c r="AC703" i="1"/>
  <c r="AD704" i="1"/>
  <c r="AE703" i="1"/>
  <c r="AH703" i="1"/>
  <c r="AF704" i="1"/>
  <c r="AG704" i="1"/>
  <c r="AD705" i="1"/>
  <c r="AE704" i="1"/>
  <c r="AC704" i="1"/>
  <c r="AF705" i="1"/>
  <c r="AG705" i="1"/>
  <c r="AE705" i="1"/>
  <c r="AD706" i="1"/>
  <c r="AC705" i="1"/>
  <c r="AH704" i="1"/>
  <c r="AG706" i="1"/>
  <c r="AF706" i="1"/>
  <c r="AC706" i="1"/>
  <c r="AD707" i="1"/>
  <c r="AE706" i="1"/>
  <c r="AH705" i="1"/>
  <c r="AH706" i="1"/>
  <c r="AG707" i="1"/>
  <c r="AF707" i="1"/>
  <c r="AC707" i="1"/>
  <c r="AD708" i="1"/>
  <c r="AE707" i="1"/>
  <c r="AH707" i="1"/>
  <c r="AG708" i="1"/>
  <c r="AF708" i="1"/>
  <c r="AD709" i="1"/>
  <c r="AE708" i="1"/>
  <c r="AC708" i="1"/>
  <c r="AF709" i="1"/>
  <c r="AG709" i="1"/>
  <c r="AE709" i="1"/>
  <c r="AC709" i="1"/>
  <c r="AD710" i="1"/>
  <c r="AH708" i="1"/>
  <c r="AH709" i="1"/>
  <c r="AG710" i="1"/>
  <c r="AF710" i="1"/>
  <c r="AE710" i="1"/>
  <c r="AC710" i="1"/>
  <c r="AD711" i="1"/>
  <c r="AH710" i="1"/>
  <c r="AF711" i="1"/>
  <c r="AG711" i="1"/>
  <c r="AC711" i="1"/>
  <c r="AD712" i="1"/>
  <c r="AE711" i="1"/>
  <c r="AH711" i="1"/>
  <c r="AG712" i="1"/>
  <c r="AF712" i="1"/>
  <c r="AD713" i="1"/>
  <c r="AE712" i="1"/>
  <c r="AC712" i="1"/>
  <c r="AF713" i="1"/>
  <c r="AG713" i="1"/>
  <c r="AE713" i="1"/>
  <c r="AD714" i="1"/>
  <c r="AC713" i="1"/>
  <c r="AH712" i="1"/>
  <c r="AG714" i="1"/>
  <c r="AF714" i="1"/>
  <c r="AC714" i="1"/>
  <c r="AD715" i="1"/>
  <c r="AE714" i="1"/>
  <c r="AH713" i="1"/>
  <c r="AH714" i="1"/>
  <c r="AF715" i="1"/>
  <c r="AG715" i="1"/>
  <c r="AC715" i="1"/>
  <c r="AD716" i="1"/>
  <c r="AE715" i="1"/>
  <c r="AH715" i="1"/>
  <c r="AG716" i="1"/>
  <c r="AF716" i="1"/>
  <c r="AD717" i="1"/>
  <c r="AE716" i="1"/>
  <c r="AC716" i="1"/>
  <c r="AG717" i="1"/>
  <c r="AF717" i="1"/>
  <c r="AE717" i="1"/>
  <c r="AC717" i="1"/>
  <c r="AD718" i="1"/>
  <c r="AH716" i="1"/>
  <c r="AH717" i="1"/>
  <c r="AF718" i="1"/>
  <c r="AG718" i="1"/>
  <c r="AE718" i="1"/>
  <c r="AC718" i="1"/>
  <c r="AD719" i="1"/>
  <c r="AH718" i="1"/>
  <c r="AG719" i="1"/>
  <c r="AF719" i="1"/>
  <c r="AC719" i="1"/>
  <c r="AD720" i="1"/>
  <c r="AE719" i="1"/>
  <c r="AH719" i="1"/>
  <c r="AF720" i="1"/>
  <c r="AG720" i="1"/>
  <c r="AD721" i="1"/>
  <c r="AE720" i="1"/>
  <c r="AC720" i="1"/>
  <c r="AF721" i="1"/>
  <c r="AG721" i="1"/>
  <c r="AE721" i="1"/>
  <c r="AD722" i="1"/>
  <c r="AC721" i="1"/>
  <c r="AH720" i="1"/>
  <c r="AG722" i="1"/>
  <c r="AF722" i="1"/>
  <c r="AC722" i="1"/>
  <c r="AD723" i="1"/>
  <c r="AE722" i="1"/>
  <c r="AH721" i="1"/>
  <c r="AH722" i="1"/>
  <c r="AF723" i="1"/>
  <c r="AG723" i="1"/>
  <c r="AC723" i="1"/>
  <c r="AD724" i="1"/>
  <c r="AE723" i="1"/>
  <c r="AH723" i="1"/>
  <c r="AG724" i="1"/>
  <c r="AF724" i="1"/>
  <c r="AE724" i="1"/>
  <c r="AD725" i="1"/>
  <c r="AC724" i="1"/>
  <c r="AG725" i="1"/>
  <c r="AF725" i="1"/>
  <c r="AE725" i="1"/>
  <c r="AD726" i="1"/>
  <c r="AC725" i="1"/>
  <c r="AH724" i="1"/>
  <c r="AG726" i="1"/>
  <c r="AF726" i="1"/>
  <c r="AC726" i="1"/>
  <c r="AD727" i="1"/>
  <c r="AE726" i="1"/>
  <c r="AH725" i="1"/>
  <c r="AH726" i="1"/>
  <c r="AF727" i="1"/>
  <c r="AG727" i="1"/>
  <c r="AC727" i="1"/>
  <c r="AD728" i="1"/>
  <c r="AE727" i="1"/>
  <c r="AH727" i="1"/>
  <c r="AG728" i="1"/>
  <c r="AF728" i="1"/>
  <c r="AD729" i="1"/>
  <c r="AE728" i="1"/>
  <c r="AC728" i="1"/>
  <c r="AF729" i="1"/>
  <c r="AG729" i="1"/>
  <c r="AE729" i="1"/>
  <c r="AD730" i="1"/>
  <c r="AC729" i="1"/>
  <c r="AH728" i="1"/>
  <c r="AG730" i="1"/>
  <c r="AF730" i="1"/>
  <c r="AC730" i="1"/>
  <c r="AD731" i="1"/>
  <c r="AE730" i="1"/>
  <c r="AH729" i="1"/>
  <c r="AH730" i="1"/>
  <c r="AF731" i="1"/>
  <c r="AG731" i="1"/>
  <c r="AE731" i="1"/>
  <c r="AC731" i="1"/>
  <c r="AD732" i="1"/>
  <c r="AH731" i="1"/>
  <c r="AF732" i="1"/>
  <c r="AG732" i="1"/>
  <c r="AD733" i="1"/>
  <c r="AE732" i="1"/>
  <c r="AC732" i="1"/>
  <c r="AG733" i="1"/>
  <c r="AF733" i="1"/>
  <c r="AC733" i="1"/>
  <c r="AE733" i="1"/>
  <c r="AD734" i="1"/>
  <c r="AH732" i="1"/>
  <c r="AH733" i="1"/>
  <c r="AG734" i="1"/>
  <c r="AF734" i="1"/>
  <c r="AC734" i="1"/>
  <c r="AD735" i="1"/>
  <c r="AE734" i="1"/>
  <c r="AH734" i="1"/>
  <c r="AF735" i="1"/>
  <c r="AG735" i="1"/>
  <c r="AD736" i="1"/>
  <c r="AC735" i="1"/>
  <c r="AE735" i="1"/>
  <c r="AG736" i="1"/>
  <c r="AF736" i="1"/>
  <c r="AD737" i="1"/>
  <c r="AE736" i="1"/>
  <c r="AC736" i="1"/>
  <c r="AH735" i="1"/>
  <c r="AF737" i="1"/>
  <c r="AG737" i="1"/>
  <c r="AE737" i="1"/>
  <c r="AC737" i="1"/>
  <c r="AD738" i="1"/>
  <c r="AH736" i="1"/>
  <c r="AH737" i="1"/>
  <c r="AG738" i="1"/>
  <c r="AF738" i="1"/>
  <c r="AD739" i="1"/>
  <c r="AE738" i="1"/>
  <c r="AC738" i="1"/>
  <c r="AG739" i="1"/>
  <c r="AF739" i="1"/>
  <c r="AE739" i="1"/>
  <c r="AD740" i="1"/>
  <c r="AC739" i="1"/>
  <c r="AH738" i="1"/>
  <c r="AG740" i="1"/>
  <c r="AF740" i="1"/>
  <c r="AD741" i="1"/>
  <c r="AE740" i="1"/>
  <c r="AC740" i="1"/>
  <c r="AH739" i="1"/>
  <c r="AF741" i="1"/>
  <c r="AG741" i="1"/>
  <c r="AC741" i="1"/>
  <c r="AE741" i="1"/>
  <c r="AD742" i="1"/>
  <c r="AH740" i="1"/>
  <c r="AH741" i="1"/>
  <c r="AF742" i="1"/>
  <c r="AG742" i="1"/>
  <c r="AC742" i="1"/>
  <c r="AD743" i="1"/>
  <c r="AE742" i="1"/>
  <c r="AH742" i="1"/>
  <c r="AG743" i="1"/>
  <c r="AF743" i="1"/>
  <c r="AD744" i="1"/>
  <c r="AC743" i="1"/>
  <c r="AE743" i="1"/>
  <c r="AF744" i="1"/>
  <c r="AG744" i="1"/>
  <c r="AD745" i="1"/>
  <c r="AE744" i="1"/>
  <c r="AC744" i="1"/>
  <c r="AH743" i="1"/>
  <c r="AG745" i="1"/>
  <c r="AF745" i="1"/>
  <c r="AE745" i="1"/>
  <c r="AD746" i="1"/>
  <c r="AC745" i="1"/>
  <c r="AH744" i="1"/>
  <c r="AG746" i="1"/>
  <c r="AF746" i="1"/>
  <c r="AD747" i="1"/>
  <c r="AC746" i="1"/>
  <c r="AE746" i="1"/>
  <c r="AH745" i="1"/>
  <c r="AF747" i="1"/>
  <c r="AG747" i="1"/>
  <c r="AE747" i="1"/>
  <c r="AD748" i="1"/>
  <c r="AC747" i="1"/>
  <c r="AH746" i="1"/>
  <c r="AF748" i="1"/>
  <c r="AG748" i="1"/>
  <c r="AD749" i="1"/>
  <c r="AC748" i="1"/>
  <c r="AE748" i="1"/>
  <c r="AH747" i="1"/>
  <c r="AG749" i="1"/>
  <c r="AF749" i="1"/>
  <c r="AC749" i="1"/>
  <c r="AE749" i="1"/>
  <c r="AD750" i="1"/>
  <c r="AH748" i="1"/>
  <c r="AH749" i="1"/>
  <c r="AG750" i="1"/>
  <c r="AF750" i="1"/>
  <c r="AC750" i="1"/>
  <c r="AE750" i="1"/>
  <c r="AD751" i="1"/>
  <c r="AH750" i="1"/>
  <c r="AG751" i="1"/>
  <c r="AF751" i="1"/>
  <c r="AE751" i="1"/>
  <c r="AD752" i="1"/>
  <c r="AC751" i="1"/>
  <c r="AG752" i="1"/>
  <c r="AF752" i="1"/>
  <c r="AD753" i="1"/>
  <c r="AE752" i="1"/>
  <c r="AC752" i="1"/>
  <c r="AH751" i="1"/>
  <c r="AG753" i="1"/>
  <c r="AF753" i="1"/>
  <c r="AE753" i="1"/>
  <c r="AD754" i="1"/>
  <c r="AC753" i="1"/>
  <c r="AH752" i="1"/>
  <c r="AG754" i="1"/>
  <c r="AF754" i="1"/>
  <c r="AC754" i="1"/>
  <c r="AD755" i="1"/>
  <c r="AE754" i="1"/>
  <c r="AH753" i="1"/>
  <c r="AH754" i="1"/>
  <c r="AG755" i="1"/>
  <c r="AF755" i="1"/>
  <c r="AC755" i="1"/>
  <c r="AD756" i="1"/>
  <c r="AE755" i="1"/>
  <c r="AH755" i="1"/>
  <c r="AF756" i="1"/>
  <c r="AG756" i="1"/>
  <c r="AD757" i="1"/>
  <c r="AE756" i="1"/>
  <c r="AC756" i="1"/>
  <c r="AF757" i="1"/>
  <c r="AG757" i="1"/>
  <c r="AE757" i="1"/>
  <c r="AC757" i="1"/>
  <c r="AD758" i="1"/>
  <c r="AH756" i="1"/>
  <c r="AH757" i="1"/>
  <c r="AG758" i="1"/>
  <c r="AF758" i="1"/>
  <c r="AE758" i="1"/>
  <c r="AC758" i="1"/>
  <c r="AD759" i="1"/>
  <c r="AH758" i="1"/>
  <c r="AF759" i="1"/>
  <c r="AG759" i="1"/>
  <c r="AC759" i="1"/>
  <c r="AD760" i="1"/>
  <c r="AE759" i="1"/>
  <c r="AH759" i="1"/>
  <c r="AG760" i="1"/>
  <c r="AF760" i="1"/>
  <c r="AD761" i="1"/>
  <c r="AE760" i="1"/>
  <c r="AC760" i="1"/>
  <c r="AG761" i="1"/>
  <c r="AF761" i="1"/>
  <c r="AE761" i="1"/>
  <c r="AD762" i="1"/>
  <c r="AC761" i="1"/>
  <c r="AH760" i="1"/>
  <c r="AF762" i="1"/>
  <c r="AG762" i="1"/>
  <c r="AC762" i="1"/>
  <c r="AD763" i="1"/>
  <c r="AE762" i="1"/>
  <c r="AH761" i="1"/>
  <c r="AH762" i="1"/>
  <c r="AF763" i="1"/>
  <c r="AG763" i="1"/>
  <c r="AC763" i="1"/>
  <c r="AD764" i="1"/>
  <c r="AE763" i="1"/>
  <c r="AH763" i="1"/>
  <c r="AF764" i="1"/>
  <c r="AG764" i="1"/>
  <c r="AC764" i="1"/>
  <c r="AD765" i="1"/>
  <c r="AE764" i="1"/>
  <c r="AH764" i="1"/>
  <c r="AF765" i="1"/>
  <c r="AG765" i="1"/>
  <c r="AC765" i="1"/>
  <c r="AE765" i="1"/>
  <c r="AD766" i="1"/>
  <c r="AH765" i="1"/>
  <c r="AG766" i="1"/>
  <c r="AF766" i="1"/>
  <c r="AE766" i="1"/>
  <c r="AC766" i="1"/>
  <c r="AD767" i="1"/>
  <c r="AH766" i="1"/>
  <c r="AF767" i="1"/>
  <c r="AG767" i="1"/>
  <c r="AC767" i="1"/>
  <c r="AE767" i="1"/>
  <c r="AD768" i="1"/>
  <c r="AH767" i="1"/>
  <c r="AG768" i="1"/>
  <c r="AF768" i="1"/>
  <c r="AC768" i="1"/>
  <c r="AD769" i="1"/>
  <c r="AE768" i="1"/>
  <c r="AH768" i="1"/>
  <c r="AG769" i="1"/>
  <c r="AF769" i="1"/>
  <c r="AC769" i="1"/>
  <c r="AD770" i="1"/>
  <c r="AE769" i="1"/>
  <c r="AH769" i="1"/>
  <c r="AG770" i="1"/>
  <c r="AF770" i="1"/>
  <c r="AC770" i="1"/>
  <c r="AD771" i="1"/>
  <c r="AE770" i="1"/>
  <c r="AH770" i="1"/>
  <c r="AG771" i="1"/>
  <c r="AF771" i="1"/>
  <c r="AE771" i="1"/>
  <c r="AC771" i="1"/>
  <c r="AD772" i="1"/>
  <c r="AH771" i="1"/>
  <c r="AG772" i="1"/>
  <c r="AF772" i="1"/>
  <c r="AD773" i="1"/>
  <c r="AC772" i="1"/>
  <c r="AE772" i="1"/>
  <c r="AG773" i="1"/>
  <c r="AF773" i="1"/>
  <c r="AE773" i="1"/>
  <c r="AC773" i="1"/>
  <c r="AD774" i="1"/>
  <c r="AH772" i="1"/>
  <c r="AH773" i="1"/>
  <c r="AG774" i="1"/>
  <c r="AF774" i="1"/>
  <c r="AD775" i="1"/>
  <c r="AC774" i="1"/>
  <c r="AE774" i="1"/>
  <c r="AF775" i="1"/>
  <c r="AG775" i="1"/>
  <c r="AE775" i="1"/>
  <c r="AC775" i="1"/>
  <c r="AD776" i="1"/>
  <c r="AH774" i="1"/>
  <c r="AH775" i="1"/>
  <c r="AG776" i="1"/>
  <c r="AF776" i="1"/>
  <c r="AE776" i="1"/>
  <c r="AD777" i="1"/>
  <c r="AC776" i="1"/>
  <c r="AG777" i="1"/>
  <c r="AF777" i="1"/>
  <c r="AD778" i="1"/>
  <c r="AC777" i="1"/>
  <c r="AE777" i="1"/>
  <c r="AH776" i="1"/>
  <c r="AG778" i="1"/>
  <c r="AF778" i="1"/>
  <c r="AE778" i="1"/>
  <c r="AD779" i="1"/>
  <c r="AC778" i="1"/>
  <c r="AH777" i="1"/>
  <c r="AG779" i="1"/>
  <c r="AF779" i="1"/>
  <c r="AD780" i="1"/>
  <c r="AE779" i="1"/>
  <c r="AC779" i="1"/>
  <c r="AH778" i="1"/>
  <c r="AG780" i="1"/>
  <c r="AF780" i="1"/>
  <c r="AD781" i="1"/>
  <c r="AC780" i="1"/>
  <c r="AE780" i="1"/>
  <c r="AH779" i="1"/>
  <c r="AF781" i="1"/>
  <c r="AG781" i="1"/>
  <c r="AE781" i="1"/>
  <c r="AC781" i="1"/>
  <c r="AD782" i="1"/>
  <c r="AH780" i="1"/>
  <c r="AH781" i="1"/>
  <c r="AF782" i="1"/>
  <c r="AG782" i="1"/>
  <c r="AD783" i="1"/>
  <c r="AC782" i="1"/>
  <c r="AE782" i="1"/>
  <c r="AF783" i="1"/>
  <c r="AG783" i="1"/>
  <c r="AC783" i="1"/>
  <c r="AE783" i="1"/>
  <c r="AD784" i="1"/>
  <c r="AH782" i="1"/>
  <c r="AH783" i="1"/>
  <c r="AF784" i="1"/>
  <c r="AG784" i="1"/>
  <c r="AD785" i="1"/>
  <c r="AE784" i="1"/>
  <c r="AC784" i="1"/>
  <c r="AF785" i="1"/>
  <c r="AG785" i="1"/>
  <c r="AC785" i="1"/>
  <c r="AE785" i="1"/>
  <c r="AD786" i="1"/>
  <c r="AH784" i="1"/>
  <c r="AH785" i="1"/>
  <c r="AF786" i="1"/>
  <c r="AG786" i="1"/>
  <c r="AD787" i="1"/>
  <c r="AC786" i="1"/>
  <c r="AE786" i="1"/>
  <c r="AG787" i="1"/>
  <c r="AF787" i="1"/>
  <c r="AD788" i="1"/>
  <c r="AC787" i="1"/>
  <c r="AE787" i="1"/>
  <c r="AH786" i="1"/>
  <c r="AG788" i="1"/>
  <c r="AF788" i="1"/>
  <c r="AE788" i="1"/>
  <c r="AD789" i="1"/>
  <c r="AC788" i="1"/>
  <c r="AH787" i="1"/>
  <c r="AF789" i="1"/>
  <c r="AG789" i="1"/>
  <c r="AE789" i="1"/>
  <c r="AD790" i="1"/>
  <c r="AC789" i="1"/>
  <c r="AH788" i="1"/>
  <c r="AF790" i="1"/>
  <c r="AG790" i="1"/>
  <c r="AE790" i="1"/>
  <c r="AD791" i="1"/>
  <c r="AC790" i="1"/>
  <c r="AH789" i="1"/>
  <c r="AG791" i="1"/>
  <c r="AF791" i="1"/>
  <c r="AE791" i="1"/>
  <c r="AD792" i="1"/>
  <c r="AC791" i="1"/>
  <c r="AH790" i="1"/>
  <c r="AF792" i="1"/>
  <c r="AG792" i="1"/>
  <c r="AD793" i="1"/>
  <c r="AE792" i="1"/>
  <c r="AC792" i="1"/>
  <c r="AH791" i="1"/>
  <c r="AG793" i="1"/>
  <c r="AF793" i="1"/>
  <c r="AC793" i="1"/>
  <c r="AE793" i="1"/>
  <c r="AD794" i="1"/>
  <c r="AH792" i="1"/>
  <c r="AH793" i="1"/>
  <c r="AF794" i="1"/>
  <c r="AG794" i="1"/>
  <c r="AD795" i="1"/>
  <c r="AC794" i="1"/>
  <c r="AE794" i="1"/>
  <c r="AG795" i="1"/>
  <c r="AF795" i="1"/>
  <c r="AD796" i="1"/>
  <c r="AC795" i="1"/>
  <c r="AE795" i="1"/>
  <c r="AH794" i="1"/>
  <c r="AF796" i="1"/>
  <c r="AG796" i="1"/>
  <c r="AE796" i="1"/>
  <c r="AD797" i="1"/>
  <c r="AC796" i="1"/>
  <c r="AH795" i="1"/>
  <c r="AF797" i="1"/>
  <c r="AG797" i="1"/>
  <c r="AD798" i="1"/>
  <c r="AE797" i="1"/>
  <c r="AC797" i="1"/>
  <c r="AH796" i="1"/>
  <c r="AG798" i="1"/>
  <c r="AF798" i="1"/>
  <c r="AE798" i="1"/>
  <c r="AD799" i="1"/>
  <c r="AC798" i="1"/>
  <c r="AH797" i="1"/>
  <c r="AF799" i="1"/>
  <c r="AG799" i="1"/>
  <c r="AC799" i="1"/>
  <c r="AE799" i="1"/>
  <c r="AD800" i="1"/>
  <c r="AH798" i="1"/>
  <c r="AH799" i="1"/>
  <c r="AG800" i="1"/>
  <c r="AF800" i="1"/>
  <c r="AE800" i="1"/>
  <c r="AD801" i="1"/>
  <c r="AC800" i="1"/>
  <c r="AG801" i="1"/>
  <c r="AF801" i="1"/>
  <c r="AC801" i="1"/>
  <c r="AE801" i="1"/>
  <c r="AD802" i="1"/>
  <c r="AH800" i="1"/>
  <c r="AH801" i="1"/>
  <c r="AF802" i="1"/>
  <c r="AG802" i="1"/>
  <c r="AC802" i="1"/>
  <c r="AE802" i="1"/>
  <c r="AD803" i="1"/>
  <c r="AH802" i="1"/>
  <c r="AG803" i="1"/>
  <c r="AF803" i="1"/>
  <c r="AE803" i="1"/>
  <c r="AD804" i="1"/>
  <c r="AC803" i="1"/>
  <c r="AF804" i="1"/>
  <c r="AG804" i="1"/>
  <c r="AD805" i="1"/>
  <c r="AC804" i="1"/>
  <c r="AE804" i="1"/>
  <c r="AH803" i="1"/>
  <c r="AF805" i="1"/>
  <c r="AG805" i="1"/>
  <c r="AC805" i="1"/>
  <c r="AE805" i="1"/>
  <c r="AD806" i="1"/>
  <c r="AH804" i="1"/>
  <c r="AH805" i="1"/>
  <c r="AF806" i="1"/>
  <c r="AG806" i="1"/>
  <c r="AD807" i="1"/>
  <c r="AC806" i="1"/>
  <c r="AE806" i="1"/>
  <c r="AF807" i="1"/>
  <c r="AG807" i="1"/>
  <c r="AC807" i="1"/>
  <c r="AD808" i="1"/>
  <c r="AE807" i="1"/>
  <c r="AH806" i="1"/>
  <c r="AH807" i="1"/>
  <c r="AF808" i="1"/>
  <c r="AG808" i="1"/>
  <c r="AE808" i="1"/>
  <c r="AD809" i="1"/>
  <c r="AC808" i="1"/>
  <c r="AG809" i="1"/>
  <c r="AF809" i="1"/>
  <c r="AC809" i="1"/>
  <c r="AD810" i="1"/>
  <c r="AE809" i="1"/>
  <c r="AH808" i="1"/>
  <c r="AH809" i="1"/>
  <c r="AG810" i="1"/>
  <c r="AF810" i="1"/>
  <c r="AC810" i="1"/>
  <c r="AE810" i="1"/>
  <c r="AD811" i="1"/>
  <c r="AH810" i="1"/>
  <c r="AF811" i="1"/>
  <c r="AG811" i="1"/>
  <c r="AE811" i="1"/>
  <c r="AD812" i="1"/>
  <c r="AC811" i="1"/>
  <c r="AG812" i="1"/>
  <c r="AF812" i="1"/>
  <c r="AD813" i="1"/>
  <c r="AE812" i="1"/>
  <c r="AC812" i="1"/>
  <c r="AH811" i="1"/>
  <c r="AG813" i="1"/>
  <c r="AF813" i="1"/>
  <c r="AD814" i="1"/>
  <c r="AE813" i="1"/>
  <c r="AC813" i="1"/>
  <c r="AH812" i="1"/>
  <c r="AF814" i="1"/>
  <c r="AG814" i="1"/>
  <c r="AC814" i="1"/>
  <c r="AE814" i="1"/>
  <c r="AD815" i="1"/>
  <c r="AH813" i="1"/>
  <c r="AH814" i="1"/>
  <c r="AG815" i="1"/>
  <c r="AF815" i="1"/>
  <c r="AC815" i="1"/>
  <c r="AD816" i="1"/>
  <c r="AE815" i="1"/>
  <c r="AH815" i="1"/>
  <c r="AF816" i="1"/>
  <c r="AG816" i="1"/>
  <c r="AD817" i="1"/>
  <c r="AC816" i="1"/>
  <c r="AE816" i="1"/>
  <c r="AF817" i="1"/>
  <c r="AG817" i="1"/>
  <c r="AC817" i="1"/>
  <c r="AD818" i="1"/>
  <c r="AE817" i="1"/>
  <c r="AH816" i="1"/>
  <c r="AH817" i="1"/>
  <c r="AF818" i="1"/>
  <c r="AG818" i="1"/>
  <c r="AD819" i="1"/>
  <c r="AC818" i="1"/>
  <c r="AE818" i="1"/>
  <c r="AG819" i="1"/>
  <c r="AF819" i="1"/>
  <c r="AD820" i="1"/>
  <c r="AC819" i="1"/>
  <c r="AE819" i="1"/>
  <c r="AH818" i="1"/>
  <c r="AG820" i="1"/>
  <c r="AF820" i="1"/>
  <c r="AE820" i="1"/>
  <c r="AC820" i="1"/>
  <c r="AD821" i="1"/>
  <c r="AH819" i="1"/>
  <c r="AH820" i="1"/>
  <c r="AG821" i="1"/>
  <c r="AF821" i="1"/>
  <c r="AD822" i="1"/>
  <c r="AC821" i="1"/>
  <c r="AE821" i="1"/>
  <c r="AF822" i="1"/>
  <c r="AG822" i="1"/>
  <c r="AE822" i="1"/>
  <c r="AC822" i="1"/>
  <c r="AD823" i="1"/>
  <c r="AH821" i="1"/>
  <c r="AH822" i="1"/>
  <c r="AG823" i="1"/>
  <c r="AF823" i="1"/>
  <c r="AC823" i="1"/>
  <c r="AE823" i="1"/>
  <c r="AD824" i="1"/>
  <c r="AH823" i="1"/>
  <c r="AG824" i="1"/>
  <c r="AF824" i="1"/>
  <c r="AD825" i="1"/>
  <c r="AE824" i="1"/>
  <c r="AC824" i="1"/>
  <c r="AF825" i="1"/>
  <c r="AG825" i="1"/>
  <c r="AC825" i="1"/>
  <c r="AE825" i="1"/>
  <c r="AD826" i="1"/>
  <c r="AH824" i="1"/>
  <c r="AH825" i="1"/>
  <c r="AG826" i="1"/>
  <c r="AF826" i="1"/>
  <c r="AC826" i="1"/>
  <c r="AD827" i="1"/>
  <c r="AE826" i="1"/>
  <c r="AH826" i="1"/>
  <c r="AG827" i="1"/>
  <c r="AF827" i="1"/>
  <c r="AD828" i="1"/>
  <c r="AE827" i="1"/>
  <c r="AC827" i="1"/>
  <c r="AG828" i="1"/>
  <c r="AF828" i="1"/>
  <c r="AE828" i="1"/>
  <c r="AD829" i="1"/>
  <c r="AC828" i="1"/>
  <c r="AH827" i="1"/>
  <c r="AG829" i="1"/>
  <c r="AF829" i="1"/>
  <c r="AD830" i="1"/>
  <c r="AE829" i="1"/>
  <c r="AC829" i="1"/>
  <c r="AH828" i="1"/>
  <c r="AF830" i="1"/>
  <c r="AG830" i="1"/>
  <c r="AC830" i="1"/>
  <c r="AE830" i="1"/>
  <c r="AD831" i="1"/>
  <c r="AH829" i="1"/>
  <c r="AH830" i="1"/>
  <c r="AG831" i="1"/>
  <c r="AF831" i="1"/>
  <c r="AC831" i="1"/>
  <c r="AD832" i="1"/>
  <c r="AE831" i="1"/>
  <c r="AH831" i="1"/>
  <c r="AG832" i="1"/>
  <c r="AF832" i="1"/>
  <c r="AD833" i="1"/>
  <c r="AE832" i="1"/>
  <c r="AC832" i="1"/>
  <c r="AF833" i="1"/>
  <c r="AG833" i="1"/>
  <c r="AE833" i="1"/>
  <c r="AD834" i="1"/>
  <c r="AC833" i="1"/>
  <c r="AH832" i="1"/>
  <c r="AG834" i="1"/>
  <c r="AF834" i="1"/>
  <c r="AE834" i="1"/>
  <c r="AC834" i="1"/>
  <c r="AD835" i="1"/>
  <c r="AH833" i="1"/>
  <c r="AH834" i="1"/>
  <c r="AG835" i="1"/>
  <c r="AF835" i="1"/>
  <c r="AD836" i="1"/>
  <c r="AE835" i="1"/>
  <c r="AC835" i="1"/>
  <c r="AG836" i="1"/>
  <c r="AF836" i="1"/>
  <c r="AC836" i="1"/>
  <c r="AD837" i="1"/>
  <c r="AE836" i="1"/>
  <c r="AH835" i="1"/>
  <c r="AH836" i="1"/>
  <c r="AG837" i="1"/>
  <c r="AF837" i="1"/>
  <c r="AE837" i="1"/>
  <c r="AC837" i="1"/>
  <c r="AD838" i="1"/>
  <c r="AH837" i="1"/>
  <c r="AF838" i="1"/>
  <c r="AG838" i="1"/>
  <c r="AD839" i="1"/>
  <c r="AE838" i="1"/>
  <c r="AC838" i="1"/>
  <c r="AF839" i="1"/>
  <c r="AG839" i="1"/>
  <c r="AD840" i="1"/>
  <c r="AE839" i="1"/>
  <c r="AC839" i="1"/>
  <c r="AH838" i="1"/>
  <c r="AG840" i="1"/>
  <c r="AF840" i="1"/>
  <c r="AD841" i="1"/>
  <c r="AC840" i="1"/>
  <c r="AE840" i="1"/>
  <c r="AH839" i="1"/>
  <c r="AF841" i="1"/>
  <c r="AG841" i="1"/>
  <c r="AC841" i="1"/>
  <c r="AD842" i="1"/>
  <c r="AE841" i="1"/>
  <c r="AH840" i="1"/>
  <c r="AH841" i="1"/>
  <c r="AF842" i="1"/>
  <c r="AG842" i="1"/>
  <c r="AC842" i="1"/>
  <c r="AE842" i="1"/>
  <c r="AD843" i="1"/>
  <c r="AH842" i="1"/>
  <c r="AG843" i="1"/>
  <c r="AF843" i="1"/>
  <c r="AD844" i="1"/>
  <c r="AC843" i="1"/>
  <c r="AE843" i="1"/>
  <c r="AF844" i="1"/>
  <c r="AG844" i="1"/>
  <c r="AD845" i="1"/>
  <c r="AC844" i="1"/>
  <c r="AE844" i="1"/>
  <c r="AH843" i="1"/>
  <c r="AG845" i="1"/>
  <c r="AF845" i="1"/>
  <c r="AD846" i="1"/>
  <c r="AC845" i="1"/>
  <c r="AE845" i="1"/>
  <c r="AH844" i="1"/>
  <c r="AG846" i="1"/>
  <c r="AF846" i="1"/>
  <c r="AC846" i="1"/>
  <c r="AE846" i="1"/>
  <c r="AD847" i="1"/>
  <c r="AH845" i="1"/>
  <c r="AH846" i="1"/>
  <c r="AG847" i="1"/>
  <c r="AF847" i="1"/>
  <c r="AE847" i="1"/>
  <c r="AD848" i="1"/>
  <c r="AC847" i="1"/>
  <c r="AG848" i="1"/>
  <c r="AF848" i="1"/>
  <c r="AD849" i="1"/>
  <c r="AE848" i="1"/>
  <c r="AC848" i="1"/>
  <c r="AH847" i="1"/>
  <c r="AF849" i="1"/>
  <c r="AG849" i="1"/>
  <c r="AE849" i="1"/>
  <c r="AD850" i="1"/>
  <c r="AC849" i="1"/>
  <c r="AH848" i="1"/>
  <c r="AG850" i="1"/>
  <c r="AF850" i="1"/>
  <c r="AE850" i="1"/>
  <c r="AC850" i="1"/>
  <c r="AD851" i="1"/>
  <c r="AH849" i="1"/>
  <c r="AH850" i="1"/>
  <c r="AF851" i="1"/>
  <c r="AG851" i="1"/>
  <c r="AD852" i="1"/>
  <c r="AE851" i="1"/>
  <c r="AC851" i="1"/>
  <c r="AG852" i="1"/>
  <c r="AF852" i="1"/>
  <c r="AC852" i="1"/>
  <c r="AD853" i="1"/>
  <c r="AE852" i="1"/>
  <c r="AH851" i="1"/>
  <c r="AH852" i="1"/>
  <c r="AF853" i="1"/>
  <c r="AG853" i="1"/>
  <c r="AE853" i="1"/>
  <c r="AC853" i="1"/>
  <c r="AD854" i="1"/>
  <c r="AH853" i="1"/>
  <c r="AG854" i="1"/>
  <c r="AF854" i="1"/>
  <c r="AD855" i="1"/>
  <c r="AE854" i="1"/>
  <c r="AC854" i="1"/>
  <c r="AG855" i="1"/>
  <c r="AF855" i="1"/>
  <c r="AD856" i="1"/>
  <c r="AE855" i="1"/>
  <c r="AC855" i="1"/>
  <c r="AH854" i="1"/>
  <c r="AG856" i="1"/>
  <c r="AF856" i="1"/>
  <c r="AD857" i="1"/>
  <c r="AC856" i="1"/>
  <c r="AE856" i="1"/>
  <c r="AH855" i="1"/>
  <c r="AF857" i="1"/>
  <c r="AG857" i="1"/>
  <c r="AC857" i="1"/>
  <c r="AD858" i="1"/>
  <c r="AE857" i="1"/>
  <c r="AH856" i="1"/>
  <c r="AH857" i="1"/>
  <c r="AG858" i="1"/>
  <c r="AF858" i="1"/>
  <c r="AC858" i="1"/>
  <c r="AE858" i="1"/>
  <c r="AD859" i="1"/>
  <c r="AH858" i="1"/>
  <c r="AF859" i="1"/>
  <c r="AG859" i="1"/>
  <c r="AD860" i="1"/>
  <c r="AC859" i="1"/>
  <c r="AE859" i="1"/>
  <c r="AF860" i="1"/>
  <c r="AG860" i="1"/>
  <c r="AD861" i="1"/>
  <c r="AC860" i="1"/>
  <c r="AE860" i="1"/>
  <c r="AH859" i="1"/>
  <c r="AG861" i="1"/>
  <c r="AF861" i="1"/>
  <c r="AD862" i="1"/>
  <c r="AC861" i="1"/>
  <c r="AE861" i="1"/>
  <c r="AH860" i="1"/>
  <c r="AG862" i="1"/>
  <c r="AF862" i="1"/>
  <c r="AC862" i="1"/>
  <c r="AE862" i="1"/>
  <c r="AD863" i="1"/>
  <c r="AH861" i="1"/>
  <c r="AH862" i="1"/>
  <c r="AF863" i="1"/>
  <c r="AG863" i="1"/>
  <c r="AE863" i="1"/>
  <c r="AD864" i="1"/>
  <c r="AC863" i="1"/>
  <c r="AF864" i="1"/>
  <c r="AG864" i="1"/>
  <c r="AD865" i="1"/>
  <c r="AE864" i="1"/>
  <c r="AC864" i="1"/>
  <c r="AH863" i="1"/>
  <c r="AF865" i="1"/>
  <c r="AG865" i="1"/>
  <c r="AE865" i="1"/>
  <c r="AD866" i="1"/>
  <c r="AC865" i="1"/>
  <c r="AH864" i="1"/>
  <c r="AF866" i="1"/>
  <c r="AG866" i="1"/>
  <c r="AE866" i="1"/>
  <c r="AC866" i="1"/>
  <c r="AD867" i="1"/>
  <c r="AH865" i="1"/>
  <c r="AH866" i="1"/>
  <c r="AG867" i="1"/>
  <c r="AF867" i="1"/>
  <c r="AD868" i="1"/>
  <c r="AE867" i="1"/>
  <c r="AC867" i="1"/>
  <c r="AF868" i="1"/>
  <c r="AG868" i="1"/>
  <c r="AC868" i="1"/>
  <c r="AD869" i="1"/>
  <c r="AE868" i="1"/>
  <c r="AH867" i="1"/>
  <c r="AH868" i="1"/>
  <c r="AG869" i="1"/>
  <c r="AF869" i="1"/>
  <c r="AE869" i="1"/>
  <c r="AC869" i="1"/>
  <c r="AD870" i="1"/>
  <c r="AH869" i="1"/>
  <c r="AF870" i="1"/>
  <c r="AG870" i="1"/>
  <c r="AD871" i="1"/>
  <c r="AE870" i="1"/>
  <c r="AC870" i="1"/>
  <c r="AG871" i="1"/>
  <c r="AF871" i="1"/>
  <c r="AD872" i="1"/>
  <c r="AE871" i="1"/>
  <c r="AC871" i="1"/>
  <c r="AH870" i="1"/>
  <c r="AG872" i="1"/>
  <c r="AF872" i="1"/>
  <c r="AD873" i="1"/>
  <c r="AC872" i="1"/>
  <c r="AE872" i="1"/>
  <c r="AH871" i="1"/>
  <c r="AF873" i="1"/>
  <c r="AG873" i="1"/>
  <c r="AD874" i="1"/>
  <c r="AC873" i="1"/>
  <c r="AE873" i="1"/>
  <c r="AH872" i="1"/>
  <c r="AF874" i="1"/>
  <c r="AG874" i="1"/>
  <c r="AE874" i="1"/>
  <c r="AC874" i="1"/>
  <c r="AD875" i="1"/>
  <c r="AH873" i="1"/>
  <c r="AH874" i="1"/>
  <c r="AF875" i="1"/>
  <c r="AG875" i="1"/>
  <c r="AD876" i="1"/>
  <c r="AC875" i="1"/>
  <c r="AE875" i="1"/>
  <c r="AG876" i="1"/>
  <c r="AF876" i="1"/>
  <c r="AD877" i="1"/>
  <c r="AC876" i="1"/>
  <c r="AE876" i="1"/>
  <c r="AH875" i="1"/>
  <c r="AF877" i="1"/>
  <c r="AG877" i="1"/>
  <c r="AD878" i="1"/>
  <c r="AC877" i="1"/>
  <c r="AE877" i="1"/>
  <c r="AH876" i="1"/>
  <c r="AG878" i="1"/>
  <c r="AF878" i="1"/>
  <c r="AC878" i="1"/>
  <c r="AE878" i="1"/>
  <c r="AD879" i="1"/>
  <c r="AH877" i="1"/>
  <c r="AH878" i="1"/>
  <c r="AG879" i="1"/>
  <c r="AF879" i="1"/>
  <c r="AE879" i="1"/>
  <c r="AD880" i="1"/>
  <c r="AC879" i="1"/>
  <c r="AF880" i="1"/>
  <c r="AG880" i="1"/>
  <c r="AC880" i="1"/>
  <c r="AE880" i="1"/>
  <c r="AD881" i="1"/>
  <c r="AH879" i="1"/>
  <c r="AH880" i="1"/>
  <c r="AG881" i="1"/>
  <c r="AF881" i="1"/>
  <c r="AE881" i="1"/>
  <c r="AD882" i="1"/>
  <c r="AC881" i="1"/>
  <c r="AG882" i="1"/>
  <c r="AF882" i="1"/>
  <c r="AD883" i="1"/>
  <c r="AC882" i="1"/>
  <c r="AE882" i="1"/>
  <c r="AH881" i="1"/>
  <c r="AG883" i="1"/>
  <c r="AF883" i="1"/>
  <c r="AC883" i="1"/>
  <c r="AE883" i="1"/>
  <c r="AD884" i="1"/>
  <c r="AH882" i="1"/>
  <c r="AH883" i="1"/>
  <c r="AF884" i="1"/>
  <c r="AG884" i="1"/>
  <c r="AC884" i="1"/>
  <c r="AD885" i="1"/>
  <c r="AE884" i="1"/>
  <c r="AH884" i="1"/>
  <c r="AG885" i="1"/>
  <c r="AF885" i="1"/>
  <c r="AC885" i="1"/>
  <c r="AD886" i="1"/>
  <c r="AE885" i="1"/>
  <c r="AH885" i="1"/>
  <c r="AG886" i="1"/>
  <c r="AF886" i="1"/>
  <c r="AE886" i="1"/>
  <c r="AD887" i="1"/>
  <c r="AC886" i="1"/>
  <c r="AG887" i="1"/>
  <c r="AF887" i="1"/>
  <c r="AE887" i="1"/>
  <c r="AD888" i="1"/>
  <c r="AC887" i="1"/>
  <c r="AH886" i="1"/>
  <c r="AG888" i="1"/>
  <c r="AF888" i="1"/>
  <c r="AC888" i="1"/>
  <c r="AE888" i="1"/>
  <c r="AD889" i="1"/>
  <c r="AH887" i="1"/>
  <c r="AH888" i="1"/>
  <c r="AG889" i="1"/>
  <c r="AF889" i="1"/>
  <c r="AC889" i="1"/>
  <c r="AD890" i="1"/>
  <c r="AE889" i="1"/>
  <c r="AH889" i="1"/>
  <c r="AF890" i="1"/>
  <c r="AG890" i="1"/>
  <c r="AD891" i="1"/>
  <c r="AC890" i="1"/>
  <c r="AE890" i="1"/>
  <c r="AG891" i="1"/>
  <c r="AF891" i="1"/>
  <c r="AC891" i="1"/>
  <c r="AE891" i="1"/>
  <c r="AD892" i="1"/>
  <c r="AH890" i="1"/>
  <c r="AH891" i="1"/>
  <c r="AF892" i="1"/>
  <c r="AG892" i="1"/>
  <c r="AC892" i="1"/>
  <c r="AD893" i="1"/>
  <c r="AE892" i="1"/>
  <c r="AH892" i="1"/>
  <c r="AG893" i="1"/>
  <c r="AF893" i="1"/>
  <c r="AC893" i="1"/>
  <c r="AD894" i="1"/>
  <c r="AE893" i="1"/>
  <c r="AH893" i="1"/>
  <c r="AG894" i="1"/>
  <c r="AF894" i="1"/>
  <c r="AE894" i="1"/>
  <c r="AD895" i="1"/>
  <c r="AC894" i="1"/>
  <c r="AF895" i="1"/>
  <c r="AG895" i="1"/>
  <c r="AE895" i="1"/>
  <c r="AD896" i="1"/>
  <c r="AC895" i="1"/>
  <c r="AH894" i="1"/>
  <c r="AG896" i="1"/>
  <c r="AF896" i="1"/>
  <c r="AC896" i="1"/>
  <c r="AE896" i="1"/>
  <c r="AD897" i="1"/>
  <c r="AH895" i="1"/>
  <c r="AH896" i="1"/>
  <c r="AG897" i="1"/>
  <c r="AF897" i="1"/>
  <c r="AC897" i="1"/>
  <c r="AD898" i="1"/>
  <c r="AE897" i="1"/>
  <c r="AH897" i="1"/>
  <c r="AF898" i="1"/>
  <c r="AG898" i="1"/>
  <c r="AD899" i="1"/>
  <c r="AC898" i="1"/>
  <c r="AE898" i="1"/>
  <c r="AG899" i="1"/>
  <c r="AF899" i="1"/>
  <c r="AC899" i="1"/>
  <c r="AE899" i="1"/>
  <c r="AD900" i="1"/>
  <c r="AH898" i="1"/>
  <c r="AH899" i="1"/>
  <c r="AF900" i="1"/>
  <c r="AG900" i="1"/>
  <c r="AC900" i="1"/>
  <c r="AD901" i="1"/>
  <c r="AE900" i="1"/>
  <c r="AH900" i="1"/>
  <c r="AF901" i="1"/>
  <c r="AG901" i="1"/>
  <c r="AC901" i="1"/>
  <c r="AD902" i="1"/>
  <c r="AE901" i="1"/>
  <c r="AH901" i="1"/>
  <c r="AG902" i="1"/>
  <c r="AF902" i="1"/>
  <c r="AD903" i="1"/>
  <c r="AE902" i="1"/>
  <c r="AC902" i="1"/>
  <c r="AG903" i="1"/>
  <c r="AF903" i="1"/>
  <c r="AE903" i="1"/>
  <c r="AD904" i="1"/>
  <c r="AC903" i="1"/>
  <c r="AH902" i="1"/>
  <c r="AG904" i="1"/>
  <c r="AF904" i="1"/>
  <c r="AC904" i="1"/>
  <c r="AE904" i="1"/>
  <c r="AD905" i="1"/>
  <c r="AH903" i="1"/>
  <c r="AH904" i="1"/>
  <c r="AF905" i="1"/>
  <c r="AG905" i="1"/>
  <c r="AC905" i="1"/>
  <c r="AD906" i="1"/>
  <c r="AE905" i="1"/>
  <c r="AH905" i="1"/>
  <c r="AF906" i="1"/>
  <c r="AG906" i="1"/>
  <c r="AD907" i="1"/>
  <c r="AC906" i="1"/>
  <c r="AE906" i="1"/>
  <c r="AG907" i="1"/>
  <c r="AF907" i="1"/>
  <c r="AC907" i="1"/>
  <c r="AE907" i="1"/>
  <c r="AD908" i="1"/>
  <c r="AH906" i="1"/>
  <c r="AH907" i="1"/>
  <c r="AF908" i="1"/>
  <c r="AG908" i="1"/>
  <c r="AC908" i="1"/>
  <c r="AD909" i="1"/>
  <c r="AE908" i="1"/>
  <c r="AH908" i="1"/>
  <c r="AG909" i="1"/>
  <c r="AF909" i="1"/>
  <c r="AE909" i="1"/>
  <c r="AC909" i="1"/>
  <c r="AD910" i="1"/>
  <c r="AH909" i="1"/>
  <c r="AG910" i="1"/>
  <c r="AF910" i="1"/>
  <c r="AE910" i="1"/>
  <c r="AD911" i="1"/>
  <c r="AC910" i="1"/>
  <c r="AG911" i="1"/>
  <c r="AF911" i="1"/>
  <c r="AC911" i="1"/>
  <c r="AE911" i="1"/>
  <c r="AD912" i="1"/>
  <c r="AH910" i="1"/>
  <c r="AH911" i="1"/>
  <c r="AF912" i="1"/>
  <c r="AG912" i="1"/>
  <c r="AD913" i="1"/>
  <c r="AE912" i="1"/>
  <c r="AC912" i="1"/>
  <c r="AG913" i="1"/>
  <c r="AF913" i="1"/>
  <c r="AC913" i="1"/>
  <c r="AE913" i="1"/>
  <c r="AD914" i="1"/>
  <c r="AH912" i="1"/>
  <c r="AH913" i="1"/>
  <c r="AG914" i="1"/>
  <c r="AF914" i="1"/>
  <c r="AD915" i="1"/>
  <c r="AE914" i="1"/>
  <c r="AC914" i="1"/>
  <c r="AG915" i="1"/>
  <c r="AF915" i="1"/>
  <c r="AE915" i="1"/>
  <c r="AD916" i="1"/>
  <c r="AC915" i="1"/>
  <c r="AH914" i="1"/>
  <c r="AF916" i="1"/>
  <c r="AG916" i="1"/>
  <c r="AD917" i="1"/>
  <c r="AC916" i="1"/>
  <c r="AE916" i="1"/>
  <c r="AH915" i="1"/>
  <c r="AG917" i="1"/>
  <c r="AF917" i="1"/>
  <c r="AD918" i="1"/>
  <c r="AE917" i="1"/>
  <c r="AC917" i="1"/>
  <c r="AH916" i="1"/>
  <c r="AF918" i="1"/>
  <c r="AG918" i="1"/>
  <c r="AC918" i="1"/>
  <c r="AE918" i="1"/>
  <c r="AD919" i="1"/>
  <c r="AH917" i="1"/>
  <c r="AH918" i="1"/>
  <c r="AF919" i="1"/>
  <c r="AG919" i="1"/>
  <c r="AD920" i="1"/>
  <c r="AE919" i="1"/>
  <c r="AC919" i="1"/>
  <c r="AF920" i="1"/>
  <c r="AG920" i="1"/>
  <c r="AC920" i="1"/>
  <c r="AD921" i="1"/>
  <c r="AE920" i="1"/>
  <c r="AH919" i="1"/>
  <c r="AH920" i="1"/>
  <c r="AF921" i="1"/>
  <c r="AG921" i="1"/>
  <c r="AD922" i="1"/>
  <c r="AC921" i="1"/>
  <c r="AE921" i="1"/>
  <c r="AF922" i="1"/>
  <c r="AG922" i="1"/>
  <c r="AC922" i="1"/>
  <c r="AE922" i="1"/>
  <c r="AD923" i="1"/>
  <c r="AH921" i="1"/>
  <c r="AH922" i="1"/>
  <c r="AG923" i="1"/>
  <c r="AF923" i="1"/>
  <c r="AE923" i="1"/>
  <c r="AD924" i="1"/>
  <c r="AC923" i="1"/>
  <c r="AF924" i="1"/>
  <c r="AG924" i="1"/>
  <c r="AD925" i="1"/>
  <c r="AC924" i="1"/>
  <c r="AE924" i="1"/>
  <c r="AH923" i="1"/>
  <c r="AG925" i="1"/>
  <c r="AF925" i="1"/>
  <c r="AD926" i="1"/>
  <c r="AE925" i="1"/>
  <c r="AC925" i="1"/>
  <c r="AH924" i="1"/>
  <c r="AG926" i="1"/>
  <c r="AF926" i="1"/>
  <c r="AC926" i="1"/>
  <c r="AE926" i="1"/>
  <c r="AD927" i="1"/>
  <c r="AH925" i="1"/>
  <c r="AH926" i="1"/>
  <c r="AF927" i="1"/>
  <c r="AG927" i="1"/>
  <c r="AD928" i="1"/>
  <c r="AE927" i="1"/>
  <c r="AC927" i="1"/>
  <c r="AG928" i="1"/>
  <c r="AF928" i="1"/>
  <c r="AC928" i="1"/>
  <c r="AD929" i="1"/>
  <c r="AE928" i="1"/>
  <c r="AH927" i="1"/>
  <c r="AH928" i="1"/>
  <c r="AF929" i="1"/>
  <c r="AG929" i="1"/>
  <c r="AD930" i="1"/>
  <c r="AC929" i="1"/>
  <c r="AE929" i="1"/>
  <c r="AF930" i="1"/>
  <c r="AG930" i="1"/>
  <c r="AC930" i="1"/>
  <c r="AE930" i="1"/>
  <c r="AD931" i="1"/>
  <c r="AH929" i="1"/>
  <c r="AH930" i="1"/>
  <c r="AG931" i="1"/>
  <c r="AF931" i="1"/>
  <c r="AE931" i="1"/>
  <c r="AC931" i="1"/>
  <c r="AD932" i="1"/>
  <c r="AH931" i="1"/>
  <c r="AF932" i="1"/>
  <c r="AG932" i="1"/>
  <c r="AD933" i="1"/>
  <c r="AE932" i="1"/>
  <c r="AC932" i="1"/>
  <c r="AF933" i="1"/>
  <c r="AG933" i="1"/>
  <c r="AE933" i="1"/>
  <c r="AD934" i="1"/>
  <c r="AC933" i="1"/>
  <c r="AH932" i="1"/>
  <c r="AG934" i="1"/>
  <c r="AF934" i="1"/>
  <c r="AC934" i="1"/>
  <c r="AE934" i="1"/>
  <c r="AD935" i="1"/>
  <c r="AH933" i="1"/>
  <c r="AH934" i="1"/>
  <c r="AF935" i="1"/>
  <c r="AG935" i="1"/>
  <c r="AD936" i="1"/>
  <c r="AE935" i="1"/>
  <c r="AC935" i="1"/>
  <c r="AF936" i="1"/>
  <c r="AG936" i="1"/>
  <c r="AC936" i="1"/>
  <c r="AE936" i="1"/>
  <c r="AD937" i="1"/>
  <c r="AH935" i="1"/>
  <c r="AH936" i="1"/>
  <c r="AF937" i="1"/>
  <c r="AG937" i="1"/>
  <c r="AC937" i="1"/>
  <c r="AD938" i="1"/>
  <c r="AE937" i="1"/>
  <c r="AH937" i="1"/>
  <c r="AF938" i="1"/>
  <c r="AG938" i="1"/>
  <c r="AC938" i="1"/>
  <c r="AE938" i="1"/>
  <c r="AD939" i="1"/>
  <c r="AH938" i="1"/>
  <c r="AG939" i="1"/>
  <c r="AF939" i="1"/>
  <c r="AD940" i="1"/>
  <c r="AC939" i="1"/>
  <c r="AE939" i="1"/>
  <c r="AF940" i="1"/>
  <c r="AG940" i="1"/>
  <c r="AE940" i="1"/>
  <c r="AC940" i="1"/>
  <c r="AD941" i="1"/>
  <c r="AH939" i="1"/>
  <c r="AH940" i="1"/>
  <c r="AG941" i="1"/>
  <c r="AF941" i="1"/>
  <c r="AD942" i="1"/>
  <c r="AE941" i="1"/>
  <c r="AC941" i="1"/>
  <c r="AF942" i="1"/>
  <c r="AG942" i="1"/>
  <c r="AC942" i="1"/>
  <c r="AE942" i="1"/>
  <c r="AD943" i="1"/>
  <c r="AH941" i="1"/>
  <c r="AH942" i="1"/>
  <c r="AG943" i="1"/>
  <c r="AF943" i="1"/>
  <c r="AD944" i="1"/>
  <c r="AE943" i="1"/>
  <c r="AC943" i="1"/>
  <c r="AF944" i="1"/>
  <c r="AG944" i="1"/>
  <c r="AC944" i="1"/>
  <c r="AD945" i="1"/>
  <c r="AE944" i="1"/>
  <c r="AH943" i="1"/>
  <c r="AH944" i="1"/>
  <c r="AG945" i="1"/>
  <c r="AF945" i="1"/>
  <c r="AD946" i="1"/>
  <c r="AC945" i="1"/>
  <c r="AE945" i="1"/>
  <c r="AF946" i="1"/>
  <c r="AG946" i="1"/>
  <c r="AC946" i="1"/>
  <c r="AE946" i="1"/>
  <c r="AD947" i="1"/>
  <c r="AH945" i="1"/>
  <c r="AH946" i="1"/>
  <c r="AF947" i="1"/>
  <c r="AG947" i="1"/>
  <c r="AE947" i="1"/>
  <c r="AD948" i="1"/>
  <c r="AC947" i="1"/>
  <c r="AG948" i="1"/>
  <c r="AF948" i="1"/>
  <c r="AD949" i="1"/>
  <c r="AC948" i="1"/>
  <c r="AE948" i="1"/>
  <c r="AH947" i="1"/>
  <c r="AG949" i="1"/>
  <c r="AF949" i="1"/>
  <c r="AD950" i="1"/>
  <c r="AE949" i="1"/>
  <c r="AC949" i="1"/>
  <c r="AH948" i="1"/>
  <c r="AF950" i="1"/>
  <c r="AG950" i="1"/>
  <c r="AD951" i="1"/>
  <c r="AC950" i="1"/>
  <c r="AE950" i="1"/>
  <c r="AH949" i="1"/>
  <c r="AG951" i="1"/>
  <c r="AF951" i="1"/>
  <c r="AE951" i="1"/>
  <c r="AD952" i="1"/>
  <c r="AC951" i="1"/>
  <c r="AH950" i="1"/>
  <c r="AG952" i="1"/>
  <c r="AF952" i="1"/>
  <c r="AC952" i="1"/>
  <c r="AD953" i="1"/>
  <c r="AE952" i="1"/>
  <c r="AH951" i="1"/>
  <c r="AH952" i="1"/>
  <c r="AF953" i="1"/>
  <c r="AG953" i="1"/>
  <c r="AD954" i="1"/>
  <c r="AC953" i="1"/>
  <c r="AE953" i="1"/>
  <c r="AG954" i="1"/>
  <c r="AF954" i="1"/>
  <c r="AC954" i="1"/>
  <c r="AE954" i="1"/>
  <c r="AD955" i="1"/>
  <c r="AH953" i="1"/>
  <c r="AH954" i="1"/>
  <c r="AG955" i="1"/>
  <c r="AF955" i="1"/>
  <c r="AD956" i="1"/>
  <c r="AC955" i="1"/>
  <c r="AE955" i="1"/>
  <c r="AG956" i="1"/>
  <c r="AF956" i="1"/>
  <c r="AE956" i="1"/>
  <c r="AC956" i="1"/>
  <c r="AD957" i="1"/>
  <c r="AH955" i="1"/>
  <c r="AH956" i="1"/>
  <c r="AG957" i="1"/>
  <c r="AF957" i="1"/>
  <c r="AD958" i="1"/>
  <c r="AE957" i="1"/>
  <c r="AC957" i="1"/>
  <c r="AG958" i="1"/>
  <c r="AF958" i="1"/>
  <c r="AC958" i="1"/>
  <c r="AE958" i="1"/>
  <c r="AD959" i="1"/>
  <c r="AH957" i="1"/>
  <c r="AH958" i="1"/>
  <c r="AG959" i="1"/>
  <c r="AF959" i="1"/>
  <c r="AD960" i="1"/>
  <c r="AE959" i="1"/>
  <c r="AC959" i="1"/>
  <c r="AF960" i="1"/>
  <c r="AG960" i="1"/>
  <c r="AC960" i="1"/>
  <c r="AD961" i="1"/>
  <c r="AE960" i="1"/>
  <c r="AH959" i="1"/>
  <c r="AH960" i="1"/>
  <c r="AF961" i="1"/>
  <c r="AG961" i="1"/>
  <c r="AD962" i="1"/>
  <c r="AC961" i="1"/>
  <c r="AE961" i="1"/>
  <c r="AG962" i="1"/>
  <c r="AF962" i="1"/>
  <c r="AC962" i="1"/>
  <c r="AE962" i="1"/>
  <c r="AD963" i="1"/>
  <c r="AH961" i="1"/>
  <c r="AH962" i="1"/>
  <c r="AG963" i="1"/>
  <c r="AF963" i="1"/>
  <c r="AE963" i="1"/>
  <c r="AD964" i="1"/>
  <c r="AC963" i="1"/>
  <c r="AG964" i="1"/>
  <c r="AF964" i="1"/>
  <c r="AD965" i="1"/>
  <c r="AC964" i="1"/>
  <c r="AE964" i="1"/>
  <c r="AH963" i="1"/>
  <c r="AF965" i="1"/>
  <c r="AG965" i="1"/>
  <c r="AD966" i="1"/>
  <c r="AE965" i="1"/>
  <c r="AC965" i="1"/>
  <c r="AH964" i="1"/>
  <c r="AG966" i="1"/>
  <c r="AF966" i="1"/>
  <c r="AD967" i="1"/>
  <c r="AC966" i="1"/>
  <c r="AE966" i="1"/>
  <c r="AH965" i="1"/>
  <c r="AF967" i="1"/>
  <c r="AG967" i="1"/>
  <c r="AE967" i="1"/>
  <c r="AD968" i="1"/>
  <c r="AC967" i="1"/>
  <c r="AH966" i="1"/>
  <c r="AF968" i="1"/>
  <c r="AG968" i="1"/>
  <c r="AC968" i="1"/>
  <c r="AD969" i="1"/>
  <c r="AE968" i="1"/>
  <c r="AH967" i="1"/>
  <c r="AH968" i="1"/>
  <c r="AG969" i="1"/>
  <c r="AF969" i="1"/>
  <c r="AD970" i="1"/>
  <c r="AC969" i="1"/>
  <c r="AE969" i="1"/>
  <c r="AF970" i="1"/>
  <c r="AG970" i="1"/>
  <c r="AC970" i="1"/>
  <c r="AE970" i="1"/>
  <c r="AD971" i="1"/>
  <c r="AH969" i="1"/>
  <c r="AH970" i="1"/>
  <c r="AG971" i="1"/>
  <c r="AF971" i="1"/>
  <c r="AD972" i="1"/>
  <c r="AC971" i="1"/>
  <c r="AE971" i="1"/>
  <c r="AF972" i="1"/>
  <c r="AG972" i="1"/>
  <c r="AE972" i="1"/>
  <c r="AC972" i="1"/>
  <c r="AD973" i="1"/>
  <c r="AH971" i="1"/>
  <c r="AH972" i="1"/>
  <c r="AG973" i="1"/>
  <c r="AF973" i="1"/>
  <c r="AD974" i="1"/>
  <c r="AE973" i="1"/>
  <c r="AC973" i="1"/>
  <c r="AF974" i="1"/>
  <c r="AG974" i="1"/>
  <c r="AC974" i="1"/>
  <c r="AE974" i="1"/>
  <c r="AD975" i="1"/>
  <c r="AH973" i="1"/>
  <c r="AH974" i="1"/>
  <c r="AF975" i="1"/>
  <c r="AG975" i="1"/>
  <c r="AE975" i="1"/>
  <c r="AD976" i="1"/>
  <c r="AC975" i="1"/>
  <c r="AF976" i="1"/>
  <c r="AG976" i="1"/>
  <c r="AE976" i="1"/>
  <c r="AC976" i="1"/>
  <c r="AD977" i="1"/>
  <c r="AH975" i="1"/>
  <c r="AH976" i="1"/>
  <c r="AG977" i="1"/>
  <c r="AF977" i="1"/>
  <c r="AD978" i="1"/>
  <c r="AC977" i="1"/>
  <c r="AE977" i="1"/>
  <c r="AG978" i="1"/>
  <c r="AF978" i="1"/>
  <c r="AC978" i="1"/>
  <c r="AE978" i="1"/>
  <c r="AD979" i="1"/>
  <c r="AH977" i="1"/>
  <c r="AH978" i="1"/>
  <c r="AG979" i="1"/>
  <c r="AF979" i="1"/>
  <c r="AE979" i="1"/>
  <c r="AD980" i="1"/>
  <c r="AC979" i="1"/>
  <c r="AF980" i="1"/>
  <c r="AG980" i="1"/>
  <c r="AD981" i="1"/>
  <c r="AC980" i="1"/>
  <c r="AE980" i="1"/>
  <c r="AH979" i="1"/>
  <c r="AG981" i="1"/>
  <c r="AF981" i="1"/>
  <c r="AD982" i="1"/>
  <c r="AE981" i="1"/>
  <c r="AC981" i="1"/>
  <c r="AH980" i="1"/>
  <c r="AF982" i="1"/>
  <c r="AG982" i="1"/>
  <c r="AD983" i="1"/>
  <c r="AC982" i="1"/>
  <c r="AE982" i="1"/>
  <c r="AH981" i="1"/>
  <c r="AF983" i="1"/>
  <c r="AG983" i="1"/>
  <c r="AE983" i="1"/>
  <c r="AD984" i="1"/>
  <c r="AC983" i="1"/>
  <c r="AH982" i="1"/>
  <c r="AF984" i="1"/>
  <c r="AG984" i="1"/>
  <c r="AC984" i="1"/>
  <c r="AD985" i="1"/>
  <c r="AE984" i="1"/>
  <c r="AH983" i="1"/>
  <c r="AH984" i="1"/>
  <c r="AG985" i="1"/>
  <c r="AF985" i="1"/>
  <c r="AD986" i="1"/>
  <c r="AC985" i="1"/>
  <c r="AE985" i="1"/>
  <c r="AG986" i="1"/>
  <c r="AF986" i="1"/>
  <c r="AC986" i="1"/>
  <c r="AE986" i="1"/>
  <c r="AD987" i="1"/>
  <c r="AH985" i="1"/>
  <c r="AH986" i="1"/>
  <c r="AG987" i="1"/>
  <c r="AF987" i="1"/>
  <c r="AD988" i="1"/>
  <c r="AC987" i="1"/>
  <c r="AE987" i="1"/>
  <c r="AG988" i="1"/>
  <c r="AF988" i="1"/>
  <c r="AE988" i="1"/>
  <c r="AC988" i="1"/>
  <c r="AD989" i="1"/>
  <c r="AH987" i="1"/>
  <c r="AH988" i="1"/>
  <c r="AG989" i="1"/>
  <c r="AF989" i="1"/>
  <c r="AD990" i="1"/>
  <c r="AE989" i="1"/>
  <c r="AC989" i="1"/>
  <c r="AG990" i="1"/>
  <c r="AF990" i="1"/>
  <c r="AC990" i="1"/>
  <c r="AE990" i="1"/>
  <c r="AD991" i="1"/>
  <c r="AH989" i="1"/>
  <c r="AH990" i="1"/>
  <c r="AF991" i="1"/>
  <c r="AG991" i="1"/>
  <c r="AD992" i="1"/>
  <c r="AE991" i="1"/>
  <c r="AC991" i="1"/>
  <c r="AG992" i="1"/>
  <c r="AF992" i="1"/>
  <c r="AC992" i="1"/>
  <c r="AD993" i="1"/>
  <c r="AE992" i="1"/>
  <c r="AH991" i="1"/>
  <c r="AH992" i="1"/>
  <c r="AF993" i="1"/>
  <c r="AG993" i="1"/>
  <c r="AD994" i="1"/>
  <c r="AC993" i="1"/>
  <c r="AE993" i="1"/>
  <c r="AF994" i="1"/>
  <c r="AG994" i="1"/>
  <c r="AC994" i="1"/>
  <c r="AE994" i="1"/>
  <c r="AD995" i="1"/>
  <c r="AH993" i="1"/>
  <c r="AH994" i="1"/>
  <c r="AF995" i="1"/>
  <c r="AG995" i="1"/>
  <c r="AE995" i="1"/>
  <c r="AD996" i="1"/>
  <c r="AC995" i="1"/>
  <c r="AF996" i="1"/>
  <c r="AG996" i="1"/>
  <c r="AD997" i="1"/>
  <c r="AC996" i="1"/>
  <c r="AE996" i="1"/>
  <c r="AH995" i="1"/>
  <c r="AF997" i="1"/>
  <c r="AG997" i="1"/>
  <c r="AD998" i="1"/>
  <c r="AE997" i="1"/>
  <c r="AC997" i="1"/>
  <c r="AH996" i="1"/>
  <c r="AF998" i="1"/>
  <c r="AG998" i="1"/>
  <c r="AD999" i="1"/>
  <c r="AC998" i="1"/>
  <c r="AE998" i="1"/>
  <c r="AH997" i="1"/>
  <c r="AF999" i="1"/>
  <c r="AG999" i="1"/>
  <c r="AE999" i="1"/>
  <c r="AD1000" i="1"/>
  <c r="AC999" i="1"/>
  <c r="AH998" i="1"/>
  <c r="AF1000" i="1"/>
  <c r="AG1000" i="1"/>
  <c r="AC1000" i="1"/>
  <c r="AD1001" i="1"/>
  <c r="AE1000" i="1"/>
  <c r="AH999" i="1"/>
  <c r="AH1000" i="1"/>
  <c r="AF1001" i="1"/>
  <c r="AG1001" i="1"/>
  <c r="AD1002" i="1"/>
  <c r="AC1001" i="1"/>
  <c r="AE1001" i="1"/>
  <c r="AG1002" i="1"/>
  <c r="AF1002" i="1"/>
  <c r="AC1002" i="1"/>
  <c r="AE1002" i="1"/>
  <c r="AD1003" i="1"/>
  <c r="AH1001" i="1"/>
  <c r="AH1002" i="1"/>
  <c r="AF1003" i="1"/>
  <c r="AG1003" i="1"/>
  <c r="AD1004" i="1"/>
  <c r="AC1003" i="1"/>
  <c r="AE1003" i="1"/>
  <c r="AG1004" i="1"/>
  <c r="AF1004" i="1"/>
  <c r="AE1004" i="1"/>
  <c r="AC1004" i="1"/>
  <c r="AD1005" i="1"/>
  <c r="AH1003" i="1"/>
  <c r="AH1004" i="1"/>
  <c r="AG1005" i="1"/>
  <c r="AF1005" i="1"/>
  <c r="AD1006" i="1"/>
  <c r="AC1005" i="1"/>
  <c r="AE1005" i="1"/>
  <c r="AF1006" i="1"/>
  <c r="AG1006" i="1"/>
  <c r="AC1006" i="1"/>
  <c r="AE1006" i="1"/>
  <c r="AD1007" i="1"/>
  <c r="AH1005" i="1"/>
  <c r="AH1006" i="1"/>
  <c r="AF1007" i="1"/>
  <c r="AG1007" i="1"/>
  <c r="AC1007" i="1"/>
  <c r="AD1008" i="1"/>
  <c r="AE1007" i="1"/>
  <c r="AH1007" i="1"/>
  <c r="AG1008" i="1"/>
  <c r="AF1008" i="1"/>
  <c r="AD1009" i="1"/>
  <c r="AC1008" i="1"/>
  <c r="AE1008" i="1"/>
  <c r="AG1009" i="1"/>
  <c r="AF1009" i="1"/>
  <c r="AC1009" i="1"/>
  <c r="AE1009" i="1"/>
  <c r="AD1010" i="1"/>
  <c r="AH1008" i="1"/>
  <c r="AH1009" i="1"/>
  <c r="AF1010" i="1"/>
  <c r="AG1010" i="1"/>
  <c r="AD1011" i="1"/>
  <c r="AC1010" i="1"/>
  <c r="AE1010" i="1"/>
  <c r="AG1011" i="1"/>
  <c r="AF1011" i="1"/>
  <c r="AE1011" i="1"/>
  <c r="AC1011" i="1"/>
  <c r="AD1012" i="1"/>
  <c r="AH1010" i="1"/>
  <c r="AH1011" i="1"/>
  <c r="AG1012" i="1"/>
  <c r="AF1012" i="1"/>
  <c r="AD1013" i="1"/>
  <c r="AE1012" i="1"/>
  <c r="AC1012" i="1"/>
  <c r="AG1013" i="1"/>
  <c r="AF1013" i="1"/>
  <c r="AD1014" i="1"/>
  <c r="AE1013" i="1"/>
  <c r="AC1013" i="1"/>
  <c r="AH1012" i="1"/>
  <c r="AF1014" i="1"/>
  <c r="AG1014" i="1"/>
  <c r="AE1014" i="1"/>
  <c r="AD1015" i="1"/>
  <c r="AC1014" i="1"/>
  <c r="AH1013" i="1"/>
  <c r="AG1015" i="1"/>
  <c r="AF1015" i="1"/>
  <c r="AC1015" i="1"/>
  <c r="AE1015" i="1"/>
  <c r="AD1016" i="1"/>
  <c r="AH1014" i="1"/>
  <c r="AH1015" i="1"/>
  <c r="AG1016" i="1"/>
  <c r="AF1016" i="1"/>
  <c r="AC1016" i="1"/>
  <c r="AE1016" i="1"/>
  <c r="AD1017" i="1"/>
  <c r="AH1016" i="1"/>
  <c r="AF1017" i="1"/>
  <c r="AG1017" i="1"/>
  <c r="AC1017" i="1"/>
  <c r="AE1017" i="1"/>
  <c r="AD1018" i="1"/>
  <c r="AH1017" i="1"/>
  <c r="AF1018" i="1"/>
  <c r="AG1018" i="1"/>
  <c r="AD1019" i="1"/>
  <c r="AC1018" i="1"/>
  <c r="AE1018" i="1"/>
  <c r="AG1019" i="1"/>
  <c r="AF1019" i="1"/>
  <c r="AD1020" i="1"/>
  <c r="AC1019" i="1"/>
  <c r="AE1019" i="1"/>
  <c r="AH1018" i="1"/>
  <c r="AF1020" i="1"/>
  <c r="AG1020" i="1"/>
  <c r="AD1021" i="1"/>
  <c r="AE1020" i="1"/>
  <c r="AC1020" i="1"/>
  <c r="AH1019" i="1"/>
  <c r="AG1021" i="1"/>
  <c r="AF1021" i="1"/>
  <c r="AC1021" i="1"/>
  <c r="AD1022" i="1"/>
  <c r="AE1021" i="1"/>
  <c r="AH1020" i="1"/>
  <c r="AH1021" i="1"/>
  <c r="AG1022" i="1"/>
  <c r="AF1022" i="1"/>
  <c r="AC1022" i="1"/>
  <c r="AE1022" i="1"/>
  <c r="AD1023" i="1"/>
  <c r="AH1022" i="1"/>
  <c r="AF1023" i="1"/>
  <c r="AG1023" i="1"/>
  <c r="AC1023" i="1"/>
  <c r="AD1024" i="1"/>
  <c r="AE1023" i="1"/>
  <c r="AH1023" i="1"/>
  <c r="AF1024" i="1"/>
  <c r="AG1024" i="1"/>
  <c r="AC1024" i="1"/>
  <c r="AD1025" i="1"/>
  <c r="AE1024" i="1"/>
  <c r="AH1024" i="1"/>
  <c r="AF1025" i="1"/>
  <c r="AG1025" i="1"/>
  <c r="AC1025" i="1"/>
  <c r="AE1025" i="1"/>
  <c r="AD1026" i="1"/>
  <c r="AH1025" i="1"/>
  <c r="AF1026" i="1"/>
  <c r="AG1026" i="1"/>
  <c r="AC1026" i="1"/>
  <c r="AE1026" i="1"/>
  <c r="AD1027" i="1"/>
  <c r="AH1026" i="1"/>
  <c r="AF1027" i="1"/>
  <c r="AG1027" i="1"/>
  <c r="AE1027" i="1"/>
  <c r="AC1027" i="1"/>
  <c r="AD1028" i="1"/>
  <c r="AH1027" i="1"/>
  <c r="AG1028" i="1"/>
  <c r="AF1028" i="1"/>
  <c r="AD1029" i="1"/>
  <c r="AE1028" i="1"/>
  <c r="AC1028" i="1"/>
  <c r="AG1029" i="1"/>
  <c r="AF1029" i="1"/>
  <c r="AD1030" i="1"/>
  <c r="AE1029" i="1"/>
  <c r="AC1029" i="1"/>
  <c r="AH1028" i="1"/>
  <c r="AF1030" i="1"/>
  <c r="AG1030" i="1"/>
  <c r="AC1030" i="1"/>
  <c r="AE1030" i="1"/>
  <c r="AD1031" i="1"/>
  <c r="AH1029" i="1"/>
  <c r="AH1030" i="1"/>
  <c r="AF1031" i="1"/>
  <c r="AG1031" i="1"/>
  <c r="AE1031" i="1"/>
  <c r="AC1031" i="1"/>
  <c r="AD1032" i="1"/>
  <c r="AH1031" i="1"/>
  <c r="AG1032" i="1"/>
  <c r="AF1032" i="1"/>
  <c r="AE1032" i="1"/>
  <c r="AC1032" i="1"/>
  <c r="AD1033" i="1"/>
  <c r="AH1032" i="1"/>
  <c r="AF1033" i="1"/>
  <c r="AG1033" i="1"/>
  <c r="AD1034" i="1"/>
  <c r="AC1033" i="1"/>
  <c r="AE1033" i="1"/>
  <c r="AG1034" i="1"/>
  <c r="AF1034" i="1"/>
  <c r="AE1034" i="1"/>
  <c r="AC1034" i="1"/>
  <c r="AD1035" i="1"/>
  <c r="AH1033" i="1"/>
  <c r="AH1034" i="1"/>
  <c r="AG1035" i="1"/>
  <c r="AF1035" i="1"/>
  <c r="AE1035" i="1"/>
  <c r="AC1035" i="1"/>
  <c r="AD1036" i="1"/>
  <c r="AH1035" i="1"/>
  <c r="AF1036" i="1"/>
  <c r="AG1036" i="1"/>
  <c r="AD1037" i="1"/>
  <c r="AE1036" i="1"/>
  <c r="AC1036" i="1"/>
  <c r="AF1037" i="1"/>
  <c r="AG1037" i="1"/>
  <c r="AD1038" i="1"/>
  <c r="AC1037" i="1"/>
  <c r="AE1037" i="1"/>
  <c r="AH1036" i="1"/>
  <c r="AF1038" i="1"/>
  <c r="AG1038" i="1"/>
  <c r="AC1038" i="1"/>
  <c r="AE1038" i="1"/>
  <c r="AD1039" i="1"/>
  <c r="AH1037" i="1"/>
  <c r="AH1038" i="1"/>
  <c r="AG1039" i="1"/>
  <c r="AF1039" i="1"/>
  <c r="AD1040" i="1"/>
  <c r="AE1039" i="1"/>
  <c r="AC1039" i="1"/>
  <c r="AF1040" i="1"/>
  <c r="AG1040" i="1"/>
  <c r="AE1040" i="1"/>
  <c r="AC1040" i="1"/>
  <c r="AD1041" i="1"/>
  <c r="AH1039" i="1"/>
  <c r="AH1040" i="1"/>
  <c r="AG1041" i="1"/>
  <c r="AF1041" i="1"/>
  <c r="AD1042" i="1"/>
  <c r="AC1041" i="1"/>
  <c r="AE1041" i="1"/>
  <c r="AF1042" i="1"/>
  <c r="AG1042" i="1"/>
  <c r="AE1042" i="1"/>
  <c r="AC1042" i="1"/>
  <c r="AD1043" i="1"/>
  <c r="AH1041" i="1"/>
  <c r="AH1042" i="1"/>
  <c r="AF1043" i="1"/>
  <c r="AG1043" i="1"/>
  <c r="AE1043" i="1"/>
  <c r="AD1044" i="1"/>
  <c r="AC1043" i="1"/>
  <c r="AG1044" i="1"/>
  <c r="AF1044" i="1"/>
  <c r="AE1044" i="1"/>
  <c r="AD1045" i="1"/>
  <c r="AC1044" i="1"/>
  <c r="AH1043" i="1"/>
  <c r="AF1045" i="1"/>
  <c r="AG1045" i="1"/>
  <c r="AE1045" i="1"/>
  <c r="AC1045" i="1"/>
  <c r="AD1046" i="1"/>
  <c r="AH1044" i="1"/>
  <c r="AH1045" i="1"/>
  <c r="AG1046" i="1"/>
  <c r="AF1046" i="1"/>
  <c r="AC1046" i="1"/>
  <c r="AE1046" i="1"/>
  <c r="AD1047" i="1"/>
  <c r="AH1046" i="1"/>
  <c r="AG1047" i="1"/>
  <c r="AF1047" i="1"/>
  <c r="AD1048" i="1"/>
  <c r="AE1047" i="1"/>
  <c r="AC1047" i="1"/>
  <c r="AG1048" i="1"/>
  <c r="AF1048" i="1"/>
  <c r="AE1048" i="1"/>
  <c r="AC1048" i="1"/>
  <c r="AD1049" i="1"/>
  <c r="AH1047" i="1"/>
  <c r="AH1048" i="1"/>
  <c r="AG1049" i="1"/>
  <c r="AF1049" i="1"/>
  <c r="AD1050" i="1"/>
  <c r="AC1049" i="1"/>
  <c r="AE1049" i="1"/>
  <c r="AF1050" i="1"/>
  <c r="AG1050" i="1"/>
  <c r="AE1050" i="1"/>
  <c r="AC1050" i="1"/>
  <c r="AD1051" i="1"/>
  <c r="AH1049" i="1"/>
  <c r="AH1050" i="1"/>
  <c r="AF1051" i="1"/>
  <c r="AG1051" i="1"/>
  <c r="AD1052" i="1"/>
  <c r="AC1051" i="1"/>
  <c r="AE1051" i="1"/>
  <c r="AF1052" i="1"/>
  <c r="AG1052" i="1"/>
  <c r="AD1053" i="1"/>
  <c r="AC1052" i="1"/>
  <c r="AE1052" i="1"/>
  <c r="AH1051" i="1"/>
  <c r="AF1053" i="1"/>
  <c r="AG1053" i="1"/>
  <c r="AD1054" i="1"/>
  <c r="AC1053" i="1"/>
  <c r="AE1053" i="1"/>
  <c r="AH1052" i="1"/>
  <c r="AF1054" i="1"/>
  <c r="AG1054" i="1"/>
  <c r="AE1054" i="1"/>
  <c r="AD1055" i="1"/>
  <c r="AC1054" i="1"/>
  <c r="AH1053" i="1"/>
  <c r="AG1055" i="1"/>
  <c r="AF1055" i="1"/>
  <c r="AC1055" i="1"/>
  <c r="AE1055" i="1"/>
  <c r="AD1056" i="1"/>
  <c r="AH1054" i="1"/>
  <c r="AH1055" i="1"/>
  <c r="AF1056" i="1"/>
  <c r="AG1056" i="1"/>
  <c r="AE1056" i="1"/>
  <c r="AD1057" i="1"/>
  <c r="AC1056" i="1"/>
  <c r="AF1057" i="1"/>
  <c r="AG1057" i="1"/>
  <c r="AD1058" i="1"/>
  <c r="AC1057" i="1"/>
  <c r="AE1057" i="1"/>
  <c r="AH1056" i="1"/>
  <c r="AF1058" i="1"/>
  <c r="AG1058" i="1"/>
  <c r="AE1058" i="1"/>
  <c r="AC1058" i="1"/>
  <c r="AD1059" i="1"/>
  <c r="AH1057" i="1"/>
  <c r="AH1058" i="1"/>
  <c r="AF1059" i="1"/>
  <c r="AG1059" i="1"/>
  <c r="AE1059" i="1"/>
  <c r="AD1060" i="1"/>
  <c r="AC1059" i="1"/>
  <c r="AF1060" i="1"/>
  <c r="AG1060" i="1"/>
  <c r="AE1060" i="1"/>
  <c r="AD1061" i="1"/>
  <c r="AC1060" i="1"/>
  <c r="AH1059" i="1"/>
  <c r="AG1061" i="1"/>
  <c r="AF1061" i="1"/>
  <c r="AE1061" i="1"/>
  <c r="AC1061" i="1"/>
  <c r="AD1062" i="1"/>
  <c r="AH1060" i="1"/>
  <c r="AH1061" i="1"/>
  <c r="AF1062" i="1"/>
  <c r="AG1062" i="1"/>
  <c r="AC1062" i="1"/>
  <c r="AE1062" i="1"/>
  <c r="AD1063" i="1"/>
  <c r="AH1062" i="1"/>
  <c r="AG1063" i="1"/>
  <c r="AF1063" i="1"/>
  <c r="AD1064" i="1"/>
  <c r="AE1063" i="1"/>
  <c r="AC1063" i="1"/>
  <c r="AG1064" i="1"/>
  <c r="AF1064" i="1"/>
  <c r="AE1064" i="1"/>
  <c r="AC1064" i="1"/>
  <c r="AD1065" i="1"/>
  <c r="AH1063" i="1"/>
  <c r="AH1064" i="1"/>
  <c r="AG1065" i="1"/>
  <c r="AF1065" i="1"/>
  <c r="AD1066" i="1"/>
  <c r="AC1065" i="1"/>
  <c r="AE1065" i="1"/>
  <c r="AF1066" i="1"/>
  <c r="AG1066" i="1"/>
  <c r="AE1066" i="1"/>
  <c r="AC1066" i="1"/>
  <c r="AD1067" i="1"/>
  <c r="AH1065" i="1"/>
  <c r="AH1066" i="1"/>
  <c r="AF1067" i="1"/>
  <c r="AG1067" i="1"/>
  <c r="AD1068" i="1"/>
  <c r="AC1067" i="1"/>
  <c r="AE1067" i="1"/>
  <c r="AG1068" i="1"/>
  <c r="AF1068" i="1"/>
  <c r="AD1069" i="1"/>
  <c r="AC1068" i="1"/>
  <c r="AE1068" i="1"/>
  <c r="AH1067" i="1"/>
  <c r="AG1069" i="1"/>
  <c r="AF1069" i="1"/>
  <c r="AD1070" i="1"/>
  <c r="AC1069" i="1"/>
  <c r="AE1069" i="1"/>
  <c r="AH1068" i="1"/>
  <c r="AG1070" i="1"/>
  <c r="AF1070" i="1"/>
  <c r="AE1070" i="1"/>
  <c r="AD1071" i="1"/>
  <c r="AC1070" i="1"/>
  <c r="AH1069" i="1"/>
  <c r="AF1071" i="1"/>
  <c r="AG1071" i="1"/>
  <c r="AC1071" i="1"/>
  <c r="AE1071" i="1"/>
  <c r="AD1072" i="1"/>
  <c r="AH1070" i="1"/>
  <c r="AH1071" i="1"/>
  <c r="AG1072" i="1"/>
  <c r="AF1072" i="1"/>
  <c r="AE1072" i="1"/>
  <c r="AD1073" i="1"/>
  <c r="AC1072" i="1"/>
  <c r="AG1073" i="1"/>
  <c r="AF1073" i="1"/>
  <c r="AD1074" i="1"/>
  <c r="AC1073" i="1"/>
  <c r="AE1073" i="1"/>
  <c r="AH1072" i="1"/>
  <c r="AF1074" i="1"/>
  <c r="AG1074" i="1"/>
  <c r="AE1074" i="1"/>
  <c r="AC1074" i="1"/>
  <c r="AD1075" i="1"/>
  <c r="AH1073" i="1"/>
  <c r="AH1074" i="1"/>
  <c r="AG1075" i="1"/>
  <c r="AF1075" i="1"/>
  <c r="AE1075" i="1"/>
  <c r="AD1076" i="1"/>
  <c r="AC1075" i="1"/>
  <c r="AG1076" i="1"/>
  <c r="AF1076" i="1"/>
  <c r="AE1076" i="1"/>
  <c r="AD1077" i="1"/>
  <c r="AC1076" i="1"/>
  <c r="AH1075" i="1"/>
  <c r="AF1077" i="1"/>
  <c r="AG1077" i="1"/>
  <c r="AE1077" i="1"/>
  <c r="AC1077" i="1"/>
  <c r="AD1078" i="1"/>
  <c r="AH1076" i="1"/>
  <c r="AH1077" i="1"/>
  <c r="AG1078" i="1"/>
  <c r="AF1078" i="1"/>
  <c r="AC1078" i="1"/>
  <c r="AE1078" i="1"/>
  <c r="AD1079" i="1"/>
  <c r="AH1078" i="1"/>
  <c r="AG1079" i="1"/>
  <c r="AF1079" i="1"/>
  <c r="AD1080" i="1"/>
  <c r="AE1079" i="1"/>
  <c r="AC1079" i="1"/>
  <c r="AG1080" i="1"/>
  <c r="AF1080" i="1"/>
  <c r="AE1080" i="1"/>
  <c r="AC1080" i="1"/>
  <c r="AD1081" i="1"/>
  <c r="AH1079" i="1"/>
  <c r="AH1080" i="1"/>
  <c r="AF1081" i="1"/>
  <c r="AG1081" i="1"/>
  <c r="AD1082" i="1"/>
  <c r="AC1081" i="1"/>
  <c r="AE1081" i="1"/>
  <c r="AG1082" i="1"/>
  <c r="AF1082" i="1"/>
  <c r="AE1082" i="1"/>
  <c r="AC1082" i="1"/>
  <c r="AD1083" i="1"/>
  <c r="AH1081" i="1"/>
  <c r="AH1082" i="1"/>
  <c r="AF1083" i="1"/>
  <c r="AG1083" i="1"/>
  <c r="AD1084" i="1"/>
  <c r="AC1083" i="1"/>
  <c r="AE1083" i="1"/>
  <c r="AG1084" i="1"/>
  <c r="AF1084" i="1"/>
  <c r="AD1085" i="1"/>
  <c r="AC1084" i="1"/>
  <c r="AE1084" i="1"/>
  <c r="AH1083" i="1"/>
  <c r="AG1085" i="1"/>
  <c r="AF1085" i="1"/>
  <c r="AD1086" i="1"/>
  <c r="AC1085" i="1"/>
  <c r="AE1085" i="1"/>
  <c r="AH1084" i="1"/>
  <c r="AF1086" i="1"/>
  <c r="AG1086" i="1"/>
  <c r="AE1086" i="1"/>
  <c r="AD1087" i="1"/>
  <c r="AC1086" i="1"/>
  <c r="AH1085" i="1"/>
  <c r="AF1087" i="1"/>
  <c r="AG1087" i="1"/>
  <c r="AC1087" i="1"/>
  <c r="AE1087" i="1"/>
  <c r="AD1088" i="1"/>
  <c r="AH1086" i="1"/>
  <c r="AH1087" i="1"/>
  <c r="AG1088" i="1"/>
  <c r="AF1088" i="1"/>
  <c r="AE1088" i="1"/>
  <c r="AD1089" i="1"/>
  <c r="AC1088" i="1"/>
  <c r="AG1089" i="1"/>
  <c r="AF1089" i="1"/>
  <c r="AD1090" i="1"/>
  <c r="AC1089" i="1"/>
  <c r="AE1089" i="1"/>
  <c r="AH1088" i="1"/>
  <c r="AG1090" i="1"/>
  <c r="AF1090" i="1"/>
  <c r="AE1090" i="1"/>
  <c r="AC1090" i="1"/>
  <c r="AD1091" i="1"/>
  <c r="AH1089" i="1"/>
  <c r="AH1090" i="1"/>
  <c r="AG1091" i="1"/>
  <c r="AF1091" i="1"/>
  <c r="AE1091" i="1"/>
  <c r="AD1092" i="1"/>
  <c r="AC1091" i="1"/>
  <c r="AG1092" i="1"/>
  <c r="AF1092" i="1"/>
  <c r="AE1092" i="1"/>
  <c r="AD1093" i="1"/>
  <c r="AC1092" i="1"/>
  <c r="AH1091" i="1"/>
  <c r="AF1093" i="1"/>
  <c r="AG1093" i="1"/>
  <c r="AE1093" i="1"/>
  <c r="AC1093" i="1"/>
  <c r="AD1094" i="1"/>
  <c r="AH1092" i="1"/>
  <c r="AH1093" i="1"/>
  <c r="AF1094" i="1"/>
  <c r="AG1094" i="1"/>
  <c r="AC1094" i="1"/>
  <c r="AE1094" i="1"/>
  <c r="AD1095" i="1"/>
  <c r="AH1094" i="1"/>
  <c r="AG1095" i="1"/>
  <c r="AF1095" i="1"/>
  <c r="AD1096" i="1"/>
  <c r="AE1095" i="1"/>
  <c r="AC1095" i="1"/>
  <c r="AG1096" i="1"/>
  <c r="AF1096" i="1"/>
  <c r="AE1096" i="1"/>
  <c r="AC1096" i="1"/>
  <c r="AD1097" i="1"/>
  <c r="AH1095" i="1"/>
  <c r="AH1096" i="1"/>
  <c r="AF1097" i="1"/>
  <c r="AG1097" i="1"/>
  <c r="AD1098" i="1"/>
  <c r="AC1097" i="1"/>
  <c r="AE1097" i="1"/>
  <c r="AG1098" i="1"/>
  <c r="AF1098" i="1"/>
  <c r="AE1098" i="1"/>
  <c r="AC1098" i="1"/>
  <c r="AD1099" i="1"/>
  <c r="AH1097" i="1"/>
  <c r="AH1098" i="1"/>
  <c r="AF1099" i="1"/>
  <c r="AG1099" i="1"/>
  <c r="AD1100" i="1"/>
  <c r="AC1099" i="1"/>
  <c r="AE1099" i="1"/>
  <c r="AG1100" i="1"/>
  <c r="AF1100" i="1"/>
  <c r="AC1100" i="1"/>
  <c r="AD1101" i="1"/>
  <c r="AE1100" i="1"/>
  <c r="AH1099" i="1"/>
  <c r="AH1100" i="1"/>
  <c r="AF1101" i="1"/>
  <c r="AG1101" i="1"/>
  <c r="AE1101" i="1"/>
  <c r="AC1101" i="1"/>
  <c r="AD1102" i="1"/>
  <c r="AH1101" i="1"/>
  <c r="AG1102" i="1"/>
  <c r="AF1102" i="1"/>
  <c r="AC1102" i="1"/>
  <c r="AE1102" i="1"/>
  <c r="AD1103" i="1"/>
  <c r="AH1102" i="1"/>
  <c r="AF1103" i="1"/>
  <c r="AG1103" i="1"/>
  <c r="AE1103" i="1"/>
  <c r="AD1104" i="1"/>
  <c r="AC1103" i="1"/>
  <c r="AG1104" i="1"/>
  <c r="AF1104" i="1"/>
  <c r="AD1105" i="1"/>
  <c r="AE1104" i="1"/>
  <c r="AC1104" i="1"/>
  <c r="AH1103" i="1"/>
  <c r="AG1105" i="1"/>
  <c r="AF1105" i="1"/>
  <c r="AC1105" i="1"/>
  <c r="AE1105" i="1"/>
  <c r="AD1106" i="1"/>
  <c r="AH1104" i="1"/>
  <c r="AH1105" i="1"/>
  <c r="AF1106" i="1"/>
  <c r="AG1106" i="1"/>
  <c r="AC1106" i="1"/>
  <c r="AE1106" i="1"/>
  <c r="AD1107" i="1"/>
  <c r="AH1106" i="1"/>
  <c r="AG1107" i="1"/>
  <c r="AF1107" i="1"/>
  <c r="AC1107" i="1"/>
  <c r="AE1107" i="1"/>
  <c r="AD1108" i="1"/>
  <c r="AH1107" i="1"/>
  <c r="AG1108" i="1"/>
  <c r="AF1108" i="1"/>
  <c r="AC1108" i="1"/>
  <c r="AD1109" i="1"/>
  <c r="AE1108" i="1"/>
  <c r="AH1108" i="1"/>
  <c r="AF1109" i="1"/>
  <c r="AG1109" i="1"/>
  <c r="AE1109" i="1"/>
  <c r="AC1109" i="1"/>
  <c r="AD1110" i="1"/>
  <c r="AH1109" i="1"/>
  <c r="AF1110" i="1"/>
  <c r="AG1110" i="1"/>
  <c r="AE1110" i="1"/>
  <c r="AD1111" i="1"/>
  <c r="AC1110" i="1"/>
  <c r="AG1111" i="1"/>
  <c r="AF1111" i="1"/>
  <c r="AD1112" i="1"/>
  <c r="AC1111" i="1"/>
  <c r="AE1111" i="1"/>
  <c r="AH1110" i="1"/>
  <c r="AF1112" i="1"/>
  <c r="AG1112" i="1"/>
  <c r="AE1112" i="1"/>
  <c r="AC1112" i="1"/>
  <c r="AD1113" i="1"/>
  <c r="AH1111" i="1"/>
  <c r="AH1112" i="1"/>
  <c r="AG1113" i="1"/>
  <c r="AF1113" i="1"/>
  <c r="AC1113" i="1"/>
  <c r="AE1113" i="1"/>
  <c r="AD1114" i="1"/>
  <c r="AH1113" i="1"/>
  <c r="AG1114" i="1"/>
  <c r="AF1114" i="1"/>
  <c r="AE1114" i="1"/>
  <c r="AD1115" i="1"/>
  <c r="AC1114" i="1"/>
  <c r="AF1115" i="1"/>
  <c r="AG1115" i="1"/>
  <c r="AE1115" i="1"/>
  <c r="AC1115" i="1"/>
  <c r="AD1116" i="1"/>
  <c r="AH1114" i="1"/>
  <c r="AH1115" i="1"/>
  <c r="AF1116" i="1"/>
  <c r="AG1116" i="1"/>
  <c r="AC1116" i="1"/>
  <c r="AD1117" i="1"/>
  <c r="AE1116" i="1"/>
  <c r="AH1116" i="1"/>
  <c r="AG1117" i="1"/>
  <c r="AF1117" i="1"/>
  <c r="AD1118" i="1"/>
  <c r="AE1117" i="1"/>
  <c r="AC1117" i="1"/>
  <c r="AG1118" i="1"/>
  <c r="AF1118" i="1"/>
  <c r="AC1118" i="1"/>
  <c r="AE1118" i="1"/>
  <c r="AD1119" i="1"/>
  <c r="AH1117" i="1"/>
  <c r="AH1118" i="1"/>
  <c r="AF1119" i="1"/>
  <c r="AG1119" i="1"/>
  <c r="AD1120" i="1"/>
  <c r="AC1119" i="1"/>
  <c r="AE1119" i="1"/>
  <c r="AG1120" i="1"/>
  <c r="AF1120" i="1"/>
  <c r="AE1120" i="1"/>
  <c r="AC1120" i="1"/>
  <c r="AD1121" i="1"/>
  <c r="AH1119" i="1"/>
  <c r="AH1120" i="1"/>
  <c r="AF1121" i="1"/>
  <c r="AG1121" i="1"/>
  <c r="AC1121" i="1"/>
  <c r="AE1121" i="1"/>
  <c r="AD1122" i="1"/>
  <c r="AH1121" i="1"/>
  <c r="AG1122" i="1"/>
  <c r="AF1122" i="1"/>
  <c r="AE1122" i="1"/>
  <c r="AD1123" i="1"/>
  <c r="AC1122" i="1"/>
  <c r="AG1123" i="1"/>
  <c r="AF1123" i="1"/>
  <c r="AD1124" i="1"/>
  <c r="AE1123" i="1"/>
  <c r="AC1123" i="1"/>
  <c r="AH1122" i="1"/>
  <c r="AF1124" i="1"/>
  <c r="AG1124" i="1"/>
  <c r="AE1124" i="1"/>
  <c r="AD1125" i="1"/>
  <c r="AC1124" i="1"/>
  <c r="AH1123" i="1"/>
  <c r="AG1125" i="1"/>
  <c r="AF1125" i="1"/>
  <c r="AD1126" i="1"/>
  <c r="AC1125" i="1"/>
  <c r="AE1125" i="1"/>
  <c r="AH1124" i="1"/>
  <c r="AF1126" i="1"/>
  <c r="AG1126" i="1"/>
  <c r="AE1126" i="1"/>
  <c r="AD1127" i="1"/>
  <c r="AC1126" i="1"/>
  <c r="AH1125" i="1"/>
  <c r="AG1127" i="1"/>
  <c r="AF1127" i="1"/>
  <c r="AD1128" i="1"/>
  <c r="AC1127" i="1"/>
  <c r="AE1127" i="1"/>
  <c r="AH1126" i="1"/>
  <c r="AF1128" i="1"/>
  <c r="AG1128" i="1"/>
  <c r="AE1128" i="1"/>
  <c r="AC1128" i="1"/>
  <c r="AD1129" i="1"/>
  <c r="AH1127" i="1"/>
  <c r="AH1128" i="1"/>
  <c r="AF1129" i="1"/>
  <c r="AG1129" i="1"/>
  <c r="AC1129" i="1"/>
  <c r="AE1129" i="1"/>
  <c r="AD1130" i="1"/>
  <c r="AH1129" i="1"/>
  <c r="AG1130" i="1"/>
  <c r="AF1130" i="1"/>
  <c r="AE1130" i="1"/>
  <c r="AD1131" i="1"/>
  <c r="AC1130" i="1"/>
  <c r="AF1131" i="1"/>
  <c r="AG1131" i="1"/>
  <c r="AE1131" i="1"/>
  <c r="AD1132" i="1"/>
  <c r="AC1131" i="1"/>
  <c r="AH1130" i="1"/>
  <c r="AF1132" i="1"/>
  <c r="AG1132" i="1"/>
  <c r="AD1133" i="1"/>
  <c r="AC1132" i="1"/>
  <c r="AE1132" i="1"/>
  <c r="AH1131" i="1"/>
  <c r="AF1133" i="1"/>
  <c r="AG1133" i="1"/>
  <c r="AD1134" i="1"/>
  <c r="AC1133" i="1"/>
  <c r="AE1133" i="1"/>
  <c r="AH1132" i="1"/>
  <c r="AG1134" i="1"/>
  <c r="AF1134" i="1"/>
  <c r="AE1134" i="1"/>
  <c r="AD1135" i="1"/>
  <c r="AC1134" i="1"/>
  <c r="AH1133" i="1"/>
  <c r="AG1135" i="1"/>
  <c r="AF1135" i="1"/>
  <c r="AC1135" i="1"/>
  <c r="AE1135" i="1"/>
  <c r="AD1136" i="1"/>
  <c r="AH1134" i="1"/>
  <c r="AH1135" i="1"/>
  <c r="AG1136" i="1"/>
  <c r="AF1136" i="1"/>
  <c r="AE1136" i="1"/>
  <c r="AD1137" i="1"/>
  <c r="AC1136" i="1"/>
  <c r="AF1137" i="1"/>
  <c r="AG1137" i="1"/>
  <c r="AD1138" i="1"/>
  <c r="AC1137" i="1"/>
  <c r="AE1137" i="1"/>
  <c r="AH1136" i="1"/>
  <c r="AG1138" i="1"/>
  <c r="AF1138" i="1"/>
  <c r="AC1138" i="1"/>
  <c r="AD1139" i="1"/>
  <c r="AE1138" i="1"/>
  <c r="AH1137" i="1"/>
  <c r="AH1138" i="1"/>
  <c r="AG1139" i="1"/>
  <c r="AF1139" i="1"/>
  <c r="AD1140" i="1"/>
  <c r="AE1139" i="1"/>
  <c r="AC1139" i="1"/>
  <c r="AF1140" i="1"/>
  <c r="AG1140" i="1"/>
  <c r="AE1140" i="1"/>
  <c r="AD1141" i="1"/>
  <c r="AC1140" i="1"/>
  <c r="AH1139" i="1"/>
  <c r="AG1141" i="1"/>
  <c r="AF1141" i="1"/>
  <c r="AE1141" i="1"/>
  <c r="AC1141" i="1"/>
  <c r="AD1142" i="1"/>
  <c r="AH1140" i="1"/>
  <c r="AH1141" i="1"/>
  <c r="AF1142" i="1"/>
  <c r="AG1142" i="1"/>
  <c r="AC1142" i="1"/>
  <c r="AE1142" i="1"/>
  <c r="AD1143" i="1"/>
  <c r="AH1142" i="1"/>
  <c r="AG1143" i="1"/>
  <c r="AF1143" i="1"/>
  <c r="AD1144" i="1"/>
  <c r="AE1143" i="1"/>
  <c r="AC1143" i="1"/>
  <c r="AG1144" i="1"/>
  <c r="AF1144" i="1"/>
  <c r="AC1144" i="1"/>
  <c r="AD1145" i="1"/>
  <c r="AE1144" i="1"/>
  <c r="AH1143" i="1"/>
  <c r="AH1144" i="1"/>
  <c r="AF1145" i="1"/>
  <c r="AG1145" i="1"/>
  <c r="AC1145" i="1"/>
  <c r="AE1145" i="1"/>
  <c r="AD1146" i="1"/>
  <c r="AH1145" i="1"/>
  <c r="AG1146" i="1"/>
  <c r="AF1146" i="1"/>
  <c r="AC1146" i="1"/>
  <c r="AE1146" i="1"/>
  <c r="AD1147" i="1"/>
  <c r="AH1146" i="1"/>
  <c r="AG1147" i="1"/>
  <c r="AF1147" i="1"/>
  <c r="AD1148" i="1"/>
  <c r="AC1147" i="1"/>
  <c r="AE1147" i="1"/>
  <c r="AF1148" i="1"/>
  <c r="AG1148" i="1"/>
  <c r="AE1148" i="1"/>
  <c r="AD1149" i="1"/>
  <c r="AC1148" i="1"/>
  <c r="AH1147" i="1"/>
  <c r="AG1149" i="1"/>
  <c r="AF1149" i="1"/>
  <c r="AE1149" i="1"/>
  <c r="AC1149" i="1"/>
  <c r="AD1150" i="1"/>
  <c r="AH1148" i="1"/>
  <c r="AH1149" i="1"/>
  <c r="AG1150" i="1"/>
  <c r="AF1150" i="1"/>
  <c r="AD1151" i="1"/>
  <c r="AC1150" i="1"/>
  <c r="AE1150" i="1"/>
  <c r="AG1151" i="1"/>
  <c r="AF1151" i="1"/>
  <c r="AD1152" i="1"/>
  <c r="AE1151" i="1"/>
  <c r="AC1151" i="1"/>
  <c r="AH1150" i="1"/>
  <c r="AF1152" i="1"/>
  <c r="AG1152" i="1"/>
  <c r="AC1152" i="1"/>
  <c r="AD1153" i="1"/>
  <c r="AE1152" i="1"/>
  <c r="AH1151" i="1"/>
  <c r="AH1152" i="1"/>
  <c r="AG1153" i="1"/>
  <c r="AF1153" i="1"/>
  <c r="AC1153" i="1"/>
  <c r="AE1153" i="1"/>
  <c r="AD1154" i="1"/>
  <c r="AH1153" i="1"/>
  <c r="AG1154" i="1"/>
  <c r="AF1154" i="1"/>
  <c r="AC1154" i="1"/>
  <c r="AE1154" i="1"/>
  <c r="AD1155" i="1"/>
  <c r="AH1154" i="1"/>
  <c r="AF1155" i="1"/>
  <c r="AG1155" i="1"/>
  <c r="AC1155" i="1"/>
  <c r="AE1155" i="1"/>
  <c r="AD1156" i="1"/>
  <c r="AH1155" i="1"/>
  <c r="AG1156" i="1"/>
  <c r="AF1156" i="1"/>
  <c r="AC1156" i="1"/>
  <c r="AD1157" i="1"/>
  <c r="AE1156" i="1"/>
  <c r="AH1156" i="1"/>
  <c r="AF1157" i="1"/>
  <c r="AG1157" i="1"/>
  <c r="AE1157" i="1"/>
  <c r="AC1157" i="1"/>
  <c r="AD1158" i="1"/>
  <c r="AH1157" i="1"/>
  <c r="AF1158" i="1"/>
  <c r="AG1158" i="1"/>
  <c r="AE1158" i="1"/>
  <c r="AD1159" i="1"/>
  <c r="AC1158" i="1"/>
  <c r="AF1159" i="1"/>
  <c r="AG1159" i="1"/>
  <c r="AC1159" i="1"/>
  <c r="AE1159" i="1"/>
  <c r="AD1160" i="1"/>
  <c r="AH1158" i="1"/>
  <c r="AH1159" i="1"/>
  <c r="AG1160" i="1"/>
  <c r="AF1160" i="1"/>
  <c r="AE1160" i="1"/>
  <c r="AD1161" i="1"/>
  <c r="AC1160" i="1"/>
  <c r="AG1161" i="1"/>
  <c r="AF1161" i="1"/>
  <c r="AC1161" i="1"/>
  <c r="AE1161" i="1"/>
  <c r="AD1162" i="1"/>
  <c r="AH1160" i="1"/>
  <c r="AH1161" i="1"/>
  <c r="AF1162" i="1"/>
  <c r="AG1162" i="1"/>
  <c r="AC1162" i="1"/>
  <c r="AE1162" i="1"/>
  <c r="AD1163" i="1"/>
  <c r="AH1162" i="1"/>
  <c r="AF1163" i="1"/>
  <c r="AG1163" i="1"/>
  <c r="AE1163" i="1"/>
  <c r="AD1164" i="1"/>
  <c r="AC1163" i="1"/>
  <c r="AF1164" i="1"/>
  <c r="AG1164" i="1"/>
  <c r="AE1164" i="1"/>
  <c r="AC1164" i="1"/>
  <c r="AD1165" i="1"/>
  <c r="AH1163" i="1"/>
  <c r="AH1164" i="1"/>
  <c r="AF1165" i="1"/>
  <c r="AG1165" i="1"/>
  <c r="AD1166" i="1"/>
  <c r="AC1165" i="1"/>
  <c r="AE1165" i="1"/>
  <c r="AG1166" i="1"/>
  <c r="AF1166" i="1"/>
  <c r="AD1167" i="1"/>
  <c r="AC1166" i="1"/>
  <c r="AE1166" i="1"/>
  <c r="AH1165" i="1"/>
  <c r="AF1167" i="1"/>
  <c r="AG1167" i="1"/>
  <c r="AD1168" i="1"/>
  <c r="AE1167" i="1"/>
  <c r="AC1167" i="1"/>
  <c r="AH1166" i="1"/>
  <c r="AG1168" i="1"/>
  <c r="AF1168" i="1"/>
  <c r="AC1168" i="1"/>
  <c r="AD1169" i="1"/>
  <c r="AE1168" i="1"/>
  <c r="AH1167" i="1"/>
  <c r="AH1168" i="1"/>
  <c r="AF1169" i="1"/>
  <c r="AG1169" i="1"/>
  <c r="AD1170" i="1"/>
  <c r="AE1169" i="1"/>
  <c r="AC1169" i="1"/>
  <c r="AG1170" i="1"/>
  <c r="AF1170" i="1"/>
  <c r="AC1170" i="1"/>
  <c r="AD1171" i="1"/>
  <c r="AE1170" i="1"/>
  <c r="AH1169" i="1"/>
  <c r="AH1170" i="1"/>
  <c r="AG1171" i="1"/>
  <c r="AF1171" i="1"/>
  <c r="AC1171" i="1"/>
  <c r="AD1172" i="1"/>
  <c r="AE1171" i="1"/>
  <c r="AH1171" i="1"/>
  <c r="AF1172" i="1"/>
  <c r="AG1172" i="1"/>
  <c r="AC1172" i="1"/>
  <c r="AD1173" i="1"/>
  <c r="AE1172" i="1"/>
  <c r="AH1172" i="1"/>
  <c r="AG1173" i="1"/>
  <c r="AF1173" i="1"/>
  <c r="AE1173" i="1"/>
  <c r="AC1173" i="1"/>
  <c r="AD1174" i="1"/>
  <c r="AH1173" i="1"/>
  <c r="AF1174" i="1"/>
  <c r="AG1174" i="1"/>
  <c r="AE1174" i="1"/>
  <c r="AD1175" i="1"/>
  <c r="AC1174" i="1"/>
  <c r="AG1175" i="1"/>
  <c r="AF1175" i="1"/>
  <c r="AC1175" i="1"/>
  <c r="AE1175" i="1"/>
  <c r="AD1176" i="1"/>
  <c r="AH1174" i="1"/>
  <c r="AH1175" i="1"/>
  <c r="AG1176" i="1"/>
  <c r="AF1176" i="1"/>
  <c r="AE1176" i="1"/>
  <c r="AD1177" i="1"/>
  <c r="AC1176" i="1"/>
  <c r="AF1177" i="1"/>
  <c r="AG1177" i="1"/>
  <c r="AC1177" i="1"/>
  <c r="AE1177" i="1"/>
  <c r="AD1178" i="1"/>
  <c r="AH1176" i="1"/>
  <c r="AH1177" i="1"/>
  <c r="AF1178" i="1"/>
  <c r="AG1178" i="1"/>
  <c r="AC1178" i="1"/>
  <c r="AE1178" i="1"/>
  <c r="AD1179" i="1"/>
  <c r="AH1178" i="1"/>
  <c r="AG1179" i="1"/>
  <c r="AF1179" i="1"/>
  <c r="AE1179" i="1"/>
  <c r="AD1180" i="1"/>
  <c r="AC1179" i="1"/>
  <c r="AF1180" i="1"/>
  <c r="AG1180" i="1"/>
  <c r="AE1180" i="1"/>
  <c r="AC1180" i="1"/>
  <c r="AD1181" i="1"/>
  <c r="AH1179" i="1"/>
  <c r="AH1180" i="1"/>
  <c r="AF1181" i="1"/>
  <c r="AG1181" i="1"/>
  <c r="AD1182" i="1"/>
  <c r="AC1181" i="1"/>
  <c r="AE1181" i="1"/>
  <c r="AF1182" i="1"/>
  <c r="AG1182" i="1"/>
  <c r="AD1183" i="1"/>
  <c r="AC1182" i="1"/>
  <c r="AE1182" i="1"/>
  <c r="AH1181" i="1"/>
  <c r="AG1183" i="1"/>
  <c r="AF1183" i="1"/>
  <c r="AD1184" i="1"/>
  <c r="AE1183" i="1"/>
  <c r="AC1183" i="1"/>
  <c r="AH1182" i="1"/>
  <c r="AF1184" i="1"/>
  <c r="AG1184" i="1"/>
  <c r="AC1184" i="1"/>
  <c r="AD1185" i="1"/>
  <c r="AE1184" i="1"/>
  <c r="AH1183" i="1"/>
  <c r="AH1184" i="1"/>
  <c r="AG1185" i="1"/>
  <c r="AF1185" i="1"/>
  <c r="AD1186" i="1"/>
  <c r="AE1185" i="1"/>
  <c r="AC1185" i="1"/>
  <c r="AF1186" i="1"/>
  <c r="AG1186" i="1"/>
  <c r="AC1186" i="1"/>
  <c r="AD1187" i="1"/>
  <c r="AE1186" i="1"/>
  <c r="AH1185" i="1"/>
  <c r="AH1186" i="1"/>
  <c r="AF1187" i="1"/>
  <c r="AG1187" i="1"/>
  <c r="AC1187" i="1"/>
  <c r="AD1188" i="1"/>
  <c r="AE1187" i="1"/>
  <c r="AH1187" i="1"/>
  <c r="AF1188" i="1"/>
  <c r="AG1188" i="1"/>
  <c r="AC1188" i="1"/>
  <c r="AD1189" i="1"/>
  <c r="AE1188" i="1"/>
  <c r="AH1188" i="1"/>
  <c r="AF1189" i="1"/>
  <c r="AG1189" i="1"/>
  <c r="AE1189" i="1"/>
  <c r="AC1189" i="1"/>
  <c r="AD1190" i="1"/>
  <c r="AH1189" i="1"/>
  <c r="AG1190" i="1"/>
  <c r="AF1190" i="1"/>
  <c r="AE1190" i="1"/>
  <c r="AD1191" i="1"/>
  <c r="AC1190" i="1"/>
  <c r="AG1191" i="1"/>
  <c r="AF1191" i="1"/>
  <c r="AC1191" i="1"/>
  <c r="AE1191" i="1"/>
  <c r="AD1192" i="1"/>
  <c r="AH1190" i="1"/>
  <c r="AH1191" i="1"/>
  <c r="AF1192" i="1"/>
  <c r="AG1192" i="1"/>
  <c r="AE1192" i="1"/>
  <c r="AD1193" i="1"/>
  <c r="AC1192" i="1"/>
  <c r="AG1193" i="1"/>
  <c r="AF1193" i="1"/>
  <c r="AC1193" i="1"/>
  <c r="AE1193" i="1"/>
  <c r="AD1194" i="1"/>
  <c r="AH1192" i="1"/>
  <c r="AH1193" i="1"/>
  <c r="AG1194" i="1"/>
  <c r="AF1194" i="1"/>
  <c r="AC1194" i="1"/>
  <c r="AE1194" i="1"/>
  <c r="AD1195" i="1"/>
  <c r="AH1194" i="1"/>
  <c r="AF1195" i="1"/>
  <c r="AG1195" i="1"/>
  <c r="AE1195" i="1"/>
  <c r="AD1196" i="1"/>
  <c r="AC1195" i="1"/>
  <c r="AF1196" i="1"/>
  <c r="AG1196" i="1"/>
  <c r="AE1196" i="1"/>
  <c r="AC1196" i="1"/>
  <c r="AD1197" i="1"/>
  <c r="AH1195" i="1"/>
  <c r="AH1196" i="1"/>
  <c r="AF1197" i="1"/>
  <c r="AG1197" i="1"/>
  <c r="AD1198" i="1"/>
  <c r="AC1197" i="1"/>
  <c r="AE1197" i="1"/>
  <c r="AG1198" i="1"/>
  <c r="AF1198" i="1"/>
  <c r="AD1199" i="1"/>
  <c r="AC1198" i="1"/>
  <c r="AE1198" i="1"/>
  <c r="AH1197" i="1"/>
  <c r="AF1199" i="1"/>
  <c r="AG1199" i="1"/>
  <c r="AD1200" i="1"/>
  <c r="AE1199" i="1"/>
  <c r="AC1199" i="1"/>
  <c r="AH1198" i="1"/>
  <c r="AG1200" i="1"/>
  <c r="AF1200" i="1"/>
  <c r="AC1200" i="1"/>
  <c r="AD1201" i="1"/>
  <c r="AE1200" i="1"/>
  <c r="AH1199" i="1"/>
  <c r="AH1200" i="1"/>
  <c r="AF1201" i="1"/>
  <c r="AG1201" i="1"/>
  <c r="AD1202" i="1"/>
  <c r="AC1201" i="1"/>
  <c r="AE1201" i="1"/>
  <c r="AG1202" i="1"/>
  <c r="AF1202" i="1"/>
  <c r="AC1202" i="1"/>
  <c r="AD1203" i="1"/>
  <c r="AE1202" i="1"/>
  <c r="AH1201" i="1"/>
  <c r="AH1202" i="1"/>
  <c r="AG1203" i="1"/>
  <c r="AF1203" i="1"/>
  <c r="AE1203" i="1"/>
  <c r="AC1203" i="1"/>
  <c r="AD1204" i="1"/>
  <c r="AH1203" i="1"/>
  <c r="AF1204" i="1"/>
  <c r="AG1204" i="1"/>
  <c r="AE1204" i="1"/>
  <c r="AC1204" i="1"/>
  <c r="AD1205" i="1"/>
  <c r="AH1204" i="1"/>
  <c r="AF1205" i="1"/>
  <c r="AG1205" i="1"/>
  <c r="AD1206" i="1"/>
  <c r="AC1205" i="1"/>
  <c r="AE1205" i="1"/>
  <c r="AF1206" i="1"/>
  <c r="AG1206" i="1"/>
  <c r="AD1207" i="1"/>
  <c r="AC1206" i="1"/>
  <c r="AE1206" i="1"/>
  <c r="AH1205" i="1"/>
  <c r="AG1207" i="1"/>
  <c r="AF1207" i="1"/>
  <c r="AD1208" i="1"/>
  <c r="AE1207" i="1"/>
  <c r="AC1207" i="1"/>
  <c r="AH1206" i="1"/>
  <c r="AF1208" i="1"/>
  <c r="AG1208" i="1"/>
  <c r="AC1208" i="1"/>
  <c r="AD1209" i="1"/>
  <c r="AE1208" i="1"/>
  <c r="AH1207" i="1"/>
  <c r="AH1208" i="1"/>
  <c r="AF1209" i="1"/>
  <c r="AG1209" i="1"/>
  <c r="AD1210" i="1"/>
  <c r="AC1209" i="1"/>
  <c r="AE1209" i="1"/>
  <c r="AG1210" i="1"/>
  <c r="AF1210" i="1"/>
  <c r="AC1210" i="1"/>
  <c r="AD1211" i="1"/>
  <c r="AE1210" i="1"/>
  <c r="AH1209" i="1"/>
  <c r="AH1210" i="1"/>
  <c r="AF1211" i="1"/>
  <c r="AG1211" i="1"/>
  <c r="AC1211" i="1"/>
  <c r="AD1212" i="1"/>
  <c r="AE1211" i="1"/>
  <c r="AH1211" i="1"/>
  <c r="AG1212" i="1"/>
  <c r="AF1212" i="1"/>
  <c r="AC1212" i="1"/>
  <c r="AD1213" i="1"/>
  <c r="AE1212" i="1"/>
  <c r="AH1212" i="1"/>
  <c r="AG1213" i="1"/>
  <c r="AF1213" i="1"/>
  <c r="AE1213" i="1"/>
  <c r="AC1213" i="1"/>
  <c r="AD1214" i="1"/>
  <c r="AH1213" i="1"/>
  <c r="AF1214" i="1"/>
  <c r="AG1214" i="1"/>
  <c r="AC1214" i="1"/>
  <c r="AE1214" i="1"/>
  <c r="AD1215" i="1"/>
  <c r="AH1214" i="1"/>
  <c r="AG1215" i="1"/>
  <c r="AF1215" i="1"/>
  <c r="AD1216" i="1"/>
  <c r="AE1215" i="1"/>
  <c r="AC1215" i="1"/>
  <c r="AF1216" i="1"/>
  <c r="AG1216" i="1"/>
  <c r="AC1216" i="1"/>
  <c r="AD1217" i="1"/>
  <c r="AE1216" i="1"/>
  <c r="AH1215" i="1"/>
  <c r="AH1216" i="1"/>
  <c r="AG1217" i="1"/>
  <c r="AF1217" i="1"/>
  <c r="AD1218" i="1"/>
  <c r="AC1217" i="1"/>
  <c r="AE1217" i="1"/>
  <c r="AF1218" i="1"/>
  <c r="AG1218" i="1"/>
  <c r="AC1218" i="1"/>
  <c r="AD1219" i="1"/>
  <c r="AE1218" i="1"/>
  <c r="AH1217" i="1"/>
  <c r="AH1218" i="1"/>
  <c r="AG1219" i="1"/>
  <c r="AF1219" i="1"/>
  <c r="AC1219" i="1"/>
  <c r="AD1220" i="1"/>
  <c r="AE1219" i="1"/>
  <c r="AH1219" i="1"/>
  <c r="AG1220" i="1"/>
  <c r="AF1220" i="1"/>
  <c r="AC1220" i="1"/>
  <c r="AD1221" i="1"/>
  <c r="AE1220" i="1"/>
  <c r="AH1220" i="1"/>
  <c r="AF1221" i="1"/>
  <c r="AG1221" i="1"/>
  <c r="AE1221" i="1"/>
  <c r="AC1221" i="1"/>
  <c r="AD1222" i="1"/>
  <c r="AH1221" i="1"/>
  <c r="AG1222" i="1"/>
  <c r="AF1222" i="1"/>
  <c r="AD1223" i="1"/>
  <c r="AC1222" i="1"/>
  <c r="AE1222" i="1"/>
  <c r="AF1223" i="1"/>
  <c r="AG1223" i="1"/>
  <c r="AD1224" i="1"/>
  <c r="AE1223" i="1"/>
  <c r="AC1223" i="1"/>
  <c r="AH1222" i="1"/>
  <c r="AG1224" i="1"/>
  <c r="AF1224" i="1"/>
  <c r="AE1224" i="1"/>
  <c r="AD1225" i="1"/>
  <c r="AC1224" i="1"/>
  <c r="AH1223" i="1"/>
  <c r="AG1225" i="1"/>
  <c r="AF1225" i="1"/>
  <c r="AD1226" i="1"/>
  <c r="AC1225" i="1"/>
  <c r="AE1225" i="1"/>
  <c r="AH1224" i="1"/>
  <c r="AG1226" i="1"/>
  <c r="AF1226" i="1"/>
  <c r="AC1226" i="1"/>
  <c r="AD1227" i="1"/>
  <c r="AE1226" i="1"/>
  <c r="AH1225" i="1"/>
  <c r="AH1226" i="1"/>
  <c r="AG1227" i="1"/>
  <c r="AF1227" i="1"/>
  <c r="AE1227" i="1"/>
  <c r="AC1227" i="1"/>
  <c r="AD1228" i="1"/>
  <c r="AH1227" i="1"/>
  <c r="AG1228" i="1"/>
  <c r="AF1228" i="1"/>
  <c r="AD1229" i="1"/>
  <c r="AC1228" i="1"/>
  <c r="AE1228" i="1"/>
  <c r="AF1229" i="1"/>
  <c r="AG1229" i="1"/>
  <c r="AD1230" i="1"/>
  <c r="AC1229" i="1"/>
  <c r="AE1229" i="1"/>
  <c r="AH1228" i="1"/>
  <c r="AF1230" i="1"/>
  <c r="AG1230" i="1"/>
  <c r="AC1230" i="1"/>
  <c r="AE1230" i="1"/>
  <c r="AD1231" i="1"/>
  <c r="AH1229" i="1"/>
  <c r="AH1230" i="1"/>
  <c r="AG1231" i="1"/>
  <c r="AF1231" i="1"/>
  <c r="AD1232" i="1"/>
  <c r="AE1231" i="1"/>
  <c r="AC1231" i="1"/>
  <c r="AG1232" i="1"/>
  <c r="AF1232" i="1"/>
  <c r="AC1232" i="1"/>
  <c r="AD1233" i="1"/>
  <c r="AE1232" i="1"/>
  <c r="AH1231" i="1"/>
  <c r="AH1232" i="1"/>
  <c r="AF1233" i="1"/>
  <c r="AG1233" i="1"/>
  <c r="AD1234" i="1"/>
  <c r="AC1233" i="1"/>
  <c r="AE1233" i="1"/>
  <c r="AG1234" i="1"/>
  <c r="AF1234" i="1"/>
  <c r="AC1234" i="1"/>
  <c r="AD1235" i="1"/>
  <c r="AE1234" i="1"/>
  <c r="AH1233" i="1"/>
  <c r="AH1234" i="1"/>
  <c r="AF1235" i="1"/>
  <c r="AG1235" i="1"/>
  <c r="AC1235" i="1"/>
  <c r="AD1236" i="1"/>
  <c r="AE1235" i="1"/>
  <c r="AH1235" i="1"/>
  <c r="AF1236" i="1"/>
  <c r="AG1236" i="1"/>
  <c r="AC1236" i="1"/>
  <c r="AD1237" i="1"/>
  <c r="AE1236" i="1"/>
  <c r="AH1236" i="1"/>
  <c r="AG1237" i="1"/>
  <c r="AF1237" i="1"/>
  <c r="AE1237" i="1"/>
  <c r="AC1237" i="1"/>
  <c r="AD1238" i="1"/>
  <c r="AH1237" i="1"/>
  <c r="AG1238" i="1"/>
  <c r="AF1238" i="1"/>
  <c r="AD1239" i="1"/>
  <c r="AC1238" i="1"/>
  <c r="AE1238" i="1"/>
  <c r="AG1239" i="1"/>
  <c r="AF1239" i="1"/>
  <c r="AD1240" i="1"/>
  <c r="AE1239" i="1"/>
  <c r="AC1239" i="1"/>
  <c r="AH1238" i="1"/>
  <c r="AF1240" i="1"/>
  <c r="AG1240" i="1"/>
  <c r="AC1240" i="1"/>
  <c r="AD1241" i="1"/>
  <c r="AE1240" i="1"/>
  <c r="AH1239" i="1"/>
  <c r="AH1240" i="1"/>
  <c r="AF1241" i="1"/>
  <c r="AG1241" i="1"/>
  <c r="AC1241" i="1"/>
  <c r="AE1241" i="1"/>
  <c r="AD1242" i="1"/>
  <c r="AH1241" i="1"/>
  <c r="AF1242" i="1"/>
  <c r="AG1242" i="1"/>
  <c r="AC1242" i="1"/>
  <c r="AE1242" i="1"/>
  <c r="AD1243" i="1"/>
  <c r="AH1242" i="1"/>
  <c r="AG1243" i="1"/>
  <c r="AF1243" i="1"/>
  <c r="AC1243" i="1"/>
  <c r="AD1244" i="1"/>
  <c r="AE1243" i="1"/>
  <c r="AH1243" i="1"/>
  <c r="AF1244" i="1"/>
  <c r="AG1244" i="1"/>
  <c r="AD1245" i="1"/>
  <c r="AE1244" i="1"/>
  <c r="AC1244" i="1"/>
  <c r="AF1245" i="1"/>
  <c r="AG1245" i="1"/>
  <c r="AC1245" i="1"/>
  <c r="AD1246" i="1"/>
  <c r="AE1245" i="1"/>
  <c r="AH1244" i="1"/>
  <c r="AH1245" i="1"/>
  <c r="AF1246" i="1"/>
  <c r="AG1246" i="1"/>
  <c r="AE1246" i="1"/>
  <c r="AC1246" i="1"/>
  <c r="AD1247" i="1"/>
  <c r="AH1246" i="1"/>
  <c r="AG1247" i="1"/>
  <c r="AF1247" i="1"/>
  <c r="AE1247" i="1"/>
  <c r="AC1247" i="1"/>
  <c r="AD1248" i="1"/>
  <c r="AH1247" i="1"/>
  <c r="AG1248" i="1"/>
  <c r="AF1248" i="1"/>
  <c r="AD1249" i="1"/>
  <c r="AC1248" i="1"/>
  <c r="AE1248" i="1"/>
  <c r="AF1249" i="1"/>
  <c r="AG1249" i="1"/>
  <c r="AE1249" i="1"/>
  <c r="AD1250" i="1"/>
  <c r="AC1249" i="1"/>
  <c r="AH1248" i="1"/>
  <c r="AF1250" i="1"/>
  <c r="AG1250" i="1"/>
  <c r="AD1251" i="1"/>
  <c r="AE1250" i="1"/>
  <c r="AC1250" i="1"/>
  <c r="AH1249" i="1"/>
  <c r="AF1251" i="1"/>
  <c r="AG1251" i="1"/>
  <c r="AD1252" i="1"/>
  <c r="AE1251" i="1"/>
  <c r="AC1251" i="1"/>
  <c r="AH1250" i="1"/>
  <c r="AG1252" i="1"/>
  <c r="AF1252" i="1"/>
  <c r="AE1252" i="1"/>
  <c r="AC1252" i="1"/>
  <c r="AD1253" i="1"/>
  <c r="AH1251" i="1"/>
  <c r="AH1252" i="1"/>
  <c r="AG1253" i="1"/>
  <c r="AF1253" i="1"/>
  <c r="AC1253" i="1"/>
  <c r="AD1254" i="1"/>
  <c r="AE1253" i="1"/>
  <c r="AH1253" i="1"/>
  <c r="AF1254" i="1"/>
  <c r="AG1254" i="1"/>
  <c r="AC1254" i="1"/>
  <c r="AD1255" i="1"/>
  <c r="AE1254" i="1"/>
  <c r="AH1254" i="1"/>
  <c r="AF1255" i="1"/>
  <c r="AG1255" i="1"/>
  <c r="AD1256" i="1"/>
  <c r="AC1255" i="1"/>
  <c r="AE1255" i="1"/>
  <c r="AF1256" i="1"/>
  <c r="AG1256" i="1"/>
  <c r="AE1256" i="1"/>
  <c r="AC1256" i="1"/>
  <c r="AD1257" i="1"/>
  <c r="AH1255" i="1"/>
  <c r="AH1256" i="1"/>
  <c r="AG1257" i="1"/>
  <c r="AF1257" i="1"/>
  <c r="AD1258" i="1"/>
  <c r="AE1257" i="1"/>
  <c r="AC1257" i="1"/>
  <c r="AG1258" i="1"/>
  <c r="AF1258" i="1"/>
  <c r="AD1259" i="1"/>
  <c r="AC1258" i="1"/>
  <c r="AE1258" i="1"/>
  <c r="AH1257" i="1"/>
  <c r="AG1259" i="1"/>
  <c r="AF1259" i="1"/>
  <c r="AD1260" i="1"/>
  <c r="AC1259" i="1"/>
  <c r="AE1259" i="1"/>
  <c r="AH1258" i="1"/>
  <c r="AF1260" i="1"/>
  <c r="AG1260" i="1"/>
  <c r="AE1260" i="1"/>
  <c r="AD1261" i="1"/>
  <c r="AC1260" i="1"/>
  <c r="AH1259" i="1"/>
  <c r="AF1261" i="1"/>
  <c r="AG1261" i="1"/>
  <c r="AD1262" i="1"/>
  <c r="AE1261" i="1"/>
  <c r="AC1261" i="1"/>
  <c r="AH1260" i="1"/>
  <c r="AF1262" i="1"/>
  <c r="AG1262" i="1"/>
  <c r="AE1262" i="1"/>
  <c r="AD1263" i="1"/>
  <c r="AC1262" i="1"/>
  <c r="AH1261" i="1"/>
  <c r="AF1263" i="1"/>
  <c r="AG1263" i="1"/>
  <c r="AD1264" i="1"/>
  <c r="AC1263" i="1"/>
  <c r="AE1263" i="1"/>
  <c r="AH1262" i="1"/>
  <c r="AF1264" i="1"/>
  <c r="AG1264" i="1"/>
  <c r="AD1265" i="1"/>
  <c r="AC1264" i="1"/>
  <c r="AE1264" i="1"/>
  <c r="AH1263" i="1"/>
  <c r="AG1265" i="1"/>
  <c r="AF1265" i="1"/>
  <c r="AC1265" i="1"/>
  <c r="AE1265" i="1"/>
  <c r="AD1266" i="1"/>
  <c r="AH1264" i="1"/>
  <c r="AH1265" i="1"/>
  <c r="AG1266" i="1"/>
  <c r="AF1266" i="1"/>
  <c r="AD1267" i="1"/>
  <c r="AC1266" i="1"/>
  <c r="AE1266" i="1"/>
  <c r="AG1267" i="1"/>
  <c r="AF1267" i="1"/>
  <c r="AE1267" i="1"/>
  <c r="AD1268" i="1"/>
  <c r="AC1267" i="1"/>
  <c r="AH1266" i="1"/>
  <c r="AF1268" i="1"/>
  <c r="AG1268" i="1"/>
  <c r="AE1268" i="1"/>
  <c r="AD1269" i="1"/>
  <c r="AC1268" i="1"/>
  <c r="AH1267" i="1"/>
  <c r="AF1269" i="1"/>
  <c r="AG1269" i="1"/>
  <c r="AD1270" i="1"/>
  <c r="AE1269" i="1"/>
  <c r="AC1269" i="1"/>
  <c r="AH1268" i="1"/>
  <c r="AG1270" i="1"/>
  <c r="AF1270" i="1"/>
  <c r="AD1271" i="1"/>
  <c r="AC1270" i="1"/>
  <c r="AE1270" i="1"/>
  <c r="AH1269" i="1"/>
  <c r="AF1271" i="1"/>
  <c r="AG1271" i="1"/>
  <c r="AE1271" i="1"/>
  <c r="AC1271" i="1"/>
  <c r="AD1272" i="1"/>
  <c r="AH1270" i="1"/>
  <c r="AH1271" i="1"/>
  <c r="AG1272" i="1"/>
  <c r="AF1272" i="1"/>
  <c r="AC1272" i="1"/>
  <c r="AE1272" i="1"/>
  <c r="AD1273" i="1"/>
  <c r="AH1272" i="1"/>
  <c r="AF1273" i="1"/>
  <c r="AG1273" i="1"/>
  <c r="AE1273" i="1"/>
  <c r="AC1273" i="1"/>
  <c r="AD1274" i="1"/>
  <c r="AH1273" i="1"/>
  <c r="AF1274" i="1"/>
  <c r="AG1274" i="1"/>
  <c r="AC1274" i="1"/>
  <c r="AD1275" i="1"/>
  <c r="AE1274" i="1"/>
  <c r="AH1274" i="1"/>
  <c r="AG1275" i="1"/>
  <c r="AF1275" i="1"/>
  <c r="AD1276" i="1"/>
  <c r="AE1275" i="1"/>
  <c r="AC1275" i="1"/>
  <c r="AG1276" i="1"/>
  <c r="AF1276" i="1"/>
  <c r="AD1277" i="1"/>
  <c r="AE1276" i="1"/>
  <c r="AC1276" i="1"/>
  <c r="AH1275" i="1"/>
  <c r="AF1277" i="1"/>
  <c r="AG1277" i="1"/>
  <c r="AC1277" i="1"/>
  <c r="AE1277" i="1"/>
  <c r="AD1278" i="1"/>
  <c r="AH1276" i="1"/>
  <c r="AH1277" i="1"/>
  <c r="AF1278" i="1"/>
  <c r="AG1278" i="1"/>
  <c r="AD1279" i="1"/>
  <c r="AC1278" i="1"/>
  <c r="AE1278" i="1"/>
  <c r="AF1279" i="1"/>
  <c r="AG1279" i="1"/>
  <c r="AD1280" i="1"/>
  <c r="AE1279" i="1"/>
  <c r="AC1279" i="1"/>
  <c r="AH1278" i="1"/>
  <c r="AG1280" i="1"/>
  <c r="AF1280" i="1"/>
  <c r="AC1280" i="1"/>
  <c r="AD1281" i="1"/>
  <c r="AE1280" i="1"/>
  <c r="AH1279" i="1"/>
  <c r="AH1280" i="1"/>
  <c r="AF1281" i="1"/>
  <c r="AG1281" i="1"/>
  <c r="AD1282" i="1"/>
  <c r="AC1281" i="1"/>
  <c r="AE1281" i="1"/>
  <c r="AF1282" i="1"/>
  <c r="AG1282" i="1"/>
  <c r="AD1283" i="1"/>
  <c r="AE1282" i="1"/>
  <c r="AC1282" i="1"/>
  <c r="AH1281" i="1"/>
  <c r="AG1283" i="1"/>
  <c r="AF1283" i="1"/>
  <c r="AD1284" i="1"/>
  <c r="AC1283" i="1"/>
  <c r="AE1283" i="1"/>
  <c r="AH1282" i="1"/>
  <c r="AF1284" i="1"/>
  <c r="AG1284" i="1"/>
  <c r="AD1285" i="1"/>
  <c r="AC1284" i="1"/>
  <c r="AE1284" i="1"/>
  <c r="AH1283" i="1"/>
  <c r="AG1285" i="1"/>
  <c r="AF1285" i="1"/>
  <c r="AC1285" i="1"/>
  <c r="AD1286" i="1"/>
  <c r="AE1285" i="1"/>
  <c r="AH1284" i="1"/>
  <c r="AH1285" i="1"/>
  <c r="AG1286" i="1"/>
  <c r="AF1286" i="1"/>
  <c r="AE1286" i="1"/>
  <c r="AD1287" i="1"/>
  <c r="AC1286" i="1"/>
  <c r="AF1287" i="1"/>
  <c r="AG1287" i="1"/>
  <c r="AE1287" i="1"/>
  <c r="AC1287" i="1"/>
  <c r="AD1288" i="1"/>
  <c r="AH1286" i="1"/>
  <c r="AH1287" i="1"/>
  <c r="AG1288" i="1"/>
  <c r="AF1288" i="1"/>
  <c r="AD1289" i="1"/>
  <c r="AE1288" i="1"/>
  <c r="AC1288" i="1"/>
  <c r="AG1289" i="1"/>
  <c r="AF1289" i="1"/>
  <c r="AC1289" i="1"/>
  <c r="AD1290" i="1"/>
  <c r="AE1289" i="1"/>
  <c r="AH1288" i="1"/>
  <c r="AH1289" i="1"/>
  <c r="AG1290" i="1"/>
  <c r="AF1290" i="1"/>
  <c r="AE1290" i="1"/>
  <c r="AC1290" i="1"/>
  <c r="AD1291" i="1"/>
  <c r="AH1290" i="1"/>
  <c r="AG1291" i="1"/>
  <c r="AF1291" i="1"/>
  <c r="AD1292" i="1"/>
  <c r="AE1291" i="1"/>
  <c r="AC1291" i="1"/>
  <c r="AF1292" i="1"/>
  <c r="AG1292" i="1"/>
  <c r="AE1292" i="1"/>
  <c r="AC1292" i="1"/>
  <c r="AD1293" i="1"/>
  <c r="AH1291" i="1"/>
  <c r="AH1292" i="1"/>
  <c r="AF1293" i="1"/>
  <c r="AG1293" i="1"/>
  <c r="AC1293" i="1"/>
  <c r="AD1294" i="1"/>
  <c r="AE1293" i="1"/>
  <c r="AH1293" i="1"/>
  <c r="AF1294" i="1"/>
  <c r="AG1294" i="1"/>
  <c r="AC1294" i="1"/>
  <c r="AD1295" i="1"/>
  <c r="AE1294" i="1"/>
  <c r="AH1294" i="1"/>
  <c r="AG1295" i="1"/>
  <c r="AF1295" i="1"/>
  <c r="AC1295" i="1"/>
  <c r="AE1295" i="1"/>
  <c r="AD1296" i="1"/>
  <c r="AH1295" i="1"/>
  <c r="AG1296" i="1"/>
  <c r="AF1296" i="1"/>
  <c r="AD1297" i="1"/>
  <c r="AE1296" i="1"/>
  <c r="AC1296" i="1"/>
  <c r="AF1297" i="1"/>
  <c r="AG1297" i="1"/>
  <c r="AE1297" i="1"/>
  <c r="AD1298" i="1"/>
  <c r="AC1297" i="1"/>
  <c r="AH1296" i="1"/>
  <c r="AF1298" i="1"/>
  <c r="AG1298" i="1"/>
  <c r="AE1298" i="1"/>
  <c r="AD1299" i="1"/>
  <c r="AC1298" i="1"/>
  <c r="AH1297" i="1"/>
  <c r="AF1299" i="1"/>
  <c r="AG1299" i="1"/>
  <c r="AC1299" i="1"/>
  <c r="AE1299" i="1"/>
  <c r="AD1300" i="1"/>
  <c r="AH1298" i="1"/>
  <c r="AH1299" i="1"/>
  <c r="AF1300" i="1"/>
  <c r="AG1300" i="1"/>
  <c r="AC1300" i="1"/>
  <c r="AD1301" i="1"/>
  <c r="AE1300" i="1"/>
  <c r="AH1300" i="1"/>
  <c r="AF1301" i="1"/>
  <c r="AG1301" i="1"/>
  <c r="AC1301" i="1"/>
  <c r="AE1301" i="1"/>
  <c r="AD1302" i="1"/>
  <c r="AH1301" i="1"/>
  <c r="AG1302" i="1"/>
  <c r="AF1302" i="1"/>
  <c r="AD1303" i="1"/>
  <c r="AC1302" i="1"/>
  <c r="AE1302" i="1"/>
  <c r="AG1303" i="1"/>
  <c r="AF1303" i="1"/>
  <c r="AD1304" i="1"/>
  <c r="AC1303" i="1"/>
  <c r="AE1303" i="1"/>
  <c r="AH1302" i="1"/>
  <c r="AF1304" i="1"/>
  <c r="AG1304" i="1"/>
  <c r="AD1305" i="1"/>
  <c r="AE1304" i="1"/>
  <c r="AC1304" i="1"/>
  <c r="AH1303" i="1"/>
  <c r="AF1305" i="1"/>
  <c r="AG1305" i="1"/>
  <c r="AD1306" i="1"/>
  <c r="AC1305" i="1"/>
  <c r="AE1305" i="1"/>
  <c r="AH1304" i="1"/>
  <c r="AG1306" i="1"/>
  <c r="AF1306" i="1"/>
  <c r="AE1306" i="1"/>
  <c r="AC1306" i="1"/>
  <c r="AD1307" i="1"/>
  <c r="AH1305" i="1"/>
  <c r="AH1306" i="1"/>
  <c r="AF1307" i="1"/>
  <c r="AG1307" i="1"/>
  <c r="AD1308" i="1"/>
  <c r="AE1307" i="1"/>
  <c r="AC1307" i="1"/>
  <c r="AG1308" i="1"/>
  <c r="AF1308" i="1"/>
  <c r="AD1309" i="1"/>
  <c r="AC1308" i="1"/>
  <c r="AE1308" i="1"/>
  <c r="AH1307" i="1"/>
  <c r="AF1309" i="1"/>
  <c r="AG1309" i="1"/>
  <c r="AD1310" i="1"/>
  <c r="AE1309" i="1"/>
  <c r="AC1309" i="1"/>
  <c r="AH1308" i="1"/>
  <c r="AG1310" i="1"/>
  <c r="AF1310" i="1"/>
  <c r="AD1311" i="1"/>
  <c r="AC1310" i="1"/>
  <c r="AE1310" i="1"/>
  <c r="AH1309" i="1"/>
  <c r="AG1311" i="1"/>
  <c r="AF1311" i="1"/>
  <c r="AD1312" i="1"/>
  <c r="AC1311" i="1"/>
  <c r="AE1311" i="1"/>
  <c r="AH1310" i="1"/>
  <c r="AF1312" i="1"/>
  <c r="AG1312" i="1"/>
  <c r="AD1313" i="1"/>
  <c r="AE1312" i="1"/>
  <c r="AC1312" i="1"/>
  <c r="AH1311" i="1"/>
  <c r="AG1313" i="1"/>
  <c r="AF1313" i="1"/>
  <c r="AC1313" i="1"/>
  <c r="AE1313" i="1"/>
  <c r="AD1314" i="1"/>
  <c r="AH1312" i="1"/>
  <c r="AH1313" i="1"/>
  <c r="AF1314" i="1"/>
  <c r="AG1314" i="1"/>
  <c r="AE1314" i="1"/>
  <c r="AD1315" i="1"/>
  <c r="AC1314" i="1"/>
  <c r="AF1315" i="1"/>
  <c r="AG1315" i="1"/>
  <c r="AE1315" i="1"/>
  <c r="AD1316" i="1"/>
  <c r="AC1315" i="1"/>
  <c r="AH1314" i="1"/>
  <c r="AG1316" i="1"/>
  <c r="AF1316" i="1"/>
  <c r="AD1317" i="1"/>
  <c r="AC1316" i="1"/>
  <c r="AE1316" i="1"/>
  <c r="AH1315" i="1"/>
  <c r="AF1317" i="1"/>
  <c r="AG1317" i="1"/>
  <c r="AD1318" i="1"/>
  <c r="AE1317" i="1"/>
  <c r="AC1317" i="1"/>
  <c r="AH1316" i="1"/>
  <c r="AG1318" i="1"/>
  <c r="AF1318" i="1"/>
  <c r="AC1318" i="1"/>
  <c r="AE1318" i="1"/>
  <c r="AD1319" i="1"/>
  <c r="AH1317" i="1"/>
  <c r="AH1318" i="1"/>
  <c r="AF1319" i="1"/>
  <c r="AG1319" i="1"/>
  <c r="AD1320" i="1"/>
  <c r="AC1319" i="1"/>
  <c r="AE1319" i="1"/>
  <c r="AG1320" i="1"/>
  <c r="AF1320" i="1"/>
  <c r="AE1320" i="1"/>
  <c r="AD1321" i="1"/>
  <c r="AC1320" i="1"/>
  <c r="AH1319" i="1"/>
  <c r="AG1321" i="1"/>
  <c r="AF1321" i="1"/>
  <c r="AE1321" i="1"/>
  <c r="AD1322" i="1"/>
  <c r="AC1321" i="1"/>
  <c r="AH1320" i="1"/>
  <c r="AG1322" i="1"/>
  <c r="AF1322" i="1"/>
  <c r="AE1322" i="1"/>
  <c r="AD1323" i="1"/>
  <c r="AC1322" i="1"/>
  <c r="AH1321" i="1"/>
  <c r="AF1323" i="1"/>
  <c r="AG1323" i="1"/>
  <c r="AE1323" i="1"/>
  <c r="AD1324" i="1"/>
  <c r="AC1323" i="1"/>
  <c r="AH1322" i="1"/>
  <c r="AF1324" i="1"/>
  <c r="AG1324" i="1"/>
  <c r="AD1325" i="1"/>
  <c r="AE1324" i="1"/>
  <c r="AC1324" i="1"/>
  <c r="AH1323" i="1"/>
  <c r="AF1325" i="1"/>
  <c r="AG1325" i="1"/>
  <c r="AD1326" i="1"/>
  <c r="AE1325" i="1"/>
  <c r="AC1325" i="1"/>
  <c r="AH1324" i="1"/>
  <c r="AF1326" i="1"/>
  <c r="AG1326" i="1"/>
  <c r="AE1326" i="1"/>
  <c r="AD1327" i="1"/>
  <c r="AC1326" i="1"/>
  <c r="AH1325" i="1"/>
  <c r="AF1327" i="1"/>
  <c r="AG1327" i="1"/>
  <c r="AE1327" i="1"/>
  <c r="AC1327" i="1"/>
  <c r="AD1328" i="1"/>
  <c r="AH1326" i="1"/>
  <c r="AH1327" i="1"/>
  <c r="AF1328" i="1"/>
  <c r="AG1328" i="1"/>
  <c r="AE1328" i="1"/>
  <c r="AD1329" i="1"/>
  <c r="AC1328" i="1"/>
  <c r="AF1329" i="1"/>
  <c r="AG1329" i="1"/>
  <c r="AE1329" i="1"/>
  <c r="AD1330" i="1"/>
  <c r="AC1329" i="1"/>
  <c r="AH1328" i="1"/>
  <c r="AG1330" i="1"/>
  <c r="AF1330" i="1"/>
  <c r="AC1330" i="1"/>
  <c r="AD1331" i="1"/>
  <c r="AE1330" i="1"/>
  <c r="AH1329" i="1"/>
  <c r="AH1330" i="1"/>
  <c r="AG1331" i="1"/>
  <c r="AF1331" i="1"/>
  <c r="AD1332" i="1"/>
  <c r="AC1331" i="1"/>
  <c r="AE1331" i="1"/>
  <c r="AF1332" i="1"/>
  <c r="AG1332" i="1"/>
  <c r="AD1333" i="1"/>
  <c r="AC1332" i="1"/>
  <c r="AE1332" i="1"/>
  <c r="AH1331" i="1"/>
  <c r="AG1333" i="1"/>
  <c r="AF1333" i="1"/>
  <c r="AD1334" i="1"/>
  <c r="AE1333" i="1"/>
  <c r="AC1333" i="1"/>
  <c r="AH1332" i="1"/>
  <c r="AG1334" i="1"/>
  <c r="AF1334" i="1"/>
  <c r="AD1335" i="1"/>
  <c r="AC1334" i="1"/>
  <c r="AE1334" i="1"/>
  <c r="AH1333" i="1"/>
  <c r="AG1335" i="1"/>
  <c r="AF1335" i="1"/>
  <c r="AD1336" i="1"/>
  <c r="AC1335" i="1"/>
  <c r="AE1335" i="1"/>
  <c r="AH1334" i="1"/>
  <c r="AF1336" i="1"/>
  <c r="AG1336" i="1"/>
  <c r="AD1337" i="1"/>
  <c r="AE1336" i="1"/>
  <c r="AC1336" i="1"/>
  <c r="AH1335" i="1"/>
  <c r="AF1337" i="1"/>
  <c r="AG1337" i="1"/>
  <c r="AE1337" i="1"/>
  <c r="AD1338" i="1"/>
  <c r="AC1337" i="1"/>
  <c r="AH1336" i="1"/>
  <c r="AF1338" i="1"/>
  <c r="AG1338" i="1"/>
  <c r="AC1338" i="1"/>
  <c r="AD1339" i="1"/>
  <c r="AE1338" i="1"/>
  <c r="AH1337" i="1"/>
  <c r="AH1338" i="1"/>
  <c r="AG1339" i="1"/>
  <c r="AF1339" i="1"/>
  <c r="AD1340" i="1"/>
  <c r="AC1339" i="1"/>
  <c r="AE1339" i="1"/>
  <c r="AG1340" i="1"/>
  <c r="AF1340" i="1"/>
  <c r="AD1341" i="1"/>
  <c r="AC1340" i="1"/>
  <c r="AE1340" i="1"/>
  <c r="AH1339" i="1"/>
  <c r="AG1341" i="1"/>
  <c r="AF1341" i="1"/>
  <c r="AD1342" i="1"/>
  <c r="AE1341" i="1"/>
  <c r="AC1341" i="1"/>
  <c r="AH1340" i="1"/>
  <c r="AF1342" i="1"/>
  <c r="AG1342" i="1"/>
  <c r="AC1342" i="1"/>
  <c r="AE1342" i="1"/>
  <c r="AD1343" i="1"/>
  <c r="AH1341" i="1"/>
  <c r="AH1342" i="1"/>
  <c r="AG1343" i="1"/>
  <c r="AF1343" i="1"/>
  <c r="AD1344" i="1"/>
  <c r="AC1343" i="1"/>
  <c r="AE1343" i="1"/>
  <c r="AF1344" i="1"/>
  <c r="AG1344" i="1"/>
  <c r="AD1345" i="1"/>
  <c r="AE1344" i="1"/>
  <c r="AC1344" i="1"/>
  <c r="AH1343" i="1"/>
  <c r="AG1345" i="1"/>
  <c r="AF1345" i="1"/>
  <c r="AE1345" i="1"/>
  <c r="AD1346" i="1"/>
  <c r="AC1345" i="1"/>
  <c r="AH1344" i="1"/>
  <c r="AF1346" i="1"/>
  <c r="AG1346" i="1"/>
  <c r="AE1346" i="1"/>
  <c r="AD1347" i="1"/>
  <c r="AC1346" i="1"/>
  <c r="AH1345" i="1"/>
  <c r="AG1347" i="1"/>
  <c r="AF1347" i="1"/>
  <c r="AE1347" i="1"/>
  <c r="AD1348" i="1"/>
  <c r="AC1347" i="1"/>
  <c r="AH1346" i="1"/>
  <c r="AG1348" i="1"/>
  <c r="AF1348" i="1"/>
  <c r="AD1349" i="1"/>
  <c r="AC1348" i="1"/>
  <c r="AE1348" i="1"/>
  <c r="AH1347" i="1"/>
  <c r="AF1349" i="1"/>
  <c r="AG1349" i="1"/>
  <c r="AD1350" i="1"/>
  <c r="AE1349" i="1"/>
  <c r="AC1349" i="1"/>
  <c r="AH1348" i="1"/>
  <c r="AF1350" i="1"/>
  <c r="AG1350" i="1"/>
  <c r="AD1351" i="1"/>
  <c r="AC1350" i="1"/>
  <c r="AE1350" i="1"/>
  <c r="AH1349" i="1"/>
  <c r="AF1351" i="1"/>
  <c r="AG1351" i="1"/>
  <c r="AD1352" i="1"/>
  <c r="AC1351" i="1"/>
  <c r="AE1351" i="1"/>
  <c r="AH1350" i="1"/>
  <c r="AG1352" i="1"/>
  <c r="AF1352" i="1"/>
  <c r="AC1352" i="1"/>
  <c r="AE1352" i="1"/>
  <c r="AD1353" i="1"/>
  <c r="AH1351" i="1"/>
  <c r="AH1352" i="1"/>
  <c r="AG1353" i="1"/>
  <c r="AF1353" i="1"/>
  <c r="AC1353" i="1"/>
  <c r="AE1353" i="1"/>
  <c r="AD1354" i="1"/>
  <c r="AH1353" i="1"/>
  <c r="AG1354" i="1"/>
  <c r="AF1354" i="1"/>
  <c r="AC1354" i="1"/>
  <c r="AE1354" i="1"/>
  <c r="AD1355" i="1"/>
  <c r="AH1354" i="1"/>
  <c r="AF1355" i="1"/>
  <c r="AG1355" i="1"/>
  <c r="AE1355" i="1"/>
  <c r="AD1356" i="1"/>
  <c r="AC1355" i="1"/>
  <c r="AF1356" i="1"/>
  <c r="AG1356" i="1"/>
  <c r="AD1357" i="1"/>
  <c r="AE1356" i="1"/>
  <c r="AC1356" i="1"/>
  <c r="AH1355" i="1"/>
  <c r="AF1357" i="1"/>
  <c r="AG1357" i="1"/>
  <c r="AD1358" i="1"/>
  <c r="AE1357" i="1"/>
  <c r="AC1357" i="1"/>
  <c r="AH1356" i="1"/>
  <c r="AG1358" i="1"/>
  <c r="AF1358" i="1"/>
  <c r="AD1359" i="1"/>
  <c r="AC1358" i="1"/>
  <c r="AE1358" i="1"/>
  <c r="AH1357" i="1"/>
  <c r="AF1359" i="1"/>
  <c r="AG1359" i="1"/>
  <c r="AD1360" i="1"/>
  <c r="AC1359" i="1"/>
  <c r="AE1359" i="1"/>
  <c r="AH1358" i="1"/>
  <c r="AG1360" i="1"/>
  <c r="AF1360" i="1"/>
  <c r="AC1360" i="1"/>
  <c r="AD1361" i="1"/>
  <c r="AE1360" i="1"/>
  <c r="AH1359" i="1"/>
  <c r="AH1360" i="1"/>
  <c r="AF1361" i="1"/>
  <c r="AG1361" i="1"/>
  <c r="AE1361" i="1"/>
  <c r="AD1362" i="1"/>
  <c r="AC1361" i="1"/>
  <c r="AG1362" i="1"/>
  <c r="AF1362" i="1"/>
  <c r="AC1362" i="1"/>
  <c r="AD1363" i="1"/>
  <c r="AE1362" i="1"/>
  <c r="AH1361" i="1"/>
  <c r="AH1362" i="1"/>
  <c r="AF1363" i="1"/>
  <c r="AG1363" i="1"/>
  <c r="AE1363" i="1"/>
  <c r="AD1364" i="1"/>
  <c r="AC1363" i="1"/>
  <c r="AG1364" i="1"/>
  <c r="AF1364" i="1"/>
  <c r="AD1365" i="1"/>
  <c r="AC1364" i="1"/>
  <c r="AE1364" i="1"/>
  <c r="AH1363" i="1"/>
  <c r="AF1365" i="1"/>
  <c r="AG1365" i="1"/>
  <c r="AD1366" i="1"/>
  <c r="AE1365" i="1"/>
  <c r="AC1365" i="1"/>
  <c r="AH1364" i="1"/>
  <c r="AF1366" i="1"/>
  <c r="AG1366" i="1"/>
  <c r="AD1367" i="1"/>
  <c r="AC1366" i="1"/>
  <c r="AE1366" i="1"/>
  <c r="AH1365" i="1"/>
  <c r="AG1367" i="1"/>
  <c r="AF1367" i="1"/>
  <c r="AD1368" i="1"/>
  <c r="AC1367" i="1"/>
  <c r="AE1367" i="1"/>
  <c r="AH1366" i="1"/>
  <c r="AF1368" i="1"/>
  <c r="AG1368" i="1"/>
  <c r="AD1369" i="1"/>
  <c r="AE1368" i="1"/>
  <c r="AC1368" i="1"/>
  <c r="AH1367" i="1"/>
  <c r="AF1369" i="1"/>
  <c r="AG1369" i="1"/>
  <c r="AD1370" i="1"/>
  <c r="AC1369" i="1"/>
  <c r="AE1369" i="1"/>
  <c r="AH1368" i="1"/>
  <c r="AF1370" i="1"/>
  <c r="AG1370" i="1"/>
  <c r="AC1370" i="1"/>
  <c r="AE1370" i="1"/>
  <c r="AD1371" i="1"/>
  <c r="AH1369" i="1"/>
  <c r="AH1370" i="1"/>
  <c r="AG1371" i="1"/>
  <c r="AF1371" i="1"/>
  <c r="AC1371" i="1"/>
  <c r="AE1371" i="1"/>
  <c r="AD1372" i="1"/>
  <c r="AH1371" i="1"/>
  <c r="AG1372" i="1"/>
  <c r="AF1372" i="1"/>
  <c r="AC1372" i="1"/>
  <c r="AD1373" i="1"/>
  <c r="AE1372" i="1"/>
  <c r="AH1372" i="1"/>
  <c r="AG1373" i="1"/>
  <c r="AF1373" i="1"/>
  <c r="AC1373" i="1"/>
  <c r="AE1373" i="1"/>
  <c r="AD1374" i="1"/>
  <c r="AH1373" i="1"/>
  <c r="AF1374" i="1"/>
  <c r="AG1374" i="1"/>
  <c r="AC1374" i="1"/>
  <c r="AE1374" i="1"/>
  <c r="AD1375" i="1"/>
  <c r="AH1374" i="1"/>
  <c r="AG1375" i="1"/>
  <c r="AF1375" i="1"/>
  <c r="AD1376" i="1"/>
  <c r="AC1375" i="1"/>
  <c r="AE1375" i="1"/>
  <c r="AF1376" i="1"/>
  <c r="AG1376" i="1"/>
  <c r="AD1377" i="1"/>
  <c r="AE1376" i="1"/>
  <c r="AC1376" i="1"/>
  <c r="AH1375" i="1"/>
  <c r="AG1377" i="1"/>
  <c r="AF1377" i="1"/>
  <c r="AE1377" i="1"/>
  <c r="AD1378" i="1"/>
  <c r="AC1377" i="1"/>
  <c r="AH1376" i="1"/>
  <c r="AG1378" i="1"/>
  <c r="AF1378" i="1"/>
  <c r="AD1379" i="1"/>
  <c r="AC1378" i="1"/>
  <c r="AE1378" i="1"/>
  <c r="AH1377" i="1"/>
  <c r="AF1379" i="1"/>
  <c r="AG1379" i="1"/>
  <c r="AD1380" i="1"/>
  <c r="AC1379" i="1"/>
  <c r="AE1379" i="1"/>
  <c r="AH1378" i="1"/>
  <c r="AF1380" i="1"/>
  <c r="AG1380" i="1"/>
  <c r="AD1381" i="1"/>
  <c r="AE1380" i="1"/>
  <c r="AC1380" i="1"/>
  <c r="AH1379" i="1"/>
  <c r="AF1381" i="1"/>
  <c r="AG1381" i="1"/>
  <c r="AD1382" i="1"/>
  <c r="AE1381" i="1"/>
  <c r="AC1381" i="1"/>
  <c r="AH1380" i="1"/>
  <c r="AG1382" i="1"/>
  <c r="AF1382" i="1"/>
  <c r="AC1382" i="1"/>
  <c r="AD1383" i="1"/>
  <c r="AE1382" i="1"/>
  <c r="AH1381" i="1"/>
  <c r="AH1382" i="1"/>
  <c r="AF1383" i="1"/>
  <c r="AG1383" i="1"/>
  <c r="AC1383" i="1"/>
  <c r="AE1383" i="1"/>
  <c r="AD1384" i="1"/>
  <c r="AH1383" i="1"/>
  <c r="AG1384" i="1"/>
  <c r="AF1384" i="1"/>
  <c r="AE1384" i="1"/>
  <c r="AD1385" i="1"/>
  <c r="AC1384" i="1"/>
  <c r="AG1385" i="1"/>
  <c r="AF1385" i="1"/>
  <c r="AD1386" i="1"/>
  <c r="AC1385" i="1"/>
  <c r="AE1385" i="1"/>
  <c r="AH1384" i="1"/>
  <c r="AG1386" i="1"/>
  <c r="AF1386" i="1"/>
  <c r="AC1386" i="1"/>
  <c r="AD1387" i="1"/>
  <c r="AE1386" i="1"/>
  <c r="AH1385" i="1"/>
  <c r="AH1386" i="1"/>
  <c r="AF1387" i="1"/>
  <c r="AG1387" i="1"/>
  <c r="AE1387" i="1"/>
  <c r="AC1387" i="1"/>
  <c r="AD1388" i="1"/>
  <c r="AH1387" i="1"/>
  <c r="AG1388" i="1"/>
  <c r="AF1388" i="1"/>
  <c r="AC1388" i="1"/>
  <c r="AD1389" i="1"/>
  <c r="AE1388" i="1"/>
  <c r="AH1388" i="1"/>
  <c r="AF1389" i="1"/>
  <c r="AG1389" i="1"/>
  <c r="AE1389" i="1"/>
  <c r="AD1390" i="1"/>
  <c r="AC1389" i="1"/>
  <c r="AF1390" i="1"/>
  <c r="AG1390" i="1"/>
  <c r="AD1391" i="1"/>
  <c r="AE1390" i="1"/>
  <c r="AC1390" i="1"/>
  <c r="AH1389" i="1"/>
  <c r="AF1391" i="1"/>
  <c r="AG1391" i="1"/>
  <c r="AE1391" i="1"/>
  <c r="AD1392" i="1"/>
  <c r="AC1391" i="1"/>
  <c r="AH1390" i="1"/>
  <c r="AG1392" i="1"/>
  <c r="AF1392" i="1"/>
  <c r="AC1392" i="1"/>
  <c r="AD1393" i="1"/>
  <c r="AE1392" i="1"/>
  <c r="AH1391" i="1"/>
  <c r="AH1392" i="1"/>
  <c r="AF1393" i="1"/>
  <c r="AG1393" i="1"/>
  <c r="AC1393" i="1"/>
  <c r="AD1394" i="1"/>
  <c r="AE1393" i="1"/>
  <c r="AH1393" i="1"/>
  <c r="AG1394" i="1"/>
  <c r="AF1394" i="1"/>
  <c r="AD1395" i="1"/>
  <c r="AC1394" i="1"/>
  <c r="AE1394" i="1"/>
  <c r="AG1395" i="1"/>
  <c r="AF1395" i="1"/>
  <c r="AD1396" i="1"/>
  <c r="AE1395" i="1"/>
  <c r="AC1395" i="1"/>
  <c r="AH1394" i="1"/>
  <c r="AG1396" i="1"/>
  <c r="AF1396" i="1"/>
  <c r="AC1396" i="1"/>
  <c r="AD1397" i="1"/>
  <c r="AE1396" i="1"/>
  <c r="AH1395" i="1"/>
  <c r="AH1396" i="1"/>
  <c r="AF1397" i="1"/>
  <c r="AG1397" i="1"/>
  <c r="AE1397" i="1"/>
  <c r="AD1398" i="1"/>
  <c r="AC1397" i="1"/>
  <c r="AG1398" i="1"/>
  <c r="AF1398" i="1"/>
  <c r="AC1398" i="1"/>
  <c r="AD1399" i="1"/>
  <c r="AE1398" i="1"/>
  <c r="AH1397" i="1"/>
  <c r="AH1398" i="1"/>
  <c r="AG1399" i="1"/>
  <c r="AF1399" i="1"/>
  <c r="AC1399" i="1"/>
  <c r="AE1399" i="1"/>
  <c r="AD1400" i="1"/>
  <c r="AH1399" i="1"/>
  <c r="AF1400" i="1"/>
  <c r="AG1400" i="1"/>
  <c r="AE1400" i="1"/>
  <c r="AD1401" i="1"/>
  <c r="AC1400" i="1"/>
  <c r="AF1401" i="1"/>
  <c r="AG1401" i="1"/>
  <c r="AC1401" i="1"/>
  <c r="AD1402" i="1"/>
  <c r="AE1401" i="1"/>
  <c r="AH1400" i="1"/>
  <c r="AH1401" i="1"/>
  <c r="AF1402" i="1"/>
  <c r="AG1402" i="1"/>
  <c r="AD1403" i="1"/>
  <c r="AC1402" i="1"/>
  <c r="AE1402" i="1"/>
  <c r="AF1403" i="1"/>
  <c r="AG1403" i="1"/>
  <c r="AE1403" i="1"/>
  <c r="AC1403" i="1"/>
  <c r="AD1404" i="1"/>
  <c r="AH1402" i="1"/>
  <c r="AH1403" i="1"/>
  <c r="AF1404" i="1"/>
  <c r="AG1404" i="1"/>
  <c r="AC1404" i="1"/>
  <c r="AD1405" i="1"/>
  <c r="AE1404" i="1"/>
  <c r="AH1404" i="1"/>
  <c r="AF1405" i="1"/>
  <c r="AG1405" i="1"/>
  <c r="AE1405" i="1"/>
  <c r="AD1406" i="1"/>
  <c r="AC1405" i="1"/>
  <c r="AF1406" i="1"/>
  <c r="AG1406" i="1"/>
  <c r="AC1406" i="1"/>
  <c r="AD1407" i="1"/>
  <c r="AE1406" i="1"/>
  <c r="AH1405" i="1"/>
  <c r="AH1406" i="1"/>
  <c r="AG1407" i="1"/>
  <c r="AF1407" i="1"/>
  <c r="AC1407" i="1"/>
  <c r="AE1407" i="1"/>
  <c r="AD1408" i="1"/>
  <c r="AH1407" i="1"/>
  <c r="AG1408" i="1"/>
  <c r="AF1408" i="1"/>
  <c r="AD1409" i="1"/>
  <c r="AE1408" i="1"/>
  <c r="AC1408" i="1"/>
  <c r="AG1409" i="1"/>
  <c r="AF1409" i="1"/>
  <c r="AC1409" i="1"/>
  <c r="AE1409" i="1"/>
  <c r="AD1410" i="1"/>
  <c r="AH1408" i="1"/>
  <c r="AH1409" i="1"/>
  <c r="AF1410" i="1"/>
  <c r="AG1410" i="1"/>
  <c r="AD1411" i="1"/>
  <c r="AE1410" i="1"/>
  <c r="AC1410" i="1"/>
  <c r="AF1411" i="1"/>
  <c r="AG1411" i="1"/>
  <c r="AE1411" i="1"/>
  <c r="AC1411" i="1"/>
  <c r="AD1412" i="1"/>
  <c r="AH1410" i="1"/>
  <c r="AH1411" i="1"/>
  <c r="AF1412" i="1"/>
  <c r="AG1412" i="1"/>
  <c r="AC1412" i="1"/>
  <c r="AE1412" i="1"/>
  <c r="AD1413" i="1"/>
  <c r="AH1412" i="1"/>
  <c r="AF1413" i="1"/>
  <c r="AG1413" i="1"/>
  <c r="AE1413" i="1"/>
  <c r="AD1414" i="1"/>
  <c r="AC1413" i="1"/>
  <c r="AF1414" i="1"/>
  <c r="AG1414" i="1"/>
  <c r="AC1414" i="1"/>
  <c r="AE1414" i="1"/>
  <c r="AD1415" i="1"/>
  <c r="AH1413" i="1"/>
  <c r="AH1414" i="1"/>
  <c r="AF1415" i="1"/>
  <c r="AG1415" i="1"/>
  <c r="AC1415" i="1"/>
  <c r="AD1416" i="1"/>
  <c r="AE1415" i="1"/>
  <c r="AH1415" i="1"/>
  <c r="AG1416" i="1"/>
  <c r="AF1416" i="1"/>
  <c r="AC1416" i="1"/>
  <c r="AD1417" i="1"/>
  <c r="AE1416" i="1"/>
  <c r="AH1416" i="1"/>
  <c r="AG1417" i="1"/>
  <c r="AF1417" i="1"/>
  <c r="AE1417" i="1"/>
  <c r="AD1418" i="1"/>
  <c r="AC1417" i="1"/>
  <c r="AF1418" i="1"/>
  <c r="AG1418" i="1"/>
  <c r="AE1418" i="1"/>
  <c r="AC1418" i="1"/>
  <c r="AD1419" i="1"/>
  <c r="AH1417" i="1"/>
  <c r="AH1418" i="1"/>
  <c r="AG1419" i="1"/>
  <c r="AF1419" i="1"/>
  <c r="AE1419" i="1"/>
  <c r="AD1420" i="1"/>
  <c r="AC1419" i="1"/>
  <c r="AF1420" i="1"/>
  <c r="AG1420" i="1"/>
  <c r="AE1420" i="1"/>
  <c r="AC1420" i="1"/>
  <c r="AD1421" i="1"/>
  <c r="AH1419" i="1"/>
  <c r="AH1420" i="1"/>
  <c r="AF1421" i="1"/>
  <c r="AG1421" i="1"/>
  <c r="AE1421" i="1"/>
  <c r="AD1422" i="1"/>
  <c r="AC1421" i="1"/>
  <c r="AG1422" i="1"/>
  <c r="AF1422" i="1"/>
  <c r="AC1422" i="1"/>
  <c r="AE1422" i="1"/>
  <c r="AD1423" i="1"/>
  <c r="AH1421" i="1"/>
  <c r="AH1422" i="1"/>
  <c r="AG1423" i="1"/>
  <c r="AF1423" i="1"/>
  <c r="AE1423" i="1"/>
  <c r="AC1423" i="1"/>
  <c r="AD1424" i="1"/>
  <c r="AH1423" i="1"/>
  <c r="AG1424" i="1"/>
  <c r="AF1424" i="1"/>
  <c r="AE1424" i="1"/>
  <c r="AC1424" i="1"/>
  <c r="AD1425" i="1"/>
  <c r="AH1424" i="1"/>
  <c r="AG1425" i="1"/>
  <c r="AF1425" i="1"/>
  <c r="AD1426" i="1"/>
  <c r="AC1425" i="1"/>
  <c r="AE1425" i="1"/>
  <c r="AG1426" i="1"/>
  <c r="AF1426" i="1"/>
  <c r="AE1426" i="1"/>
  <c r="AC1426" i="1"/>
  <c r="AD1427" i="1"/>
  <c r="AH1425" i="1"/>
  <c r="AH1426" i="1"/>
  <c r="AF1427" i="1"/>
  <c r="AG1427" i="1"/>
  <c r="AE1427" i="1"/>
  <c r="AC1427" i="1"/>
  <c r="AD1428" i="1"/>
  <c r="AH1427" i="1"/>
  <c r="AF1428" i="1"/>
  <c r="AG1428" i="1"/>
  <c r="AE1428" i="1"/>
  <c r="AD1429" i="1"/>
  <c r="AC1428" i="1"/>
  <c r="AF1429" i="1"/>
  <c r="AG1429" i="1"/>
  <c r="AD1430" i="1"/>
  <c r="AE1429" i="1"/>
  <c r="AC1429" i="1"/>
  <c r="AH1428" i="1"/>
  <c r="AG1430" i="1"/>
  <c r="AF1430" i="1"/>
  <c r="AC1430" i="1"/>
  <c r="AE1430" i="1"/>
  <c r="AD1431" i="1"/>
  <c r="AH1429" i="1"/>
  <c r="AH1430" i="1"/>
  <c r="AG1431" i="1"/>
  <c r="AF1431" i="1"/>
  <c r="AE1431" i="1"/>
  <c r="AC1431" i="1"/>
  <c r="AD1432" i="1"/>
  <c r="AH1431" i="1"/>
  <c r="AG1432" i="1"/>
  <c r="AF1432" i="1"/>
  <c r="AD1433" i="1"/>
  <c r="AE1432" i="1"/>
  <c r="AC1432" i="1"/>
  <c r="AG1433" i="1"/>
  <c r="AF1433" i="1"/>
  <c r="AC1433" i="1"/>
  <c r="AE1433" i="1"/>
  <c r="AD1434" i="1"/>
  <c r="AH1432" i="1"/>
  <c r="AH1433" i="1"/>
  <c r="AG1434" i="1"/>
  <c r="AF1434" i="1"/>
  <c r="AE1434" i="1"/>
  <c r="AD1435" i="1"/>
  <c r="AC1434" i="1"/>
  <c r="AG1435" i="1"/>
  <c r="AF1435" i="1"/>
  <c r="AD1436" i="1"/>
  <c r="AE1435" i="1"/>
  <c r="AC1435" i="1"/>
  <c r="AH1434" i="1"/>
  <c r="AF1436" i="1"/>
  <c r="AG1436" i="1"/>
  <c r="AC1436" i="1"/>
  <c r="AD1437" i="1"/>
  <c r="AE1436" i="1"/>
  <c r="AH1435" i="1"/>
  <c r="AH1436" i="1"/>
  <c r="AF1437" i="1"/>
  <c r="AG1437" i="1"/>
  <c r="AE1437" i="1"/>
  <c r="AD1438" i="1"/>
  <c r="AC1437" i="1"/>
  <c r="AF1438" i="1"/>
  <c r="AG1438" i="1"/>
  <c r="AD1439" i="1"/>
  <c r="AE1438" i="1"/>
  <c r="AC1438" i="1"/>
  <c r="AH1437" i="1"/>
  <c r="AF1439" i="1"/>
  <c r="AG1439" i="1"/>
  <c r="AC1439" i="1"/>
  <c r="AD1440" i="1"/>
  <c r="AE1439" i="1"/>
  <c r="AH1438" i="1"/>
  <c r="AH1439" i="1"/>
  <c r="AF1440" i="1"/>
  <c r="AG1440" i="1"/>
  <c r="AE1440" i="1"/>
  <c r="AD1441" i="1"/>
  <c r="AC1440" i="1"/>
  <c r="AG1441" i="1"/>
  <c r="AF1441" i="1"/>
  <c r="AC1441" i="1"/>
  <c r="AE1441" i="1"/>
  <c r="AD1442" i="1"/>
  <c r="AH1440" i="1"/>
  <c r="AH1441" i="1"/>
  <c r="AG1442" i="1"/>
  <c r="AF1442" i="1"/>
  <c r="AE1442" i="1"/>
  <c r="AC1442" i="1"/>
  <c r="AD1443" i="1"/>
  <c r="AH1442" i="1"/>
  <c r="AG1443" i="1"/>
  <c r="AF1443" i="1"/>
  <c r="AC1443" i="1"/>
  <c r="AE1443" i="1"/>
  <c r="AD1444" i="1"/>
  <c r="AH1443" i="1"/>
  <c r="AG1444" i="1"/>
  <c r="AF1444" i="1"/>
  <c r="AD1445" i="1"/>
  <c r="AE1444" i="1"/>
  <c r="AC1444" i="1"/>
  <c r="AG1445" i="1"/>
  <c r="AF1445" i="1"/>
  <c r="AE1445" i="1"/>
  <c r="AD1446" i="1"/>
  <c r="AC1445" i="1"/>
  <c r="AH1444" i="1"/>
  <c r="AG1446" i="1"/>
  <c r="AF1446" i="1"/>
  <c r="AC1446" i="1"/>
  <c r="AE1446" i="1"/>
  <c r="AD1447" i="1"/>
  <c r="AH1445" i="1"/>
  <c r="AH1446" i="1"/>
  <c r="AG1447" i="1"/>
  <c r="AF1447" i="1"/>
  <c r="AE1447" i="1"/>
  <c r="AC1447" i="1"/>
  <c r="AD1448" i="1"/>
  <c r="AH1447" i="1"/>
  <c r="AF1448" i="1"/>
  <c r="AG1448" i="1"/>
  <c r="AD1449" i="1"/>
  <c r="AE1448" i="1"/>
  <c r="AC1448" i="1"/>
  <c r="AF1449" i="1"/>
  <c r="AG1449" i="1"/>
  <c r="AE1449" i="1"/>
  <c r="AC1449" i="1"/>
  <c r="AD1450" i="1"/>
  <c r="AH1448" i="1"/>
  <c r="AH1449" i="1"/>
  <c r="AG1450" i="1"/>
  <c r="AF1450" i="1"/>
  <c r="AE1450" i="1"/>
  <c r="AD1451" i="1"/>
  <c r="AC1450" i="1"/>
  <c r="AF1451" i="1"/>
  <c r="AG1451" i="1"/>
  <c r="AE1451" i="1"/>
  <c r="AC1451" i="1"/>
  <c r="AD1452" i="1"/>
  <c r="AH1450" i="1"/>
  <c r="AH1451" i="1"/>
  <c r="AF1452" i="1"/>
  <c r="AG1452" i="1"/>
  <c r="AE1452" i="1"/>
  <c r="AC1452" i="1"/>
  <c r="AD1453" i="1"/>
  <c r="AH1452" i="1"/>
  <c r="AF1453" i="1"/>
  <c r="AG1453" i="1"/>
  <c r="AD1454" i="1"/>
  <c r="AC1453" i="1"/>
  <c r="AE1453" i="1"/>
  <c r="AG1454" i="1"/>
  <c r="AF1454" i="1"/>
  <c r="AC1454" i="1"/>
  <c r="AD1455" i="1"/>
  <c r="AE1454" i="1"/>
  <c r="AH1453" i="1"/>
  <c r="AH1454" i="1"/>
  <c r="AG1455" i="1"/>
  <c r="AF1455" i="1"/>
  <c r="AE1455" i="1"/>
  <c r="AC1455" i="1"/>
  <c r="AD1456" i="1"/>
  <c r="AH1455" i="1"/>
  <c r="AF1456" i="1"/>
  <c r="AG1456" i="1"/>
  <c r="AC1456" i="1"/>
  <c r="AE1456" i="1"/>
  <c r="AD1457" i="1"/>
  <c r="AH1456" i="1"/>
  <c r="AG1457" i="1"/>
  <c r="AF1457" i="1"/>
  <c r="AD1458" i="1"/>
  <c r="AC1457" i="1"/>
  <c r="AE1457" i="1"/>
  <c r="AG1458" i="1"/>
  <c r="AF1458" i="1"/>
  <c r="AE1458" i="1"/>
  <c r="AC1458" i="1"/>
  <c r="AD1459" i="1"/>
  <c r="AH1457" i="1"/>
  <c r="AH1458" i="1"/>
  <c r="AF1459" i="1"/>
  <c r="AG1459" i="1"/>
  <c r="AD1460" i="1"/>
  <c r="AC1459" i="1"/>
  <c r="AE1459" i="1"/>
  <c r="AG1460" i="1"/>
  <c r="AF1460" i="1"/>
  <c r="AD1461" i="1"/>
  <c r="AC1460" i="1"/>
  <c r="AE1460" i="1"/>
  <c r="AH1459" i="1"/>
  <c r="AF1461" i="1"/>
  <c r="AG1461" i="1"/>
  <c r="AD1462" i="1"/>
  <c r="AC1461" i="1"/>
  <c r="AE1461" i="1"/>
  <c r="AH1460" i="1"/>
  <c r="AG1462" i="1"/>
  <c r="AF1462" i="1"/>
  <c r="AE1462" i="1"/>
  <c r="AC1462" i="1"/>
  <c r="AD1463" i="1"/>
  <c r="AH1461" i="1"/>
  <c r="AH1462" i="1"/>
  <c r="AF1463" i="1"/>
  <c r="AG1463" i="1"/>
  <c r="AC1463" i="1"/>
  <c r="AD1464" i="1"/>
  <c r="AE1463" i="1"/>
  <c r="AH1463" i="1"/>
  <c r="AF1464" i="1"/>
  <c r="AG1464" i="1"/>
  <c r="AD1465" i="1"/>
  <c r="AC1464" i="1"/>
  <c r="AE1464" i="1"/>
  <c r="AG1465" i="1"/>
  <c r="AF1465" i="1"/>
  <c r="AD1466" i="1"/>
  <c r="AC1465" i="1"/>
  <c r="AE1465" i="1"/>
  <c r="AH1464" i="1"/>
  <c r="AF1466" i="1"/>
  <c r="AG1466" i="1"/>
  <c r="AD1467" i="1"/>
  <c r="AE1466" i="1"/>
  <c r="AC1466" i="1"/>
  <c r="AH1465" i="1"/>
  <c r="AG1467" i="1"/>
  <c r="AF1467" i="1"/>
  <c r="AD1468" i="1"/>
  <c r="AC1467" i="1"/>
  <c r="AE1467" i="1"/>
  <c r="AH1466" i="1"/>
  <c r="AG1468" i="1"/>
  <c r="AF1468" i="1"/>
  <c r="AE1468" i="1"/>
  <c r="AC1468" i="1"/>
  <c r="AD1469" i="1"/>
  <c r="AH1467" i="1"/>
  <c r="AH1468" i="1"/>
  <c r="AF1469" i="1"/>
  <c r="AG1469" i="1"/>
  <c r="AC1469" i="1"/>
  <c r="AE1469" i="1"/>
  <c r="AD1470" i="1"/>
  <c r="AH1469" i="1"/>
  <c r="AF1470" i="1"/>
  <c r="AG1470" i="1"/>
  <c r="AC1470" i="1"/>
  <c r="AE1470" i="1"/>
  <c r="AD1471" i="1"/>
  <c r="AH1470" i="1"/>
  <c r="AG1471" i="1"/>
  <c r="AF1471" i="1"/>
  <c r="AE1471" i="1"/>
  <c r="AC1471" i="1"/>
  <c r="AD1472" i="1"/>
  <c r="AH1471" i="1"/>
  <c r="AG1472" i="1"/>
  <c r="AF1472" i="1"/>
  <c r="AC1472" i="1"/>
  <c r="AD1473" i="1"/>
  <c r="AE1472" i="1"/>
  <c r="AH1472" i="1"/>
  <c r="AF1473" i="1"/>
  <c r="AG1473" i="1"/>
  <c r="AD1474" i="1"/>
  <c r="AC1473" i="1"/>
  <c r="AE1473" i="1"/>
  <c r="AF1474" i="1"/>
  <c r="AG1474" i="1"/>
  <c r="AD1475" i="1"/>
  <c r="AC1474" i="1"/>
  <c r="AE1474" i="1"/>
  <c r="AH1473" i="1"/>
  <c r="AF1475" i="1"/>
  <c r="AG1475" i="1"/>
  <c r="AE1475" i="1"/>
  <c r="AC1475" i="1"/>
  <c r="AD1476" i="1"/>
  <c r="AH1474" i="1"/>
  <c r="AH1475" i="1"/>
  <c r="AF1476" i="1"/>
  <c r="AG1476" i="1"/>
  <c r="AD1477" i="1"/>
  <c r="AC1476" i="1"/>
  <c r="AE1476" i="1"/>
  <c r="AF1477" i="1"/>
  <c r="AG1477" i="1"/>
  <c r="AC1477" i="1"/>
  <c r="AD1478" i="1"/>
  <c r="AE1477" i="1"/>
  <c r="AH1476" i="1"/>
  <c r="AH1477" i="1"/>
  <c r="AF1478" i="1"/>
  <c r="AG1478" i="1"/>
  <c r="AE1478" i="1"/>
  <c r="AC1478" i="1"/>
  <c r="AD1479" i="1"/>
  <c r="AH1478" i="1"/>
  <c r="AF1479" i="1"/>
  <c r="AG1479" i="1"/>
  <c r="AC1479" i="1"/>
  <c r="AE1479" i="1"/>
  <c r="AD1480" i="1"/>
  <c r="AH1479" i="1"/>
  <c r="AF1480" i="1"/>
  <c r="AG1480" i="1"/>
  <c r="AE1480" i="1"/>
  <c r="AD1481" i="1"/>
  <c r="AC1480" i="1"/>
  <c r="AG1481" i="1"/>
  <c r="AF1481" i="1"/>
  <c r="AE1481" i="1"/>
  <c r="AD1482" i="1"/>
  <c r="AC1481" i="1"/>
  <c r="AH1480" i="1"/>
  <c r="AF1482" i="1"/>
  <c r="AG1482" i="1"/>
  <c r="AC1482" i="1"/>
  <c r="AD1483" i="1"/>
  <c r="AE1482" i="1"/>
  <c r="AH1481" i="1"/>
  <c r="AH1482" i="1"/>
  <c r="AG1483" i="1"/>
  <c r="AF1483" i="1"/>
  <c r="AC1483" i="1"/>
  <c r="AD1484" i="1"/>
  <c r="AE1483" i="1"/>
  <c r="AH1483" i="1"/>
  <c r="AG1484" i="1"/>
  <c r="AF1484" i="1"/>
  <c r="AE1484" i="1"/>
  <c r="AC1484" i="1"/>
  <c r="AD1485" i="1"/>
  <c r="AH1484" i="1"/>
  <c r="AG1485" i="1"/>
  <c r="AF1485" i="1"/>
  <c r="AC1485" i="1"/>
  <c r="AD1486" i="1"/>
  <c r="AE1485" i="1"/>
  <c r="AH1485" i="1"/>
  <c r="AG1486" i="1"/>
  <c r="AF1486" i="1"/>
  <c r="AC1486" i="1"/>
  <c r="AD1487" i="1"/>
  <c r="AE1486" i="1"/>
  <c r="AH1486" i="1"/>
  <c r="AG1487" i="1"/>
  <c r="AF1487" i="1"/>
  <c r="AE1487" i="1"/>
  <c r="AC1487" i="1"/>
  <c r="AD1488" i="1"/>
  <c r="AH1487" i="1"/>
  <c r="AF1488" i="1"/>
  <c r="AG1488" i="1"/>
  <c r="AD1489" i="1"/>
  <c r="AC1488" i="1"/>
  <c r="AE1488" i="1"/>
  <c r="AF1489" i="1"/>
  <c r="AG1489" i="1"/>
  <c r="AD1490" i="1"/>
  <c r="AC1489" i="1"/>
  <c r="AE1489" i="1"/>
  <c r="AH1488" i="1"/>
  <c r="AG1490" i="1"/>
  <c r="AF1490" i="1"/>
  <c r="AC1490" i="1"/>
  <c r="AE1490" i="1"/>
  <c r="AD1491" i="1"/>
  <c r="AH1489" i="1"/>
  <c r="AH1490" i="1"/>
  <c r="AG1491" i="1"/>
  <c r="AF1491" i="1"/>
  <c r="AE1491" i="1"/>
  <c r="AC1491" i="1"/>
  <c r="AD1492" i="1"/>
  <c r="AH1491" i="1"/>
  <c r="AG1492" i="1"/>
  <c r="AF1492" i="1"/>
  <c r="AD1493" i="1"/>
  <c r="AC1492" i="1"/>
  <c r="AE1492" i="1"/>
  <c r="AF1493" i="1"/>
  <c r="AG1493" i="1"/>
  <c r="AE1493" i="1"/>
  <c r="AC1493" i="1"/>
  <c r="AD1494" i="1"/>
  <c r="AH1492" i="1"/>
  <c r="AH1493" i="1"/>
  <c r="AG1494" i="1"/>
  <c r="AF1494" i="1"/>
  <c r="AE1494" i="1"/>
  <c r="AD1495" i="1"/>
  <c r="AC1494" i="1"/>
  <c r="AG1495" i="1"/>
  <c r="AF1495" i="1"/>
  <c r="AE1495" i="1"/>
  <c r="AC1495" i="1"/>
  <c r="AD1496" i="1"/>
  <c r="AH1494" i="1"/>
  <c r="AH1495" i="1"/>
  <c r="AG1496" i="1"/>
  <c r="AF1496" i="1"/>
  <c r="AD1497" i="1"/>
  <c r="AC1496" i="1"/>
  <c r="AE1496" i="1"/>
  <c r="AG1497" i="1"/>
  <c r="AF1497" i="1"/>
  <c r="AE1497" i="1"/>
  <c r="AC1497" i="1"/>
  <c r="AD1498" i="1"/>
  <c r="AH1496" i="1"/>
  <c r="AH1497" i="1"/>
  <c r="AF1498" i="1"/>
  <c r="AG1498" i="1"/>
  <c r="AE1498" i="1"/>
  <c r="AD1499" i="1"/>
  <c r="AC1498" i="1"/>
  <c r="AF1499" i="1"/>
  <c r="AG1499" i="1"/>
  <c r="AE1499" i="1"/>
  <c r="AC1499" i="1"/>
  <c r="AD1500" i="1"/>
  <c r="AH1498" i="1"/>
  <c r="AH1499" i="1"/>
  <c r="AG1500" i="1"/>
  <c r="AF1500" i="1"/>
  <c r="AC1500" i="1"/>
  <c r="AD1501" i="1"/>
  <c r="AE1500" i="1"/>
  <c r="AH1500" i="1"/>
  <c r="AG1501" i="1"/>
  <c r="AF1501" i="1"/>
  <c r="AC1501" i="1"/>
  <c r="AD1502" i="1"/>
  <c r="AE1501" i="1"/>
  <c r="AH1501" i="1"/>
  <c r="AF1502" i="1"/>
  <c r="AG1502" i="1"/>
  <c r="AD1503" i="1"/>
  <c r="AC1502" i="1"/>
  <c r="AE1502" i="1"/>
  <c r="AG1503" i="1"/>
  <c r="AF1503" i="1"/>
  <c r="AD1504" i="1"/>
  <c r="AE1503" i="1"/>
  <c r="AC1503" i="1"/>
  <c r="AH1502" i="1"/>
  <c r="AG1504" i="1"/>
  <c r="AF1504" i="1"/>
  <c r="AC1504" i="1"/>
  <c r="AE1504" i="1"/>
  <c r="AD1505" i="1"/>
  <c r="AH1503" i="1"/>
  <c r="AH1504" i="1"/>
  <c r="AF1505" i="1"/>
  <c r="AG1505" i="1"/>
  <c r="AD1506" i="1"/>
  <c r="AE1505" i="1"/>
  <c r="AC1505" i="1"/>
  <c r="AG1506" i="1"/>
  <c r="AF1506" i="1"/>
  <c r="AC1506" i="1"/>
  <c r="AD1507" i="1"/>
  <c r="AE1506" i="1"/>
  <c r="AH1505" i="1"/>
  <c r="AH1506" i="1"/>
  <c r="AF1507" i="1"/>
  <c r="AG1507" i="1"/>
  <c r="AD1508" i="1"/>
  <c r="AE1507" i="1"/>
  <c r="AC1507" i="1"/>
  <c r="AG1508" i="1"/>
  <c r="AF1508" i="1"/>
  <c r="AC1508" i="1"/>
  <c r="AE1508" i="1"/>
  <c r="AD1509" i="1"/>
  <c r="AH1507" i="1"/>
  <c r="AH1508" i="1"/>
  <c r="AG1509" i="1"/>
  <c r="AF1509" i="1"/>
  <c r="AC1509" i="1"/>
  <c r="AD1510" i="1"/>
  <c r="AE1509" i="1"/>
  <c r="AH1509" i="1"/>
  <c r="AF1510" i="1"/>
  <c r="AG1510" i="1"/>
  <c r="AD1511" i="1"/>
  <c r="AE1510" i="1"/>
  <c r="AC1510" i="1"/>
  <c r="AG1511" i="1"/>
  <c r="AF1511" i="1"/>
  <c r="AC1511" i="1"/>
  <c r="AD1512" i="1"/>
  <c r="AE1511" i="1"/>
  <c r="AH1510" i="1"/>
  <c r="AH1511" i="1"/>
  <c r="AF1512" i="1"/>
  <c r="AG1512" i="1"/>
  <c r="AD1513" i="1"/>
  <c r="AC1512" i="1"/>
  <c r="AE1512" i="1"/>
  <c r="AG1513" i="1"/>
  <c r="AF1513" i="1"/>
  <c r="AE1513" i="1"/>
  <c r="AC1513" i="1"/>
  <c r="AD1514" i="1"/>
  <c r="AH1512" i="1"/>
  <c r="AH1513" i="1"/>
  <c r="AG1514" i="1"/>
  <c r="AF1514" i="1"/>
  <c r="AC1514" i="1"/>
  <c r="AE1514" i="1"/>
  <c r="AD1515" i="1"/>
  <c r="AH1514" i="1"/>
  <c r="AG1515" i="1"/>
  <c r="AF1515" i="1"/>
  <c r="AE1515" i="1"/>
  <c r="AC1515" i="1"/>
  <c r="AD1516" i="1"/>
  <c r="AH1515" i="1"/>
  <c r="AG1516" i="1"/>
  <c r="AF1516" i="1"/>
  <c r="AC1516" i="1"/>
  <c r="AD1517" i="1"/>
  <c r="AE1516" i="1"/>
  <c r="AH1516" i="1"/>
  <c r="AF1517" i="1"/>
  <c r="AG1517" i="1"/>
  <c r="AD1518" i="1"/>
  <c r="AE1517" i="1"/>
  <c r="AC1517" i="1"/>
  <c r="AF1518" i="1"/>
  <c r="AG1518" i="1"/>
  <c r="AE1518" i="1"/>
  <c r="AC1518" i="1"/>
  <c r="AD1519" i="1"/>
  <c r="AH1517" i="1"/>
  <c r="AH1518" i="1"/>
  <c r="AF1519" i="1"/>
  <c r="AG1519" i="1"/>
  <c r="AC1519" i="1"/>
  <c r="AE1519" i="1"/>
  <c r="AD1520" i="1"/>
  <c r="AH1519" i="1"/>
  <c r="AF1520" i="1"/>
  <c r="AG1520" i="1"/>
  <c r="AD1521" i="1"/>
  <c r="AC1520" i="1"/>
  <c r="AE1520" i="1"/>
  <c r="AF1521" i="1"/>
  <c r="AG1521" i="1"/>
  <c r="AE1521" i="1"/>
  <c r="AC1521" i="1"/>
  <c r="AD1522" i="1"/>
  <c r="AH1520" i="1"/>
  <c r="AH1521" i="1"/>
  <c r="AG1522" i="1"/>
  <c r="AF1522" i="1"/>
  <c r="AC1522" i="1"/>
  <c r="AE1522" i="1"/>
  <c r="AD1523" i="1"/>
  <c r="AH1522" i="1"/>
  <c r="AG1523" i="1"/>
  <c r="AF1523" i="1"/>
  <c r="AE1523" i="1"/>
  <c r="AC1523" i="1"/>
  <c r="AD1524" i="1"/>
  <c r="AH1523" i="1"/>
  <c r="AF1524" i="1"/>
  <c r="AG1524" i="1"/>
  <c r="AC1524" i="1"/>
  <c r="AD1525" i="1"/>
  <c r="AE1524" i="1"/>
  <c r="AH1524" i="1"/>
  <c r="AG1525" i="1"/>
  <c r="AF1525" i="1"/>
  <c r="AD1526" i="1"/>
  <c r="AE1525" i="1"/>
  <c r="AC1525" i="1"/>
  <c r="AF1526" i="1"/>
  <c r="AG1526" i="1"/>
  <c r="AE1526" i="1"/>
  <c r="AC1526" i="1"/>
  <c r="AD1527" i="1"/>
  <c r="AH1525" i="1"/>
  <c r="AH1526" i="1"/>
  <c r="AG1527" i="1"/>
  <c r="AF1527" i="1"/>
  <c r="AC1527" i="1"/>
  <c r="AE1527" i="1"/>
  <c r="AD1528" i="1"/>
  <c r="AH1527" i="1"/>
  <c r="AG1528" i="1"/>
  <c r="AF1528" i="1"/>
  <c r="AD1529" i="1"/>
  <c r="AC1528" i="1"/>
  <c r="AE1528" i="1"/>
  <c r="AG1529" i="1"/>
  <c r="AF1529" i="1"/>
  <c r="AE1529" i="1"/>
  <c r="AC1529" i="1"/>
  <c r="AD1530" i="1"/>
  <c r="AH1528" i="1"/>
  <c r="AH1529" i="1"/>
  <c r="AF1530" i="1"/>
  <c r="AG1530" i="1"/>
  <c r="AC1530" i="1"/>
  <c r="AE1530" i="1"/>
  <c r="AD1531" i="1"/>
  <c r="AH1530" i="1"/>
  <c r="AG1531" i="1"/>
  <c r="AF1531" i="1"/>
  <c r="AE1531" i="1"/>
  <c r="AC1531" i="1"/>
  <c r="AD1532" i="1"/>
  <c r="AH1531" i="1"/>
  <c r="AF1532" i="1"/>
  <c r="AG1532" i="1"/>
  <c r="AC1532" i="1"/>
  <c r="AD1533" i="1"/>
  <c r="AE1532" i="1"/>
  <c r="AH1532" i="1"/>
  <c r="AG1533" i="1"/>
  <c r="AF1533" i="1"/>
  <c r="AD1534" i="1"/>
  <c r="AE1533" i="1"/>
  <c r="AC1533" i="1"/>
  <c r="AG1534" i="1"/>
  <c r="AF1534" i="1"/>
  <c r="AE1534" i="1"/>
  <c r="AC1534" i="1"/>
  <c r="AD1535" i="1"/>
  <c r="AH1533" i="1"/>
  <c r="AH1534" i="1"/>
  <c r="AG1535" i="1"/>
  <c r="AF1535" i="1"/>
  <c r="AC1535" i="1"/>
  <c r="AE1535" i="1"/>
  <c r="AD1536" i="1"/>
  <c r="AH1535" i="1"/>
  <c r="AF1536" i="1"/>
  <c r="AG1536" i="1"/>
  <c r="AD1537" i="1"/>
  <c r="AC1536" i="1"/>
  <c r="AE1536" i="1"/>
  <c r="AF1537" i="1"/>
  <c r="AG1537" i="1"/>
  <c r="AE1537" i="1"/>
  <c r="AC1537" i="1"/>
  <c r="AD1538" i="1"/>
  <c r="AH1536" i="1"/>
  <c r="AH1537" i="1"/>
  <c r="AG1538" i="1"/>
  <c r="AF1538" i="1"/>
  <c r="AD1539" i="1"/>
  <c r="AC1538" i="1"/>
  <c r="AE1538" i="1"/>
  <c r="AF1539" i="1"/>
  <c r="AG1539" i="1"/>
  <c r="AC1539" i="1"/>
  <c r="AD1540" i="1"/>
  <c r="AE1539" i="1"/>
  <c r="AH1538" i="1"/>
  <c r="AH1539" i="1"/>
  <c r="AG1540" i="1"/>
  <c r="AF1540" i="1"/>
  <c r="AD1541" i="1"/>
  <c r="AC1540" i="1"/>
  <c r="AE1540" i="1"/>
  <c r="AG1541" i="1"/>
  <c r="AF1541" i="1"/>
  <c r="AE1541" i="1"/>
  <c r="AC1541" i="1"/>
  <c r="AD1542" i="1"/>
  <c r="AH1540" i="1"/>
  <c r="AH1541" i="1"/>
  <c r="AG1542" i="1"/>
  <c r="AF1542" i="1"/>
  <c r="AD1543" i="1"/>
  <c r="AE1542" i="1"/>
  <c r="AC1542" i="1"/>
  <c r="AF1543" i="1"/>
  <c r="AG1543" i="1"/>
  <c r="AD1544" i="1"/>
  <c r="AE1543" i="1"/>
  <c r="AC1543" i="1"/>
  <c r="AH1542" i="1"/>
  <c r="AF1544" i="1"/>
  <c r="AG1544" i="1"/>
  <c r="AE1544" i="1"/>
  <c r="AD1545" i="1"/>
  <c r="AC1544" i="1"/>
  <c r="AH1543" i="1"/>
  <c r="AF1545" i="1"/>
  <c r="AG1545" i="1"/>
  <c r="AE1545" i="1"/>
  <c r="AD1546" i="1"/>
  <c r="AC1545" i="1"/>
  <c r="AH1544" i="1"/>
  <c r="AG1546" i="1"/>
  <c r="AF1546" i="1"/>
  <c r="AC1546" i="1"/>
  <c r="AD1547" i="1"/>
  <c r="AE1546" i="1"/>
  <c r="AH1545" i="1"/>
  <c r="AH1546" i="1"/>
  <c r="AF1547" i="1"/>
  <c r="AG1547" i="1"/>
  <c r="AC1547" i="1"/>
  <c r="AD1548" i="1"/>
  <c r="AE1547" i="1"/>
  <c r="AH1547" i="1"/>
  <c r="AF1548" i="1"/>
  <c r="AG1548" i="1"/>
  <c r="AE1548" i="1"/>
  <c r="AC1548" i="1"/>
  <c r="AD1549" i="1"/>
  <c r="AH1548" i="1"/>
  <c r="AF1549" i="1"/>
  <c r="AG1549" i="1"/>
  <c r="AC1549" i="1"/>
  <c r="AD1550" i="1"/>
  <c r="AE1549" i="1"/>
  <c r="AH1549" i="1"/>
  <c r="AG1550" i="1"/>
  <c r="AF1550" i="1"/>
  <c r="AC1550" i="1"/>
  <c r="AE1550" i="1"/>
  <c r="AD1551" i="1"/>
  <c r="AH1550" i="1"/>
  <c r="AG1551" i="1"/>
  <c r="AF1551" i="1"/>
  <c r="AE1551" i="1"/>
  <c r="AD1552" i="1"/>
  <c r="AC1551" i="1"/>
  <c r="AG1552" i="1"/>
  <c r="AF1552" i="1"/>
  <c r="AD1553" i="1"/>
  <c r="AC1552" i="1"/>
  <c r="AE1552" i="1"/>
  <c r="AH1551" i="1"/>
  <c r="AF1553" i="1"/>
  <c r="AG1553" i="1"/>
  <c r="AC1553" i="1"/>
  <c r="AD1554" i="1"/>
  <c r="AE1553" i="1"/>
  <c r="AH1552" i="1"/>
  <c r="AH1553" i="1"/>
  <c r="AG1554" i="1"/>
  <c r="AF1554" i="1"/>
  <c r="AC1554" i="1"/>
  <c r="AD1555" i="1"/>
  <c r="AE1554" i="1"/>
  <c r="AH1554" i="1"/>
  <c r="AG1555" i="1"/>
  <c r="AF1555" i="1"/>
  <c r="AD1556" i="1"/>
  <c r="AC1555" i="1"/>
  <c r="AE1555" i="1"/>
  <c r="AG1556" i="1"/>
  <c r="AF1556" i="1"/>
  <c r="AC1556" i="1"/>
  <c r="AE1556" i="1"/>
  <c r="AD1557" i="1"/>
  <c r="AH1555" i="1"/>
  <c r="AH1556" i="1"/>
  <c r="AG1557" i="1"/>
  <c r="AF1557" i="1"/>
  <c r="AE1557" i="1"/>
  <c r="AD1558" i="1"/>
  <c r="AC1557" i="1"/>
  <c r="AF1558" i="1"/>
  <c r="AG1558" i="1"/>
  <c r="AD1559" i="1"/>
  <c r="AE1558" i="1"/>
  <c r="AC1558" i="1"/>
  <c r="AH1557" i="1"/>
  <c r="AF1559" i="1"/>
  <c r="AG1559" i="1"/>
  <c r="AD1560" i="1"/>
  <c r="AC1559" i="1"/>
  <c r="AE1559" i="1"/>
  <c r="AH1558" i="1"/>
  <c r="AF1560" i="1"/>
  <c r="AG1560" i="1"/>
  <c r="AE1560" i="1"/>
  <c r="AC1560" i="1"/>
  <c r="AD1561" i="1"/>
  <c r="AH1559" i="1"/>
  <c r="AH1560" i="1"/>
  <c r="AG1561" i="1"/>
  <c r="AF1561" i="1"/>
  <c r="AD1562" i="1"/>
  <c r="AC1561" i="1"/>
  <c r="AE1561" i="1"/>
  <c r="AG1562" i="1"/>
  <c r="AF1562" i="1"/>
  <c r="AD1563" i="1"/>
  <c r="AE1562" i="1"/>
  <c r="AC1562" i="1"/>
  <c r="AH1561" i="1"/>
  <c r="AF1563" i="1"/>
  <c r="AG1563" i="1"/>
  <c r="AC1563" i="1"/>
  <c r="AE1563" i="1"/>
  <c r="AD1564" i="1"/>
  <c r="AH1562" i="1"/>
  <c r="AH1563" i="1"/>
  <c r="AF1564" i="1"/>
  <c r="AG1564" i="1"/>
  <c r="AE1564" i="1"/>
  <c r="AC1564" i="1"/>
  <c r="AD1565" i="1"/>
  <c r="AH1564" i="1"/>
  <c r="AF1565" i="1"/>
  <c r="AG1565" i="1"/>
  <c r="AC1565" i="1"/>
  <c r="AE1565" i="1"/>
  <c r="AD1566" i="1"/>
  <c r="AH1565" i="1"/>
  <c r="AG1566" i="1"/>
  <c r="AF1566" i="1"/>
  <c r="AE1566" i="1"/>
  <c r="AC1566" i="1"/>
  <c r="AD1567" i="1"/>
  <c r="AH1566" i="1"/>
  <c r="AF1567" i="1"/>
  <c r="AG1567" i="1"/>
  <c r="AE1567" i="1"/>
  <c r="AD1568" i="1"/>
  <c r="AC1567" i="1"/>
  <c r="AF1568" i="1"/>
  <c r="AG1568" i="1"/>
  <c r="AE1568" i="1"/>
  <c r="AD1569" i="1"/>
  <c r="AC1568" i="1"/>
  <c r="AH1567" i="1"/>
  <c r="AF1569" i="1"/>
  <c r="AG1569" i="1"/>
  <c r="AE1569" i="1"/>
  <c r="AD1570" i="1"/>
  <c r="AC1569" i="1"/>
  <c r="AH1568" i="1"/>
  <c r="AF1570" i="1"/>
  <c r="AG1570" i="1"/>
  <c r="AC1570" i="1"/>
  <c r="AE1570" i="1"/>
  <c r="AD1571" i="1"/>
  <c r="AH1569" i="1"/>
  <c r="AH1570" i="1"/>
  <c r="AF1571" i="1"/>
  <c r="AG1571" i="1"/>
  <c r="AC1571" i="1"/>
  <c r="AE1571" i="1"/>
  <c r="AD1572" i="1"/>
  <c r="AH1571" i="1"/>
  <c r="AF1572" i="1"/>
  <c r="AG1572" i="1"/>
  <c r="AC1572" i="1"/>
  <c r="AE1572" i="1"/>
  <c r="AD1573" i="1"/>
  <c r="AH1572" i="1"/>
  <c r="AF1573" i="1"/>
  <c r="AG1573" i="1"/>
  <c r="AC1573" i="1"/>
  <c r="AE1573" i="1"/>
  <c r="AD1574" i="1"/>
  <c r="AH1573" i="1"/>
  <c r="AF1574" i="1"/>
  <c r="AG1574" i="1"/>
  <c r="AC1574" i="1"/>
  <c r="AD1575" i="1"/>
  <c r="AE1574" i="1"/>
  <c r="AH1574" i="1"/>
  <c r="AG1575" i="1"/>
  <c r="AF1575" i="1"/>
  <c r="AD1576" i="1"/>
  <c r="AC1575" i="1"/>
  <c r="AE1575" i="1"/>
  <c r="AF1576" i="1"/>
  <c r="AG1576" i="1"/>
  <c r="AD1577" i="1"/>
  <c r="AC1576" i="1"/>
  <c r="AE1576" i="1"/>
  <c r="AH1575" i="1"/>
  <c r="AG1577" i="1"/>
  <c r="AF1577" i="1"/>
  <c r="AD1578" i="1"/>
  <c r="AC1577" i="1"/>
  <c r="AE1577" i="1"/>
  <c r="AH1576" i="1"/>
  <c r="AG1578" i="1"/>
  <c r="AF1578" i="1"/>
  <c r="AE1578" i="1"/>
  <c r="AD1579" i="1"/>
  <c r="AC1578" i="1"/>
  <c r="AH1577" i="1"/>
  <c r="AF1579" i="1"/>
  <c r="AG1579" i="1"/>
  <c r="AC1579" i="1"/>
  <c r="AE1579" i="1"/>
  <c r="AD1580" i="1"/>
  <c r="AH1578" i="1"/>
  <c r="AH1579" i="1"/>
  <c r="AG1580" i="1"/>
  <c r="AF1580" i="1"/>
  <c r="AD1581" i="1"/>
  <c r="AC1580" i="1"/>
  <c r="AE1580" i="1"/>
  <c r="AF1581" i="1"/>
  <c r="AG1581" i="1"/>
  <c r="AD1582" i="1"/>
  <c r="AE1581" i="1"/>
  <c r="AC1581" i="1"/>
  <c r="AH1580" i="1"/>
  <c r="AF1582" i="1"/>
  <c r="AG1582" i="1"/>
  <c r="AE1582" i="1"/>
  <c r="AD1583" i="1"/>
  <c r="AC1582" i="1"/>
  <c r="AH1581" i="1"/>
  <c r="AG1583" i="1"/>
  <c r="AF1583" i="1"/>
  <c r="AE1583" i="1"/>
  <c r="AD1584" i="1"/>
  <c r="AC1583" i="1"/>
  <c r="AH1582" i="1"/>
  <c r="AG1584" i="1"/>
  <c r="AF1584" i="1"/>
  <c r="AD1585" i="1"/>
  <c r="AC1584" i="1"/>
  <c r="AE1584" i="1"/>
  <c r="AH1583" i="1"/>
  <c r="AF1585" i="1"/>
  <c r="AG1585" i="1"/>
  <c r="AC1585" i="1"/>
  <c r="AE1585" i="1"/>
  <c r="AD1586" i="1"/>
  <c r="AH1584" i="1"/>
  <c r="AH1585" i="1"/>
  <c r="AF1586" i="1"/>
  <c r="AG1586" i="1"/>
  <c r="AC1586" i="1"/>
  <c r="AD1587" i="1"/>
  <c r="AE1586" i="1"/>
  <c r="AH1586" i="1"/>
  <c r="AF1587" i="1"/>
  <c r="AG1587" i="1"/>
  <c r="AE1587" i="1"/>
  <c r="AD1588" i="1"/>
  <c r="AC1587" i="1"/>
  <c r="AG1588" i="1"/>
  <c r="AF1588" i="1"/>
  <c r="AD1589" i="1"/>
  <c r="AC1588" i="1"/>
  <c r="AE1588" i="1"/>
  <c r="AH1587" i="1"/>
  <c r="AF1589" i="1"/>
  <c r="AG1589" i="1"/>
  <c r="AD1590" i="1"/>
  <c r="AE1589" i="1"/>
  <c r="AC1589" i="1"/>
  <c r="AH1588" i="1"/>
  <c r="AG1590" i="1"/>
  <c r="AF1590" i="1"/>
  <c r="AE1590" i="1"/>
  <c r="AC1590" i="1"/>
  <c r="AD1591" i="1"/>
  <c r="AH1589" i="1"/>
  <c r="AH1590" i="1"/>
  <c r="AF1591" i="1"/>
  <c r="AG1591" i="1"/>
  <c r="AC1591" i="1"/>
  <c r="AE1591" i="1"/>
  <c r="AD1592" i="1"/>
  <c r="AH1591" i="1"/>
  <c r="AG1592" i="1"/>
  <c r="AF1592" i="1"/>
  <c r="AC1592" i="1"/>
  <c r="AD1593" i="1"/>
  <c r="AE1592" i="1"/>
  <c r="AH1592" i="1"/>
  <c r="AG1593" i="1"/>
  <c r="AF1593" i="1"/>
  <c r="AC1593" i="1"/>
  <c r="AE1593" i="1"/>
  <c r="AD1594" i="1"/>
  <c r="AH1593" i="1"/>
  <c r="AF1594" i="1"/>
  <c r="AG1594" i="1"/>
  <c r="AC1594" i="1"/>
  <c r="AD1595" i="1"/>
  <c r="AE1594" i="1"/>
  <c r="AH1594" i="1"/>
  <c r="AF1595" i="1"/>
  <c r="AG1595" i="1"/>
  <c r="AE1595" i="1"/>
  <c r="AD1596" i="1"/>
  <c r="AC1595" i="1"/>
  <c r="AF1596" i="1"/>
  <c r="AG1596" i="1"/>
  <c r="AD1597" i="1"/>
  <c r="AC1596" i="1"/>
  <c r="AE1596" i="1"/>
  <c r="AH1595" i="1"/>
  <c r="AF1597" i="1"/>
  <c r="AG1597" i="1"/>
  <c r="AD1598" i="1"/>
  <c r="AE1597" i="1"/>
  <c r="AC1597" i="1"/>
  <c r="AH1596" i="1"/>
  <c r="AG1598" i="1"/>
  <c r="AF1598" i="1"/>
  <c r="AE1598" i="1"/>
  <c r="AD1599" i="1"/>
  <c r="AC1598" i="1"/>
  <c r="AH1597" i="1"/>
  <c r="AG1599" i="1"/>
  <c r="AF1599" i="1"/>
  <c r="AE1599" i="1"/>
  <c r="AD1600" i="1"/>
  <c r="AC1599" i="1"/>
  <c r="AH1598" i="1"/>
  <c r="AF1600" i="1"/>
  <c r="AG1600" i="1"/>
  <c r="AD1601" i="1"/>
  <c r="AC1600" i="1"/>
  <c r="AE1600" i="1"/>
  <c r="AH1599" i="1"/>
  <c r="AF1601" i="1"/>
  <c r="AG1601" i="1"/>
  <c r="AC1601" i="1"/>
  <c r="AE1601" i="1"/>
  <c r="AD1602" i="1"/>
  <c r="AH1600" i="1"/>
  <c r="AH1601" i="1"/>
  <c r="AG1602" i="1"/>
  <c r="AF1602" i="1"/>
  <c r="AC1602" i="1"/>
  <c r="AD1603" i="1"/>
  <c r="AE1602" i="1"/>
  <c r="AH1602" i="1"/>
  <c r="AG1603" i="1"/>
  <c r="AF1603" i="1"/>
  <c r="AE1603" i="1"/>
  <c r="AD1604" i="1"/>
  <c r="AC1603" i="1"/>
  <c r="AF1604" i="1"/>
  <c r="AG1604" i="1"/>
  <c r="AE1604" i="1"/>
  <c r="AC1604" i="1"/>
  <c r="AD1605" i="1"/>
  <c r="AH1603" i="1"/>
  <c r="AH1604" i="1"/>
  <c r="AG1605" i="1"/>
  <c r="AF1605" i="1"/>
  <c r="AE1605" i="1"/>
  <c r="AD1606" i="1"/>
  <c r="AC1605" i="1"/>
  <c r="AF1606" i="1"/>
  <c r="AG1606" i="1"/>
  <c r="AE1606" i="1"/>
  <c r="AD1607" i="1"/>
  <c r="AC1606" i="1"/>
  <c r="AH1605" i="1"/>
  <c r="AG1607" i="1"/>
  <c r="AF1607" i="1"/>
  <c r="AE1607" i="1"/>
  <c r="AD1608" i="1"/>
  <c r="AC1607" i="1"/>
  <c r="AH1606" i="1"/>
  <c r="AG1608" i="1"/>
  <c r="AF1608" i="1"/>
  <c r="AD1609" i="1"/>
  <c r="AC1608" i="1"/>
  <c r="AE1608" i="1"/>
  <c r="AH1607" i="1"/>
  <c r="AG1609" i="1"/>
  <c r="AF1609" i="1"/>
  <c r="AC1609" i="1"/>
  <c r="AE1609" i="1"/>
  <c r="AD1610" i="1"/>
  <c r="AH1608" i="1"/>
  <c r="AH1609" i="1"/>
  <c r="AF1610" i="1"/>
  <c r="AG1610" i="1"/>
  <c r="AC1610" i="1"/>
  <c r="AD1611" i="1"/>
  <c r="AE1610" i="1"/>
  <c r="AH1610" i="1"/>
  <c r="AF1611" i="1"/>
  <c r="AG1611" i="1"/>
  <c r="AE1611" i="1"/>
  <c r="AD1612" i="1"/>
  <c r="AC1611" i="1"/>
  <c r="AG1612" i="1"/>
  <c r="AF1612" i="1"/>
  <c r="AD1613" i="1"/>
  <c r="AC1612" i="1"/>
  <c r="AE1612" i="1"/>
  <c r="AH1611" i="1"/>
  <c r="AF1613" i="1"/>
  <c r="AG1613" i="1"/>
  <c r="AD1614" i="1"/>
  <c r="AE1613" i="1"/>
  <c r="AC1613" i="1"/>
  <c r="AH1612" i="1"/>
  <c r="AG1614" i="1"/>
  <c r="AF1614" i="1"/>
  <c r="AE1614" i="1"/>
  <c r="AD1615" i="1"/>
  <c r="AC1614" i="1"/>
  <c r="AH1613" i="1"/>
  <c r="AF1615" i="1"/>
  <c r="AG1615" i="1"/>
  <c r="AE1615" i="1"/>
  <c r="AD1616" i="1"/>
  <c r="AC1615" i="1"/>
  <c r="AH1614" i="1"/>
  <c r="AG1616" i="1"/>
  <c r="AF1616" i="1"/>
  <c r="AD1617" i="1"/>
  <c r="AC1616" i="1"/>
  <c r="AE1616" i="1"/>
  <c r="AH1615" i="1"/>
  <c r="AG1617" i="1"/>
  <c r="AF1617" i="1"/>
  <c r="AC1617" i="1"/>
  <c r="AE1617" i="1"/>
  <c r="AD1618" i="1"/>
  <c r="AH1616" i="1"/>
  <c r="AH1617" i="1"/>
  <c r="AG1618" i="1"/>
  <c r="AF1618" i="1"/>
  <c r="AC1618" i="1"/>
  <c r="AD1619" i="1"/>
  <c r="AE1618" i="1"/>
  <c r="AH1618" i="1"/>
  <c r="AG1619" i="1"/>
  <c r="AF1619" i="1"/>
  <c r="AE1619" i="1"/>
  <c r="AD1620" i="1"/>
  <c r="AC1619" i="1"/>
  <c r="AF1620" i="1"/>
  <c r="AG1620" i="1"/>
  <c r="AD1621" i="1"/>
  <c r="AC1620" i="1"/>
  <c r="AE1620" i="1"/>
  <c r="AH1619" i="1"/>
  <c r="AF1621" i="1"/>
  <c r="AG1621" i="1"/>
  <c r="AD1622" i="1"/>
  <c r="AE1621" i="1"/>
  <c r="AC1621" i="1"/>
  <c r="AH1620" i="1"/>
  <c r="AG1622" i="1"/>
  <c r="AF1622" i="1"/>
  <c r="AE1622" i="1"/>
  <c r="AC1622" i="1"/>
  <c r="AD1623" i="1"/>
  <c r="AH1621" i="1"/>
  <c r="AH1622" i="1"/>
  <c r="AF1623" i="1"/>
  <c r="AG1623" i="1"/>
  <c r="AC1623" i="1"/>
  <c r="AD1624" i="1"/>
  <c r="AE1623" i="1"/>
  <c r="AH1623" i="1"/>
  <c r="AG1624" i="1"/>
  <c r="AF1624" i="1"/>
  <c r="AC1624" i="1"/>
  <c r="AE1624" i="1"/>
  <c r="AD1625" i="1"/>
  <c r="AH1624" i="1"/>
  <c r="AF1625" i="1"/>
  <c r="AG1625" i="1"/>
  <c r="AC1625" i="1"/>
  <c r="AD1626" i="1"/>
  <c r="AE1625" i="1"/>
  <c r="AH1625" i="1"/>
  <c r="AF1626" i="1"/>
  <c r="AG1626" i="1"/>
  <c r="AE1626" i="1"/>
  <c r="AC1626" i="1"/>
  <c r="AD1627" i="1"/>
  <c r="AH1626" i="1"/>
  <c r="AG1627" i="1"/>
  <c r="AF1627" i="1"/>
  <c r="AD1628" i="1"/>
  <c r="AE1627" i="1"/>
  <c r="AC1627" i="1"/>
  <c r="AG1628" i="1"/>
  <c r="AF1628" i="1"/>
  <c r="AD1629" i="1"/>
  <c r="AE1628" i="1"/>
  <c r="AC1628" i="1"/>
  <c r="AH1627" i="1"/>
  <c r="AF1629" i="1"/>
  <c r="AG1629" i="1"/>
  <c r="AE1629" i="1"/>
  <c r="AD1630" i="1"/>
  <c r="AC1629" i="1"/>
  <c r="AH1628" i="1"/>
  <c r="AG1630" i="1"/>
  <c r="AF1630" i="1"/>
  <c r="AC1630" i="1"/>
  <c r="AD1631" i="1"/>
  <c r="AE1630" i="1"/>
  <c r="AH1629" i="1"/>
  <c r="AH1630" i="1"/>
  <c r="AF1631" i="1"/>
  <c r="AG1631" i="1"/>
  <c r="AC1631" i="1"/>
  <c r="AD1632" i="1"/>
  <c r="AE1631" i="1"/>
  <c r="AH1631" i="1"/>
  <c r="AG1632" i="1"/>
  <c r="AF1632" i="1"/>
  <c r="AC1632" i="1"/>
  <c r="AE1632" i="1"/>
  <c r="AD1633" i="1"/>
  <c r="AH1632" i="1"/>
  <c r="AG1633" i="1"/>
  <c r="AF1633" i="1"/>
  <c r="AD1634" i="1"/>
  <c r="AE1633" i="1"/>
  <c r="AC1633" i="1"/>
  <c r="AG1634" i="1"/>
  <c r="AF1634" i="1"/>
  <c r="AE1634" i="1"/>
  <c r="AC1634" i="1"/>
  <c r="AD1635" i="1"/>
  <c r="AH1633" i="1"/>
  <c r="AH1634" i="1"/>
  <c r="AG1635" i="1"/>
  <c r="AF1635" i="1"/>
  <c r="AD1636" i="1"/>
  <c r="AE1635" i="1"/>
  <c r="AC1635" i="1"/>
  <c r="AG1636" i="1"/>
  <c r="AF1636" i="1"/>
  <c r="AD1637" i="1"/>
  <c r="AE1636" i="1"/>
  <c r="AC1636" i="1"/>
  <c r="AH1635" i="1"/>
  <c r="AF1637" i="1"/>
  <c r="AG1637" i="1"/>
  <c r="AE1637" i="1"/>
  <c r="AD1638" i="1"/>
  <c r="AC1637" i="1"/>
  <c r="AH1636" i="1"/>
  <c r="AG1638" i="1"/>
  <c r="AF1638" i="1"/>
  <c r="AC1638" i="1"/>
  <c r="AD1639" i="1"/>
  <c r="AE1638" i="1"/>
  <c r="AH1637" i="1"/>
  <c r="AH1638" i="1"/>
  <c r="AG1639" i="1"/>
  <c r="AF1639" i="1"/>
  <c r="AC1639" i="1"/>
  <c r="AD1640" i="1"/>
  <c r="AE1639" i="1"/>
  <c r="AH1639" i="1"/>
  <c r="AG1640" i="1"/>
  <c r="AF1640" i="1"/>
  <c r="AC1640" i="1"/>
  <c r="AE1640" i="1"/>
  <c r="AD1641" i="1"/>
  <c r="AH1640" i="1"/>
  <c r="AG1641" i="1"/>
  <c r="AF1641" i="1"/>
  <c r="AD1642" i="1"/>
  <c r="AE1641" i="1"/>
  <c r="AC1641" i="1"/>
  <c r="AG1642" i="1"/>
  <c r="AF1642" i="1"/>
  <c r="AE1642" i="1"/>
  <c r="AC1642" i="1"/>
  <c r="AD1643" i="1"/>
  <c r="AH1641" i="1"/>
  <c r="AH1642" i="1"/>
  <c r="AG1643" i="1"/>
  <c r="AF1643" i="1"/>
  <c r="AD1644" i="1"/>
  <c r="AE1643" i="1"/>
  <c r="AC1643" i="1"/>
  <c r="AF1644" i="1"/>
  <c r="AG1644" i="1"/>
  <c r="AD1645" i="1"/>
  <c r="AE1644" i="1"/>
  <c r="AC1644" i="1"/>
  <c r="AH1643" i="1"/>
  <c r="AG1645" i="1"/>
  <c r="AF1645" i="1"/>
  <c r="AE1645" i="1"/>
  <c r="AD1646" i="1"/>
  <c r="AC1645" i="1"/>
  <c r="AH1644" i="1"/>
  <c r="AF1646" i="1"/>
  <c r="AG1646" i="1"/>
  <c r="AC1646" i="1"/>
  <c r="AD1647" i="1"/>
  <c r="AE1646" i="1"/>
  <c r="AH1645" i="1"/>
  <c r="AH1646" i="1"/>
  <c r="AG1647" i="1"/>
  <c r="AF1647" i="1"/>
  <c r="AC1647" i="1"/>
  <c r="AD1648" i="1"/>
  <c r="AE1647" i="1"/>
  <c r="AH1647" i="1"/>
  <c r="AF1648" i="1"/>
  <c r="AG1648" i="1"/>
  <c r="AC1648" i="1"/>
  <c r="AE1648" i="1"/>
  <c r="AD1649" i="1"/>
  <c r="AH1648" i="1"/>
  <c r="AG1649" i="1"/>
  <c r="AF1649" i="1"/>
  <c r="AD1650" i="1"/>
  <c r="AE1649" i="1"/>
  <c r="AC1649" i="1"/>
  <c r="AG1650" i="1"/>
  <c r="AF1650" i="1"/>
  <c r="AE1650" i="1"/>
  <c r="AC1650" i="1"/>
  <c r="AD1651" i="1"/>
  <c r="AH1649" i="1"/>
  <c r="AH1650" i="1"/>
  <c r="AF1651" i="1"/>
  <c r="AG1651" i="1"/>
  <c r="AD1652" i="1"/>
  <c r="AE1651" i="1"/>
  <c r="AC1651" i="1"/>
  <c r="AF1652" i="1"/>
  <c r="AG1652" i="1"/>
  <c r="AD1653" i="1"/>
  <c r="AE1652" i="1"/>
  <c r="AC1652" i="1"/>
  <c r="AH1651" i="1"/>
  <c r="AF1653" i="1"/>
  <c r="AG1653" i="1"/>
  <c r="AE1653" i="1"/>
  <c r="AD1654" i="1"/>
  <c r="AC1653" i="1"/>
  <c r="AH1652" i="1"/>
  <c r="AG1654" i="1"/>
  <c r="AF1654" i="1"/>
  <c r="AC1654" i="1"/>
  <c r="AD1655" i="1"/>
  <c r="AE1654" i="1"/>
  <c r="AH1653" i="1"/>
  <c r="AH1654" i="1"/>
  <c r="AF1655" i="1"/>
  <c r="AG1655" i="1"/>
  <c r="AC1655" i="1"/>
  <c r="AD1656" i="1"/>
  <c r="AE1655" i="1"/>
  <c r="AH1655" i="1"/>
  <c r="AG1656" i="1"/>
  <c r="AF1656" i="1"/>
  <c r="AC1656" i="1"/>
  <c r="AE1656" i="1"/>
  <c r="AD1657" i="1"/>
  <c r="AH1656" i="1"/>
  <c r="AF1657" i="1"/>
  <c r="AG1657" i="1"/>
  <c r="AD1658" i="1"/>
  <c r="AE1657" i="1"/>
  <c r="AC1657" i="1"/>
  <c r="AF1658" i="1"/>
  <c r="AG1658" i="1"/>
  <c r="AE1658" i="1"/>
  <c r="AC1658" i="1"/>
  <c r="AD1659" i="1"/>
  <c r="AH1657" i="1"/>
  <c r="AH1658" i="1"/>
  <c r="AG1659" i="1"/>
  <c r="AF1659" i="1"/>
  <c r="AD1660" i="1"/>
  <c r="AE1659" i="1"/>
  <c r="AC1659" i="1"/>
  <c r="AG1660" i="1"/>
  <c r="AF1660" i="1"/>
  <c r="AD1661" i="1"/>
  <c r="AE1660" i="1"/>
  <c r="AC1660" i="1"/>
  <c r="AH1659" i="1"/>
  <c r="AF1661" i="1"/>
  <c r="AG1661" i="1"/>
  <c r="AE1661" i="1"/>
  <c r="AD1662" i="1"/>
  <c r="AC1661" i="1"/>
  <c r="AH1660" i="1"/>
  <c r="AG1662" i="1"/>
  <c r="AF1662" i="1"/>
  <c r="AC1662" i="1"/>
  <c r="AD1663" i="1"/>
  <c r="AE1662" i="1"/>
  <c r="AH1661" i="1"/>
  <c r="AH1662" i="1"/>
  <c r="AG1663" i="1"/>
  <c r="AF1663" i="1"/>
  <c r="AC1663" i="1"/>
  <c r="AD1664" i="1"/>
  <c r="AE1663" i="1"/>
  <c r="AH1663" i="1"/>
  <c r="AG1664" i="1"/>
  <c r="AF1664" i="1"/>
  <c r="AC1664" i="1"/>
  <c r="AE1664" i="1"/>
  <c r="AD1665" i="1"/>
  <c r="AH1664" i="1"/>
  <c r="AF1665" i="1"/>
  <c r="AG1665" i="1"/>
  <c r="AD1666" i="1"/>
  <c r="AE1665" i="1"/>
  <c r="AC1665" i="1"/>
  <c r="AF1666" i="1"/>
  <c r="AG1666" i="1"/>
  <c r="AE1666" i="1"/>
  <c r="AC1666" i="1"/>
  <c r="AD1667" i="1"/>
  <c r="AH1665" i="1"/>
  <c r="AH1666" i="1"/>
  <c r="AF1667" i="1"/>
  <c r="AG1667" i="1"/>
  <c r="AD1668" i="1"/>
  <c r="AE1667" i="1"/>
  <c r="AC1667" i="1"/>
  <c r="AG1668" i="1"/>
  <c r="AF1668" i="1"/>
  <c r="AD1669" i="1"/>
  <c r="AE1668" i="1"/>
  <c r="AC1668" i="1"/>
  <c r="AH1667" i="1"/>
  <c r="AF1669" i="1"/>
  <c r="AG1669" i="1"/>
  <c r="AE1669" i="1"/>
  <c r="AD1670" i="1"/>
  <c r="AC1669" i="1"/>
  <c r="AH1668" i="1"/>
  <c r="AF1670" i="1"/>
  <c r="AG1670" i="1"/>
  <c r="AC1670" i="1"/>
  <c r="AD1671" i="1"/>
  <c r="AE1670" i="1"/>
  <c r="AH1669" i="1"/>
  <c r="AH1670" i="1"/>
  <c r="AF1671" i="1"/>
  <c r="AG1671" i="1"/>
  <c r="AC1671" i="1"/>
  <c r="AD1672" i="1"/>
  <c r="AE1671" i="1"/>
  <c r="AH1671" i="1"/>
  <c r="AF1672" i="1"/>
  <c r="AG1672" i="1"/>
  <c r="AC1672" i="1"/>
  <c r="AE1672" i="1"/>
  <c r="AD1673" i="1"/>
  <c r="AH1672" i="1"/>
  <c r="AG1673" i="1"/>
  <c r="AF1673" i="1"/>
  <c r="AD1674" i="1"/>
  <c r="AE1673" i="1"/>
  <c r="AC1673" i="1"/>
  <c r="AG1674" i="1"/>
  <c r="AF1674" i="1"/>
  <c r="AE1674" i="1"/>
  <c r="AC1674" i="1"/>
  <c r="AD1675" i="1"/>
  <c r="AH1673" i="1"/>
  <c r="AH1674" i="1"/>
  <c r="AG1675" i="1"/>
  <c r="AF1675" i="1"/>
  <c r="AD1676" i="1"/>
  <c r="AE1675" i="1"/>
  <c r="AC1675" i="1"/>
  <c r="AF1676" i="1"/>
  <c r="AG1676" i="1"/>
  <c r="AD1677" i="1"/>
  <c r="AE1676" i="1"/>
  <c r="AC1676" i="1"/>
  <c r="AH1675" i="1"/>
  <c r="AG1677" i="1"/>
  <c r="AF1677" i="1"/>
  <c r="AE1677" i="1"/>
  <c r="AD1678" i="1"/>
  <c r="AC1677" i="1"/>
  <c r="AH1676" i="1"/>
  <c r="AF1678" i="1"/>
  <c r="AG1678" i="1"/>
  <c r="AC1678" i="1"/>
  <c r="AD1679" i="1"/>
  <c r="AE1678" i="1"/>
  <c r="AH1677" i="1"/>
  <c r="AH1678" i="1"/>
  <c r="AG1679" i="1"/>
  <c r="AF1679" i="1"/>
  <c r="AC1679" i="1"/>
  <c r="AD1680" i="1"/>
  <c r="AE1679" i="1"/>
  <c r="AH1679" i="1"/>
  <c r="AF1680" i="1"/>
  <c r="AG1680" i="1"/>
  <c r="AC1680" i="1"/>
  <c r="AE1680" i="1"/>
  <c r="AD1681" i="1"/>
  <c r="AH1680" i="1"/>
  <c r="AF1681" i="1"/>
  <c r="AG1681" i="1"/>
  <c r="AD1682" i="1"/>
  <c r="AE1681" i="1"/>
  <c r="AC1681" i="1"/>
  <c r="AG1682" i="1"/>
  <c r="AF1682" i="1"/>
  <c r="AE1682" i="1"/>
  <c r="AC1682" i="1"/>
  <c r="AD1683" i="1"/>
  <c r="AH1681" i="1"/>
  <c r="AH1682" i="1"/>
  <c r="AG1683" i="1"/>
  <c r="AF1683" i="1"/>
  <c r="AD1684" i="1"/>
  <c r="AE1683" i="1"/>
  <c r="AC1683" i="1"/>
  <c r="AF1684" i="1"/>
  <c r="AG1684" i="1"/>
  <c r="AD1685" i="1"/>
  <c r="AE1684" i="1"/>
  <c r="AC1684" i="1"/>
  <c r="AH1683" i="1"/>
  <c r="AF1685" i="1"/>
  <c r="AG1685" i="1"/>
  <c r="AE1685" i="1"/>
  <c r="AD1686" i="1"/>
  <c r="AC1685" i="1"/>
  <c r="AH1684" i="1"/>
  <c r="AF1686" i="1"/>
  <c r="AG1686" i="1"/>
  <c r="AC1686" i="1"/>
  <c r="AD1687" i="1"/>
  <c r="AE1686" i="1"/>
  <c r="AH1685" i="1"/>
  <c r="AH1686" i="1"/>
  <c r="AG1687" i="1"/>
  <c r="AF1687" i="1"/>
  <c r="AC1687" i="1"/>
  <c r="AD1688" i="1"/>
  <c r="AE1687" i="1"/>
  <c r="AH1687" i="1"/>
  <c r="AF1688" i="1"/>
  <c r="AG1688" i="1"/>
  <c r="AC1688" i="1"/>
  <c r="AE1688" i="1"/>
  <c r="AD1689" i="1"/>
  <c r="AH1688" i="1"/>
  <c r="AF1689" i="1"/>
  <c r="AG1689" i="1"/>
  <c r="AD1690" i="1"/>
  <c r="AE1689" i="1"/>
  <c r="AC1689" i="1"/>
  <c r="AF1690" i="1"/>
  <c r="AG1690" i="1"/>
  <c r="AE1690" i="1"/>
  <c r="AC1690" i="1"/>
  <c r="AD1691" i="1"/>
  <c r="AH1689" i="1"/>
  <c r="AH1690" i="1"/>
  <c r="AG1691" i="1"/>
  <c r="AF1691" i="1"/>
  <c r="AD1692" i="1"/>
  <c r="AE1691" i="1"/>
  <c r="AC1691" i="1"/>
  <c r="AG1692" i="1"/>
  <c r="AF1692" i="1"/>
  <c r="AD1693" i="1"/>
  <c r="AE1692" i="1"/>
  <c r="AC1692" i="1"/>
  <c r="AH1691" i="1"/>
  <c r="AF1693" i="1"/>
  <c r="AG1693" i="1"/>
  <c r="AE1693" i="1"/>
  <c r="AD1694" i="1"/>
  <c r="AC1693" i="1"/>
  <c r="AH1692" i="1"/>
  <c r="AG1694" i="1"/>
  <c r="AF1694" i="1"/>
  <c r="AC1694" i="1"/>
  <c r="AD1695" i="1"/>
  <c r="AE1694" i="1"/>
  <c r="AH1693" i="1"/>
  <c r="AH1694" i="1"/>
  <c r="AF1695" i="1"/>
  <c r="AG1695" i="1"/>
  <c r="AC1695" i="1"/>
  <c r="AD1696" i="1"/>
  <c r="AE1695" i="1"/>
  <c r="AH1695" i="1"/>
  <c r="AG1696" i="1"/>
  <c r="AF1696" i="1"/>
  <c r="AC1696" i="1"/>
  <c r="AE1696" i="1"/>
  <c r="AD1697" i="1"/>
  <c r="AH1696" i="1"/>
  <c r="AG1697" i="1"/>
  <c r="AF1697" i="1"/>
  <c r="AC1697" i="1"/>
  <c r="AD1698" i="1"/>
  <c r="AE1697" i="1"/>
  <c r="AH1697" i="1"/>
  <c r="AF1698" i="1"/>
  <c r="AG1698" i="1"/>
  <c r="AE1698" i="1"/>
  <c r="AC1698" i="1"/>
  <c r="AD1699" i="1"/>
  <c r="AH1698" i="1"/>
  <c r="AF1699" i="1"/>
  <c r="AG1699" i="1"/>
  <c r="AD1700" i="1"/>
  <c r="AE1699" i="1"/>
  <c r="AC1699" i="1"/>
  <c r="AF1700" i="1"/>
  <c r="AG1700" i="1"/>
  <c r="AD1701" i="1"/>
  <c r="AE1700" i="1"/>
  <c r="AC1700" i="1"/>
  <c r="AH1699" i="1"/>
  <c r="AF1701" i="1"/>
  <c r="AG1701" i="1"/>
  <c r="AE1701" i="1"/>
  <c r="AD1702" i="1"/>
  <c r="AC1701" i="1"/>
  <c r="AH1700" i="1"/>
  <c r="AG1702" i="1"/>
  <c r="AF1702" i="1"/>
  <c r="AD1703" i="1"/>
  <c r="AC1702" i="1"/>
  <c r="AE1702" i="1"/>
  <c r="AH1701" i="1"/>
  <c r="AG1703" i="1"/>
  <c r="AF1703" i="1"/>
  <c r="AD1704" i="1"/>
  <c r="AE1703" i="1"/>
  <c r="AC1703" i="1"/>
  <c r="AH1702" i="1"/>
  <c r="AF1704" i="1"/>
  <c r="AG1704" i="1"/>
  <c r="AC1704" i="1"/>
  <c r="AE1704" i="1"/>
  <c r="AD1705" i="1"/>
  <c r="AH1703" i="1"/>
  <c r="AH1704" i="1"/>
  <c r="AF1705" i="1"/>
  <c r="AG1705" i="1"/>
  <c r="AC1705" i="1"/>
  <c r="AD1706" i="1"/>
  <c r="AE1705" i="1"/>
  <c r="AH1705" i="1"/>
  <c r="AG1706" i="1"/>
  <c r="AF1706" i="1"/>
  <c r="AE1706" i="1"/>
  <c r="AC1706" i="1"/>
  <c r="AD1707" i="1"/>
  <c r="AH1706" i="1"/>
  <c r="AF1707" i="1"/>
  <c r="AG1707" i="1"/>
  <c r="AE1707" i="1"/>
  <c r="AD1708" i="1"/>
  <c r="AC1707" i="1"/>
  <c r="AG1708" i="1"/>
  <c r="AF1708" i="1"/>
  <c r="AD1709" i="1"/>
  <c r="AE1708" i="1"/>
  <c r="AC1708" i="1"/>
  <c r="AH1707" i="1"/>
  <c r="AG1709" i="1"/>
  <c r="AF1709" i="1"/>
  <c r="AE1709" i="1"/>
  <c r="AD1710" i="1"/>
  <c r="AC1709" i="1"/>
  <c r="AH1708" i="1"/>
  <c r="AG1710" i="1"/>
  <c r="AF1710" i="1"/>
  <c r="AD1711" i="1"/>
  <c r="AC1710" i="1"/>
  <c r="AE1710" i="1"/>
  <c r="AH1709" i="1"/>
  <c r="AF1711" i="1"/>
  <c r="AG1711" i="1"/>
  <c r="AD1712" i="1"/>
  <c r="AE1711" i="1"/>
  <c r="AC1711" i="1"/>
  <c r="AH1710" i="1"/>
  <c r="AF1712" i="1"/>
  <c r="AG1712" i="1"/>
  <c r="AC1712" i="1"/>
  <c r="AE1712" i="1"/>
  <c r="AD1713" i="1"/>
  <c r="AH1711" i="1"/>
  <c r="AH1712" i="1"/>
  <c r="AG1713" i="1"/>
  <c r="AF1713" i="1"/>
  <c r="AC1713" i="1"/>
  <c r="AD1714" i="1"/>
  <c r="AE1713" i="1"/>
  <c r="AH1713" i="1"/>
  <c r="AG1714" i="1"/>
  <c r="AF1714" i="1"/>
  <c r="AE1714" i="1"/>
  <c r="AC1714" i="1"/>
  <c r="AD1715" i="1"/>
  <c r="AH1714" i="1"/>
  <c r="AF1715" i="1"/>
  <c r="AG1715" i="1"/>
  <c r="AD1716" i="1"/>
  <c r="AE1715" i="1"/>
  <c r="AC1715" i="1"/>
  <c r="AG1716" i="1"/>
  <c r="AF1716" i="1"/>
  <c r="AD1717" i="1"/>
  <c r="AE1716" i="1"/>
  <c r="AC1716" i="1"/>
  <c r="AH1715" i="1"/>
  <c r="AG1717" i="1"/>
  <c r="AF1717" i="1"/>
  <c r="AE1717" i="1"/>
  <c r="AD1718" i="1"/>
  <c r="AC1717" i="1"/>
  <c r="AH1716" i="1"/>
  <c r="AG1718" i="1"/>
  <c r="AF1718" i="1"/>
  <c r="AD1719" i="1"/>
  <c r="AC1718" i="1"/>
  <c r="AE1718" i="1"/>
  <c r="AH1717" i="1"/>
  <c r="AF1719" i="1"/>
  <c r="AG1719" i="1"/>
  <c r="AD1720" i="1"/>
  <c r="AE1719" i="1"/>
  <c r="AC1719" i="1"/>
  <c r="AH1718" i="1"/>
  <c r="AF1720" i="1"/>
  <c r="AG1720" i="1"/>
  <c r="AC1720" i="1"/>
  <c r="AE1720" i="1"/>
  <c r="AD1721" i="1"/>
  <c r="AH1719" i="1"/>
  <c r="AH1720" i="1"/>
  <c r="AF1721" i="1"/>
  <c r="AG1721" i="1"/>
  <c r="AC1721" i="1"/>
  <c r="AD1722" i="1"/>
  <c r="AE1721" i="1"/>
  <c r="AH1721" i="1"/>
  <c r="AF1722" i="1"/>
  <c r="AG1722" i="1"/>
  <c r="AE1722" i="1"/>
  <c r="AC1722" i="1"/>
  <c r="AD1723" i="1"/>
  <c r="AH1722" i="1"/>
  <c r="AF1723" i="1"/>
  <c r="AG1723" i="1"/>
  <c r="AD1724" i="1"/>
  <c r="AE1723" i="1"/>
  <c r="AC1723" i="1"/>
  <c r="AF1724" i="1"/>
  <c r="AG1724" i="1"/>
  <c r="AD1725" i="1"/>
  <c r="AE1724" i="1"/>
  <c r="AC1724" i="1"/>
  <c r="AH1723" i="1"/>
  <c r="AF1725" i="1"/>
  <c r="AG1725" i="1"/>
  <c r="AE1725" i="1"/>
  <c r="AD1726" i="1"/>
  <c r="AC1725" i="1"/>
  <c r="AH1724" i="1"/>
  <c r="AG1726" i="1"/>
  <c r="AF1726" i="1"/>
  <c r="AD1727" i="1"/>
  <c r="AC1726" i="1"/>
  <c r="AE1726" i="1"/>
  <c r="AH1725" i="1"/>
  <c r="AF1727" i="1"/>
  <c r="AG1727" i="1"/>
  <c r="AD1728" i="1"/>
  <c r="AE1727" i="1"/>
  <c r="AC1727" i="1"/>
  <c r="AH1726" i="1"/>
  <c r="AF1728" i="1"/>
  <c r="AG1728" i="1"/>
  <c r="AC1728" i="1"/>
  <c r="AE1728" i="1"/>
  <c r="AD1729" i="1"/>
  <c r="AH1727" i="1"/>
  <c r="AH1728" i="1"/>
  <c r="AG1729" i="1"/>
  <c r="AF1729" i="1"/>
  <c r="AC1729" i="1"/>
  <c r="AD1730" i="1"/>
  <c r="AE1729" i="1"/>
  <c r="AH1729" i="1"/>
  <c r="AF1730" i="1"/>
  <c r="AG1730" i="1"/>
  <c r="AE1730" i="1"/>
  <c r="AC1730" i="1"/>
  <c r="AD1731" i="1"/>
  <c r="AH1730" i="1"/>
  <c r="AF1731" i="1"/>
  <c r="AG1731" i="1"/>
  <c r="AD1732" i="1"/>
  <c r="AE1731" i="1"/>
  <c r="AC1731" i="1"/>
  <c r="AG1732" i="1"/>
  <c r="AF1732" i="1"/>
  <c r="AD1733" i="1"/>
  <c r="AE1732" i="1"/>
  <c r="AC1732" i="1"/>
  <c r="AH1731" i="1"/>
  <c r="AF1733" i="1"/>
  <c r="AG1733" i="1"/>
  <c r="AE1733" i="1"/>
  <c r="AD1734" i="1"/>
  <c r="AC1733" i="1"/>
  <c r="AH1732" i="1"/>
  <c r="AG1734" i="1"/>
  <c r="AF1734" i="1"/>
  <c r="AD1735" i="1"/>
  <c r="AC1734" i="1"/>
  <c r="AE1734" i="1"/>
  <c r="AH1733" i="1"/>
  <c r="AG1735" i="1"/>
  <c r="AF1735" i="1"/>
  <c r="AD1736" i="1"/>
  <c r="AE1735" i="1"/>
  <c r="AC1735" i="1"/>
  <c r="AH1734" i="1"/>
  <c r="AG1736" i="1"/>
  <c r="AF1736" i="1"/>
  <c r="AC1736" i="1"/>
  <c r="AE1736" i="1"/>
  <c r="AD1737" i="1"/>
  <c r="AH1735" i="1"/>
  <c r="AH1736" i="1"/>
  <c r="AF1737" i="1"/>
  <c r="AG1737" i="1"/>
  <c r="AC1737" i="1"/>
  <c r="AD1738" i="1"/>
  <c r="AE1737" i="1"/>
  <c r="AH1737" i="1"/>
  <c r="AG1738" i="1"/>
  <c r="AF1738" i="1"/>
  <c r="AE1738" i="1"/>
  <c r="AC1738" i="1"/>
  <c r="AD1739" i="1"/>
  <c r="AH1738" i="1"/>
  <c r="AF1739" i="1"/>
  <c r="AG1739" i="1"/>
  <c r="AD1740" i="1"/>
  <c r="AE1739" i="1"/>
  <c r="AC1739" i="1"/>
  <c r="AG1740" i="1"/>
  <c r="AF1740" i="1"/>
  <c r="AD1741" i="1"/>
  <c r="AE1740" i="1"/>
  <c r="AC1740" i="1"/>
  <c r="AH1739" i="1"/>
  <c r="AF1741" i="1"/>
  <c r="AG1741" i="1"/>
  <c r="AE1741" i="1"/>
  <c r="AD1742" i="1"/>
  <c r="AC1741" i="1"/>
  <c r="AH1740" i="1"/>
  <c r="AG1742" i="1"/>
  <c r="AF1742" i="1"/>
  <c r="AD1743" i="1"/>
  <c r="AC1742" i="1"/>
  <c r="AE1742" i="1"/>
  <c r="AH1741" i="1"/>
  <c r="AF1743" i="1"/>
  <c r="AG1743" i="1"/>
  <c r="AD1744" i="1"/>
  <c r="AE1743" i="1"/>
  <c r="AC1743" i="1"/>
  <c r="AH1742" i="1"/>
  <c r="AF1744" i="1"/>
  <c r="AG1744" i="1"/>
  <c r="AC1744" i="1"/>
  <c r="AE1744" i="1"/>
  <c r="AD1745" i="1"/>
  <c r="AH1743" i="1"/>
  <c r="AH1744" i="1"/>
  <c r="AG1745" i="1"/>
  <c r="AF1745" i="1"/>
  <c r="AC1745" i="1"/>
  <c r="AD1746" i="1"/>
  <c r="AE1745" i="1"/>
  <c r="AH1745" i="1"/>
  <c r="AG1746" i="1"/>
  <c r="AF1746" i="1"/>
  <c r="AE1746" i="1"/>
  <c r="AC1746" i="1"/>
  <c r="AD1747" i="1"/>
  <c r="AH1746" i="1"/>
  <c r="AF1747" i="1"/>
  <c r="AG1747" i="1"/>
  <c r="AD1748" i="1"/>
  <c r="AE1747" i="1"/>
  <c r="AC1747" i="1"/>
  <c r="AG1748" i="1"/>
  <c r="AF1748" i="1"/>
  <c r="AD1749" i="1"/>
  <c r="AE1748" i="1"/>
  <c r="AC1748" i="1"/>
  <c r="AH1747" i="1"/>
  <c r="AG1749" i="1"/>
  <c r="AF1749" i="1"/>
  <c r="AE1749" i="1"/>
  <c r="AD1750" i="1"/>
  <c r="AC1749" i="1"/>
  <c r="AH1748" i="1"/>
  <c r="AF1750" i="1"/>
  <c r="AG1750" i="1"/>
  <c r="AD1751" i="1"/>
  <c r="AC1750" i="1"/>
  <c r="AE1750" i="1"/>
  <c r="AH1749" i="1"/>
  <c r="AG1751" i="1"/>
  <c r="AF1751" i="1"/>
  <c r="AD1752" i="1"/>
  <c r="AE1751" i="1"/>
  <c r="AC1751" i="1"/>
  <c r="AH1750" i="1"/>
  <c r="AF1752" i="1"/>
  <c r="AG1752" i="1"/>
  <c r="AC1752" i="1"/>
  <c r="AE1752" i="1"/>
  <c r="AD1753" i="1"/>
  <c r="AH1751" i="1"/>
  <c r="AH1752" i="1"/>
  <c r="AG1753" i="1"/>
  <c r="AF1753" i="1"/>
  <c r="AC1753" i="1"/>
  <c r="AE1753" i="1"/>
  <c r="AD1754" i="1"/>
  <c r="AH1753" i="1"/>
  <c r="AG1754" i="1"/>
  <c r="AF1754" i="1"/>
  <c r="AC1754" i="1"/>
  <c r="AE1754" i="1"/>
  <c r="AD1755" i="1"/>
  <c r="AH1754" i="1"/>
  <c r="BB11" i="1"/>
  <c r="BD8" i="1"/>
  <c r="BD11" i="1"/>
  <c r="BD6" i="1"/>
  <c r="BB4" i="1"/>
  <c r="BD13" i="1"/>
  <c r="BB6" i="1"/>
  <c r="BD15" i="1"/>
  <c r="BB5" i="1"/>
  <c r="BD5" i="1"/>
  <c r="BB13" i="1"/>
  <c r="BB7" i="1"/>
  <c r="BB8" i="1"/>
  <c r="BB12" i="1"/>
  <c r="BD4" i="1"/>
  <c r="BD12" i="1"/>
  <c r="BB15" i="1"/>
  <c r="BB14" i="1"/>
  <c r="BD14" i="1"/>
  <c r="BD7" i="1"/>
  <c r="AG1755" i="1"/>
  <c r="AF1755" i="1"/>
  <c r="AE1755" i="1"/>
  <c r="AC1755" i="1"/>
  <c r="AD1756" i="1"/>
  <c r="AH1755" i="1"/>
  <c r="AF1756" i="1"/>
  <c r="AG1756" i="1"/>
  <c r="AD1757" i="1"/>
  <c r="AC1756" i="1"/>
  <c r="AE1756" i="1"/>
  <c r="AG1757" i="1"/>
  <c r="AF1757" i="1"/>
  <c r="AE1757" i="1"/>
  <c r="AC1757" i="1"/>
  <c r="AD1758" i="1"/>
  <c r="AH1756" i="1"/>
  <c r="AH1757" i="1"/>
  <c r="AF1758" i="1"/>
  <c r="AG1758" i="1"/>
  <c r="AC1758" i="1"/>
  <c r="AD1759" i="1"/>
  <c r="AE1758" i="1"/>
  <c r="AH1758" i="1"/>
  <c r="AF1759" i="1"/>
  <c r="AG1759" i="1"/>
  <c r="AE1759" i="1"/>
  <c r="AC1759" i="1"/>
  <c r="AD1760" i="1"/>
  <c r="AH1759" i="1"/>
  <c r="AF1760" i="1"/>
  <c r="AG1760" i="1"/>
  <c r="AE1760" i="1"/>
  <c r="AD1761" i="1"/>
  <c r="AC1760" i="1"/>
  <c r="AG1761" i="1"/>
  <c r="AF1761" i="1"/>
  <c r="AD1762" i="1"/>
  <c r="AE1761" i="1"/>
  <c r="AC1761" i="1"/>
  <c r="AH1760" i="1"/>
  <c r="AG1762" i="1"/>
  <c r="AF1762" i="1"/>
  <c r="AC1762" i="1"/>
  <c r="AD1763" i="1"/>
  <c r="AE1762" i="1"/>
  <c r="AH1761" i="1"/>
  <c r="AH1762" i="1"/>
  <c r="AG1763" i="1"/>
  <c r="AF1763" i="1"/>
  <c r="AE1763" i="1"/>
  <c r="AC1763" i="1"/>
  <c r="AD1764" i="1"/>
  <c r="AH1763" i="1"/>
  <c r="AG1764" i="1"/>
  <c r="AF1764" i="1"/>
  <c r="AC1764" i="1"/>
  <c r="AD1765" i="1"/>
  <c r="AE1764" i="1"/>
  <c r="AH1764" i="1"/>
  <c r="AG1765" i="1"/>
  <c r="AF1765" i="1"/>
  <c r="AE1765" i="1"/>
  <c r="AD1766" i="1"/>
  <c r="AC1765" i="1"/>
  <c r="AF1766" i="1"/>
  <c r="AG1766" i="1"/>
  <c r="AC1766" i="1"/>
  <c r="AE1766" i="1"/>
  <c r="AD1767" i="1"/>
  <c r="AH1765" i="1"/>
  <c r="AH1766" i="1"/>
  <c r="AG1767" i="1"/>
  <c r="AF1767" i="1"/>
  <c r="AE1767" i="1"/>
  <c r="AC1767" i="1"/>
  <c r="AD1768" i="1"/>
  <c r="AH1767" i="1"/>
  <c r="AG1768" i="1"/>
  <c r="AF1768" i="1"/>
  <c r="AE1768" i="1"/>
  <c r="AD1769" i="1"/>
  <c r="AC1768" i="1"/>
  <c r="AG1769" i="1"/>
  <c r="AF1769" i="1"/>
  <c r="AD1770" i="1"/>
  <c r="AE1769" i="1"/>
  <c r="AC1769" i="1"/>
  <c r="AH1768" i="1"/>
  <c r="AG1770" i="1"/>
  <c r="AF1770" i="1"/>
  <c r="AC1770" i="1"/>
  <c r="AD1771" i="1"/>
  <c r="AE1770" i="1"/>
  <c r="AH1769" i="1"/>
  <c r="AH1770" i="1"/>
  <c r="AF1771" i="1"/>
  <c r="AG1771" i="1"/>
  <c r="AE1771" i="1"/>
  <c r="AC1771" i="1"/>
  <c r="AD1772" i="1"/>
  <c r="AH1771" i="1"/>
  <c r="AG1772" i="1"/>
  <c r="AF1772" i="1"/>
  <c r="AD1773" i="1"/>
  <c r="AC1772" i="1"/>
  <c r="AE1772" i="1"/>
  <c r="AG1773" i="1"/>
  <c r="AF1773" i="1"/>
  <c r="AE1773" i="1"/>
  <c r="AC1773" i="1"/>
  <c r="AD1774" i="1"/>
  <c r="AH1772" i="1"/>
  <c r="AH1773" i="1"/>
  <c r="AF1774" i="1"/>
  <c r="AG1774" i="1"/>
  <c r="AD1775" i="1"/>
  <c r="AE1774" i="1"/>
  <c r="AC1774" i="1"/>
  <c r="AF1775" i="1"/>
  <c r="AG1775" i="1"/>
  <c r="AC1775" i="1"/>
  <c r="AD1776" i="1"/>
  <c r="AE1775" i="1"/>
  <c r="AH1774" i="1"/>
  <c r="AH1775" i="1"/>
  <c r="AG1776" i="1"/>
  <c r="AF1776" i="1"/>
  <c r="AE1776" i="1"/>
  <c r="AD1777" i="1"/>
  <c r="AC1776" i="1"/>
  <c r="AG1777" i="1"/>
  <c r="AF1777" i="1"/>
  <c r="AD1778" i="1"/>
  <c r="AC1777" i="1"/>
  <c r="AE1777" i="1"/>
  <c r="AH1776" i="1"/>
  <c r="AF1778" i="1"/>
  <c r="AG1778" i="1"/>
  <c r="AC1778" i="1"/>
  <c r="AE1778" i="1"/>
  <c r="AD1779" i="1"/>
  <c r="AH1777" i="1"/>
  <c r="AH1778" i="1"/>
  <c r="AF1779" i="1"/>
  <c r="AG1779" i="1"/>
  <c r="AE1779" i="1"/>
  <c r="AC1779" i="1"/>
  <c r="AD1780" i="1"/>
  <c r="AH1779" i="1"/>
  <c r="AF1780" i="1"/>
  <c r="AG1780" i="1"/>
  <c r="AD1781" i="1"/>
  <c r="AC1780" i="1"/>
  <c r="AE1780" i="1"/>
  <c r="AF1781" i="1"/>
  <c r="AG1781" i="1"/>
  <c r="AD1782" i="1"/>
  <c r="AC1781" i="1"/>
  <c r="AE1781" i="1"/>
  <c r="AH1780" i="1"/>
  <c r="AG1782" i="1"/>
  <c r="AF1782" i="1"/>
  <c r="AC1782" i="1"/>
  <c r="AD1783" i="1"/>
  <c r="AE1782" i="1"/>
  <c r="AH1781" i="1"/>
  <c r="AH1782" i="1"/>
  <c r="AG1783" i="1"/>
  <c r="AF1783" i="1"/>
  <c r="AE1783" i="1"/>
  <c r="AC1783" i="1"/>
  <c r="AD1784" i="1"/>
  <c r="AH1783" i="1"/>
  <c r="AG1784" i="1"/>
  <c r="AF1784" i="1"/>
  <c r="AE1784" i="1"/>
  <c r="AD1785" i="1"/>
  <c r="AC1784" i="1"/>
  <c r="AF1785" i="1"/>
  <c r="AG1785" i="1"/>
  <c r="AD1786" i="1"/>
  <c r="AE1785" i="1"/>
  <c r="AC1785" i="1"/>
  <c r="AH1784" i="1"/>
  <c r="AG1786" i="1"/>
  <c r="AF1786" i="1"/>
  <c r="AC1786" i="1"/>
  <c r="AD1787" i="1"/>
  <c r="AE1786" i="1"/>
  <c r="AH1785" i="1"/>
  <c r="AH1786" i="1"/>
  <c r="AF1787" i="1"/>
  <c r="AG1787" i="1"/>
  <c r="AE1787" i="1"/>
  <c r="AC1787" i="1"/>
  <c r="AD1788" i="1"/>
  <c r="AH1787" i="1"/>
  <c r="AG1788" i="1"/>
  <c r="AF1788" i="1"/>
  <c r="AC1788" i="1"/>
  <c r="AD1789" i="1"/>
  <c r="AE1788" i="1"/>
  <c r="AH1788" i="1"/>
  <c r="AF1789" i="1"/>
  <c r="AG1789" i="1"/>
  <c r="AE1789" i="1"/>
  <c r="AD1790" i="1"/>
  <c r="AC1789" i="1"/>
  <c r="AG1790" i="1"/>
  <c r="AF1790" i="1"/>
  <c r="AC1790" i="1"/>
  <c r="AE1790" i="1"/>
  <c r="AD1791" i="1"/>
  <c r="AH1789" i="1"/>
  <c r="AH1790" i="1"/>
  <c r="AG1791" i="1"/>
  <c r="AF1791" i="1"/>
  <c r="AE1791" i="1"/>
  <c r="AC1791" i="1"/>
  <c r="AD1792" i="1"/>
  <c r="AH1791" i="1"/>
  <c r="AG1792" i="1"/>
  <c r="AF1792" i="1"/>
  <c r="AC1792" i="1"/>
  <c r="AE1792" i="1"/>
  <c r="AD1793" i="1"/>
  <c r="AH1792" i="1"/>
  <c r="AG1793" i="1"/>
  <c r="AF1793" i="1"/>
  <c r="AD1794" i="1"/>
  <c r="AC1793" i="1"/>
  <c r="AE1793" i="1"/>
  <c r="AG1794" i="1"/>
  <c r="AF1794" i="1"/>
  <c r="AC1794" i="1"/>
  <c r="AD1795" i="1"/>
  <c r="AE1794" i="1"/>
  <c r="AH1793" i="1"/>
  <c r="AH1794" i="1"/>
  <c r="AG1795" i="1"/>
  <c r="AF1795" i="1"/>
  <c r="AD1796" i="1"/>
  <c r="AE1795" i="1"/>
  <c r="AC1795" i="1"/>
  <c r="AF1796" i="1"/>
  <c r="AG1796" i="1"/>
  <c r="AD1797" i="1"/>
  <c r="AC1796" i="1"/>
  <c r="AE1796" i="1"/>
  <c r="AH1795" i="1"/>
  <c r="AG1797" i="1"/>
  <c r="AF1797" i="1"/>
  <c r="AE1797" i="1"/>
  <c r="AC1797" i="1"/>
  <c r="AD1798" i="1"/>
  <c r="AH1796" i="1"/>
  <c r="AH1797" i="1"/>
  <c r="AF1798" i="1"/>
  <c r="AG1798" i="1"/>
  <c r="AC1798" i="1"/>
  <c r="AD1799" i="1"/>
  <c r="AE1798" i="1"/>
  <c r="AH1798" i="1"/>
  <c r="AG1799" i="1"/>
  <c r="AF1799" i="1"/>
  <c r="AE1799" i="1"/>
  <c r="AC1799" i="1"/>
  <c r="AD1800" i="1"/>
  <c r="AH1799" i="1"/>
  <c r="AG1800" i="1"/>
  <c r="AF1800" i="1"/>
  <c r="AE1800" i="1"/>
  <c r="AD1801" i="1"/>
  <c r="AC1800" i="1"/>
  <c r="AF1801" i="1"/>
  <c r="AG1801" i="1"/>
  <c r="AD1802" i="1"/>
  <c r="AE1801" i="1"/>
  <c r="AC1801" i="1"/>
  <c r="AH1800" i="1"/>
  <c r="AG1802" i="1"/>
  <c r="AF1802" i="1"/>
  <c r="AC1802" i="1"/>
  <c r="AD1803" i="1"/>
  <c r="AE1802" i="1"/>
  <c r="AH1801" i="1"/>
  <c r="AH1802" i="1"/>
  <c r="AF1803" i="1"/>
  <c r="AG1803" i="1"/>
  <c r="AE1803" i="1"/>
  <c r="AC1803" i="1"/>
  <c r="AD1804" i="1"/>
  <c r="AH1803" i="1"/>
  <c r="AG1804" i="1"/>
  <c r="AF1804" i="1"/>
  <c r="AD1805" i="1"/>
  <c r="AC1804" i="1"/>
  <c r="AE1804" i="1"/>
  <c r="AG1805" i="1"/>
  <c r="AF1805" i="1"/>
  <c r="AE1805" i="1"/>
  <c r="AC1805" i="1"/>
  <c r="AD1806" i="1"/>
  <c r="AH1804" i="1"/>
  <c r="AH1805" i="1"/>
  <c r="AF1806" i="1"/>
  <c r="AG1806" i="1"/>
  <c r="AD1807" i="1"/>
  <c r="AE1806" i="1"/>
  <c r="AC1806" i="1"/>
  <c r="AF1807" i="1"/>
  <c r="AG1807" i="1"/>
  <c r="AC1807" i="1"/>
  <c r="AD1808" i="1"/>
  <c r="AE1807" i="1"/>
  <c r="AH1806" i="1"/>
  <c r="AH1807" i="1"/>
  <c r="AF1808" i="1"/>
  <c r="AG1808" i="1"/>
  <c r="AE1808" i="1"/>
  <c r="AD1809" i="1"/>
  <c r="AC1808" i="1"/>
  <c r="AG1809" i="1"/>
  <c r="AF1809" i="1"/>
  <c r="AC1809" i="1"/>
  <c r="AD1810" i="1"/>
  <c r="AE1809" i="1"/>
  <c r="AH1808" i="1"/>
  <c r="AH1809" i="1"/>
  <c r="AF1810" i="1"/>
  <c r="AG1810" i="1"/>
  <c r="AE1810" i="1"/>
  <c r="AC1810" i="1"/>
  <c r="AD1811" i="1"/>
  <c r="AH1810" i="1"/>
  <c r="AG1811" i="1"/>
  <c r="AF1811" i="1"/>
  <c r="AD1812" i="1"/>
  <c r="AC1811" i="1"/>
  <c r="AE1811" i="1"/>
  <c r="AG1812" i="1"/>
  <c r="AF1812" i="1"/>
  <c r="AD1813" i="1"/>
  <c r="AC1812" i="1"/>
  <c r="AE1812" i="1"/>
  <c r="AH1811" i="1"/>
  <c r="AF1813" i="1"/>
  <c r="AG1813" i="1"/>
  <c r="AD1814" i="1"/>
  <c r="AC1813" i="1"/>
  <c r="AE1813" i="1"/>
  <c r="AH1812" i="1"/>
  <c r="AG1814" i="1"/>
  <c r="AF1814" i="1"/>
  <c r="AC1814" i="1"/>
  <c r="AD1815" i="1"/>
  <c r="AE1814" i="1"/>
  <c r="AH1813" i="1"/>
  <c r="AH1814" i="1"/>
  <c r="AF1815" i="1"/>
  <c r="AG1815" i="1"/>
  <c r="AE1815" i="1"/>
  <c r="AC1815" i="1"/>
  <c r="AD1816" i="1"/>
  <c r="AH1815" i="1"/>
  <c r="AG1816" i="1"/>
  <c r="AF1816" i="1"/>
  <c r="AE1816" i="1"/>
  <c r="AD1817" i="1"/>
  <c r="AC1816" i="1"/>
  <c r="AG1817" i="1"/>
  <c r="AF1817" i="1"/>
  <c r="AD1818" i="1"/>
  <c r="AE1817" i="1"/>
  <c r="AC1817" i="1"/>
  <c r="AH1816" i="1"/>
  <c r="AG1818" i="1"/>
  <c r="AF1818" i="1"/>
  <c r="AC1818" i="1"/>
  <c r="AD1819" i="1"/>
  <c r="AE1818" i="1"/>
  <c r="AH1817" i="1"/>
  <c r="AH1818" i="1"/>
  <c r="AF1819" i="1"/>
  <c r="AG1819" i="1"/>
  <c r="AE1819" i="1"/>
  <c r="AC1819" i="1"/>
  <c r="AD1820" i="1"/>
  <c r="AH1819" i="1"/>
  <c r="AF1820" i="1"/>
  <c r="AG1820" i="1"/>
  <c r="AC1820" i="1"/>
  <c r="AD1821" i="1"/>
  <c r="AE1820" i="1"/>
  <c r="AH1820" i="1"/>
  <c r="AG1821" i="1"/>
  <c r="AF1821" i="1"/>
  <c r="AE1821" i="1"/>
  <c r="AD1822" i="1"/>
  <c r="AC1821" i="1"/>
  <c r="AF1822" i="1"/>
  <c r="AG1822" i="1"/>
  <c r="AC1822" i="1"/>
  <c r="AE1822" i="1"/>
  <c r="AD1823" i="1"/>
  <c r="AH1821" i="1"/>
  <c r="AH1822" i="1"/>
  <c r="AG1823" i="1"/>
  <c r="AF1823" i="1"/>
  <c r="AE1823" i="1"/>
  <c r="AC1823" i="1"/>
  <c r="AD1824" i="1"/>
  <c r="AH1823" i="1"/>
  <c r="AG1824" i="1"/>
  <c r="AF1824" i="1"/>
  <c r="AC1824" i="1"/>
  <c r="AE1824" i="1"/>
  <c r="AD1825" i="1"/>
  <c r="AH1824" i="1"/>
  <c r="AF1825" i="1"/>
  <c r="AG1825" i="1"/>
  <c r="AD1826" i="1"/>
  <c r="AC1825" i="1"/>
  <c r="AE1825" i="1"/>
  <c r="AG1826" i="1"/>
  <c r="AF1826" i="1"/>
  <c r="AC1826" i="1"/>
  <c r="AD1827" i="1"/>
  <c r="AE1826" i="1"/>
  <c r="AH1825" i="1"/>
  <c r="AH1826" i="1"/>
  <c r="AF1827" i="1"/>
  <c r="AG1827" i="1"/>
  <c r="AD1828" i="1"/>
  <c r="AE1827" i="1"/>
  <c r="AC1827" i="1"/>
  <c r="AF1828" i="1"/>
  <c r="AG1828" i="1"/>
  <c r="AD1829" i="1"/>
  <c r="AC1828" i="1"/>
  <c r="AE1828" i="1"/>
  <c r="AH1827" i="1"/>
  <c r="AF1829" i="1"/>
  <c r="AG1829" i="1"/>
  <c r="AE1829" i="1"/>
  <c r="AC1829" i="1"/>
  <c r="AD1830" i="1"/>
  <c r="AH1828" i="1"/>
  <c r="AH1829" i="1"/>
  <c r="AF1830" i="1"/>
  <c r="AG1830" i="1"/>
  <c r="AC1830" i="1"/>
  <c r="AD1831" i="1"/>
  <c r="AE1830" i="1"/>
  <c r="AH1830" i="1"/>
  <c r="AG1831" i="1"/>
  <c r="AF1831" i="1"/>
  <c r="AE1831" i="1"/>
  <c r="AC1831" i="1"/>
  <c r="AD1832" i="1"/>
  <c r="AH1831" i="1"/>
  <c r="AF1832" i="1"/>
  <c r="AG1832" i="1"/>
  <c r="AE1832" i="1"/>
  <c r="AD1833" i="1"/>
  <c r="AC1832" i="1"/>
  <c r="AG1833" i="1"/>
  <c r="AF1833" i="1"/>
  <c r="AD1834" i="1"/>
  <c r="AE1833" i="1"/>
  <c r="AC1833" i="1"/>
  <c r="AH1832" i="1"/>
  <c r="AF1834" i="1"/>
  <c r="AG1834" i="1"/>
  <c r="AC1834" i="1"/>
  <c r="AD1835" i="1"/>
  <c r="AE1834" i="1"/>
  <c r="AH1833" i="1"/>
  <c r="AH1834" i="1"/>
  <c r="AF1835" i="1"/>
  <c r="AG1835" i="1"/>
  <c r="AE1835" i="1"/>
  <c r="AC1835" i="1"/>
  <c r="AD1836" i="1"/>
  <c r="AH1835" i="1"/>
  <c r="AG1836" i="1"/>
  <c r="AF1836" i="1"/>
  <c r="AD1837" i="1"/>
  <c r="AC1836" i="1"/>
  <c r="AE1836" i="1"/>
  <c r="AG1837" i="1"/>
  <c r="AF1837" i="1"/>
  <c r="AE1837" i="1"/>
  <c r="AC1837" i="1"/>
  <c r="AD1838" i="1"/>
  <c r="AH1836" i="1"/>
  <c r="AH1837" i="1"/>
  <c r="AF1838" i="1"/>
  <c r="AG1838" i="1"/>
  <c r="AD1839" i="1"/>
  <c r="AE1838" i="1"/>
  <c r="AC1838" i="1"/>
  <c r="AF1839" i="1"/>
  <c r="AG1839" i="1"/>
  <c r="AC1839" i="1"/>
  <c r="AD1840" i="1"/>
  <c r="AE1839" i="1"/>
  <c r="AH1838" i="1"/>
  <c r="AH1839" i="1"/>
  <c r="AF1840" i="1"/>
  <c r="AG1840" i="1"/>
  <c r="AE1840" i="1"/>
  <c r="AD1841" i="1"/>
  <c r="AC1840" i="1"/>
  <c r="AF1841" i="1"/>
  <c r="AG1841" i="1"/>
  <c r="AC1841" i="1"/>
  <c r="AD1842" i="1"/>
  <c r="AE1841" i="1"/>
  <c r="AH1840" i="1"/>
  <c r="AH1841" i="1"/>
  <c r="AF1842" i="1"/>
  <c r="AG1842" i="1"/>
  <c r="AE1842" i="1"/>
  <c r="AC1842" i="1"/>
  <c r="AD1843" i="1"/>
  <c r="AH1842" i="1"/>
  <c r="AF1843" i="1"/>
  <c r="AG1843" i="1"/>
  <c r="AD1844" i="1"/>
  <c r="AC1843" i="1"/>
  <c r="AE1843" i="1"/>
  <c r="AG1844" i="1"/>
  <c r="AF1844" i="1"/>
  <c r="AD1845" i="1"/>
  <c r="AC1844" i="1"/>
  <c r="AE1844" i="1"/>
  <c r="AH1843" i="1"/>
  <c r="AF1845" i="1"/>
  <c r="AG1845" i="1"/>
  <c r="AD1846" i="1"/>
  <c r="AC1845" i="1"/>
  <c r="AE1845" i="1"/>
  <c r="AH1844" i="1"/>
  <c r="AF1846" i="1"/>
  <c r="AG1846" i="1"/>
  <c r="AC1846" i="1"/>
  <c r="AD1847" i="1"/>
  <c r="AE1846" i="1"/>
  <c r="AH1845" i="1"/>
  <c r="AH1846" i="1"/>
  <c r="AF1847" i="1"/>
  <c r="AG1847" i="1"/>
  <c r="AE1847" i="1"/>
  <c r="AC1847" i="1"/>
  <c r="AD1848" i="1"/>
  <c r="AH1847" i="1"/>
  <c r="AF1848" i="1"/>
  <c r="AG1848" i="1"/>
  <c r="AD1849" i="1"/>
  <c r="AE1848" i="1"/>
  <c r="AC1848" i="1"/>
  <c r="AG1849" i="1"/>
  <c r="AF1849" i="1"/>
  <c r="AD1850" i="1"/>
  <c r="AE1849" i="1"/>
  <c r="AC1849" i="1"/>
  <c r="AH1848" i="1"/>
  <c r="AF1850" i="1"/>
  <c r="AG1850" i="1"/>
  <c r="AC1850" i="1"/>
  <c r="AD1851" i="1"/>
  <c r="AE1850" i="1"/>
  <c r="AH1849" i="1"/>
  <c r="AH1850" i="1"/>
  <c r="AF1851" i="1"/>
  <c r="AG1851" i="1"/>
  <c r="AE1851" i="1"/>
  <c r="AC1851" i="1"/>
  <c r="AD1852" i="1"/>
  <c r="AH1851" i="1"/>
  <c r="AF1852" i="1"/>
  <c r="AG1852" i="1"/>
  <c r="AC1852" i="1"/>
  <c r="AD1853" i="1"/>
  <c r="AE1852" i="1"/>
  <c r="AH1852" i="1"/>
  <c r="AF1853" i="1"/>
  <c r="AG1853" i="1"/>
  <c r="AE1853" i="1"/>
  <c r="AD1854" i="1"/>
  <c r="AC1853" i="1"/>
  <c r="AG1854" i="1"/>
  <c r="AF1854" i="1"/>
  <c r="AC1854" i="1"/>
  <c r="AE1854" i="1"/>
  <c r="AD1855" i="1"/>
  <c r="AH1853" i="1"/>
  <c r="AH1854" i="1"/>
  <c r="AG1855" i="1"/>
  <c r="AF1855" i="1"/>
  <c r="AE1855" i="1"/>
  <c r="AC1855" i="1"/>
  <c r="AD1856" i="1"/>
  <c r="AH1855" i="1"/>
  <c r="AF1856" i="1"/>
  <c r="AG1856" i="1"/>
  <c r="AC1856" i="1"/>
  <c r="AE1856" i="1"/>
  <c r="AD1857" i="1"/>
  <c r="AH1856" i="1"/>
  <c r="AF1857" i="1"/>
  <c r="AG1857" i="1"/>
  <c r="AD1858" i="1"/>
  <c r="AC1857" i="1"/>
  <c r="AE1857" i="1"/>
  <c r="AG1858" i="1"/>
  <c r="AF1858" i="1"/>
  <c r="AC1858" i="1"/>
  <c r="AD1859" i="1"/>
  <c r="AE1858" i="1"/>
  <c r="AH1857" i="1"/>
  <c r="AH1858" i="1"/>
  <c r="AG1859" i="1"/>
  <c r="AF1859" i="1"/>
  <c r="AD1860" i="1"/>
  <c r="AE1859" i="1"/>
  <c r="AC1859" i="1"/>
  <c r="AG1860" i="1"/>
  <c r="AF1860" i="1"/>
  <c r="AD1861" i="1"/>
  <c r="AC1860" i="1"/>
  <c r="AE1860" i="1"/>
  <c r="AH1859" i="1"/>
  <c r="AF1861" i="1"/>
  <c r="AG1861" i="1"/>
  <c r="AE1861" i="1"/>
  <c r="AC1861" i="1"/>
  <c r="AD1862" i="1"/>
  <c r="AH1860" i="1"/>
  <c r="AH1861" i="1"/>
  <c r="AG1862" i="1"/>
  <c r="AF1862" i="1"/>
  <c r="AC1862" i="1"/>
  <c r="AE1862" i="1"/>
  <c r="AD1863" i="1"/>
  <c r="AH1862" i="1"/>
  <c r="AF1863" i="1"/>
  <c r="AG1863" i="1"/>
  <c r="AD1864" i="1"/>
  <c r="AE1863" i="1"/>
  <c r="AC1863" i="1"/>
  <c r="AG1864" i="1"/>
  <c r="AF1864" i="1"/>
  <c r="AE1864" i="1"/>
  <c r="AD1865" i="1"/>
  <c r="AC1864" i="1"/>
  <c r="AH1863" i="1"/>
  <c r="AG1865" i="1"/>
  <c r="AF1865" i="1"/>
  <c r="AD1866" i="1"/>
  <c r="AE1865" i="1"/>
  <c r="AC1865" i="1"/>
  <c r="AH1864" i="1"/>
  <c r="AG1866" i="1"/>
  <c r="AF1866" i="1"/>
  <c r="AC1866" i="1"/>
  <c r="AD1867" i="1"/>
  <c r="AE1866" i="1"/>
  <c r="AH1865" i="1"/>
  <c r="AH1866" i="1"/>
  <c r="AF1867" i="1"/>
  <c r="AG1867" i="1"/>
  <c r="AE1867" i="1"/>
  <c r="AC1867" i="1"/>
  <c r="AD1868" i="1"/>
  <c r="AH1867" i="1"/>
  <c r="AG1868" i="1"/>
  <c r="AF1868" i="1"/>
  <c r="AD1869" i="1"/>
  <c r="AC1868" i="1"/>
  <c r="AE1868" i="1"/>
  <c r="AG1869" i="1"/>
  <c r="AF1869" i="1"/>
  <c r="AE1869" i="1"/>
  <c r="AC1869" i="1"/>
  <c r="AD1870" i="1"/>
  <c r="AH1868" i="1"/>
  <c r="AH1869" i="1"/>
  <c r="AG1870" i="1"/>
  <c r="AF1870" i="1"/>
  <c r="AD1871" i="1"/>
  <c r="AE1870" i="1"/>
  <c r="AC1870" i="1"/>
  <c r="AF1871" i="1"/>
  <c r="AG1871" i="1"/>
  <c r="AC1871" i="1"/>
  <c r="AD1872" i="1"/>
  <c r="AE1871" i="1"/>
  <c r="AH1870" i="1"/>
  <c r="AH1871" i="1"/>
  <c r="AG1872" i="1"/>
  <c r="AF1872" i="1"/>
  <c r="AE1872" i="1"/>
  <c r="AD1873" i="1"/>
  <c r="AC1872" i="1"/>
  <c r="AF1873" i="1"/>
  <c r="AG1873" i="1"/>
  <c r="AC1873" i="1"/>
  <c r="AD1874" i="1"/>
  <c r="AE1873" i="1"/>
  <c r="AH1872" i="1"/>
  <c r="AH1873" i="1"/>
  <c r="AG1874" i="1"/>
  <c r="AF1874" i="1"/>
  <c r="AE1874" i="1"/>
  <c r="AC1874" i="1"/>
  <c r="AD1875" i="1"/>
  <c r="AH1874" i="1"/>
  <c r="AG1875" i="1"/>
  <c r="AF1875" i="1"/>
  <c r="AD1876" i="1"/>
  <c r="AC1875" i="1"/>
  <c r="AE1875" i="1"/>
  <c r="AF1876" i="1"/>
  <c r="AG1876" i="1"/>
  <c r="AD1877" i="1"/>
  <c r="AC1876" i="1"/>
  <c r="AE1876" i="1"/>
  <c r="AH1875" i="1"/>
  <c r="AG1877" i="1"/>
  <c r="AF1877" i="1"/>
  <c r="AD1878" i="1"/>
  <c r="AC1877" i="1"/>
  <c r="AE1877" i="1"/>
  <c r="AH1876" i="1"/>
  <c r="AG1878" i="1"/>
  <c r="AF1878" i="1"/>
  <c r="AC1878" i="1"/>
  <c r="AD1879" i="1"/>
  <c r="AE1878" i="1"/>
  <c r="AH1877" i="1"/>
  <c r="AH1878" i="1"/>
  <c r="AG1879" i="1"/>
  <c r="AF1879" i="1"/>
  <c r="AE1879" i="1"/>
  <c r="AC1879" i="1"/>
  <c r="AD1880" i="1"/>
  <c r="AH1879" i="1"/>
  <c r="AF1880" i="1"/>
  <c r="AG1880" i="1"/>
  <c r="AE1880" i="1"/>
  <c r="AD1881" i="1"/>
  <c r="AC1880" i="1"/>
  <c r="AG1881" i="1"/>
  <c r="AF1881" i="1"/>
  <c r="AD1882" i="1"/>
  <c r="AE1881" i="1"/>
  <c r="AC1881" i="1"/>
  <c r="AH1880" i="1"/>
  <c r="AF1882" i="1"/>
  <c r="AG1882" i="1"/>
  <c r="AC1882" i="1"/>
  <c r="AD1883" i="1"/>
  <c r="AE1882" i="1"/>
  <c r="AH1881" i="1"/>
  <c r="AH1882" i="1"/>
  <c r="AG1883" i="1"/>
  <c r="AF1883" i="1"/>
  <c r="AE1883" i="1"/>
  <c r="AC1883" i="1"/>
  <c r="AD1884" i="1"/>
  <c r="AH1883" i="1"/>
  <c r="AG1884" i="1"/>
  <c r="AF1884" i="1"/>
  <c r="AC1884" i="1"/>
  <c r="AD1885" i="1"/>
  <c r="AE1884" i="1"/>
  <c r="AH1884" i="1"/>
  <c r="AF1885" i="1"/>
  <c r="AG1885" i="1"/>
  <c r="AE1885" i="1"/>
  <c r="AD1886" i="1"/>
  <c r="AC1885" i="1"/>
  <c r="AF1886" i="1"/>
  <c r="AG1886" i="1"/>
  <c r="AC1886" i="1"/>
  <c r="AE1886" i="1"/>
  <c r="AD1887" i="1"/>
  <c r="AH1885" i="1"/>
  <c r="AH1886" i="1"/>
  <c r="AG1887" i="1"/>
  <c r="AF1887" i="1"/>
  <c r="AE1887" i="1"/>
  <c r="AC1887" i="1"/>
  <c r="AD1888" i="1"/>
  <c r="AH1887" i="1"/>
  <c r="AG1888" i="1"/>
  <c r="AF1888" i="1"/>
  <c r="AC1888" i="1"/>
  <c r="AE1888" i="1"/>
  <c r="AD1889" i="1"/>
  <c r="AH1888" i="1"/>
  <c r="AG1889" i="1"/>
  <c r="AF1889" i="1"/>
  <c r="AD1890" i="1"/>
  <c r="AC1889" i="1"/>
  <c r="AE1889" i="1"/>
  <c r="AF1890" i="1"/>
  <c r="AG1890" i="1"/>
  <c r="AC1890" i="1"/>
  <c r="AD1891" i="1"/>
  <c r="AE1890" i="1"/>
  <c r="AH1889" i="1"/>
  <c r="AH1890" i="1"/>
  <c r="AG1891" i="1"/>
  <c r="AF1891" i="1"/>
  <c r="AC1891" i="1"/>
  <c r="AE1891" i="1"/>
  <c r="AD1892" i="1"/>
  <c r="AH1891" i="1"/>
  <c r="AG1892" i="1"/>
  <c r="AF1892" i="1"/>
  <c r="AD1893" i="1"/>
  <c r="AE1892" i="1"/>
  <c r="AC1892" i="1"/>
  <c r="AF1893" i="1"/>
  <c r="AG1893" i="1"/>
  <c r="AC1893" i="1"/>
  <c r="AD1894" i="1"/>
  <c r="AE1893" i="1"/>
  <c r="AH1892" i="1"/>
  <c r="AH1893" i="1"/>
  <c r="AG1894" i="1"/>
  <c r="AF1894" i="1"/>
  <c r="AC1894" i="1"/>
  <c r="AD1895" i="1"/>
  <c r="AE1894" i="1"/>
  <c r="AH1894" i="1"/>
  <c r="AG1895" i="1"/>
  <c r="AF1895" i="1"/>
  <c r="AE1895" i="1"/>
  <c r="AC1895" i="1"/>
  <c r="AD1896" i="1"/>
  <c r="AH1895" i="1"/>
  <c r="AG1896" i="1"/>
  <c r="AF1896" i="1"/>
  <c r="AE1896" i="1"/>
  <c r="AD1897" i="1"/>
  <c r="AC1896" i="1"/>
  <c r="AG1897" i="1"/>
  <c r="AF1897" i="1"/>
  <c r="AD1898" i="1"/>
  <c r="AE1897" i="1"/>
  <c r="AC1897" i="1"/>
  <c r="AH1896" i="1"/>
  <c r="AF1898" i="1"/>
  <c r="AG1898" i="1"/>
  <c r="AC1898" i="1"/>
  <c r="AD1899" i="1"/>
  <c r="AE1898" i="1"/>
  <c r="AH1897" i="1"/>
  <c r="AH1898" i="1"/>
  <c r="AG1899" i="1"/>
  <c r="AF1899" i="1"/>
  <c r="AE1899" i="1"/>
  <c r="AC1899" i="1"/>
  <c r="AD1900" i="1"/>
  <c r="AH1899" i="1"/>
  <c r="AF1900" i="1"/>
  <c r="AG1900" i="1"/>
  <c r="AD1901" i="1"/>
  <c r="AC1900" i="1"/>
  <c r="AE1900" i="1"/>
  <c r="AF1901" i="1"/>
  <c r="AG1901" i="1"/>
  <c r="AE1901" i="1"/>
  <c r="AC1901" i="1"/>
  <c r="AD1902" i="1"/>
  <c r="AH1900" i="1"/>
  <c r="AH1901" i="1"/>
  <c r="AG1902" i="1"/>
  <c r="AF1902" i="1"/>
  <c r="AD1903" i="1"/>
  <c r="AE1902" i="1"/>
  <c r="AC1902" i="1"/>
  <c r="AF1903" i="1"/>
  <c r="AG1903" i="1"/>
  <c r="AC1903" i="1"/>
  <c r="AD1904" i="1"/>
  <c r="AE1903" i="1"/>
  <c r="AH1902" i="1"/>
  <c r="AH1903" i="1"/>
  <c r="AF1904" i="1"/>
  <c r="AG1904" i="1"/>
  <c r="AE1904" i="1"/>
  <c r="AD1905" i="1"/>
  <c r="AC1904" i="1"/>
  <c r="AF1905" i="1"/>
  <c r="AG1905" i="1"/>
  <c r="AE1905" i="1"/>
  <c r="AD1906" i="1"/>
  <c r="AC1905" i="1"/>
  <c r="AH1904" i="1"/>
  <c r="AG1906" i="1"/>
  <c r="AF1906" i="1"/>
  <c r="AE1906" i="1"/>
  <c r="AC1906" i="1"/>
  <c r="AD1907" i="1"/>
  <c r="AH1905" i="1"/>
  <c r="AH1906" i="1"/>
  <c r="AF1907" i="1"/>
  <c r="AG1907" i="1"/>
  <c r="AD1908" i="1"/>
  <c r="AC1907" i="1"/>
  <c r="AE1907" i="1"/>
  <c r="AG1908" i="1"/>
  <c r="AF1908" i="1"/>
  <c r="AC1908" i="1"/>
  <c r="AD1909" i="1"/>
  <c r="AE1908" i="1"/>
  <c r="AH1907" i="1"/>
  <c r="AH1908" i="1"/>
  <c r="AG1909" i="1"/>
  <c r="AF1909" i="1"/>
  <c r="AD1910" i="1"/>
  <c r="AE1909" i="1"/>
  <c r="AC1909" i="1"/>
  <c r="AG1910" i="1"/>
  <c r="AF1910" i="1"/>
  <c r="AD1911" i="1"/>
  <c r="AE1910" i="1"/>
  <c r="AC1910" i="1"/>
  <c r="AH1909" i="1"/>
  <c r="AG1911" i="1"/>
  <c r="AF1911" i="1"/>
  <c r="AC1911" i="1"/>
  <c r="AE1911" i="1"/>
  <c r="AD1912" i="1"/>
  <c r="AH1910" i="1"/>
  <c r="AH1911" i="1"/>
  <c r="AF1912" i="1"/>
  <c r="AG1912" i="1"/>
  <c r="AE1912" i="1"/>
  <c r="AD1913" i="1"/>
  <c r="AC1912" i="1"/>
  <c r="AF1913" i="1"/>
  <c r="AG1913" i="1"/>
  <c r="AC1913" i="1"/>
  <c r="AD1914" i="1"/>
  <c r="AE1913" i="1"/>
  <c r="AH1912" i="1"/>
  <c r="AH1913" i="1"/>
  <c r="AG1914" i="1"/>
  <c r="AF1914" i="1"/>
  <c r="AE1914" i="1"/>
  <c r="AC1914" i="1"/>
  <c r="AD1915" i="1"/>
  <c r="AH1914" i="1"/>
  <c r="AF1915" i="1"/>
  <c r="AG1915" i="1"/>
  <c r="AD1916" i="1"/>
  <c r="AC1915" i="1"/>
  <c r="AE1915" i="1"/>
  <c r="AF1916" i="1"/>
  <c r="AG1916" i="1"/>
  <c r="AD1917" i="1"/>
  <c r="AE1916" i="1"/>
  <c r="AC1916" i="1"/>
  <c r="AH1915" i="1"/>
  <c r="AG1917" i="1"/>
  <c r="AF1917" i="1"/>
  <c r="AE1917" i="1"/>
  <c r="AC1917" i="1"/>
  <c r="AD1918" i="1"/>
  <c r="AH1916" i="1"/>
  <c r="AH1917" i="1"/>
  <c r="AG1918" i="1"/>
  <c r="AF1918" i="1"/>
  <c r="AD1919" i="1"/>
  <c r="AC1918" i="1"/>
  <c r="AE1918" i="1"/>
  <c r="AF1919" i="1"/>
  <c r="AG1919" i="1"/>
  <c r="AC1919" i="1"/>
  <c r="AE1919" i="1"/>
  <c r="AD1920" i="1"/>
  <c r="AH1918" i="1"/>
  <c r="AH1919" i="1"/>
  <c r="AF1920" i="1"/>
  <c r="AG1920" i="1"/>
  <c r="AC1920" i="1"/>
  <c r="AE1920" i="1"/>
  <c r="AD1921" i="1"/>
  <c r="AH1920" i="1"/>
  <c r="AF1921" i="1"/>
  <c r="AG1921" i="1"/>
  <c r="AC1921" i="1"/>
  <c r="AE1921" i="1"/>
  <c r="AD1922" i="1"/>
  <c r="AH1921" i="1"/>
  <c r="AF1922" i="1"/>
  <c r="AG1922" i="1"/>
  <c r="AE1922" i="1"/>
  <c r="AD1923" i="1"/>
  <c r="AC1922" i="1"/>
  <c r="AF1923" i="1"/>
  <c r="AG1923" i="1"/>
  <c r="AC1923" i="1"/>
  <c r="AE1923" i="1"/>
  <c r="AD1924" i="1"/>
  <c r="AH1922" i="1"/>
  <c r="AH1923" i="1"/>
  <c r="AF1924" i="1"/>
  <c r="AG1924" i="1"/>
  <c r="AC1924" i="1"/>
  <c r="AD1925" i="1"/>
  <c r="AE1924" i="1"/>
  <c r="AH1924" i="1"/>
  <c r="AF1925" i="1"/>
  <c r="AG1925" i="1"/>
  <c r="AE1925" i="1"/>
  <c r="AD1926" i="1"/>
  <c r="AC1925" i="1"/>
  <c r="AF1926" i="1"/>
  <c r="AG1926" i="1"/>
  <c r="AD1927" i="1"/>
  <c r="AE1926" i="1"/>
  <c r="AC1926" i="1"/>
  <c r="AH1925" i="1"/>
  <c r="AF1927" i="1"/>
  <c r="AG1927" i="1"/>
  <c r="AC1927" i="1"/>
  <c r="AE1927" i="1"/>
  <c r="AD1928" i="1"/>
  <c r="AH1926" i="1"/>
  <c r="AH1927" i="1"/>
  <c r="AF1928" i="1"/>
  <c r="AG1928" i="1"/>
  <c r="AE1928" i="1"/>
  <c r="AD1929" i="1"/>
  <c r="AC1928" i="1"/>
  <c r="AF1929" i="1"/>
  <c r="AG1929" i="1"/>
  <c r="AC1929" i="1"/>
  <c r="AE1929" i="1"/>
  <c r="AD1930" i="1"/>
  <c r="AH1928" i="1"/>
  <c r="AH1929" i="1"/>
  <c r="AF1930" i="1"/>
  <c r="AG1930" i="1"/>
  <c r="AC1930" i="1"/>
  <c r="AD1931" i="1"/>
  <c r="AE1930" i="1"/>
  <c r="AH1930" i="1"/>
  <c r="AF1931" i="1"/>
  <c r="AG1931" i="1"/>
  <c r="AE1931" i="1"/>
  <c r="AC1931" i="1"/>
  <c r="AD1932" i="1"/>
  <c r="AH1931" i="1"/>
  <c r="AG1932" i="1"/>
  <c r="AF1932" i="1"/>
  <c r="AE1932" i="1"/>
  <c r="AD1933" i="1"/>
  <c r="AC1932" i="1"/>
  <c r="AG1933" i="1"/>
  <c r="AF1933" i="1"/>
  <c r="AD1934" i="1"/>
  <c r="AC1933" i="1"/>
  <c r="AE1933" i="1"/>
  <c r="AH1932" i="1"/>
  <c r="AG1934" i="1"/>
  <c r="AF1934" i="1"/>
  <c r="AD1935" i="1"/>
  <c r="AC1934" i="1"/>
  <c r="AE1934" i="1"/>
  <c r="AH1933" i="1"/>
  <c r="AF1935" i="1"/>
  <c r="AG1935" i="1"/>
  <c r="AE1935" i="1"/>
  <c r="AD1936" i="1"/>
  <c r="AC1935" i="1"/>
  <c r="AH1934" i="1"/>
  <c r="AG1936" i="1"/>
  <c r="AF1936" i="1"/>
  <c r="AD1937" i="1"/>
  <c r="AC1936" i="1"/>
  <c r="AE1936" i="1"/>
  <c r="AH1935" i="1"/>
  <c r="AG1937" i="1"/>
  <c r="AF1937" i="1"/>
  <c r="AE1937" i="1"/>
  <c r="AD1938" i="1"/>
  <c r="AC1937" i="1"/>
  <c r="AH1936" i="1"/>
  <c r="AF1938" i="1"/>
  <c r="AG1938" i="1"/>
  <c r="AC1938" i="1"/>
  <c r="AD1939" i="1"/>
  <c r="AE1938" i="1"/>
  <c r="AH1937" i="1"/>
  <c r="AH1938" i="1"/>
  <c r="AG1939" i="1"/>
  <c r="AF1939" i="1"/>
  <c r="AD1940" i="1"/>
  <c r="AC1939" i="1"/>
  <c r="AE1939" i="1"/>
  <c r="AG1940" i="1"/>
  <c r="AF1940" i="1"/>
  <c r="AE1940" i="1"/>
  <c r="AD1941" i="1"/>
  <c r="AC1940" i="1"/>
  <c r="AH1939" i="1"/>
  <c r="AG1941" i="1"/>
  <c r="AF1941" i="1"/>
  <c r="AE1941" i="1"/>
  <c r="AD1942" i="1"/>
  <c r="AC1941" i="1"/>
  <c r="AH1940" i="1"/>
  <c r="AF1942" i="1"/>
  <c r="AG1942" i="1"/>
  <c r="AE1942" i="1"/>
  <c r="AD1943" i="1"/>
  <c r="AC1942" i="1"/>
  <c r="AH1941" i="1"/>
  <c r="AF1943" i="1"/>
  <c r="AG1943" i="1"/>
  <c r="AE1943" i="1"/>
  <c r="AD1944" i="1"/>
  <c r="AC1943" i="1"/>
  <c r="AH1942" i="1"/>
  <c r="AG1944" i="1"/>
  <c r="AF1944" i="1"/>
  <c r="AD1945" i="1"/>
  <c r="AC1944" i="1"/>
  <c r="AE1944" i="1"/>
  <c r="AH1943" i="1"/>
  <c r="AG1945" i="1"/>
  <c r="AF1945" i="1"/>
  <c r="AD1946" i="1"/>
  <c r="AC1945" i="1"/>
  <c r="AE1945" i="1"/>
  <c r="AH1944" i="1"/>
  <c r="AG1946" i="1"/>
  <c r="AF1946" i="1"/>
  <c r="AC1946" i="1"/>
  <c r="AE1946" i="1"/>
  <c r="AD1947" i="1"/>
  <c r="AH1945" i="1"/>
  <c r="AH1946" i="1"/>
  <c r="AG1947" i="1"/>
  <c r="AF1947" i="1"/>
  <c r="AC1947" i="1"/>
  <c r="AD1948" i="1"/>
  <c r="AE1947" i="1"/>
  <c r="AH1947" i="1"/>
  <c r="AF1948" i="1"/>
  <c r="AG1948" i="1"/>
  <c r="AE1948" i="1"/>
  <c r="AD1949" i="1"/>
  <c r="AC1948" i="1"/>
  <c r="AF1949" i="1"/>
  <c r="AG1949" i="1"/>
  <c r="AD1950" i="1"/>
  <c r="AE1949" i="1"/>
  <c r="AC1949" i="1"/>
  <c r="AH1948" i="1"/>
  <c r="AF1950" i="1"/>
  <c r="AG1950" i="1"/>
  <c r="AE1950" i="1"/>
  <c r="AD1951" i="1"/>
  <c r="AC1950" i="1"/>
  <c r="AH1949" i="1"/>
  <c r="AF1951" i="1"/>
  <c r="AG1951" i="1"/>
  <c r="AE1951" i="1"/>
  <c r="AD1952" i="1"/>
  <c r="AC1951" i="1"/>
  <c r="AH1950" i="1"/>
  <c r="AG1952" i="1"/>
  <c r="AF1952" i="1"/>
  <c r="AC1952" i="1"/>
  <c r="AE1952" i="1"/>
  <c r="AD1953" i="1"/>
  <c r="AH1951" i="1"/>
  <c r="AH1952" i="1"/>
  <c r="AG1953" i="1"/>
  <c r="AF1953" i="1"/>
  <c r="AD1954" i="1"/>
  <c r="AC1953" i="1"/>
  <c r="AE1953" i="1"/>
  <c r="AG1954" i="1"/>
  <c r="AF1954" i="1"/>
  <c r="AC1954" i="1"/>
  <c r="AE1954" i="1"/>
  <c r="AD1955" i="1"/>
  <c r="AH1953" i="1"/>
  <c r="AH1954" i="1"/>
  <c r="AG1955" i="1"/>
  <c r="AF1955" i="1"/>
  <c r="AD1956" i="1"/>
  <c r="AC1955" i="1"/>
  <c r="AE1955" i="1"/>
  <c r="AG1956" i="1"/>
  <c r="AF1956" i="1"/>
  <c r="AE1956" i="1"/>
  <c r="AC1956" i="1"/>
  <c r="AD1957" i="1"/>
  <c r="AH1955" i="1"/>
  <c r="AH1956" i="1"/>
  <c r="AF1957" i="1"/>
  <c r="AG1957" i="1"/>
  <c r="AD1958" i="1"/>
  <c r="AE1957" i="1"/>
  <c r="AC1957" i="1"/>
  <c r="AF1958" i="1"/>
  <c r="AG1958" i="1"/>
  <c r="AC1958" i="1"/>
  <c r="AD1959" i="1"/>
  <c r="AE1958" i="1"/>
  <c r="AH1957" i="1"/>
  <c r="AH1958" i="1"/>
  <c r="AG1959" i="1"/>
  <c r="AF1959" i="1"/>
  <c r="AE1959" i="1"/>
  <c r="AD1960" i="1"/>
  <c r="AC1959" i="1"/>
  <c r="AF1960" i="1"/>
  <c r="AG1960" i="1"/>
  <c r="AE1960" i="1"/>
  <c r="AD1961" i="1"/>
  <c r="AC1960" i="1"/>
  <c r="AH1959" i="1"/>
  <c r="AF1961" i="1"/>
  <c r="AG1961" i="1"/>
  <c r="AE1961" i="1"/>
  <c r="AD1962" i="1"/>
  <c r="AC1961" i="1"/>
  <c r="AH1960" i="1"/>
  <c r="AF1962" i="1"/>
  <c r="AG1962" i="1"/>
  <c r="AD1963" i="1"/>
  <c r="AC1962" i="1"/>
  <c r="AE1962" i="1"/>
  <c r="AH1961" i="1"/>
  <c r="AG1963" i="1"/>
  <c r="AF1963" i="1"/>
  <c r="AE1963" i="1"/>
  <c r="AD1964" i="1"/>
  <c r="AC1963" i="1"/>
  <c r="AH1962" i="1"/>
  <c r="AG1964" i="1"/>
  <c r="AF1964" i="1"/>
  <c r="AE1964" i="1"/>
  <c r="AD1965" i="1"/>
  <c r="AC1964" i="1"/>
  <c r="AH1963" i="1"/>
  <c r="AG1965" i="1"/>
  <c r="AF1965" i="1"/>
  <c r="AC1965" i="1"/>
  <c r="AD1966" i="1"/>
  <c r="AE1965" i="1"/>
  <c r="AH1964" i="1"/>
  <c r="AH1965" i="1"/>
  <c r="AG1966" i="1"/>
  <c r="AF1966" i="1"/>
  <c r="AC1966" i="1"/>
  <c r="AD1967" i="1"/>
  <c r="AE1966" i="1"/>
  <c r="AH1966" i="1"/>
  <c r="AF1967" i="1"/>
  <c r="AG1967" i="1"/>
  <c r="AE1967" i="1"/>
  <c r="AD1968" i="1"/>
  <c r="AC1967" i="1"/>
  <c r="AG1968" i="1"/>
  <c r="AF1968" i="1"/>
  <c r="AE1968" i="1"/>
  <c r="AC1968" i="1"/>
  <c r="AD1969" i="1"/>
  <c r="AH1967" i="1"/>
  <c r="AH1968" i="1"/>
  <c r="AF1969" i="1"/>
  <c r="AG1969" i="1"/>
  <c r="AD1970" i="1"/>
  <c r="AE1969" i="1"/>
  <c r="AC1969" i="1"/>
  <c r="AG1970" i="1"/>
  <c r="AF1970" i="1"/>
  <c r="AD1971" i="1"/>
  <c r="AE1970" i="1"/>
  <c r="AC1970" i="1"/>
  <c r="AH1969" i="1"/>
  <c r="AG1971" i="1"/>
  <c r="AF1971" i="1"/>
  <c r="AD1972" i="1"/>
  <c r="AE1971" i="1"/>
  <c r="AC1971" i="1"/>
  <c r="AH1970" i="1"/>
  <c r="AG1972" i="1"/>
  <c r="AF1972" i="1"/>
  <c r="AE1972" i="1"/>
  <c r="AD1973" i="1"/>
  <c r="AC1972" i="1"/>
  <c r="AH1971" i="1"/>
  <c r="AF1973" i="1"/>
  <c r="AG1973" i="1"/>
  <c r="AC1973" i="1"/>
  <c r="AE1973" i="1"/>
  <c r="AD1974" i="1"/>
  <c r="AH1972" i="1"/>
  <c r="AH1973" i="1"/>
  <c r="AG1974" i="1"/>
  <c r="AF1974" i="1"/>
  <c r="AE1974" i="1"/>
  <c r="AC1974" i="1"/>
  <c r="AD1975" i="1"/>
  <c r="AH1974" i="1"/>
  <c r="AF1975" i="1"/>
  <c r="AG1975" i="1"/>
  <c r="AC1975" i="1"/>
  <c r="AD1976" i="1"/>
  <c r="AE1975" i="1"/>
  <c r="AH1975" i="1"/>
  <c r="AF1976" i="1"/>
  <c r="AG1976" i="1"/>
  <c r="AC1976" i="1"/>
  <c r="AD1977" i="1"/>
  <c r="AE1976" i="1"/>
  <c r="AH1976" i="1"/>
  <c r="AG1977" i="1"/>
  <c r="AF1977" i="1"/>
  <c r="AE1977" i="1"/>
  <c r="AC1977" i="1"/>
  <c r="AD1978" i="1"/>
  <c r="AH1977" i="1"/>
  <c r="AF1978" i="1"/>
  <c r="AG1978" i="1"/>
  <c r="AC1978" i="1"/>
  <c r="AD1979" i="1"/>
  <c r="AE1978" i="1"/>
  <c r="AH1978" i="1"/>
  <c r="AG1979" i="1"/>
  <c r="AF1979" i="1"/>
  <c r="AD1980" i="1"/>
  <c r="AE1979" i="1"/>
  <c r="AC1979" i="1"/>
  <c r="AF1980" i="1"/>
  <c r="AG1980" i="1"/>
  <c r="AE1980" i="1"/>
  <c r="AC1980" i="1"/>
  <c r="AD1981" i="1"/>
  <c r="AH1979" i="1"/>
  <c r="AH1980" i="1"/>
  <c r="AF1981" i="1"/>
  <c r="AG1981" i="1"/>
  <c r="AD1982" i="1"/>
  <c r="AC1981" i="1"/>
  <c r="AE1981" i="1"/>
  <c r="AG1982" i="1"/>
  <c r="AF1982" i="1"/>
  <c r="AE1982" i="1"/>
  <c r="AC1982" i="1"/>
  <c r="AD1983" i="1"/>
  <c r="AH1981" i="1"/>
  <c r="AH1982" i="1"/>
  <c r="AF1983" i="1"/>
  <c r="AG1983" i="1"/>
  <c r="AC1983" i="1"/>
  <c r="AD1984" i="1"/>
  <c r="AE1983" i="1"/>
  <c r="AH1983" i="1"/>
  <c r="AF1984" i="1"/>
  <c r="AG1984" i="1"/>
  <c r="AD1985" i="1"/>
  <c r="AE1984" i="1"/>
  <c r="AC1984" i="1"/>
  <c r="AF1985" i="1"/>
  <c r="AG1985" i="1"/>
  <c r="AD1986" i="1"/>
  <c r="AC1985" i="1"/>
  <c r="AE1985" i="1"/>
  <c r="AH1984" i="1"/>
  <c r="AF1986" i="1"/>
  <c r="AG1986" i="1"/>
  <c r="AD1987" i="1"/>
  <c r="AE1986" i="1"/>
  <c r="AC1986" i="1"/>
  <c r="AH1985" i="1"/>
  <c r="AF1987" i="1"/>
  <c r="AG1987" i="1"/>
  <c r="AD1988" i="1"/>
  <c r="AC1987" i="1"/>
  <c r="AE1987" i="1"/>
  <c r="AH1986" i="1"/>
  <c r="AG1988" i="1"/>
  <c r="AF1988" i="1"/>
  <c r="AE1988" i="1"/>
  <c r="AD1989" i="1"/>
  <c r="AC1988" i="1"/>
  <c r="AH1987" i="1"/>
  <c r="AG1989" i="1"/>
  <c r="AF1989" i="1"/>
  <c r="AC1989" i="1"/>
  <c r="AD1990" i="1"/>
  <c r="AE1989" i="1"/>
  <c r="AH1988" i="1"/>
  <c r="AH1989" i="1"/>
  <c r="AF1990" i="1"/>
  <c r="AG1990" i="1"/>
  <c r="AE1990" i="1"/>
  <c r="AC1990" i="1"/>
  <c r="AD1991" i="1"/>
  <c r="AH1990" i="1"/>
  <c r="AF1991" i="1"/>
  <c r="AG1991" i="1"/>
  <c r="AC1991" i="1"/>
  <c r="AD1992" i="1"/>
  <c r="AE1991" i="1"/>
  <c r="AH1991" i="1"/>
  <c r="AG1992" i="1"/>
  <c r="AF1992" i="1"/>
  <c r="AC1992" i="1"/>
  <c r="AD1993" i="1"/>
  <c r="AE1992" i="1"/>
  <c r="AH1992" i="1"/>
  <c r="AF1993" i="1"/>
  <c r="AG1993" i="1"/>
  <c r="AE1993" i="1"/>
  <c r="AC1993" i="1"/>
  <c r="AD1994" i="1"/>
  <c r="AH1993" i="1"/>
  <c r="AF1994" i="1"/>
  <c r="AG1994" i="1"/>
  <c r="AC1994" i="1"/>
  <c r="AD1995" i="1"/>
  <c r="AE1994" i="1"/>
  <c r="AH1994" i="1"/>
  <c r="AG1995" i="1"/>
  <c r="AF1995" i="1"/>
  <c r="AD1996" i="1"/>
  <c r="AE1995" i="1"/>
  <c r="AC1995" i="1"/>
  <c r="AG1996" i="1"/>
  <c r="AF1996" i="1"/>
  <c r="AE1996" i="1"/>
  <c r="AD1997" i="1"/>
  <c r="AC1996" i="1"/>
  <c r="AH1995" i="1"/>
  <c r="AG1997" i="1"/>
  <c r="AF1997" i="1"/>
  <c r="AC1997" i="1"/>
  <c r="AD1998" i="1"/>
  <c r="AE1997" i="1"/>
  <c r="AH1996" i="1"/>
  <c r="AH1997" i="1"/>
  <c r="AG1998" i="1"/>
  <c r="AF1998" i="1"/>
  <c r="AC1998" i="1"/>
  <c r="AD1999" i="1"/>
  <c r="AE1998" i="1"/>
  <c r="AH1998" i="1"/>
  <c r="AG1999" i="1"/>
  <c r="AF1999" i="1"/>
  <c r="AE1999" i="1"/>
  <c r="AD2000" i="1"/>
  <c r="AC1999" i="1"/>
  <c r="AF2000" i="1"/>
  <c r="AG2000" i="1"/>
  <c r="AE2000" i="1"/>
  <c r="AC2000" i="1"/>
  <c r="AD2001" i="1"/>
  <c r="AH1999" i="1"/>
  <c r="AH2000" i="1"/>
  <c r="AG2001" i="1"/>
  <c r="AF2001" i="1"/>
  <c r="AC2001" i="1"/>
  <c r="AE2001" i="1"/>
  <c r="AD2002" i="1"/>
  <c r="AH2001" i="1"/>
  <c r="AG2002" i="1"/>
  <c r="AF2002" i="1"/>
  <c r="AD2003" i="1"/>
  <c r="AE2002" i="1"/>
  <c r="AC2002" i="1"/>
  <c r="AG2003" i="1"/>
  <c r="AF2003" i="1"/>
  <c r="AD2004" i="1"/>
  <c r="AE2003" i="1"/>
  <c r="AC2003" i="1"/>
  <c r="AH2002" i="1"/>
  <c r="AG2004" i="1"/>
  <c r="AF2004" i="1"/>
  <c r="AE2004" i="1"/>
  <c r="AD2005" i="1"/>
  <c r="AC2004" i="1"/>
  <c r="AH2003" i="1"/>
  <c r="AG2005" i="1"/>
  <c r="AF2005" i="1"/>
  <c r="AC2005" i="1"/>
  <c r="AE2005" i="1"/>
  <c r="AD2006" i="1"/>
  <c r="AH2004" i="1"/>
  <c r="AH2005" i="1"/>
  <c r="AF2006" i="1"/>
  <c r="AG2006" i="1"/>
  <c r="AE2006" i="1"/>
  <c r="AC2006" i="1"/>
  <c r="AD2007" i="1"/>
  <c r="AH2006" i="1"/>
  <c r="AF2007" i="1"/>
  <c r="AG2007" i="1"/>
  <c r="AC2007" i="1"/>
  <c r="AD2008" i="1"/>
  <c r="AE2007" i="1"/>
  <c r="AH2007" i="1"/>
  <c r="AG2008" i="1"/>
  <c r="AF2008" i="1"/>
  <c r="AD2009" i="1"/>
  <c r="AE2008" i="1"/>
  <c r="AC2008" i="1"/>
  <c r="AF2009" i="1"/>
  <c r="AG2009" i="1"/>
  <c r="AD2010" i="1"/>
  <c r="AC2009" i="1"/>
  <c r="AE2009" i="1"/>
  <c r="AH2008" i="1"/>
  <c r="AG2010" i="1"/>
  <c r="AF2010" i="1"/>
  <c r="AD2011" i="1"/>
  <c r="AE2010" i="1"/>
  <c r="AC2010" i="1"/>
  <c r="AH2009" i="1"/>
  <c r="AG2011" i="1"/>
  <c r="AF2011" i="1"/>
  <c r="AD2012" i="1"/>
  <c r="AE2011" i="1"/>
  <c r="AC2011" i="1"/>
  <c r="AH2010" i="1"/>
  <c r="AG2012" i="1"/>
  <c r="AF2012" i="1"/>
  <c r="AE2012" i="1"/>
  <c r="AC2012" i="1"/>
  <c r="AD2013" i="1"/>
  <c r="AH2011" i="1"/>
  <c r="AH2012" i="1"/>
  <c r="AF2013" i="1"/>
  <c r="AG2013" i="1"/>
  <c r="AD2014" i="1"/>
  <c r="AC2013" i="1"/>
  <c r="AE2013" i="1"/>
  <c r="AF2014" i="1"/>
  <c r="AG2014" i="1"/>
  <c r="AC2014" i="1"/>
  <c r="AD2015" i="1"/>
  <c r="AE2014" i="1"/>
  <c r="AH2013" i="1"/>
  <c r="AH2014" i="1"/>
  <c r="AG2015" i="1"/>
  <c r="AF2015" i="1"/>
  <c r="AE2015" i="1"/>
  <c r="AD2016" i="1"/>
  <c r="AC2015" i="1"/>
  <c r="AF2016" i="1"/>
  <c r="AG2016" i="1"/>
  <c r="AC2016" i="1"/>
  <c r="AD2017" i="1"/>
  <c r="AE2016" i="1"/>
  <c r="AH2015" i="1"/>
  <c r="AH2016" i="1"/>
  <c r="AF2017" i="1"/>
  <c r="AG2017" i="1"/>
  <c r="AD2018" i="1"/>
  <c r="AC2017" i="1"/>
  <c r="AE2017" i="1"/>
  <c r="AF2018" i="1"/>
  <c r="AG2018" i="1"/>
  <c r="AD2019" i="1"/>
  <c r="AE2018" i="1"/>
  <c r="AC2018" i="1"/>
  <c r="AH2017" i="1"/>
  <c r="AG2019" i="1"/>
  <c r="AF2019" i="1"/>
  <c r="AD2020" i="1"/>
  <c r="AC2019" i="1"/>
  <c r="AE2019" i="1"/>
  <c r="AH2018" i="1"/>
  <c r="AF2020" i="1"/>
  <c r="AG2020" i="1"/>
  <c r="AE2020" i="1"/>
  <c r="AD2021" i="1"/>
  <c r="AC2020" i="1"/>
  <c r="AH2019" i="1"/>
  <c r="AF2021" i="1"/>
  <c r="AG2021" i="1"/>
  <c r="AC2021" i="1"/>
  <c r="AD2022" i="1"/>
  <c r="AE2021" i="1"/>
  <c r="AH2020" i="1"/>
  <c r="AH2021" i="1"/>
  <c r="AG2022" i="1"/>
  <c r="AF2022" i="1"/>
  <c r="AE2022" i="1"/>
  <c r="AC2022" i="1"/>
  <c r="AD2023" i="1"/>
  <c r="AH2022" i="1"/>
  <c r="AG2023" i="1"/>
  <c r="AF2023" i="1"/>
  <c r="AC2023" i="1"/>
  <c r="AD2024" i="1"/>
  <c r="AE2023" i="1"/>
  <c r="AH2023" i="1"/>
  <c r="AF2024" i="1"/>
  <c r="AG2024" i="1"/>
  <c r="AC2024" i="1"/>
  <c r="AD2025" i="1"/>
  <c r="AE2024" i="1"/>
  <c r="AH2024" i="1"/>
  <c r="AF2025" i="1"/>
  <c r="AG2025" i="1"/>
  <c r="AC2025" i="1"/>
  <c r="AD2026" i="1"/>
  <c r="AE2025" i="1"/>
  <c r="AH2025" i="1"/>
  <c r="AF2026" i="1"/>
  <c r="AG2026" i="1"/>
  <c r="AC2026" i="1"/>
  <c r="AE2026" i="1"/>
  <c r="AD2027" i="1"/>
  <c r="AH2026" i="1"/>
  <c r="AG2027" i="1"/>
  <c r="AF2027" i="1"/>
  <c r="AD2028" i="1"/>
  <c r="AE2027" i="1"/>
  <c r="AC2027" i="1"/>
  <c r="AG2028" i="1"/>
  <c r="AF2028" i="1"/>
  <c r="AC2028" i="1"/>
  <c r="AD2029" i="1"/>
  <c r="AE2028" i="1"/>
  <c r="AH2027" i="1"/>
  <c r="AH2028" i="1"/>
  <c r="AF2029" i="1"/>
  <c r="AG2029" i="1"/>
  <c r="AD2030" i="1"/>
  <c r="AE2029" i="1"/>
  <c r="AC2029" i="1"/>
  <c r="AG2030" i="1"/>
  <c r="AF2030" i="1"/>
  <c r="AC2030" i="1"/>
  <c r="AD2031" i="1"/>
  <c r="AE2030" i="1"/>
  <c r="AH2029" i="1"/>
  <c r="AH2030" i="1"/>
  <c r="AF2031" i="1"/>
  <c r="AG2031" i="1"/>
  <c r="AE2031" i="1"/>
  <c r="AD2032" i="1"/>
  <c r="AC2031" i="1"/>
  <c r="AG2032" i="1"/>
  <c r="AF2032" i="1"/>
  <c r="AE2032" i="1"/>
  <c r="AC2032" i="1"/>
  <c r="AD2033" i="1"/>
  <c r="AH2031" i="1"/>
  <c r="AH2032" i="1"/>
  <c r="AF2033" i="1"/>
  <c r="AG2033" i="1"/>
  <c r="AE2033" i="1"/>
  <c r="AC2033" i="1"/>
  <c r="AD2034" i="1"/>
  <c r="AH2033" i="1"/>
  <c r="AF2034" i="1"/>
  <c r="AG2034" i="1"/>
  <c r="AE2034" i="1"/>
  <c r="AD2035" i="1"/>
  <c r="AC2034" i="1"/>
  <c r="AG2035" i="1"/>
  <c r="AF2035" i="1"/>
  <c r="AD2036" i="1"/>
  <c r="AE2035" i="1"/>
  <c r="AC2035" i="1"/>
  <c r="AH2034" i="1"/>
  <c r="AF2036" i="1"/>
  <c r="AG2036" i="1"/>
  <c r="AE2036" i="1"/>
  <c r="AD2037" i="1"/>
  <c r="AC2036" i="1"/>
  <c r="AH2035" i="1"/>
  <c r="AG2037" i="1"/>
  <c r="AF2037" i="1"/>
  <c r="AC2037" i="1"/>
  <c r="AE2037" i="1"/>
  <c r="AD2038" i="1"/>
  <c r="AH2036" i="1"/>
  <c r="AH2037" i="1"/>
  <c r="AF2038" i="1"/>
  <c r="AG2038" i="1"/>
  <c r="AE2038" i="1"/>
  <c r="AC2038" i="1"/>
  <c r="AD2039" i="1"/>
  <c r="AH2038" i="1"/>
  <c r="AG2039" i="1"/>
  <c r="AF2039" i="1"/>
  <c r="AC2039" i="1"/>
  <c r="AD2040" i="1"/>
  <c r="AE2039" i="1"/>
  <c r="AH2039" i="1"/>
  <c r="AG2040" i="1"/>
  <c r="AF2040" i="1"/>
  <c r="AC2040" i="1"/>
  <c r="AD2041" i="1"/>
  <c r="AE2040" i="1"/>
  <c r="AH2040" i="1"/>
  <c r="AF2041" i="1"/>
  <c r="AG2041" i="1"/>
  <c r="AE2041" i="1"/>
  <c r="AC2041" i="1"/>
  <c r="AD2042" i="1"/>
  <c r="AH2041" i="1"/>
  <c r="AF2042" i="1"/>
  <c r="AG2042" i="1"/>
  <c r="AC2042" i="1"/>
  <c r="AD2043" i="1"/>
  <c r="AE2042" i="1"/>
  <c r="AH2042" i="1"/>
  <c r="AF2043" i="1"/>
  <c r="AG2043" i="1"/>
  <c r="AD2044" i="1"/>
  <c r="AE2043" i="1"/>
  <c r="AC2043" i="1"/>
  <c r="AF2044" i="1"/>
  <c r="AG2044" i="1"/>
  <c r="AE2044" i="1"/>
  <c r="AD2045" i="1"/>
  <c r="AC2044" i="1"/>
  <c r="AH2043" i="1"/>
  <c r="AG2045" i="1"/>
  <c r="AF2045" i="1"/>
  <c r="AC2045" i="1"/>
  <c r="AD2046" i="1"/>
  <c r="AE2045" i="1"/>
  <c r="AH2044" i="1"/>
  <c r="AH2045" i="1"/>
  <c r="AF2046" i="1"/>
  <c r="AG2046" i="1"/>
  <c r="AD2047" i="1"/>
  <c r="AE2046" i="1"/>
  <c r="AC2046" i="1"/>
  <c r="AG2047" i="1"/>
  <c r="AF2047" i="1"/>
  <c r="AC2047" i="1"/>
  <c r="AD2048" i="1"/>
  <c r="AE2047" i="1"/>
  <c r="AH2046" i="1"/>
  <c r="AH2047" i="1"/>
  <c r="AF2048" i="1"/>
  <c r="AG2048" i="1"/>
  <c r="AD2049" i="1"/>
  <c r="AE2048" i="1"/>
  <c r="AC2048" i="1"/>
  <c r="AG2049" i="1"/>
  <c r="AF2049" i="1"/>
  <c r="AC2049" i="1"/>
  <c r="AE2049" i="1"/>
  <c r="AD2050" i="1"/>
  <c r="AH2048" i="1"/>
  <c r="AH2049" i="1"/>
  <c r="AG2050" i="1"/>
  <c r="AF2050" i="1"/>
  <c r="AD2051" i="1"/>
  <c r="AE2050" i="1"/>
  <c r="AC2050" i="1"/>
  <c r="AF2051" i="1"/>
  <c r="AG2051" i="1"/>
  <c r="AC2051" i="1"/>
  <c r="AD2052" i="1"/>
  <c r="AE2051" i="1"/>
  <c r="AH2050" i="1"/>
  <c r="AH2051" i="1"/>
  <c r="AF2052" i="1"/>
  <c r="AG2052" i="1"/>
  <c r="AE2052" i="1"/>
  <c r="AC2052" i="1"/>
  <c r="AD2053" i="1"/>
  <c r="AH2052" i="1"/>
  <c r="AG2053" i="1"/>
  <c r="AF2053" i="1"/>
  <c r="AD2054" i="1"/>
  <c r="AC2053" i="1"/>
  <c r="AE2053" i="1"/>
  <c r="AG2054" i="1"/>
  <c r="AF2054" i="1"/>
  <c r="AC2054" i="1"/>
  <c r="AD2055" i="1"/>
  <c r="AE2054" i="1"/>
  <c r="AH2053" i="1"/>
  <c r="AH2054" i="1"/>
  <c r="AG2055" i="1"/>
  <c r="AF2055" i="1"/>
  <c r="AE2055" i="1"/>
  <c r="AD2056" i="1"/>
  <c r="AC2055" i="1"/>
  <c r="AG2056" i="1"/>
  <c r="AF2056" i="1"/>
  <c r="AE2056" i="1"/>
  <c r="AC2056" i="1"/>
  <c r="AD2057" i="1"/>
  <c r="AH2055" i="1"/>
  <c r="AH2056" i="1"/>
  <c r="AF2057" i="1"/>
  <c r="AG2057" i="1"/>
  <c r="AD2058" i="1"/>
  <c r="AE2057" i="1"/>
  <c r="AC2057" i="1"/>
  <c r="AG2058" i="1"/>
  <c r="AF2058" i="1"/>
  <c r="AD2059" i="1"/>
  <c r="AE2058" i="1"/>
  <c r="AC2058" i="1"/>
  <c r="AH2057" i="1"/>
  <c r="AF2059" i="1"/>
  <c r="AG2059" i="1"/>
  <c r="AD2060" i="1"/>
  <c r="AE2059" i="1"/>
  <c r="AC2059" i="1"/>
  <c r="AH2058" i="1"/>
  <c r="AG2060" i="1"/>
  <c r="AF2060" i="1"/>
  <c r="AE2060" i="1"/>
  <c r="AC2060" i="1"/>
  <c r="AD2061" i="1"/>
  <c r="AH2059" i="1"/>
  <c r="AH2060" i="1"/>
  <c r="AG2061" i="1"/>
  <c r="AF2061" i="1"/>
  <c r="AD2062" i="1"/>
  <c r="AC2061" i="1"/>
  <c r="AE2061" i="1"/>
  <c r="AF2062" i="1"/>
  <c r="AG2062" i="1"/>
  <c r="AC2062" i="1"/>
  <c r="AD2063" i="1"/>
  <c r="AE2062" i="1"/>
  <c r="AH2061" i="1"/>
  <c r="AH2062" i="1"/>
  <c r="AF2063" i="1"/>
  <c r="AG2063" i="1"/>
  <c r="AE2063" i="1"/>
  <c r="AD2064" i="1"/>
  <c r="AC2063" i="1"/>
  <c r="AG2064" i="1"/>
  <c r="AF2064" i="1"/>
  <c r="AE2064" i="1"/>
  <c r="AC2064" i="1"/>
  <c r="AD2065" i="1"/>
  <c r="AH2063" i="1"/>
  <c r="AH2064" i="1"/>
  <c r="AG2065" i="1"/>
  <c r="AF2065" i="1"/>
  <c r="AC2065" i="1"/>
  <c r="AD2066" i="1"/>
  <c r="AE2065" i="1"/>
  <c r="AH2065" i="1"/>
  <c r="AF2066" i="1"/>
  <c r="AG2066" i="1"/>
  <c r="AC2066" i="1"/>
  <c r="AE2066" i="1"/>
  <c r="AD2067" i="1"/>
  <c r="AH2066" i="1"/>
  <c r="AF2067" i="1"/>
  <c r="AG2067" i="1"/>
  <c r="AC2067" i="1"/>
  <c r="AE2067" i="1"/>
  <c r="AD2068" i="1"/>
  <c r="AH2067" i="1"/>
  <c r="AG2068" i="1"/>
  <c r="AF2068" i="1"/>
  <c r="AE2068" i="1"/>
  <c r="AC2068" i="1"/>
  <c r="AD2069" i="1"/>
  <c r="AH2068" i="1"/>
  <c r="AG2069" i="1"/>
  <c r="AF2069" i="1"/>
  <c r="AE2069" i="1"/>
  <c r="AC2069" i="1"/>
  <c r="AD2070" i="1"/>
  <c r="AH2069" i="1"/>
  <c r="AF2070" i="1"/>
  <c r="AG2070" i="1"/>
  <c r="AD2071" i="1"/>
  <c r="AC2070" i="1"/>
  <c r="AE2070" i="1"/>
  <c r="AF2071" i="1"/>
  <c r="AG2071" i="1"/>
  <c r="AE2071" i="1"/>
  <c r="AD2072" i="1"/>
  <c r="AC2071" i="1"/>
  <c r="AH2070" i="1"/>
  <c r="AG2072" i="1"/>
  <c r="AF2072" i="1"/>
  <c r="AC2072" i="1"/>
  <c r="AD2073" i="1"/>
  <c r="AE2072" i="1"/>
  <c r="AH2071" i="1"/>
  <c r="AH2072" i="1"/>
  <c r="AG2073" i="1"/>
  <c r="AF2073" i="1"/>
  <c r="AD2074" i="1"/>
  <c r="AE2073" i="1"/>
  <c r="AC2073" i="1"/>
  <c r="AF2074" i="1"/>
  <c r="AG2074" i="1"/>
  <c r="AD2075" i="1"/>
  <c r="AE2074" i="1"/>
  <c r="AC2074" i="1"/>
  <c r="AH2073" i="1"/>
  <c r="AG2075" i="1"/>
  <c r="AF2075" i="1"/>
  <c r="AD2076" i="1"/>
  <c r="AE2075" i="1"/>
  <c r="AC2075" i="1"/>
  <c r="AH2074" i="1"/>
  <c r="AG2076" i="1"/>
  <c r="AF2076" i="1"/>
  <c r="AE2076" i="1"/>
  <c r="AD2077" i="1"/>
  <c r="AC2076" i="1"/>
  <c r="AH2075" i="1"/>
  <c r="AF2077" i="1"/>
  <c r="AG2077" i="1"/>
  <c r="AC2077" i="1"/>
  <c r="AD2078" i="1"/>
  <c r="AE2077" i="1"/>
  <c r="AH2076" i="1"/>
  <c r="AH2077" i="1"/>
  <c r="AF2078" i="1"/>
  <c r="AG2078" i="1"/>
  <c r="AE2078" i="1"/>
  <c r="AC2078" i="1"/>
  <c r="AD2079" i="1"/>
  <c r="AH2078" i="1"/>
  <c r="AG2079" i="1"/>
  <c r="AF2079" i="1"/>
  <c r="AC2079" i="1"/>
  <c r="AD2080" i="1"/>
  <c r="AE2079" i="1"/>
  <c r="AH2079" i="1"/>
  <c r="AG2080" i="1"/>
  <c r="AF2080" i="1"/>
  <c r="AD2081" i="1"/>
  <c r="AE2080" i="1"/>
  <c r="AC2080" i="1"/>
  <c r="AF2081" i="1"/>
  <c r="AG2081" i="1"/>
  <c r="AC2081" i="1"/>
  <c r="AE2081" i="1"/>
  <c r="AD2082" i="1"/>
  <c r="AH2080" i="1"/>
  <c r="AH2081" i="1"/>
  <c r="AG2082" i="1"/>
  <c r="AF2082" i="1"/>
  <c r="AD2083" i="1"/>
  <c r="AE2082" i="1"/>
  <c r="AC2082" i="1"/>
  <c r="AG2083" i="1"/>
  <c r="AF2083" i="1"/>
  <c r="AC2083" i="1"/>
  <c r="AD2084" i="1"/>
  <c r="AE2083" i="1"/>
  <c r="AH2082" i="1"/>
  <c r="AH2083" i="1"/>
  <c r="AG2084" i="1"/>
  <c r="AF2084" i="1"/>
  <c r="AD2085" i="1"/>
  <c r="AE2084" i="1"/>
  <c r="AC2084" i="1"/>
  <c r="AF2085" i="1"/>
  <c r="AG2085" i="1"/>
  <c r="AC2085" i="1"/>
  <c r="AE2085" i="1"/>
  <c r="AD2086" i="1"/>
  <c r="AH2084" i="1"/>
  <c r="AH2085" i="1"/>
  <c r="AG2086" i="1"/>
  <c r="AF2086" i="1"/>
  <c r="AE2086" i="1"/>
  <c r="AC2086" i="1"/>
  <c r="AD2087" i="1"/>
  <c r="AH2086" i="1"/>
  <c r="AF2087" i="1"/>
  <c r="AG2087" i="1"/>
  <c r="AC2087" i="1"/>
  <c r="AD2088" i="1"/>
  <c r="AE2087" i="1"/>
  <c r="AH2087" i="1"/>
  <c r="AG2088" i="1"/>
  <c r="AF2088" i="1"/>
  <c r="AC2088" i="1"/>
  <c r="AD2089" i="1"/>
  <c r="AE2088" i="1"/>
  <c r="AH2088" i="1"/>
  <c r="AF2089" i="1"/>
  <c r="AG2089" i="1"/>
  <c r="AD2090" i="1"/>
  <c r="AE2089" i="1"/>
  <c r="AC2089" i="1"/>
  <c r="AG2090" i="1"/>
  <c r="AF2090" i="1"/>
  <c r="AD2091" i="1"/>
  <c r="AE2090" i="1"/>
  <c r="AC2090" i="1"/>
  <c r="AH2089" i="1"/>
  <c r="AG2091" i="1"/>
  <c r="AF2091" i="1"/>
  <c r="AD2092" i="1"/>
  <c r="AE2091" i="1"/>
  <c r="AC2091" i="1"/>
  <c r="AH2090" i="1"/>
  <c r="AG2092" i="1"/>
  <c r="AF2092" i="1"/>
  <c r="AC2092" i="1"/>
  <c r="AD2093" i="1"/>
  <c r="AE2092" i="1"/>
  <c r="AH2091" i="1"/>
  <c r="AH2092" i="1"/>
  <c r="AG2093" i="1"/>
  <c r="AF2093" i="1"/>
  <c r="AE2093" i="1"/>
  <c r="AD2094" i="1"/>
  <c r="AC2093" i="1"/>
  <c r="AG2094" i="1"/>
  <c r="AF2094" i="1"/>
  <c r="AE2094" i="1"/>
  <c r="AD2095" i="1"/>
  <c r="AC2094" i="1"/>
  <c r="AH2093" i="1"/>
  <c r="AG2095" i="1"/>
  <c r="AF2095" i="1"/>
  <c r="AE2095" i="1"/>
  <c r="AD2096" i="1"/>
  <c r="AC2095" i="1"/>
  <c r="AH2094" i="1"/>
  <c r="AF2096" i="1"/>
  <c r="AG2096" i="1"/>
  <c r="AE2096" i="1"/>
  <c r="AC2096" i="1"/>
  <c r="AD2097" i="1"/>
  <c r="AH2095" i="1"/>
  <c r="AH2096" i="1"/>
  <c r="AF2097" i="1"/>
  <c r="AG2097" i="1"/>
  <c r="AE2097" i="1"/>
  <c r="AC2097" i="1"/>
  <c r="AD2098" i="1"/>
  <c r="AH2097" i="1"/>
  <c r="AF2098" i="1"/>
  <c r="AG2098" i="1"/>
  <c r="AE2098" i="1"/>
  <c r="AD2099" i="1"/>
  <c r="AC2098" i="1"/>
  <c r="AF2099" i="1"/>
  <c r="AG2099" i="1"/>
  <c r="AE2099" i="1"/>
  <c r="AD2100" i="1"/>
  <c r="AC2099" i="1"/>
  <c r="AH2098" i="1"/>
  <c r="AG2100" i="1"/>
  <c r="AF2100" i="1"/>
  <c r="AE2100" i="1"/>
  <c r="AC2100" i="1"/>
  <c r="AD2101" i="1"/>
  <c r="AH2099" i="1"/>
  <c r="AH2100" i="1"/>
  <c r="AG2101" i="1"/>
  <c r="AF2101" i="1"/>
  <c r="AE2101" i="1"/>
  <c r="AC2101" i="1"/>
  <c r="AD2102" i="1"/>
  <c r="AH2101" i="1"/>
  <c r="AF2102" i="1"/>
  <c r="AG2102" i="1"/>
  <c r="AD2103" i="1"/>
  <c r="AC2102" i="1"/>
  <c r="AE2102" i="1"/>
  <c r="AG2103" i="1"/>
  <c r="AF2103" i="1"/>
  <c r="AC2103" i="1"/>
  <c r="AD2104" i="1"/>
  <c r="AE2103" i="1"/>
  <c r="AH2102" i="1"/>
  <c r="AH2103" i="1"/>
  <c r="AG2104" i="1"/>
  <c r="AF2104" i="1"/>
  <c r="AE2104" i="1"/>
  <c r="AC2104" i="1"/>
  <c r="AD2105" i="1"/>
  <c r="AH2104" i="1"/>
  <c r="AG2105" i="1"/>
  <c r="AF2105" i="1"/>
  <c r="AE2105" i="1"/>
  <c r="AD2106" i="1"/>
  <c r="AC2105" i="1"/>
  <c r="AF2106" i="1"/>
  <c r="AG2106" i="1"/>
  <c r="AC2106" i="1"/>
  <c r="AD2107" i="1"/>
  <c r="AE2106" i="1"/>
  <c r="AH2105" i="1"/>
  <c r="AH2106" i="1"/>
  <c r="AF2107" i="1"/>
  <c r="AG2107" i="1"/>
  <c r="AD2108" i="1"/>
  <c r="AE2107" i="1"/>
  <c r="AC2107" i="1"/>
  <c r="AF2108" i="1"/>
  <c r="AG2108" i="1"/>
  <c r="AE2108" i="1"/>
  <c r="AD2109" i="1"/>
  <c r="AC2108" i="1"/>
  <c r="AH2107" i="1"/>
  <c r="AF2109" i="1"/>
  <c r="AG2109" i="1"/>
  <c r="AC2109" i="1"/>
  <c r="AD2110" i="1"/>
  <c r="AE2109" i="1"/>
  <c r="AH2108" i="1"/>
  <c r="AH2109" i="1"/>
  <c r="AF2110" i="1"/>
  <c r="AG2110" i="1"/>
  <c r="AC2110" i="1"/>
  <c r="AD2111" i="1"/>
  <c r="AE2110" i="1"/>
  <c r="AH2110" i="1"/>
  <c r="AG2111" i="1"/>
  <c r="AF2111" i="1"/>
  <c r="AE2111" i="1"/>
  <c r="AD2112" i="1"/>
  <c r="AC2111" i="1"/>
  <c r="AG2112" i="1"/>
  <c r="AF2112" i="1"/>
  <c r="AC2112" i="1"/>
  <c r="AD2113" i="1"/>
  <c r="AE2112" i="1"/>
  <c r="AH2111" i="1"/>
  <c r="AH2112" i="1"/>
  <c r="AG2113" i="1"/>
  <c r="AF2113" i="1"/>
  <c r="AC2113" i="1"/>
  <c r="AE2113" i="1"/>
  <c r="AD2114" i="1"/>
  <c r="AH2113" i="1"/>
  <c r="AG2114" i="1"/>
  <c r="AF2114" i="1"/>
  <c r="AD2115" i="1"/>
  <c r="AE2114" i="1"/>
  <c r="AC2114" i="1"/>
  <c r="AG2115" i="1"/>
  <c r="AF2115" i="1"/>
  <c r="AC2115" i="1"/>
  <c r="AD2116" i="1"/>
  <c r="AE2115" i="1"/>
  <c r="AH2114" i="1"/>
  <c r="AH2115" i="1"/>
  <c r="AF2116" i="1"/>
  <c r="AG2116" i="1"/>
  <c r="AE2116" i="1"/>
  <c r="AC2116" i="1"/>
  <c r="AD2117" i="1"/>
  <c r="AH2116" i="1"/>
  <c r="AF2117" i="1"/>
  <c r="AG2117" i="1"/>
  <c r="AD2118" i="1"/>
  <c r="AC2117" i="1"/>
  <c r="AE2117" i="1"/>
  <c r="AF2118" i="1"/>
  <c r="AG2118" i="1"/>
  <c r="AC2118" i="1"/>
  <c r="AD2119" i="1"/>
  <c r="AE2118" i="1"/>
  <c r="AH2117" i="1"/>
  <c r="AH2118" i="1"/>
  <c r="AG2119" i="1"/>
  <c r="AF2119" i="1"/>
  <c r="AE2119" i="1"/>
  <c r="AD2120" i="1"/>
  <c r="AC2119" i="1"/>
  <c r="AG2120" i="1"/>
  <c r="AF2120" i="1"/>
  <c r="AE2120" i="1"/>
  <c r="AC2120" i="1"/>
  <c r="AD2121" i="1"/>
  <c r="AH2119" i="1"/>
  <c r="AH2120" i="1"/>
  <c r="AF2121" i="1"/>
  <c r="AG2121" i="1"/>
  <c r="AC2121" i="1"/>
  <c r="AD2122" i="1"/>
  <c r="AE2121" i="1"/>
  <c r="AH2121" i="1"/>
  <c r="AF2122" i="1"/>
  <c r="AG2122" i="1"/>
  <c r="AC2122" i="1"/>
  <c r="AE2122" i="1"/>
  <c r="AD2123" i="1"/>
  <c r="AH2122" i="1"/>
  <c r="AF2123" i="1"/>
  <c r="AG2123" i="1"/>
  <c r="AD2124" i="1"/>
  <c r="AE2123" i="1"/>
  <c r="AC2123" i="1"/>
  <c r="AG2124" i="1"/>
  <c r="AF2124" i="1"/>
  <c r="AE2124" i="1"/>
  <c r="AC2124" i="1"/>
  <c r="AD2125" i="1"/>
  <c r="AH2123" i="1"/>
  <c r="AH2124" i="1"/>
  <c r="AG2125" i="1"/>
  <c r="AF2125" i="1"/>
  <c r="AD2126" i="1"/>
  <c r="AC2125" i="1"/>
  <c r="AE2125" i="1"/>
  <c r="AF2126" i="1"/>
  <c r="AG2126" i="1"/>
  <c r="AC2126" i="1"/>
  <c r="AD2127" i="1"/>
  <c r="AE2126" i="1"/>
  <c r="AH2125" i="1"/>
  <c r="AH2126" i="1"/>
  <c r="AF2127" i="1"/>
  <c r="AG2127" i="1"/>
  <c r="AE2127" i="1"/>
  <c r="AD2128" i="1"/>
  <c r="AC2127" i="1"/>
  <c r="AF2128" i="1"/>
  <c r="AG2128" i="1"/>
  <c r="AC2128" i="1"/>
  <c r="AD2129" i="1"/>
  <c r="AE2128" i="1"/>
  <c r="AH2127" i="1"/>
  <c r="AH2128" i="1"/>
  <c r="AF2129" i="1"/>
  <c r="AG2129" i="1"/>
  <c r="AE2129" i="1"/>
  <c r="AD2130" i="1"/>
  <c r="AC2129" i="1"/>
  <c r="AG2130" i="1"/>
  <c r="AF2130" i="1"/>
  <c r="AD2131" i="1"/>
  <c r="AE2130" i="1"/>
  <c r="AC2130" i="1"/>
  <c r="AH2129" i="1"/>
  <c r="AF2131" i="1"/>
  <c r="AG2131" i="1"/>
  <c r="AC2131" i="1"/>
  <c r="AE2131" i="1"/>
  <c r="AD2132" i="1"/>
  <c r="AH2130" i="1"/>
  <c r="AH2131" i="1"/>
  <c r="AG2132" i="1"/>
  <c r="AF2132" i="1"/>
  <c r="AE2132" i="1"/>
  <c r="AC2132" i="1"/>
  <c r="AD2133" i="1"/>
  <c r="AH2132" i="1"/>
  <c r="AG2133" i="1"/>
  <c r="AF2133" i="1"/>
  <c r="AE2133" i="1"/>
  <c r="AC2133" i="1"/>
  <c r="AD2134" i="1"/>
  <c r="AH2133" i="1"/>
  <c r="AF2134" i="1"/>
  <c r="AG2134" i="1"/>
  <c r="AD2135" i="1"/>
  <c r="AC2134" i="1"/>
  <c r="AE2134" i="1"/>
  <c r="AF2135" i="1"/>
  <c r="AG2135" i="1"/>
  <c r="AE2135" i="1"/>
  <c r="AD2136" i="1"/>
  <c r="AC2135" i="1"/>
  <c r="AH2134" i="1"/>
  <c r="AF2136" i="1"/>
  <c r="AG2136" i="1"/>
  <c r="AC2136" i="1"/>
  <c r="AD2137" i="1"/>
  <c r="AE2136" i="1"/>
  <c r="AH2135" i="1"/>
  <c r="AH2136" i="1"/>
  <c r="AF2137" i="1"/>
  <c r="AG2137" i="1"/>
  <c r="AD2138" i="1"/>
  <c r="AE2137" i="1"/>
  <c r="AC2137" i="1"/>
  <c r="AF2138" i="1"/>
  <c r="AG2138" i="1"/>
  <c r="AD2139" i="1"/>
  <c r="AE2138" i="1"/>
  <c r="AC2138" i="1"/>
  <c r="AH2137" i="1"/>
  <c r="AG2139" i="1"/>
  <c r="AF2139" i="1"/>
  <c r="AE2139" i="1"/>
  <c r="AC2139" i="1"/>
  <c r="AD2140" i="1"/>
  <c r="AH2138" i="1"/>
  <c r="AH2139" i="1"/>
  <c r="AF2140" i="1"/>
  <c r="AG2140" i="1"/>
  <c r="AE2140" i="1"/>
  <c r="AD2141" i="1"/>
  <c r="AC2140" i="1"/>
  <c r="AG2141" i="1"/>
  <c r="AF2141" i="1"/>
  <c r="AC2141" i="1"/>
  <c r="AD2142" i="1"/>
  <c r="AE2141" i="1"/>
  <c r="AH2140" i="1"/>
  <c r="AH2141" i="1"/>
  <c r="AG2142" i="1"/>
  <c r="AF2142" i="1"/>
  <c r="AE2142" i="1"/>
  <c r="AC2142" i="1"/>
  <c r="AD2143" i="1"/>
  <c r="AH2142" i="1"/>
  <c r="AG2143" i="1"/>
  <c r="AF2143" i="1"/>
  <c r="AC2143" i="1"/>
  <c r="AD2144" i="1"/>
  <c r="AE2143" i="1"/>
  <c r="AH2143" i="1"/>
  <c r="AF2144" i="1"/>
  <c r="AG2144" i="1"/>
  <c r="AD2145" i="1"/>
  <c r="AE2144" i="1"/>
  <c r="AC2144" i="1"/>
  <c r="AG2145" i="1"/>
  <c r="AF2145" i="1"/>
  <c r="AC2145" i="1"/>
  <c r="AE2145" i="1"/>
  <c r="AD2146" i="1"/>
  <c r="AH2144" i="1"/>
  <c r="AH2145" i="1"/>
  <c r="AG2146" i="1"/>
  <c r="AF2146" i="1"/>
  <c r="AD2147" i="1"/>
  <c r="AE2146" i="1"/>
  <c r="AC2146" i="1"/>
  <c r="AG2147" i="1"/>
  <c r="AF2147" i="1"/>
  <c r="AC2147" i="1"/>
  <c r="AD2148" i="1"/>
  <c r="AE2147" i="1"/>
  <c r="AH2146" i="1"/>
  <c r="AH2147" i="1"/>
  <c r="AF2148" i="1"/>
  <c r="AG2148" i="1"/>
  <c r="AD2149" i="1"/>
  <c r="AE2148" i="1"/>
  <c r="AC2148" i="1"/>
  <c r="AG2149" i="1"/>
  <c r="AF2149" i="1"/>
  <c r="AC2149" i="1"/>
  <c r="AE2149" i="1"/>
  <c r="AD2150" i="1"/>
  <c r="AH2148" i="1"/>
  <c r="AH2149" i="1"/>
  <c r="AF2150" i="1"/>
  <c r="AG2150" i="1"/>
  <c r="AC2150" i="1"/>
  <c r="AD2151" i="1"/>
  <c r="AE2150" i="1"/>
  <c r="AH2150" i="1"/>
  <c r="AF2151" i="1"/>
  <c r="AG2151" i="1"/>
  <c r="AE2151" i="1"/>
  <c r="AD2152" i="1"/>
  <c r="AC2151" i="1"/>
  <c r="AF2152" i="1"/>
  <c r="AG2152" i="1"/>
  <c r="AE2152" i="1"/>
  <c r="AC2152" i="1"/>
  <c r="AD2153" i="1"/>
  <c r="AH2151" i="1"/>
  <c r="AH2152" i="1"/>
  <c r="AG2153" i="1"/>
  <c r="AF2153" i="1"/>
  <c r="AD2154" i="1"/>
  <c r="AE2153" i="1"/>
  <c r="AC2153" i="1"/>
  <c r="AF2154" i="1"/>
  <c r="AG2154" i="1"/>
  <c r="AD2155" i="1"/>
  <c r="AE2154" i="1"/>
  <c r="AC2154" i="1"/>
  <c r="AH2153" i="1"/>
  <c r="AG2155" i="1"/>
  <c r="AF2155" i="1"/>
  <c r="AD2156" i="1"/>
  <c r="AE2155" i="1"/>
  <c r="AC2155" i="1"/>
  <c r="AH2154" i="1"/>
  <c r="AF2156" i="1"/>
  <c r="AG2156" i="1"/>
  <c r="AD2157" i="1"/>
  <c r="AC2156" i="1"/>
  <c r="AE2156" i="1"/>
  <c r="AH2155" i="1"/>
  <c r="AG2157" i="1"/>
  <c r="AF2157" i="1"/>
  <c r="AC2157" i="1"/>
  <c r="AE2157" i="1"/>
  <c r="AD2158" i="1"/>
  <c r="AH2156" i="1"/>
  <c r="AH2157" i="1"/>
  <c r="AG2158" i="1"/>
  <c r="AF2158" i="1"/>
  <c r="AC2158" i="1"/>
  <c r="AD2159" i="1"/>
  <c r="AE2158" i="1"/>
  <c r="AH2158" i="1"/>
  <c r="AF2159" i="1"/>
  <c r="AG2159" i="1"/>
  <c r="AE2159" i="1"/>
  <c r="AD2160" i="1"/>
  <c r="AC2159" i="1"/>
  <c r="AG2160" i="1"/>
  <c r="AF2160" i="1"/>
  <c r="AE2160" i="1"/>
  <c r="AC2160" i="1"/>
  <c r="AD2161" i="1"/>
  <c r="AH2159" i="1"/>
  <c r="AH2160" i="1"/>
  <c r="AG2161" i="1"/>
  <c r="AF2161" i="1"/>
  <c r="AE2161" i="1"/>
  <c r="AD2162" i="1"/>
  <c r="AC2161" i="1"/>
  <c r="AF2162" i="1"/>
  <c r="AG2162" i="1"/>
  <c r="AC2162" i="1"/>
  <c r="AE2162" i="1"/>
  <c r="AD2163" i="1"/>
  <c r="AH2161" i="1"/>
  <c r="AH2162" i="1"/>
  <c r="AG2163" i="1"/>
  <c r="AF2163" i="1"/>
  <c r="AD2164" i="1"/>
  <c r="AE2163" i="1"/>
  <c r="AC2163" i="1"/>
  <c r="AG2164" i="1"/>
  <c r="AF2164" i="1"/>
  <c r="AE2164" i="1"/>
  <c r="AC2164" i="1"/>
  <c r="AD2165" i="1"/>
  <c r="AH2163" i="1"/>
  <c r="AH2164" i="1"/>
  <c r="AF2165" i="1"/>
  <c r="AG2165" i="1"/>
  <c r="AE2165" i="1"/>
  <c r="AC2165" i="1"/>
  <c r="AD2166" i="1"/>
  <c r="AH2165" i="1"/>
  <c r="AF2166" i="1"/>
  <c r="AG2166" i="1"/>
  <c r="AD2167" i="1"/>
  <c r="AC2166" i="1"/>
  <c r="AE2166" i="1"/>
  <c r="AG2167" i="1"/>
  <c r="AF2167" i="1"/>
  <c r="AC2167" i="1"/>
  <c r="AD2168" i="1"/>
  <c r="AE2167" i="1"/>
  <c r="AH2166" i="1"/>
  <c r="AH2167" i="1"/>
  <c r="AG2168" i="1"/>
  <c r="AF2168" i="1"/>
  <c r="AC2168" i="1"/>
  <c r="AD2169" i="1"/>
  <c r="AE2168" i="1"/>
  <c r="AH2168" i="1"/>
  <c r="AF2169" i="1"/>
  <c r="AG2169" i="1"/>
  <c r="AE2169" i="1"/>
  <c r="AC2169" i="1"/>
  <c r="AD2170" i="1"/>
  <c r="AH2169" i="1"/>
  <c r="AF2170" i="1"/>
  <c r="AG2170" i="1"/>
  <c r="AC2170" i="1"/>
  <c r="AD2171" i="1"/>
  <c r="AE2170" i="1"/>
  <c r="AH2170" i="1"/>
  <c r="AF2171" i="1"/>
  <c r="AG2171" i="1"/>
  <c r="AD2172" i="1"/>
  <c r="AE2171" i="1"/>
  <c r="AC2171" i="1"/>
  <c r="AF2172" i="1"/>
  <c r="AG2172" i="1"/>
  <c r="AE2172" i="1"/>
  <c r="AD2173" i="1"/>
  <c r="AC2172" i="1"/>
  <c r="AH2171" i="1"/>
  <c r="AG2173" i="1"/>
  <c r="AF2173" i="1"/>
  <c r="AC2173" i="1"/>
  <c r="AD2174" i="1"/>
  <c r="AE2173" i="1"/>
  <c r="AH2172" i="1"/>
  <c r="AH2173" i="1"/>
  <c r="AF2174" i="1"/>
  <c r="AG2174" i="1"/>
  <c r="AD2175" i="1"/>
  <c r="AE2174" i="1"/>
  <c r="AC2174" i="1"/>
  <c r="AF2175" i="1"/>
  <c r="AG2175" i="1"/>
  <c r="AC2175" i="1"/>
  <c r="AD2176" i="1"/>
  <c r="AE2175" i="1"/>
  <c r="AH2174" i="1"/>
  <c r="AH2175" i="1"/>
  <c r="AF2176" i="1"/>
  <c r="AG2176" i="1"/>
  <c r="AD2177" i="1"/>
  <c r="AE2176" i="1"/>
  <c r="AC2176" i="1"/>
  <c r="AG2177" i="1"/>
  <c r="AF2177" i="1"/>
  <c r="AC2177" i="1"/>
  <c r="AE2177" i="1"/>
  <c r="AD2178" i="1"/>
  <c r="AH2176" i="1"/>
  <c r="AH2177" i="1"/>
  <c r="AF2178" i="1"/>
  <c r="AG2178" i="1"/>
  <c r="AD2179" i="1"/>
  <c r="AE2178" i="1"/>
  <c r="AC2178" i="1"/>
  <c r="AF2179" i="1"/>
  <c r="AG2179" i="1"/>
  <c r="AC2179" i="1"/>
  <c r="AD2180" i="1"/>
  <c r="AE2179" i="1"/>
  <c r="AH2178" i="1"/>
  <c r="AH2179" i="1"/>
  <c r="AF2180" i="1"/>
  <c r="AG2180" i="1"/>
  <c r="AE2180" i="1"/>
  <c r="AC2180" i="1"/>
  <c r="AD2181" i="1"/>
  <c r="AH2180" i="1"/>
  <c r="AF2181" i="1"/>
  <c r="AG2181" i="1"/>
  <c r="AD2182" i="1"/>
  <c r="AC2181" i="1"/>
  <c r="AE2181" i="1"/>
  <c r="AG2182" i="1"/>
  <c r="AF2182" i="1"/>
  <c r="AC2182" i="1"/>
  <c r="AD2183" i="1"/>
  <c r="AE2182" i="1"/>
  <c r="AH2181" i="1"/>
  <c r="AH2182" i="1"/>
  <c r="AF2183" i="1"/>
  <c r="AG2183" i="1"/>
  <c r="AE2183" i="1"/>
  <c r="AD2184" i="1"/>
  <c r="AC2183" i="1"/>
  <c r="AG2184" i="1"/>
  <c r="AF2184" i="1"/>
  <c r="AE2184" i="1"/>
  <c r="AC2184" i="1"/>
  <c r="AD2185" i="1"/>
  <c r="AH2183" i="1"/>
  <c r="AH2184" i="1"/>
  <c r="AG2185" i="1"/>
  <c r="AF2185" i="1"/>
  <c r="AD2186" i="1"/>
  <c r="AE2185" i="1"/>
  <c r="AC2185" i="1"/>
  <c r="AF2186" i="1"/>
  <c r="AG2186" i="1"/>
  <c r="AD2187" i="1"/>
  <c r="AE2186" i="1"/>
  <c r="AC2186" i="1"/>
  <c r="AH2185" i="1"/>
  <c r="AF2187" i="1"/>
  <c r="AG2187" i="1"/>
  <c r="AD2188" i="1"/>
  <c r="AE2187" i="1"/>
  <c r="AC2187" i="1"/>
  <c r="AH2186" i="1"/>
  <c r="AF2188" i="1"/>
  <c r="AG2188" i="1"/>
  <c r="AE2188" i="1"/>
  <c r="AC2188" i="1"/>
  <c r="AD2189" i="1"/>
  <c r="AH2187" i="1"/>
  <c r="AH2188" i="1"/>
  <c r="AF2189" i="1"/>
  <c r="AG2189" i="1"/>
  <c r="AD2190" i="1"/>
  <c r="AC2189" i="1"/>
  <c r="AE2189" i="1"/>
  <c r="AG2190" i="1"/>
  <c r="AF2190" i="1"/>
  <c r="AC2190" i="1"/>
  <c r="AD2191" i="1"/>
  <c r="AE2190" i="1"/>
  <c r="AH2189" i="1"/>
  <c r="AH2190" i="1"/>
  <c r="AG2191" i="1"/>
  <c r="AF2191" i="1"/>
  <c r="AE2191" i="1"/>
  <c r="AD2192" i="1"/>
  <c r="AC2191" i="1"/>
  <c r="AF2192" i="1"/>
  <c r="AG2192" i="1"/>
  <c r="AE2192" i="1"/>
  <c r="AC2192" i="1"/>
  <c r="AD2193" i="1"/>
  <c r="AH2191" i="1"/>
  <c r="AH2192" i="1"/>
  <c r="AG2193" i="1"/>
  <c r="AF2193" i="1"/>
  <c r="AC2193" i="1"/>
  <c r="AD2194" i="1"/>
  <c r="AE2193" i="1"/>
  <c r="AH2193" i="1"/>
  <c r="AF2194" i="1"/>
  <c r="AG2194" i="1"/>
  <c r="AC2194" i="1"/>
  <c r="AD2195" i="1"/>
  <c r="AE2194" i="1"/>
  <c r="AH2194" i="1"/>
  <c r="AF2195" i="1"/>
  <c r="AG2195" i="1"/>
  <c r="AE2195" i="1"/>
  <c r="AD2196" i="1"/>
  <c r="AC2195" i="1"/>
  <c r="AF2196" i="1"/>
  <c r="AG2196" i="1"/>
  <c r="AE2196" i="1"/>
  <c r="AC2196" i="1"/>
  <c r="AD2197" i="1"/>
  <c r="AH2195" i="1"/>
  <c r="AH2196" i="1"/>
  <c r="AG2197" i="1"/>
  <c r="AF2197" i="1"/>
  <c r="AC2197" i="1"/>
  <c r="AE2197" i="1"/>
  <c r="AD2198" i="1"/>
  <c r="AH2197" i="1"/>
  <c r="AF2198" i="1"/>
  <c r="AG2198" i="1"/>
  <c r="AD2199" i="1"/>
  <c r="AC2198" i="1"/>
  <c r="AE2198" i="1"/>
  <c r="AF2199" i="1"/>
  <c r="AG2199" i="1"/>
  <c r="AD2200" i="1"/>
  <c r="AE2199" i="1"/>
  <c r="AC2199" i="1"/>
  <c r="AH2198" i="1"/>
  <c r="AG2200" i="1"/>
  <c r="AF2200" i="1"/>
  <c r="AC2200" i="1"/>
  <c r="AE2200" i="1"/>
  <c r="AD2201" i="1"/>
  <c r="AH2199" i="1"/>
  <c r="AH2200" i="1"/>
  <c r="AG2201" i="1"/>
  <c r="AF2201" i="1"/>
  <c r="AE2201" i="1"/>
  <c r="AC2201" i="1"/>
  <c r="AD2202" i="1"/>
  <c r="AH2201" i="1"/>
  <c r="AF2202" i="1"/>
  <c r="AG2202" i="1"/>
  <c r="AC2202" i="1"/>
  <c r="AD2203" i="1"/>
  <c r="AE2202" i="1"/>
  <c r="AH2202" i="1"/>
  <c r="AF2203" i="1"/>
  <c r="AG2203" i="1"/>
  <c r="AC2203" i="1"/>
  <c r="AD2204" i="1"/>
  <c r="AE2203" i="1"/>
  <c r="AH2203" i="1"/>
  <c r="AF2204" i="1"/>
  <c r="AG2204" i="1"/>
  <c r="AC2204" i="1"/>
  <c r="AE2204" i="1"/>
  <c r="AD2205" i="1"/>
  <c r="AH2204" i="1"/>
  <c r="AG2205" i="1"/>
  <c r="AF2205" i="1"/>
  <c r="AC2205" i="1"/>
  <c r="AD2206" i="1"/>
  <c r="AE2205" i="1"/>
  <c r="AH2205" i="1"/>
  <c r="AF2206" i="1"/>
  <c r="AG2206" i="1"/>
  <c r="AE2206" i="1"/>
  <c r="AC2206" i="1"/>
  <c r="AD2207" i="1"/>
  <c r="AH2206" i="1"/>
  <c r="AG2207" i="1"/>
  <c r="AF2207" i="1"/>
  <c r="AE2207" i="1"/>
  <c r="AC2207" i="1"/>
  <c r="AD2208" i="1"/>
  <c r="AH2207" i="1"/>
  <c r="AF2208" i="1"/>
  <c r="AG2208" i="1"/>
  <c r="AE2208" i="1"/>
  <c r="AC2208" i="1"/>
  <c r="AD2209" i="1"/>
  <c r="AH2208" i="1"/>
  <c r="AF2209" i="1"/>
  <c r="AG2209" i="1"/>
  <c r="AC2209" i="1"/>
  <c r="AD2210" i="1"/>
  <c r="AE2209" i="1"/>
  <c r="AH2209" i="1"/>
  <c r="AF2210" i="1"/>
  <c r="AG2210" i="1"/>
  <c r="AE2210" i="1"/>
  <c r="AD2211" i="1"/>
  <c r="AC2210" i="1"/>
  <c r="AG2211" i="1"/>
  <c r="AF2211" i="1"/>
  <c r="AD2212" i="1"/>
  <c r="AE2211" i="1"/>
  <c r="AC2211" i="1"/>
  <c r="AH2210" i="1"/>
  <c r="AG2212" i="1"/>
  <c r="AF2212" i="1"/>
  <c r="AE2212" i="1"/>
  <c r="AD2213" i="1"/>
  <c r="AC2212" i="1"/>
  <c r="AH2211" i="1"/>
  <c r="AF2213" i="1"/>
  <c r="AG2213" i="1"/>
  <c r="AC2213" i="1"/>
  <c r="AD2214" i="1"/>
  <c r="AE2213" i="1"/>
  <c r="AH2212" i="1"/>
  <c r="AH2213" i="1"/>
  <c r="AF2214" i="1"/>
  <c r="AG2214" i="1"/>
  <c r="AE2214" i="1"/>
  <c r="AC2214" i="1"/>
  <c r="AD2215" i="1"/>
  <c r="AH2214" i="1"/>
  <c r="AG2215" i="1"/>
  <c r="AF2215" i="1"/>
  <c r="AE2215" i="1"/>
  <c r="AC2215" i="1"/>
  <c r="AD2216" i="1"/>
  <c r="AH2215" i="1"/>
  <c r="AG2216" i="1"/>
  <c r="AF2216" i="1"/>
  <c r="AC2216" i="1"/>
  <c r="AD2217" i="1"/>
  <c r="AE2216" i="1"/>
  <c r="AH2216" i="1"/>
  <c r="AF2217" i="1"/>
  <c r="AG2217" i="1"/>
  <c r="AE2217" i="1"/>
  <c r="AC2217" i="1"/>
  <c r="AD2218" i="1"/>
  <c r="AH2217" i="1"/>
  <c r="AF2218" i="1"/>
  <c r="AG2218" i="1"/>
  <c r="AC2218" i="1"/>
  <c r="AD2219" i="1"/>
  <c r="AE2218" i="1"/>
  <c r="AH2218" i="1"/>
  <c r="AF2219" i="1"/>
  <c r="AG2219" i="1"/>
  <c r="AC2219" i="1"/>
  <c r="AD2220" i="1"/>
  <c r="AE2219" i="1"/>
  <c r="AH2219" i="1"/>
  <c r="AF2220" i="1"/>
  <c r="AG2220" i="1"/>
  <c r="AD2221" i="1"/>
  <c r="AE2220" i="1"/>
  <c r="AC2220" i="1"/>
  <c r="AF2221" i="1"/>
  <c r="AG2221" i="1"/>
  <c r="AE2221" i="1"/>
  <c r="AD2222" i="1"/>
  <c r="AC2221" i="1"/>
  <c r="AH2220" i="1"/>
  <c r="AG2222" i="1"/>
  <c r="AF2222" i="1"/>
  <c r="AD2223" i="1"/>
  <c r="AE2222" i="1"/>
  <c r="AC2222" i="1"/>
  <c r="AH2221" i="1"/>
  <c r="AF2223" i="1"/>
  <c r="AG2223" i="1"/>
  <c r="AD2224" i="1"/>
  <c r="AE2223" i="1"/>
  <c r="AC2223" i="1"/>
  <c r="AH2222" i="1"/>
  <c r="AG2224" i="1"/>
  <c r="AF2224" i="1"/>
  <c r="AD2225" i="1"/>
  <c r="AE2224" i="1"/>
  <c r="AC2224" i="1"/>
  <c r="AH2223" i="1"/>
  <c r="AF2225" i="1"/>
  <c r="AG2225" i="1"/>
  <c r="AE2225" i="1"/>
  <c r="AC2225" i="1"/>
  <c r="AD2226" i="1"/>
  <c r="AH2224" i="1"/>
  <c r="AH2225" i="1"/>
  <c r="AG2226" i="1"/>
  <c r="AF2226" i="1"/>
  <c r="AC2226" i="1"/>
  <c r="AD2227" i="1"/>
  <c r="AE2226" i="1"/>
  <c r="AH2226" i="1"/>
  <c r="AF2227" i="1"/>
  <c r="AG2227" i="1"/>
  <c r="AD2228" i="1"/>
  <c r="AC2227" i="1"/>
  <c r="AE2227" i="1"/>
  <c r="AF2228" i="1"/>
  <c r="AG2228" i="1"/>
  <c r="AE2228" i="1"/>
  <c r="AC2228" i="1"/>
  <c r="AD2229" i="1"/>
  <c r="AH2227" i="1"/>
  <c r="AH2228" i="1"/>
  <c r="AF2229" i="1"/>
  <c r="AG2229" i="1"/>
  <c r="AC2229" i="1"/>
  <c r="AE2229" i="1"/>
  <c r="AD2230" i="1"/>
  <c r="AH2229" i="1"/>
  <c r="AF2230" i="1"/>
  <c r="AG2230" i="1"/>
  <c r="AE2230" i="1"/>
  <c r="AC2230" i="1"/>
  <c r="AD2231" i="1"/>
  <c r="AH2230" i="1"/>
  <c r="AF2231" i="1"/>
  <c r="AG2231" i="1"/>
  <c r="AE2231" i="1"/>
  <c r="AC2231" i="1"/>
  <c r="AD2232" i="1"/>
  <c r="AH2231" i="1"/>
  <c r="AG2232" i="1"/>
  <c r="AF2232" i="1"/>
  <c r="AC2232" i="1"/>
  <c r="AD2233" i="1"/>
  <c r="AE2232" i="1"/>
  <c r="AH2232" i="1"/>
  <c r="AG2233" i="1"/>
  <c r="AF2233" i="1"/>
  <c r="AD2234" i="1"/>
  <c r="AE2233" i="1"/>
  <c r="AC2233" i="1"/>
  <c r="AF2234" i="1"/>
  <c r="AG2234" i="1"/>
  <c r="AD2235" i="1"/>
  <c r="AE2234" i="1"/>
  <c r="AC2234" i="1"/>
  <c r="AH2233" i="1"/>
  <c r="AG2235" i="1"/>
  <c r="AF2235" i="1"/>
  <c r="AE2235" i="1"/>
  <c r="AD2236" i="1"/>
  <c r="AC2235" i="1"/>
  <c r="AH2234" i="1"/>
  <c r="AF2236" i="1"/>
  <c r="AG2236" i="1"/>
  <c r="AD2237" i="1"/>
  <c r="AE2236" i="1"/>
  <c r="AC2236" i="1"/>
  <c r="AH2235" i="1"/>
  <c r="AG2237" i="1"/>
  <c r="AF2237" i="1"/>
  <c r="AE2237" i="1"/>
  <c r="AD2238" i="1"/>
  <c r="AC2237" i="1"/>
  <c r="AH2236" i="1"/>
  <c r="AG2238" i="1"/>
  <c r="AF2238" i="1"/>
  <c r="AD2239" i="1"/>
  <c r="AE2238" i="1"/>
  <c r="AC2238" i="1"/>
  <c r="AH2237" i="1"/>
  <c r="AG2239" i="1"/>
  <c r="AF2239" i="1"/>
  <c r="AD2240" i="1"/>
  <c r="AE2239" i="1"/>
  <c r="AC2239" i="1"/>
  <c r="AH2238" i="1"/>
  <c r="AF2240" i="1"/>
  <c r="AG2240" i="1"/>
  <c r="AD2241" i="1"/>
  <c r="AE2240" i="1"/>
  <c r="AC2240" i="1"/>
  <c r="AH2239" i="1"/>
  <c r="AG2241" i="1"/>
  <c r="AF2241" i="1"/>
  <c r="AE2241" i="1"/>
  <c r="AD2242" i="1"/>
  <c r="AC2241" i="1"/>
  <c r="AH2240" i="1"/>
  <c r="AF2242" i="1"/>
  <c r="AG2242" i="1"/>
  <c r="AD2243" i="1"/>
  <c r="AC2242" i="1"/>
  <c r="AE2242" i="1"/>
  <c r="AH2241" i="1"/>
  <c r="AF2243" i="1"/>
  <c r="AG2243" i="1"/>
  <c r="AE2243" i="1"/>
  <c r="AD2244" i="1"/>
  <c r="AC2243" i="1"/>
  <c r="AH2242" i="1"/>
  <c r="AG2244" i="1"/>
  <c r="AF2244" i="1"/>
  <c r="AE2244" i="1"/>
  <c r="AC2244" i="1"/>
  <c r="AD2245" i="1"/>
  <c r="AH2243" i="1"/>
  <c r="AH2244" i="1"/>
  <c r="AF2245" i="1"/>
  <c r="AG2245" i="1"/>
  <c r="AD2246" i="1"/>
  <c r="AC2245" i="1"/>
  <c r="AE2245" i="1"/>
  <c r="AG2246" i="1"/>
  <c r="AF2246" i="1"/>
  <c r="AD2247" i="1"/>
  <c r="AE2246" i="1"/>
  <c r="AC2246" i="1"/>
  <c r="AH2245" i="1"/>
  <c r="AG2247" i="1"/>
  <c r="AF2247" i="1"/>
  <c r="AC2247" i="1"/>
  <c r="AD2248" i="1"/>
  <c r="AE2247" i="1"/>
  <c r="AH2246" i="1"/>
  <c r="AH2247" i="1"/>
  <c r="AG2248" i="1"/>
  <c r="AF2248" i="1"/>
  <c r="AE2248" i="1"/>
  <c r="AC2248" i="1"/>
  <c r="AD2249" i="1"/>
  <c r="AH2248" i="1"/>
  <c r="AF2249" i="1"/>
  <c r="AG2249" i="1"/>
  <c r="AE2249" i="1"/>
  <c r="AC2249" i="1"/>
  <c r="AD2250" i="1"/>
  <c r="AH2249" i="1"/>
  <c r="AF2250" i="1"/>
  <c r="AG2250" i="1"/>
  <c r="AE2250" i="1"/>
  <c r="AC2250" i="1"/>
  <c r="AD2251" i="1"/>
  <c r="AH2250" i="1"/>
  <c r="AG2251" i="1"/>
  <c r="AF2251" i="1"/>
  <c r="AC2251" i="1"/>
  <c r="AD2252" i="1"/>
  <c r="AE2251" i="1"/>
  <c r="AH2251" i="1"/>
  <c r="AG2252" i="1"/>
  <c r="AF2252" i="1"/>
  <c r="AC2252" i="1"/>
  <c r="AE2252" i="1"/>
  <c r="AD2253" i="1"/>
  <c r="AH2252" i="1"/>
  <c r="AG2253" i="1"/>
  <c r="AF2253" i="1"/>
  <c r="AD2254" i="1"/>
  <c r="AE2253" i="1"/>
  <c r="AC2253" i="1"/>
  <c r="AF2254" i="1"/>
  <c r="AG2254" i="1"/>
  <c r="AC2254" i="1"/>
  <c r="AD2255" i="1"/>
  <c r="AE2254" i="1"/>
  <c r="AH2253" i="1"/>
  <c r="AH2254" i="1"/>
  <c r="AF2255" i="1"/>
  <c r="AG2255" i="1"/>
  <c r="AC2255" i="1"/>
  <c r="AD2256" i="1"/>
  <c r="AE2255" i="1"/>
  <c r="AH2255" i="1"/>
  <c r="AG2256" i="1"/>
  <c r="AF2256" i="1"/>
  <c r="AE2256" i="1"/>
  <c r="AC2256" i="1"/>
  <c r="AD2257" i="1"/>
  <c r="AH2256" i="1"/>
  <c r="AF2257" i="1"/>
  <c r="AG2257" i="1"/>
  <c r="AC2257" i="1"/>
  <c r="AD2258" i="1"/>
  <c r="AE2257" i="1"/>
  <c r="AH2257" i="1"/>
  <c r="AG2258" i="1"/>
  <c r="AF2258" i="1"/>
  <c r="AD2259" i="1"/>
  <c r="AC2258" i="1"/>
  <c r="AE2258" i="1"/>
  <c r="AF2259" i="1"/>
  <c r="AG2259" i="1"/>
  <c r="AE2259" i="1"/>
  <c r="AC2259" i="1"/>
  <c r="AD2260" i="1"/>
  <c r="AH2258" i="1"/>
  <c r="AH2259" i="1"/>
  <c r="AG2260" i="1"/>
  <c r="AF2260" i="1"/>
  <c r="AC2260" i="1"/>
  <c r="AE2260" i="1"/>
  <c r="AD2261" i="1"/>
  <c r="AH2260" i="1"/>
  <c r="AG2261" i="1"/>
  <c r="AF2261" i="1"/>
  <c r="AC2261" i="1"/>
  <c r="AE2261" i="1"/>
  <c r="AD2262" i="1"/>
  <c r="AH2261" i="1"/>
  <c r="AG2262" i="1"/>
  <c r="AF2262" i="1"/>
  <c r="AD2263" i="1"/>
  <c r="AE2262" i="1"/>
  <c r="AC2262" i="1"/>
  <c r="AF2263" i="1"/>
  <c r="AG2263" i="1"/>
  <c r="AE2263" i="1"/>
  <c r="AD2264" i="1"/>
  <c r="AC2263" i="1"/>
  <c r="AH2262" i="1"/>
  <c r="AG2264" i="1"/>
  <c r="AF2264" i="1"/>
  <c r="AD2265" i="1"/>
  <c r="AE2264" i="1"/>
  <c r="AC2264" i="1"/>
  <c r="AH2263" i="1"/>
  <c r="AG2265" i="1"/>
  <c r="AF2265" i="1"/>
  <c r="AE2265" i="1"/>
  <c r="AC2265" i="1"/>
  <c r="AD2266" i="1"/>
  <c r="AH2264" i="1"/>
  <c r="AH2265" i="1"/>
  <c r="AF2266" i="1"/>
  <c r="AG2266" i="1"/>
  <c r="AE2266" i="1"/>
  <c r="AC2266" i="1"/>
  <c r="AD2267" i="1"/>
  <c r="AH2266" i="1"/>
  <c r="AG2267" i="1"/>
  <c r="AF2267" i="1"/>
  <c r="AC2267" i="1"/>
  <c r="AD2268" i="1"/>
  <c r="AE2267" i="1"/>
  <c r="AH2267" i="1"/>
  <c r="AG2268" i="1"/>
  <c r="AF2268" i="1"/>
  <c r="AC2268" i="1"/>
  <c r="AD2269" i="1"/>
  <c r="AE2268" i="1"/>
  <c r="AH2268" i="1"/>
  <c r="AG2269" i="1"/>
  <c r="AF2269" i="1"/>
  <c r="AD2270" i="1"/>
  <c r="AE2269" i="1"/>
  <c r="AC2269" i="1"/>
  <c r="AF2270" i="1"/>
  <c r="AG2270" i="1"/>
  <c r="AC2270" i="1"/>
  <c r="AD2271" i="1"/>
  <c r="AE2270" i="1"/>
  <c r="AH2269" i="1"/>
  <c r="AH2270" i="1"/>
  <c r="AG2271" i="1"/>
  <c r="AF2271" i="1"/>
  <c r="AC2271" i="1"/>
  <c r="AD2272" i="1"/>
  <c r="AE2271" i="1"/>
  <c r="AH2271" i="1"/>
  <c r="AG2272" i="1"/>
  <c r="AF2272" i="1"/>
  <c r="AD2273" i="1"/>
  <c r="AE2272" i="1"/>
  <c r="AC2272" i="1"/>
  <c r="AG2273" i="1"/>
  <c r="AF2273" i="1"/>
  <c r="AE2273" i="1"/>
  <c r="AC2273" i="1"/>
  <c r="AD2274" i="1"/>
  <c r="AH2272" i="1"/>
  <c r="AH2273" i="1"/>
  <c r="AG2274" i="1"/>
  <c r="AF2274" i="1"/>
  <c r="AE2274" i="1"/>
  <c r="AC2274" i="1"/>
  <c r="AD2275" i="1"/>
  <c r="AH2274" i="1"/>
  <c r="AG2275" i="1"/>
  <c r="AF2275" i="1"/>
  <c r="AE2275" i="1"/>
  <c r="AD2276" i="1"/>
  <c r="AC2275" i="1"/>
  <c r="AG2276" i="1"/>
  <c r="AF2276" i="1"/>
  <c r="AC2276" i="1"/>
  <c r="AD2277" i="1"/>
  <c r="AE2276" i="1"/>
  <c r="AH2275" i="1"/>
  <c r="AH2276" i="1"/>
  <c r="AF2277" i="1"/>
  <c r="AG2277" i="1"/>
  <c r="AE2277" i="1"/>
  <c r="AC2277" i="1"/>
  <c r="AD2278" i="1"/>
  <c r="AH2277" i="1"/>
  <c r="AG2278" i="1"/>
  <c r="AF2278" i="1"/>
  <c r="AE2278" i="1"/>
  <c r="AC2278" i="1"/>
  <c r="AD2279" i="1"/>
  <c r="AH2278" i="1"/>
  <c r="AG2279" i="1"/>
  <c r="AF2279" i="1"/>
  <c r="AC2279" i="1"/>
  <c r="AD2280" i="1"/>
  <c r="AE2279" i="1"/>
  <c r="AH2279" i="1"/>
  <c r="AF2280" i="1"/>
  <c r="AG2280" i="1"/>
  <c r="AD2281" i="1"/>
  <c r="AE2280" i="1"/>
  <c r="AC2280" i="1"/>
  <c r="AG2281" i="1"/>
  <c r="AF2281" i="1"/>
  <c r="AE2281" i="1"/>
  <c r="AC2281" i="1"/>
  <c r="AD2282" i="1"/>
  <c r="AH2280" i="1"/>
  <c r="AH2281" i="1"/>
  <c r="AG2282" i="1"/>
  <c r="AF2282" i="1"/>
  <c r="AE2282" i="1"/>
  <c r="AC2282" i="1"/>
  <c r="AD2283" i="1"/>
  <c r="AH2282" i="1"/>
  <c r="AG2283" i="1"/>
  <c r="AF2283" i="1"/>
  <c r="AD2284" i="1"/>
  <c r="AC2283" i="1"/>
  <c r="AE2283" i="1"/>
  <c r="AF2284" i="1"/>
  <c r="AG2284" i="1"/>
  <c r="AD2285" i="1"/>
  <c r="AE2284" i="1"/>
  <c r="AC2284" i="1"/>
  <c r="AH2283" i="1"/>
  <c r="AF2285" i="1"/>
  <c r="AG2285" i="1"/>
  <c r="AC2285" i="1"/>
  <c r="AD2286" i="1"/>
  <c r="AE2285" i="1"/>
  <c r="AH2284" i="1"/>
  <c r="AH2285" i="1"/>
  <c r="AF2286" i="1"/>
  <c r="AG2286" i="1"/>
  <c r="AE2286" i="1"/>
  <c r="AC2286" i="1"/>
  <c r="AD2287" i="1"/>
  <c r="AH2286" i="1"/>
  <c r="AF2287" i="1"/>
  <c r="AG2287" i="1"/>
  <c r="AC2287" i="1"/>
  <c r="AD2288" i="1"/>
  <c r="AE2287" i="1"/>
  <c r="AH2287" i="1"/>
  <c r="AG2288" i="1"/>
  <c r="AF2288" i="1"/>
  <c r="AE2288" i="1"/>
  <c r="AC2288" i="1"/>
  <c r="AD2289" i="1"/>
  <c r="AH2288" i="1"/>
  <c r="AG2289" i="1"/>
  <c r="AF2289" i="1"/>
  <c r="AD2290" i="1"/>
  <c r="AE2289" i="1"/>
  <c r="AC2289" i="1"/>
  <c r="AF2290" i="1"/>
  <c r="AG2290" i="1"/>
  <c r="AC2290" i="1"/>
  <c r="AD2291" i="1"/>
  <c r="AE2290" i="1"/>
  <c r="AH2289" i="1"/>
  <c r="AH2290" i="1"/>
  <c r="AG2291" i="1"/>
  <c r="AF2291" i="1"/>
  <c r="AC2291" i="1"/>
  <c r="AD2292" i="1"/>
  <c r="AE2291" i="1"/>
  <c r="AH2291" i="1"/>
  <c r="AF2292" i="1"/>
  <c r="AG2292" i="1"/>
  <c r="AE2292" i="1"/>
  <c r="AD2293" i="1"/>
  <c r="AC2292" i="1"/>
  <c r="AG2293" i="1"/>
  <c r="AF2293" i="1"/>
  <c r="AC2293" i="1"/>
  <c r="AE2293" i="1"/>
  <c r="AD2294" i="1"/>
  <c r="AH2292" i="1"/>
  <c r="AH2293" i="1"/>
  <c r="AF2294" i="1"/>
  <c r="AG2294" i="1"/>
  <c r="AC2294" i="1"/>
  <c r="AE2294" i="1"/>
  <c r="AD2295" i="1"/>
  <c r="AH2294" i="1"/>
  <c r="AG2295" i="1"/>
  <c r="AF2295" i="1"/>
  <c r="AC2295" i="1"/>
  <c r="AD2296" i="1"/>
  <c r="AE2295" i="1"/>
  <c r="AH2295" i="1"/>
  <c r="AG2296" i="1"/>
  <c r="AF2296" i="1"/>
  <c r="AE2296" i="1"/>
  <c r="AD2297" i="1"/>
  <c r="AC2296" i="1"/>
  <c r="AG2297" i="1"/>
  <c r="AF2297" i="1"/>
  <c r="AE2297" i="1"/>
  <c r="AC2297" i="1"/>
  <c r="AD2298" i="1"/>
  <c r="AH2296" i="1"/>
  <c r="AH2297" i="1"/>
  <c r="AF2298" i="1"/>
  <c r="AG2298" i="1"/>
  <c r="AE2298" i="1"/>
  <c r="AD2299" i="1"/>
  <c r="AC2298" i="1"/>
  <c r="AG2299" i="1"/>
  <c r="AF2299" i="1"/>
  <c r="AE2299" i="1"/>
  <c r="AD2300" i="1"/>
  <c r="AC2299" i="1"/>
  <c r="AH2298" i="1"/>
  <c r="AG2300" i="1"/>
  <c r="AF2300" i="1"/>
  <c r="AE2300" i="1"/>
  <c r="AC2300" i="1"/>
  <c r="AD2301" i="1"/>
  <c r="AH2299" i="1"/>
  <c r="AH2300" i="1"/>
  <c r="AG2301" i="1"/>
  <c r="AF2301" i="1"/>
  <c r="AE2301" i="1"/>
  <c r="AC2301" i="1"/>
  <c r="AD2302" i="1"/>
  <c r="AH2301" i="1"/>
  <c r="AF2302" i="1"/>
  <c r="AG2302" i="1"/>
  <c r="AD2303" i="1"/>
  <c r="AE2302" i="1"/>
  <c r="AC2302" i="1"/>
  <c r="AG2303" i="1"/>
  <c r="AF2303" i="1"/>
  <c r="AC2303" i="1"/>
  <c r="AD2304" i="1"/>
  <c r="AE2303" i="1"/>
  <c r="AH2302" i="1"/>
  <c r="AH2303" i="1"/>
  <c r="AG2304" i="1"/>
  <c r="AF2304" i="1"/>
  <c r="AD2305" i="1"/>
  <c r="AC2304" i="1"/>
  <c r="AE2304" i="1"/>
  <c r="AG2305" i="1"/>
  <c r="AF2305" i="1"/>
  <c r="AC2305" i="1"/>
  <c r="AE2305" i="1"/>
  <c r="AD2306" i="1"/>
  <c r="AH2304" i="1"/>
  <c r="AH2305" i="1"/>
  <c r="AF2306" i="1"/>
  <c r="AG2306" i="1"/>
  <c r="AC2306" i="1"/>
  <c r="AE2306" i="1"/>
  <c r="AD2307" i="1"/>
  <c r="AH2306" i="1"/>
  <c r="AF2307" i="1"/>
  <c r="AG2307" i="1"/>
  <c r="AE2307" i="1"/>
  <c r="AC2307" i="1"/>
  <c r="AD2308" i="1"/>
  <c r="AH2307" i="1"/>
  <c r="AF2308" i="1"/>
  <c r="AG2308" i="1"/>
  <c r="AE2308" i="1"/>
  <c r="AD2309" i="1"/>
  <c r="AC2308" i="1"/>
  <c r="AF2309" i="1"/>
  <c r="AG2309" i="1"/>
  <c r="AD2310" i="1"/>
  <c r="AC2309" i="1"/>
  <c r="AE2309" i="1"/>
  <c r="AH2308" i="1"/>
  <c r="AG2310" i="1"/>
  <c r="AF2310" i="1"/>
  <c r="AD2311" i="1"/>
  <c r="AE2310" i="1"/>
  <c r="AC2310" i="1"/>
  <c r="AH2309" i="1"/>
  <c r="AG2311" i="1"/>
  <c r="AF2311" i="1"/>
  <c r="AE2311" i="1"/>
  <c r="AD2312" i="1"/>
  <c r="AC2311" i="1"/>
  <c r="AH2310" i="1"/>
  <c r="AG2312" i="1"/>
  <c r="AF2312" i="1"/>
  <c r="AD2313" i="1"/>
  <c r="AC2312" i="1"/>
  <c r="AE2312" i="1"/>
  <c r="AH2311" i="1"/>
  <c r="AF2313" i="1"/>
  <c r="AG2313" i="1"/>
  <c r="AC2313" i="1"/>
  <c r="AD2314" i="1"/>
  <c r="AE2313" i="1"/>
  <c r="AH2312" i="1"/>
  <c r="AH2313" i="1"/>
  <c r="AG2314" i="1"/>
  <c r="AF2314" i="1"/>
  <c r="AE2314" i="1"/>
  <c r="AD2315" i="1"/>
  <c r="AC2314" i="1"/>
  <c r="AF2315" i="1"/>
  <c r="AG2315" i="1"/>
  <c r="AE2315" i="1"/>
  <c r="AD2316" i="1"/>
  <c r="AC2315" i="1"/>
  <c r="AH2314" i="1"/>
  <c r="AF2316" i="1"/>
  <c r="AG2316" i="1"/>
  <c r="AD2317" i="1"/>
  <c r="AC2316" i="1"/>
  <c r="AE2316" i="1"/>
  <c r="AH2315" i="1"/>
  <c r="AF2317" i="1"/>
  <c r="AG2317" i="1"/>
  <c r="AD2318" i="1"/>
  <c r="AE2317" i="1"/>
  <c r="AC2317" i="1"/>
  <c r="AH2316" i="1"/>
  <c r="AG2318" i="1"/>
  <c r="AF2318" i="1"/>
  <c r="AC2318" i="1"/>
  <c r="AD2319" i="1"/>
  <c r="AE2318" i="1"/>
  <c r="AH2317" i="1"/>
  <c r="AH2318" i="1"/>
  <c r="AG2319" i="1"/>
  <c r="AF2319" i="1"/>
  <c r="AC2319" i="1"/>
  <c r="AE2319" i="1"/>
  <c r="AD2320" i="1"/>
  <c r="AH2319" i="1"/>
  <c r="AF2320" i="1"/>
  <c r="AG2320" i="1"/>
  <c r="AC2320" i="1"/>
  <c r="AE2320" i="1"/>
  <c r="AD2321" i="1"/>
  <c r="AH2320" i="1"/>
  <c r="AG2321" i="1"/>
  <c r="AF2321" i="1"/>
  <c r="AD2322" i="1"/>
  <c r="AC2321" i="1"/>
  <c r="AE2321" i="1"/>
  <c r="AG2322" i="1"/>
  <c r="AF2322" i="1"/>
  <c r="AD2323" i="1"/>
  <c r="AC2322" i="1"/>
  <c r="AE2322" i="1"/>
  <c r="AH2321" i="1"/>
  <c r="AF2323" i="1"/>
  <c r="AG2323" i="1"/>
  <c r="AE2323" i="1"/>
  <c r="AD2324" i="1"/>
  <c r="AC2323" i="1"/>
  <c r="AH2322" i="1"/>
  <c r="AG2324" i="1"/>
  <c r="AF2324" i="1"/>
  <c r="AE2324" i="1"/>
  <c r="AD2325" i="1"/>
  <c r="AC2324" i="1"/>
  <c r="AH2323" i="1"/>
  <c r="AF2325" i="1"/>
  <c r="AG2325" i="1"/>
  <c r="AE2325" i="1"/>
  <c r="AC2325" i="1"/>
  <c r="AD2326" i="1"/>
  <c r="AH2324" i="1"/>
  <c r="AH2325" i="1"/>
  <c r="AF2326" i="1"/>
  <c r="AG2326" i="1"/>
  <c r="AD2327" i="1"/>
  <c r="AE2326" i="1"/>
  <c r="AC2326" i="1"/>
  <c r="AF2327" i="1"/>
  <c r="AG2327" i="1"/>
  <c r="AD2328" i="1"/>
  <c r="AE2327" i="1"/>
  <c r="AC2327" i="1"/>
  <c r="AH2326" i="1"/>
  <c r="AG2328" i="1"/>
  <c r="AF2328" i="1"/>
  <c r="AD2329" i="1"/>
  <c r="AC2328" i="1"/>
  <c r="AE2328" i="1"/>
  <c r="AH2327" i="1"/>
  <c r="AF2329" i="1"/>
  <c r="AG2329" i="1"/>
  <c r="AD2330" i="1"/>
  <c r="AC2329" i="1"/>
  <c r="AE2329" i="1"/>
  <c r="AH2328" i="1"/>
  <c r="AG2330" i="1"/>
  <c r="AF2330" i="1"/>
  <c r="AE2330" i="1"/>
  <c r="AD2331" i="1"/>
  <c r="AC2330" i="1"/>
  <c r="AH2329" i="1"/>
  <c r="AF2331" i="1"/>
  <c r="AG2331" i="1"/>
  <c r="AC2331" i="1"/>
  <c r="AE2331" i="1"/>
  <c r="AD2332" i="1"/>
  <c r="AH2330" i="1"/>
  <c r="AH2331" i="1"/>
  <c r="AF2332" i="1"/>
  <c r="AG2332" i="1"/>
  <c r="AD2333" i="1"/>
  <c r="AE2332" i="1"/>
  <c r="AC2332" i="1"/>
  <c r="AF2333" i="1"/>
  <c r="AG2333" i="1"/>
  <c r="AC2333" i="1"/>
  <c r="AD2334" i="1"/>
  <c r="AE2333" i="1"/>
  <c r="AH2332" i="1"/>
  <c r="AH2333" i="1"/>
  <c r="AG2334" i="1"/>
  <c r="AF2334" i="1"/>
  <c r="AE2334" i="1"/>
  <c r="AC2334" i="1"/>
  <c r="AD2335" i="1"/>
  <c r="AH2334" i="1"/>
  <c r="AG2335" i="1"/>
  <c r="AF2335" i="1"/>
  <c r="AC2335" i="1"/>
  <c r="AE2335" i="1"/>
  <c r="AD2336" i="1"/>
  <c r="AH2335" i="1"/>
  <c r="AF2336" i="1"/>
  <c r="AG2336" i="1"/>
  <c r="AE2336" i="1"/>
  <c r="AD2337" i="1"/>
  <c r="AC2336" i="1"/>
  <c r="AF2337" i="1"/>
  <c r="AG2337" i="1"/>
  <c r="AC2337" i="1"/>
  <c r="AD2338" i="1"/>
  <c r="AE2337" i="1"/>
  <c r="AH2336" i="1"/>
  <c r="AH2337" i="1"/>
  <c r="AG2338" i="1"/>
  <c r="AF2338" i="1"/>
  <c r="AE2338" i="1"/>
  <c r="AC2338" i="1"/>
  <c r="AD2339" i="1"/>
  <c r="AH2338" i="1"/>
  <c r="AG2339" i="1"/>
  <c r="AF2339" i="1"/>
  <c r="AC2339" i="1"/>
  <c r="AE2339" i="1"/>
  <c r="AD2340" i="1"/>
  <c r="AH2339" i="1"/>
  <c r="AF2340" i="1"/>
  <c r="AG2340" i="1"/>
  <c r="AD2341" i="1"/>
  <c r="AE2340" i="1"/>
  <c r="AC2340" i="1"/>
  <c r="AG2341" i="1"/>
  <c r="AF2341" i="1"/>
  <c r="AC2341" i="1"/>
  <c r="AE2341" i="1"/>
  <c r="AD2342" i="1"/>
  <c r="AH2340" i="1"/>
  <c r="AH2341" i="1"/>
  <c r="AF2342" i="1"/>
  <c r="AG2342" i="1"/>
  <c r="AC2342" i="1"/>
  <c r="AD2343" i="1"/>
  <c r="AE2342" i="1"/>
  <c r="AH2342" i="1"/>
  <c r="AG2343" i="1"/>
  <c r="AF2343" i="1"/>
  <c r="AE2343" i="1"/>
  <c r="AD2344" i="1"/>
  <c r="AC2343" i="1"/>
  <c r="AF2344" i="1"/>
  <c r="AG2344" i="1"/>
  <c r="AC2344" i="1"/>
  <c r="AD2345" i="1"/>
  <c r="AE2344" i="1"/>
  <c r="AH2343" i="1"/>
  <c r="AH2344" i="1"/>
  <c r="AG2345" i="1"/>
  <c r="AF2345" i="1"/>
  <c r="AE2345" i="1"/>
  <c r="AD2346" i="1"/>
  <c r="AC2345" i="1"/>
  <c r="AG2346" i="1"/>
  <c r="AF2346" i="1"/>
  <c r="AD2347" i="1"/>
  <c r="AE2346" i="1"/>
  <c r="AC2346" i="1"/>
  <c r="AH2345" i="1"/>
  <c r="AF2347" i="1"/>
  <c r="AG2347" i="1"/>
  <c r="AD2348" i="1"/>
  <c r="AC2347" i="1"/>
  <c r="AE2347" i="1"/>
  <c r="AH2346" i="1"/>
  <c r="AF2348" i="1"/>
  <c r="AG2348" i="1"/>
  <c r="AC2348" i="1"/>
  <c r="AE2348" i="1"/>
  <c r="AD2349" i="1"/>
  <c r="AH2347" i="1"/>
  <c r="AH2348" i="1"/>
  <c r="AF2349" i="1"/>
  <c r="AG2349" i="1"/>
  <c r="AE2349" i="1"/>
  <c r="AC2349" i="1"/>
  <c r="AD2350" i="1"/>
  <c r="AH2349" i="1"/>
  <c r="AF2350" i="1"/>
  <c r="AG2350" i="1"/>
  <c r="AC2350" i="1"/>
  <c r="AD2351" i="1"/>
  <c r="AE2350" i="1"/>
  <c r="AH2350" i="1"/>
  <c r="AG2351" i="1"/>
  <c r="AF2351" i="1"/>
  <c r="AD2352" i="1"/>
  <c r="AC2351" i="1"/>
  <c r="AE2351" i="1"/>
  <c r="AF2352" i="1"/>
  <c r="AG2352" i="1"/>
  <c r="AC2352" i="1"/>
  <c r="AD2353" i="1"/>
  <c r="AE2352" i="1"/>
  <c r="AH2351" i="1"/>
  <c r="AH2352" i="1"/>
  <c r="AF2353" i="1"/>
  <c r="AG2353" i="1"/>
  <c r="AC2353" i="1"/>
  <c r="AE2353" i="1"/>
  <c r="AD2354" i="1"/>
  <c r="AH2353" i="1"/>
  <c r="AF2354" i="1"/>
  <c r="AG2354" i="1"/>
  <c r="AC2354" i="1"/>
  <c r="AE2354" i="1"/>
  <c r="AD2355" i="1"/>
  <c r="AH2354" i="1"/>
  <c r="AG2355" i="1"/>
  <c r="AF2355" i="1"/>
  <c r="AC2355" i="1"/>
  <c r="AD2356" i="1"/>
  <c r="AE2355" i="1"/>
  <c r="AH2355" i="1"/>
  <c r="AG2356" i="1"/>
  <c r="AF2356" i="1"/>
  <c r="AE2356" i="1"/>
  <c r="AD2357" i="1"/>
  <c r="AC2356" i="1"/>
  <c r="AF2357" i="1"/>
  <c r="AG2357" i="1"/>
  <c r="AE2357" i="1"/>
  <c r="AC2357" i="1"/>
  <c r="AD2358" i="1"/>
  <c r="AH2356" i="1"/>
  <c r="AH2357" i="1"/>
  <c r="AF2358" i="1"/>
  <c r="AG2358" i="1"/>
  <c r="AE2358" i="1"/>
  <c r="AC2358" i="1"/>
  <c r="AD2359" i="1"/>
  <c r="AH2358" i="1"/>
  <c r="AF2359" i="1"/>
  <c r="AG2359" i="1"/>
  <c r="AE2359" i="1"/>
  <c r="AD2360" i="1"/>
  <c r="AC2359" i="1"/>
  <c r="AG2360" i="1"/>
  <c r="AF2360" i="1"/>
  <c r="AE2360" i="1"/>
  <c r="AC2360" i="1"/>
  <c r="AD2361" i="1"/>
  <c r="AH2359" i="1"/>
  <c r="AH2360" i="1"/>
  <c r="AG2361" i="1"/>
  <c r="AF2361" i="1"/>
  <c r="AE2361" i="1"/>
  <c r="AD2362" i="1"/>
  <c r="AC2361" i="1"/>
  <c r="AG2362" i="1"/>
  <c r="AF2362" i="1"/>
  <c r="AE2362" i="1"/>
  <c r="AD2363" i="1"/>
  <c r="AC2362" i="1"/>
  <c r="AH2361" i="1"/>
  <c r="AF2363" i="1"/>
  <c r="AG2363" i="1"/>
  <c r="AE2363" i="1"/>
  <c r="AD2364" i="1"/>
  <c r="AC2363" i="1"/>
  <c r="AH2362" i="1"/>
  <c r="AF2364" i="1"/>
  <c r="AG2364" i="1"/>
  <c r="AD2365" i="1"/>
  <c r="AE2364" i="1"/>
  <c r="AC2364" i="1"/>
  <c r="AH2363" i="1"/>
  <c r="AF2365" i="1"/>
  <c r="AG2365" i="1"/>
  <c r="AC2365" i="1"/>
  <c r="AE2365" i="1"/>
  <c r="AD2366" i="1"/>
  <c r="AH2364" i="1"/>
  <c r="AH2365" i="1"/>
  <c r="AG2366" i="1"/>
  <c r="AF2366" i="1"/>
  <c r="AD2367" i="1"/>
  <c r="AE2366" i="1"/>
  <c r="AC2366" i="1"/>
  <c r="AG2367" i="1"/>
  <c r="AF2367" i="1"/>
  <c r="AD2368" i="1"/>
  <c r="AC2367" i="1"/>
  <c r="AE2367" i="1"/>
  <c r="AH2366" i="1"/>
  <c r="AG2368" i="1"/>
  <c r="AF2368" i="1"/>
  <c r="AD2369" i="1"/>
  <c r="AE2368" i="1"/>
  <c r="AC2368" i="1"/>
  <c r="AH2367" i="1"/>
  <c r="AF2369" i="1"/>
  <c r="AG2369" i="1"/>
  <c r="AC2369" i="1"/>
  <c r="AE2369" i="1"/>
  <c r="AD2370" i="1"/>
  <c r="AH2368" i="1"/>
  <c r="AH2369" i="1"/>
  <c r="AF2370" i="1"/>
  <c r="AG2370" i="1"/>
  <c r="AE2370" i="1"/>
  <c r="AC2370" i="1"/>
  <c r="AD2371" i="1"/>
  <c r="AH2370" i="1"/>
  <c r="AG2371" i="1"/>
  <c r="AF2371" i="1"/>
  <c r="AC2371" i="1"/>
  <c r="AE2371" i="1"/>
  <c r="AD2372" i="1"/>
  <c r="AH2371" i="1"/>
  <c r="AF2372" i="1"/>
  <c r="AG2372" i="1"/>
  <c r="AE2372" i="1"/>
  <c r="AC2372" i="1"/>
  <c r="AD2373" i="1"/>
  <c r="AH2372" i="1"/>
  <c r="AF2373" i="1"/>
  <c r="AG2373" i="1"/>
  <c r="AD2374" i="1"/>
  <c r="AC2373" i="1"/>
  <c r="AE2373" i="1"/>
  <c r="AG2374" i="1"/>
  <c r="AF2374" i="1"/>
  <c r="AD2375" i="1"/>
  <c r="AE2374" i="1"/>
  <c r="AC2374" i="1"/>
  <c r="AH2373" i="1"/>
  <c r="AF2375" i="1"/>
  <c r="AG2375" i="1"/>
  <c r="AD2376" i="1"/>
  <c r="AC2375" i="1"/>
  <c r="AE2375" i="1"/>
  <c r="AH2374" i="1"/>
  <c r="AG2376" i="1"/>
  <c r="AF2376" i="1"/>
  <c r="AC2376" i="1"/>
  <c r="AD2377" i="1"/>
  <c r="AE2376" i="1"/>
  <c r="AH2375" i="1"/>
  <c r="AH2376" i="1"/>
  <c r="AG2377" i="1"/>
  <c r="AF2377" i="1"/>
  <c r="AD2378" i="1"/>
  <c r="AC2377" i="1"/>
  <c r="AE2377" i="1"/>
  <c r="AF2378" i="1"/>
  <c r="AG2378" i="1"/>
  <c r="AC2378" i="1"/>
  <c r="AE2378" i="1"/>
  <c r="AD2379" i="1"/>
  <c r="AH2377" i="1"/>
  <c r="AH2378" i="1"/>
  <c r="AF2379" i="1"/>
  <c r="AG2379" i="1"/>
  <c r="AE2379" i="1"/>
  <c r="AD2380" i="1"/>
  <c r="AC2379" i="1"/>
  <c r="AF2380" i="1"/>
  <c r="AG2380" i="1"/>
  <c r="AE2380" i="1"/>
  <c r="AD2381" i="1"/>
  <c r="AC2380" i="1"/>
  <c r="AH2379" i="1"/>
  <c r="AF2381" i="1"/>
  <c r="AG2381" i="1"/>
  <c r="AC2381" i="1"/>
  <c r="AE2381" i="1"/>
  <c r="AD2382" i="1"/>
  <c r="AH2380" i="1"/>
  <c r="AH2381" i="1"/>
  <c r="AG2382" i="1"/>
  <c r="AF2382" i="1"/>
  <c r="AD2383" i="1"/>
  <c r="AE2382" i="1"/>
  <c r="AC2382" i="1"/>
  <c r="AF2383" i="1"/>
  <c r="AG2383" i="1"/>
  <c r="AD2384" i="1"/>
  <c r="AC2383" i="1"/>
  <c r="AE2383" i="1"/>
  <c r="AH2382" i="1"/>
  <c r="AF2384" i="1"/>
  <c r="AG2384" i="1"/>
  <c r="AD2385" i="1"/>
  <c r="AE2384" i="1"/>
  <c r="AC2384" i="1"/>
  <c r="AH2383" i="1"/>
  <c r="AG2385" i="1"/>
  <c r="AF2385" i="1"/>
  <c r="AE2385" i="1"/>
  <c r="AD2386" i="1"/>
  <c r="AC2385" i="1"/>
  <c r="AH2384" i="1"/>
  <c r="AG2386" i="1"/>
  <c r="AF2386" i="1"/>
  <c r="AC2386" i="1"/>
  <c r="AE2386" i="1"/>
  <c r="AD2387" i="1"/>
  <c r="AH2385" i="1"/>
  <c r="AH2386" i="1"/>
  <c r="AG2387" i="1"/>
  <c r="AF2387" i="1"/>
  <c r="AD2388" i="1"/>
  <c r="AE2387" i="1"/>
  <c r="AC2387" i="1"/>
  <c r="AF2388" i="1"/>
  <c r="AG2388" i="1"/>
  <c r="AE2388" i="1"/>
  <c r="AD2389" i="1"/>
  <c r="AC2388" i="1"/>
  <c r="AH2387" i="1"/>
  <c r="AG2389" i="1"/>
  <c r="AF2389" i="1"/>
  <c r="AE2389" i="1"/>
  <c r="AC2389" i="1"/>
  <c r="AD2390" i="1"/>
  <c r="AH2388" i="1"/>
  <c r="AH2389" i="1"/>
  <c r="AG2390" i="1"/>
  <c r="AF2390" i="1"/>
  <c r="AE2390" i="1"/>
  <c r="AC2390" i="1"/>
  <c r="AD2391" i="1"/>
  <c r="AH2390" i="1"/>
  <c r="AF2391" i="1"/>
  <c r="AG2391" i="1"/>
  <c r="AE2391" i="1"/>
  <c r="AC2391" i="1"/>
  <c r="AD2392" i="1"/>
  <c r="AH2391" i="1"/>
  <c r="AF2392" i="1"/>
  <c r="AG2392" i="1"/>
  <c r="AC2392" i="1"/>
  <c r="AE2392" i="1"/>
  <c r="AD2393" i="1"/>
  <c r="AH2392" i="1"/>
  <c r="AG2393" i="1"/>
  <c r="AF2393" i="1"/>
  <c r="AC2393" i="1"/>
  <c r="AE2393" i="1"/>
  <c r="AD2394" i="1"/>
  <c r="AH2393" i="1"/>
  <c r="AG2394" i="1"/>
  <c r="AF2394" i="1"/>
  <c r="AD2395" i="1"/>
  <c r="AE2394" i="1"/>
  <c r="AC2394" i="1"/>
  <c r="AF2395" i="1"/>
  <c r="AG2395" i="1"/>
  <c r="AE2395" i="1"/>
  <c r="AD2396" i="1"/>
  <c r="AC2395" i="1"/>
  <c r="AH2394" i="1"/>
  <c r="AG2396" i="1"/>
  <c r="AF2396" i="1"/>
  <c r="AD2397" i="1"/>
  <c r="AC2396" i="1"/>
  <c r="AE2396" i="1"/>
  <c r="AH2395" i="1"/>
  <c r="AG2397" i="1"/>
  <c r="AF2397" i="1"/>
  <c r="AD2398" i="1"/>
  <c r="AC2397" i="1"/>
  <c r="AE2397" i="1"/>
  <c r="AH2396" i="1"/>
  <c r="AG2398" i="1"/>
  <c r="AF2398" i="1"/>
  <c r="AC2398" i="1"/>
  <c r="AD2399" i="1"/>
  <c r="AE2398" i="1"/>
  <c r="AH2397" i="1"/>
  <c r="AH2398" i="1"/>
  <c r="AF2399" i="1"/>
  <c r="AG2399" i="1"/>
  <c r="AE2399" i="1"/>
  <c r="AD2400" i="1"/>
  <c r="AC2399" i="1"/>
  <c r="AG2400" i="1"/>
  <c r="AF2400" i="1"/>
  <c r="AD2401" i="1"/>
  <c r="AE2400" i="1"/>
  <c r="AC2400" i="1"/>
  <c r="AH2399" i="1"/>
  <c r="AG2401" i="1"/>
  <c r="AF2401" i="1"/>
  <c r="AC2401" i="1"/>
  <c r="AE2401" i="1"/>
  <c r="AD2402" i="1"/>
  <c r="AH2400" i="1"/>
  <c r="AH2401" i="1"/>
  <c r="AF2402" i="1"/>
  <c r="AG2402" i="1"/>
  <c r="AE2402" i="1"/>
  <c r="AC2402" i="1"/>
  <c r="AD2403" i="1"/>
  <c r="AH2402" i="1"/>
  <c r="AG2403" i="1"/>
  <c r="AF2403" i="1"/>
  <c r="AC2403" i="1"/>
  <c r="AE2403" i="1"/>
  <c r="AD2404" i="1"/>
  <c r="AH2403" i="1"/>
  <c r="AF2404" i="1"/>
  <c r="AG2404" i="1"/>
  <c r="AD2405" i="1"/>
  <c r="AE2404" i="1"/>
  <c r="AC2404" i="1"/>
  <c r="AF2405" i="1"/>
  <c r="AG2405" i="1"/>
  <c r="AC2405" i="1"/>
  <c r="AE2405" i="1"/>
  <c r="AD2406" i="1"/>
  <c r="AH2404" i="1"/>
  <c r="AH2405" i="1"/>
  <c r="AF2406" i="1"/>
  <c r="AG2406" i="1"/>
  <c r="AD2407" i="1"/>
  <c r="AE2406" i="1"/>
  <c r="AC2406" i="1"/>
  <c r="AF2407" i="1"/>
  <c r="AG2407" i="1"/>
  <c r="AD2408" i="1"/>
  <c r="AC2407" i="1"/>
  <c r="AE2407" i="1"/>
  <c r="AH2406" i="1"/>
  <c r="AG2408" i="1"/>
  <c r="AF2408" i="1"/>
  <c r="AC2408" i="1"/>
  <c r="AD2409" i="1"/>
  <c r="AE2408" i="1"/>
  <c r="AH2407" i="1"/>
  <c r="AH2408" i="1"/>
  <c r="AF2409" i="1"/>
  <c r="AG2409" i="1"/>
  <c r="AE2409" i="1"/>
  <c r="AD2410" i="1"/>
  <c r="AC2409" i="1"/>
  <c r="AF2410" i="1"/>
  <c r="AG2410" i="1"/>
  <c r="AD2411" i="1"/>
  <c r="AE2410" i="1"/>
  <c r="AC2410" i="1"/>
  <c r="AH2409" i="1"/>
  <c r="AF2411" i="1"/>
  <c r="AG2411" i="1"/>
  <c r="AD2412" i="1"/>
  <c r="AC2411" i="1"/>
  <c r="AE2411" i="1"/>
  <c r="AH2410" i="1"/>
  <c r="AF2412" i="1"/>
  <c r="AG2412" i="1"/>
  <c r="AC2412" i="1"/>
  <c r="AD2413" i="1"/>
  <c r="AE2412" i="1"/>
  <c r="AH2411" i="1"/>
  <c r="AH2412" i="1"/>
  <c r="AF2413" i="1"/>
  <c r="AG2413" i="1"/>
  <c r="AC2413" i="1"/>
  <c r="AE2413" i="1"/>
  <c r="AD2414" i="1"/>
  <c r="AH2413" i="1"/>
  <c r="AG2414" i="1"/>
  <c r="AF2414" i="1"/>
  <c r="AC2414" i="1"/>
  <c r="AD2415" i="1"/>
  <c r="AE2414" i="1"/>
  <c r="AH2414" i="1"/>
  <c r="AG2415" i="1"/>
  <c r="AF2415" i="1"/>
  <c r="AD2416" i="1"/>
  <c r="AC2415" i="1"/>
  <c r="AE2415" i="1"/>
  <c r="AG2416" i="1"/>
  <c r="AF2416" i="1"/>
  <c r="AC2416" i="1"/>
  <c r="AD2417" i="1"/>
  <c r="AE2416" i="1"/>
  <c r="AH2415" i="1"/>
  <c r="AH2416" i="1"/>
  <c r="AF2417" i="1"/>
  <c r="AG2417" i="1"/>
  <c r="AC2417" i="1"/>
  <c r="AD2418" i="1"/>
  <c r="AE2417" i="1"/>
  <c r="AH2417" i="1"/>
  <c r="AF2418" i="1"/>
  <c r="AG2418" i="1"/>
  <c r="AD2419" i="1"/>
  <c r="AE2418" i="1"/>
  <c r="AC2418" i="1"/>
  <c r="AF2419" i="1"/>
  <c r="AG2419" i="1"/>
  <c r="AD2420" i="1"/>
  <c r="AC2419" i="1"/>
  <c r="AE2419" i="1"/>
  <c r="AH2418" i="1"/>
  <c r="AF2420" i="1"/>
  <c r="AG2420" i="1"/>
  <c r="AE2420" i="1"/>
  <c r="AD2421" i="1"/>
  <c r="AC2420" i="1"/>
  <c r="AH2419" i="1"/>
  <c r="AF2421" i="1"/>
  <c r="AG2421" i="1"/>
  <c r="AE2421" i="1"/>
  <c r="AC2421" i="1"/>
  <c r="AD2422" i="1"/>
  <c r="AH2420" i="1"/>
  <c r="AH2421" i="1"/>
  <c r="AG2422" i="1"/>
  <c r="AF2422" i="1"/>
  <c r="AE2422" i="1"/>
  <c r="AC2422" i="1"/>
  <c r="AD2423" i="1"/>
  <c r="AH2422" i="1"/>
  <c r="AF2423" i="1"/>
  <c r="AG2423" i="1"/>
  <c r="AE2423" i="1"/>
  <c r="AD2424" i="1"/>
  <c r="AC2423" i="1"/>
  <c r="AG2424" i="1"/>
  <c r="AF2424" i="1"/>
  <c r="AC2424" i="1"/>
  <c r="AD2425" i="1"/>
  <c r="AE2424" i="1"/>
  <c r="AH2423" i="1"/>
  <c r="AH2424" i="1"/>
  <c r="AG2425" i="1"/>
  <c r="AF2425" i="1"/>
  <c r="AC2425" i="1"/>
  <c r="AE2425" i="1"/>
  <c r="AD2426" i="1"/>
  <c r="AH2425" i="1"/>
  <c r="AF2426" i="1"/>
  <c r="AG2426" i="1"/>
  <c r="AE2426" i="1"/>
  <c r="AD2427" i="1"/>
  <c r="AC2426" i="1"/>
  <c r="AG2427" i="1"/>
  <c r="AF2427" i="1"/>
  <c r="AE2427" i="1"/>
  <c r="AD2428" i="1"/>
  <c r="AC2427" i="1"/>
  <c r="AH2426" i="1"/>
  <c r="AF2428" i="1"/>
  <c r="AG2428" i="1"/>
  <c r="AD2429" i="1"/>
  <c r="AE2428" i="1"/>
  <c r="AC2428" i="1"/>
  <c r="AH2427" i="1"/>
  <c r="AF2429" i="1"/>
  <c r="AG2429" i="1"/>
  <c r="AE2429" i="1"/>
  <c r="AD2430" i="1"/>
  <c r="AC2429" i="1"/>
  <c r="AH2428" i="1"/>
  <c r="AG2430" i="1"/>
  <c r="AF2430" i="1"/>
  <c r="AD2431" i="1"/>
  <c r="AC2430" i="1"/>
  <c r="AE2430" i="1"/>
  <c r="AH2429" i="1"/>
  <c r="AG2431" i="1"/>
  <c r="AF2431" i="1"/>
  <c r="AC2431" i="1"/>
  <c r="AE2431" i="1"/>
  <c r="AD2432" i="1"/>
  <c r="AH2430" i="1"/>
  <c r="AH2431" i="1"/>
  <c r="AG2432" i="1"/>
  <c r="AF2432" i="1"/>
  <c r="AE2432" i="1"/>
  <c r="AC2432" i="1"/>
  <c r="AD2433" i="1"/>
  <c r="AH2432" i="1"/>
  <c r="AG2433" i="1"/>
  <c r="AF2433" i="1"/>
  <c r="AC2433" i="1"/>
  <c r="AE2433" i="1"/>
  <c r="AD2434" i="1"/>
  <c r="AH2433" i="1"/>
  <c r="AG2434" i="1"/>
  <c r="AF2434" i="1"/>
  <c r="AD2435" i="1"/>
  <c r="AE2434" i="1"/>
  <c r="AC2434" i="1"/>
  <c r="AF2435" i="1"/>
  <c r="AG2435" i="1"/>
  <c r="AD2436" i="1"/>
  <c r="AC2435" i="1"/>
  <c r="AE2435" i="1"/>
  <c r="AH2434" i="1"/>
  <c r="AG2436" i="1"/>
  <c r="AF2436" i="1"/>
  <c r="AD2437" i="1"/>
  <c r="AE2436" i="1"/>
  <c r="AC2436" i="1"/>
  <c r="AH2435" i="1"/>
  <c r="AF2437" i="1"/>
  <c r="AG2437" i="1"/>
  <c r="AE2437" i="1"/>
  <c r="AD2438" i="1"/>
  <c r="AC2437" i="1"/>
  <c r="AH2436" i="1"/>
  <c r="AF2438" i="1"/>
  <c r="AG2438" i="1"/>
  <c r="AD2439" i="1"/>
  <c r="AC2438" i="1"/>
  <c r="AE2438" i="1"/>
  <c r="AH2437" i="1"/>
  <c r="AG2439" i="1"/>
  <c r="AF2439" i="1"/>
  <c r="AD2440" i="1"/>
  <c r="AC2439" i="1"/>
  <c r="AE2439" i="1"/>
  <c r="AH2438" i="1"/>
  <c r="AF2440" i="1"/>
  <c r="AG2440" i="1"/>
  <c r="AC2440" i="1"/>
  <c r="AD2441" i="1"/>
  <c r="AE2440" i="1"/>
  <c r="AH2439" i="1"/>
  <c r="AH2440" i="1"/>
  <c r="AG2441" i="1"/>
  <c r="AF2441" i="1"/>
  <c r="AE2441" i="1"/>
  <c r="AD2442" i="1"/>
  <c r="AC2441" i="1"/>
  <c r="AF2442" i="1"/>
  <c r="AG2442" i="1"/>
  <c r="AC2442" i="1"/>
  <c r="AD2443" i="1"/>
  <c r="AE2442" i="1"/>
  <c r="AH2441" i="1"/>
  <c r="AH2442" i="1"/>
  <c r="AG2443" i="1"/>
  <c r="AF2443" i="1"/>
  <c r="AD2444" i="1"/>
  <c r="AE2443" i="1"/>
  <c r="AC2443" i="1"/>
  <c r="AG2444" i="1"/>
  <c r="AF2444" i="1"/>
  <c r="AE2444" i="1"/>
  <c r="AD2445" i="1"/>
  <c r="AC2444" i="1"/>
  <c r="AH2443" i="1"/>
  <c r="AG2445" i="1"/>
  <c r="AF2445" i="1"/>
  <c r="AE2445" i="1"/>
  <c r="AD2446" i="1"/>
  <c r="AC2445" i="1"/>
  <c r="AH2444" i="1"/>
  <c r="AF2446" i="1"/>
  <c r="AG2446" i="1"/>
  <c r="AE2446" i="1"/>
  <c r="AD2447" i="1"/>
  <c r="AC2446" i="1"/>
  <c r="AH2445" i="1"/>
  <c r="AG2447" i="1"/>
  <c r="AF2447" i="1"/>
  <c r="AC2447" i="1"/>
  <c r="AE2447" i="1"/>
  <c r="AD2448" i="1"/>
  <c r="AH2446" i="1"/>
  <c r="AH2447" i="1"/>
  <c r="AG2448" i="1"/>
  <c r="AF2448" i="1"/>
  <c r="AC2448" i="1"/>
  <c r="AD2449" i="1"/>
  <c r="AE2448" i="1"/>
  <c r="AH2448" i="1"/>
  <c r="AG2449" i="1"/>
  <c r="AF2449" i="1"/>
  <c r="AD2450" i="1"/>
  <c r="AC2449" i="1"/>
  <c r="AE2449" i="1"/>
  <c r="AF2450" i="1"/>
  <c r="AG2450" i="1"/>
  <c r="AC2450" i="1"/>
  <c r="AD2451" i="1"/>
  <c r="AE2450" i="1"/>
  <c r="AH2449" i="1"/>
  <c r="AH2450" i="1"/>
  <c r="AG2451" i="1"/>
  <c r="AF2451" i="1"/>
  <c r="AE2451" i="1"/>
  <c r="AD2452" i="1"/>
  <c r="AC2451" i="1"/>
  <c r="AF2452" i="1"/>
  <c r="AG2452" i="1"/>
  <c r="AE2452" i="1"/>
  <c r="AD2453" i="1"/>
  <c r="AC2452" i="1"/>
  <c r="AH2451" i="1"/>
  <c r="AF2453" i="1"/>
  <c r="AG2453" i="1"/>
  <c r="AC2453" i="1"/>
  <c r="AD2454" i="1"/>
  <c r="AE2453" i="1"/>
  <c r="AH2452" i="1"/>
  <c r="AH2453" i="1"/>
  <c r="AF2454" i="1"/>
  <c r="AG2454" i="1"/>
  <c r="AE2454" i="1"/>
  <c r="AC2454" i="1"/>
  <c r="AD2455" i="1"/>
  <c r="AH2454" i="1"/>
  <c r="AG2455" i="1"/>
  <c r="AF2455" i="1"/>
  <c r="AE2455" i="1"/>
  <c r="AD2456" i="1"/>
  <c r="AC2455" i="1"/>
  <c r="AF2456" i="1"/>
  <c r="AG2456" i="1"/>
  <c r="AC2456" i="1"/>
  <c r="AD2457" i="1"/>
  <c r="AE2456" i="1"/>
  <c r="AH2455" i="1"/>
  <c r="AH2456" i="1"/>
  <c r="AG2457" i="1"/>
  <c r="AF2457" i="1"/>
  <c r="AC2457" i="1"/>
  <c r="AE2457" i="1"/>
  <c r="AD2458" i="1"/>
  <c r="AH2457" i="1"/>
  <c r="AG2458" i="1"/>
  <c r="AF2458" i="1"/>
  <c r="AE2458" i="1"/>
  <c r="AD2459" i="1"/>
  <c r="AC2458" i="1"/>
  <c r="AG2459" i="1"/>
  <c r="AF2459" i="1"/>
  <c r="AE2459" i="1"/>
  <c r="AD2460" i="1"/>
  <c r="AC2459" i="1"/>
  <c r="AH2458" i="1"/>
  <c r="AF2460" i="1"/>
  <c r="AG2460" i="1"/>
  <c r="AD2461" i="1"/>
  <c r="AE2460" i="1"/>
  <c r="AC2460" i="1"/>
  <c r="AH2459" i="1"/>
  <c r="AF2461" i="1"/>
  <c r="AG2461" i="1"/>
  <c r="AE2461" i="1"/>
  <c r="AD2462" i="1"/>
  <c r="AC2461" i="1"/>
  <c r="AH2460" i="1"/>
  <c r="AF2462" i="1"/>
  <c r="AG2462" i="1"/>
  <c r="AD2463" i="1"/>
  <c r="AC2462" i="1"/>
  <c r="AE2462" i="1"/>
  <c r="AH2461" i="1"/>
  <c r="AG2463" i="1"/>
  <c r="AF2463" i="1"/>
  <c r="AC2463" i="1"/>
  <c r="AE2463" i="1"/>
  <c r="AD2464" i="1"/>
  <c r="AH2462" i="1"/>
  <c r="AH2463" i="1"/>
  <c r="AF2464" i="1"/>
  <c r="AG2464" i="1"/>
  <c r="AE2464" i="1"/>
  <c r="AC2464" i="1"/>
  <c r="AD2465" i="1"/>
  <c r="AH2464" i="1"/>
  <c r="AF2465" i="1"/>
  <c r="AG2465" i="1"/>
  <c r="AC2465" i="1"/>
  <c r="AE2465" i="1"/>
  <c r="AD2466" i="1"/>
  <c r="AH2465" i="1"/>
  <c r="AG2466" i="1"/>
  <c r="AF2466" i="1"/>
  <c r="AD2467" i="1"/>
  <c r="AE2466" i="1"/>
  <c r="AC2466" i="1"/>
  <c r="AF2467" i="1"/>
  <c r="AG2467" i="1"/>
  <c r="AD2468" i="1"/>
  <c r="AC2467" i="1"/>
  <c r="AE2467" i="1"/>
  <c r="AH2466" i="1"/>
  <c r="AG2468" i="1"/>
  <c r="AF2468" i="1"/>
  <c r="AD2469" i="1"/>
  <c r="AE2468" i="1"/>
  <c r="AC2468" i="1"/>
  <c r="AH2467" i="1"/>
  <c r="AG2469" i="1"/>
  <c r="AF2469" i="1"/>
  <c r="AC2469" i="1"/>
  <c r="AD2470" i="1"/>
  <c r="AE2469" i="1"/>
  <c r="AH2468" i="1"/>
  <c r="AH2469" i="1"/>
  <c r="AG2470" i="1"/>
  <c r="AF2470" i="1"/>
  <c r="AC2470" i="1"/>
  <c r="AD2471" i="1"/>
  <c r="AE2470" i="1"/>
  <c r="AH2470" i="1"/>
  <c r="AF2471" i="1"/>
  <c r="AG2471" i="1"/>
  <c r="AE2471" i="1"/>
  <c r="AD2472" i="1"/>
  <c r="AC2471" i="1"/>
  <c r="AF2472" i="1"/>
  <c r="AG2472" i="1"/>
  <c r="AC2472" i="1"/>
  <c r="AD2473" i="1"/>
  <c r="AE2472" i="1"/>
  <c r="AH2471" i="1"/>
  <c r="AH2472" i="1"/>
  <c r="AF2473" i="1"/>
  <c r="AG2473" i="1"/>
  <c r="AE2473" i="1"/>
  <c r="AD2474" i="1"/>
  <c r="AC2473" i="1"/>
  <c r="AG2474" i="1"/>
  <c r="AF2474" i="1"/>
  <c r="AC2474" i="1"/>
  <c r="AD2475" i="1"/>
  <c r="AE2474" i="1"/>
  <c r="AH2473" i="1"/>
  <c r="AH2474" i="1"/>
  <c r="AF2475" i="1"/>
  <c r="AG2475" i="1"/>
  <c r="AD2476" i="1"/>
  <c r="AE2475" i="1"/>
  <c r="AC2475" i="1"/>
  <c r="AG2476" i="1"/>
  <c r="AF2476" i="1"/>
  <c r="AE2476" i="1"/>
  <c r="AD2477" i="1"/>
  <c r="AC2476" i="1"/>
  <c r="AH2475" i="1"/>
  <c r="AG2477" i="1"/>
  <c r="AF2477" i="1"/>
  <c r="AE2477" i="1"/>
  <c r="AD2478" i="1"/>
  <c r="AC2477" i="1"/>
  <c r="AH2476" i="1"/>
  <c r="AG2478" i="1"/>
  <c r="AF2478" i="1"/>
  <c r="AE2478" i="1"/>
  <c r="AD2479" i="1"/>
  <c r="AC2478" i="1"/>
  <c r="AH2477" i="1"/>
  <c r="AG2479" i="1"/>
  <c r="AF2479" i="1"/>
  <c r="AC2479" i="1"/>
  <c r="AE2479" i="1"/>
  <c r="AD2480" i="1"/>
  <c r="AH2478" i="1"/>
  <c r="AH2479" i="1"/>
  <c r="AG2480" i="1"/>
  <c r="AF2480" i="1"/>
  <c r="AE2480" i="1"/>
  <c r="AC2480" i="1"/>
  <c r="AD2481" i="1"/>
  <c r="AH2480" i="1"/>
  <c r="AG2481" i="1"/>
  <c r="AF2481" i="1"/>
  <c r="AC2481" i="1"/>
  <c r="AE2481" i="1"/>
  <c r="AD2482" i="1"/>
  <c r="AH2481" i="1"/>
  <c r="AF2482" i="1"/>
  <c r="AG2482" i="1"/>
  <c r="AC2482" i="1"/>
  <c r="AE2482" i="1"/>
  <c r="AD2483" i="1"/>
  <c r="AH2482" i="1"/>
  <c r="AG2483" i="1"/>
  <c r="AF2483" i="1"/>
  <c r="AE2483" i="1"/>
  <c r="AD2484" i="1"/>
  <c r="AC2483" i="1"/>
  <c r="AF2484" i="1"/>
  <c r="AG2484" i="1"/>
  <c r="AE2484" i="1"/>
  <c r="AD2485" i="1"/>
  <c r="AC2484" i="1"/>
  <c r="AH2483" i="1"/>
  <c r="AF2485" i="1"/>
  <c r="AG2485" i="1"/>
  <c r="AE2485" i="1"/>
  <c r="AC2485" i="1"/>
  <c r="AD2486" i="1"/>
  <c r="AH2484" i="1"/>
  <c r="AH2485" i="1"/>
  <c r="AG2486" i="1"/>
  <c r="AF2486" i="1"/>
  <c r="AE2486" i="1"/>
  <c r="AC2486" i="1"/>
  <c r="AD2487" i="1"/>
  <c r="AH2486" i="1"/>
  <c r="AG2487" i="1"/>
  <c r="AF2487" i="1"/>
  <c r="AE2487" i="1"/>
  <c r="AD2488" i="1"/>
  <c r="AC2487" i="1"/>
  <c r="AG2488" i="1"/>
  <c r="AF2488" i="1"/>
  <c r="AC2488" i="1"/>
  <c r="AD2489" i="1"/>
  <c r="AE2488" i="1"/>
  <c r="AH2487" i="1"/>
  <c r="AH2488" i="1"/>
  <c r="AF2489" i="1"/>
  <c r="AG2489" i="1"/>
  <c r="AE2489" i="1"/>
  <c r="AD2490" i="1"/>
  <c r="AC2489" i="1"/>
  <c r="AF2490" i="1"/>
  <c r="AG2490" i="1"/>
  <c r="AD2491" i="1"/>
  <c r="AE2490" i="1"/>
  <c r="AC2490" i="1"/>
  <c r="AH2489" i="1"/>
  <c r="AG2491" i="1"/>
  <c r="AF2491" i="1"/>
  <c r="AC2491" i="1"/>
  <c r="AE2491" i="1"/>
  <c r="AD2492" i="1"/>
  <c r="AH2490" i="1"/>
  <c r="AH2491" i="1"/>
  <c r="AG2492" i="1"/>
  <c r="AF2492" i="1"/>
  <c r="AD2493" i="1"/>
  <c r="AC2492" i="1"/>
  <c r="AE2492" i="1"/>
  <c r="AG2493" i="1"/>
  <c r="AF2493" i="1"/>
  <c r="AD2494" i="1"/>
  <c r="AC2493" i="1"/>
  <c r="AE2493" i="1"/>
  <c r="AH2492" i="1"/>
  <c r="AG2494" i="1"/>
  <c r="AF2494" i="1"/>
  <c r="AC2494" i="1"/>
  <c r="AD2495" i="1"/>
  <c r="AE2494" i="1"/>
  <c r="AH2493" i="1"/>
  <c r="AH2494" i="1"/>
  <c r="AG2495" i="1"/>
  <c r="AF2495" i="1"/>
  <c r="AE2495" i="1"/>
  <c r="AD2496" i="1"/>
  <c r="AC2495" i="1"/>
  <c r="AG2496" i="1"/>
  <c r="AF2496" i="1"/>
  <c r="AD2497" i="1"/>
  <c r="AE2496" i="1"/>
  <c r="AC2496" i="1"/>
  <c r="AH2495" i="1"/>
  <c r="AF2497" i="1"/>
  <c r="AG2497" i="1"/>
  <c r="AE2497" i="1"/>
  <c r="AC2497" i="1"/>
  <c r="AD2498" i="1"/>
  <c r="AH2496" i="1"/>
  <c r="AH2497" i="1"/>
  <c r="AF2498" i="1"/>
  <c r="AG2498" i="1"/>
  <c r="AD2499" i="1"/>
  <c r="AE2498" i="1"/>
  <c r="AC2498" i="1"/>
  <c r="AF2499" i="1"/>
  <c r="AG2499" i="1"/>
  <c r="AC2499" i="1"/>
  <c r="AE2499" i="1"/>
  <c r="AD2500" i="1"/>
  <c r="AH2498" i="1"/>
  <c r="AH2499" i="1"/>
  <c r="AG2500" i="1"/>
  <c r="AF2500" i="1"/>
  <c r="AE2500" i="1"/>
  <c r="AC2500" i="1"/>
  <c r="AD2501" i="1"/>
  <c r="AH2500" i="1"/>
  <c r="AG2501" i="1"/>
  <c r="AF2501" i="1"/>
  <c r="AD2502" i="1"/>
  <c r="AC2501" i="1"/>
  <c r="AE2501" i="1"/>
  <c r="AG2502" i="1"/>
  <c r="AF2502" i="1"/>
  <c r="AE2502" i="1"/>
  <c r="AC2502" i="1"/>
  <c r="AD2503" i="1"/>
  <c r="AH2501" i="1"/>
  <c r="AH2502" i="1"/>
  <c r="AF2503" i="1"/>
  <c r="AG2503" i="1"/>
  <c r="AC2503" i="1"/>
  <c r="AE2503" i="1"/>
  <c r="AD2504" i="1"/>
  <c r="AH2503" i="1"/>
  <c r="AF2504" i="1"/>
  <c r="AG2504" i="1"/>
  <c r="AC2504" i="1"/>
  <c r="AD2505" i="1"/>
  <c r="AE2504" i="1"/>
  <c r="AH2504" i="1"/>
  <c r="AG2505" i="1"/>
  <c r="AF2505" i="1"/>
  <c r="AE2505" i="1"/>
  <c r="AD2506" i="1"/>
  <c r="AC2505" i="1"/>
  <c r="AG2506" i="1"/>
  <c r="AF2506" i="1"/>
  <c r="AD2507" i="1"/>
  <c r="AC2506" i="1"/>
  <c r="AE2506" i="1"/>
  <c r="AH2505" i="1"/>
  <c r="AF2507" i="1"/>
  <c r="AG2507" i="1"/>
  <c r="AE2507" i="1"/>
  <c r="AD2508" i="1"/>
  <c r="AC2507" i="1"/>
  <c r="AH2506" i="1"/>
  <c r="AG2508" i="1"/>
  <c r="AF2508" i="1"/>
  <c r="AE2508" i="1"/>
  <c r="AC2508" i="1"/>
  <c r="AD2509" i="1"/>
  <c r="AH2507" i="1"/>
  <c r="AH2508" i="1"/>
  <c r="AG2509" i="1"/>
  <c r="AF2509" i="1"/>
  <c r="AE2509" i="1"/>
  <c r="AD2510" i="1"/>
  <c r="AC2509" i="1"/>
  <c r="AG2510" i="1"/>
  <c r="AF2510" i="1"/>
  <c r="AD2511" i="1"/>
  <c r="AC2510" i="1"/>
  <c r="AE2510" i="1"/>
  <c r="AH2509" i="1"/>
  <c r="AF2511" i="1"/>
  <c r="AG2511" i="1"/>
  <c r="AC2511" i="1"/>
  <c r="AE2511" i="1"/>
  <c r="AD2512" i="1"/>
  <c r="AH2510" i="1"/>
  <c r="AH2511" i="1"/>
  <c r="AF2512" i="1"/>
  <c r="AG2512" i="1"/>
  <c r="AE2512" i="1"/>
  <c r="AC2512" i="1"/>
  <c r="AD2513" i="1"/>
  <c r="AH2512" i="1"/>
  <c r="AF2513" i="1"/>
  <c r="AG2513" i="1"/>
  <c r="AC2513" i="1"/>
  <c r="AE2513" i="1"/>
  <c r="AD2514" i="1"/>
  <c r="AH2513" i="1"/>
  <c r="AG2514" i="1"/>
  <c r="AF2514" i="1"/>
  <c r="AC2514" i="1"/>
  <c r="AE2514" i="1"/>
  <c r="AD2515" i="1"/>
  <c r="AH2514" i="1"/>
  <c r="AG2515" i="1"/>
  <c r="AF2515" i="1"/>
  <c r="AE2515" i="1"/>
  <c r="AD2516" i="1"/>
  <c r="AC2515" i="1"/>
  <c r="AG2516" i="1"/>
  <c r="AF2516" i="1"/>
  <c r="AE2516" i="1"/>
  <c r="AD2517" i="1"/>
  <c r="AC2516" i="1"/>
  <c r="AH2515" i="1"/>
  <c r="AF2517" i="1"/>
  <c r="AG2517" i="1"/>
  <c r="AE2517" i="1"/>
  <c r="AD2518" i="1"/>
  <c r="AC2517" i="1"/>
  <c r="AH2516" i="1"/>
  <c r="AF2518" i="1"/>
  <c r="AG2518" i="1"/>
  <c r="AD2519" i="1"/>
  <c r="AC2518" i="1"/>
  <c r="AE2518" i="1"/>
  <c r="AH2517" i="1"/>
  <c r="AG2519" i="1"/>
  <c r="AF2519" i="1"/>
  <c r="AC2519" i="1"/>
  <c r="AD2520" i="1"/>
  <c r="AE2519" i="1"/>
  <c r="AH2518" i="1"/>
  <c r="AH2519" i="1"/>
  <c r="AF2520" i="1"/>
  <c r="AG2520" i="1"/>
  <c r="AD2521" i="1"/>
  <c r="AC2520" i="1"/>
  <c r="AE2520" i="1"/>
  <c r="AF2521" i="1"/>
  <c r="AG2521" i="1"/>
  <c r="AE2521" i="1"/>
  <c r="AC2521" i="1"/>
  <c r="AD2522" i="1"/>
  <c r="AH2520" i="1"/>
  <c r="AH2521" i="1"/>
  <c r="AG2522" i="1"/>
  <c r="AF2522" i="1"/>
  <c r="AD2523" i="1"/>
  <c r="AE2522" i="1"/>
  <c r="AC2522" i="1"/>
  <c r="AF2523" i="1"/>
  <c r="AG2523" i="1"/>
  <c r="AD2524" i="1"/>
  <c r="AC2523" i="1"/>
  <c r="AE2523" i="1"/>
  <c r="AH2522" i="1"/>
  <c r="AF2524" i="1"/>
  <c r="AG2524" i="1"/>
  <c r="AC2524" i="1"/>
  <c r="AE2524" i="1"/>
  <c r="AD2525" i="1"/>
  <c r="AH2523" i="1"/>
  <c r="AH2524" i="1"/>
  <c r="AG2525" i="1"/>
  <c r="AF2525" i="1"/>
  <c r="AD2526" i="1"/>
  <c r="AE2525" i="1"/>
  <c r="AC2525" i="1"/>
  <c r="AF2526" i="1"/>
  <c r="AG2526" i="1"/>
  <c r="AD2527" i="1"/>
  <c r="AC2526" i="1"/>
  <c r="AE2526" i="1"/>
  <c r="AH2525" i="1"/>
  <c r="AF2527" i="1"/>
  <c r="AG2527" i="1"/>
  <c r="AC2527" i="1"/>
  <c r="AD2528" i="1"/>
  <c r="AE2527" i="1"/>
  <c r="AH2526" i="1"/>
  <c r="AH2527" i="1"/>
  <c r="AG2528" i="1"/>
  <c r="AF2528" i="1"/>
  <c r="AD2529" i="1"/>
  <c r="AC2528" i="1"/>
  <c r="AE2528" i="1"/>
  <c r="AG2529" i="1"/>
  <c r="AF2529" i="1"/>
  <c r="AC2529" i="1"/>
  <c r="AE2529" i="1"/>
  <c r="AD2530" i="1"/>
  <c r="AH2528" i="1"/>
  <c r="AH2529" i="1"/>
  <c r="AF2530" i="1"/>
  <c r="AG2530" i="1"/>
  <c r="AE2530" i="1"/>
  <c r="AC2530" i="1"/>
  <c r="AD2531" i="1"/>
  <c r="AH2530" i="1"/>
  <c r="AG2531" i="1"/>
  <c r="AF2531" i="1"/>
  <c r="AD2532" i="1"/>
  <c r="AC2531" i="1"/>
  <c r="AE2531" i="1"/>
  <c r="AG2532" i="1"/>
  <c r="AF2532" i="1"/>
  <c r="AC2532" i="1"/>
  <c r="AE2532" i="1"/>
  <c r="AD2533" i="1"/>
  <c r="AH2531" i="1"/>
  <c r="AH2532" i="1"/>
  <c r="AG2533" i="1"/>
  <c r="AF2533" i="1"/>
  <c r="AE2533" i="1"/>
  <c r="AD2534" i="1"/>
  <c r="AC2533" i="1"/>
  <c r="AG2534" i="1"/>
  <c r="AF2534" i="1"/>
  <c r="AD2535" i="1"/>
  <c r="AC2534" i="1"/>
  <c r="AE2534" i="1"/>
  <c r="AH2533" i="1"/>
  <c r="AG2535" i="1"/>
  <c r="AF2535" i="1"/>
  <c r="AE2535" i="1"/>
  <c r="AC2535" i="1"/>
  <c r="AD2536" i="1"/>
  <c r="AH2534" i="1"/>
  <c r="AH2535" i="1"/>
  <c r="AF2536" i="1"/>
  <c r="AG2536" i="1"/>
  <c r="AE2536" i="1"/>
  <c r="AC2536" i="1"/>
  <c r="AD2537" i="1"/>
  <c r="AH2536" i="1"/>
  <c r="AG2537" i="1"/>
  <c r="AF2537" i="1"/>
  <c r="AC2537" i="1"/>
  <c r="AE2537" i="1"/>
  <c r="AD2538" i="1"/>
  <c r="AH2537" i="1"/>
  <c r="AF2538" i="1"/>
  <c r="AG2538" i="1"/>
  <c r="AC2538" i="1"/>
  <c r="AD2539" i="1"/>
  <c r="AE2538" i="1"/>
  <c r="AH2538" i="1"/>
  <c r="AF2539" i="1"/>
  <c r="AG2539" i="1"/>
  <c r="AC2539" i="1"/>
  <c r="AE2539" i="1"/>
  <c r="AD2540" i="1"/>
  <c r="AH2539" i="1"/>
  <c r="AF2540" i="1"/>
  <c r="AG2540" i="1"/>
  <c r="AE2540" i="1"/>
  <c r="AD2541" i="1"/>
  <c r="AC2540" i="1"/>
  <c r="AG2541" i="1"/>
  <c r="AF2541" i="1"/>
  <c r="AE2541" i="1"/>
  <c r="AD2542" i="1"/>
  <c r="AC2541" i="1"/>
  <c r="AH2540" i="1"/>
  <c r="AG2542" i="1"/>
  <c r="AF2542" i="1"/>
  <c r="AD2543" i="1"/>
  <c r="AC2542" i="1"/>
  <c r="AE2542" i="1"/>
  <c r="AH2541" i="1"/>
  <c r="AF2543" i="1"/>
  <c r="AG2543" i="1"/>
  <c r="AC2543" i="1"/>
  <c r="AE2543" i="1"/>
  <c r="AD2544" i="1"/>
  <c r="AH2542" i="1"/>
  <c r="AH2543" i="1"/>
  <c r="AF2544" i="1"/>
  <c r="AG2544" i="1"/>
  <c r="AE2544" i="1"/>
  <c r="AC2544" i="1"/>
  <c r="AD2545" i="1"/>
  <c r="AH2544" i="1"/>
  <c r="AG2545" i="1"/>
  <c r="AF2545" i="1"/>
  <c r="AC2545" i="1"/>
  <c r="AE2545" i="1"/>
  <c r="AD2546" i="1"/>
  <c r="AH2545" i="1"/>
  <c r="AF2546" i="1"/>
  <c r="AG2546" i="1"/>
  <c r="AD2547" i="1"/>
  <c r="AE2546" i="1"/>
  <c r="AC2546" i="1"/>
  <c r="AF2547" i="1"/>
  <c r="AG2547" i="1"/>
  <c r="AE2547" i="1"/>
  <c r="AD2548" i="1"/>
  <c r="AC2547" i="1"/>
  <c r="AH2546" i="1"/>
  <c r="AG2548" i="1"/>
  <c r="AF2548" i="1"/>
  <c r="AC2548" i="1"/>
  <c r="AE2548" i="1"/>
  <c r="AD2549" i="1"/>
  <c r="AH2547" i="1"/>
  <c r="AH2548" i="1"/>
  <c r="AG2549" i="1"/>
  <c r="AF2549" i="1"/>
  <c r="AE2549" i="1"/>
  <c r="AD2550" i="1"/>
  <c r="AC2549" i="1"/>
  <c r="AF2550" i="1"/>
  <c r="AG2550" i="1"/>
  <c r="AD2551" i="1"/>
  <c r="AC2550" i="1"/>
  <c r="AE2550" i="1"/>
  <c r="AH2549" i="1"/>
  <c r="AF2551" i="1"/>
  <c r="AG2551" i="1"/>
  <c r="AD2552" i="1"/>
  <c r="AC2551" i="1"/>
  <c r="AE2551" i="1"/>
  <c r="AH2550" i="1"/>
  <c r="AF2552" i="1"/>
  <c r="AG2552" i="1"/>
  <c r="AD2553" i="1"/>
  <c r="AE2552" i="1"/>
  <c r="AC2552" i="1"/>
  <c r="AH2551" i="1"/>
  <c r="AG2553" i="1"/>
  <c r="AF2553" i="1"/>
  <c r="AC2553" i="1"/>
  <c r="AE2553" i="1"/>
  <c r="AD2554" i="1"/>
  <c r="AH2552" i="1"/>
  <c r="AH2553" i="1"/>
  <c r="AG2554" i="1"/>
  <c r="AF2554" i="1"/>
  <c r="AE2554" i="1"/>
  <c r="AC2554" i="1"/>
  <c r="AD2555" i="1"/>
  <c r="AH2554" i="1"/>
  <c r="AG2555" i="1"/>
  <c r="AF2555" i="1"/>
  <c r="AD2556" i="1"/>
  <c r="AC2555" i="1"/>
  <c r="AE2555" i="1"/>
  <c r="AG2556" i="1"/>
  <c r="AF2556" i="1"/>
  <c r="AC2556" i="1"/>
  <c r="AE2556" i="1"/>
  <c r="AD2557" i="1"/>
  <c r="AH2555" i="1"/>
  <c r="AH2556" i="1"/>
  <c r="AG2557" i="1"/>
  <c r="AF2557" i="1"/>
  <c r="AE2557" i="1"/>
  <c r="AD2558" i="1"/>
  <c r="AC2557" i="1"/>
  <c r="AF2558" i="1"/>
  <c r="AG2558" i="1"/>
  <c r="AD2559" i="1"/>
  <c r="AC2558" i="1"/>
  <c r="AE2558" i="1"/>
  <c r="AH2557" i="1"/>
  <c r="AF2559" i="1"/>
  <c r="AG2559" i="1"/>
  <c r="AE2559" i="1"/>
  <c r="AD2560" i="1"/>
  <c r="AC2559" i="1"/>
  <c r="AH2558" i="1"/>
  <c r="AF2560" i="1"/>
  <c r="AG2560" i="1"/>
  <c r="AC2560" i="1"/>
  <c r="AE2560" i="1"/>
  <c r="AD2561" i="1"/>
  <c r="AH2559" i="1"/>
  <c r="AH2560" i="1"/>
  <c r="AF2561" i="1"/>
  <c r="AG2561" i="1"/>
  <c r="AC2561" i="1"/>
  <c r="AE2561" i="1"/>
  <c r="AD2562" i="1"/>
  <c r="AH2561" i="1"/>
  <c r="AF2562" i="1"/>
  <c r="AG2562" i="1"/>
  <c r="AE2562" i="1"/>
  <c r="AC2562" i="1"/>
  <c r="AD2563" i="1"/>
  <c r="AH2562" i="1"/>
  <c r="AG2563" i="1"/>
  <c r="AF2563" i="1"/>
  <c r="AD2564" i="1"/>
  <c r="AC2563" i="1"/>
  <c r="AE2563" i="1"/>
  <c r="AG2564" i="1"/>
  <c r="AF2564" i="1"/>
  <c r="AD2565" i="1"/>
  <c r="AC2564" i="1"/>
  <c r="AE2564" i="1"/>
  <c r="AH2563" i="1"/>
  <c r="AG2565" i="1"/>
  <c r="AF2565" i="1"/>
  <c r="AD2566" i="1"/>
  <c r="AE2565" i="1"/>
  <c r="AC2565" i="1"/>
  <c r="AH2564" i="1"/>
  <c r="AG2566" i="1"/>
  <c r="AF2566" i="1"/>
  <c r="AC2566" i="1"/>
  <c r="AE2566" i="1"/>
  <c r="AD2567" i="1"/>
  <c r="AH2565" i="1"/>
  <c r="AH2566" i="1"/>
  <c r="AG2567" i="1"/>
  <c r="AF2567" i="1"/>
  <c r="AC2567" i="1"/>
  <c r="AE2567" i="1"/>
  <c r="AD2568" i="1"/>
  <c r="AH2567" i="1"/>
  <c r="AF2568" i="1"/>
  <c r="AG2568" i="1"/>
  <c r="AE2568" i="1"/>
  <c r="AC2568" i="1"/>
  <c r="AD2569" i="1"/>
  <c r="AH2568" i="1"/>
  <c r="AG2569" i="1"/>
  <c r="AF2569" i="1"/>
  <c r="AC2569" i="1"/>
  <c r="AE2569" i="1"/>
  <c r="AD2570" i="1"/>
  <c r="AH2569" i="1"/>
  <c r="AG2570" i="1"/>
  <c r="AF2570" i="1"/>
  <c r="AE2570" i="1"/>
  <c r="AC2570" i="1"/>
  <c r="AD2571" i="1"/>
  <c r="AH2570" i="1"/>
  <c r="AF2571" i="1"/>
  <c r="AG2571" i="1"/>
  <c r="AD2572" i="1"/>
  <c r="AC2571" i="1"/>
  <c r="AE2571" i="1"/>
  <c r="AG2572" i="1"/>
  <c r="AF2572" i="1"/>
  <c r="AE2572" i="1"/>
  <c r="AD2573" i="1"/>
  <c r="AC2572" i="1"/>
  <c r="AH2571" i="1"/>
  <c r="AF2573" i="1"/>
  <c r="AG2573" i="1"/>
  <c r="AE2573" i="1"/>
  <c r="AD2574" i="1"/>
  <c r="AC2573" i="1"/>
  <c r="AH2572" i="1"/>
  <c r="AG2574" i="1"/>
  <c r="AF2574" i="1"/>
  <c r="AD2575" i="1"/>
  <c r="AC2574" i="1"/>
  <c r="AE2574" i="1"/>
  <c r="AH2573" i="1"/>
  <c r="AG2575" i="1"/>
  <c r="AF2575" i="1"/>
  <c r="AC2575" i="1"/>
  <c r="AE2575" i="1"/>
  <c r="AD2576" i="1"/>
  <c r="AH2574" i="1"/>
  <c r="AH2575" i="1"/>
  <c r="AG2576" i="1"/>
  <c r="AF2576" i="1"/>
  <c r="AE2576" i="1"/>
  <c r="AC2576" i="1"/>
  <c r="AD2577" i="1"/>
  <c r="AH2576" i="1"/>
  <c r="AF2577" i="1"/>
  <c r="AG2577" i="1"/>
  <c r="AC2577" i="1"/>
  <c r="AE2577" i="1"/>
  <c r="AD2578" i="1"/>
  <c r="AH2577" i="1"/>
  <c r="AG2578" i="1"/>
  <c r="AF2578" i="1"/>
  <c r="AD2579" i="1"/>
  <c r="AC2578" i="1"/>
  <c r="AE2578" i="1"/>
  <c r="AF2579" i="1"/>
  <c r="AG2579" i="1"/>
  <c r="AD2580" i="1"/>
  <c r="AC2579" i="1"/>
  <c r="AE2579" i="1"/>
  <c r="AH2578" i="1"/>
  <c r="AG2580" i="1"/>
  <c r="AF2580" i="1"/>
  <c r="AC2580" i="1"/>
  <c r="AE2580" i="1"/>
  <c r="AD2581" i="1"/>
  <c r="AH2579" i="1"/>
  <c r="AH2580" i="1"/>
  <c r="AF2581" i="1"/>
  <c r="AG2581" i="1"/>
  <c r="AE2581" i="1"/>
  <c r="AD2582" i="1"/>
  <c r="AC2581" i="1"/>
  <c r="AF2582" i="1"/>
  <c r="AG2582" i="1"/>
  <c r="AE2582" i="1"/>
  <c r="AC2582" i="1"/>
  <c r="AD2583" i="1"/>
  <c r="AH2581" i="1"/>
  <c r="AH2582" i="1"/>
  <c r="AF2583" i="1"/>
  <c r="AG2583" i="1"/>
  <c r="AD2584" i="1"/>
  <c r="AC2583" i="1"/>
  <c r="AE2583" i="1"/>
  <c r="AF2584" i="1"/>
  <c r="AG2584" i="1"/>
  <c r="AE2584" i="1"/>
  <c r="AC2584" i="1"/>
  <c r="AD2585" i="1"/>
  <c r="AH2583" i="1"/>
  <c r="AH2584" i="1"/>
  <c r="AG2585" i="1"/>
  <c r="AF2585" i="1"/>
  <c r="AC2585" i="1"/>
  <c r="AD2586" i="1"/>
  <c r="AE2585" i="1"/>
  <c r="AH2585" i="1"/>
  <c r="AG2586" i="1"/>
  <c r="AF2586" i="1"/>
  <c r="AD2587" i="1"/>
  <c r="AE2586" i="1"/>
  <c r="AC2586" i="1"/>
  <c r="AF2587" i="1"/>
  <c r="AG2587" i="1"/>
  <c r="AC2587" i="1"/>
  <c r="AE2587" i="1"/>
  <c r="AD2588" i="1"/>
  <c r="AH2586" i="1"/>
  <c r="AH2587" i="1"/>
  <c r="AF2588" i="1"/>
  <c r="AG2588" i="1"/>
  <c r="AD2589" i="1"/>
  <c r="AE2588" i="1"/>
  <c r="AC2588" i="1"/>
  <c r="AF2589" i="1"/>
  <c r="AG2589" i="1"/>
  <c r="AE2589" i="1"/>
  <c r="AC2589" i="1"/>
  <c r="AD2590" i="1"/>
  <c r="AH2588" i="1"/>
  <c r="AH2589" i="1"/>
  <c r="AF2590" i="1"/>
  <c r="AG2590" i="1"/>
  <c r="AE2590" i="1"/>
  <c r="AD2591" i="1"/>
  <c r="AC2590" i="1"/>
  <c r="AF2591" i="1"/>
  <c r="AG2591" i="1"/>
  <c r="AC2591" i="1"/>
  <c r="AE2591" i="1"/>
  <c r="AD2592" i="1"/>
  <c r="AH2590" i="1"/>
  <c r="AH2591" i="1"/>
  <c r="AG2592" i="1"/>
  <c r="AF2592" i="1"/>
  <c r="AE2592" i="1"/>
  <c r="AC2592" i="1"/>
  <c r="AD2593" i="1"/>
  <c r="AH2592" i="1"/>
  <c r="AG2593" i="1"/>
  <c r="AF2593" i="1"/>
  <c r="AD2594" i="1"/>
  <c r="AC2593" i="1"/>
  <c r="AE2593" i="1"/>
  <c r="AG2594" i="1"/>
  <c r="AF2594" i="1"/>
  <c r="AC2594" i="1"/>
  <c r="AD2595" i="1"/>
  <c r="AE2594" i="1"/>
  <c r="AH2593" i="1"/>
  <c r="AH2594" i="1"/>
  <c r="AG2595" i="1"/>
  <c r="AF2595" i="1"/>
  <c r="AD2596" i="1"/>
  <c r="AC2595" i="1"/>
  <c r="AE2595" i="1"/>
  <c r="AF2596" i="1"/>
  <c r="AG2596" i="1"/>
  <c r="AE2596" i="1"/>
  <c r="AC2596" i="1"/>
  <c r="AD2597" i="1"/>
  <c r="AH2595" i="1"/>
  <c r="AH2596" i="1"/>
  <c r="AF2597" i="1"/>
  <c r="AG2597" i="1"/>
  <c r="AC2597" i="1"/>
  <c r="AE2597" i="1"/>
  <c r="AD2598" i="1"/>
  <c r="AH2597" i="1"/>
  <c r="AG2598" i="1"/>
  <c r="AF2598" i="1"/>
  <c r="AD2599" i="1"/>
  <c r="AC2598" i="1"/>
  <c r="AE2598" i="1"/>
  <c r="AF2599" i="1"/>
  <c r="AG2599" i="1"/>
  <c r="AD2600" i="1"/>
  <c r="AE2599" i="1"/>
  <c r="AC2599" i="1"/>
  <c r="AH2598" i="1"/>
  <c r="AF2600" i="1"/>
  <c r="AG2600" i="1"/>
  <c r="AE2600" i="1"/>
  <c r="AD2601" i="1"/>
  <c r="AC2600" i="1"/>
  <c r="AH2599" i="1"/>
  <c r="AG2601" i="1"/>
  <c r="AF2601" i="1"/>
  <c r="AC2601" i="1"/>
  <c r="AE2601" i="1"/>
  <c r="AD2602" i="1"/>
  <c r="AH2600" i="1"/>
  <c r="AH2601" i="1"/>
  <c r="AG2602" i="1"/>
  <c r="AF2602" i="1"/>
  <c r="AD2603" i="1"/>
  <c r="AE2602" i="1"/>
  <c r="AC2602" i="1"/>
  <c r="AG2603" i="1"/>
  <c r="AF2603" i="1"/>
  <c r="AC2603" i="1"/>
  <c r="AE2603" i="1"/>
  <c r="AD2604" i="1"/>
  <c r="AH2602" i="1"/>
  <c r="AH2603" i="1"/>
  <c r="AG2604" i="1"/>
  <c r="AF2604" i="1"/>
  <c r="AD2605" i="1"/>
  <c r="AE2604" i="1"/>
  <c r="AC2604" i="1"/>
  <c r="AF2605" i="1"/>
  <c r="AG2605" i="1"/>
  <c r="AC2605" i="1"/>
  <c r="AE2605" i="1"/>
  <c r="AD2606" i="1"/>
  <c r="AH2604" i="1"/>
  <c r="AH2605" i="1"/>
  <c r="AG2606" i="1"/>
  <c r="AF2606" i="1"/>
  <c r="AD2607" i="1"/>
  <c r="AC2606" i="1"/>
  <c r="AE2606" i="1"/>
  <c r="AF2607" i="1"/>
  <c r="AG2607" i="1"/>
  <c r="AC2607" i="1"/>
  <c r="AE2607" i="1"/>
  <c r="AD2608" i="1"/>
  <c r="AH2606" i="1"/>
  <c r="AH2607" i="1"/>
  <c r="AG2608" i="1"/>
  <c r="AF2608" i="1"/>
  <c r="AE2608" i="1"/>
  <c r="AC2608" i="1"/>
  <c r="AD2609" i="1"/>
  <c r="AH2608" i="1"/>
  <c r="AF2609" i="1"/>
  <c r="AG2609" i="1"/>
  <c r="AD2610" i="1"/>
  <c r="AC2609" i="1"/>
  <c r="AE2609" i="1"/>
  <c r="AF2610" i="1"/>
  <c r="AG2610" i="1"/>
  <c r="AE2610" i="1"/>
  <c r="AC2610" i="1"/>
  <c r="AD2611" i="1"/>
  <c r="AH2609" i="1"/>
  <c r="AH2610" i="1"/>
  <c r="AG2611" i="1"/>
  <c r="AF2611" i="1"/>
  <c r="AE2611" i="1"/>
  <c r="AD2612" i="1"/>
  <c r="AC2611" i="1"/>
  <c r="AF2612" i="1"/>
  <c r="AG2612" i="1"/>
  <c r="AD2613" i="1"/>
  <c r="AE2612" i="1"/>
  <c r="AC2612" i="1"/>
  <c r="AH2611" i="1"/>
  <c r="AF2613" i="1"/>
  <c r="AG2613" i="1"/>
  <c r="AC2613" i="1"/>
  <c r="AE2613" i="1"/>
  <c r="AD2614" i="1"/>
  <c r="AH2612" i="1"/>
  <c r="AH2613" i="1"/>
  <c r="AF2614" i="1"/>
  <c r="AG2614" i="1"/>
  <c r="AD2615" i="1"/>
  <c r="AC2614" i="1"/>
  <c r="AE2614" i="1"/>
  <c r="AG2615" i="1"/>
  <c r="AF2615" i="1"/>
  <c r="AD2616" i="1"/>
  <c r="AC2615" i="1"/>
  <c r="AE2615" i="1"/>
  <c r="AH2614" i="1"/>
  <c r="AF2616" i="1"/>
  <c r="AG2616" i="1"/>
  <c r="AE2616" i="1"/>
  <c r="AD2617" i="1"/>
  <c r="AC2616" i="1"/>
  <c r="AH2615" i="1"/>
  <c r="AF2617" i="1"/>
  <c r="AG2617" i="1"/>
  <c r="AC2617" i="1"/>
  <c r="AE2617" i="1"/>
  <c r="AD2618" i="1"/>
  <c r="AH2616" i="1"/>
  <c r="AH2617" i="1"/>
  <c r="AF2618" i="1"/>
  <c r="AG2618" i="1"/>
  <c r="AC2618" i="1"/>
  <c r="AD2619" i="1"/>
  <c r="AE2618" i="1"/>
  <c r="AH2618" i="1"/>
  <c r="AG2619" i="1"/>
  <c r="AF2619" i="1"/>
  <c r="AD2620" i="1"/>
  <c r="AC2619" i="1"/>
  <c r="AE2619" i="1"/>
  <c r="AG2620" i="1"/>
  <c r="AF2620" i="1"/>
  <c r="AE2620" i="1"/>
  <c r="AC2620" i="1"/>
  <c r="AD2621" i="1"/>
  <c r="AH2619" i="1"/>
  <c r="AH2620" i="1"/>
  <c r="AF2621" i="1"/>
  <c r="AG2621" i="1"/>
  <c r="AC2621" i="1"/>
  <c r="AE2621" i="1"/>
  <c r="AD2622" i="1"/>
  <c r="AH2621" i="1"/>
  <c r="AG2622" i="1"/>
  <c r="AF2622" i="1"/>
  <c r="AD2623" i="1"/>
  <c r="AC2622" i="1"/>
  <c r="AE2622" i="1"/>
  <c r="AG2623" i="1"/>
  <c r="AF2623" i="1"/>
  <c r="AE2623" i="1"/>
  <c r="AD2624" i="1"/>
  <c r="AC2623" i="1"/>
  <c r="AH2622" i="1"/>
  <c r="AF2624" i="1"/>
  <c r="AG2624" i="1"/>
  <c r="AE2624" i="1"/>
  <c r="AC2624" i="1"/>
  <c r="AD2625" i="1"/>
  <c r="AH2623" i="1"/>
  <c r="AH2624" i="1"/>
  <c r="AG2625" i="1"/>
  <c r="AF2625" i="1"/>
  <c r="AC2625" i="1"/>
  <c r="AD2626" i="1"/>
  <c r="AE2625" i="1"/>
  <c r="AH2625" i="1"/>
  <c r="AG2626" i="1"/>
  <c r="AF2626" i="1"/>
  <c r="AC2626" i="1"/>
  <c r="AE2626" i="1"/>
  <c r="AD2627" i="1"/>
  <c r="AH2626" i="1"/>
  <c r="AG2627" i="1"/>
  <c r="AF2627" i="1"/>
  <c r="AC2627" i="1"/>
  <c r="AE2627" i="1"/>
  <c r="AD2628" i="1"/>
  <c r="AH2627" i="1"/>
  <c r="AG2628" i="1"/>
  <c r="AF2628" i="1"/>
  <c r="AC2628" i="1"/>
  <c r="AD2629" i="1"/>
  <c r="AE2628" i="1"/>
  <c r="AH2628" i="1"/>
  <c r="AG2629" i="1"/>
  <c r="AF2629" i="1"/>
  <c r="AD2630" i="1"/>
  <c r="AE2629" i="1"/>
  <c r="AC2629" i="1"/>
  <c r="AF2630" i="1"/>
  <c r="AG2630" i="1"/>
  <c r="AE2630" i="1"/>
  <c r="AD2631" i="1"/>
  <c r="AC2630" i="1"/>
  <c r="AH2629" i="1"/>
  <c r="AG2631" i="1"/>
  <c r="AF2631" i="1"/>
  <c r="AC2631" i="1"/>
  <c r="AE2631" i="1"/>
  <c r="AD2632" i="1"/>
  <c r="AH2630" i="1"/>
  <c r="AH2631" i="1"/>
  <c r="BD16" i="1"/>
  <c r="BB16" i="1"/>
  <c r="BB9" i="1"/>
  <c r="BD9" i="1"/>
  <c r="AG2632" i="1"/>
  <c r="AF2632" i="1"/>
  <c r="AE2632" i="1"/>
  <c r="AC2632" i="1"/>
  <c r="AD2633" i="1"/>
  <c r="AH2632" i="1"/>
  <c r="AG2633" i="1"/>
  <c r="AF2633" i="1"/>
  <c r="AD2634" i="1"/>
  <c r="AC2633" i="1"/>
  <c r="AE2633" i="1"/>
  <c r="AG2634" i="1"/>
  <c r="AF2634" i="1"/>
  <c r="AC2634" i="1"/>
  <c r="AD2635" i="1"/>
  <c r="AE2634" i="1"/>
  <c r="AH2633" i="1"/>
  <c r="AH2634" i="1"/>
  <c r="AG2635" i="1"/>
  <c r="AF2635" i="1"/>
  <c r="AD2636" i="1"/>
  <c r="AC2635" i="1"/>
  <c r="AE2635" i="1"/>
  <c r="AF2636" i="1"/>
  <c r="AG2636" i="1"/>
  <c r="AD2637" i="1"/>
  <c r="AE2636" i="1"/>
  <c r="AC2636" i="1"/>
  <c r="AH2635" i="1"/>
  <c r="AF2637" i="1"/>
  <c r="AG2637" i="1"/>
  <c r="AE2637" i="1"/>
  <c r="AD2638" i="1"/>
  <c r="AC2637" i="1"/>
  <c r="AH2636" i="1"/>
  <c r="AF2638" i="1"/>
  <c r="AG2638" i="1"/>
  <c r="AE2638" i="1"/>
  <c r="AD2639" i="1"/>
  <c r="AC2638" i="1"/>
  <c r="AH2637" i="1"/>
  <c r="AG2639" i="1"/>
  <c r="AF2639" i="1"/>
  <c r="AC2639" i="1"/>
  <c r="AE2639" i="1"/>
  <c r="AD2640" i="1"/>
  <c r="AH2638" i="1"/>
  <c r="AH2639" i="1"/>
  <c r="AF2640" i="1"/>
  <c r="AG2640" i="1"/>
  <c r="AE2640" i="1"/>
  <c r="AD2641" i="1"/>
  <c r="AC2640" i="1"/>
  <c r="AG2641" i="1"/>
  <c r="AF2641" i="1"/>
  <c r="AC2641" i="1"/>
  <c r="AD2642" i="1"/>
  <c r="AE2641" i="1"/>
  <c r="AH2640" i="1"/>
  <c r="AH2641" i="1"/>
  <c r="AG2642" i="1"/>
  <c r="AF2642" i="1"/>
  <c r="AD2643" i="1"/>
  <c r="AE2642" i="1"/>
  <c r="AC2642" i="1"/>
  <c r="AF2643" i="1"/>
  <c r="AG2643" i="1"/>
  <c r="AC2643" i="1"/>
  <c r="AD2644" i="1"/>
  <c r="AE2643" i="1"/>
  <c r="AH2642" i="1"/>
  <c r="AH2643" i="1"/>
  <c r="AF2644" i="1"/>
  <c r="AG2644" i="1"/>
  <c r="AC2644" i="1"/>
  <c r="AE2644" i="1"/>
  <c r="AD2645" i="1"/>
  <c r="AH2644" i="1"/>
  <c r="AG2645" i="1"/>
  <c r="AF2645" i="1"/>
  <c r="AE2645" i="1"/>
  <c r="AC2645" i="1"/>
  <c r="AD2646" i="1"/>
  <c r="AH2645" i="1"/>
  <c r="AF2646" i="1"/>
  <c r="AG2646" i="1"/>
  <c r="AE2646" i="1"/>
  <c r="AC2646" i="1"/>
  <c r="AD2647" i="1"/>
  <c r="AH2646" i="1"/>
  <c r="AG2647" i="1"/>
  <c r="AF2647" i="1"/>
  <c r="AC2647" i="1"/>
  <c r="AD2648" i="1"/>
  <c r="AE2647" i="1"/>
  <c r="AH2647" i="1"/>
  <c r="AF2648" i="1"/>
  <c r="AG2648" i="1"/>
  <c r="AC2648" i="1"/>
  <c r="AD2649" i="1"/>
  <c r="AE2648" i="1"/>
  <c r="AH2648" i="1"/>
  <c r="AF2649" i="1"/>
  <c r="AG2649" i="1"/>
  <c r="AD2650" i="1"/>
  <c r="AC2649" i="1"/>
  <c r="AE2649" i="1"/>
  <c r="AG2650" i="1"/>
  <c r="AF2650" i="1"/>
  <c r="AD2651" i="1"/>
  <c r="AE2650" i="1"/>
  <c r="AC2650" i="1"/>
  <c r="AH2649" i="1"/>
  <c r="AF2651" i="1"/>
  <c r="AG2651" i="1"/>
  <c r="AE2651" i="1"/>
  <c r="AC2651" i="1"/>
  <c r="AD2652" i="1"/>
  <c r="AH2650" i="1"/>
  <c r="AH2651" i="1"/>
  <c r="AG2652" i="1"/>
  <c r="AF2652" i="1"/>
  <c r="AE2652" i="1"/>
  <c r="AD2653" i="1"/>
  <c r="AC2652" i="1"/>
  <c r="AG2653" i="1"/>
  <c r="AF2653" i="1"/>
  <c r="AC2653" i="1"/>
  <c r="AE2653" i="1"/>
  <c r="AD2654" i="1"/>
  <c r="AH2652" i="1"/>
  <c r="AH2653" i="1"/>
  <c r="AF2654" i="1"/>
  <c r="AG2654" i="1"/>
  <c r="AE2654" i="1"/>
  <c r="AC2654" i="1"/>
  <c r="AD2655" i="1"/>
  <c r="AH2654" i="1"/>
  <c r="AF2655" i="1"/>
  <c r="AG2655" i="1"/>
  <c r="AC2655" i="1"/>
  <c r="AD2656" i="1"/>
  <c r="AE2655" i="1"/>
  <c r="AH2655" i="1"/>
  <c r="AG2656" i="1"/>
  <c r="AF2656" i="1"/>
  <c r="AC2656" i="1"/>
  <c r="AD2657" i="1"/>
  <c r="AE2656" i="1"/>
  <c r="AH2656" i="1"/>
  <c r="AF2657" i="1"/>
  <c r="AG2657" i="1"/>
  <c r="AE2657" i="1"/>
  <c r="AC2657" i="1"/>
  <c r="AD2658" i="1"/>
  <c r="AH2657" i="1"/>
  <c r="AF2658" i="1"/>
  <c r="AG2658" i="1"/>
  <c r="AE2658" i="1"/>
  <c r="AD2659" i="1"/>
  <c r="AC2658" i="1"/>
  <c r="AG2659" i="1"/>
  <c r="AF2659" i="1"/>
  <c r="AC2659" i="1"/>
  <c r="AD2660" i="1"/>
  <c r="AE2659" i="1"/>
  <c r="AH2658" i="1"/>
  <c r="AH2659" i="1"/>
  <c r="AG2660" i="1"/>
  <c r="AF2660" i="1"/>
  <c r="AC2660" i="1"/>
  <c r="AE2660" i="1"/>
  <c r="AD2661" i="1"/>
  <c r="AH2660" i="1"/>
  <c r="AF2661" i="1"/>
  <c r="AG2661" i="1"/>
  <c r="AE2661" i="1"/>
  <c r="AC2661" i="1"/>
  <c r="AD2662" i="1"/>
  <c r="AH2661" i="1"/>
  <c r="AG2662" i="1"/>
  <c r="AF2662" i="1"/>
  <c r="AE2662" i="1"/>
  <c r="AC2662" i="1"/>
  <c r="AD2663" i="1"/>
  <c r="AH2662" i="1"/>
  <c r="AG2663" i="1"/>
  <c r="AF2663" i="1"/>
  <c r="AC2663" i="1"/>
  <c r="AE2663" i="1"/>
  <c r="AD2664" i="1"/>
  <c r="AH2663" i="1"/>
  <c r="AF2664" i="1"/>
  <c r="AG2664" i="1"/>
  <c r="AC2664" i="1"/>
  <c r="AD2665" i="1"/>
  <c r="AE2664" i="1"/>
  <c r="AH2664" i="1"/>
  <c r="AG2665" i="1"/>
  <c r="AF2665" i="1"/>
  <c r="AE2665" i="1"/>
  <c r="AC2665" i="1"/>
  <c r="AD2666" i="1"/>
  <c r="AH2665" i="1"/>
  <c r="AG2666" i="1"/>
  <c r="AF2666" i="1"/>
  <c r="AD2667" i="1"/>
  <c r="AC2666" i="1"/>
  <c r="AE2666" i="1"/>
  <c r="AG2667" i="1"/>
  <c r="AF2667" i="1"/>
  <c r="AE2667" i="1"/>
  <c r="AC2667" i="1"/>
  <c r="AD2668" i="1"/>
  <c r="AH2666" i="1"/>
  <c r="AH2667" i="1"/>
  <c r="AF2668" i="1"/>
  <c r="AG2668" i="1"/>
  <c r="AE2668" i="1"/>
  <c r="AD2669" i="1"/>
  <c r="AC2668" i="1"/>
  <c r="AF2669" i="1"/>
  <c r="AG2669" i="1"/>
  <c r="AE2669" i="1"/>
  <c r="AC2669" i="1"/>
  <c r="AD2670" i="1"/>
  <c r="AH2668" i="1"/>
  <c r="AH2669" i="1"/>
  <c r="AF2670" i="1"/>
  <c r="AG2670" i="1"/>
  <c r="AE2670" i="1"/>
  <c r="AC2670" i="1"/>
  <c r="AD2671" i="1"/>
  <c r="AH2670" i="1"/>
  <c r="AG2671" i="1"/>
  <c r="AF2671" i="1"/>
  <c r="AC2671" i="1"/>
  <c r="AD2672" i="1"/>
  <c r="AE2671" i="1"/>
  <c r="AH2671" i="1"/>
  <c r="AF2672" i="1"/>
  <c r="AG2672" i="1"/>
  <c r="AC2672" i="1"/>
  <c r="AD2673" i="1"/>
  <c r="AE2672" i="1"/>
  <c r="AH2672" i="1"/>
  <c r="AF2673" i="1"/>
  <c r="AG2673" i="1"/>
  <c r="AE2673" i="1"/>
  <c r="AC2673" i="1"/>
  <c r="AD2674" i="1"/>
  <c r="AH2673" i="1"/>
  <c r="AG2674" i="1"/>
  <c r="AF2674" i="1"/>
  <c r="AC2674" i="1"/>
  <c r="AE2674" i="1"/>
  <c r="AD2675" i="1"/>
  <c r="AH2674" i="1"/>
  <c r="AG2675" i="1"/>
  <c r="AF2675" i="1"/>
  <c r="AD2676" i="1"/>
  <c r="AE2675" i="1"/>
  <c r="AC2675" i="1"/>
  <c r="AG2676" i="1"/>
  <c r="AF2676" i="1"/>
  <c r="AC2676" i="1"/>
  <c r="AE2676" i="1"/>
  <c r="AD2677" i="1"/>
  <c r="AH2675" i="1"/>
  <c r="AH2676" i="1"/>
  <c r="AG2677" i="1"/>
  <c r="AF2677" i="1"/>
  <c r="AD2678" i="1"/>
  <c r="AE2677" i="1"/>
  <c r="AC2677" i="1"/>
  <c r="AF2678" i="1"/>
  <c r="AG2678" i="1"/>
  <c r="AE2678" i="1"/>
  <c r="AC2678" i="1"/>
  <c r="AD2679" i="1"/>
  <c r="AH2677" i="1"/>
  <c r="AH2678" i="1"/>
  <c r="AF2679" i="1"/>
  <c r="AG2679" i="1"/>
  <c r="AE2679" i="1"/>
  <c r="AC2679" i="1"/>
  <c r="AD2680" i="1"/>
  <c r="AH2679" i="1"/>
  <c r="AG2680" i="1"/>
  <c r="AF2680" i="1"/>
  <c r="AE2680" i="1"/>
  <c r="AC2680" i="1"/>
  <c r="AD2681" i="1"/>
  <c r="AH2680" i="1"/>
  <c r="AF2681" i="1"/>
  <c r="AG2681" i="1"/>
  <c r="AE2681" i="1"/>
  <c r="AC2681" i="1"/>
  <c r="AD2682" i="1"/>
  <c r="AH2681" i="1"/>
  <c r="AG2682" i="1"/>
  <c r="AF2682" i="1"/>
  <c r="AE2682" i="1"/>
  <c r="AD2683" i="1"/>
  <c r="AC2682" i="1"/>
  <c r="AG2683" i="1"/>
  <c r="AF2683" i="1"/>
  <c r="AC2683" i="1"/>
  <c r="AD2684" i="1"/>
  <c r="AE2683" i="1"/>
  <c r="AH2682" i="1"/>
  <c r="AH2683" i="1"/>
  <c r="AF2684" i="1"/>
  <c r="AG2684" i="1"/>
  <c r="AC2684" i="1"/>
  <c r="AE2684" i="1"/>
  <c r="AD2685" i="1"/>
  <c r="AH2684" i="1"/>
  <c r="AG2685" i="1"/>
  <c r="AF2685" i="1"/>
  <c r="AC2685" i="1"/>
  <c r="AE2685" i="1"/>
  <c r="AD2686" i="1"/>
  <c r="AH2685" i="1"/>
  <c r="AF2686" i="1"/>
  <c r="AG2686" i="1"/>
  <c r="AE2686" i="1"/>
  <c r="AC2686" i="1"/>
  <c r="AD2687" i="1"/>
  <c r="AH2686" i="1"/>
  <c r="AG2687" i="1"/>
  <c r="AF2687" i="1"/>
  <c r="AD2688" i="1"/>
  <c r="AE2687" i="1"/>
  <c r="AC2687" i="1"/>
  <c r="AF2688" i="1"/>
  <c r="AG2688" i="1"/>
  <c r="AD2689" i="1"/>
  <c r="AC2688" i="1"/>
  <c r="AE2688" i="1"/>
  <c r="AH2687" i="1"/>
  <c r="AF2689" i="1"/>
  <c r="AG2689" i="1"/>
  <c r="AC2689" i="1"/>
  <c r="AE2689" i="1"/>
  <c r="AD2690" i="1"/>
  <c r="AH2688" i="1"/>
  <c r="AH2689" i="1"/>
  <c r="AG2690" i="1"/>
  <c r="AF2690" i="1"/>
  <c r="AC2690" i="1"/>
  <c r="AD2691" i="1"/>
  <c r="AE2690" i="1"/>
  <c r="AH2690" i="1"/>
  <c r="AG2691" i="1"/>
  <c r="AF2691" i="1"/>
  <c r="AE2691" i="1"/>
  <c r="AC2691" i="1"/>
  <c r="AD2692" i="1"/>
  <c r="AH2691" i="1"/>
  <c r="AG2692" i="1"/>
  <c r="AF2692" i="1"/>
  <c r="AE2692" i="1"/>
  <c r="AD2693" i="1"/>
  <c r="AC2692" i="1"/>
  <c r="AG2693" i="1"/>
  <c r="AF2693" i="1"/>
  <c r="AC2693" i="1"/>
  <c r="AD2694" i="1"/>
  <c r="AE2693" i="1"/>
  <c r="AH2692" i="1"/>
  <c r="AH2693" i="1"/>
  <c r="AF2694" i="1"/>
  <c r="AG2694" i="1"/>
  <c r="AE2694" i="1"/>
  <c r="AC2694" i="1"/>
  <c r="AD2695" i="1"/>
  <c r="AH2694" i="1"/>
  <c r="AG2695" i="1"/>
  <c r="AF2695" i="1"/>
  <c r="AC2695" i="1"/>
  <c r="AD2696" i="1"/>
  <c r="AE2695" i="1"/>
  <c r="AH2695" i="1"/>
  <c r="AF2696" i="1"/>
  <c r="AG2696" i="1"/>
  <c r="AC2696" i="1"/>
  <c r="AD2697" i="1"/>
  <c r="AE2696" i="1"/>
  <c r="AH2696" i="1"/>
  <c r="AG2697" i="1"/>
  <c r="AF2697" i="1"/>
  <c r="AE2697" i="1"/>
  <c r="AC2697" i="1"/>
  <c r="AD2698" i="1"/>
  <c r="AH2697" i="1"/>
  <c r="AG2698" i="1"/>
  <c r="AF2698" i="1"/>
  <c r="AE2698" i="1"/>
  <c r="AD2699" i="1"/>
  <c r="AC2698" i="1"/>
  <c r="AF2699" i="1"/>
  <c r="AG2699" i="1"/>
  <c r="AC2699" i="1"/>
  <c r="AD2700" i="1"/>
  <c r="AE2699" i="1"/>
  <c r="AH2698" i="1"/>
  <c r="AH2699" i="1"/>
  <c r="AG2700" i="1"/>
  <c r="AF2700" i="1"/>
  <c r="AD2701" i="1"/>
  <c r="AC2700" i="1"/>
  <c r="AE2700" i="1"/>
  <c r="AF2701" i="1"/>
  <c r="AG2701" i="1"/>
  <c r="AD2702" i="1"/>
  <c r="AE2701" i="1"/>
  <c r="AC2701" i="1"/>
  <c r="AH2700" i="1"/>
  <c r="AG2702" i="1"/>
  <c r="AF2702" i="1"/>
  <c r="AE2702" i="1"/>
  <c r="AC2702" i="1"/>
  <c r="AD2703" i="1"/>
  <c r="AH2701" i="1"/>
  <c r="AH2702" i="1"/>
  <c r="AF2703" i="1"/>
  <c r="AG2703" i="1"/>
  <c r="AC2703" i="1"/>
  <c r="AD2704" i="1"/>
  <c r="AE2703" i="1"/>
  <c r="AH2703" i="1"/>
  <c r="AG2704" i="1"/>
  <c r="AF2704" i="1"/>
  <c r="AC2704" i="1"/>
  <c r="AD2705" i="1"/>
  <c r="AE2704" i="1"/>
  <c r="AH2704" i="1"/>
  <c r="AF2705" i="1"/>
  <c r="AG2705" i="1"/>
  <c r="AE2705" i="1"/>
  <c r="AC2705" i="1"/>
  <c r="AD2706" i="1"/>
  <c r="AH2705" i="1"/>
  <c r="AF2706" i="1"/>
  <c r="AG2706" i="1"/>
  <c r="AD2707" i="1"/>
  <c r="AE2706" i="1"/>
  <c r="AC2706" i="1"/>
  <c r="AF2707" i="1"/>
  <c r="AG2707" i="1"/>
  <c r="AC2707" i="1"/>
  <c r="AD2708" i="1"/>
  <c r="AE2707" i="1"/>
  <c r="AH2706" i="1"/>
  <c r="AH2707" i="1"/>
  <c r="AG2708" i="1"/>
  <c r="AF2708" i="1"/>
  <c r="AC2708" i="1"/>
  <c r="AE2708" i="1"/>
  <c r="AD2709" i="1"/>
  <c r="AH2708" i="1"/>
  <c r="AG2709" i="1"/>
  <c r="AF2709" i="1"/>
  <c r="AE2709" i="1"/>
  <c r="AC2709" i="1"/>
  <c r="AD2710" i="1"/>
  <c r="AH2709" i="1"/>
  <c r="AF2710" i="1"/>
  <c r="AG2710" i="1"/>
  <c r="AE2710" i="1"/>
  <c r="AC2710" i="1"/>
  <c r="AD2711" i="1"/>
  <c r="AH2710" i="1"/>
  <c r="AG2711" i="1"/>
  <c r="AF2711" i="1"/>
  <c r="AC2711" i="1"/>
  <c r="AD2712" i="1"/>
  <c r="AE2711" i="1"/>
  <c r="AH2711" i="1"/>
  <c r="AF2712" i="1"/>
  <c r="AG2712" i="1"/>
  <c r="AC2712" i="1"/>
  <c r="AD2713" i="1"/>
  <c r="AE2712" i="1"/>
  <c r="AH2712" i="1"/>
  <c r="AF2713" i="1"/>
  <c r="AG2713" i="1"/>
  <c r="AD2714" i="1"/>
  <c r="AC2713" i="1"/>
  <c r="AE2713" i="1"/>
  <c r="AF2714" i="1"/>
  <c r="AG2714" i="1"/>
  <c r="AC2714" i="1"/>
  <c r="AD2715" i="1"/>
  <c r="AE2714" i="1"/>
  <c r="AH2713" i="1"/>
  <c r="AH2714" i="1"/>
  <c r="AG2715" i="1"/>
  <c r="AF2715" i="1"/>
  <c r="AE2715" i="1"/>
  <c r="AC2715" i="1"/>
  <c r="AD2716" i="1"/>
  <c r="AH2715" i="1"/>
  <c r="AF2716" i="1"/>
  <c r="AG2716" i="1"/>
  <c r="AC2716" i="1"/>
  <c r="AE2716" i="1"/>
  <c r="AD2717" i="1"/>
  <c r="AH2716" i="1"/>
  <c r="AG2717" i="1"/>
  <c r="AF2717" i="1"/>
  <c r="AE2717" i="1"/>
  <c r="AD2718" i="1"/>
  <c r="AC2717" i="1"/>
  <c r="AG2718" i="1"/>
  <c r="AF2718" i="1"/>
  <c r="AC2718" i="1"/>
  <c r="AD2719" i="1"/>
  <c r="AE2718" i="1"/>
  <c r="AH2717" i="1"/>
  <c r="AH2718" i="1"/>
  <c r="AG2719" i="1"/>
  <c r="AF2719" i="1"/>
  <c r="AD2720" i="1"/>
  <c r="AC2719" i="1"/>
  <c r="AE2719" i="1"/>
  <c r="AG2720" i="1"/>
  <c r="AF2720" i="1"/>
  <c r="AC2720" i="1"/>
  <c r="AD2721" i="1"/>
  <c r="AE2720" i="1"/>
  <c r="AH2719" i="1"/>
  <c r="AH2720" i="1"/>
  <c r="AF2721" i="1"/>
  <c r="AG2721" i="1"/>
  <c r="AE2721" i="1"/>
  <c r="AC2721" i="1"/>
  <c r="AD2722" i="1"/>
  <c r="AH2721" i="1"/>
  <c r="AG2722" i="1"/>
  <c r="AF2722" i="1"/>
  <c r="AD2723" i="1"/>
  <c r="AC2722" i="1"/>
  <c r="AE2722" i="1"/>
  <c r="AG2723" i="1"/>
  <c r="AF2723" i="1"/>
  <c r="AE2723" i="1"/>
  <c r="AD2724" i="1"/>
  <c r="AC2723" i="1"/>
  <c r="AH2722" i="1"/>
  <c r="AF2724" i="1"/>
  <c r="AG2724" i="1"/>
  <c r="AE2724" i="1"/>
  <c r="AD2725" i="1"/>
  <c r="AC2724" i="1"/>
  <c r="AH2723" i="1"/>
  <c r="AG2725" i="1"/>
  <c r="AF2725" i="1"/>
  <c r="AC2725" i="1"/>
  <c r="AD2726" i="1"/>
  <c r="AE2725" i="1"/>
  <c r="AH2724" i="1"/>
  <c r="AH2725" i="1"/>
  <c r="AG2726" i="1"/>
  <c r="AF2726" i="1"/>
  <c r="AC2726" i="1"/>
  <c r="AD2727" i="1"/>
  <c r="AE2726" i="1"/>
  <c r="AH2726" i="1"/>
  <c r="AG2727" i="1"/>
  <c r="AF2727" i="1"/>
  <c r="AE2727" i="1"/>
  <c r="AD2728" i="1"/>
  <c r="AC2727" i="1"/>
  <c r="AG2728" i="1"/>
  <c r="AF2728" i="1"/>
  <c r="AC2728" i="1"/>
  <c r="AE2728" i="1"/>
  <c r="AD2729" i="1"/>
  <c r="AH2727" i="1"/>
  <c r="AH2728" i="1"/>
  <c r="AF2729" i="1"/>
  <c r="AG2729" i="1"/>
  <c r="AC2729" i="1"/>
  <c r="AD2730" i="1"/>
  <c r="AE2729" i="1"/>
  <c r="AH2729" i="1"/>
  <c r="AG2730" i="1"/>
  <c r="AF2730" i="1"/>
  <c r="AC2730" i="1"/>
  <c r="AE2730" i="1"/>
  <c r="AD2731" i="1"/>
  <c r="AH2730" i="1"/>
  <c r="AF2731" i="1"/>
  <c r="AG2731" i="1"/>
  <c r="AC2731" i="1"/>
  <c r="AE2731" i="1"/>
  <c r="AD2732" i="1"/>
  <c r="AH2731" i="1"/>
  <c r="AG2732" i="1"/>
  <c r="AF2732" i="1"/>
  <c r="AD2733" i="1"/>
  <c r="AC2732" i="1"/>
  <c r="AE2732" i="1"/>
  <c r="AG2733" i="1"/>
  <c r="AF2733" i="1"/>
  <c r="AD2734" i="1"/>
  <c r="AE2733" i="1"/>
  <c r="AC2733" i="1"/>
  <c r="AH2732" i="1"/>
  <c r="AG2734" i="1"/>
  <c r="AF2734" i="1"/>
  <c r="AC2734" i="1"/>
  <c r="AD2735" i="1"/>
  <c r="AE2734" i="1"/>
  <c r="AH2733" i="1"/>
  <c r="AH2734" i="1"/>
  <c r="AF2735" i="1"/>
  <c r="AG2735" i="1"/>
  <c r="AD2736" i="1"/>
  <c r="AE2735" i="1"/>
  <c r="AC2735" i="1"/>
  <c r="AF2736" i="1"/>
  <c r="AG2736" i="1"/>
  <c r="AC2736" i="1"/>
  <c r="AE2736" i="1"/>
  <c r="AD2737" i="1"/>
  <c r="AH2735" i="1"/>
  <c r="AH2736" i="1"/>
  <c r="AG2737" i="1"/>
  <c r="AF2737" i="1"/>
  <c r="AC2737" i="1"/>
  <c r="AD2738" i="1"/>
  <c r="AE2737" i="1"/>
  <c r="AH2737" i="1"/>
  <c r="AG2738" i="1"/>
  <c r="AF2738" i="1"/>
  <c r="AE2738" i="1"/>
  <c r="AD2739" i="1"/>
  <c r="AC2738" i="1"/>
  <c r="AF2739" i="1"/>
  <c r="AG2739" i="1"/>
  <c r="AD2740" i="1"/>
  <c r="AC2739" i="1"/>
  <c r="AE2739" i="1"/>
  <c r="AH2738" i="1"/>
  <c r="AG2740" i="1"/>
  <c r="AF2740" i="1"/>
  <c r="AE2740" i="1"/>
  <c r="AD2741" i="1"/>
  <c r="AC2740" i="1"/>
  <c r="AH2739" i="1"/>
  <c r="AF2741" i="1"/>
  <c r="AG2741" i="1"/>
  <c r="AC2741" i="1"/>
  <c r="AD2742" i="1"/>
  <c r="AE2741" i="1"/>
  <c r="AH2740" i="1"/>
  <c r="AH2741" i="1"/>
  <c r="AF2742" i="1"/>
  <c r="AG2742" i="1"/>
  <c r="AC2742" i="1"/>
  <c r="AD2743" i="1"/>
  <c r="AE2742" i="1"/>
  <c r="AH2742" i="1"/>
  <c r="AG2743" i="1"/>
  <c r="AF2743" i="1"/>
  <c r="AC2743" i="1"/>
  <c r="AD2744" i="1"/>
  <c r="AE2743" i="1"/>
  <c r="AH2743" i="1"/>
  <c r="AF2744" i="1"/>
  <c r="AG2744" i="1"/>
  <c r="AD2745" i="1"/>
  <c r="AC2744" i="1"/>
  <c r="AE2744" i="1"/>
  <c r="AF2745" i="1"/>
  <c r="AG2745" i="1"/>
  <c r="AC2745" i="1"/>
  <c r="AE2745" i="1"/>
  <c r="AD2746" i="1"/>
  <c r="AH2744" i="1"/>
  <c r="AH2745" i="1"/>
  <c r="AG2746" i="1"/>
  <c r="AF2746" i="1"/>
  <c r="AE2746" i="1"/>
  <c r="AC2746" i="1"/>
  <c r="AD2747" i="1"/>
  <c r="AH2746" i="1"/>
  <c r="AG2747" i="1"/>
  <c r="AF2747" i="1"/>
  <c r="AE2747" i="1"/>
  <c r="AC2747" i="1"/>
  <c r="AD2748" i="1"/>
  <c r="AH2747" i="1"/>
  <c r="AF2748" i="1"/>
  <c r="AG2748" i="1"/>
  <c r="AE2748" i="1"/>
  <c r="AD2749" i="1"/>
  <c r="AC2748" i="1"/>
  <c r="AG2749" i="1"/>
  <c r="AF2749" i="1"/>
  <c r="AC2749" i="1"/>
  <c r="AE2749" i="1"/>
  <c r="AD2750" i="1"/>
  <c r="AH2748" i="1"/>
  <c r="AH2749" i="1"/>
  <c r="AG2750" i="1"/>
  <c r="AF2750" i="1"/>
  <c r="AC2750" i="1"/>
  <c r="AD2751" i="1"/>
  <c r="AE2750" i="1"/>
  <c r="AH2750" i="1"/>
  <c r="AF2751" i="1"/>
  <c r="AG2751" i="1"/>
  <c r="AD2752" i="1"/>
  <c r="AC2751" i="1"/>
  <c r="AE2751" i="1"/>
  <c r="AF2752" i="1"/>
  <c r="AG2752" i="1"/>
  <c r="AC2752" i="1"/>
  <c r="AD2753" i="1"/>
  <c r="AE2752" i="1"/>
  <c r="AH2751" i="1"/>
  <c r="AH2752" i="1"/>
  <c r="AF2753" i="1"/>
  <c r="AG2753" i="1"/>
  <c r="AD2754" i="1"/>
  <c r="AC2753" i="1"/>
  <c r="AE2753" i="1"/>
  <c r="AF2754" i="1"/>
  <c r="AG2754" i="1"/>
  <c r="AE2754" i="1"/>
  <c r="AD2755" i="1"/>
  <c r="AC2754" i="1"/>
  <c r="AH2753" i="1"/>
  <c r="AG2755" i="1"/>
  <c r="AF2755" i="1"/>
  <c r="AE2755" i="1"/>
  <c r="AD2756" i="1"/>
  <c r="AC2755" i="1"/>
  <c r="AH2754" i="1"/>
  <c r="AF2756" i="1"/>
  <c r="AG2756" i="1"/>
  <c r="AC2756" i="1"/>
  <c r="AE2756" i="1"/>
  <c r="AD2757" i="1"/>
  <c r="AH2755" i="1"/>
  <c r="AH2756" i="1"/>
  <c r="AF2757" i="1"/>
  <c r="AG2757" i="1"/>
  <c r="AE2757" i="1"/>
  <c r="AC2757" i="1"/>
  <c r="AD2758" i="1"/>
  <c r="AH2757" i="1"/>
  <c r="AG2758" i="1"/>
  <c r="AF2758" i="1"/>
  <c r="AD2759" i="1"/>
  <c r="AE2758" i="1"/>
  <c r="AC2758" i="1"/>
  <c r="AF2759" i="1"/>
  <c r="AG2759" i="1"/>
  <c r="AE2759" i="1"/>
  <c r="AD2760" i="1"/>
  <c r="AC2759" i="1"/>
  <c r="AH2758" i="1"/>
  <c r="AF2760" i="1"/>
  <c r="AG2760" i="1"/>
  <c r="AD2761" i="1"/>
  <c r="AE2760" i="1"/>
  <c r="AC2760" i="1"/>
  <c r="AH2759" i="1"/>
  <c r="AG2761" i="1"/>
  <c r="AF2761" i="1"/>
  <c r="AE2761" i="1"/>
  <c r="AD2762" i="1"/>
  <c r="AC2761" i="1"/>
  <c r="AH2760" i="1"/>
  <c r="AG2762" i="1"/>
  <c r="AF2762" i="1"/>
  <c r="AC2762" i="1"/>
  <c r="AE2762" i="1"/>
  <c r="AD2763" i="1"/>
  <c r="AH2761" i="1"/>
  <c r="AH2762" i="1"/>
  <c r="AF2763" i="1"/>
  <c r="AG2763" i="1"/>
  <c r="AD2764" i="1"/>
  <c r="AE2763" i="1"/>
  <c r="AC2763" i="1"/>
  <c r="AG2764" i="1"/>
  <c r="AF2764" i="1"/>
  <c r="AD2765" i="1"/>
  <c r="AE2764" i="1"/>
  <c r="AC2764" i="1"/>
  <c r="AH2763" i="1"/>
  <c r="AG2765" i="1"/>
  <c r="AF2765" i="1"/>
  <c r="AD2766" i="1"/>
  <c r="AC2765" i="1"/>
  <c r="AE2765" i="1"/>
  <c r="AH2764" i="1"/>
  <c r="AG2766" i="1"/>
  <c r="AF2766" i="1"/>
  <c r="AC2766" i="1"/>
  <c r="AD2767" i="1"/>
  <c r="AE2766" i="1"/>
  <c r="AH2765" i="1"/>
  <c r="AH2766" i="1"/>
  <c r="AG2767" i="1"/>
  <c r="AF2767" i="1"/>
  <c r="AE2767" i="1"/>
  <c r="AD2768" i="1"/>
  <c r="AC2767" i="1"/>
  <c r="AG2768" i="1"/>
  <c r="AF2768" i="1"/>
  <c r="AD2769" i="1"/>
  <c r="AE2768" i="1"/>
  <c r="AC2768" i="1"/>
  <c r="AH2767" i="1"/>
  <c r="AF2769" i="1"/>
  <c r="AG2769" i="1"/>
  <c r="AE2769" i="1"/>
  <c r="AD2770" i="1"/>
  <c r="AC2769" i="1"/>
  <c r="AH2768" i="1"/>
  <c r="AF2770" i="1"/>
  <c r="AG2770" i="1"/>
  <c r="AD2771" i="1"/>
  <c r="AE2770" i="1"/>
  <c r="AC2770" i="1"/>
  <c r="AH2769" i="1"/>
  <c r="AG2771" i="1"/>
  <c r="AF2771" i="1"/>
  <c r="AD2772" i="1"/>
  <c r="AE2771" i="1"/>
  <c r="AC2771" i="1"/>
  <c r="AH2770" i="1"/>
  <c r="AG2772" i="1"/>
  <c r="AF2772" i="1"/>
  <c r="AE2772" i="1"/>
  <c r="AD2773" i="1"/>
  <c r="AC2772" i="1"/>
  <c r="AH2771" i="1"/>
  <c r="AG2773" i="1"/>
  <c r="AF2773" i="1"/>
  <c r="AD2774" i="1"/>
  <c r="AE2773" i="1"/>
  <c r="AC2773" i="1"/>
  <c r="AH2772" i="1"/>
  <c r="AG2774" i="1"/>
  <c r="AF2774" i="1"/>
  <c r="AC2774" i="1"/>
  <c r="AD2775" i="1"/>
  <c r="AE2774" i="1"/>
  <c r="AH2773" i="1"/>
  <c r="AH2774" i="1"/>
  <c r="AG2775" i="1"/>
  <c r="AF2775" i="1"/>
  <c r="AD2776" i="1"/>
  <c r="AE2775" i="1"/>
  <c r="AC2775" i="1"/>
  <c r="AG2776" i="1"/>
  <c r="AF2776" i="1"/>
  <c r="AE2776" i="1"/>
  <c r="AC2776" i="1"/>
  <c r="AD2777" i="1"/>
  <c r="AH2775" i="1"/>
  <c r="AH2776" i="1"/>
  <c r="AG2777" i="1"/>
  <c r="AF2777" i="1"/>
  <c r="AD2778" i="1"/>
  <c r="AE2777" i="1"/>
  <c r="AC2777" i="1"/>
  <c r="AF2778" i="1"/>
  <c r="AG2778" i="1"/>
  <c r="AC2778" i="1"/>
  <c r="AE2778" i="1"/>
  <c r="AD2779" i="1"/>
  <c r="AH2777" i="1"/>
  <c r="AH2778" i="1"/>
  <c r="AG2779" i="1"/>
  <c r="AF2779" i="1"/>
  <c r="AE2779" i="1"/>
  <c r="AC2779" i="1"/>
  <c r="AD2780" i="1"/>
  <c r="AH2779" i="1"/>
  <c r="AF2780" i="1"/>
  <c r="AG2780" i="1"/>
  <c r="AE2780" i="1"/>
  <c r="AC2780" i="1"/>
  <c r="AD2781" i="1"/>
  <c r="AH2780" i="1"/>
  <c r="AG2781" i="1"/>
  <c r="AF2781" i="1"/>
  <c r="AE2781" i="1"/>
  <c r="AC2781" i="1"/>
  <c r="AD2782" i="1"/>
  <c r="AH2781" i="1"/>
  <c r="AG2782" i="1"/>
  <c r="AF2782" i="1"/>
  <c r="AC2782" i="1"/>
  <c r="AD2783" i="1"/>
  <c r="AE2782" i="1"/>
  <c r="AH2782" i="1"/>
  <c r="AG2783" i="1"/>
  <c r="AF2783" i="1"/>
  <c r="AD2784" i="1"/>
  <c r="AE2783" i="1"/>
  <c r="AC2783" i="1"/>
  <c r="AF2784" i="1"/>
  <c r="AG2784" i="1"/>
  <c r="AE2784" i="1"/>
  <c r="AC2784" i="1"/>
  <c r="AD2785" i="1"/>
  <c r="AH2783" i="1"/>
  <c r="AH2784" i="1"/>
  <c r="AF2785" i="1"/>
  <c r="AG2785" i="1"/>
  <c r="AC2785" i="1"/>
  <c r="AD2786" i="1"/>
  <c r="AE2785" i="1"/>
  <c r="AH2785" i="1"/>
  <c r="AF2786" i="1"/>
  <c r="AG2786" i="1"/>
  <c r="AE2786" i="1"/>
  <c r="AC2786" i="1"/>
  <c r="AD2787" i="1"/>
  <c r="AH2786" i="1"/>
  <c r="AF2787" i="1"/>
  <c r="AG2787" i="1"/>
  <c r="AE2787" i="1"/>
  <c r="AC2787" i="1"/>
  <c r="AD2788" i="1"/>
  <c r="AH2787" i="1"/>
  <c r="AF2788" i="1"/>
  <c r="AG2788" i="1"/>
  <c r="AD2789" i="1"/>
  <c r="AC2788" i="1"/>
  <c r="AE2788" i="1"/>
  <c r="AF2789" i="1"/>
  <c r="AG2789" i="1"/>
  <c r="AD2790" i="1"/>
  <c r="AE2789" i="1"/>
  <c r="AC2789" i="1"/>
  <c r="AH2788" i="1"/>
  <c r="AF2790" i="1"/>
  <c r="AG2790" i="1"/>
  <c r="AC2790" i="1"/>
  <c r="AD2791" i="1"/>
  <c r="AE2790" i="1"/>
  <c r="AH2789" i="1"/>
  <c r="AH2790" i="1"/>
  <c r="AG2791" i="1"/>
  <c r="AF2791" i="1"/>
  <c r="AD2792" i="1"/>
  <c r="AE2791" i="1"/>
  <c r="AC2791" i="1"/>
  <c r="AF2792" i="1"/>
  <c r="AG2792" i="1"/>
  <c r="AE2792" i="1"/>
  <c r="AC2792" i="1"/>
  <c r="AD2793" i="1"/>
  <c r="AH2791" i="1"/>
  <c r="AH2792" i="1"/>
  <c r="AG2793" i="1"/>
  <c r="AF2793" i="1"/>
  <c r="AE2793" i="1"/>
  <c r="AC2793" i="1"/>
  <c r="AD2794" i="1"/>
  <c r="AH2793" i="1"/>
  <c r="AF2794" i="1"/>
  <c r="AG2794" i="1"/>
  <c r="AD2795" i="1"/>
  <c r="AE2794" i="1"/>
  <c r="AC2794" i="1"/>
  <c r="AG2795" i="1"/>
  <c r="AF2795" i="1"/>
  <c r="AD2796" i="1"/>
  <c r="AE2795" i="1"/>
  <c r="AC2795" i="1"/>
  <c r="AH2794" i="1"/>
  <c r="AF2796" i="1"/>
  <c r="AG2796" i="1"/>
  <c r="AD2797" i="1"/>
  <c r="AE2796" i="1"/>
  <c r="AC2796" i="1"/>
  <c r="AH2795" i="1"/>
  <c r="AG2797" i="1"/>
  <c r="AF2797" i="1"/>
  <c r="AD2798" i="1"/>
  <c r="AC2797" i="1"/>
  <c r="AE2797" i="1"/>
  <c r="AH2796" i="1"/>
  <c r="AG2798" i="1"/>
  <c r="AF2798" i="1"/>
  <c r="AE2798" i="1"/>
  <c r="AC2798" i="1"/>
  <c r="AD2799" i="1"/>
  <c r="AH2797" i="1"/>
  <c r="AH2798" i="1"/>
  <c r="AG2799" i="1"/>
  <c r="AF2799" i="1"/>
  <c r="AE2799" i="1"/>
  <c r="AD2800" i="1"/>
  <c r="AC2799" i="1"/>
  <c r="AF2800" i="1"/>
  <c r="AG2800" i="1"/>
  <c r="AD2801" i="1"/>
  <c r="AE2800" i="1"/>
  <c r="AC2800" i="1"/>
  <c r="AH2799" i="1"/>
  <c r="AF2801" i="1"/>
  <c r="AG2801" i="1"/>
  <c r="AC2801" i="1"/>
  <c r="AE2801" i="1"/>
  <c r="AD2802" i="1"/>
  <c r="AH2800" i="1"/>
  <c r="AH2801" i="1"/>
  <c r="AG2802" i="1"/>
  <c r="AF2802" i="1"/>
  <c r="AE2802" i="1"/>
  <c r="AD2803" i="1"/>
  <c r="AC2802" i="1"/>
  <c r="AF2803" i="1"/>
  <c r="AG2803" i="1"/>
  <c r="AE2803" i="1"/>
  <c r="AC2803" i="1"/>
  <c r="AD2804" i="1"/>
  <c r="AH2802" i="1"/>
  <c r="AH2803" i="1"/>
  <c r="AG2804" i="1"/>
  <c r="AF2804" i="1"/>
  <c r="AD2805" i="1"/>
  <c r="AE2804" i="1"/>
  <c r="AC2804" i="1"/>
  <c r="AG2805" i="1"/>
  <c r="AF2805" i="1"/>
  <c r="AD2806" i="1"/>
  <c r="AC2805" i="1"/>
  <c r="AE2805" i="1"/>
  <c r="AH2804" i="1"/>
  <c r="AF2806" i="1"/>
  <c r="AG2806" i="1"/>
  <c r="AC2806" i="1"/>
  <c r="AE2806" i="1"/>
  <c r="AD2807" i="1"/>
  <c r="AH2805" i="1"/>
  <c r="AH2806" i="1"/>
  <c r="AF2807" i="1"/>
  <c r="AG2807" i="1"/>
  <c r="AD2808" i="1"/>
  <c r="AC2807" i="1"/>
  <c r="AE2807" i="1"/>
  <c r="AF2808" i="1"/>
  <c r="AG2808" i="1"/>
  <c r="AC2808" i="1"/>
  <c r="AD2809" i="1"/>
  <c r="AE2808" i="1"/>
  <c r="AH2807" i="1"/>
  <c r="AH2808" i="1"/>
  <c r="AF2809" i="1"/>
  <c r="AG2809" i="1"/>
  <c r="AE2809" i="1"/>
  <c r="AD2810" i="1"/>
  <c r="AC2809" i="1"/>
  <c r="AF2810" i="1"/>
  <c r="AG2810" i="1"/>
  <c r="AD2811" i="1"/>
  <c r="AE2810" i="1"/>
  <c r="AC2810" i="1"/>
  <c r="AH2809" i="1"/>
  <c r="AF2811" i="1"/>
  <c r="AG2811" i="1"/>
  <c r="AE2811" i="1"/>
  <c r="AC2811" i="1"/>
  <c r="AD2812" i="1"/>
  <c r="AH2810" i="1"/>
  <c r="AH2811" i="1"/>
  <c r="AG2812" i="1"/>
  <c r="AF2812" i="1"/>
  <c r="AE2812" i="1"/>
  <c r="AC2812" i="1"/>
  <c r="AD2813" i="1"/>
  <c r="AH2812" i="1"/>
  <c r="AG2813" i="1"/>
  <c r="AF2813" i="1"/>
  <c r="AD2814" i="1"/>
  <c r="AC2813" i="1"/>
  <c r="AE2813" i="1"/>
  <c r="AF2814" i="1"/>
  <c r="AG2814" i="1"/>
  <c r="AC2814" i="1"/>
  <c r="AE2814" i="1"/>
  <c r="AD2815" i="1"/>
  <c r="AH2813" i="1"/>
  <c r="AH2814" i="1"/>
  <c r="AF2815" i="1"/>
  <c r="AG2815" i="1"/>
  <c r="AE2815" i="1"/>
  <c r="AD2816" i="1"/>
  <c r="AC2815" i="1"/>
  <c r="AF2816" i="1"/>
  <c r="AG2816" i="1"/>
  <c r="AD2817" i="1"/>
  <c r="AC2816" i="1"/>
  <c r="AE2816" i="1"/>
  <c r="AH2815" i="1"/>
  <c r="AG2817" i="1"/>
  <c r="AF2817" i="1"/>
  <c r="AD2818" i="1"/>
  <c r="AC2817" i="1"/>
  <c r="AE2817" i="1"/>
  <c r="AH2816" i="1"/>
  <c r="AF2818" i="1"/>
  <c r="AG2818" i="1"/>
  <c r="AE2818" i="1"/>
  <c r="AD2819" i="1"/>
  <c r="AC2818" i="1"/>
  <c r="AH2817" i="1"/>
  <c r="AF2819" i="1"/>
  <c r="AG2819" i="1"/>
  <c r="AD2820" i="1"/>
  <c r="AE2819" i="1"/>
  <c r="AC2819" i="1"/>
  <c r="AH2818" i="1"/>
  <c r="AF2820" i="1"/>
  <c r="AG2820" i="1"/>
  <c r="AE2820" i="1"/>
  <c r="AD2821" i="1"/>
  <c r="AC2820" i="1"/>
  <c r="AH2819" i="1"/>
  <c r="AG2821" i="1"/>
  <c r="AF2821" i="1"/>
  <c r="AD2822" i="1"/>
  <c r="AE2821" i="1"/>
  <c r="AC2821" i="1"/>
  <c r="AH2820" i="1"/>
  <c r="AG2822" i="1"/>
  <c r="AF2822" i="1"/>
  <c r="AC2822" i="1"/>
  <c r="AE2822" i="1"/>
  <c r="AD2823" i="1"/>
  <c r="AH2821" i="1"/>
  <c r="AH2822" i="1"/>
  <c r="AG2823" i="1"/>
  <c r="AF2823" i="1"/>
  <c r="AD2824" i="1"/>
  <c r="AC2823" i="1"/>
  <c r="AE2823" i="1"/>
  <c r="AF2824" i="1"/>
  <c r="AG2824" i="1"/>
  <c r="AC2824" i="1"/>
  <c r="AD2825" i="1"/>
  <c r="AE2824" i="1"/>
  <c r="AH2823" i="1"/>
  <c r="AH2824" i="1"/>
  <c r="AG2825" i="1"/>
  <c r="AF2825" i="1"/>
  <c r="AD2826" i="1"/>
  <c r="AC2825" i="1"/>
  <c r="AE2825" i="1"/>
  <c r="AG2826" i="1"/>
  <c r="AF2826" i="1"/>
  <c r="AD2827" i="1"/>
  <c r="AC2826" i="1"/>
  <c r="AE2826" i="1"/>
  <c r="AH2825" i="1"/>
  <c r="AG2827" i="1"/>
  <c r="AF2827" i="1"/>
  <c r="AE2827" i="1"/>
  <c r="AD2828" i="1"/>
  <c r="AC2827" i="1"/>
  <c r="AH2826" i="1"/>
  <c r="AF2828" i="1"/>
  <c r="AG2828" i="1"/>
  <c r="AE2828" i="1"/>
  <c r="AC2828" i="1"/>
  <c r="AD2829" i="1"/>
  <c r="AH2827" i="1"/>
  <c r="AH2828" i="1"/>
  <c r="AF2829" i="1"/>
  <c r="AG2829" i="1"/>
  <c r="AD2830" i="1"/>
  <c r="AC2829" i="1"/>
  <c r="AE2829" i="1"/>
  <c r="AF2830" i="1"/>
  <c r="AG2830" i="1"/>
  <c r="AE2830" i="1"/>
  <c r="AD2831" i="1"/>
  <c r="AC2830" i="1"/>
  <c r="AH2829" i="1"/>
  <c r="AF2831" i="1"/>
  <c r="AG2831" i="1"/>
  <c r="AE2831" i="1"/>
  <c r="AD2832" i="1"/>
  <c r="AC2831" i="1"/>
  <c r="AH2830" i="1"/>
  <c r="AG2832" i="1"/>
  <c r="AF2832" i="1"/>
  <c r="AE2832" i="1"/>
  <c r="AC2832" i="1"/>
  <c r="AD2833" i="1"/>
  <c r="AH2831" i="1"/>
  <c r="AH2832" i="1"/>
  <c r="AF2833" i="1"/>
  <c r="AG2833" i="1"/>
  <c r="AC2833" i="1"/>
  <c r="AE2833" i="1"/>
  <c r="AD2834" i="1"/>
  <c r="AH2833" i="1"/>
  <c r="AG2834" i="1"/>
  <c r="AF2834" i="1"/>
  <c r="AE2834" i="1"/>
  <c r="AC2834" i="1"/>
  <c r="AD2835" i="1"/>
  <c r="AH2834" i="1"/>
  <c r="AF2835" i="1"/>
  <c r="AG2835" i="1"/>
  <c r="AC2835" i="1"/>
  <c r="AD2836" i="1"/>
  <c r="AE2835" i="1"/>
  <c r="AH2835" i="1"/>
  <c r="AG2836" i="1"/>
  <c r="AF2836" i="1"/>
  <c r="AC2836" i="1"/>
  <c r="AE2836" i="1"/>
  <c r="AD2837" i="1"/>
  <c r="AH2836" i="1"/>
  <c r="AG2837" i="1"/>
  <c r="AF2837" i="1"/>
  <c r="AD2838" i="1"/>
  <c r="AC2837" i="1"/>
  <c r="AE2837" i="1"/>
  <c r="AF2838" i="1"/>
  <c r="AG2838" i="1"/>
  <c r="AC2838" i="1"/>
  <c r="AE2838" i="1"/>
  <c r="AD2839" i="1"/>
  <c r="AH2837" i="1"/>
  <c r="AH2838" i="1"/>
  <c r="AF2839" i="1"/>
  <c r="AG2839" i="1"/>
  <c r="AD2840" i="1"/>
  <c r="AC2839" i="1"/>
  <c r="AE2839" i="1"/>
  <c r="AF2840" i="1"/>
  <c r="AG2840" i="1"/>
  <c r="AC2840" i="1"/>
  <c r="AE2840" i="1"/>
  <c r="AD2841" i="1"/>
  <c r="AH2839" i="1"/>
  <c r="AH2840" i="1"/>
  <c r="AF2841" i="1"/>
  <c r="AG2841" i="1"/>
  <c r="AC2841" i="1"/>
  <c r="AE2841" i="1"/>
  <c r="AD2842" i="1"/>
  <c r="AH2841" i="1"/>
  <c r="AG2842" i="1"/>
  <c r="AF2842" i="1"/>
  <c r="AC2842" i="1"/>
  <c r="AD2843" i="1"/>
  <c r="AE2842" i="1"/>
  <c r="AH2842" i="1"/>
  <c r="AG2843" i="1"/>
  <c r="AF2843" i="1"/>
  <c r="AE2843" i="1"/>
  <c r="AD2844" i="1"/>
  <c r="AC2843" i="1"/>
  <c r="AF2844" i="1"/>
  <c r="AG2844" i="1"/>
  <c r="AC2844" i="1"/>
  <c r="AE2844" i="1"/>
  <c r="AD2845" i="1"/>
  <c r="AH2843" i="1"/>
  <c r="AH2844" i="1"/>
  <c r="AG2845" i="1"/>
  <c r="AF2845" i="1"/>
  <c r="AC2845" i="1"/>
  <c r="AE2845" i="1"/>
  <c r="AD2846" i="1"/>
  <c r="AH2845" i="1"/>
  <c r="AG2846" i="1"/>
  <c r="AF2846" i="1"/>
  <c r="AD2847" i="1"/>
  <c r="AC2846" i="1"/>
  <c r="AE2846" i="1"/>
  <c r="AG2847" i="1"/>
  <c r="AF2847" i="1"/>
  <c r="AE2847" i="1"/>
  <c r="AD2848" i="1"/>
  <c r="AC2847" i="1"/>
  <c r="AH2846" i="1"/>
  <c r="AF2848" i="1"/>
  <c r="AG2848" i="1"/>
  <c r="AE2848" i="1"/>
  <c r="AC2848" i="1"/>
  <c r="AD2849" i="1"/>
  <c r="AH2847" i="1"/>
  <c r="AH2848" i="1"/>
  <c r="AG2849" i="1"/>
  <c r="AF2849" i="1"/>
  <c r="AC2849" i="1"/>
  <c r="AE2849" i="1"/>
  <c r="AD2850" i="1"/>
  <c r="AH2849" i="1"/>
  <c r="AG2850" i="1"/>
  <c r="AF2850" i="1"/>
  <c r="AD2851" i="1"/>
  <c r="AE2850" i="1"/>
  <c r="AC2850" i="1"/>
  <c r="AF2851" i="1"/>
  <c r="AG2851" i="1"/>
  <c r="AD2852" i="1"/>
  <c r="AC2851" i="1"/>
  <c r="AE2851" i="1"/>
  <c r="AH2850" i="1"/>
  <c r="AF2852" i="1"/>
  <c r="AG2852" i="1"/>
  <c r="AD2853" i="1"/>
  <c r="AE2852" i="1"/>
  <c r="AC2852" i="1"/>
  <c r="AH2851" i="1"/>
  <c r="AF2853" i="1"/>
  <c r="AG2853" i="1"/>
  <c r="AD2854" i="1"/>
  <c r="AE2853" i="1"/>
  <c r="AC2853" i="1"/>
  <c r="AH2852" i="1"/>
  <c r="AF2854" i="1"/>
  <c r="AG2854" i="1"/>
  <c r="AC2854" i="1"/>
  <c r="AE2854" i="1"/>
  <c r="AD2855" i="1"/>
  <c r="AH2853" i="1"/>
  <c r="AH2854" i="1"/>
  <c r="AG2855" i="1"/>
  <c r="AF2855" i="1"/>
  <c r="AD2856" i="1"/>
  <c r="AC2855" i="1"/>
  <c r="AE2855" i="1"/>
  <c r="AF2856" i="1"/>
  <c r="AG2856" i="1"/>
  <c r="AE2856" i="1"/>
  <c r="AD2857" i="1"/>
  <c r="AC2856" i="1"/>
  <c r="AH2855" i="1"/>
  <c r="AF2857" i="1"/>
  <c r="AG2857" i="1"/>
  <c r="AD2858" i="1"/>
  <c r="AC2857" i="1"/>
  <c r="AE2857" i="1"/>
  <c r="AH2856" i="1"/>
  <c r="AF2858" i="1"/>
  <c r="AG2858" i="1"/>
  <c r="AD2859" i="1"/>
  <c r="AC2858" i="1"/>
  <c r="AE2858" i="1"/>
  <c r="AH2857" i="1"/>
  <c r="AF2859" i="1"/>
  <c r="AG2859" i="1"/>
  <c r="AD2860" i="1"/>
  <c r="AC2859" i="1"/>
  <c r="AE2859" i="1"/>
  <c r="AH2858" i="1"/>
  <c r="AG2860" i="1"/>
  <c r="AF2860" i="1"/>
  <c r="AD2861" i="1"/>
  <c r="AC2860" i="1"/>
  <c r="AE2860" i="1"/>
  <c r="AH2859" i="1"/>
  <c r="AG2861" i="1"/>
  <c r="AF2861" i="1"/>
  <c r="AD2862" i="1"/>
  <c r="AC2861" i="1"/>
  <c r="AE2861" i="1"/>
  <c r="AH2860" i="1"/>
  <c r="AF2862" i="1"/>
  <c r="AG2862" i="1"/>
  <c r="AE2862" i="1"/>
  <c r="AC2862" i="1"/>
  <c r="AD2863" i="1"/>
  <c r="AH2861" i="1"/>
  <c r="AH2862" i="1"/>
  <c r="AF2863" i="1"/>
  <c r="AG2863" i="1"/>
  <c r="AE2863" i="1"/>
  <c r="AD2864" i="1"/>
  <c r="AC2863" i="1"/>
  <c r="AF2864" i="1"/>
  <c r="AG2864" i="1"/>
  <c r="AD2865" i="1"/>
  <c r="AE2864" i="1"/>
  <c r="AC2864" i="1"/>
  <c r="AH2863" i="1"/>
  <c r="AG2865" i="1"/>
  <c r="AF2865" i="1"/>
  <c r="AE2865" i="1"/>
  <c r="AD2866" i="1"/>
  <c r="AC2865" i="1"/>
  <c r="AH2864" i="1"/>
  <c r="AG2866" i="1"/>
  <c r="AF2866" i="1"/>
  <c r="AC2866" i="1"/>
  <c r="AD2867" i="1"/>
  <c r="AE2866" i="1"/>
  <c r="AH2865" i="1"/>
  <c r="AH2866" i="1"/>
  <c r="AF2867" i="1"/>
  <c r="AG2867" i="1"/>
  <c r="AC2867" i="1"/>
  <c r="AD2868" i="1"/>
  <c r="AE2867" i="1"/>
  <c r="AH2867" i="1"/>
  <c r="AF2868" i="1"/>
  <c r="AG2868" i="1"/>
  <c r="AC2868" i="1"/>
  <c r="AE2868" i="1"/>
  <c r="AD2869" i="1"/>
  <c r="AH2868" i="1"/>
  <c r="AF2869" i="1"/>
  <c r="AG2869" i="1"/>
  <c r="AD2870" i="1"/>
  <c r="AC2869" i="1"/>
  <c r="AE2869" i="1"/>
  <c r="AF2870" i="1"/>
  <c r="AG2870" i="1"/>
  <c r="AC2870" i="1"/>
  <c r="AE2870" i="1"/>
  <c r="AD2871" i="1"/>
  <c r="AH2869" i="1"/>
  <c r="AH2870" i="1"/>
  <c r="AF2871" i="1"/>
  <c r="AG2871" i="1"/>
  <c r="AD2872" i="1"/>
  <c r="AC2871" i="1"/>
  <c r="AE2871" i="1"/>
  <c r="AG2872" i="1"/>
  <c r="AF2872" i="1"/>
  <c r="AE2872" i="1"/>
  <c r="AD2873" i="1"/>
  <c r="AC2872" i="1"/>
  <c r="AH2871" i="1"/>
  <c r="AG2873" i="1"/>
  <c r="AF2873" i="1"/>
  <c r="AD2874" i="1"/>
  <c r="AC2873" i="1"/>
  <c r="AE2873" i="1"/>
  <c r="AH2872" i="1"/>
  <c r="AG2874" i="1"/>
  <c r="AF2874" i="1"/>
  <c r="AD2875" i="1"/>
  <c r="AC2874" i="1"/>
  <c r="AE2874" i="1"/>
  <c r="AH2873" i="1"/>
  <c r="AG2875" i="1"/>
  <c r="AF2875" i="1"/>
  <c r="AD2876" i="1"/>
  <c r="AC2875" i="1"/>
  <c r="AE2875" i="1"/>
  <c r="AH2874" i="1"/>
  <c r="AF2876" i="1"/>
  <c r="AG2876" i="1"/>
  <c r="AC2876" i="1"/>
  <c r="AE2876" i="1"/>
  <c r="AD2877" i="1"/>
  <c r="AH2875" i="1"/>
  <c r="AH2876" i="1"/>
  <c r="AF2877" i="1"/>
  <c r="AG2877" i="1"/>
  <c r="AD2878" i="1"/>
  <c r="AC2877" i="1"/>
  <c r="AE2877" i="1"/>
  <c r="AG2878" i="1"/>
  <c r="AF2878" i="1"/>
  <c r="AC2878" i="1"/>
  <c r="AE2878" i="1"/>
  <c r="AD2879" i="1"/>
  <c r="AH2877" i="1"/>
  <c r="AH2878" i="1"/>
  <c r="AG2879" i="1"/>
  <c r="AF2879" i="1"/>
  <c r="AE2879" i="1"/>
  <c r="AD2880" i="1"/>
  <c r="AC2879" i="1"/>
  <c r="AG2880" i="1"/>
  <c r="AF2880" i="1"/>
  <c r="AC2880" i="1"/>
  <c r="AE2880" i="1"/>
  <c r="AD2881" i="1"/>
  <c r="AH2879" i="1"/>
  <c r="AH2880" i="1"/>
  <c r="AG2881" i="1"/>
  <c r="AF2881" i="1"/>
  <c r="AD2882" i="1"/>
  <c r="AC2881" i="1"/>
  <c r="AE2881" i="1"/>
  <c r="AF2882" i="1"/>
  <c r="AG2882" i="1"/>
  <c r="AC2882" i="1"/>
  <c r="AE2882" i="1"/>
  <c r="AD2883" i="1"/>
  <c r="AH2881" i="1"/>
  <c r="AH2882" i="1"/>
  <c r="AG2883" i="1"/>
  <c r="AF2883" i="1"/>
  <c r="AC2883" i="1"/>
  <c r="AE2883" i="1"/>
  <c r="AD2884" i="1"/>
  <c r="AH2883" i="1"/>
  <c r="AF2884" i="1"/>
  <c r="AG2884" i="1"/>
  <c r="AD2885" i="1"/>
  <c r="AE2884" i="1"/>
  <c r="AC2884" i="1"/>
  <c r="AF2885" i="1"/>
  <c r="AG2885" i="1"/>
  <c r="AC2885" i="1"/>
  <c r="AE2885" i="1"/>
  <c r="AD2886" i="1"/>
  <c r="AH2884" i="1"/>
  <c r="AH2885" i="1"/>
  <c r="AF2886" i="1"/>
  <c r="AG2886" i="1"/>
  <c r="AE2886" i="1"/>
  <c r="AD2887" i="1"/>
  <c r="AC2886" i="1"/>
  <c r="AF2887" i="1"/>
  <c r="AG2887" i="1"/>
  <c r="AE2887" i="1"/>
  <c r="AC2887" i="1"/>
  <c r="AD2888" i="1"/>
  <c r="AH2886" i="1"/>
  <c r="AH2887" i="1"/>
  <c r="AG2888" i="1"/>
  <c r="AF2888" i="1"/>
  <c r="AC2888" i="1"/>
  <c r="AE2888" i="1"/>
  <c r="AD2889" i="1"/>
  <c r="AH2888" i="1"/>
  <c r="AG2889" i="1"/>
  <c r="AF2889" i="1"/>
  <c r="AC2889" i="1"/>
  <c r="AE2889" i="1"/>
  <c r="AD2890" i="1"/>
  <c r="AH2889" i="1"/>
  <c r="AG2890" i="1"/>
  <c r="AF2890" i="1"/>
  <c r="AC2890" i="1"/>
  <c r="AD2891" i="1"/>
  <c r="AE2890" i="1"/>
  <c r="AH2890" i="1"/>
  <c r="AG2891" i="1"/>
  <c r="AF2891" i="1"/>
  <c r="AD2892" i="1"/>
  <c r="AC2891" i="1"/>
  <c r="AE2891" i="1"/>
  <c r="AF2892" i="1"/>
  <c r="AG2892" i="1"/>
  <c r="AC2892" i="1"/>
  <c r="AE2892" i="1"/>
  <c r="AD2893" i="1"/>
  <c r="AH2891" i="1"/>
  <c r="AH2892" i="1"/>
  <c r="AG2893" i="1"/>
  <c r="AF2893" i="1"/>
  <c r="AD2894" i="1"/>
  <c r="AC2893" i="1"/>
  <c r="AE2893" i="1"/>
  <c r="AF2894" i="1"/>
  <c r="AG2894" i="1"/>
  <c r="AE2894" i="1"/>
  <c r="AC2894" i="1"/>
  <c r="AD2895" i="1"/>
  <c r="AH2893" i="1"/>
  <c r="AH2894" i="1"/>
  <c r="AG2895" i="1"/>
  <c r="AF2895" i="1"/>
  <c r="AC2895" i="1"/>
  <c r="AD2896" i="1"/>
  <c r="AE2895" i="1"/>
  <c r="AH2895" i="1"/>
  <c r="AF2896" i="1"/>
  <c r="AG2896" i="1"/>
  <c r="AD2897" i="1"/>
  <c r="AC2896" i="1"/>
  <c r="AE2896" i="1"/>
  <c r="AF2897" i="1"/>
  <c r="AG2897" i="1"/>
  <c r="AE2897" i="1"/>
  <c r="AD2898" i="1"/>
  <c r="AC2897" i="1"/>
  <c r="AH2896" i="1"/>
  <c r="AG2898" i="1"/>
  <c r="AF2898" i="1"/>
  <c r="AC2898" i="1"/>
  <c r="AD2899" i="1"/>
  <c r="AE2898" i="1"/>
  <c r="AH2897" i="1"/>
  <c r="AH2898" i="1"/>
  <c r="AF2899" i="1"/>
  <c r="AG2899" i="1"/>
  <c r="AC2899" i="1"/>
  <c r="AE2899" i="1"/>
  <c r="AD2900" i="1"/>
  <c r="AH2899" i="1"/>
  <c r="AG2900" i="1"/>
  <c r="AF2900" i="1"/>
  <c r="AC2900" i="1"/>
  <c r="AD2901" i="1"/>
  <c r="AE2900" i="1"/>
  <c r="AH2900" i="1"/>
  <c r="AF2901" i="1"/>
  <c r="AG2901" i="1"/>
  <c r="AC2901" i="1"/>
  <c r="AD2902" i="1"/>
  <c r="AE2901" i="1"/>
  <c r="AH2901" i="1"/>
  <c r="AG2902" i="1"/>
  <c r="AF2902" i="1"/>
  <c r="AC2902" i="1"/>
  <c r="AD2903" i="1"/>
  <c r="AE2902" i="1"/>
  <c r="AH2902" i="1"/>
  <c r="AG2903" i="1"/>
  <c r="AF2903" i="1"/>
  <c r="AE2903" i="1"/>
  <c r="AD2904" i="1"/>
  <c r="AC2903" i="1"/>
  <c r="AG2904" i="1"/>
  <c r="AF2904" i="1"/>
  <c r="AC2904" i="1"/>
  <c r="AE2904" i="1"/>
  <c r="AD2905" i="1"/>
  <c r="AH2903" i="1"/>
  <c r="AH2904" i="1"/>
  <c r="AF2905" i="1"/>
  <c r="AG2905" i="1"/>
  <c r="AC2905" i="1"/>
  <c r="AE2905" i="1"/>
  <c r="AD2906" i="1"/>
  <c r="AH2905" i="1"/>
  <c r="AF2906" i="1"/>
  <c r="AG2906" i="1"/>
  <c r="AC2906" i="1"/>
  <c r="AD2907" i="1"/>
  <c r="AE2906" i="1"/>
  <c r="AH2906" i="1"/>
  <c r="AF2907" i="1"/>
  <c r="AG2907" i="1"/>
  <c r="AE2907" i="1"/>
  <c r="AD2908" i="1"/>
  <c r="AC2907" i="1"/>
  <c r="AG2908" i="1"/>
  <c r="AF2908" i="1"/>
  <c r="AC2908" i="1"/>
  <c r="AD2909" i="1"/>
  <c r="AE2908" i="1"/>
  <c r="AH2907" i="1"/>
  <c r="AH2908" i="1"/>
  <c r="AG2909" i="1"/>
  <c r="AF2909" i="1"/>
  <c r="AC2909" i="1"/>
  <c r="AE2909" i="1"/>
  <c r="AD2910" i="1"/>
  <c r="AH2909" i="1"/>
  <c r="AG2910" i="1"/>
  <c r="AF2910" i="1"/>
  <c r="AD2911" i="1"/>
  <c r="AC2910" i="1"/>
  <c r="AE2910" i="1"/>
  <c r="AF2911" i="1"/>
  <c r="AG2911" i="1"/>
  <c r="AE2911" i="1"/>
  <c r="AD2912" i="1"/>
  <c r="AC2911" i="1"/>
  <c r="AH2910" i="1"/>
  <c r="AF2912" i="1"/>
  <c r="AG2912" i="1"/>
  <c r="AE2912" i="1"/>
  <c r="AC2912" i="1"/>
  <c r="AD2913" i="1"/>
  <c r="AH2911" i="1"/>
  <c r="AH2912" i="1"/>
  <c r="AF2913" i="1"/>
  <c r="AG2913" i="1"/>
  <c r="AC2913" i="1"/>
  <c r="AE2913" i="1"/>
  <c r="AD2914" i="1"/>
  <c r="AH2913" i="1"/>
  <c r="AG2914" i="1"/>
  <c r="AF2914" i="1"/>
  <c r="AD2915" i="1"/>
  <c r="AE2914" i="1"/>
  <c r="AC2914" i="1"/>
  <c r="AG2915" i="1"/>
  <c r="AF2915" i="1"/>
  <c r="AD2916" i="1"/>
  <c r="AC2915" i="1"/>
  <c r="AE2915" i="1"/>
  <c r="AH2914" i="1"/>
  <c r="AG2916" i="1"/>
  <c r="AF2916" i="1"/>
  <c r="AD2917" i="1"/>
  <c r="AE2916" i="1"/>
  <c r="AC2916" i="1"/>
  <c r="AH2915" i="1"/>
  <c r="AF2917" i="1"/>
  <c r="AG2917" i="1"/>
  <c r="AD2918" i="1"/>
  <c r="AC2917" i="1"/>
  <c r="AE2917" i="1"/>
  <c r="AH2916" i="1"/>
  <c r="AG2918" i="1"/>
  <c r="AF2918" i="1"/>
  <c r="AC2918" i="1"/>
  <c r="AE2918" i="1"/>
  <c r="AD2919" i="1"/>
  <c r="AH2917" i="1"/>
  <c r="AH2918" i="1"/>
  <c r="AF2919" i="1"/>
  <c r="AG2919" i="1"/>
  <c r="AD2920" i="1"/>
  <c r="AC2919" i="1"/>
  <c r="AE2919" i="1"/>
  <c r="AG2920" i="1"/>
  <c r="AF2920" i="1"/>
  <c r="AE2920" i="1"/>
  <c r="AD2921" i="1"/>
  <c r="AC2920" i="1"/>
  <c r="AH2919" i="1"/>
  <c r="AF2921" i="1"/>
  <c r="AG2921" i="1"/>
  <c r="AD2922" i="1"/>
  <c r="AC2921" i="1"/>
  <c r="AE2921" i="1"/>
  <c r="AH2920" i="1"/>
  <c r="AG2922" i="1"/>
  <c r="AF2922" i="1"/>
  <c r="AC2922" i="1"/>
  <c r="AE2922" i="1"/>
  <c r="AD2923" i="1"/>
  <c r="AH2921" i="1"/>
  <c r="AH2922" i="1"/>
  <c r="AG2923" i="1"/>
  <c r="AF2923" i="1"/>
  <c r="AC2923" i="1"/>
  <c r="AD2924" i="1"/>
  <c r="AE2923" i="1"/>
  <c r="AH2923" i="1"/>
  <c r="AF2924" i="1"/>
  <c r="AG2924" i="1"/>
  <c r="AE2924" i="1"/>
  <c r="AC2924" i="1"/>
  <c r="AD2925" i="1"/>
  <c r="AH2924" i="1"/>
  <c r="AF2925" i="1"/>
  <c r="AG2925" i="1"/>
  <c r="AD2926" i="1"/>
  <c r="AC2925" i="1"/>
  <c r="AE2925" i="1"/>
  <c r="AG2926" i="1"/>
  <c r="AF2926" i="1"/>
  <c r="AC2926" i="1"/>
  <c r="AE2926" i="1"/>
  <c r="AD2927" i="1"/>
  <c r="AH2925" i="1"/>
  <c r="AH2926" i="1"/>
  <c r="AF2927" i="1"/>
  <c r="AG2927" i="1"/>
  <c r="AE2927" i="1"/>
  <c r="AD2928" i="1"/>
  <c r="AC2927" i="1"/>
  <c r="AF2928" i="1"/>
  <c r="AG2928" i="1"/>
  <c r="AD2929" i="1"/>
  <c r="AE2928" i="1"/>
  <c r="AC2928" i="1"/>
  <c r="AH2927" i="1"/>
  <c r="AG2929" i="1"/>
  <c r="AF2929" i="1"/>
  <c r="AE2929" i="1"/>
  <c r="AD2930" i="1"/>
  <c r="AC2929" i="1"/>
  <c r="AH2928" i="1"/>
  <c r="AG2930" i="1"/>
  <c r="AF2930" i="1"/>
  <c r="AC2930" i="1"/>
  <c r="AE2930" i="1"/>
  <c r="AD2931" i="1"/>
  <c r="AH2929" i="1"/>
  <c r="AH2930" i="1"/>
  <c r="AG2931" i="1"/>
  <c r="AF2931" i="1"/>
  <c r="AE2931" i="1"/>
  <c r="AD2932" i="1"/>
  <c r="AC2931" i="1"/>
  <c r="AF2932" i="1"/>
  <c r="AG2932" i="1"/>
  <c r="AE2932" i="1"/>
  <c r="AD2933" i="1"/>
  <c r="AC2932" i="1"/>
  <c r="AH2931" i="1"/>
  <c r="AF2933" i="1"/>
  <c r="AG2933" i="1"/>
  <c r="AE2933" i="1"/>
  <c r="AC2933" i="1"/>
  <c r="AD2934" i="1"/>
  <c r="AH2932" i="1"/>
  <c r="AH2933" i="1"/>
  <c r="AF2934" i="1"/>
  <c r="AG2934" i="1"/>
  <c r="AE2934" i="1"/>
  <c r="AD2935" i="1"/>
  <c r="AC2934" i="1"/>
  <c r="AG2935" i="1"/>
  <c r="AF2935" i="1"/>
  <c r="AD2936" i="1"/>
  <c r="AC2935" i="1"/>
  <c r="AE2935" i="1"/>
  <c r="AH2934" i="1"/>
  <c r="AG2936" i="1"/>
  <c r="AF2936" i="1"/>
  <c r="AE2936" i="1"/>
  <c r="AD2937" i="1"/>
  <c r="AC2936" i="1"/>
  <c r="AH2935" i="1"/>
  <c r="AG2937" i="1"/>
  <c r="AF2937" i="1"/>
  <c r="AD2938" i="1"/>
  <c r="AC2937" i="1"/>
  <c r="AE2937" i="1"/>
  <c r="AH2936" i="1"/>
  <c r="AG2938" i="1"/>
  <c r="AF2938" i="1"/>
  <c r="AD2939" i="1"/>
  <c r="AC2938" i="1"/>
  <c r="AE2938" i="1"/>
  <c r="AH2937" i="1"/>
  <c r="AF2939" i="1"/>
  <c r="AG2939" i="1"/>
  <c r="AD2940" i="1"/>
  <c r="AC2939" i="1"/>
  <c r="AE2939" i="1"/>
  <c r="AH2938" i="1"/>
  <c r="AF2940" i="1"/>
  <c r="AG2940" i="1"/>
  <c r="AC2940" i="1"/>
  <c r="AE2940" i="1"/>
  <c r="AD2941" i="1"/>
  <c r="AH2939" i="1"/>
  <c r="AH2940" i="1"/>
  <c r="AF2941" i="1"/>
  <c r="AG2941" i="1"/>
  <c r="AD2942" i="1"/>
  <c r="AC2941" i="1"/>
  <c r="AE2941" i="1"/>
  <c r="AG2942" i="1"/>
  <c r="AF2942" i="1"/>
  <c r="AC2942" i="1"/>
  <c r="AE2942" i="1"/>
  <c r="AD2943" i="1"/>
  <c r="AH2941" i="1"/>
  <c r="AH2942" i="1"/>
  <c r="AG2943" i="1"/>
  <c r="AF2943" i="1"/>
  <c r="AE2943" i="1"/>
  <c r="AD2944" i="1"/>
  <c r="AC2943" i="1"/>
  <c r="AG2944" i="1"/>
  <c r="AF2944" i="1"/>
  <c r="AC2944" i="1"/>
  <c r="AE2944" i="1"/>
  <c r="AD2945" i="1"/>
  <c r="AH2943" i="1"/>
  <c r="AH2944" i="1"/>
  <c r="AF2945" i="1"/>
  <c r="AG2945" i="1"/>
  <c r="AD2946" i="1"/>
  <c r="AC2945" i="1"/>
  <c r="AE2945" i="1"/>
  <c r="AF2946" i="1"/>
  <c r="AG2946" i="1"/>
  <c r="AC2946" i="1"/>
  <c r="AE2946" i="1"/>
  <c r="AD2947" i="1"/>
  <c r="AH2945" i="1"/>
  <c r="AH2946" i="1"/>
  <c r="AF2947" i="1"/>
  <c r="AG2947" i="1"/>
  <c r="AC2947" i="1"/>
  <c r="AE2947" i="1"/>
  <c r="AD2948" i="1"/>
  <c r="AH2947" i="1"/>
  <c r="AG2948" i="1"/>
  <c r="AF2948" i="1"/>
  <c r="AD2949" i="1"/>
  <c r="AE2948" i="1"/>
  <c r="AC2948" i="1"/>
  <c r="AG2949" i="1"/>
  <c r="AF2949" i="1"/>
  <c r="AC2949" i="1"/>
  <c r="AE2949" i="1"/>
  <c r="AD2950" i="1"/>
  <c r="AH2948" i="1"/>
  <c r="AH2949" i="1"/>
  <c r="AF2950" i="1"/>
  <c r="AG2950" i="1"/>
  <c r="AE2950" i="1"/>
  <c r="AD2951" i="1"/>
  <c r="AC2950" i="1"/>
  <c r="AF2951" i="1"/>
  <c r="AG2951" i="1"/>
  <c r="AC2951" i="1"/>
  <c r="AE2951" i="1"/>
  <c r="AD2952" i="1"/>
  <c r="AH2950" i="1"/>
  <c r="AH2951" i="1"/>
  <c r="AG2952" i="1"/>
  <c r="AF2952" i="1"/>
  <c r="AE2952" i="1"/>
  <c r="AC2952" i="1"/>
  <c r="AD2953" i="1"/>
  <c r="AH2952" i="1"/>
  <c r="AF2953" i="1"/>
  <c r="AG2953" i="1"/>
  <c r="AC2953" i="1"/>
  <c r="AE2953" i="1"/>
  <c r="AD2954" i="1"/>
  <c r="AH2953" i="1"/>
  <c r="AF2954" i="1"/>
  <c r="AG2954" i="1"/>
  <c r="AC2954" i="1"/>
  <c r="AD2955" i="1"/>
  <c r="AE2954" i="1"/>
  <c r="AH2954" i="1"/>
  <c r="AF2955" i="1"/>
  <c r="AG2955" i="1"/>
  <c r="AD2956" i="1"/>
  <c r="AC2955" i="1"/>
  <c r="AE2955" i="1"/>
  <c r="AG2956" i="1"/>
  <c r="AF2956" i="1"/>
  <c r="AC2956" i="1"/>
  <c r="AD2957" i="1"/>
  <c r="AE2956" i="1"/>
  <c r="AH2955" i="1"/>
  <c r="AH2956" i="1"/>
  <c r="AF2957" i="1"/>
  <c r="AG2957" i="1"/>
  <c r="AD2958" i="1"/>
  <c r="AC2957" i="1"/>
  <c r="AE2957" i="1"/>
  <c r="AF2958" i="1"/>
  <c r="AG2958" i="1"/>
  <c r="AE2958" i="1"/>
  <c r="AC2958" i="1"/>
  <c r="AD2959" i="1"/>
  <c r="AH2957" i="1"/>
  <c r="AH2958" i="1"/>
  <c r="AF2959" i="1"/>
  <c r="AG2959" i="1"/>
  <c r="AE2959" i="1"/>
  <c r="AD2960" i="1"/>
  <c r="AC2959" i="1"/>
  <c r="AG2960" i="1"/>
  <c r="AF2960" i="1"/>
  <c r="AD2961" i="1"/>
  <c r="AE2960" i="1"/>
  <c r="AC2960" i="1"/>
  <c r="AH2959" i="1"/>
  <c r="AF2961" i="1"/>
  <c r="AG2961" i="1"/>
  <c r="AE2961" i="1"/>
  <c r="AD2962" i="1"/>
  <c r="AC2961" i="1"/>
  <c r="AH2960" i="1"/>
  <c r="AF2962" i="1"/>
  <c r="AG2962" i="1"/>
  <c r="AE2962" i="1"/>
  <c r="AD2963" i="1"/>
  <c r="AC2962" i="1"/>
  <c r="AH2961" i="1"/>
  <c r="AG2963" i="1"/>
  <c r="AF2963" i="1"/>
  <c r="AC2963" i="1"/>
  <c r="AE2963" i="1"/>
  <c r="AD2964" i="1"/>
  <c r="AH2962" i="1"/>
  <c r="AH2963" i="1"/>
  <c r="AF2964" i="1"/>
  <c r="AG2964" i="1"/>
  <c r="AC2964" i="1"/>
  <c r="AD2965" i="1"/>
  <c r="AE2964" i="1"/>
  <c r="AH2964" i="1"/>
  <c r="AF2965" i="1"/>
  <c r="AG2965" i="1"/>
  <c r="AC2965" i="1"/>
  <c r="AD2966" i="1"/>
  <c r="AE2965" i="1"/>
  <c r="AH2965" i="1"/>
  <c r="AF2966" i="1"/>
  <c r="AG2966" i="1"/>
  <c r="AC2966" i="1"/>
  <c r="AD2967" i="1"/>
  <c r="AE2966" i="1"/>
  <c r="AH2966" i="1"/>
  <c r="AF2967" i="1"/>
  <c r="AG2967" i="1"/>
  <c r="AE2967" i="1"/>
  <c r="AD2968" i="1"/>
  <c r="AC2967" i="1"/>
  <c r="AG2968" i="1"/>
  <c r="AF2968" i="1"/>
  <c r="AC2968" i="1"/>
  <c r="AE2968" i="1"/>
  <c r="AD2969" i="1"/>
  <c r="AH2967" i="1"/>
  <c r="AH2968" i="1"/>
  <c r="AF2969" i="1"/>
  <c r="AG2969" i="1"/>
  <c r="AC2969" i="1"/>
  <c r="AE2969" i="1"/>
  <c r="AD2970" i="1"/>
  <c r="AH2969" i="1"/>
  <c r="AF2970" i="1"/>
  <c r="AG2970" i="1"/>
  <c r="AD2971" i="1"/>
  <c r="AE2970" i="1"/>
  <c r="AC2970" i="1"/>
  <c r="AG2971" i="1"/>
  <c r="AF2971" i="1"/>
  <c r="AE2971" i="1"/>
  <c r="AD2972" i="1"/>
  <c r="AC2971" i="1"/>
  <c r="AH2970" i="1"/>
  <c r="AF2972" i="1"/>
  <c r="AG2972" i="1"/>
  <c r="AC2972" i="1"/>
  <c r="AD2973" i="1"/>
  <c r="AE2972" i="1"/>
  <c r="AH2971" i="1"/>
  <c r="AH2972" i="1"/>
  <c r="AF2973" i="1"/>
  <c r="AG2973" i="1"/>
  <c r="AC2973" i="1"/>
  <c r="AE2973" i="1"/>
  <c r="AD2974" i="1"/>
  <c r="AH2973" i="1"/>
  <c r="AG2974" i="1"/>
  <c r="AF2974" i="1"/>
  <c r="AD2975" i="1"/>
  <c r="AC2974" i="1"/>
  <c r="AE2974" i="1"/>
  <c r="AF2975" i="1"/>
  <c r="AG2975" i="1"/>
  <c r="AE2975" i="1"/>
  <c r="AD2976" i="1"/>
  <c r="AC2975" i="1"/>
  <c r="AH2974" i="1"/>
  <c r="AF2976" i="1"/>
  <c r="AG2976" i="1"/>
  <c r="AE2976" i="1"/>
  <c r="AC2976" i="1"/>
  <c r="AD2977" i="1"/>
  <c r="AH2975" i="1"/>
  <c r="AH2976" i="1"/>
  <c r="AG2977" i="1"/>
  <c r="AF2977" i="1"/>
  <c r="AE2977" i="1"/>
  <c r="AC2977" i="1"/>
  <c r="AD2978" i="1"/>
  <c r="AH2977" i="1"/>
  <c r="AG2978" i="1"/>
  <c r="AF2978" i="1"/>
  <c r="AD2979" i="1"/>
  <c r="AE2978" i="1"/>
  <c r="AC2978" i="1"/>
  <c r="AF2979" i="1"/>
  <c r="AG2979" i="1"/>
  <c r="AD2980" i="1"/>
  <c r="AC2979" i="1"/>
  <c r="AE2979" i="1"/>
  <c r="AH2978" i="1"/>
  <c r="AG2980" i="1"/>
  <c r="AF2980" i="1"/>
  <c r="AE2980" i="1"/>
  <c r="AD2981" i="1"/>
  <c r="AC2980" i="1"/>
  <c r="AH2979" i="1"/>
  <c r="AG2981" i="1"/>
  <c r="AF2981" i="1"/>
  <c r="AD2982" i="1"/>
  <c r="AC2981" i="1"/>
  <c r="AE2981" i="1"/>
  <c r="AH2980" i="1"/>
  <c r="AF2982" i="1"/>
  <c r="AG2982" i="1"/>
  <c r="AC2982" i="1"/>
  <c r="AE2982" i="1"/>
  <c r="AD2983" i="1"/>
  <c r="AH2981" i="1"/>
  <c r="AH2982" i="1"/>
  <c r="AF2983" i="1"/>
  <c r="AG2983" i="1"/>
  <c r="AD2984" i="1"/>
  <c r="AC2983" i="1"/>
  <c r="AE2983" i="1"/>
  <c r="AG2984" i="1"/>
  <c r="AF2984" i="1"/>
  <c r="AE2984" i="1"/>
  <c r="AD2985" i="1"/>
  <c r="AC2984" i="1"/>
  <c r="AH2983" i="1"/>
  <c r="AF2985" i="1"/>
  <c r="AG2985" i="1"/>
  <c r="AD2986" i="1"/>
  <c r="AC2985" i="1"/>
  <c r="AE2985" i="1"/>
  <c r="AH2984" i="1"/>
  <c r="AG2986" i="1"/>
  <c r="AF2986" i="1"/>
  <c r="AC2986" i="1"/>
  <c r="AE2986" i="1"/>
  <c r="AD2987" i="1"/>
  <c r="AH2985" i="1"/>
  <c r="AH2986" i="1"/>
  <c r="AG2987" i="1"/>
  <c r="AF2987" i="1"/>
  <c r="AD2988" i="1"/>
  <c r="AC2987" i="1"/>
  <c r="AE2987" i="1"/>
  <c r="AG2988" i="1"/>
  <c r="AF2988" i="1"/>
  <c r="AD2989" i="1"/>
  <c r="AE2988" i="1"/>
  <c r="AC2988" i="1"/>
  <c r="AH2987" i="1"/>
  <c r="AG2989" i="1"/>
  <c r="AF2989" i="1"/>
  <c r="AD2990" i="1"/>
  <c r="AE2989" i="1"/>
  <c r="AC2989" i="1"/>
  <c r="AH2988" i="1"/>
  <c r="AG2990" i="1"/>
  <c r="AF2990" i="1"/>
  <c r="AC2990" i="1"/>
  <c r="AE2990" i="1"/>
  <c r="AD2991" i="1"/>
  <c r="AH2989" i="1"/>
  <c r="AH2990" i="1"/>
  <c r="AG2991" i="1"/>
  <c r="AF2991" i="1"/>
  <c r="AC2991" i="1"/>
  <c r="AD2992" i="1"/>
  <c r="AE2991" i="1"/>
  <c r="AH2991" i="1"/>
  <c r="AF2992" i="1"/>
  <c r="AG2992" i="1"/>
  <c r="AD2993" i="1"/>
  <c r="AC2992" i="1"/>
  <c r="AE2992" i="1"/>
  <c r="AG2993" i="1"/>
  <c r="AF2993" i="1"/>
  <c r="AE2993" i="1"/>
  <c r="AD2994" i="1"/>
  <c r="AC2993" i="1"/>
  <c r="AH2992" i="1"/>
  <c r="AG2994" i="1"/>
  <c r="AF2994" i="1"/>
  <c r="AC2994" i="1"/>
  <c r="AD2995" i="1"/>
  <c r="AE2994" i="1"/>
  <c r="AH2993" i="1"/>
  <c r="AH2994" i="1"/>
  <c r="AG2995" i="1"/>
  <c r="AF2995" i="1"/>
  <c r="AC2995" i="1"/>
  <c r="AD2996" i="1"/>
  <c r="AE2995" i="1"/>
  <c r="AH2995" i="1"/>
  <c r="AG2996" i="1"/>
  <c r="AF2996" i="1"/>
  <c r="AC2996" i="1"/>
  <c r="AE2996" i="1"/>
  <c r="AD2997" i="1"/>
  <c r="AH2996" i="1"/>
  <c r="AF2997" i="1"/>
  <c r="AG2997" i="1"/>
  <c r="AE2997" i="1"/>
  <c r="AC2997" i="1"/>
  <c r="AD2998" i="1"/>
  <c r="AH2997" i="1"/>
  <c r="AF2998" i="1"/>
  <c r="AG2998" i="1"/>
  <c r="AE2998" i="1"/>
  <c r="AD2999" i="1"/>
  <c r="AC2998" i="1"/>
  <c r="AF2999" i="1"/>
  <c r="AG2999" i="1"/>
  <c r="AD3000" i="1"/>
  <c r="AC2999" i="1"/>
  <c r="AE2999" i="1"/>
  <c r="AH2998" i="1"/>
  <c r="AF3000" i="1"/>
  <c r="AG3000" i="1"/>
  <c r="AE3000" i="1"/>
  <c r="AD3001" i="1"/>
  <c r="AC3000" i="1"/>
  <c r="AH2999" i="1"/>
  <c r="AG3001" i="1"/>
  <c r="AF3001" i="1"/>
  <c r="AD3002" i="1"/>
  <c r="AC3001" i="1"/>
  <c r="AE3001" i="1"/>
  <c r="AH3000" i="1"/>
  <c r="AF3002" i="1"/>
  <c r="AG3002" i="1"/>
  <c r="AE3002" i="1"/>
  <c r="AD3003" i="1"/>
  <c r="AC3002" i="1"/>
  <c r="AH3001" i="1"/>
  <c r="AF3003" i="1"/>
  <c r="AG3003" i="1"/>
  <c r="AD3004" i="1"/>
  <c r="AC3003" i="1"/>
  <c r="AE3003" i="1"/>
  <c r="AH3002" i="1"/>
  <c r="AF3004" i="1"/>
  <c r="AG3004" i="1"/>
  <c r="AC3004" i="1"/>
  <c r="AE3004" i="1"/>
  <c r="AD3005" i="1"/>
  <c r="AH3003" i="1"/>
  <c r="AH3004" i="1"/>
  <c r="AF3005" i="1"/>
  <c r="AG3005" i="1"/>
  <c r="AD3006" i="1"/>
  <c r="AC3005" i="1"/>
  <c r="AE3005" i="1"/>
  <c r="AF3006" i="1"/>
  <c r="AG3006" i="1"/>
  <c r="AC3006" i="1"/>
  <c r="AE3006" i="1"/>
  <c r="AD3007" i="1"/>
  <c r="AH3005" i="1"/>
  <c r="AH3006" i="1"/>
  <c r="AG3007" i="1"/>
  <c r="AF3007" i="1"/>
  <c r="AE3007" i="1"/>
  <c r="AD3008" i="1"/>
  <c r="AC3007" i="1"/>
  <c r="AF3008" i="1"/>
  <c r="AG3008" i="1"/>
  <c r="AC3008" i="1"/>
  <c r="AD3009" i="1"/>
  <c r="AE3008" i="1"/>
  <c r="AH3007" i="1"/>
  <c r="AH3008" i="1"/>
  <c r="AG3009" i="1"/>
  <c r="AF3009" i="1"/>
  <c r="AD3010" i="1"/>
  <c r="AE3009" i="1"/>
  <c r="AC3009" i="1"/>
  <c r="AF3010" i="1"/>
  <c r="AG3010" i="1"/>
  <c r="AC3010" i="1"/>
  <c r="AE3010" i="1"/>
  <c r="AD3011" i="1"/>
  <c r="AH3009" i="1"/>
  <c r="AH3010" i="1"/>
  <c r="AF3011" i="1"/>
  <c r="AG3011" i="1"/>
  <c r="AC3011" i="1"/>
  <c r="AE3011" i="1"/>
  <c r="AD3012" i="1"/>
  <c r="AH3011" i="1"/>
  <c r="AF3012" i="1"/>
  <c r="AG3012" i="1"/>
  <c r="AE3012" i="1"/>
  <c r="AD3013" i="1"/>
  <c r="AC3012" i="1"/>
  <c r="AG3013" i="1"/>
  <c r="AF3013" i="1"/>
  <c r="AD3014" i="1"/>
  <c r="AE3013" i="1"/>
  <c r="AC3013" i="1"/>
  <c r="AH3012" i="1"/>
  <c r="AG3014" i="1"/>
  <c r="AF3014" i="1"/>
  <c r="AE3014" i="1"/>
  <c r="AD3015" i="1"/>
  <c r="AC3014" i="1"/>
  <c r="AH3013" i="1"/>
  <c r="AG3015" i="1"/>
  <c r="AF3015" i="1"/>
  <c r="AD3016" i="1"/>
  <c r="AE3015" i="1"/>
  <c r="AC3015" i="1"/>
  <c r="AH3014" i="1"/>
  <c r="AF3016" i="1"/>
  <c r="AG3016" i="1"/>
  <c r="AC3016" i="1"/>
  <c r="AE3016" i="1"/>
  <c r="AD3017" i="1"/>
  <c r="AH3015" i="1"/>
  <c r="AH3016" i="1"/>
  <c r="AF3017" i="1"/>
  <c r="AG3017" i="1"/>
  <c r="AC3017" i="1"/>
  <c r="AE3017" i="1"/>
  <c r="AD3018" i="1"/>
  <c r="AH3017" i="1"/>
  <c r="AF3018" i="1"/>
  <c r="AG3018" i="1"/>
  <c r="AC3018" i="1"/>
  <c r="AD3019" i="1"/>
  <c r="AE3018" i="1"/>
  <c r="AH3018" i="1"/>
  <c r="AG3019" i="1"/>
  <c r="AF3019" i="1"/>
  <c r="AD3020" i="1"/>
  <c r="AC3019" i="1"/>
  <c r="AE3019" i="1"/>
  <c r="AF3020" i="1"/>
  <c r="AG3020" i="1"/>
  <c r="AD3021" i="1"/>
  <c r="AC3020" i="1"/>
  <c r="AE3020" i="1"/>
  <c r="AH3019" i="1"/>
  <c r="AG3021" i="1"/>
  <c r="AF3021" i="1"/>
  <c r="AD3022" i="1"/>
  <c r="AE3021" i="1"/>
  <c r="AC3021" i="1"/>
  <c r="AH3020" i="1"/>
  <c r="AF3022" i="1"/>
  <c r="AG3022" i="1"/>
  <c r="AE3022" i="1"/>
  <c r="AC3022" i="1"/>
  <c r="AD3023" i="1"/>
  <c r="AH3021" i="1"/>
  <c r="AH3022" i="1"/>
  <c r="AF3023" i="1"/>
  <c r="AG3023" i="1"/>
  <c r="AE3023" i="1"/>
  <c r="AD3024" i="1"/>
  <c r="AC3023" i="1"/>
  <c r="AG3024" i="1"/>
  <c r="AF3024" i="1"/>
  <c r="AD3025" i="1"/>
  <c r="AE3024" i="1"/>
  <c r="AC3024" i="1"/>
  <c r="AH3023" i="1"/>
  <c r="AF3025" i="1"/>
  <c r="AG3025" i="1"/>
  <c r="AE3025" i="1"/>
  <c r="AD3026" i="1"/>
  <c r="AC3025" i="1"/>
  <c r="AH3024" i="1"/>
  <c r="AG3026" i="1"/>
  <c r="AF3026" i="1"/>
  <c r="AD3027" i="1"/>
  <c r="AE3026" i="1"/>
  <c r="AC3026" i="1"/>
  <c r="AH3025" i="1"/>
  <c r="AG3027" i="1"/>
  <c r="AF3027" i="1"/>
  <c r="AC3027" i="1"/>
  <c r="AE3027" i="1"/>
  <c r="AD3028" i="1"/>
  <c r="AH3026" i="1"/>
  <c r="AH3027" i="1"/>
  <c r="AF3028" i="1"/>
  <c r="AG3028" i="1"/>
  <c r="AC3028" i="1"/>
  <c r="AE3028" i="1"/>
  <c r="AD3029" i="1"/>
  <c r="AH3028" i="1"/>
  <c r="AF3029" i="1"/>
  <c r="AG3029" i="1"/>
  <c r="AC3029" i="1"/>
  <c r="AE3029" i="1"/>
  <c r="AD3030" i="1"/>
  <c r="AH3029" i="1"/>
  <c r="AF3030" i="1"/>
  <c r="AG3030" i="1"/>
  <c r="AE3030" i="1"/>
  <c r="AD3031" i="1"/>
  <c r="AC3030" i="1"/>
  <c r="AF3031" i="1"/>
  <c r="AG3031" i="1"/>
  <c r="AD3032" i="1"/>
  <c r="AC3031" i="1"/>
  <c r="AE3031" i="1"/>
  <c r="AH3030" i="1"/>
  <c r="AF3032" i="1"/>
  <c r="AG3032" i="1"/>
  <c r="AC3032" i="1"/>
  <c r="AE3032" i="1"/>
  <c r="AD3033" i="1"/>
  <c r="AH3031" i="1"/>
  <c r="AH3032" i="1"/>
  <c r="AG3033" i="1"/>
  <c r="AF3033" i="1"/>
  <c r="AD3034" i="1"/>
  <c r="AC3033" i="1"/>
  <c r="AE3033" i="1"/>
  <c r="AG3034" i="1"/>
  <c r="AF3034" i="1"/>
  <c r="AE3034" i="1"/>
  <c r="AC3034" i="1"/>
  <c r="AD3035" i="1"/>
  <c r="AH3033" i="1"/>
  <c r="AH3034" i="1"/>
  <c r="AG3035" i="1"/>
  <c r="AF3035" i="1"/>
  <c r="AE3035" i="1"/>
  <c r="AD3036" i="1"/>
  <c r="AC3035" i="1"/>
  <c r="AF3036" i="1"/>
  <c r="AG3036" i="1"/>
  <c r="AC3036" i="1"/>
  <c r="AD3037" i="1"/>
  <c r="AE3036" i="1"/>
  <c r="AH3035" i="1"/>
  <c r="AH3036" i="1"/>
  <c r="AF3037" i="1"/>
  <c r="AG3037" i="1"/>
  <c r="AE3037" i="1"/>
  <c r="AD3038" i="1"/>
  <c r="AC3037" i="1"/>
  <c r="AF3038" i="1"/>
  <c r="AG3038" i="1"/>
  <c r="AE3038" i="1"/>
  <c r="AD3039" i="1"/>
  <c r="AC3038" i="1"/>
  <c r="AH3037" i="1"/>
  <c r="AF3039" i="1"/>
  <c r="AG3039" i="1"/>
  <c r="AD3040" i="1"/>
  <c r="AC3039" i="1"/>
  <c r="AE3039" i="1"/>
  <c r="AH3038" i="1"/>
  <c r="AG3040" i="1"/>
  <c r="AF3040" i="1"/>
  <c r="AC3040" i="1"/>
  <c r="AE3040" i="1"/>
  <c r="AD3041" i="1"/>
  <c r="AH3039" i="1"/>
  <c r="AH3040" i="1"/>
  <c r="AF3041" i="1"/>
  <c r="AG3041" i="1"/>
  <c r="AC3041" i="1"/>
  <c r="AD3042" i="1"/>
  <c r="AE3041" i="1"/>
  <c r="AH3041" i="1"/>
  <c r="AG3042" i="1"/>
  <c r="AF3042" i="1"/>
  <c r="AD3043" i="1"/>
  <c r="AE3042" i="1"/>
  <c r="AC3042" i="1"/>
  <c r="AF3043" i="1"/>
  <c r="AG3043" i="1"/>
  <c r="AD3044" i="1"/>
  <c r="AE3043" i="1"/>
  <c r="AC3043" i="1"/>
  <c r="AH3042" i="1"/>
  <c r="AG3044" i="1"/>
  <c r="AF3044" i="1"/>
  <c r="AD3045" i="1"/>
  <c r="AE3044" i="1"/>
  <c r="AC3044" i="1"/>
  <c r="AH3043" i="1"/>
  <c r="AF3045" i="1"/>
  <c r="AG3045" i="1"/>
  <c r="AC3045" i="1"/>
  <c r="AE3045" i="1"/>
  <c r="AD3046" i="1"/>
  <c r="AH3044" i="1"/>
  <c r="AH3045" i="1"/>
  <c r="AG3046" i="1"/>
  <c r="AF3046" i="1"/>
  <c r="AE3046" i="1"/>
  <c r="AD3047" i="1"/>
  <c r="AC3046" i="1"/>
  <c r="AF3047" i="1"/>
  <c r="AG3047" i="1"/>
  <c r="AE3047" i="1"/>
  <c r="AD3048" i="1"/>
  <c r="AC3047" i="1"/>
  <c r="AH3046" i="1"/>
  <c r="AF3048" i="1"/>
  <c r="AG3048" i="1"/>
  <c r="AE3048" i="1"/>
  <c r="AC3048" i="1"/>
  <c r="AD3049" i="1"/>
  <c r="AH3047" i="1"/>
  <c r="AH3048" i="1"/>
  <c r="AF3049" i="1"/>
  <c r="AG3049" i="1"/>
  <c r="AD3050" i="1"/>
  <c r="AC3049" i="1"/>
  <c r="AE3049" i="1"/>
  <c r="AF3050" i="1"/>
  <c r="AG3050" i="1"/>
  <c r="AE3050" i="1"/>
  <c r="AD3051" i="1"/>
  <c r="AC3050" i="1"/>
  <c r="AH3049" i="1"/>
  <c r="AF3051" i="1"/>
  <c r="AG3051" i="1"/>
  <c r="AD3052" i="1"/>
  <c r="AE3051" i="1"/>
  <c r="AC3051" i="1"/>
  <c r="AH3050" i="1"/>
  <c r="AG3052" i="1"/>
  <c r="AF3052" i="1"/>
  <c r="AE3052" i="1"/>
  <c r="AD3053" i="1"/>
  <c r="AC3052" i="1"/>
  <c r="AH3051" i="1"/>
  <c r="AG3053" i="1"/>
  <c r="AF3053" i="1"/>
  <c r="AD3054" i="1"/>
  <c r="AC3053" i="1"/>
  <c r="AE3053" i="1"/>
  <c r="AH3052" i="1"/>
  <c r="AF3054" i="1"/>
  <c r="AG3054" i="1"/>
  <c r="AE3054" i="1"/>
  <c r="AD3055" i="1"/>
  <c r="AC3054" i="1"/>
  <c r="AH3053" i="1"/>
  <c r="AG3055" i="1"/>
  <c r="AF3055" i="1"/>
  <c r="AD3056" i="1"/>
  <c r="AE3055" i="1"/>
  <c r="AC3055" i="1"/>
  <c r="AH3054" i="1"/>
  <c r="AG3056" i="1"/>
  <c r="AF3056" i="1"/>
  <c r="AC3056" i="1"/>
  <c r="AE3056" i="1"/>
  <c r="AD3057" i="1"/>
  <c r="AH3055" i="1"/>
  <c r="AH3056" i="1"/>
  <c r="AF3057" i="1"/>
  <c r="AG3057" i="1"/>
  <c r="AE3057" i="1"/>
  <c r="AD3058" i="1"/>
  <c r="AC3057" i="1"/>
  <c r="AF3058" i="1"/>
  <c r="AG3058" i="1"/>
  <c r="AE3058" i="1"/>
  <c r="AC3058" i="1"/>
  <c r="AD3059" i="1"/>
  <c r="AH3057" i="1"/>
  <c r="AH3058" i="1"/>
  <c r="AG3059" i="1"/>
  <c r="AF3059" i="1"/>
  <c r="AC3059" i="1"/>
  <c r="AE3059" i="1"/>
  <c r="AD3060" i="1"/>
  <c r="AH3059" i="1"/>
  <c r="AG3060" i="1"/>
  <c r="AF3060" i="1"/>
  <c r="AD3061" i="1"/>
  <c r="AC3060" i="1"/>
  <c r="AE3060" i="1"/>
  <c r="AF3061" i="1"/>
  <c r="AG3061" i="1"/>
  <c r="AE3061" i="1"/>
  <c r="AC3061" i="1"/>
  <c r="AD3062" i="1"/>
  <c r="AH3060" i="1"/>
  <c r="AH3061" i="1"/>
  <c r="AF3062" i="1"/>
  <c r="AG3062" i="1"/>
  <c r="AD3063" i="1"/>
  <c r="AC3062" i="1"/>
  <c r="AE3062" i="1"/>
  <c r="AF3063" i="1"/>
  <c r="AG3063" i="1"/>
  <c r="AC3063" i="1"/>
  <c r="AE3063" i="1"/>
  <c r="AD3064" i="1"/>
  <c r="AH3062" i="1"/>
  <c r="AH3063" i="1"/>
  <c r="AG3064" i="1"/>
  <c r="AF3064" i="1"/>
  <c r="AE3064" i="1"/>
  <c r="AC3064" i="1"/>
  <c r="AD3065" i="1"/>
  <c r="AH3064" i="1"/>
  <c r="AF3065" i="1"/>
  <c r="AG3065" i="1"/>
  <c r="AE3065" i="1"/>
  <c r="AD3066" i="1"/>
  <c r="AC3065" i="1"/>
  <c r="AF3066" i="1"/>
  <c r="AG3066" i="1"/>
  <c r="AD3067" i="1"/>
  <c r="AC3066" i="1"/>
  <c r="AE3066" i="1"/>
  <c r="AH3065" i="1"/>
  <c r="AF3067" i="1"/>
  <c r="AG3067" i="1"/>
  <c r="AE3067" i="1"/>
  <c r="AD3068" i="1"/>
  <c r="AC3067" i="1"/>
  <c r="AH3066" i="1"/>
  <c r="AF3068" i="1"/>
  <c r="AG3068" i="1"/>
  <c r="AC3068" i="1"/>
  <c r="AD3069" i="1"/>
  <c r="AE3068" i="1"/>
  <c r="AH3067" i="1"/>
  <c r="AH3068" i="1"/>
  <c r="AF3069" i="1"/>
  <c r="AG3069" i="1"/>
  <c r="AC3069" i="1"/>
  <c r="AE3069" i="1"/>
  <c r="AD3070" i="1"/>
  <c r="AH3069" i="1"/>
  <c r="AF3070" i="1"/>
  <c r="AG3070" i="1"/>
  <c r="AE3070" i="1"/>
  <c r="AD3071" i="1"/>
  <c r="AC3070" i="1"/>
  <c r="AG3071" i="1"/>
  <c r="AF3071" i="1"/>
  <c r="AD3072" i="1"/>
  <c r="AC3071" i="1"/>
  <c r="AE3071" i="1"/>
  <c r="AH3070" i="1"/>
  <c r="AF3072" i="1"/>
  <c r="AG3072" i="1"/>
  <c r="AC3072" i="1"/>
  <c r="AE3072" i="1"/>
  <c r="AD3073" i="1"/>
  <c r="AH3071" i="1"/>
  <c r="AH3072" i="1"/>
  <c r="AF3073" i="1"/>
  <c r="AG3073" i="1"/>
  <c r="AC3073" i="1"/>
  <c r="AD3074" i="1"/>
  <c r="AE3073" i="1"/>
  <c r="AH3073" i="1"/>
  <c r="AF3074" i="1"/>
  <c r="AG3074" i="1"/>
  <c r="AD3075" i="1"/>
  <c r="AE3074" i="1"/>
  <c r="AC3074" i="1"/>
  <c r="AF3075" i="1"/>
  <c r="AG3075" i="1"/>
  <c r="AD3076" i="1"/>
  <c r="AE3075" i="1"/>
  <c r="AC3075" i="1"/>
  <c r="AH3074" i="1"/>
  <c r="AF3076" i="1"/>
  <c r="AG3076" i="1"/>
  <c r="AD3077" i="1"/>
  <c r="AE3076" i="1"/>
  <c r="AC3076" i="1"/>
  <c r="AH3075" i="1"/>
  <c r="AG3077" i="1"/>
  <c r="AF3077" i="1"/>
  <c r="AC3077" i="1"/>
  <c r="AD3078" i="1"/>
  <c r="AE3077" i="1"/>
  <c r="AH3076" i="1"/>
  <c r="AH3077" i="1"/>
  <c r="AG3078" i="1"/>
  <c r="AF3078" i="1"/>
  <c r="AE3078" i="1"/>
  <c r="AD3079" i="1"/>
  <c r="AC3078" i="1"/>
  <c r="AG3079" i="1"/>
  <c r="AF3079" i="1"/>
  <c r="AC3079" i="1"/>
  <c r="AE3079" i="1"/>
  <c r="AD3080" i="1"/>
  <c r="AH3078" i="1"/>
  <c r="AH3079" i="1"/>
  <c r="AG3080" i="1"/>
  <c r="AF3080" i="1"/>
  <c r="AE3080" i="1"/>
  <c r="AC3080" i="1"/>
  <c r="AD3081" i="1"/>
  <c r="AH3080" i="1"/>
  <c r="AG3081" i="1"/>
  <c r="AF3081" i="1"/>
  <c r="AD3082" i="1"/>
  <c r="AC3081" i="1"/>
  <c r="AE3081" i="1"/>
  <c r="AF3082" i="1"/>
  <c r="AG3082" i="1"/>
  <c r="AD3083" i="1"/>
  <c r="AC3082" i="1"/>
  <c r="AE3082" i="1"/>
  <c r="AH3081" i="1"/>
  <c r="AF3083" i="1"/>
  <c r="AG3083" i="1"/>
  <c r="AE3083" i="1"/>
  <c r="AD3084" i="1"/>
  <c r="AC3083" i="1"/>
  <c r="AH3082" i="1"/>
  <c r="AF3084" i="1"/>
  <c r="AG3084" i="1"/>
  <c r="AE3084" i="1"/>
  <c r="AC3084" i="1"/>
  <c r="AD3085" i="1"/>
  <c r="AH3083" i="1"/>
  <c r="AH3084" i="1"/>
  <c r="AG3085" i="1"/>
  <c r="AF3085" i="1"/>
  <c r="AE3085" i="1"/>
  <c r="AD3086" i="1"/>
  <c r="AC3085" i="1"/>
  <c r="AF3086" i="1"/>
  <c r="AG3086" i="1"/>
  <c r="AE3086" i="1"/>
  <c r="AD3087" i="1"/>
  <c r="AC3086" i="1"/>
  <c r="AH3085" i="1"/>
  <c r="AF3087" i="1"/>
  <c r="AG3087" i="1"/>
  <c r="AD3088" i="1"/>
  <c r="AE3087" i="1"/>
  <c r="AC3087" i="1"/>
  <c r="AH3086" i="1"/>
  <c r="AG3088" i="1"/>
  <c r="AF3088" i="1"/>
  <c r="AC3088" i="1"/>
  <c r="AE3088" i="1"/>
  <c r="AD3089" i="1"/>
  <c r="AH3087" i="1"/>
  <c r="AH3088" i="1"/>
  <c r="AF3089" i="1"/>
  <c r="AG3089" i="1"/>
  <c r="AE3089" i="1"/>
  <c r="AD3090" i="1"/>
  <c r="AC3089" i="1"/>
  <c r="AF3090" i="1"/>
  <c r="AG3090" i="1"/>
  <c r="AE3090" i="1"/>
  <c r="AC3090" i="1"/>
  <c r="AD3091" i="1"/>
  <c r="AH3089" i="1"/>
  <c r="AH3090" i="1"/>
  <c r="AF3091" i="1"/>
  <c r="AG3091" i="1"/>
  <c r="AC3091" i="1"/>
  <c r="AE3091" i="1"/>
  <c r="AD3092" i="1"/>
  <c r="AH3091" i="1"/>
  <c r="AG3092" i="1"/>
  <c r="AF3092" i="1"/>
  <c r="AD3093" i="1"/>
  <c r="AC3092" i="1"/>
  <c r="AE3092" i="1"/>
  <c r="AF3093" i="1"/>
  <c r="AG3093" i="1"/>
  <c r="AD3094" i="1"/>
  <c r="AC3093" i="1"/>
  <c r="AE3093" i="1"/>
  <c r="AH3092" i="1"/>
  <c r="AG3094" i="1"/>
  <c r="AF3094" i="1"/>
  <c r="AE3094" i="1"/>
  <c r="AD3095" i="1"/>
  <c r="AC3094" i="1"/>
  <c r="AH3093" i="1"/>
  <c r="AF3095" i="1"/>
  <c r="AG3095" i="1"/>
  <c r="AC3095" i="1"/>
  <c r="AE3095" i="1"/>
  <c r="AD3096" i="1"/>
  <c r="AH3094" i="1"/>
  <c r="AH3095" i="1"/>
  <c r="AG3096" i="1"/>
  <c r="AF3096" i="1"/>
  <c r="AE3096" i="1"/>
  <c r="AC3096" i="1"/>
  <c r="AD3097" i="1"/>
  <c r="AH3096" i="1"/>
  <c r="AF3097" i="1"/>
  <c r="AG3097" i="1"/>
  <c r="AC3097" i="1"/>
  <c r="AE3097" i="1"/>
  <c r="AD3098" i="1"/>
  <c r="AH3097" i="1"/>
  <c r="AF3098" i="1"/>
  <c r="AG3098" i="1"/>
  <c r="AE3098" i="1"/>
  <c r="AD3099" i="1"/>
  <c r="AC3098" i="1"/>
  <c r="AF3099" i="1"/>
  <c r="AG3099" i="1"/>
  <c r="AE3099" i="1"/>
  <c r="AD3100" i="1"/>
  <c r="AC3099" i="1"/>
  <c r="AH3098" i="1"/>
  <c r="AF3100" i="1"/>
  <c r="AG3100" i="1"/>
  <c r="AC3100" i="1"/>
  <c r="AE3100" i="1"/>
  <c r="AD3101" i="1"/>
  <c r="AH3099" i="1"/>
  <c r="AH3100" i="1"/>
  <c r="AG3101" i="1"/>
  <c r="AF3101" i="1"/>
  <c r="AC3101" i="1"/>
  <c r="AE3101" i="1"/>
  <c r="AD3102" i="1"/>
  <c r="AH3101" i="1"/>
  <c r="AF3102" i="1"/>
  <c r="AG3102" i="1"/>
  <c r="AE3102" i="1"/>
  <c r="AD3103" i="1"/>
  <c r="AC3102" i="1"/>
  <c r="AG3103" i="1"/>
  <c r="AF3103" i="1"/>
  <c r="AD3104" i="1"/>
  <c r="AC3103" i="1"/>
  <c r="AE3103" i="1"/>
  <c r="AH3102" i="1"/>
  <c r="AF3104" i="1"/>
  <c r="AG3104" i="1"/>
  <c r="AC3104" i="1"/>
  <c r="AE3104" i="1"/>
  <c r="AD3105" i="1"/>
  <c r="AH3103" i="1"/>
  <c r="AH3104" i="1"/>
  <c r="AF3105" i="1"/>
  <c r="AG3105" i="1"/>
  <c r="AE3105" i="1"/>
  <c r="AD3106" i="1"/>
  <c r="AC3105" i="1"/>
  <c r="AF3106" i="1"/>
  <c r="AG3106" i="1"/>
  <c r="AC3106" i="1"/>
  <c r="AD3107" i="1"/>
  <c r="AE3106" i="1"/>
  <c r="AH3105" i="1"/>
  <c r="AH3106" i="1"/>
  <c r="AF3107" i="1"/>
  <c r="AG3107" i="1"/>
  <c r="AE3107" i="1"/>
  <c r="AD3108" i="1"/>
  <c r="AC3107" i="1"/>
  <c r="AF3108" i="1"/>
  <c r="AG3108" i="1"/>
  <c r="AD3109" i="1"/>
  <c r="AE3108" i="1"/>
  <c r="AC3108" i="1"/>
  <c r="AH3107" i="1"/>
  <c r="AF3109" i="1"/>
  <c r="AG3109" i="1"/>
  <c r="AC3109" i="1"/>
  <c r="AE3109" i="1"/>
  <c r="AD3110" i="1"/>
  <c r="AH3108" i="1"/>
  <c r="AH3109" i="1"/>
  <c r="AG3110" i="1"/>
  <c r="AF3110" i="1"/>
  <c r="AE3110" i="1"/>
  <c r="AD3111" i="1"/>
  <c r="AC3110" i="1"/>
  <c r="AG3111" i="1"/>
  <c r="AF3111" i="1"/>
  <c r="AC3111" i="1"/>
  <c r="AE3111" i="1"/>
  <c r="AD3112" i="1"/>
  <c r="AH3110" i="1"/>
  <c r="AH3111" i="1"/>
  <c r="AG3112" i="1"/>
  <c r="AF3112" i="1"/>
  <c r="AE3112" i="1"/>
  <c r="AC3112" i="1"/>
  <c r="AD3113" i="1"/>
  <c r="AH3112" i="1"/>
  <c r="AF3113" i="1"/>
  <c r="AG3113" i="1"/>
  <c r="AD3114" i="1"/>
  <c r="AC3113" i="1"/>
  <c r="AE3113" i="1"/>
  <c r="AG3114" i="1"/>
  <c r="AF3114" i="1"/>
  <c r="AC3114" i="1"/>
  <c r="AD3115" i="1"/>
  <c r="AE3114" i="1"/>
  <c r="AH3113" i="1"/>
  <c r="AH3114" i="1"/>
  <c r="AG3115" i="1"/>
  <c r="AF3115" i="1"/>
  <c r="AE3115" i="1"/>
  <c r="AD3116" i="1"/>
  <c r="AC3115" i="1"/>
  <c r="AG3116" i="1"/>
  <c r="AF3116" i="1"/>
  <c r="AE3116" i="1"/>
  <c r="AC3116" i="1"/>
  <c r="AD3117" i="1"/>
  <c r="AH3115" i="1"/>
  <c r="AH3116" i="1"/>
  <c r="AF3117" i="1"/>
  <c r="AG3117" i="1"/>
  <c r="AD3118" i="1"/>
  <c r="AC3117" i="1"/>
  <c r="AE3117" i="1"/>
  <c r="AF3118" i="1"/>
  <c r="AG3118" i="1"/>
  <c r="AE3118" i="1"/>
  <c r="AC3118" i="1"/>
  <c r="AD3119" i="1"/>
  <c r="AH3117" i="1"/>
  <c r="AH3118" i="1"/>
  <c r="AG3119" i="1"/>
  <c r="AF3119" i="1"/>
  <c r="AD3120" i="1"/>
  <c r="AC3119" i="1"/>
  <c r="AE3119" i="1"/>
  <c r="AG3120" i="1"/>
  <c r="AF3120" i="1"/>
  <c r="AC3120" i="1"/>
  <c r="AE3120" i="1"/>
  <c r="AD3121" i="1"/>
  <c r="AH3119" i="1"/>
  <c r="AH3120" i="1"/>
  <c r="AG3121" i="1"/>
  <c r="AF3121" i="1"/>
  <c r="AE3121" i="1"/>
  <c r="AD3122" i="1"/>
  <c r="AC3121" i="1"/>
  <c r="AG3122" i="1"/>
  <c r="AF3122" i="1"/>
  <c r="AE3122" i="1"/>
  <c r="AD3123" i="1"/>
  <c r="AC3122" i="1"/>
  <c r="AH3121" i="1"/>
  <c r="AG3123" i="1"/>
  <c r="AF3123" i="1"/>
  <c r="AD3124" i="1"/>
  <c r="AE3123" i="1"/>
  <c r="AC3123" i="1"/>
  <c r="AH3122" i="1"/>
  <c r="AF3124" i="1"/>
  <c r="AG3124" i="1"/>
  <c r="AD3125" i="1"/>
  <c r="AC3124" i="1"/>
  <c r="AE3124" i="1"/>
  <c r="AH3123" i="1"/>
  <c r="AF3125" i="1"/>
  <c r="AG3125" i="1"/>
  <c r="AE3125" i="1"/>
  <c r="AD3126" i="1"/>
  <c r="AC3125" i="1"/>
  <c r="AH3124" i="1"/>
  <c r="AF3126" i="1"/>
  <c r="AG3126" i="1"/>
  <c r="AD3127" i="1"/>
  <c r="AC3126" i="1"/>
  <c r="AE3126" i="1"/>
  <c r="AH3125" i="1"/>
  <c r="AF3127" i="1"/>
  <c r="AG3127" i="1"/>
  <c r="AD3128" i="1"/>
  <c r="AE3127" i="1"/>
  <c r="AC3127" i="1"/>
  <c r="AH3126" i="1"/>
  <c r="AF3128" i="1"/>
  <c r="AG3128" i="1"/>
  <c r="AD3129" i="1"/>
  <c r="AE3128" i="1"/>
  <c r="AC3128" i="1"/>
  <c r="AH3127" i="1"/>
  <c r="AF3129" i="1"/>
  <c r="AG3129" i="1"/>
  <c r="AC3129" i="1"/>
  <c r="AE3129" i="1"/>
  <c r="AD3130" i="1"/>
  <c r="AH3128" i="1"/>
  <c r="AH3129" i="1"/>
  <c r="AG3130" i="1"/>
  <c r="AF3130" i="1"/>
  <c r="AD3131" i="1"/>
  <c r="AC3130" i="1"/>
  <c r="AE3130" i="1"/>
  <c r="AG3131" i="1"/>
  <c r="AF3131" i="1"/>
  <c r="AD3132" i="1"/>
  <c r="AC3131" i="1"/>
  <c r="AE3131" i="1"/>
  <c r="AH3130" i="1"/>
  <c r="AG3132" i="1"/>
  <c r="AF3132" i="1"/>
  <c r="AC3132" i="1"/>
  <c r="AE3132" i="1"/>
  <c r="AD3133" i="1"/>
  <c r="AH3131" i="1"/>
  <c r="AH3132" i="1"/>
  <c r="AG3133" i="1"/>
  <c r="AF3133" i="1"/>
  <c r="AE3133" i="1"/>
  <c r="AC3133" i="1"/>
  <c r="AD3134" i="1"/>
  <c r="AH3133" i="1"/>
  <c r="AG3134" i="1"/>
  <c r="AF3134" i="1"/>
  <c r="AD3135" i="1"/>
  <c r="AC3134" i="1"/>
  <c r="AE3134" i="1"/>
  <c r="AF3135" i="1"/>
  <c r="AG3135" i="1"/>
  <c r="AD3136" i="1"/>
  <c r="AE3135" i="1"/>
  <c r="AC3135" i="1"/>
  <c r="AH3134" i="1"/>
  <c r="AF3136" i="1"/>
  <c r="AG3136" i="1"/>
  <c r="AD3137" i="1"/>
  <c r="AC3136" i="1"/>
  <c r="AE3136" i="1"/>
  <c r="AH3135" i="1"/>
  <c r="AG3137" i="1"/>
  <c r="AF3137" i="1"/>
  <c r="AC3137" i="1"/>
  <c r="AD3138" i="1"/>
  <c r="AE3137" i="1"/>
  <c r="AH3136" i="1"/>
  <c r="AH3137" i="1"/>
  <c r="AG3138" i="1"/>
  <c r="AF3138" i="1"/>
  <c r="AD3139" i="1"/>
  <c r="AE3138" i="1"/>
  <c r="AC3138" i="1"/>
  <c r="AG3139" i="1"/>
  <c r="AF3139" i="1"/>
  <c r="AD3140" i="1"/>
  <c r="AE3139" i="1"/>
  <c r="AC3139" i="1"/>
  <c r="AH3138" i="1"/>
  <c r="AF3140" i="1"/>
  <c r="AG3140" i="1"/>
  <c r="AE3140" i="1"/>
  <c r="AC3140" i="1"/>
  <c r="AD3141" i="1"/>
  <c r="AH3139" i="1"/>
  <c r="AH3140" i="1"/>
  <c r="AG3141" i="1"/>
  <c r="AF3141" i="1"/>
  <c r="AD3142" i="1"/>
  <c r="AE3141" i="1"/>
  <c r="AC3141" i="1"/>
  <c r="AG3142" i="1"/>
  <c r="AF3142" i="1"/>
  <c r="AC3142" i="1"/>
  <c r="AE3142" i="1"/>
  <c r="AD3143" i="1"/>
  <c r="AH3141" i="1"/>
  <c r="AH3142" i="1"/>
  <c r="AF3143" i="1"/>
  <c r="AG3143" i="1"/>
  <c r="AC3143" i="1"/>
  <c r="AD3144" i="1"/>
  <c r="AE3143" i="1"/>
  <c r="AH3143" i="1"/>
  <c r="AG3144" i="1"/>
  <c r="AF3144" i="1"/>
  <c r="AC3144" i="1"/>
  <c r="AE3144" i="1"/>
  <c r="AD3145" i="1"/>
  <c r="AH3144" i="1"/>
  <c r="AG3145" i="1"/>
  <c r="AF3145" i="1"/>
  <c r="AC3145" i="1"/>
  <c r="AE3145" i="1"/>
  <c r="AD3146" i="1"/>
  <c r="AH3145" i="1"/>
  <c r="AG3146" i="1"/>
  <c r="AF3146" i="1"/>
  <c r="AE3146" i="1"/>
  <c r="AC3146" i="1"/>
  <c r="AD3147" i="1"/>
  <c r="AH3146" i="1"/>
  <c r="AF3147" i="1"/>
  <c r="AG3147" i="1"/>
  <c r="AD3148" i="1"/>
  <c r="AC3147" i="1"/>
  <c r="AE3147" i="1"/>
  <c r="AG3148" i="1"/>
  <c r="AF3148" i="1"/>
  <c r="AD3149" i="1"/>
  <c r="AE3148" i="1"/>
  <c r="AC3148" i="1"/>
  <c r="AH3147" i="1"/>
  <c r="AG3149" i="1"/>
  <c r="AF3149" i="1"/>
  <c r="AD3150" i="1"/>
  <c r="AC3149" i="1"/>
  <c r="AE3149" i="1"/>
  <c r="AH3148" i="1"/>
  <c r="AG3150" i="1"/>
  <c r="AF3150" i="1"/>
  <c r="AC3150" i="1"/>
  <c r="AE3150" i="1"/>
  <c r="AD3151" i="1"/>
  <c r="AH3149" i="1"/>
  <c r="AH3150" i="1"/>
  <c r="AF3151" i="1"/>
  <c r="AG3151" i="1"/>
  <c r="AE3151" i="1"/>
  <c r="AD3152" i="1"/>
  <c r="AC3151" i="1"/>
  <c r="AF3152" i="1"/>
  <c r="AG3152" i="1"/>
  <c r="AC3152" i="1"/>
  <c r="AD3153" i="1"/>
  <c r="AE3152" i="1"/>
  <c r="AH3151" i="1"/>
  <c r="AH3152" i="1"/>
  <c r="AF3153" i="1"/>
  <c r="AG3153" i="1"/>
  <c r="AD3154" i="1"/>
  <c r="AE3153" i="1"/>
  <c r="AC3153" i="1"/>
  <c r="AG3154" i="1"/>
  <c r="AF3154" i="1"/>
  <c r="AD3155" i="1"/>
  <c r="AE3154" i="1"/>
  <c r="AC3154" i="1"/>
  <c r="AH3153" i="1"/>
  <c r="AG3155" i="1"/>
  <c r="AF3155" i="1"/>
  <c r="AD3156" i="1"/>
  <c r="AC3155" i="1"/>
  <c r="AE3155" i="1"/>
  <c r="AH3154" i="1"/>
  <c r="AF3156" i="1"/>
  <c r="AG3156" i="1"/>
  <c r="AE3156" i="1"/>
  <c r="AD3157" i="1"/>
  <c r="AC3156" i="1"/>
  <c r="AH3155" i="1"/>
  <c r="AF3157" i="1"/>
  <c r="AG3157" i="1"/>
  <c r="AE3157" i="1"/>
  <c r="AC3157" i="1"/>
  <c r="AD3158" i="1"/>
  <c r="AH3156" i="1"/>
  <c r="AH3157" i="1"/>
  <c r="AF3158" i="1"/>
  <c r="AG3158" i="1"/>
  <c r="AD3159" i="1"/>
  <c r="AC3158" i="1"/>
  <c r="AE3158" i="1"/>
  <c r="AF3159" i="1"/>
  <c r="AG3159" i="1"/>
  <c r="AC3159" i="1"/>
  <c r="AE3159" i="1"/>
  <c r="AD3160" i="1"/>
  <c r="AH3158" i="1"/>
  <c r="AH3159" i="1"/>
  <c r="AF3160" i="1"/>
  <c r="AG3160" i="1"/>
  <c r="AD3161" i="1"/>
  <c r="AC3160" i="1"/>
  <c r="AE3160" i="1"/>
  <c r="AG3161" i="1"/>
  <c r="AF3161" i="1"/>
  <c r="AE3161" i="1"/>
  <c r="AC3161" i="1"/>
  <c r="AD3162" i="1"/>
  <c r="AH3160" i="1"/>
  <c r="AH3161" i="1"/>
  <c r="AF3162" i="1"/>
  <c r="AG3162" i="1"/>
  <c r="AC3162" i="1"/>
  <c r="AD3163" i="1"/>
  <c r="AE3162" i="1"/>
  <c r="AH3162" i="1"/>
  <c r="AF3163" i="1"/>
  <c r="AG3163" i="1"/>
  <c r="AC3163" i="1"/>
  <c r="AD3164" i="1"/>
  <c r="AE3163" i="1"/>
  <c r="AH3163" i="1"/>
  <c r="AF3164" i="1"/>
  <c r="AG3164" i="1"/>
  <c r="AC3164" i="1"/>
  <c r="AE3164" i="1"/>
  <c r="AD3165" i="1"/>
  <c r="AH3164" i="1"/>
  <c r="AG3165" i="1"/>
  <c r="AF3165" i="1"/>
  <c r="AE3165" i="1"/>
  <c r="AD3166" i="1"/>
  <c r="AC3165" i="1"/>
  <c r="AG3166" i="1"/>
  <c r="AF3166" i="1"/>
  <c r="AC3166" i="1"/>
  <c r="AD3167" i="1"/>
  <c r="AE3166" i="1"/>
  <c r="AH3165" i="1"/>
  <c r="AH3166" i="1"/>
  <c r="AG3167" i="1"/>
  <c r="AF3167" i="1"/>
  <c r="AE3167" i="1"/>
  <c r="AD3168" i="1"/>
  <c r="AC3167" i="1"/>
  <c r="AF3168" i="1"/>
  <c r="AG3168" i="1"/>
  <c r="AE3168" i="1"/>
  <c r="AC3168" i="1"/>
  <c r="AD3169" i="1"/>
  <c r="AH3167" i="1"/>
  <c r="AH3168" i="1"/>
  <c r="AG3169" i="1"/>
  <c r="AF3169" i="1"/>
  <c r="AC3169" i="1"/>
  <c r="AE3169" i="1"/>
  <c r="AD3170" i="1"/>
  <c r="AH3169" i="1"/>
  <c r="AF3170" i="1"/>
  <c r="AG3170" i="1"/>
  <c r="AD3171" i="1"/>
  <c r="AE3170" i="1"/>
  <c r="AC3170" i="1"/>
  <c r="AF3171" i="1"/>
  <c r="AG3171" i="1"/>
  <c r="AD3172" i="1"/>
  <c r="AE3171" i="1"/>
  <c r="AC3171" i="1"/>
  <c r="AH3170" i="1"/>
  <c r="AG3172" i="1"/>
  <c r="AF3172" i="1"/>
  <c r="AE3172" i="1"/>
  <c r="AD3173" i="1"/>
  <c r="AC3172" i="1"/>
  <c r="AH3171" i="1"/>
  <c r="AF3173" i="1"/>
  <c r="AG3173" i="1"/>
  <c r="AE3173" i="1"/>
  <c r="AD3174" i="1"/>
  <c r="AC3173" i="1"/>
  <c r="AH3172" i="1"/>
  <c r="AG3174" i="1"/>
  <c r="AF3174" i="1"/>
  <c r="AE3174" i="1"/>
  <c r="AD3175" i="1"/>
  <c r="AC3174" i="1"/>
  <c r="AH3173" i="1"/>
  <c r="AG3175" i="1"/>
  <c r="AF3175" i="1"/>
  <c r="AC3175" i="1"/>
  <c r="AD3176" i="1"/>
  <c r="AE3175" i="1"/>
  <c r="AH3174" i="1"/>
  <c r="AH3175" i="1"/>
  <c r="AF3176" i="1"/>
  <c r="AG3176" i="1"/>
  <c r="AE3176" i="1"/>
  <c r="AD3177" i="1"/>
  <c r="AC3176" i="1"/>
  <c r="AG3177" i="1"/>
  <c r="AF3177" i="1"/>
  <c r="AC3177" i="1"/>
  <c r="AE3177" i="1"/>
  <c r="AD3178" i="1"/>
  <c r="AH3176" i="1"/>
  <c r="AH3177" i="1"/>
  <c r="AG3178" i="1"/>
  <c r="AF3178" i="1"/>
  <c r="AC3178" i="1"/>
  <c r="AE3178" i="1"/>
  <c r="AD3179" i="1"/>
  <c r="AH3178" i="1"/>
  <c r="AG3179" i="1"/>
  <c r="AF3179" i="1"/>
  <c r="AE3179" i="1"/>
  <c r="AD3180" i="1"/>
  <c r="AC3179" i="1"/>
  <c r="AF3180" i="1"/>
  <c r="AG3180" i="1"/>
  <c r="AE3180" i="1"/>
  <c r="AD3181" i="1"/>
  <c r="AC3180" i="1"/>
  <c r="AH3179" i="1"/>
  <c r="AG3181" i="1"/>
  <c r="AF3181" i="1"/>
  <c r="AE3181" i="1"/>
  <c r="AD3182" i="1"/>
  <c r="AC3181" i="1"/>
  <c r="AH3180" i="1"/>
  <c r="AG3182" i="1"/>
  <c r="AF3182" i="1"/>
  <c r="AD3183" i="1"/>
  <c r="AC3182" i="1"/>
  <c r="AE3182" i="1"/>
  <c r="AH3181" i="1"/>
  <c r="AG3183" i="1"/>
  <c r="AF3183" i="1"/>
  <c r="AE3183" i="1"/>
  <c r="AD3184" i="1"/>
  <c r="AC3183" i="1"/>
  <c r="AH3182" i="1"/>
  <c r="AG3184" i="1"/>
  <c r="AF3184" i="1"/>
  <c r="AC3184" i="1"/>
  <c r="AD3185" i="1"/>
  <c r="AE3184" i="1"/>
  <c r="AH3183" i="1"/>
  <c r="AH3184" i="1"/>
  <c r="AG3185" i="1"/>
  <c r="AF3185" i="1"/>
  <c r="AE3185" i="1"/>
  <c r="AD3186" i="1"/>
  <c r="AC3185" i="1"/>
  <c r="AG3186" i="1"/>
  <c r="AF3186" i="1"/>
  <c r="AD3187" i="1"/>
  <c r="AE3186" i="1"/>
  <c r="AC3186" i="1"/>
  <c r="AH3185" i="1"/>
  <c r="AF3187" i="1"/>
  <c r="AG3187" i="1"/>
  <c r="AE3187" i="1"/>
  <c r="AC3187" i="1"/>
  <c r="AD3188" i="1"/>
  <c r="AH3186" i="1"/>
  <c r="AH3187" i="1"/>
  <c r="AG3188" i="1"/>
  <c r="AF3188" i="1"/>
  <c r="AE3188" i="1"/>
  <c r="AC3188" i="1"/>
  <c r="AD3189" i="1"/>
  <c r="AH3188" i="1"/>
  <c r="AG3189" i="1"/>
  <c r="AF3189" i="1"/>
  <c r="AC3189" i="1"/>
  <c r="AE3189" i="1"/>
  <c r="AD3190" i="1"/>
  <c r="AH3189" i="1"/>
  <c r="AF3190" i="1"/>
  <c r="AG3190" i="1"/>
  <c r="AD3191" i="1"/>
  <c r="AC3190" i="1"/>
  <c r="AE3190" i="1"/>
  <c r="AF3191" i="1"/>
  <c r="AG3191" i="1"/>
  <c r="AC3191" i="1"/>
  <c r="AE3191" i="1"/>
  <c r="AD3192" i="1"/>
  <c r="AH3190" i="1"/>
  <c r="AH3191" i="1"/>
  <c r="AG3192" i="1"/>
  <c r="AF3192" i="1"/>
  <c r="AE3192" i="1"/>
  <c r="AC3192" i="1"/>
  <c r="AD3193" i="1"/>
  <c r="AH3192" i="1"/>
  <c r="AF3193" i="1"/>
  <c r="AG3193" i="1"/>
  <c r="AC3193" i="1"/>
  <c r="AE3193" i="1"/>
  <c r="AD3194" i="1"/>
  <c r="AH3193" i="1"/>
  <c r="AG3194" i="1"/>
  <c r="AF3194" i="1"/>
  <c r="AD3195" i="1"/>
  <c r="AC3194" i="1"/>
  <c r="AE3194" i="1"/>
  <c r="AF3195" i="1"/>
  <c r="AG3195" i="1"/>
  <c r="AD3196" i="1"/>
  <c r="AE3195" i="1"/>
  <c r="AC3195" i="1"/>
  <c r="AH3194" i="1"/>
  <c r="AF3196" i="1"/>
  <c r="AG3196" i="1"/>
  <c r="AD3197" i="1"/>
  <c r="AC3196" i="1"/>
  <c r="AE3196" i="1"/>
  <c r="AH3195" i="1"/>
  <c r="AF3197" i="1"/>
  <c r="AG3197" i="1"/>
  <c r="AC3197" i="1"/>
  <c r="AD3198" i="1"/>
  <c r="AE3197" i="1"/>
  <c r="AH3196" i="1"/>
  <c r="AH3197" i="1"/>
  <c r="AG3198" i="1"/>
  <c r="AF3198" i="1"/>
  <c r="AD3199" i="1"/>
  <c r="AC3198" i="1"/>
  <c r="AE3198" i="1"/>
  <c r="AG3199" i="1"/>
  <c r="AF3199" i="1"/>
  <c r="AE3199" i="1"/>
  <c r="AD3200" i="1"/>
  <c r="AC3199" i="1"/>
  <c r="AH3198" i="1"/>
  <c r="AG3200" i="1"/>
  <c r="AF3200" i="1"/>
  <c r="AD3201" i="1"/>
  <c r="AC3200" i="1"/>
  <c r="AE3200" i="1"/>
  <c r="AH3199" i="1"/>
  <c r="AG3201" i="1"/>
  <c r="AF3201" i="1"/>
  <c r="AC3201" i="1"/>
  <c r="AD3202" i="1"/>
  <c r="AE3201" i="1"/>
  <c r="AH3200" i="1"/>
  <c r="AH3201" i="1"/>
  <c r="AG3202" i="1"/>
  <c r="AF3202" i="1"/>
  <c r="AE3202" i="1"/>
  <c r="AD3203" i="1"/>
  <c r="AC3202" i="1"/>
  <c r="AG3203" i="1"/>
  <c r="AF3203" i="1"/>
  <c r="AE3203" i="1"/>
  <c r="AD3204" i="1"/>
  <c r="AC3203" i="1"/>
  <c r="AH3202" i="1"/>
  <c r="AF3204" i="1"/>
  <c r="AG3204" i="1"/>
  <c r="AC3204" i="1"/>
  <c r="AE3204" i="1"/>
  <c r="AD3205" i="1"/>
  <c r="AH3203" i="1"/>
  <c r="AH3204" i="1"/>
  <c r="AF3205" i="1"/>
  <c r="AG3205" i="1"/>
  <c r="AD3206" i="1"/>
  <c r="AC3205" i="1"/>
  <c r="AE3205" i="1"/>
  <c r="AG3206" i="1"/>
  <c r="AF3206" i="1"/>
  <c r="AC3206" i="1"/>
  <c r="AE3206" i="1"/>
  <c r="AD3207" i="1"/>
  <c r="AH3205" i="1"/>
  <c r="AH3206" i="1"/>
  <c r="AG3207" i="1"/>
  <c r="AF3207" i="1"/>
  <c r="AC3207" i="1"/>
  <c r="AD3208" i="1"/>
  <c r="AE3207" i="1"/>
  <c r="AH3207" i="1"/>
  <c r="AF3208" i="1"/>
  <c r="AG3208" i="1"/>
  <c r="AD3209" i="1"/>
  <c r="AC3208" i="1"/>
  <c r="AE3208" i="1"/>
  <c r="AG3209" i="1"/>
  <c r="AF3209" i="1"/>
  <c r="AE3209" i="1"/>
  <c r="AD3210" i="1"/>
  <c r="AC3209" i="1"/>
  <c r="AH3208" i="1"/>
  <c r="AG3210" i="1"/>
  <c r="AF3210" i="1"/>
  <c r="AC3210" i="1"/>
  <c r="AD3211" i="1"/>
  <c r="AE3210" i="1"/>
  <c r="AH3209" i="1"/>
  <c r="AH3210" i="1"/>
  <c r="AG3211" i="1"/>
  <c r="AF3211" i="1"/>
  <c r="AC3211" i="1"/>
  <c r="AD3212" i="1"/>
  <c r="AE3211" i="1"/>
  <c r="AH3211" i="1"/>
  <c r="AF3212" i="1"/>
  <c r="AG3212" i="1"/>
  <c r="AC3212" i="1"/>
  <c r="AE3212" i="1"/>
  <c r="AD3213" i="1"/>
  <c r="AH3212" i="1"/>
  <c r="AG3213" i="1"/>
  <c r="AF3213" i="1"/>
  <c r="AD3214" i="1"/>
  <c r="AC3213" i="1"/>
  <c r="AE3213" i="1"/>
  <c r="AG3214" i="1"/>
  <c r="AF3214" i="1"/>
  <c r="AC3214" i="1"/>
  <c r="AD3215" i="1"/>
  <c r="AE3214" i="1"/>
  <c r="AH3213" i="1"/>
  <c r="AH3214" i="1"/>
  <c r="AG3215" i="1"/>
  <c r="AF3215" i="1"/>
  <c r="AC3215" i="1"/>
  <c r="AE3215" i="1"/>
  <c r="AD3216" i="1"/>
  <c r="AH3215" i="1"/>
  <c r="AF3216" i="1"/>
  <c r="AG3216" i="1"/>
  <c r="AD3217" i="1"/>
  <c r="AC3216" i="1"/>
  <c r="AE3216" i="1"/>
  <c r="AF3217" i="1"/>
  <c r="AG3217" i="1"/>
  <c r="AD3218" i="1"/>
  <c r="AE3217" i="1"/>
  <c r="AC3217" i="1"/>
  <c r="AH3216" i="1"/>
  <c r="AF3218" i="1"/>
  <c r="AG3218" i="1"/>
  <c r="AD3219" i="1"/>
  <c r="AE3218" i="1"/>
  <c r="AC3218" i="1"/>
  <c r="AH3217" i="1"/>
  <c r="AF3219" i="1"/>
  <c r="AG3219" i="1"/>
  <c r="AD3220" i="1"/>
  <c r="AE3219" i="1"/>
  <c r="AC3219" i="1"/>
  <c r="AH3218" i="1"/>
  <c r="AF3220" i="1"/>
  <c r="AG3220" i="1"/>
  <c r="AE3220" i="1"/>
  <c r="AC3220" i="1"/>
  <c r="AD3221" i="1"/>
  <c r="AH3219" i="1"/>
  <c r="AH3220" i="1"/>
  <c r="AG3221" i="1"/>
  <c r="AF3221" i="1"/>
  <c r="AC3221" i="1"/>
  <c r="AD3222" i="1"/>
  <c r="AE3221" i="1"/>
  <c r="AH3221" i="1"/>
  <c r="AF3222" i="1"/>
  <c r="AG3222" i="1"/>
  <c r="AD3223" i="1"/>
  <c r="AC3222" i="1"/>
  <c r="AE3222" i="1"/>
  <c r="AF3223" i="1"/>
  <c r="AG3223" i="1"/>
  <c r="AD3224" i="1"/>
  <c r="AC3223" i="1"/>
  <c r="AE3223" i="1"/>
  <c r="AH3222" i="1"/>
  <c r="AF3224" i="1"/>
  <c r="AG3224" i="1"/>
  <c r="AC3224" i="1"/>
  <c r="AE3224" i="1"/>
  <c r="AD3225" i="1"/>
  <c r="AH3223" i="1"/>
  <c r="AH3224" i="1"/>
  <c r="AF3225" i="1"/>
  <c r="AG3225" i="1"/>
  <c r="AE3225" i="1"/>
  <c r="AD3226" i="1"/>
  <c r="AC3225" i="1"/>
  <c r="AG3226" i="1"/>
  <c r="AF3226" i="1"/>
  <c r="AC3226" i="1"/>
  <c r="AD3227" i="1"/>
  <c r="AE3226" i="1"/>
  <c r="AH3225" i="1"/>
  <c r="AH3226" i="1"/>
  <c r="AF3227" i="1"/>
  <c r="AG3227" i="1"/>
  <c r="AC3227" i="1"/>
  <c r="AD3228" i="1"/>
  <c r="AE3227" i="1"/>
  <c r="AH3227" i="1"/>
  <c r="AG3228" i="1"/>
  <c r="AF3228" i="1"/>
  <c r="AC3228" i="1"/>
  <c r="AE3228" i="1"/>
  <c r="AD3229" i="1"/>
  <c r="AH3228" i="1"/>
  <c r="AF3229" i="1"/>
  <c r="AG3229" i="1"/>
  <c r="AD3230" i="1"/>
  <c r="AE3229" i="1"/>
  <c r="AC3229" i="1"/>
  <c r="AG3230" i="1"/>
  <c r="AF3230" i="1"/>
  <c r="AD3231" i="1"/>
  <c r="AC3230" i="1"/>
  <c r="AE3230" i="1"/>
  <c r="AH3229" i="1"/>
  <c r="AF3231" i="1"/>
  <c r="AG3231" i="1"/>
  <c r="AC3231" i="1"/>
  <c r="AE3231" i="1"/>
  <c r="AD3232" i="1"/>
  <c r="AH3230" i="1"/>
  <c r="AH3231" i="1"/>
  <c r="AG3232" i="1"/>
  <c r="AF3232" i="1"/>
  <c r="AC3232" i="1"/>
  <c r="AD3233" i="1"/>
  <c r="AE3232" i="1"/>
  <c r="AH3232" i="1"/>
  <c r="AF3233" i="1"/>
  <c r="AG3233" i="1"/>
  <c r="AE3233" i="1"/>
  <c r="AC3233" i="1"/>
  <c r="AD3234" i="1"/>
  <c r="AH3233" i="1"/>
  <c r="AG3234" i="1"/>
  <c r="AF3234" i="1"/>
  <c r="AE3234" i="1"/>
  <c r="AD3235" i="1"/>
  <c r="AC3234" i="1"/>
  <c r="AG3235" i="1"/>
  <c r="AF3235" i="1"/>
  <c r="AE3235" i="1"/>
  <c r="AD3236" i="1"/>
  <c r="AC3235" i="1"/>
  <c r="AH3234" i="1"/>
  <c r="AF3236" i="1"/>
  <c r="AG3236" i="1"/>
  <c r="AD3237" i="1"/>
  <c r="AC3236" i="1"/>
  <c r="AE3236" i="1"/>
  <c r="AH3235" i="1"/>
  <c r="AF3237" i="1"/>
  <c r="AG3237" i="1"/>
  <c r="AE3237" i="1"/>
  <c r="AD3238" i="1"/>
  <c r="AC3237" i="1"/>
  <c r="AH3236" i="1"/>
  <c r="AG3238" i="1"/>
  <c r="AF3238" i="1"/>
  <c r="AD3239" i="1"/>
  <c r="AE3238" i="1"/>
  <c r="AC3238" i="1"/>
  <c r="AH3237" i="1"/>
  <c r="AG3239" i="1"/>
  <c r="AF3239" i="1"/>
  <c r="AE3239" i="1"/>
  <c r="AD3240" i="1"/>
  <c r="AC3239" i="1"/>
  <c r="AH3238" i="1"/>
  <c r="AF3240" i="1"/>
  <c r="AG3240" i="1"/>
  <c r="AC3240" i="1"/>
  <c r="AD3241" i="1"/>
  <c r="AE3240" i="1"/>
  <c r="AH3239" i="1"/>
  <c r="AH3240" i="1"/>
  <c r="AF3241" i="1"/>
  <c r="AG3241" i="1"/>
  <c r="AE3241" i="1"/>
  <c r="AD3242" i="1"/>
  <c r="AC3241" i="1"/>
  <c r="AF3242" i="1"/>
  <c r="AG3242" i="1"/>
  <c r="AC3242" i="1"/>
  <c r="AD3243" i="1"/>
  <c r="AE3242" i="1"/>
  <c r="AH3241" i="1"/>
  <c r="AH3242" i="1"/>
  <c r="AF3243" i="1"/>
  <c r="AG3243" i="1"/>
  <c r="AE3243" i="1"/>
  <c r="AD3244" i="1"/>
  <c r="AC3243" i="1"/>
  <c r="AF3244" i="1"/>
  <c r="AG3244" i="1"/>
  <c r="AE3244" i="1"/>
  <c r="AC3244" i="1"/>
  <c r="AD3245" i="1"/>
  <c r="AH3243" i="1"/>
  <c r="AH3244" i="1"/>
  <c r="AF3245" i="1"/>
  <c r="AG3245" i="1"/>
  <c r="AE3245" i="1"/>
  <c r="AD3246" i="1"/>
  <c r="AC3245" i="1"/>
  <c r="AG3246" i="1"/>
  <c r="AF3246" i="1"/>
  <c r="AE3246" i="1"/>
  <c r="AD3247" i="1"/>
  <c r="AC3246" i="1"/>
  <c r="AH3245" i="1"/>
  <c r="AF3247" i="1"/>
  <c r="AG3247" i="1"/>
  <c r="AD3248" i="1"/>
  <c r="AE3247" i="1"/>
  <c r="AC3247" i="1"/>
  <c r="AH3246" i="1"/>
  <c r="AG3248" i="1"/>
  <c r="AF3248" i="1"/>
  <c r="AE3248" i="1"/>
  <c r="AC3248" i="1"/>
  <c r="AD3249" i="1"/>
  <c r="AH3247" i="1"/>
  <c r="AH3248" i="1"/>
  <c r="AF3249" i="1"/>
  <c r="AG3249" i="1"/>
  <c r="AE3249" i="1"/>
  <c r="AC3249" i="1"/>
  <c r="AD3250" i="1"/>
  <c r="AH3249" i="1"/>
  <c r="AG3250" i="1"/>
  <c r="AF3250" i="1"/>
  <c r="AC3250" i="1"/>
  <c r="AD3251" i="1"/>
  <c r="AE3250" i="1"/>
  <c r="AH3250" i="1"/>
  <c r="AG3251" i="1"/>
  <c r="AF3251" i="1"/>
  <c r="AC3251" i="1"/>
  <c r="AD3252" i="1"/>
  <c r="AE3251" i="1"/>
  <c r="AH3251" i="1"/>
  <c r="AF3252" i="1"/>
  <c r="AG3252" i="1"/>
  <c r="AD3253" i="1"/>
  <c r="AE3252" i="1"/>
  <c r="AC3252" i="1"/>
  <c r="AF3253" i="1"/>
  <c r="AG3253" i="1"/>
  <c r="AE3253" i="1"/>
  <c r="AC3253" i="1"/>
  <c r="AD3254" i="1"/>
  <c r="AH3252" i="1"/>
  <c r="AH3253" i="1"/>
  <c r="AF3254" i="1"/>
  <c r="AG3254" i="1"/>
  <c r="AD3255" i="1"/>
  <c r="AC3254" i="1"/>
  <c r="AE3254" i="1"/>
  <c r="AF3255" i="1"/>
  <c r="AG3255" i="1"/>
  <c r="AE3255" i="1"/>
  <c r="AD3256" i="1"/>
  <c r="AC3255" i="1"/>
  <c r="AH3254" i="1"/>
  <c r="AF3256" i="1"/>
  <c r="AG3256" i="1"/>
  <c r="AC3256" i="1"/>
  <c r="AD3257" i="1"/>
  <c r="AE3256" i="1"/>
  <c r="AH3255" i="1"/>
  <c r="AH3256" i="1"/>
  <c r="AG3257" i="1"/>
  <c r="AF3257" i="1"/>
  <c r="AC3257" i="1"/>
  <c r="AD3258" i="1"/>
  <c r="AE3257" i="1"/>
  <c r="AH3257" i="1"/>
  <c r="AF3258" i="1"/>
  <c r="AG3258" i="1"/>
  <c r="AE3258" i="1"/>
  <c r="AC3258" i="1"/>
  <c r="AD3259" i="1"/>
  <c r="AH3258" i="1"/>
  <c r="AF3259" i="1"/>
  <c r="AG3259" i="1"/>
  <c r="AC3259" i="1"/>
  <c r="AD3260" i="1"/>
  <c r="AE3259" i="1"/>
  <c r="AH3259" i="1"/>
  <c r="AF3260" i="1"/>
  <c r="AG3260" i="1"/>
  <c r="AC3260" i="1"/>
  <c r="AE3260" i="1"/>
  <c r="AD3261" i="1"/>
  <c r="AH3260" i="1"/>
  <c r="AG3261" i="1"/>
  <c r="AF3261" i="1"/>
  <c r="AE3261" i="1"/>
  <c r="AD3262" i="1"/>
  <c r="AC3261" i="1"/>
  <c r="AG3262" i="1"/>
  <c r="AF3262" i="1"/>
  <c r="AD3263" i="1"/>
  <c r="AE3262" i="1"/>
  <c r="AC3262" i="1"/>
  <c r="AH3261" i="1"/>
  <c r="AF3263" i="1"/>
  <c r="AG3263" i="1"/>
  <c r="AE3263" i="1"/>
  <c r="AD3264" i="1"/>
  <c r="AC3263" i="1"/>
  <c r="AH3262" i="1"/>
  <c r="AG3264" i="1"/>
  <c r="AF3264" i="1"/>
  <c r="AC3264" i="1"/>
  <c r="AD3265" i="1"/>
  <c r="AE3264" i="1"/>
  <c r="AH3263" i="1"/>
  <c r="AH3264" i="1"/>
  <c r="AG3265" i="1"/>
  <c r="AF3265" i="1"/>
  <c r="AC3265" i="1"/>
  <c r="AD3266" i="1"/>
  <c r="AE3265" i="1"/>
  <c r="AH3265" i="1"/>
  <c r="AG3266" i="1"/>
  <c r="AF3266" i="1"/>
  <c r="AC3266" i="1"/>
  <c r="AD3267" i="1"/>
  <c r="AE3266" i="1"/>
  <c r="AH3266" i="1"/>
  <c r="AF3267" i="1"/>
  <c r="AG3267" i="1"/>
  <c r="AC3267" i="1"/>
  <c r="AD3268" i="1"/>
  <c r="AE3267" i="1"/>
  <c r="AH3267" i="1"/>
  <c r="AF3268" i="1"/>
  <c r="AG3268" i="1"/>
  <c r="AC3268" i="1"/>
  <c r="AD3269" i="1"/>
  <c r="AE3268" i="1"/>
  <c r="AH3268" i="1"/>
  <c r="AF3269" i="1"/>
  <c r="AG3269" i="1"/>
  <c r="AE3269" i="1"/>
  <c r="AD3270" i="1"/>
  <c r="AC3269" i="1"/>
  <c r="AF3270" i="1"/>
  <c r="AG3270" i="1"/>
  <c r="AD3271" i="1"/>
  <c r="AE3270" i="1"/>
  <c r="AC3270" i="1"/>
  <c r="AH3269" i="1"/>
  <c r="AF3271" i="1"/>
  <c r="AG3271" i="1"/>
  <c r="AD3272" i="1"/>
  <c r="AC3271" i="1"/>
  <c r="AE3271" i="1"/>
  <c r="AH3270" i="1"/>
  <c r="AG3272" i="1"/>
  <c r="AF3272" i="1"/>
  <c r="AC3272" i="1"/>
  <c r="AD3273" i="1"/>
  <c r="AE3272" i="1"/>
  <c r="AH3271" i="1"/>
  <c r="AH3272" i="1"/>
  <c r="AF3273" i="1"/>
  <c r="AG3273" i="1"/>
  <c r="AD3274" i="1"/>
  <c r="AC3273" i="1"/>
  <c r="AE3273" i="1"/>
  <c r="AG3274" i="1"/>
  <c r="AF3274" i="1"/>
  <c r="AE3274" i="1"/>
  <c r="AC3274" i="1"/>
  <c r="AD3275" i="1"/>
  <c r="AH3273" i="1"/>
  <c r="AH3274" i="1"/>
  <c r="AF3275" i="1"/>
  <c r="AG3275" i="1"/>
  <c r="AE3275" i="1"/>
  <c r="AD3276" i="1"/>
  <c r="AC3275" i="1"/>
  <c r="AG3276" i="1"/>
  <c r="AF3276" i="1"/>
  <c r="AE3276" i="1"/>
  <c r="AD3277" i="1"/>
  <c r="AC3276" i="1"/>
  <c r="AH3275" i="1"/>
  <c r="AG3277" i="1"/>
  <c r="AF3277" i="1"/>
  <c r="AD3278" i="1"/>
  <c r="AC3277" i="1"/>
  <c r="AE3277" i="1"/>
  <c r="AH3276" i="1"/>
  <c r="AF3278" i="1"/>
  <c r="AG3278" i="1"/>
  <c r="AC3278" i="1"/>
  <c r="AE3278" i="1"/>
  <c r="AD3279" i="1"/>
  <c r="AH3277" i="1"/>
  <c r="AH3278" i="1"/>
  <c r="AG3279" i="1"/>
  <c r="AF3279" i="1"/>
  <c r="AC3279" i="1"/>
  <c r="AD3280" i="1"/>
  <c r="AE3279" i="1"/>
  <c r="AH3279" i="1"/>
  <c r="AG3280" i="1"/>
  <c r="AF3280" i="1"/>
  <c r="AC3280" i="1"/>
  <c r="AD3281" i="1"/>
  <c r="AE3280" i="1"/>
  <c r="AH3280" i="1"/>
  <c r="AG3281" i="1"/>
  <c r="AF3281" i="1"/>
  <c r="AD3282" i="1"/>
  <c r="AC3281" i="1"/>
  <c r="AE3281" i="1"/>
  <c r="AG3282" i="1"/>
  <c r="AF3282" i="1"/>
  <c r="AC3282" i="1"/>
  <c r="AE3282" i="1"/>
  <c r="AD3283" i="1"/>
  <c r="AH3281" i="1"/>
  <c r="AH3282" i="1"/>
  <c r="AF3283" i="1"/>
  <c r="AG3283" i="1"/>
  <c r="AD3284" i="1"/>
  <c r="AC3283" i="1"/>
  <c r="AE3283" i="1"/>
  <c r="AF3284" i="1"/>
  <c r="AG3284" i="1"/>
  <c r="AE3284" i="1"/>
  <c r="AD3285" i="1"/>
  <c r="AC3284" i="1"/>
  <c r="AH3283" i="1"/>
  <c r="AG3285" i="1"/>
  <c r="AF3285" i="1"/>
  <c r="AD3286" i="1"/>
  <c r="AC3285" i="1"/>
  <c r="AE3285" i="1"/>
  <c r="AH3284" i="1"/>
  <c r="AF3286" i="1"/>
  <c r="AG3286" i="1"/>
  <c r="AD3287" i="1"/>
  <c r="AC3286" i="1"/>
  <c r="AE3286" i="1"/>
  <c r="AH3285" i="1"/>
  <c r="AG3287" i="1"/>
  <c r="AF3287" i="1"/>
  <c r="AD3288" i="1"/>
  <c r="AC3287" i="1"/>
  <c r="AE3287" i="1"/>
  <c r="AH3286" i="1"/>
  <c r="AF3288" i="1"/>
  <c r="AG3288" i="1"/>
  <c r="AE3288" i="1"/>
  <c r="AC3288" i="1"/>
  <c r="AD3289" i="1"/>
  <c r="AH3287" i="1"/>
  <c r="AH3288" i="1"/>
  <c r="AG3289" i="1"/>
  <c r="AF3289" i="1"/>
  <c r="AD3290" i="1"/>
  <c r="AE3289" i="1"/>
  <c r="AC3289" i="1"/>
  <c r="AF3290" i="1"/>
  <c r="AG3290" i="1"/>
  <c r="AE3290" i="1"/>
  <c r="AC3290" i="1"/>
  <c r="AD3291" i="1"/>
  <c r="AH3289" i="1"/>
  <c r="AH3290" i="1"/>
  <c r="AF3291" i="1"/>
  <c r="AG3291" i="1"/>
  <c r="AC3291" i="1"/>
  <c r="AD3292" i="1"/>
  <c r="AE3291" i="1"/>
  <c r="AH3291" i="1"/>
  <c r="AG3292" i="1"/>
  <c r="AF3292" i="1"/>
  <c r="AC3292" i="1"/>
  <c r="AE3292" i="1"/>
  <c r="AD3293" i="1"/>
  <c r="AH3292" i="1"/>
  <c r="AF3293" i="1"/>
  <c r="AG3293" i="1"/>
  <c r="AD3294" i="1"/>
  <c r="AE3293" i="1"/>
  <c r="AC3293" i="1"/>
  <c r="AG3294" i="1"/>
  <c r="AF3294" i="1"/>
  <c r="AD3295" i="1"/>
  <c r="AC3294" i="1"/>
  <c r="AE3294" i="1"/>
  <c r="AH3293" i="1"/>
  <c r="AG3295" i="1"/>
  <c r="AF3295" i="1"/>
  <c r="AD3296" i="1"/>
  <c r="AE3295" i="1"/>
  <c r="AC3295" i="1"/>
  <c r="AH3294" i="1"/>
  <c r="AF3296" i="1"/>
  <c r="AG3296" i="1"/>
  <c r="AC3296" i="1"/>
  <c r="AE3296" i="1"/>
  <c r="AD3297" i="1"/>
  <c r="AH3295" i="1"/>
  <c r="AH3296" i="1"/>
  <c r="AG3297" i="1"/>
  <c r="AF3297" i="1"/>
  <c r="AC3297" i="1"/>
  <c r="AD3298" i="1"/>
  <c r="AE3297" i="1"/>
  <c r="AH3297" i="1"/>
  <c r="AF3298" i="1"/>
  <c r="AG3298" i="1"/>
  <c r="AC3298" i="1"/>
  <c r="AD3299" i="1"/>
  <c r="AE3298" i="1"/>
  <c r="AH3298" i="1"/>
  <c r="AF3299" i="1"/>
  <c r="AG3299" i="1"/>
  <c r="AC3299" i="1"/>
  <c r="AE3299" i="1"/>
  <c r="AD3300" i="1"/>
  <c r="AH3299" i="1"/>
  <c r="AF3300" i="1"/>
  <c r="AG3300" i="1"/>
  <c r="AC3300" i="1"/>
  <c r="AE3300" i="1"/>
  <c r="AD3301" i="1"/>
  <c r="AH3300" i="1"/>
  <c r="AG3301" i="1"/>
  <c r="AF3301" i="1"/>
  <c r="AE3301" i="1"/>
  <c r="AD3302" i="1"/>
  <c r="AC3301" i="1"/>
  <c r="AF3302" i="1"/>
  <c r="AG3302" i="1"/>
  <c r="AD3303" i="1"/>
  <c r="AE3302" i="1"/>
  <c r="AC3302" i="1"/>
  <c r="AH3301" i="1"/>
  <c r="AG3303" i="1"/>
  <c r="AF3303" i="1"/>
  <c r="AD3304" i="1"/>
  <c r="AE3303" i="1"/>
  <c r="AC3303" i="1"/>
  <c r="AH3302" i="1"/>
  <c r="AF3304" i="1"/>
  <c r="AG3304" i="1"/>
  <c r="AE3304" i="1"/>
  <c r="AC3304" i="1"/>
  <c r="AD3305" i="1"/>
  <c r="AH3303" i="1"/>
  <c r="AH3304" i="1"/>
  <c r="AG3305" i="1"/>
  <c r="AF3305" i="1"/>
  <c r="AE3305" i="1"/>
  <c r="AD3306" i="1"/>
  <c r="AC3305" i="1"/>
  <c r="AG3306" i="1"/>
  <c r="AF3306" i="1"/>
  <c r="AC3306" i="1"/>
  <c r="AD3307" i="1"/>
  <c r="AE3306" i="1"/>
  <c r="AH3305" i="1"/>
  <c r="AH3306" i="1"/>
  <c r="AG3307" i="1"/>
  <c r="AF3307" i="1"/>
  <c r="AE3307" i="1"/>
  <c r="AC3307" i="1"/>
  <c r="AD3308" i="1"/>
  <c r="AH3307" i="1"/>
  <c r="AG3308" i="1"/>
  <c r="AF3308" i="1"/>
  <c r="AD3309" i="1"/>
  <c r="AC3308" i="1"/>
  <c r="AE3308" i="1"/>
  <c r="AG3309" i="1"/>
  <c r="AF3309" i="1"/>
  <c r="AE3309" i="1"/>
  <c r="AC3309" i="1"/>
  <c r="AD3310" i="1"/>
  <c r="AH3308" i="1"/>
  <c r="AH3309" i="1"/>
  <c r="AF3310" i="1"/>
  <c r="AG3310" i="1"/>
  <c r="AD3311" i="1"/>
  <c r="AC3310" i="1"/>
  <c r="AE3310" i="1"/>
  <c r="AG3311" i="1"/>
  <c r="AF3311" i="1"/>
  <c r="AD3312" i="1"/>
  <c r="AC3311" i="1"/>
  <c r="AE3311" i="1"/>
  <c r="AH3310" i="1"/>
  <c r="AF3312" i="1"/>
  <c r="AG3312" i="1"/>
  <c r="AC3312" i="1"/>
  <c r="AE3312" i="1"/>
  <c r="AD3313" i="1"/>
  <c r="AH3311" i="1"/>
  <c r="AH3312" i="1"/>
  <c r="AF3313" i="1"/>
  <c r="AG3313" i="1"/>
  <c r="AD3314" i="1"/>
  <c r="AC3313" i="1"/>
  <c r="AE3313" i="1"/>
  <c r="AG3314" i="1"/>
  <c r="AF3314" i="1"/>
  <c r="AE3314" i="1"/>
  <c r="AC3314" i="1"/>
  <c r="AD3315" i="1"/>
  <c r="AH3313" i="1"/>
  <c r="AH3314" i="1"/>
  <c r="AG3315" i="1"/>
  <c r="AF3315" i="1"/>
  <c r="AD3316" i="1"/>
  <c r="AC3315" i="1"/>
  <c r="AE3315" i="1"/>
  <c r="AF3316" i="1"/>
  <c r="AG3316" i="1"/>
  <c r="AE3316" i="1"/>
  <c r="AD3317" i="1"/>
  <c r="AC3316" i="1"/>
  <c r="AH3315" i="1"/>
  <c r="AF3317" i="1"/>
  <c r="AG3317" i="1"/>
  <c r="AD3318" i="1"/>
  <c r="AC3317" i="1"/>
  <c r="AE3317" i="1"/>
  <c r="AH3316" i="1"/>
  <c r="AF3318" i="1"/>
  <c r="AG3318" i="1"/>
  <c r="AD3319" i="1"/>
  <c r="AC3318" i="1"/>
  <c r="AE3318" i="1"/>
  <c r="AH3317" i="1"/>
  <c r="AF3319" i="1"/>
  <c r="AG3319" i="1"/>
  <c r="AC3319" i="1"/>
  <c r="AD3320" i="1"/>
  <c r="AE3319" i="1"/>
  <c r="AH3318" i="1"/>
  <c r="AH3319" i="1"/>
  <c r="AF3320" i="1"/>
  <c r="AG3320" i="1"/>
  <c r="AD3321" i="1"/>
  <c r="AC3320" i="1"/>
  <c r="AE3320" i="1"/>
  <c r="AF3321" i="1"/>
  <c r="AG3321" i="1"/>
  <c r="AE3321" i="1"/>
  <c r="AD3322" i="1"/>
  <c r="AC3321" i="1"/>
  <c r="AH3320" i="1"/>
  <c r="AG3322" i="1"/>
  <c r="AF3322" i="1"/>
  <c r="AD3323" i="1"/>
  <c r="AC3322" i="1"/>
  <c r="AE3322" i="1"/>
  <c r="AH3321" i="1"/>
  <c r="AF3323" i="1"/>
  <c r="AG3323" i="1"/>
  <c r="AE3323" i="1"/>
  <c r="AD3324" i="1"/>
  <c r="AC3323" i="1"/>
  <c r="AH3322" i="1"/>
  <c r="AG3324" i="1"/>
  <c r="AF3324" i="1"/>
  <c r="AD3325" i="1"/>
  <c r="AE3324" i="1"/>
  <c r="AC3324" i="1"/>
  <c r="AH3323" i="1"/>
  <c r="AF3325" i="1"/>
  <c r="AG3325" i="1"/>
  <c r="AD3326" i="1"/>
  <c r="AE3325" i="1"/>
  <c r="AC3325" i="1"/>
  <c r="AH3324" i="1"/>
  <c r="AF3326" i="1"/>
  <c r="AG3326" i="1"/>
  <c r="AD3327" i="1"/>
  <c r="AE3326" i="1"/>
  <c r="AC3326" i="1"/>
  <c r="AH3325" i="1"/>
  <c r="AF3327" i="1"/>
  <c r="AG3327" i="1"/>
  <c r="AE3327" i="1"/>
  <c r="AC3327" i="1"/>
  <c r="AD3328" i="1"/>
  <c r="AH3326" i="1"/>
  <c r="AH3327" i="1"/>
  <c r="AG3328" i="1"/>
  <c r="AF3328" i="1"/>
  <c r="AE3328" i="1"/>
  <c r="AC3328" i="1"/>
  <c r="AD3329" i="1"/>
  <c r="AH3328" i="1"/>
  <c r="AG3329" i="1"/>
  <c r="AF3329" i="1"/>
  <c r="AE3329" i="1"/>
  <c r="AC3329" i="1"/>
  <c r="AD3330" i="1"/>
  <c r="AH3329" i="1"/>
  <c r="AF3330" i="1"/>
  <c r="AG3330" i="1"/>
  <c r="AC3330" i="1"/>
  <c r="AD3331" i="1"/>
  <c r="AE3330" i="1"/>
  <c r="AH3330" i="1"/>
  <c r="AF3331" i="1"/>
  <c r="AG3331" i="1"/>
  <c r="AC3331" i="1"/>
  <c r="AE3331" i="1"/>
  <c r="AD3332" i="1"/>
  <c r="AH3331" i="1"/>
  <c r="AF3332" i="1"/>
  <c r="AG3332" i="1"/>
  <c r="AD3333" i="1"/>
  <c r="AC3332" i="1"/>
  <c r="AE3332" i="1"/>
  <c r="AG3333" i="1"/>
  <c r="AF3333" i="1"/>
  <c r="AD3334" i="1"/>
  <c r="AC3333" i="1"/>
  <c r="AE3333" i="1"/>
  <c r="AH3332" i="1"/>
  <c r="AF3334" i="1"/>
  <c r="AG3334" i="1"/>
  <c r="AD3335" i="1"/>
  <c r="AE3334" i="1"/>
  <c r="AC3334" i="1"/>
  <c r="AH3333" i="1"/>
  <c r="AG3335" i="1"/>
  <c r="AF3335" i="1"/>
  <c r="AC3335" i="1"/>
  <c r="AE3335" i="1"/>
  <c r="AD3336" i="1"/>
  <c r="AH3334" i="1"/>
  <c r="AH3335" i="1"/>
  <c r="AF3336" i="1"/>
  <c r="AG3336" i="1"/>
  <c r="AC3336" i="1"/>
  <c r="AE3336" i="1"/>
  <c r="AD3337" i="1"/>
  <c r="AH3336" i="1"/>
  <c r="AF3337" i="1"/>
  <c r="AG3337" i="1"/>
  <c r="AC3337" i="1"/>
  <c r="AE3337" i="1"/>
  <c r="AD3338" i="1"/>
  <c r="AH3337" i="1"/>
  <c r="AF3338" i="1"/>
  <c r="AG3338" i="1"/>
  <c r="AC3338" i="1"/>
  <c r="AE3338" i="1"/>
  <c r="AD3339" i="1"/>
  <c r="AH3338" i="1"/>
  <c r="AF3339" i="1"/>
  <c r="AG3339" i="1"/>
  <c r="AE3339" i="1"/>
  <c r="AC3339" i="1"/>
  <c r="AD3340" i="1"/>
  <c r="AH3339" i="1"/>
  <c r="AF3340" i="1"/>
  <c r="AG3340" i="1"/>
  <c r="AC3340" i="1"/>
  <c r="AE3340" i="1"/>
  <c r="AD3341" i="1"/>
  <c r="AH3340" i="1"/>
  <c r="AG3341" i="1"/>
  <c r="AF3341" i="1"/>
  <c r="AE3341" i="1"/>
  <c r="AC3341" i="1"/>
  <c r="AD3342" i="1"/>
  <c r="AH3341" i="1"/>
  <c r="AG3342" i="1"/>
  <c r="AF3342" i="1"/>
  <c r="AD3343" i="1"/>
  <c r="AE3342" i="1"/>
  <c r="AC3342" i="1"/>
  <c r="AF3343" i="1"/>
  <c r="AG3343" i="1"/>
  <c r="AC3343" i="1"/>
  <c r="AD3344" i="1"/>
  <c r="AE3343" i="1"/>
  <c r="AH3342" i="1"/>
  <c r="AH3343" i="1"/>
  <c r="AG3344" i="1"/>
  <c r="AF3344" i="1"/>
  <c r="AD3345" i="1"/>
  <c r="AE3344" i="1"/>
  <c r="AC3344" i="1"/>
  <c r="AG3345" i="1"/>
  <c r="AF3345" i="1"/>
  <c r="AD3346" i="1"/>
  <c r="AC3345" i="1"/>
  <c r="AE3345" i="1"/>
  <c r="AH3344" i="1"/>
  <c r="AG3346" i="1"/>
  <c r="AF3346" i="1"/>
  <c r="AE3346" i="1"/>
  <c r="AD3347" i="1"/>
  <c r="AC3346" i="1"/>
  <c r="AH3345" i="1"/>
  <c r="AG3347" i="1"/>
  <c r="AF3347" i="1"/>
  <c r="AD3348" i="1"/>
  <c r="AE3347" i="1"/>
  <c r="AC3347" i="1"/>
  <c r="AH3346" i="1"/>
  <c r="AF3348" i="1"/>
  <c r="AG3348" i="1"/>
  <c r="AE3348" i="1"/>
  <c r="AD3349" i="1"/>
  <c r="AC3348" i="1"/>
  <c r="AH3347" i="1"/>
  <c r="AG3349" i="1"/>
  <c r="AF3349" i="1"/>
  <c r="AD3350" i="1"/>
  <c r="AE3349" i="1"/>
  <c r="AC3349" i="1"/>
  <c r="AH3348" i="1"/>
  <c r="AF3350" i="1"/>
  <c r="AG3350" i="1"/>
  <c r="AC3350" i="1"/>
  <c r="AD3351" i="1"/>
  <c r="AE3350" i="1"/>
  <c r="AH3349" i="1"/>
  <c r="AH3350" i="1"/>
  <c r="AG3351" i="1"/>
  <c r="AF3351" i="1"/>
  <c r="AD3352" i="1"/>
  <c r="AE3351" i="1"/>
  <c r="AC3351" i="1"/>
  <c r="AG3352" i="1"/>
  <c r="AF3352" i="1"/>
  <c r="AE3352" i="1"/>
  <c r="AC3352" i="1"/>
  <c r="AD3353" i="1"/>
  <c r="AH3351" i="1"/>
  <c r="AH3352" i="1"/>
  <c r="AG3353" i="1"/>
  <c r="AF3353" i="1"/>
  <c r="AD3354" i="1"/>
  <c r="AC3353" i="1"/>
  <c r="AE3353" i="1"/>
  <c r="AF3354" i="1"/>
  <c r="AG3354" i="1"/>
  <c r="AC3354" i="1"/>
  <c r="AE3354" i="1"/>
  <c r="AD3355" i="1"/>
  <c r="AH3353" i="1"/>
  <c r="AH3354" i="1"/>
  <c r="AG3355" i="1"/>
  <c r="AF3355" i="1"/>
  <c r="AC3355" i="1"/>
  <c r="AD3356" i="1"/>
  <c r="AE3355" i="1"/>
  <c r="AH3355" i="1"/>
  <c r="AF3356" i="1"/>
  <c r="AG3356" i="1"/>
  <c r="AE3356" i="1"/>
  <c r="AD3357" i="1"/>
  <c r="AC3356" i="1"/>
  <c r="AG3357" i="1"/>
  <c r="AF3357" i="1"/>
  <c r="AC3357" i="1"/>
  <c r="AE3357" i="1"/>
  <c r="AD3358" i="1"/>
  <c r="AH3356" i="1"/>
  <c r="AH3357" i="1"/>
  <c r="AF3358" i="1"/>
  <c r="AG3358" i="1"/>
  <c r="AD3359" i="1"/>
  <c r="AC3358" i="1"/>
  <c r="AE3358" i="1"/>
  <c r="AF3359" i="1"/>
  <c r="AG3359" i="1"/>
  <c r="AC3359" i="1"/>
  <c r="AE3359" i="1"/>
  <c r="AD3360" i="1"/>
  <c r="AH3358" i="1"/>
  <c r="AH3359" i="1"/>
  <c r="AG3360" i="1"/>
  <c r="AF3360" i="1"/>
  <c r="AD3361" i="1"/>
  <c r="AE3360" i="1"/>
  <c r="AC3360" i="1"/>
  <c r="AF3361" i="1"/>
  <c r="AG3361" i="1"/>
  <c r="AE3361" i="1"/>
  <c r="AC3361" i="1"/>
  <c r="AD3362" i="1"/>
  <c r="AH3360" i="1"/>
  <c r="AH3361" i="1"/>
  <c r="AG3362" i="1"/>
  <c r="AF3362" i="1"/>
  <c r="AC3362" i="1"/>
  <c r="AD3363" i="1"/>
  <c r="AE3362" i="1"/>
  <c r="AH3362" i="1"/>
  <c r="AF3363" i="1"/>
  <c r="AG3363" i="1"/>
  <c r="AD3364" i="1"/>
  <c r="AC3363" i="1"/>
  <c r="AE3363" i="1"/>
  <c r="AG3364" i="1"/>
  <c r="AF3364" i="1"/>
  <c r="AE3364" i="1"/>
  <c r="AC3364" i="1"/>
  <c r="AD3365" i="1"/>
  <c r="AH3363" i="1"/>
  <c r="AH3364" i="1"/>
  <c r="AF3365" i="1"/>
  <c r="AG3365" i="1"/>
  <c r="AD3366" i="1"/>
  <c r="AC3365" i="1"/>
  <c r="AE3365" i="1"/>
  <c r="AG3366" i="1"/>
  <c r="AF3366" i="1"/>
  <c r="AD3367" i="1"/>
  <c r="AC3366" i="1"/>
  <c r="AE3366" i="1"/>
  <c r="AH3365" i="1"/>
  <c r="AF3367" i="1"/>
  <c r="AG3367" i="1"/>
  <c r="AE3367" i="1"/>
  <c r="AD3368" i="1"/>
  <c r="AC3367" i="1"/>
  <c r="AH3366" i="1"/>
  <c r="AG3368" i="1"/>
  <c r="AF3368" i="1"/>
  <c r="AD3369" i="1"/>
  <c r="AC3368" i="1"/>
  <c r="AE3368" i="1"/>
  <c r="AH3367" i="1"/>
  <c r="AG3369" i="1"/>
  <c r="AF3369" i="1"/>
  <c r="AD3370" i="1"/>
  <c r="AE3369" i="1"/>
  <c r="AC3369" i="1"/>
  <c r="AH3368" i="1"/>
  <c r="AG3370" i="1"/>
  <c r="AF3370" i="1"/>
  <c r="AD3371" i="1"/>
  <c r="AE3370" i="1"/>
  <c r="AC3370" i="1"/>
  <c r="AH3369" i="1"/>
  <c r="AG3371" i="1"/>
  <c r="AF3371" i="1"/>
  <c r="AD3372" i="1"/>
  <c r="AE3371" i="1"/>
  <c r="AC3371" i="1"/>
  <c r="AH3370" i="1"/>
  <c r="AG3372" i="1"/>
  <c r="AF3372" i="1"/>
  <c r="AD3373" i="1"/>
  <c r="AE3372" i="1"/>
  <c r="AC3372" i="1"/>
  <c r="AH3371" i="1"/>
  <c r="AF3373" i="1"/>
  <c r="AG3373" i="1"/>
  <c r="AD3374" i="1"/>
  <c r="AC3373" i="1"/>
  <c r="AE3373" i="1"/>
  <c r="AH3372" i="1"/>
  <c r="AF3374" i="1"/>
  <c r="AG3374" i="1"/>
  <c r="AD3375" i="1"/>
  <c r="AE3374" i="1"/>
  <c r="AC3374" i="1"/>
  <c r="AH3373" i="1"/>
  <c r="AF3375" i="1"/>
  <c r="AG3375" i="1"/>
  <c r="AE3375" i="1"/>
  <c r="AD3376" i="1"/>
  <c r="AC3375" i="1"/>
  <c r="AH3374" i="1"/>
  <c r="AF3376" i="1"/>
  <c r="AG3376" i="1"/>
  <c r="AE3376" i="1"/>
  <c r="AC3376" i="1"/>
  <c r="AD3377" i="1"/>
  <c r="AH3375" i="1"/>
  <c r="AH3376" i="1"/>
  <c r="AG3377" i="1"/>
  <c r="AF3377" i="1"/>
  <c r="AD3378" i="1"/>
  <c r="AE3377" i="1"/>
  <c r="AC3377" i="1"/>
  <c r="AG3378" i="1"/>
  <c r="AF3378" i="1"/>
  <c r="AE3378" i="1"/>
  <c r="AC3378" i="1"/>
  <c r="AD3379" i="1"/>
  <c r="AH3377" i="1"/>
  <c r="AH3378" i="1"/>
  <c r="AG3379" i="1"/>
  <c r="AF3379" i="1"/>
  <c r="AD3380" i="1"/>
  <c r="AE3379" i="1"/>
  <c r="AC3379" i="1"/>
  <c r="AF3380" i="1"/>
  <c r="AG3380" i="1"/>
  <c r="AE3380" i="1"/>
  <c r="AC3380" i="1"/>
  <c r="AD3381" i="1"/>
  <c r="AH3379" i="1"/>
  <c r="AH3380" i="1"/>
  <c r="AG3381" i="1"/>
  <c r="AF3381" i="1"/>
  <c r="AE3381" i="1"/>
  <c r="AC3381" i="1"/>
  <c r="AD3382" i="1"/>
  <c r="AH3381" i="1"/>
  <c r="AF3382" i="1"/>
  <c r="AG3382" i="1"/>
  <c r="AD3383" i="1"/>
  <c r="AC3382" i="1"/>
  <c r="AE3382" i="1"/>
  <c r="AG3383" i="1"/>
  <c r="AF3383" i="1"/>
  <c r="AC3383" i="1"/>
  <c r="AD3384" i="1"/>
  <c r="AE3383" i="1"/>
  <c r="AH3382" i="1"/>
  <c r="AH3383" i="1"/>
  <c r="AF3384" i="1"/>
  <c r="AG3384" i="1"/>
  <c r="AC3384" i="1"/>
  <c r="AE3384" i="1"/>
  <c r="AD3385" i="1"/>
  <c r="AH3384" i="1"/>
  <c r="AF3385" i="1"/>
  <c r="AG3385" i="1"/>
  <c r="AE3385" i="1"/>
  <c r="AD3386" i="1"/>
  <c r="AC3385" i="1"/>
  <c r="AG3386" i="1"/>
  <c r="AF3386" i="1"/>
  <c r="AD3387" i="1"/>
  <c r="AE3386" i="1"/>
  <c r="AC3386" i="1"/>
  <c r="AH3385" i="1"/>
  <c r="AF3387" i="1"/>
  <c r="AG3387" i="1"/>
  <c r="AE3387" i="1"/>
  <c r="AD3388" i="1"/>
  <c r="AC3387" i="1"/>
  <c r="AH3386" i="1"/>
  <c r="AF3388" i="1"/>
  <c r="AG3388" i="1"/>
  <c r="AD3389" i="1"/>
  <c r="AC3388" i="1"/>
  <c r="AE3388" i="1"/>
  <c r="AH3387" i="1"/>
  <c r="AF3389" i="1"/>
  <c r="AG3389" i="1"/>
  <c r="AD3390" i="1"/>
  <c r="AE3389" i="1"/>
  <c r="AC3389" i="1"/>
  <c r="AH3388" i="1"/>
  <c r="AG3390" i="1"/>
  <c r="AF3390" i="1"/>
  <c r="AE3390" i="1"/>
  <c r="AC3390" i="1"/>
  <c r="AD3391" i="1"/>
  <c r="AH3389" i="1"/>
  <c r="AH3390" i="1"/>
  <c r="AG3391" i="1"/>
  <c r="AF3391" i="1"/>
  <c r="AC3391" i="1"/>
  <c r="AD3392" i="1"/>
  <c r="AE3391" i="1"/>
  <c r="AH3391" i="1"/>
  <c r="AG3392" i="1"/>
  <c r="AF3392" i="1"/>
  <c r="AE3392" i="1"/>
  <c r="AD3393" i="1"/>
  <c r="AC3392" i="1"/>
  <c r="AF3393" i="1"/>
  <c r="AG3393" i="1"/>
  <c r="AE3393" i="1"/>
  <c r="AC3393" i="1"/>
  <c r="AD3394" i="1"/>
  <c r="AH3392" i="1"/>
  <c r="AH3393" i="1"/>
  <c r="AF3394" i="1"/>
  <c r="AG3394" i="1"/>
  <c r="AD3395" i="1"/>
  <c r="AE3394" i="1"/>
  <c r="AC3394" i="1"/>
  <c r="AF3395" i="1"/>
  <c r="AG3395" i="1"/>
  <c r="AC3395" i="1"/>
  <c r="AE3395" i="1"/>
  <c r="AD3396" i="1"/>
  <c r="AH3394" i="1"/>
  <c r="AH3395" i="1"/>
  <c r="AG3396" i="1"/>
  <c r="AF3396" i="1"/>
  <c r="AD3397" i="1"/>
  <c r="AE3396" i="1"/>
  <c r="AC3396" i="1"/>
  <c r="AG3397" i="1"/>
  <c r="AF3397" i="1"/>
  <c r="AD3398" i="1"/>
  <c r="AE3397" i="1"/>
  <c r="AC3397" i="1"/>
  <c r="AH3396" i="1"/>
  <c r="AG3398" i="1"/>
  <c r="AF3398" i="1"/>
  <c r="AE3398" i="1"/>
  <c r="AC3398" i="1"/>
  <c r="AD3399" i="1"/>
  <c r="AH3397" i="1"/>
  <c r="AH3398" i="1"/>
  <c r="AG3399" i="1"/>
  <c r="AF3399" i="1"/>
  <c r="AD3400" i="1"/>
  <c r="AE3399" i="1"/>
  <c r="AC3399" i="1"/>
  <c r="AF3400" i="1"/>
  <c r="AG3400" i="1"/>
  <c r="AE3400" i="1"/>
  <c r="AD3401" i="1"/>
  <c r="AC3400" i="1"/>
  <c r="AH3399" i="1"/>
  <c r="AG3401" i="1"/>
  <c r="AF3401" i="1"/>
  <c r="AE3401" i="1"/>
  <c r="AD3402" i="1"/>
  <c r="AC3401" i="1"/>
  <c r="AH3400" i="1"/>
  <c r="AF3402" i="1"/>
  <c r="AG3402" i="1"/>
  <c r="AD3403" i="1"/>
  <c r="AC3402" i="1"/>
  <c r="AE3402" i="1"/>
  <c r="AH3401" i="1"/>
  <c r="AG3403" i="1"/>
  <c r="AF3403" i="1"/>
  <c r="AD3404" i="1"/>
  <c r="AE3403" i="1"/>
  <c r="AC3403" i="1"/>
  <c r="AH3402" i="1"/>
  <c r="AG3404" i="1"/>
  <c r="AF3404" i="1"/>
  <c r="AC3404" i="1"/>
  <c r="AE3404" i="1"/>
  <c r="AD3405" i="1"/>
  <c r="AH3403" i="1"/>
  <c r="AH3404" i="1"/>
  <c r="AG3405" i="1"/>
  <c r="AF3405" i="1"/>
  <c r="AE3405" i="1"/>
  <c r="AD3406" i="1"/>
  <c r="AC3405" i="1"/>
  <c r="AF3406" i="1"/>
  <c r="AG3406" i="1"/>
  <c r="AE3406" i="1"/>
  <c r="AC3406" i="1"/>
  <c r="AD3407" i="1"/>
  <c r="AH3405" i="1"/>
  <c r="AH3406" i="1"/>
  <c r="AF3407" i="1"/>
  <c r="AG3407" i="1"/>
  <c r="AC3407" i="1"/>
  <c r="AE3407" i="1"/>
  <c r="AD3408" i="1"/>
  <c r="AH3407" i="1"/>
  <c r="AF3408" i="1"/>
  <c r="AG3408" i="1"/>
  <c r="AD3409" i="1"/>
  <c r="AC3408" i="1"/>
  <c r="AE3408" i="1"/>
  <c r="AG3409" i="1"/>
  <c r="AF3409" i="1"/>
  <c r="AD3410" i="1"/>
  <c r="AC3409" i="1"/>
  <c r="AE3409" i="1"/>
  <c r="AH3408" i="1"/>
  <c r="AF3410" i="1"/>
  <c r="AG3410" i="1"/>
  <c r="AE3410" i="1"/>
  <c r="AC3410" i="1"/>
  <c r="AD3411" i="1"/>
  <c r="AH3409" i="1"/>
  <c r="AH3410" i="1"/>
  <c r="AF3411" i="1"/>
  <c r="AG3411" i="1"/>
  <c r="AE3411" i="1"/>
  <c r="AD3412" i="1"/>
  <c r="AC3411" i="1"/>
  <c r="AG3412" i="1"/>
  <c r="AF3412" i="1"/>
  <c r="AD3413" i="1"/>
  <c r="AC3412" i="1"/>
  <c r="AE3412" i="1"/>
  <c r="AH3411" i="1"/>
  <c r="AF3413" i="1"/>
  <c r="AG3413" i="1"/>
  <c r="AD3414" i="1"/>
  <c r="AE3413" i="1"/>
  <c r="AC3413" i="1"/>
  <c r="AH3412" i="1"/>
  <c r="AG3414" i="1"/>
  <c r="AF3414" i="1"/>
  <c r="AD3415" i="1"/>
  <c r="AC3414" i="1"/>
  <c r="AE3414" i="1"/>
  <c r="AH3413" i="1"/>
  <c r="AF3415" i="1"/>
  <c r="AG3415" i="1"/>
  <c r="AC3415" i="1"/>
  <c r="AE3415" i="1"/>
  <c r="AD3416" i="1"/>
  <c r="AH3414" i="1"/>
  <c r="AH3415" i="1"/>
  <c r="AF3416" i="1"/>
  <c r="AG3416" i="1"/>
  <c r="AE3416" i="1"/>
  <c r="AC3416" i="1"/>
  <c r="AD3417" i="1"/>
  <c r="AH3416" i="1"/>
  <c r="AG3417" i="1"/>
  <c r="AF3417" i="1"/>
  <c r="AE3417" i="1"/>
  <c r="AD3418" i="1"/>
  <c r="AC3417" i="1"/>
  <c r="AG3418" i="1"/>
  <c r="AF3418" i="1"/>
  <c r="AC3418" i="1"/>
  <c r="AD3419" i="1"/>
  <c r="AE3418" i="1"/>
  <c r="AH3417" i="1"/>
  <c r="AH3418" i="1"/>
  <c r="AF3419" i="1"/>
  <c r="AG3419" i="1"/>
  <c r="AC3419" i="1"/>
  <c r="AE3419" i="1"/>
  <c r="AD3420" i="1"/>
  <c r="AH3419" i="1"/>
  <c r="AG3420" i="1"/>
  <c r="AF3420" i="1"/>
  <c r="AD3421" i="1"/>
  <c r="AE3420" i="1"/>
  <c r="AC3420" i="1"/>
  <c r="AG3421" i="1"/>
  <c r="AF3421" i="1"/>
  <c r="AE3421" i="1"/>
  <c r="AD3422" i="1"/>
  <c r="AC3421" i="1"/>
  <c r="AH3420" i="1"/>
  <c r="AF3422" i="1"/>
  <c r="AG3422" i="1"/>
  <c r="AD3423" i="1"/>
  <c r="AE3422" i="1"/>
  <c r="AC3422" i="1"/>
  <c r="AH3421" i="1"/>
  <c r="AF3423" i="1"/>
  <c r="AG3423" i="1"/>
  <c r="AC3423" i="1"/>
  <c r="AE3423" i="1"/>
  <c r="AD3424" i="1"/>
  <c r="AH3422" i="1"/>
  <c r="AH3423" i="1"/>
  <c r="AF3424" i="1"/>
  <c r="AG3424" i="1"/>
  <c r="AC3424" i="1"/>
  <c r="AE3424" i="1"/>
  <c r="AD3425" i="1"/>
  <c r="AH3424" i="1"/>
  <c r="AF3425" i="1"/>
  <c r="AG3425" i="1"/>
  <c r="AD3426" i="1"/>
  <c r="AE3425" i="1"/>
  <c r="AC3425" i="1"/>
  <c r="AF3426" i="1"/>
  <c r="AG3426" i="1"/>
  <c r="AE3426" i="1"/>
  <c r="AC3426" i="1"/>
  <c r="AD3427" i="1"/>
  <c r="AH3425" i="1"/>
  <c r="AH3426" i="1"/>
  <c r="AF3427" i="1"/>
  <c r="AG3427" i="1"/>
  <c r="AE3427" i="1"/>
  <c r="AC3427" i="1"/>
  <c r="AD3428" i="1"/>
  <c r="AH3427" i="1"/>
  <c r="AF3428" i="1"/>
  <c r="AG3428" i="1"/>
  <c r="AC3428" i="1"/>
  <c r="AD3429" i="1"/>
  <c r="AE3428" i="1"/>
  <c r="AH3428" i="1"/>
  <c r="AG3429" i="1"/>
  <c r="AF3429" i="1"/>
  <c r="AE3429" i="1"/>
  <c r="AC3429" i="1"/>
  <c r="AD3430" i="1"/>
  <c r="AH3429" i="1"/>
  <c r="AG3430" i="1"/>
  <c r="AF3430" i="1"/>
  <c r="AC3430" i="1"/>
  <c r="AD3431" i="1"/>
  <c r="AE3430" i="1"/>
  <c r="AH3430" i="1"/>
  <c r="AF3431" i="1"/>
  <c r="AG3431" i="1"/>
  <c r="AE3431" i="1"/>
  <c r="AC3431" i="1"/>
  <c r="AD3432" i="1"/>
  <c r="AH3431" i="1"/>
  <c r="AF3432" i="1"/>
  <c r="AG3432" i="1"/>
  <c r="AC3432" i="1"/>
  <c r="AE3432" i="1"/>
  <c r="AD3433" i="1"/>
  <c r="AH3432" i="1"/>
  <c r="AF3433" i="1"/>
  <c r="AG3433" i="1"/>
  <c r="AD3434" i="1"/>
  <c r="AC3433" i="1"/>
  <c r="AE3433" i="1"/>
  <c r="AF3434" i="1"/>
  <c r="AG3434" i="1"/>
  <c r="AE3434" i="1"/>
  <c r="AC3434" i="1"/>
  <c r="AD3435" i="1"/>
  <c r="AH3433" i="1"/>
  <c r="AH3434" i="1"/>
  <c r="AG3435" i="1"/>
  <c r="AF3435" i="1"/>
  <c r="AD3436" i="1"/>
  <c r="AE3435" i="1"/>
  <c r="AC3435" i="1"/>
  <c r="AF3436" i="1"/>
  <c r="AG3436" i="1"/>
  <c r="AC3436" i="1"/>
  <c r="AE3436" i="1"/>
  <c r="AD3437" i="1"/>
  <c r="AH3435" i="1"/>
  <c r="AH3436" i="1"/>
  <c r="AG3437" i="1"/>
  <c r="AF3437" i="1"/>
  <c r="AD3438" i="1"/>
  <c r="AE3437" i="1"/>
  <c r="AC3437" i="1"/>
  <c r="AF3438" i="1"/>
  <c r="AG3438" i="1"/>
  <c r="AC3438" i="1"/>
  <c r="AD3439" i="1"/>
  <c r="AE3438" i="1"/>
  <c r="AH3437" i="1"/>
  <c r="AH3438" i="1"/>
  <c r="AG3439" i="1"/>
  <c r="AF3439" i="1"/>
  <c r="AC3439" i="1"/>
  <c r="AE3439" i="1"/>
  <c r="AD3440" i="1"/>
  <c r="AH3439" i="1"/>
  <c r="AF3440" i="1"/>
  <c r="AG3440" i="1"/>
  <c r="AC3440" i="1"/>
  <c r="AD3441" i="1"/>
  <c r="AE3440" i="1"/>
  <c r="AH3440" i="1"/>
  <c r="AF3441" i="1"/>
  <c r="AG3441" i="1"/>
  <c r="AE3441" i="1"/>
  <c r="AD3442" i="1"/>
  <c r="AC3441" i="1"/>
  <c r="AG3442" i="1"/>
  <c r="AF3442" i="1"/>
  <c r="AD3443" i="1"/>
  <c r="AC3442" i="1"/>
  <c r="AE3442" i="1"/>
  <c r="AH3441" i="1"/>
  <c r="AF3443" i="1"/>
  <c r="AG3443" i="1"/>
  <c r="AE3443" i="1"/>
  <c r="AC3443" i="1"/>
  <c r="AD3444" i="1"/>
  <c r="AH3442" i="1"/>
  <c r="AH3443" i="1"/>
  <c r="AF3444" i="1"/>
  <c r="AG3444" i="1"/>
  <c r="AE3444" i="1"/>
  <c r="AD3445" i="1"/>
  <c r="AC3444" i="1"/>
  <c r="AF3445" i="1"/>
  <c r="AG3445" i="1"/>
  <c r="AE3445" i="1"/>
  <c r="AD3446" i="1"/>
  <c r="AC3445" i="1"/>
  <c r="AH3444" i="1"/>
  <c r="AG3446" i="1"/>
  <c r="AF3446" i="1"/>
  <c r="AE3446" i="1"/>
  <c r="AD3447" i="1"/>
  <c r="AC3446" i="1"/>
  <c r="AH3445" i="1"/>
  <c r="AF3447" i="1"/>
  <c r="AG3447" i="1"/>
  <c r="AC3447" i="1"/>
  <c r="AE3447" i="1"/>
  <c r="AD3448" i="1"/>
  <c r="AH3446" i="1"/>
  <c r="AH3447" i="1"/>
  <c r="AG3448" i="1"/>
  <c r="AF3448" i="1"/>
  <c r="AD3449" i="1"/>
  <c r="AC3448" i="1"/>
  <c r="AE3448" i="1"/>
  <c r="AG3449" i="1"/>
  <c r="AF3449" i="1"/>
  <c r="AC3449" i="1"/>
  <c r="AE3449" i="1"/>
  <c r="AD3450" i="1"/>
  <c r="AH3448" i="1"/>
  <c r="AH3449" i="1"/>
  <c r="AG3450" i="1"/>
  <c r="AF3450" i="1"/>
  <c r="AD3451" i="1"/>
  <c r="AE3450" i="1"/>
  <c r="AC3450" i="1"/>
  <c r="AG3451" i="1"/>
  <c r="AF3451" i="1"/>
  <c r="AD3452" i="1"/>
  <c r="AE3451" i="1"/>
  <c r="AC3451" i="1"/>
  <c r="AH3450" i="1"/>
  <c r="AG3452" i="1"/>
  <c r="AF3452" i="1"/>
  <c r="AD3453" i="1"/>
  <c r="AE3452" i="1"/>
  <c r="AC3452" i="1"/>
  <c r="AH3451" i="1"/>
  <c r="AF3453" i="1"/>
  <c r="AG3453" i="1"/>
  <c r="AD3454" i="1"/>
  <c r="AC3453" i="1"/>
  <c r="AE3453" i="1"/>
  <c r="AH3452" i="1"/>
  <c r="AF3454" i="1"/>
  <c r="AG3454" i="1"/>
  <c r="AC3454" i="1"/>
  <c r="AD3455" i="1"/>
  <c r="AE3454" i="1"/>
  <c r="AH3453" i="1"/>
  <c r="AH3454" i="1"/>
  <c r="AF3455" i="1"/>
  <c r="AG3455" i="1"/>
  <c r="AC3455" i="1"/>
  <c r="AD3456" i="1"/>
  <c r="AE3455" i="1"/>
  <c r="AH3455" i="1"/>
  <c r="AG3456" i="1"/>
  <c r="AF3456" i="1"/>
  <c r="AC3456" i="1"/>
  <c r="AE3456" i="1"/>
  <c r="AD3457" i="1"/>
  <c r="AH3456" i="1"/>
  <c r="AG3457" i="1"/>
  <c r="AF3457" i="1"/>
  <c r="AD3458" i="1"/>
  <c r="AE3457" i="1"/>
  <c r="AC3457" i="1"/>
  <c r="AF3458" i="1"/>
  <c r="AG3458" i="1"/>
  <c r="AE3458" i="1"/>
  <c r="AD3459" i="1"/>
  <c r="AC3458" i="1"/>
  <c r="AH3457" i="1"/>
  <c r="AG3459" i="1"/>
  <c r="AF3459" i="1"/>
  <c r="AE3459" i="1"/>
  <c r="AC3459" i="1"/>
  <c r="AD3460" i="1"/>
  <c r="AH3458" i="1"/>
  <c r="AH3459" i="1"/>
  <c r="AF3460" i="1"/>
  <c r="AG3460" i="1"/>
  <c r="AE3460" i="1"/>
  <c r="AC3460" i="1"/>
  <c r="AD3461" i="1"/>
  <c r="AH3460" i="1"/>
  <c r="AF3461" i="1"/>
  <c r="AG3461" i="1"/>
  <c r="AC3461" i="1"/>
  <c r="AD3462" i="1"/>
  <c r="AE3461" i="1"/>
  <c r="AH3461" i="1"/>
  <c r="AG3462" i="1"/>
  <c r="AF3462" i="1"/>
  <c r="AD3463" i="1"/>
  <c r="AC3462" i="1"/>
  <c r="AE3462" i="1"/>
  <c r="AF3463" i="1"/>
  <c r="AG3463" i="1"/>
  <c r="AC3463" i="1"/>
  <c r="AD3464" i="1"/>
  <c r="AE3463" i="1"/>
  <c r="AH3462" i="1"/>
  <c r="AH3463" i="1"/>
  <c r="AG3464" i="1"/>
  <c r="AF3464" i="1"/>
  <c r="AD3465" i="1"/>
  <c r="AC3464" i="1"/>
  <c r="AE3464" i="1"/>
  <c r="AG3465" i="1"/>
  <c r="AF3465" i="1"/>
  <c r="AD3466" i="1"/>
  <c r="AE3465" i="1"/>
  <c r="AC3465" i="1"/>
  <c r="AH3464" i="1"/>
  <c r="AF3466" i="1"/>
  <c r="AG3466" i="1"/>
  <c r="AD3467" i="1"/>
  <c r="AC3466" i="1"/>
  <c r="AE3466" i="1"/>
  <c r="AH3465" i="1"/>
  <c r="AF3467" i="1"/>
  <c r="AG3467" i="1"/>
  <c r="AC3467" i="1"/>
  <c r="AD3468" i="1"/>
  <c r="AE3467" i="1"/>
  <c r="AH3466" i="1"/>
  <c r="AH3467" i="1"/>
  <c r="AF3468" i="1"/>
  <c r="AG3468" i="1"/>
  <c r="AE3468" i="1"/>
  <c r="AD3469" i="1"/>
  <c r="AC3468" i="1"/>
  <c r="AG3469" i="1"/>
  <c r="AF3469" i="1"/>
  <c r="AE3469" i="1"/>
  <c r="AD3470" i="1"/>
  <c r="AC3469" i="1"/>
  <c r="AH3468" i="1"/>
  <c r="AF3470" i="1"/>
  <c r="AG3470" i="1"/>
  <c r="AE3470" i="1"/>
  <c r="AD3471" i="1"/>
  <c r="AC3470" i="1"/>
  <c r="AH3469" i="1"/>
  <c r="AG3471" i="1"/>
  <c r="AF3471" i="1"/>
  <c r="AC3471" i="1"/>
  <c r="AD3472" i="1"/>
  <c r="AE3471" i="1"/>
  <c r="AH3470" i="1"/>
  <c r="AH3471" i="1"/>
  <c r="AG3472" i="1"/>
  <c r="AF3472" i="1"/>
  <c r="AC3472" i="1"/>
  <c r="AE3472" i="1"/>
  <c r="AD3473" i="1"/>
  <c r="AH3472" i="1"/>
  <c r="AG3473" i="1"/>
  <c r="AF3473" i="1"/>
  <c r="AC3473" i="1"/>
  <c r="AE3473" i="1"/>
  <c r="AD3474" i="1"/>
  <c r="AH3473" i="1"/>
  <c r="AG3474" i="1"/>
  <c r="AF3474" i="1"/>
  <c r="AC3474" i="1"/>
  <c r="AE3474" i="1"/>
  <c r="AD3475" i="1"/>
  <c r="AH3474" i="1"/>
  <c r="AF3475" i="1"/>
  <c r="AG3475" i="1"/>
  <c r="AE3475" i="1"/>
  <c r="AD3476" i="1"/>
  <c r="AC3475" i="1"/>
  <c r="AF3476" i="1"/>
  <c r="AG3476" i="1"/>
  <c r="AC3476" i="1"/>
  <c r="AE3476" i="1"/>
  <c r="AD3477" i="1"/>
  <c r="AH3475" i="1"/>
  <c r="AH3476" i="1"/>
  <c r="AG3477" i="1"/>
  <c r="AF3477" i="1"/>
  <c r="AD3478" i="1"/>
  <c r="AE3477" i="1"/>
  <c r="AC3477" i="1"/>
  <c r="AF3478" i="1"/>
  <c r="AG3478" i="1"/>
  <c r="AE3478" i="1"/>
  <c r="AC3478" i="1"/>
  <c r="AD3479" i="1"/>
  <c r="AH3477" i="1"/>
  <c r="AH3478" i="1"/>
  <c r="AF3479" i="1"/>
  <c r="AG3479" i="1"/>
  <c r="AC3479" i="1"/>
  <c r="AE3479" i="1"/>
  <c r="AD3480" i="1"/>
  <c r="AH3479" i="1"/>
  <c r="AF3480" i="1"/>
  <c r="AG3480" i="1"/>
  <c r="AD3481" i="1"/>
  <c r="AE3480" i="1"/>
  <c r="AC3480" i="1"/>
  <c r="AG3481" i="1"/>
  <c r="AF3481" i="1"/>
  <c r="AE3481" i="1"/>
  <c r="AC3481" i="1"/>
  <c r="AD3482" i="1"/>
  <c r="AH3480" i="1"/>
  <c r="AH3481" i="1"/>
  <c r="AG3482" i="1"/>
  <c r="AF3482" i="1"/>
  <c r="AD3483" i="1"/>
  <c r="AE3482" i="1"/>
  <c r="AC3482" i="1"/>
  <c r="AF3483" i="1"/>
  <c r="AG3483" i="1"/>
  <c r="AE3483" i="1"/>
  <c r="AC3483" i="1"/>
  <c r="AD3484" i="1"/>
  <c r="AH3482" i="1"/>
  <c r="AH3483" i="1"/>
  <c r="AF3484" i="1"/>
  <c r="AG3484" i="1"/>
  <c r="AE3484" i="1"/>
  <c r="AD3485" i="1"/>
  <c r="AC3484" i="1"/>
  <c r="AG3485" i="1"/>
  <c r="AF3485" i="1"/>
  <c r="AE3485" i="1"/>
  <c r="AD3486" i="1"/>
  <c r="AC3485" i="1"/>
  <c r="AH3484" i="1"/>
  <c r="AF3486" i="1"/>
  <c r="AG3486" i="1"/>
  <c r="AE3486" i="1"/>
  <c r="AC3486" i="1"/>
  <c r="AD3487" i="1"/>
  <c r="AH3485" i="1"/>
  <c r="AH3486" i="1"/>
  <c r="AG3487" i="1"/>
  <c r="AF3487" i="1"/>
  <c r="AC3487" i="1"/>
  <c r="AD3488" i="1"/>
  <c r="AE3487" i="1"/>
  <c r="AH3487" i="1"/>
  <c r="AF3488" i="1"/>
  <c r="AG3488" i="1"/>
  <c r="AE3488" i="1"/>
  <c r="AD3489" i="1"/>
  <c r="AC3488" i="1"/>
  <c r="AG3489" i="1"/>
  <c r="AF3489" i="1"/>
  <c r="AD3490" i="1"/>
  <c r="AE3489" i="1"/>
  <c r="AC3489" i="1"/>
  <c r="AH3488" i="1"/>
  <c r="AF3490" i="1"/>
  <c r="AG3490" i="1"/>
  <c r="AD3491" i="1"/>
  <c r="AC3490" i="1"/>
  <c r="AE3490" i="1"/>
  <c r="AH3489" i="1"/>
  <c r="AF3491" i="1"/>
  <c r="AG3491" i="1"/>
  <c r="AC3491" i="1"/>
  <c r="AD3492" i="1"/>
  <c r="AE3491" i="1"/>
  <c r="AH3490" i="1"/>
  <c r="AH3491" i="1"/>
  <c r="AF3492" i="1"/>
  <c r="AG3492" i="1"/>
  <c r="AD3493" i="1"/>
  <c r="AE3492" i="1"/>
  <c r="AC3492" i="1"/>
  <c r="AF3493" i="1"/>
  <c r="AG3493" i="1"/>
  <c r="AD3494" i="1"/>
  <c r="AE3493" i="1"/>
  <c r="AC3493" i="1"/>
  <c r="AH3492" i="1"/>
  <c r="AF3494" i="1"/>
  <c r="AG3494" i="1"/>
  <c r="AE3494" i="1"/>
  <c r="AC3494" i="1"/>
  <c r="AD3495" i="1"/>
  <c r="AH3493" i="1"/>
  <c r="AH3494" i="1"/>
  <c r="AF3495" i="1"/>
  <c r="AG3495" i="1"/>
  <c r="AD3496" i="1"/>
  <c r="AC3495" i="1"/>
  <c r="AE3495" i="1"/>
  <c r="AF3496" i="1"/>
  <c r="AG3496" i="1"/>
  <c r="AE3496" i="1"/>
  <c r="AD3497" i="1"/>
  <c r="AC3496" i="1"/>
  <c r="AH3495" i="1"/>
  <c r="AG3497" i="1"/>
  <c r="AF3497" i="1"/>
  <c r="AE3497" i="1"/>
  <c r="AD3498" i="1"/>
  <c r="AC3497" i="1"/>
  <c r="AH3496" i="1"/>
  <c r="AF3498" i="1"/>
  <c r="AG3498" i="1"/>
  <c r="AE3498" i="1"/>
  <c r="AC3498" i="1"/>
  <c r="AD3499" i="1"/>
  <c r="AH3497" i="1"/>
  <c r="AH3498" i="1"/>
  <c r="AG3499" i="1"/>
  <c r="AF3499" i="1"/>
  <c r="AC3499" i="1"/>
  <c r="AD3500" i="1"/>
  <c r="AE3499" i="1"/>
  <c r="AH3499" i="1"/>
  <c r="AF3500" i="1"/>
  <c r="AG3500" i="1"/>
  <c r="AC3500" i="1"/>
  <c r="AD3501" i="1"/>
  <c r="AE3500" i="1"/>
  <c r="AH3500" i="1"/>
  <c r="AG3501" i="1"/>
  <c r="AF3501" i="1"/>
  <c r="AE3501" i="1"/>
  <c r="AD3502" i="1"/>
  <c r="AC3501" i="1"/>
  <c r="AF3502" i="1"/>
  <c r="AG3502" i="1"/>
  <c r="AC3502" i="1"/>
  <c r="AD3503" i="1"/>
  <c r="AE3502" i="1"/>
  <c r="AH3501" i="1"/>
  <c r="AH3502" i="1"/>
  <c r="AF3503" i="1"/>
  <c r="AG3503" i="1"/>
  <c r="AE3503" i="1"/>
  <c r="AD3504" i="1"/>
  <c r="AC3503" i="1"/>
  <c r="AG3504" i="1"/>
  <c r="AF3504" i="1"/>
  <c r="AC3504" i="1"/>
  <c r="AD3505" i="1"/>
  <c r="AE3504" i="1"/>
  <c r="AH3503" i="1"/>
  <c r="AH3504" i="1"/>
  <c r="AG3505" i="1"/>
  <c r="AF3505" i="1"/>
  <c r="AE3505" i="1"/>
  <c r="AD3506" i="1"/>
  <c r="AC3505" i="1"/>
  <c r="AF3506" i="1"/>
  <c r="AG3506" i="1"/>
  <c r="AD3507" i="1"/>
  <c r="AC3506" i="1"/>
  <c r="AE3506" i="1"/>
  <c r="AH3505" i="1"/>
  <c r="AF3507" i="1"/>
  <c r="AG3507" i="1"/>
  <c r="AE3507" i="1"/>
  <c r="AD3508" i="1"/>
  <c r="AC3507" i="1"/>
  <c r="AH3506" i="1"/>
  <c r="AF3508" i="1"/>
  <c r="AG3508" i="1"/>
  <c r="AE3508" i="1"/>
  <c r="AC3508" i="1"/>
  <c r="AH3507" i="1"/>
  <c r="BD17" i="1"/>
  <c r="BB17" i="1"/>
  <c r="BB10" i="1"/>
  <c r="BD10" i="1"/>
  <c r="AH3508" i="1"/>
  <c r="BE10" i="1" l="1"/>
  <c r="BC10" i="1"/>
  <c r="BC17" i="1"/>
  <c r="BE17" i="1"/>
  <c r="BE9" i="1"/>
  <c r="BC9" i="1"/>
  <c r="BC16" i="1"/>
  <c r="BE16" i="1"/>
  <c r="BE7" i="1"/>
  <c r="BE14" i="1"/>
  <c r="BC14" i="1"/>
  <c r="BC15" i="1"/>
  <c r="BE12" i="1"/>
  <c r="BE4" i="1"/>
  <c r="BC12" i="1"/>
  <c r="BC8" i="1"/>
  <c r="BC7" i="1"/>
  <c r="BC13" i="1"/>
  <c r="BE5" i="1"/>
  <c r="BC5" i="1"/>
  <c r="BE15" i="1"/>
  <c r="BC6" i="1"/>
  <c r="BE13" i="1"/>
  <c r="BC4" i="1"/>
  <c r="BE6" i="1"/>
  <c r="BE11" i="1"/>
  <c r="BE8" i="1"/>
  <c r="BC11" i="1"/>
  <c r="AJ36" i="1"/>
  <c r="AJ10" i="1"/>
  <c r="AJ11" i="1"/>
  <c r="BF13" i="1" l="1"/>
  <c r="BF6" i="1"/>
  <c r="BF12" i="1"/>
  <c r="BF15" i="1"/>
  <c r="BF17" i="1"/>
  <c r="AJ18" i="1"/>
  <c r="AJ32" i="1"/>
  <c r="AJ40" i="1"/>
  <c r="AJ44" i="1"/>
  <c r="AJ50" i="1"/>
  <c r="AJ54" i="1"/>
  <c r="AJ60" i="1"/>
  <c r="AJ64" i="1"/>
  <c r="AJ68" i="1"/>
  <c r="AJ74" i="1"/>
  <c r="AJ79" i="1"/>
  <c r="AJ87" i="1"/>
  <c r="AJ95" i="1"/>
  <c r="AJ105" i="1"/>
  <c r="AJ12" i="1"/>
  <c r="AJ16" i="1"/>
  <c r="AJ20" i="1"/>
  <c r="AJ24" i="1"/>
  <c r="AJ28" i="1"/>
  <c r="AJ30" i="1"/>
  <c r="AJ41" i="1"/>
  <c r="AJ49" i="1"/>
  <c r="AJ51" i="1"/>
  <c r="AJ55" i="1"/>
  <c r="AJ59" i="1"/>
  <c r="AJ63" i="1"/>
  <c r="AJ67" i="1"/>
  <c r="AJ71" i="1"/>
  <c r="AJ75" i="1"/>
  <c r="AJ82" i="1"/>
  <c r="AJ98" i="1"/>
  <c r="AJ119" i="1"/>
  <c r="AJ122" i="1"/>
  <c r="AJ138" i="1"/>
  <c r="AJ146" i="1"/>
  <c r="AJ159" i="1"/>
  <c r="AJ170" i="1"/>
  <c r="AJ178" i="1"/>
  <c r="AJ194" i="1"/>
  <c r="AJ197" i="1"/>
  <c r="AJ201" i="1"/>
  <c r="AJ205" i="1"/>
  <c r="AJ209" i="1"/>
  <c r="AJ213" i="1"/>
  <c r="AJ217" i="1"/>
  <c r="AJ221" i="1"/>
  <c r="AJ225" i="1"/>
  <c r="AJ229" i="1"/>
  <c r="AJ233" i="1"/>
  <c r="AJ237" i="1"/>
  <c r="AJ241" i="1"/>
  <c r="AJ245" i="1"/>
  <c r="AJ249" i="1"/>
  <c r="AJ253" i="1"/>
  <c r="AJ257" i="1"/>
  <c r="AJ261" i="1"/>
  <c r="AJ265" i="1"/>
  <c r="AJ269" i="1"/>
  <c r="AJ273" i="1"/>
  <c r="AJ277" i="1"/>
  <c r="AJ281" i="1"/>
  <c r="AJ285" i="1"/>
  <c r="AJ289" i="1"/>
  <c r="AJ293" i="1"/>
  <c r="AJ297" i="1"/>
  <c r="AJ301" i="1"/>
  <c r="AJ305" i="1"/>
  <c r="AJ309" i="1"/>
  <c r="AJ313" i="1"/>
  <c r="AJ415" i="1"/>
  <c r="AJ15" i="1"/>
  <c r="AJ25" i="1"/>
  <c r="AJ29" i="1"/>
  <c r="AJ37" i="1"/>
  <c r="AJ47" i="1"/>
  <c r="AJ53" i="1"/>
  <c r="AJ65" i="1"/>
  <c r="AJ73" i="1"/>
  <c r="AJ83" i="1"/>
  <c r="AJ91" i="1"/>
  <c r="AJ99" i="1"/>
  <c r="AJ109" i="1"/>
  <c r="AJ117" i="1"/>
  <c r="AJ123" i="1"/>
  <c r="AJ133" i="1"/>
  <c r="AJ139" i="1"/>
  <c r="AJ149" i="1"/>
  <c r="AJ155" i="1"/>
  <c r="AJ163" i="1"/>
  <c r="AJ173" i="1"/>
  <c r="AJ179" i="1"/>
  <c r="AJ187" i="1"/>
  <c r="AJ189" i="1"/>
  <c r="AJ195" i="1"/>
  <c r="AJ203" i="1"/>
  <c r="AJ207" i="1"/>
  <c r="AJ211" i="1"/>
  <c r="AJ215" i="1"/>
  <c r="AJ219" i="1"/>
  <c r="AJ227" i="1"/>
  <c r="AJ231" i="1"/>
  <c r="AJ239" i="1"/>
  <c r="AJ243" i="1"/>
  <c r="AJ247" i="1"/>
  <c r="AJ251" i="1"/>
  <c r="AJ255" i="1"/>
  <c r="AJ259" i="1"/>
  <c r="AJ263" i="1"/>
  <c r="AJ267" i="1"/>
  <c r="AJ271" i="1"/>
  <c r="AJ275" i="1"/>
  <c r="AJ279" i="1"/>
  <c r="AJ283" i="1"/>
  <c r="AJ287" i="1"/>
  <c r="AJ291" i="1"/>
  <c r="AJ295" i="1"/>
  <c r="AJ299" i="1"/>
  <c r="AJ303" i="1"/>
  <c r="AJ307" i="1"/>
  <c r="AJ311" i="1"/>
  <c r="AJ315" i="1"/>
  <c r="AJ321" i="1"/>
  <c r="AJ329" i="1"/>
  <c r="AJ337" i="1"/>
  <c r="AJ345" i="1"/>
  <c r="AJ353" i="1"/>
  <c r="AJ361" i="1"/>
  <c r="AJ369" i="1"/>
  <c r="AJ377" i="1"/>
  <c r="AJ385" i="1"/>
  <c r="AJ393" i="1"/>
  <c r="AJ401" i="1"/>
  <c r="AJ409" i="1"/>
  <c r="AJ417" i="1"/>
  <c r="AJ425" i="1"/>
  <c r="AJ433" i="1"/>
  <c r="AJ441" i="1"/>
  <c r="AJ449" i="1"/>
  <c r="AJ457" i="1"/>
  <c r="AJ465" i="1"/>
  <c r="AJ473" i="1"/>
  <c r="AJ481" i="1"/>
  <c r="AJ489" i="1"/>
  <c r="AJ497" i="1"/>
  <c r="AJ505" i="1"/>
  <c r="AJ513" i="1"/>
  <c r="AJ22" i="1"/>
  <c r="AJ34" i="1"/>
  <c r="AJ13" i="1"/>
  <c r="AJ17" i="1"/>
  <c r="AJ21" i="1"/>
  <c r="AJ27" i="1"/>
  <c r="AJ31" i="1"/>
  <c r="AJ39" i="1"/>
  <c r="AJ43" i="1"/>
  <c r="AJ45" i="1"/>
  <c r="AJ57" i="1"/>
  <c r="AJ61" i="1"/>
  <c r="AJ69" i="1"/>
  <c r="AJ77" i="1"/>
  <c r="AJ85" i="1"/>
  <c r="AJ93" i="1"/>
  <c r="AJ101" i="1"/>
  <c r="AJ115" i="1"/>
  <c r="AJ125" i="1"/>
  <c r="AJ131" i="1"/>
  <c r="AJ141" i="1"/>
  <c r="AJ147" i="1"/>
  <c r="AJ157" i="1"/>
  <c r="AJ165" i="1"/>
  <c r="AJ171" i="1"/>
  <c r="AJ181" i="1"/>
  <c r="AJ19" i="1"/>
  <c r="AJ23" i="1"/>
  <c r="AJ33" i="1"/>
  <c r="AJ35" i="1"/>
  <c r="AJ38" i="1"/>
  <c r="AJ48" i="1"/>
  <c r="AJ58" i="1"/>
  <c r="AJ70" i="1"/>
  <c r="AJ78" i="1"/>
  <c r="AJ102" i="1"/>
  <c r="AJ107" i="1"/>
  <c r="AJ118" i="1"/>
  <c r="AJ126" i="1"/>
  <c r="AJ134" i="1"/>
  <c r="AJ158" i="1"/>
  <c r="AJ166" i="1"/>
  <c r="AJ174" i="1"/>
  <c r="AJ190" i="1"/>
  <c r="AJ199" i="1"/>
  <c r="AJ223" i="1"/>
  <c r="AJ235" i="1"/>
  <c r="AJ14" i="1"/>
  <c r="AJ26" i="1"/>
  <c r="AJ42" i="1"/>
  <c r="AJ46" i="1"/>
  <c r="AJ52" i="1"/>
  <c r="AJ56" i="1"/>
  <c r="AJ62" i="1"/>
  <c r="AJ66" i="1"/>
  <c r="AJ72" i="1"/>
  <c r="AJ76" i="1"/>
  <c r="AJ81" i="1"/>
  <c r="AJ89" i="1"/>
  <c r="AJ97" i="1"/>
  <c r="AJ103" i="1"/>
  <c r="AJ111" i="1"/>
  <c r="AJ113" i="1"/>
  <c r="AJ121" i="1"/>
  <c r="AJ127" i="1"/>
  <c r="AJ129" i="1"/>
  <c r="AJ135" i="1"/>
  <c r="AJ137" i="1"/>
  <c r="AJ143" i="1"/>
  <c r="AJ145" i="1"/>
  <c r="AJ151" i="1"/>
  <c r="AJ153" i="1"/>
  <c r="AJ161" i="1"/>
  <c r="AJ167" i="1"/>
  <c r="AJ169" i="1"/>
  <c r="AJ175" i="1"/>
  <c r="AJ177" i="1"/>
  <c r="AJ183" i="1"/>
  <c r="AJ185" i="1"/>
  <c r="AJ191" i="1"/>
  <c r="AJ193" i="1"/>
  <c r="AJ317" i="1"/>
  <c r="AJ325" i="1"/>
  <c r="AJ333" i="1"/>
  <c r="AJ341" i="1"/>
  <c r="AJ349" i="1"/>
  <c r="AJ357" i="1"/>
  <c r="AJ365" i="1"/>
  <c r="AJ373" i="1"/>
  <c r="AJ381" i="1"/>
  <c r="AJ389" i="1"/>
  <c r="AJ397" i="1"/>
  <c r="AJ405" i="1"/>
  <c r="AJ413" i="1"/>
  <c r="AJ421" i="1"/>
  <c r="AJ429" i="1"/>
  <c r="AJ437" i="1"/>
  <c r="AJ445" i="1"/>
  <c r="AJ453" i="1"/>
  <c r="AJ461" i="1"/>
  <c r="AJ469" i="1"/>
  <c r="AJ477" i="1"/>
  <c r="AJ485" i="1"/>
  <c r="AJ493" i="1"/>
  <c r="AJ501" i="1"/>
  <c r="AJ509" i="1"/>
  <c r="AJ517" i="1"/>
  <c r="AJ521" i="1"/>
  <c r="AJ535" i="1"/>
  <c r="AJ537" i="1"/>
  <c r="AJ551" i="1"/>
  <c r="AJ553" i="1"/>
  <c r="AJ559" i="1"/>
  <c r="AJ561" i="1"/>
  <c r="AJ577" i="1"/>
  <c r="AJ585" i="1"/>
  <c r="AJ591" i="1"/>
  <c r="AJ599" i="1"/>
  <c r="AJ607" i="1"/>
  <c r="AJ623" i="1"/>
  <c r="AJ625" i="1"/>
  <c r="AJ631" i="1"/>
  <c r="AJ639" i="1"/>
  <c r="AJ641" i="1"/>
  <c r="AJ647" i="1"/>
  <c r="AJ655" i="1"/>
  <c r="AJ657" i="1"/>
  <c r="AJ663" i="1"/>
  <c r="AJ671" i="1"/>
  <c r="AJ673" i="1"/>
  <c r="AJ679" i="1"/>
  <c r="AJ681" i="1"/>
  <c r="AJ683" i="1"/>
  <c r="AJ687" i="1"/>
  <c r="AJ691" i="1"/>
  <c r="AJ695" i="1"/>
  <c r="AJ699" i="1"/>
  <c r="AJ703" i="1"/>
  <c r="AJ707" i="1"/>
  <c r="AJ711" i="1"/>
  <c r="AJ715" i="1"/>
  <c r="AJ719" i="1"/>
  <c r="AJ723" i="1"/>
  <c r="AJ727" i="1"/>
  <c r="AJ731" i="1"/>
  <c r="AJ735" i="1"/>
  <c r="AJ743" i="1"/>
  <c r="AJ751" i="1"/>
  <c r="AJ755" i="1"/>
  <c r="AJ759" i="1"/>
  <c r="AJ763" i="1"/>
  <c r="AJ765" i="1"/>
  <c r="AJ767" i="1"/>
  <c r="AJ769" i="1"/>
  <c r="AJ771" i="1"/>
  <c r="AJ803" i="1"/>
  <c r="AJ811" i="1"/>
  <c r="AJ815" i="1"/>
  <c r="AJ821" i="1"/>
  <c r="AJ823" i="1"/>
  <c r="AJ827" i="1"/>
  <c r="AJ831" i="1"/>
  <c r="AJ835" i="1"/>
  <c r="AJ837" i="1"/>
  <c r="AJ843" i="1"/>
  <c r="AJ847" i="1"/>
  <c r="AJ851" i="1"/>
  <c r="AJ853" i="1"/>
  <c r="AJ859" i="1"/>
  <c r="AJ863" i="1"/>
  <c r="AJ867" i="1"/>
  <c r="AJ869" i="1"/>
  <c r="AJ875" i="1"/>
  <c r="AJ879" i="1"/>
  <c r="AJ881" i="1"/>
  <c r="AJ885" i="1"/>
  <c r="AJ889" i="1"/>
  <c r="AJ893" i="1"/>
  <c r="AJ897" i="1"/>
  <c r="AJ901" i="1"/>
  <c r="AJ905" i="1"/>
  <c r="AJ909" i="1"/>
  <c r="AJ919" i="1"/>
  <c r="AJ921" i="1"/>
  <c r="AJ923" i="1"/>
  <c r="AJ927" i="1"/>
  <c r="AJ929" i="1"/>
  <c r="AJ931" i="1"/>
  <c r="AJ935" i="1"/>
  <c r="AJ937" i="1"/>
  <c r="AJ939" i="1"/>
  <c r="AJ941" i="1"/>
  <c r="AJ943" i="1"/>
  <c r="AJ945" i="1"/>
  <c r="AJ947" i="1"/>
  <c r="AJ953" i="1"/>
  <c r="AJ955" i="1"/>
  <c r="AJ957" i="1"/>
  <c r="AJ959" i="1"/>
  <c r="AJ961" i="1"/>
  <c r="AJ963" i="1"/>
  <c r="AJ969" i="1"/>
  <c r="AJ971" i="1"/>
  <c r="AJ973" i="1"/>
  <c r="AJ975" i="1"/>
  <c r="AJ977" i="1"/>
  <c r="AJ979" i="1"/>
  <c r="AJ985" i="1"/>
  <c r="AJ987" i="1"/>
  <c r="AJ989" i="1"/>
  <c r="AJ991" i="1"/>
  <c r="AJ993" i="1"/>
  <c r="AJ995" i="1"/>
  <c r="AJ1001" i="1"/>
  <c r="AJ1003" i="1"/>
  <c r="AJ1005" i="1"/>
  <c r="AJ1007" i="1"/>
  <c r="AJ1017" i="1"/>
  <c r="AJ1023" i="1"/>
  <c r="AJ1025" i="1"/>
  <c r="AJ1027" i="1"/>
  <c r="AJ1031" i="1"/>
  <c r="AJ1033" i="1"/>
  <c r="AJ1035" i="1"/>
  <c r="AJ1039" i="1"/>
  <c r="AJ1041" i="1"/>
  <c r="AJ1043" i="1"/>
  <c r="AJ1047" i="1"/>
  <c r="AJ1049" i="1"/>
  <c r="AJ1051" i="1"/>
  <c r="AJ1059" i="1"/>
  <c r="AJ1063" i="1"/>
  <c r="AJ1065" i="1"/>
  <c r="AJ1067" i="1"/>
  <c r="AJ1075" i="1"/>
  <c r="AJ1079" i="1"/>
  <c r="AJ1081" i="1"/>
  <c r="AJ1083" i="1"/>
  <c r="AJ1091" i="1"/>
  <c r="AJ1095" i="1"/>
  <c r="AJ1097" i="1"/>
  <c r="AJ1099" i="1"/>
  <c r="AJ1101" i="1"/>
  <c r="AJ1103" i="1"/>
  <c r="AJ1107" i="1"/>
  <c r="AJ1109" i="1"/>
  <c r="AJ1113" i="1"/>
  <c r="AJ1117" i="1"/>
  <c r="AJ1119" i="1"/>
  <c r="AJ1121" i="1"/>
  <c r="AJ1129" i="1"/>
  <c r="AJ1139" i="1"/>
  <c r="AJ1143" i="1"/>
  <c r="AJ1145" i="1"/>
  <c r="AJ1147" i="1"/>
  <c r="AJ1153" i="1"/>
  <c r="AJ1155" i="1"/>
  <c r="AJ1157" i="1"/>
  <c r="AJ1163" i="1"/>
  <c r="AJ1165" i="1"/>
  <c r="AJ1169" i="1"/>
  <c r="AJ1171" i="1"/>
  <c r="AJ1173" i="1"/>
  <c r="AJ1179" i="1"/>
  <c r="AJ1181" i="1"/>
  <c r="AJ1185" i="1"/>
  <c r="AJ1187" i="1"/>
  <c r="AJ1189" i="1"/>
  <c r="AJ1195" i="1"/>
  <c r="AJ1197" i="1"/>
  <c r="AJ1201" i="1"/>
  <c r="AJ1203" i="1"/>
  <c r="AJ1205" i="1"/>
  <c r="AJ1209" i="1"/>
  <c r="AJ1211" i="1"/>
  <c r="AJ1213" i="1"/>
  <c r="AJ1215" i="1"/>
  <c r="AJ1217" i="1"/>
  <c r="AJ1219" i="1"/>
  <c r="AJ1221" i="1"/>
  <c r="AJ1227" i="1"/>
  <c r="AJ1231" i="1"/>
  <c r="AJ1233" i="1"/>
  <c r="AJ1235" i="1"/>
  <c r="AJ1237" i="1"/>
  <c r="AJ1241" i="1"/>
  <c r="AJ1243" i="1"/>
  <c r="AJ1247" i="1"/>
  <c r="AJ1253" i="1"/>
  <c r="AJ1255" i="1"/>
  <c r="AJ1257" i="1"/>
  <c r="AJ1273" i="1"/>
  <c r="AJ1275" i="1"/>
  <c r="AJ1281" i="1"/>
  <c r="AJ1291" i="1"/>
  <c r="AJ1293" i="1"/>
  <c r="AJ1295" i="1"/>
  <c r="AJ1301" i="1"/>
  <c r="AJ1307" i="1"/>
  <c r="AJ1319" i="1"/>
  <c r="AJ1331" i="1"/>
  <c r="AJ1339" i="1"/>
  <c r="AJ1343" i="1"/>
  <c r="AJ1353" i="1"/>
  <c r="AJ1355" i="1"/>
  <c r="AJ1361" i="1"/>
  <c r="AJ1363" i="1"/>
  <c r="AJ1371" i="1"/>
  <c r="AJ1373" i="1"/>
  <c r="AJ1375" i="1"/>
  <c r="AJ1383" i="1"/>
  <c r="AJ1387" i="1"/>
  <c r="AJ1389" i="1"/>
  <c r="AJ1393" i="1"/>
  <c r="AJ1397" i="1"/>
  <c r="AJ1399" i="1"/>
  <c r="AJ1405" i="1"/>
  <c r="AJ1407" i="1"/>
  <c r="AJ1413" i="1"/>
  <c r="AJ1415" i="1"/>
  <c r="AJ1417" i="1"/>
  <c r="AJ1419" i="1"/>
  <c r="AJ1421" i="1"/>
  <c r="AJ1423" i="1"/>
  <c r="AJ1425" i="1"/>
  <c r="AJ1427" i="1"/>
  <c r="AJ1431" i="1"/>
  <c r="AJ1437" i="1"/>
  <c r="AJ1443" i="1"/>
  <c r="AJ1447" i="1"/>
  <c r="AJ1453" i="1"/>
  <c r="AJ1455" i="1"/>
  <c r="AJ1457" i="1"/>
  <c r="AJ1459" i="1"/>
  <c r="AJ1463" i="1"/>
  <c r="AJ1469" i="1"/>
  <c r="AJ1471" i="1"/>
  <c r="AJ1473" i="1"/>
  <c r="AJ1479" i="1"/>
  <c r="AJ1483" i="1"/>
  <c r="AJ1485" i="1"/>
  <c r="AJ1487" i="1"/>
  <c r="AJ1491" i="1"/>
  <c r="AJ1501" i="1"/>
  <c r="AJ1505" i="1"/>
  <c r="AJ1507" i="1"/>
  <c r="AJ1509" i="1"/>
  <c r="AJ1515" i="1"/>
  <c r="AJ1517" i="1"/>
  <c r="AJ1519" i="1"/>
  <c r="AJ1523" i="1"/>
  <c r="AJ1525" i="1"/>
  <c r="AJ1527" i="1"/>
  <c r="AJ1531" i="1"/>
  <c r="AJ1533" i="1"/>
  <c r="AJ1535" i="1"/>
  <c r="AJ1547" i="1"/>
  <c r="AJ1549" i="1"/>
  <c r="AJ1551" i="1"/>
  <c r="AJ1555" i="1"/>
  <c r="AJ1557" i="1"/>
  <c r="AJ1561" i="1"/>
  <c r="AJ1565" i="1"/>
  <c r="AJ1567" i="1"/>
  <c r="AJ1571" i="1"/>
  <c r="AJ1573" i="1"/>
  <c r="AJ1575" i="1"/>
  <c r="AJ1587" i="1"/>
  <c r="AJ1591" i="1"/>
  <c r="AJ1593" i="1"/>
  <c r="AJ1595" i="1"/>
  <c r="AJ1603" i="1"/>
  <c r="AJ1605" i="1"/>
  <c r="AJ1611" i="1"/>
  <c r="AJ1619" i="1"/>
  <c r="AJ1623" i="1"/>
  <c r="AJ1625" i="1"/>
  <c r="AJ1627" i="1"/>
  <c r="AJ1631" i="1"/>
  <c r="AJ1633" i="1"/>
  <c r="AJ1635" i="1"/>
  <c r="AJ1639" i="1"/>
  <c r="AJ1641" i="1"/>
  <c r="AJ1643" i="1"/>
  <c r="AJ1647" i="1"/>
  <c r="AJ1649" i="1"/>
  <c r="AJ1651" i="1"/>
  <c r="AJ1655" i="1"/>
  <c r="AJ1657" i="1"/>
  <c r="AJ1659" i="1"/>
  <c r="AJ1663" i="1"/>
  <c r="AJ1665" i="1"/>
  <c r="AJ1667" i="1"/>
  <c r="AJ1671" i="1"/>
  <c r="AJ1673" i="1"/>
  <c r="AJ1675" i="1"/>
  <c r="AJ1679" i="1"/>
  <c r="AJ1681" i="1"/>
  <c r="AJ1683" i="1"/>
  <c r="AJ1687" i="1"/>
  <c r="AJ1689" i="1"/>
  <c r="AJ1691" i="1"/>
  <c r="AJ1695" i="1"/>
  <c r="AJ1697" i="1"/>
  <c r="AJ1699" i="1"/>
  <c r="AJ1705" i="1"/>
  <c r="AJ1707" i="1"/>
  <c r="AJ1713" i="1"/>
  <c r="AJ1715" i="1"/>
  <c r="AJ1721" i="1"/>
  <c r="AJ1723" i="1"/>
  <c r="AJ1729" i="1"/>
  <c r="AJ1731" i="1"/>
  <c r="AJ1737" i="1"/>
  <c r="AJ1739" i="1"/>
  <c r="AJ1745" i="1"/>
  <c r="AJ1747" i="1"/>
  <c r="AJ1753" i="1"/>
  <c r="AJ1755" i="1"/>
  <c r="AJ1759" i="1"/>
  <c r="AJ1763" i="1"/>
  <c r="AJ1765" i="1"/>
  <c r="AJ1767" i="1"/>
  <c r="AJ1771" i="1"/>
  <c r="AJ1779" i="1"/>
  <c r="AJ1783" i="1"/>
  <c r="AJ1787" i="1"/>
  <c r="AJ1789" i="1"/>
  <c r="AJ1791" i="1"/>
  <c r="AJ1793" i="1"/>
  <c r="AJ1795" i="1"/>
  <c r="AJ1799" i="1"/>
  <c r="AJ1803" i="1"/>
  <c r="AJ1811" i="1"/>
  <c r="AJ1815" i="1"/>
  <c r="AJ1819" i="1"/>
  <c r="AJ1821" i="1"/>
  <c r="AJ1823" i="1"/>
  <c r="AJ1825" i="1"/>
  <c r="AJ1827" i="1"/>
  <c r="AJ1831" i="1"/>
  <c r="AJ1835" i="1"/>
  <c r="AJ1843" i="1"/>
  <c r="AJ1847" i="1"/>
  <c r="AJ1851" i="1"/>
  <c r="AJ1853" i="1"/>
  <c r="AJ1855" i="1"/>
  <c r="AJ1857" i="1"/>
  <c r="AJ1859" i="1"/>
  <c r="AJ1863" i="1"/>
  <c r="AJ1867" i="1"/>
  <c r="AJ1875" i="1"/>
  <c r="AJ1879" i="1"/>
  <c r="AJ1883" i="1"/>
  <c r="AJ1885" i="1"/>
  <c r="AJ1887" i="1"/>
  <c r="AJ1889" i="1"/>
  <c r="AJ1891" i="1"/>
  <c r="AJ1895" i="1"/>
  <c r="AJ1899" i="1"/>
  <c r="AJ1907" i="1"/>
  <c r="AJ1909" i="1"/>
  <c r="AJ1915" i="1"/>
  <c r="AJ1921" i="1"/>
  <c r="AJ1925" i="1"/>
  <c r="AJ1931" i="1"/>
  <c r="AJ1939" i="1"/>
  <c r="AJ1947" i="1"/>
  <c r="AJ1953" i="1"/>
  <c r="AJ1955" i="1"/>
  <c r="AJ1957" i="1"/>
  <c r="AJ1959" i="1"/>
  <c r="AJ1967" i="1"/>
  <c r="AJ1969" i="1"/>
  <c r="AJ1975" i="1"/>
  <c r="AJ1977" i="1"/>
  <c r="AJ1979" i="1"/>
  <c r="AJ1981" i="1"/>
  <c r="AJ1983" i="1"/>
  <c r="AJ1991" i="1"/>
  <c r="AJ1993" i="1"/>
  <c r="AJ1995" i="1"/>
  <c r="AJ1999" i="1"/>
  <c r="AJ2001" i="1"/>
  <c r="AJ2007" i="1"/>
  <c r="AJ2013" i="1"/>
  <c r="AJ2015" i="1"/>
  <c r="AJ2017" i="1"/>
  <c r="AJ2023" i="1"/>
  <c r="AJ2025" i="1"/>
  <c r="AJ2027" i="1"/>
  <c r="AJ2029" i="1"/>
  <c r="AJ2031" i="1"/>
  <c r="AJ2033" i="1"/>
  <c r="AJ2039" i="1"/>
  <c r="AJ2041" i="1"/>
  <c r="AJ2043" i="1"/>
  <c r="AJ2053" i="1"/>
  <c r="AJ2055" i="1"/>
  <c r="AJ2057" i="1"/>
  <c r="AJ2061" i="1"/>
  <c r="AJ2063" i="1"/>
  <c r="AJ2065" i="1"/>
  <c r="AJ2067" i="1"/>
  <c r="AJ2069" i="1"/>
  <c r="AJ2073" i="1"/>
  <c r="AJ2079" i="1"/>
  <c r="AJ2087" i="1"/>
  <c r="AJ2089" i="1"/>
  <c r="AJ2093" i="1"/>
  <c r="AJ2097" i="1"/>
  <c r="AJ2101" i="1"/>
  <c r="AJ2105" i="1"/>
  <c r="AJ2107" i="1"/>
  <c r="AJ2111" i="1"/>
  <c r="AJ2113" i="1"/>
  <c r="AJ2117" i="1"/>
  <c r="AJ2119" i="1"/>
  <c r="AJ2121" i="1"/>
  <c r="AJ2123" i="1"/>
  <c r="AJ2125" i="1"/>
  <c r="AJ2127" i="1"/>
  <c r="AJ2129" i="1"/>
  <c r="AJ2133" i="1"/>
  <c r="AJ2137" i="1"/>
  <c r="AJ2143" i="1"/>
  <c r="AJ2151" i="1"/>
  <c r="AJ2153" i="1"/>
  <c r="AJ2159" i="1"/>
  <c r="AJ2161" i="1"/>
  <c r="AJ2163" i="1"/>
  <c r="AJ2165" i="1"/>
  <c r="AJ2169" i="1"/>
  <c r="AJ2171" i="1"/>
  <c r="AJ2181" i="1"/>
  <c r="AJ2183" i="1"/>
  <c r="AJ2185" i="1"/>
  <c r="AJ2189" i="1"/>
  <c r="AJ2191" i="1"/>
  <c r="AJ2193" i="1"/>
  <c r="AJ2195" i="1"/>
  <c r="AJ2197" i="1"/>
  <c r="AJ2201" i="1"/>
  <c r="AJ2203" i="1"/>
  <c r="AJ2205" i="1"/>
  <c r="AJ2207" i="1"/>
  <c r="AJ2209" i="1"/>
  <c r="AJ2215" i="1"/>
  <c r="AJ2217" i="1"/>
  <c r="AJ2219" i="1"/>
  <c r="AJ2227" i="1"/>
  <c r="AJ2229" i="1"/>
  <c r="AJ2231" i="1"/>
  <c r="AJ2233" i="1"/>
  <c r="AJ2245" i="1"/>
  <c r="AJ2249" i="1"/>
  <c r="AJ2251" i="1"/>
  <c r="AJ2253" i="1"/>
  <c r="AJ2255" i="1"/>
  <c r="AJ2257" i="1"/>
  <c r="AJ2261" i="1"/>
  <c r="AJ2267" i="1"/>
  <c r="AJ2269" i="1"/>
  <c r="AJ2271" i="1"/>
  <c r="AJ2275" i="1"/>
  <c r="AJ2277" i="1"/>
  <c r="AJ2279" i="1"/>
  <c r="AJ2283" i="1"/>
  <c r="AJ2287" i="1"/>
  <c r="AJ2289" i="1"/>
  <c r="AJ2291" i="1"/>
  <c r="AJ2295" i="1"/>
  <c r="AJ2301" i="1"/>
  <c r="AJ2307" i="1"/>
  <c r="AJ2319" i="1"/>
  <c r="AJ2321" i="1"/>
  <c r="AJ2335" i="1"/>
  <c r="AJ2339" i="1"/>
  <c r="AJ2343" i="1"/>
  <c r="AJ2345" i="1"/>
  <c r="AJ2349" i="1"/>
  <c r="AJ2351" i="1"/>
  <c r="AJ2353" i="1"/>
  <c r="AJ2355" i="1"/>
  <c r="AJ2359" i="1"/>
  <c r="AJ2361" i="1"/>
  <c r="AJ2371" i="1"/>
  <c r="AJ2373" i="1"/>
  <c r="AJ2377" i="1"/>
  <c r="AJ2379" i="1"/>
  <c r="AJ2387" i="1"/>
  <c r="AJ2391" i="1"/>
  <c r="AJ2393" i="1"/>
  <c r="AJ2399" i="1"/>
  <c r="AJ2403" i="1"/>
  <c r="AJ2409" i="1"/>
  <c r="AJ2413" i="1"/>
  <c r="AJ2415" i="1"/>
  <c r="AJ2417" i="1"/>
  <c r="AJ2423" i="1"/>
  <c r="AJ2425" i="1"/>
  <c r="AJ2433" i="1"/>
  <c r="AJ2441" i="1"/>
  <c r="AJ2443" i="1"/>
  <c r="AJ2449" i="1"/>
  <c r="AJ2451" i="1"/>
  <c r="AJ2455" i="1"/>
  <c r="AJ2457" i="1"/>
  <c r="AJ2465" i="1"/>
  <c r="AJ2471" i="1"/>
  <c r="AJ2473" i="1"/>
  <c r="AJ2475" i="1"/>
  <c r="AJ2481" i="1"/>
  <c r="AJ2483" i="1"/>
  <c r="AJ2487" i="1"/>
  <c r="AJ2489" i="1"/>
  <c r="AJ2495" i="1"/>
  <c r="AJ2501" i="1"/>
  <c r="AJ2503" i="1"/>
  <c r="AJ2505" i="1"/>
  <c r="AJ2509" i="1"/>
  <c r="AJ2513" i="1"/>
  <c r="AJ2515" i="1"/>
  <c r="AJ2525" i="1"/>
  <c r="AJ2531" i="1"/>
  <c r="AJ2533" i="1"/>
  <c r="AJ2537" i="1"/>
  <c r="AJ2539" i="1"/>
  <c r="AJ2545" i="1"/>
  <c r="AJ2549" i="1"/>
  <c r="AJ2555" i="1"/>
  <c r="AJ2557" i="1"/>
  <c r="AJ2561" i="1"/>
  <c r="AJ2563" i="1"/>
  <c r="AJ2567" i="1"/>
  <c r="AJ2569" i="1"/>
  <c r="AJ2571" i="1"/>
  <c r="AJ2577" i="1"/>
  <c r="AJ2581" i="1"/>
  <c r="AJ2583" i="1"/>
  <c r="AJ2585" i="1"/>
  <c r="AJ2593" i="1"/>
  <c r="AJ2595" i="1"/>
  <c r="AJ2597" i="1"/>
  <c r="AJ2609" i="1"/>
  <c r="AJ2611" i="1"/>
  <c r="AJ2619" i="1"/>
  <c r="AJ2621" i="1"/>
  <c r="AJ2625" i="1"/>
  <c r="AJ2627" i="1"/>
  <c r="AJ2629" i="1"/>
  <c r="AJ2633" i="1"/>
  <c r="AJ2635" i="1"/>
  <c r="AJ2645" i="1"/>
  <c r="AJ2647" i="1"/>
  <c r="AJ2649" i="1"/>
  <c r="AJ2655" i="1"/>
  <c r="AJ2657" i="1"/>
  <c r="AJ2661" i="1"/>
  <c r="AJ2663" i="1"/>
  <c r="AJ2665" i="1"/>
  <c r="AJ2671" i="1"/>
  <c r="AJ2673" i="1"/>
  <c r="AJ2675" i="1"/>
  <c r="AJ2677" i="1"/>
  <c r="AJ2679" i="1"/>
  <c r="AJ2681" i="1"/>
  <c r="AJ2685" i="1"/>
  <c r="AJ2687" i="1"/>
  <c r="AJ2691" i="1"/>
  <c r="AJ2695" i="1"/>
  <c r="AJ2697" i="1"/>
  <c r="AJ2703" i="1"/>
  <c r="AJ2705" i="1"/>
  <c r="AJ2709" i="1"/>
  <c r="AJ2711" i="1"/>
  <c r="AJ2713" i="1"/>
  <c r="AJ2715" i="1"/>
  <c r="AJ2717" i="1"/>
  <c r="AJ2719" i="1"/>
  <c r="AJ2721" i="1"/>
  <c r="AJ2727" i="1"/>
  <c r="AJ2729" i="1"/>
  <c r="AJ2731" i="1"/>
  <c r="AJ2735" i="1"/>
  <c r="AJ2737" i="1"/>
  <c r="AJ2743" i="1"/>
  <c r="AJ2747" i="1"/>
  <c r="AJ2751" i="1"/>
  <c r="AJ2753" i="1"/>
  <c r="AJ2757" i="1"/>
  <c r="AJ2763" i="1"/>
  <c r="AJ2767" i="1"/>
  <c r="AJ2775" i="1"/>
  <c r="AJ2777" i="1"/>
  <c r="AJ2779" i="1"/>
  <c r="AJ2781" i="1"/>
  <c r="AJ2783" i="1"/>
  <c r="AJ2785" i="1"/>
  <c r="AJ2787" i="1"/>
  <c r="AJ2791" i="1"/>
  <c r="AJ2793" i="1"/>
  <c r="AJ2799" i="1"/>
  <c r="AJ2807" i="1"/>
  <c r="AJ2809" i="1"/>
  <c r="AJ2813" i="1"/>
  <c r="AJ2815" i="1"/>
  <c r="AJ2823" i="1"/>
  <c r="AJ2825" i="1"/>
  <c r="AJ2829" i="1"/>
  <c r="AJ2833" i="1"/>
  <c r="AJ2835" i="1"/>
  <c r="AJ2837" i="1"/>
  <c r="AJ2839" i="1"/>
  <c r="AJ2841" i="1"/>
  <c r="AJ2843" i="1"/>
  <c r="AJ2845" i="1"/>
  <c r="AJ2849" i="1"/>
  <c r="AJ2855" i="1"/>
  <c r="AJ2863" i="1"/>
  <c r="AJ2867" i="1"/>
  <c r="AJ2869" i="1"/>
  <c r="AJ2871" i="1"/>
  <c r="AJ2877" i="1"/>
  <c r="AJ2879" i="1"/>
  <c r="AJ2881" i="1"/>
  <c r="AJ2883" i="1"/>
  <c r="AJ2889" i="1"/>
  <c r="AJ2891" i="1"/>
  <c r="AJ2893" i="1"/>
  <c r="AJ2895" i="1"/>
  <c r="AJ2899" i="1"/>
  <c r="AJ2901" i="1"/>
  <c r="AJ2903" i="1"/>
  <c r="AJ2905" i="1"/>
  <c r="AJ2907" i="1"/>
  <c r="AJ2909" i="1"/>
  <c r="AJ2913" i="1"/>
  <c r="AJ2919" i="1"/>
  <c r="AJ2923" i="1"/>
  <c r="AJ2925" i="1"/>
  <c r="AJ2927" i="1"/>
  <c r="AJ2931" i="1"/>
  <c r="AJ2941" i="1"/>
  <c r="AJ2943" i="1"/>
  <c r="AJ2945" i="1"/>
  <c r="AJ2947" i="1"/>
  <c r="AJ2953" i="1"/>
  <c r="AJ2955" i="1"/>
  <c r="AJ2957" i="1"/>
  <c r="AJ2959" i="1"/>
  <c r="AJ2965" i="1"/>
  <c r="AJ2967" i="1"/>
  <c r="AJ2969" i="1"/>
  <c r="AJ2973" i="1"/>
  <c r="AJ2977" i="1"/>
  <c r="AJ2983" i="1"/>
  <c r="AJ2987" i="1"/>
  <c r="AJ2991" i="1"/>
  <c r="AJ2995" i="1"/>
  <c r="AJ2997" i="1"/>
  <c r="AJ3005" i="1"/>
  <c r="AJ3007" i="1"/>
  <c r="AJ3009" i="1"/>
  <c r="AJ3011" i="1"/>
  <c r="AJ3017" i="1"/>
  <c r="AJ3019" i="1"/>
  <c r="AJ3023" i="1"/>
  <c r="AJ3029" i="1"/>
  <c r="AJ3033" i="1"/>
  <c r="AJ3035" i="1"/>
  <c r="AJ3037" i="1"/>
  <c r="AJ3041" i="1"/>
  <c r="AJ3049" i="1"/>
  <c r="AJ3057" i="1"/>
  <c r="AJ3059" i="1"/>
  <c r="AJ3065" i="1"/>
  <c r="AJ3069" i="1"/>
  <c r="AJ3073" i="1"/>
  <c r="AJ3081" i="1"/>
  <c r="AJ3085" i="1"/>
  <c r="AJ3089" i="1"/>
  <c r="AJ3091" i="1"/>
  <c r="AJ3097" i="1"/>
  <c r="AJ3101" i="1"/>
  <c r="AJ3105" i="1"/>
  <c r="AJ3107" i="1"/>
  <c r="AJ3113" i="1"/>
  <c r="AJ3115" i="1"/>
  <c r="AJ3117" i="1"/>
  <c r="AJ3119" i="1"/>
  <c r="AJ3121" i="1"/>
  <c r="AJ3133" i="1"/>
  <c r="AJ3141" i="1"/>
  <c r="AJ3143" i="1"/>
  <c r="AJ3145" i="1"/>
  <c r="AJ3147" i="1"/>
  <c r="AJ3151" i="1"/>
  <c r="AJ3153" i="1"/>
  <c r="AJ3163" i="1"/>
  <c r="AJ3165" i="1"/>
  <c r="AJ3167" i="1"/>
  <c r="AJ3169" i="1"/>
  <c r="AJ3179" i="1"/>
  <c r="AJ3185" i="1"/>
  <c r="AJ3189" i="1"/>
  <c r="AJ3193" i="1"/>
  <c r="AJ3205" i="1"/>
  <c r="AJ3207" i="1"/>
  <c r="AJ3211" i="1"/>
  <c r="AJ3213" i="1"/>
  <c r="AJ3215" i="1"/>
  <c r="AJ3221" i="1"/>
  <c r="AJ3225" i="1"/>
  <c r="AJ3227" i="1"/>
  <c r="AJ3229" i="1"/>
  <c r="AJ3233" i="1"/>
  <c r="AJ3241" i="1"/>
  <c r="AJ3243" i="1"/>
  <c r="AJ3245" i="1"/>
  <c r="AJ3249" i="1"/>
  <c r="AJ3251" i="1"/>
  <c r="AJ3257" i="1"/>
  <c r="AJ3259" i="1"/>
  <c r="AJ3261" i="1"/>
  <c r="AJ3265" i="1"/>
  <c r="AJ3267" i="1"/>
  <c r="AJ3269" i="1"/>
  <c r="AJ3273" i="1"/>
  <c r="AJ3275" i="1"/>
  <c r="AJ3279" i="1"/>
  <c r="AJ3281" i="1"/>
  <c r="AJ3283" i="1"/>
  <c r="AJ3289" i="1"/>
  <c r="AJ3291" i="1"/>
  <c r="AJ3293" i="1"/>
  <c r="AJ3297" i="1"/>
  <c r="AJ3299" i="1"/>
  <c r="AJ3301" i="1"/>
  <c r="AJ3305" i="1"/>
  <c r="AJ3307" i="1"/>
  <c r="AJ3313" i="1"/>
  <c r="AJ3315" i="1"/>
  <c r="AJ3329" i="1"/>
  <c r="AJ3331" i="1"/>
  <c r="AJ3337" i="1"/>
  <c r="AJ3339" i="1"/>
  <c r="AJ3341" i="1"/>
  <c r="AJ3351" i="1"/>
  <c r="AJ3353" i="1"/>
  <c r="AJ3355" i="1"/>
  <c r="AJ3363" i="1"/>
  <c r="AJ3365" i="1"/>
  <c r="AJ3377" i="1"/>
  <c r="AJ3379" i="1"/>
  <c r="AJ3381" i="1"/>
  <c r="AJ3385" i="1"/>
  <c r="AJ3391" i="1"/>
  <c r="AJ3399" i="1"/>
  <c r="AJ3405" i="1"/>
  <c r="AJ3407" i="1"/>
  <c r="AJ3411" i="1"/>
  <c r="AJ3417" i="1"/>
  <c r="AJ3419" i="1"/>
  <c r="AJ3425" i="1"/>
  <c r="AJ3427" i="1"/>
  <c r="AJ3429" i="1"/>
  <c r="AJ3431" i="1"/>
  <c r="AJ3433" i="1"/>
  <c r="AJ3435" i="1"/>
  <c r="AJ3437" i="1"/>
  <c r="AJ3439" i="1"/>
  <c r="AJ3441" i="1"/>
  <c r="AJ3455" i="1"/>
  <c r="AJ3457" i="1"/>
  <c r="AJ3461" i="1"/>
  <c r="AJ3473" i="1"/>
  <c r="AJ3475" i="1"/>
  <c r="AJ3477" i="1"/>
  <c r="AJ3479" i="1"/>
  <c r="AJ3487" i="1"/>
  <c r="AJ3495" i="1"/>
  <c r="AJ3499" i="1"/>
  <c r="AJ3501" i="1"/>
  <c r="AJ3503" i="1"/>
  <c r="AJ3505" i="1"/>
  <c r="AJ202" i="1"/>
  <c r="AJ222" i="1"/>
  <c r="AJ226" i="1"/>
  <c r="AJ242" i="1"/>
  <c r="AJ250" i="1"/>
  <c r="AJ254" i="1"/>
  <c r="AJ262" i="1"/>
  <c r="AJ266" i="1"/>
  <c r="AJ270" i="1"/>
  <c r="AJ274" i="1"/>
  <c r="AJ286" i="1"/>
  <c r="AJ294" i="1"/>
  <c r="AJ298" i="1"/>
  <c r="AJ302" i="1"/>
  <c r="AJ306" i="1"/>
  <c r="AJ310" i="1"/>
  <c r="AJ314" i="1"/>
  <c r="AJ318" i="1"/>
  <c r="AJ322" i="1"/>
  <c r="AJ326" i="1"/>
  <c r="AJ330" i="1"/>
  <c r="AJ338" i="1"/>
  <c r="AJ350" i="1"/>
  <c r="AJ354" i="1"/>
  <c r="AJ362" i="1"/>
  <c r="AJ374" i="1"/>
  <c r="AJ378" i="1"/>
  <c r="AJ382" i="1"/>
  <c r="AJ386" i="1"/>
  <c r="AJ390" i="1"/>
  <c r="AJ398" i="1"/>
  <c r="AJ402" i="1"/>
  <c r="AJ406" i="1"/>
  <c r="AJ410" i="1"/>
  <c r="AJ418" i="1"/>
  <c r="AJ422" i="1"/>
  <c r="AJ430" i="1"/>
  <c r="AJ434" i="1"/>
  <c r="AJ438" i="1"/>
  <c r="AJ446" i="1"/>
  <c r="AJ462" i="1"/>
  <c r="AJ470" i="1"/>
  <c r="AJ478" i="1"/>
  <c r="AJ486" i="1"/>
  <c r="AJ498" i="1"/>
  <c r="AJ502" i="1"/>
  <c r="AJ514" i="1"/>
  <c r="AJ518" i="1"/>
  <c r="AJ524" i="1"/>
  <c r="AJ526" i="1"/>
  <c r="AJ530" i="1"/>
  <c r="AJ532" i="1"/>
  <c r="AJ534" i="1"/>
  <c r="AJ542" i="1"/>
  <c r="AJ546" i="1"/>
  <c r="AJ548" i="1"/>
  <c r="AJ550" i="1"/>
  <c r="AJ556" i="1"/>
  <c r="AJ558" i="1"/>
  <c r="AJ560" i="1"/>
  <c r="AJ566" i="1"/>
  <c r="AJ572" i="1"/>
  <c r="AJ574" i="1"/>
  <c r="AJ578" i="1"/>
  <c r="AJ580" i="1"/>
  <c r="AJ582" i="1"/>
  <c r="AJ586" i="1"/>
  <c r="AJ588" i="1"/>
  <c r="AJ590" i="1"/>
  <c r="AJ594" i="1"/>
  <c r="AJ596" i="1"/>
  <c r="AJ598" i="1"/>
  <c r="AJ604" i="1"/>
  <c r="AJ606" i="1"/>
  <c r="AJ614" i="1"/>
  <c r="AJ620" i="1"/>
  <c r="AJ622" i="1"/>
  <c r="AJ624" i="1"/>
  <c r="AJ628" i="1"/>
  <c r="AJ630" i="1"/>
  <c r="AJ636" i="1"/>
  <c r="AJ638" i="1"/>
  <c r="AJ640" i="1"/>
  <c r="AJ644" i="1"/>
  <c r="AJ646" i="1"/>
  <c r="AJ650" i="1"/>
  <c r="AJ652" i="1"/>
  <c r="AJ654" i="1"/>
  <c r="AJ656" i="1"/>
  <c r="AJ660" i="1"/>
  <c r="AJ662" i="1"/>
  <c r="AJ668" i="1"/>
  <c r="AJ670" i="1"/>
  <c r="AJ672" i="1"/>
  <c r="AJ678" i="1"/>
  <c r="AJ682" i="1"/>
  <c r="AJ690" i="1"/>
  <c r="AJ698" i="1"/>
  <c r="AJ706" i="1"/>
  <c r="AJ714" i="1"/>
  <c r="AJ722" i="1"/>
  <c r="AJ726" i="1"/>
  <c r="AJ730" i="1"/>
  <c r="AJ736" i="1"/>
  <c r="AJ740" i="1"/>
  <c r="AJ744" i="1"/>
  <c r="AJ746" i="1"/>
  <c r="AJ748" i="1"/>
  <c r="AJ752" i="1"/>
  <c r="AJ754" i="1"/>
  <c r="AJ762" i="1"/>
  <c r="AJ778" i="1"/>
  <c r="AJ780" i="1"/>
  <c r="AJ788" i="1"/>
  <c r="AJ790" i="1"/>
  <c r="AJ792" i="1"/>
  <c r="AJ796" i="1"/>
  <c r="AJ798" i="1"/>
  <c r="AJ804" i="1"/>
  <c r="AJ812" i="1"/>
  <c r="AJ814" i="1"/>
  <c r="AJ820" i="1"/>
  <c r="AJ822" i="1"/>
  <c r="AJ828" i="1"/>
  <c r="AJ830" i="1"/>
  <c r="AJ834" i="1"/>
  <c r="AJ836" i="1"/>
  <c r="AJ840" i="1"/>
  <c r="AJ844" i="1"/>
  <c r="AJ846" i="1"/>
  <c r="AJ848" i="1"/>
  <c r="AJ850" i="1"/>
  <c r="AJ852" i="1"/>
  <c r="AJ856" i="1"/>
  <c r="AJ860" i="1"/>
  <c r="AJ862" i="1"/>
  <c r="AJ864" i="1"/>
  <c r="AJ866" i="1"/>
  <c r="AJ868" i="1"/>
  <c r="AJ872" i="1"/>
  <c r="AJ874" i="1"/>
  <c r="AJ876" i="1"/>
  <c r="AJ878" i="1"/>
  <c r="AJ880" i="1"/>
  <c r="AJ882" i="1"/>
  <c r="AJ888" i="1"/>
  <c r="AJ896" i="1"/>
  <c r="AJ904" i="1"/>
  <c r="AJ916" i="1"/>
  <c r="AJ918" i="1"/>
  <c r="AJ920" i="1"/>
  <c r="AJ922" i="1"/>
  <c r="AJ924" i="1"/>
  <c r="AJ926" i="1"/>
  <c r="AJ928" i="1"/>
  <c r="AJ930" i="1"/>
  <c r="AJ934" i="1"/>
  <c r="AJ936" i="1"/>
  <c r="AJ940" i="1"/>
  <c r="AJ942" i="1"/>
  <c r="AJ944" i="1"/>
  <c r="AJ946" i="1"/>
  <c r="AJ948" i="1"/>
  <c r="AJ950" i="1"/>
  <c r="AJ952" i="1"/>
  <c r="AJ954" i="1"/>
  <c r="AJ956" i="1"/>
  <c r="AJ958" i="1"/>
  <c r="AJ960" i="1"/>
  <c r="AJ962" i="1"/>
  <c r="AJ964" i="1"/>
  <c r="AJ966" i="1"/>
  <c r="AJ968" i="1"/>
  <c r="AJ970" i="1"/>
  <c r="AJ972" i="1"/>
  <c r="AJ974" i="1"/>
  <c r="AJ976" i="1"/>
  <c r="AJ978" i="1"/>
  <c r="AJ980" i="1"/>
  <c r="AJ982" i="1"/>
  <c r="AJ984" i="1"/>
  <c r="AJ986" i="1"/>
  <c r="AJ988" i="1"/>
  <c r="AJ990" i="1"/>
  <c r="AJ992" i="1"/>
  <c r="AJ994" i="1"/>
  <c r="AJ996" i="1"/>
  <c r="AJ998" i="1"/>
  <c r="AJ1000" i="1"/>
  <c r="AJ1002" i="1"/>
  <c r="AJ1004" i="1"/>
  <c r="AJ1006" i="1"/>
  <c r="AJ1014" i="1"/>
  <c r="AJ1020" i="1"/>
  <c r="AJ1030" i="1"/>
  <c r="AJ1034" i="1"/>
  <c r="AJ1038" i="1"/>
  <c r="AJ1040" i="1"/>
  <c r="AJ1042" i="1"/>
  <c r="AJ1044" i="1"/>
  <c r="AJ1048" i="1"/>
  <c r="AJ1050" i="1"/>
  <c r="AJ1052" i="1"/>
  <c r="AJ1054" i="1"/>
  <c r="AJ1058" i="1"/>
  <c r="AJ1060" i="1"/>
  <c r="AJ1064" i="1"/>
  <c r="AJ1066" i="1"/>
  <c r="AJ1068" i="1"/>
  <c r="AJ1070" i="1"/>
  <c r="AJ1074" i="1"/>
  <c r="AJ1076" i="1"/>
  <c r="AJ1080" i="1"/>
  <c r="AJ1082" i="1"/>
  <c r="AJ1084" i="1"/>
  <c r="AJ1086" i="1"/>
  <c r="AJ1090" i="1"/>
  <c r="AJ1092" i="1"/>
  <c r="AJ1096" i="1"/>
  <c r="AJ1098" i="1"/>
  <c r="AJ1100" i="1"/>
  <c r="AJ1104" i="1"/>
  <c r="AJ1112" i="1"/>
  <c r="AJ1118" i="1"/>
  <c r="AJ1120" i="1"/>
  <c r="AJ1124" i="1"/>
  <c r="AJ1126" i="1"/>
  <c r="AJ1128" i="1"/>
  <c r="AJ1132" i="1"/>
  <c r="AJ1134" i="1"/>
  <c r="AJ1138" i="1"/>
  <c r="AJ1140" i="1"/>
  <c r="AJ1144" i="1"/>
  <c r="AJ1148" i="1"/>
  <c r="AJ1152" i="1"/>
  <c r="AJ1164" i="1"/>
  <c r="AJ1166" i="1"/>
  <c r="AJ1168" i="1"/>
  <c r="AJ1170" i="1"/>
  <c r="AJ1180" i="1"/>
  <c r="AJ1182" i="1"/>
  <c r="AJ1184" i="1"/>
  <c r="AJ1186" i="1"/>
  <c r="AJ1196" i="1"/>
  <c r="AJ1198" i="1"/>
  <c r="AJ1200" i="1"/>
  <c r="AJ1202" i="1"/>
  <c r="AJ1206" i="1"/>
  <c r="AJ1208" i="1"/>
  <c r="AJ1210" i="1"/>
  <c r="AJ1216" i="1"/>
  <c r="AJ1218" i="1"/>
  <c r="AJ1224" i="1"/>
  <c r="AJ1226" i="1"/>
  <c r="AJ1230" i="1"/>
  <c r="AJ1232" i="1"/>
  <c r="AJ1234" i="1"/>
  <c r="AJ1240" i="1"/>
  <c r="AJ1250" i="1"/>
  <c r="AJ1252" i="1"/>
  <c r="AJ1256" i="1"/>
  <c r="AJ1258" i="1"/>
  <c r="AJ1260" i="1"/>
  <c r="AJ1262" i="1"/>
  <c r="AJ1264" i="1"/>
  <c r="AJ1268" i="1"/>
  <c r="AJ1270" i="1"/>
  <c r="AJ1276" i="1"/>
  <c r="AJ1280" i="1"/>
  <c r="AJ1282" i="1"/>
  <c r="AJ1284" i="1"/>
  <c r="AJ1292" i="1"/>
  <c r="AJ1298" i="1"/>
  <c r="AJ1304" i="1"/>
  <c r="AJ1306" i="1"/>
  <c r="AJ1308" i="1"/>
  <c r="AJ1310" i="1"/>
  <c r="AJ1312" i="1"/>
  <c r="AJ1316" i="1"/>
  <c r="AJ1318" i="1"/>
  <c r="AJ1320" i="1"/>
  <c r="AJ1322" i="1"/>
  <c r="AJ1324" i="1"/>
  <c r="AJ1326" i="1"/>
  <c r="AJ1330" i="1"/>
  <c r="AJ1332" i="1"/>
  <c r="AJ1334" i="1"/>
  <c r="AJ1336" i="1"/>
  <c r="AJ1338" i="1"/>
  <c r="AJ1340" i="1"/>
  <c r="AJ1342" i="1"/>
  <c r="AJ1344" i="1"/>
  <c r="AJ1346" i="1"/>
  <c r="AJ1348" i="1"/>
  <c r="AJ1350" i="1"/>
  <c r="AJ1352" i="1"/>
  <c r="AJ1356" i="1"/>
  <c r="AJ1358" i="1"/>
  <c r="AJ1360" i="1"/>
  <c r="AJ1362" i="1"/>
  <c r="AJ1364" i="1"/>
  <c r="AJ1366" i="1"/>
  <c r="AJ1368" i="1"/>
  <c r="AJ1370" i="1"/>
  <c r="AJ1376" i="1"/>
  <c r="AJ1378" i="1"/>
  <c r="AJ1380" i="1"/>
  <c r="AJ1382" i="1"/>
  <c r="AJ1386" i="1"/>
  <c r="AJ1390" i="1"/>
  <c r="AJ1392" i="1"/>
  <c r="AJ1396" i="1"/>
  <c r="AJ1398" i="1"/>
  <c r="AJ1406" i="1"/>
  <c r="AJ1414" i="1"/>
  <c r="AJ1418" i="1"/>
  <c r="AJ1420" i="1"/>
  <c r="AJ1422" i="1"/>
  <c r="AJ1426" i="1"/>
  <c r="AJ1430" i="1"/>
  <c r="AJ1436" i="1"/>
  <c r="AJ1438" i="1"/>
  <c r="AJ1446" i="1"/>
  <c r="AJ1454" i="1"/>
  <c r="AJ1458" i="1"/>
  <c r="AJ1460" i="1"/>
  <c r="AJ1462" i="1"/>
  <c r="AJ1466" i="1"/>
  <c r="AJ1468" i="1"/>
  <c r="AJ1474" i="1"/>
  <c r="AJ1482" i="1"/>
  <c r="AJ1490" i="1"/>
  <c r="AJ1504" i="1"/>
  <c r="AJ1506" i="1"/>
  <c r="AJ1508" i="1"/>
  <c r="AJ1518" i="1"/>
  <c r="AJ1526" i="1"/>
  <c r="AJ1534" i="1"/>
  <c r="AJ1544" i="1"/>
  <c r="AJ1546" i="1"/>
  <c r="AJ1552" i="1"/>
  <c r="AJ1556" i="1"/>
  <c r="AJ1558" i="1"/>
  <c r="AJ1560" i="1"/>
  <c r="AJ1562" i="1"/>
  <c r="AJ1568" i="1"/>
  <c r="AJ1570" i="1"/>
  <c r="AJ1576" i="1"/>
  <c r="AJ1578" i="1"/>
  <c r="AJ1582" i="1"/>
  <c r="AJ1584" i="1"/>
  <c r="AJ1588" i="1"/>
  <c r="AJ1590" i="1"/>
  <c r="AJ1596" i="1"/>
  <c r="AJ1598" i="1"/>
  <c r="AJ1600" i="1"/>
  <c r="AJ1604" i="1"/>
  <c r="AJ1606" i="1"/>
  <c r="AJ1608" i="1"/>
  <c r="AJ1612" i="1"/>
  <c r="AJ1614" i="1"/>
  <c r="AJ1616" i="1"/>
  <c r="AJ1620" i="1"/>
  <c r="AJ1622" i="1"/>
  <c r="AJ1628" i="1"/>
  <c r="AJ1630" i="1"/>
  <c r="AJ1634" i="1"/>
  <c r="AJ1636" i="1"/>
  <c r="AJ1638" i="1"/>
  <c r="AJ1642" i="1"/>
  <c r="AJ1644" i="1"/>
  <c r="AJ1646" i="1"/>
  <c r="AJ1650" i="1"/>
  <c r="AJ1652" i="1"/>
  <c r="AJ1654" i="1"/>
  <c r="AJ1658" i="1"/>
  <c r="AJ1660" i="1"/>
  <c r="AJ1662" i="1"/>
  <c r="AJ1666" i="1"/>
  <c r="AJ1668" i="1"/>
  <c r="AJ1670" i="1"/>
  <c r="AJ1674" i="1"/>
  <c r="AJ1676" i="1"/>
  <c r="AJ1678" i="1"/>
  <c r="AJ1682" i="1"/>
  <c r="AJ1684" i="1"/>
  <c r="AJ1686" i="1"/>
  <c r="AJ1690" i="1"/>
  <c r="AJ1692" i="1"/>
  <c r="AJ1694" i="1"/>
  <c r="AJ1700" i="1"/>
  <c r="AJ1702" i="1"/>
  <c r="AJ1704" i="1"/>
  <c r="AJ1708" i="1"/>
  <c r="AJ1710" i="1"/>
  <c r="AJ1712" i="1"/>
  <c r="AJ1716" i="1"/>
  <c r="AJ1718" i="1"/>
  <c r="AJ1720" i="1"/>
  <c r="AJ1724" i="1"/>
  <c r="AJ1726" i="1"/>
  <c r="AJ1728" i="1"/>
  <c r="AJ1732" i="1"/>
  <c r="AJ1734" i="1"/>
  <c r="AJ1736" i="1"/>
  <c r="AJ1740" i="1"/>
  <c r="AJ1742" i="1"/>
  <c r="AJ1744" i="1"/>
  <c r="AJ1748" i="1"/>
  <c r="AJ1750" i="1"/>
  <c r="AJ1752" i="1"/>
  <c r="AJ1762" i="1"/>
  <c r="AJ1766" i="1"/>
  <c r="AJ1770" i="1"/>
  <c r="AJ1778" i="1"/>
  <c r="AJ1782" i="1"/>
  <c r="AJ1786" i="1"/>
  <c r="AJ1790" i="1"/>
  <c r="AJ1794" i="1"/>
  <c r="AJ1796" i="1"/>
  <c r="AJ1802" i="1"/>
  <c r="AJ1812" i="1"/>
  <c r="AJ1814" i="1"/>
  <c r="AJ1818" i="1"/>
  <c r="AJ1822" i="1"/>
  <c r="AJ1826" i="1"/>
  <c r="AJ1828" i="1"/>
  <c r="AJ1834" i="1"/>
  <c r="AJ1844" i="1"/>
  <c r="AJ1846" i="1"/>
  <c r="AJ1850" i="1"/>
  <c r="AJ1854" i="1"/>
  <c r="AJ1858" i="1"/>
  <c r="AJ1860" i="1"/>
  <c r="AJ1864" i="1"/>
  <c r="AJ1866" i="1"/>
  <c r="AJ1876" i="1"/>
  <c r="AJ1878" i="1"/>
  <c r="AJ1882" i="1"/>
  <c r="AJ1886" i="1"/>
  <c r="AJ1890" i="1"/>
  <c r="AJ1898" i="1"/>
  <c r="AJ1906" i="1"/>
  <c r="AJ1908" i="1"/>
  <c r="AJ1910" i="1"/>
  <c r="AJ1916" i="1"/>
  <c r="AJ1926" i="1"/>
  <c r="AJ1934" i="1"/>
  <c r="AJ1936" i="1"/>
  <c r="AJ1938" i="1"/>
  <c r="AJ1940" i="1"/>
  <c r="AJ1942" i="1"/>
  <c r="AJ1944" i="1"/>
  <c r="AJ1946" i="1"/>
  <c r="AJ1950" i="1"/>
  <c r="AJ1952" i="1"/>
  <c r="AJ1954" i="1"/>
  <c r="AJ1956" i="1"/>
  <c r="AJ1958" i="1"/>
  <c r="AJ1960" i="1"/>
  <c r="AJ1962" i="1"/>
  <c r="AJ1964" i="1"/>
  <c r="AJ1968" i="1"/>
  <c r="AJ1970" i="1"/>
  <c r="AJ1972" i="1"/>
  <c r="AJ1980" i="1"/>
  <c r="AJ1982" i="1"/>
  <c r="AJ1986" i="1"/>
  <c r="AJ1988" i="1"/>
  <c r="AJ1996" i="1"/>
  <c r="AJ2000" i="1"/>
  <c r="AJ2004" i="1"/>
  <c r="AJ2010" i="1"/>
  <c r="AJ2012" i="1"/>
  <c r="AJ2014" i="1"/>
  <c r="AJ2016" i="1"/>
  <c r="AJ2018" i="1"/>
  <c r="AJ2020" i="1"/>
  <c r="AJ2028" i="1"/>
  <c r="AJ2030" i="1"/>
  <c r="AJ2032" i="1"/>
  <c r="AJ2036" i="1"/>
  <c r="AJ2044" i="1"/>
  <c r="AJ2054" i="1"/>
  <c r="AJ2056" i="1"/>
  <c r="AJ2058" i="1"/>
  <c r="AJ2060" i="1"/>
  <c r="AJ2062" i="1"/>
  <c r="AJ2064" i="1"/>
  <c r="AJ2072" i="1"/>
  <c r="AJ2074" i="1"/>
  <c r="AJ2076" i="1"/>
  <c r="AJ2090" i="1"/>
  <c r="AJ2092" i="1"/>
  <c r="AJ2094" i="1"/>
  <c r="AJ2096" i="1"/>
  <c r="AJ2100" i="1"/>
  <c r="AJ2106" i="1"/>
  <c r="AJ2108" i="1"/>
  <c r="AJ2112" i="1"/>
  <c r="AJ2118" i="1"/>
  <c r="AJ2120" i="1"/>
  <c r="AJ2124" i="1"/>
  <c r="AJ2126" i="1"/>
  <c r="AJ2128" i="1"/>
  <c r="AJ2130" i="1"/>
  <c r="AJ2136" i="1"/>
  <c r="AJ2138" i="1"/>
  <c r="AJ2152" i="1"/>
  <c r="AJ2154" i="1"/>
  <c r="AJ2156" i="1"/>
  <c r="AJ2160" i="1"/>
  <c r="AJ2162" i="1"/>
  <c r="AJ2164" i="1"/>
  <c r="AJ2172" i="1"/>
  <c r="AJ2182" i="1"/>
  <c r="AJ2184" i="1"/>
  <c r="AJ2186" i="1"/>
  <c r="AJ2188" i="1"/>
  <c r="AJ2190" i="1"/>
  <c r="AJ2192" i="1"/>
  <c r="AJ2196" i="1"/>
  <c r="AJ2200" i="1"/>
  <c r="AJ2212" i="1"/>
  <c r="AJ2222" i="1"/>
  <c r="AJ2224" i="1"/>
  <c r="AJ2228" i="1"/>
  <c r="AJ2234" i="1"/>
  <c r="AJ2236" i="1"/>
  <c r="AJ2238" i="1"/>
  <c r="AJ2240" i="1"/>
  <c r="AJ2242" i="1"/>
  <c r="AJ2244" i="1"/>
  <c r="AJ2246" i="1"/>
  <c r="AJ2254" i="1"/>
  <c r="AJ2264" i="1"/>
  <c r="AJ2270" i="1"/>
  <c r="AJ2276" i="1"/>
  <c r="AJ2284" i="1"/>
  <c r="AJ2290" i="1"/>
  <c r="AJ2300" i="1"/>
  <c r="AJ2310" i="1"/>
  <c r="AJ2312" i="1"/>
  <c r="AJ2316" i="1"/>
  <c r="AJ2318" i="1"/>
  <c r="AJ2322" i="1"/>
  <c r="AJ2324" i="1"/>
  <c r="AJ2328" i="1"/>
  <c r="AJ2330" i="1"/>
  <c r="AJ2344" i="1"/>
  <c r="AJ2346" i="1"/>
  <c r="AJ2348" i="1"/>
  <c r="AJ2352" i="1"/>
  <c r="AJ2360" i="1"/>
  <c r="AJ2362" i="1"/>
  <c r="AJ2364" i="1"/>
  <c r="AJ2368" i="1"/>
  <c r="AJ2374" i="1"/>
  <c r="AJ2376" i="1"/>
  <c r="AJ2378" i="1"/>
  <c r="AJ2380" i="1"/>
  <c r="AJ2384" i="1"/>
  <c r="AJ2386" i="1"/>
  <c r="AJ2388" i="1"/>
  <c r="AJ2396" i="1"/>
  <c r="AJ2398" i="1"/>
  <c r="AJ2400" i="1"/>
  <c r="AJ2408" i="1"/>
  <c r="AJ2410" i="1"/>
  <c r="AJ2412" i="1"/>
  <c r="AJ2416" i="1"/>
  <c r="AJ2420" i="1"/>
  <c r="AJ2424" i="1"/>
  <c r="AJ2428" i="1"/>
  <c r="AJ2430" i="1"/>
  <c r="AJ2436" i="1"/>
  <c r="AJ2438" i="1"/>
  <c r="AJ2440" i="1"/>
  <c r="AJ2442" i="1"/>
  <c r="AJ2444" i="1"/>
  <c r="AJ2446" i="1"/>
  <c r="AJ2450" i="1"/>
  <c r="AJ2452" i="1"/>
  <c r="AJ2456" i="1"/>
  <c r="AJ2460" i="1"/>
  <c r="AJ2462" i="1"/>
  <c r="AJ2468" i="1"/>
  <c r="AJ2472" i="1"/>
  <c r="AJ2474" i="1"/>
  <c r="AJ2476" i="1"/>
  <c r="AJ2478" i="1"/>
  <c r="AJ2484" i="1"/>
  <c r="AJ2488" i="1"/>
  <c r="AJ2490" i="1"/>
  <c r="AJ2494" i="1"/>
  <c r="AJ2496" i="1"/>
  <c r="AJ2502" i="1"/>
  <c r="AJ2506" i="1"/>
  <c r="AJ2508" i="1"/>
  <c r="AJ2510" i="1"/>
  <c r="AJ2516" i="1"/>
  <c r="AJ2518" i="1"/>
  <c r="AJ2524" i="1"/>
  <c r="AJ2526" i="1"/>
  <c r="AJ2532" i="1"/>
  <c r="AJ2534" i="1"/>
  <c r="AJ2542" i="1"/>
  <c r="AJ2548" i="1"/>
  <c r="AJ2550" i="1"/>
  <c r="AJ2552" i="1"/>
  <c r="AJ2556" i="1"/>
  <c r="AJ2558" i="1"/>
  <c r="AJ2560" i="1"/>
  <c r="AJ2564" i="1"/>
  <c r="AJ2566" i="1"/>
  <c r="AJ2572" i="1"/>
  <c r="AJ2574" i="1"/>
  <c r="AJ2580" i="1"/>
  <c r="AJ2582" i="1"/>
  <c r="AJ2584" i="1"/>
  <c r="AJ2594" i="1"/>
  <c r="AJ2596" i="1"/>
  <c r="AJ2600" i="1"/>
  <c r="AJ2610" i="1"/>
  <c r="AJ2612" i="1"/>
  <c r="AJ2616" i="1"/>
  <c r="AJ2620" i="1"/>
  <c r="AJ2624" i="1"/>
  <c r="AJ2630" i="1"/>
  <c r="AJ2634" i="1"/>
  <c r="AJ2636" i="1"/>
  <c r="AJ2638" i="1"/>
  <c r="AJ2650" i="1"/>
  <c r="AJ2676" i="1"/>
  <c r="AJ2678" i="1"/>
  <c r="AJ2688" i="1"/>
  <c r="AJ2702" i="1"/>
  <c r="AJ2714" i="1"/>
  <c r="AJ2718" i="1"/>
  <c r="AJ2720" i="1"/>
  <c r="AJ2724" i="1"/>
  <c r="AJ2728" i="1"/>
  <c r="AJ2734" i="1"/>
  <c r="AJ2736" i="1"/>
  <c r="AJ2740" i="1"/>
  <c r="AJ2752" i="1"/>
  <c r="AJ2754" i="1"/>
  <c r="AJ2756" i="1"/>
  <c r="AJ2760" i="1"/>
  <c r="AJ2762" i="1"/>
  <c r="AJ2764" i="1"/>
  <c r="AJ2766" i="1"/>
  <c r="AJ2768" i="1"/>
  <c r="AJ2770" i="1"/>
  <c r="AJ2772" i="1"/>
  <c r="AJ2774" i="1"/>
  <c r="AJ2776" i="1"/>
  <c r="AJ2778" i="1"/>
  <c r="AJ2784" i="1"/>
  <c r="AJ2790" i="1"/>
  <c r="AJ2792" i="1"/>
  <c r="AJ2796" i="1"/>
  <c r="AJ2798" i="1"/>
  <c r="AJ2800" i="1"/>
  <c r="AJ2806" i="1"/>
  <c r="AJ2808" i="1"/>
  <c r="AJ2810" i="1"/>
  <c r="AJ2814" i="1"/>
  <c r="AJ2816" i="1"/>
  <c r="AJ2818" i="1"/>
  <c r="AJ2820" i="1"/>
  <c r="AJ2822" i="1"/>
  <c r="AJ2824" i="1"/>
  <c r="AJ2826" i="1"/>
  <c r="AJ2828" i="1"/>
  <c r="AJ2830" i="1"/>
  <c r="AJ2832" i="1"/>
  <c r="AJ2838" i="1"/>
  <c r="AJ2840" i="1"/>
  <c r="AJ2844" i="1"/>
  <c r="AJ2848" i="1"/>
  <c r="AJ2852" i="1"/>
  <c r="AJ2854" i="1"/>
  <c r="AJ2856" i="1"/>
  <c r="AJ2858" i="1"/>
  <c r="AJ2860" i="1"/>
  <c r="AJ2862" i="1"/>
  <c r="AJ2864" i="1"/>
  <c r="AJ2866" i="1"/>
  <c r="AJ2870" i="1"/>
  <c r="AJ2872" i="1"/>
  <c r="AJ2874" i="1"/>
  <c r="AJ2876" i="1"/>
  <c r="AJ2878" i="1"/>
  <c r="AJ2880" i="1"/>
  <c r="AJ2882" i="1"/>
  <c r="AJ2892" i="1"/>
  <c r="AJ2894" i="1"/>
  <c r="AJ2898" i="1"/>
  <c r="AJ2904" i="1"/>
  <c r="AJ2908" i="1"/>
  <c r="AJ2912" i="1"/>
  <c r="AJ2916" i="1"/>
  <c r="AJ2918" i="1"/>
  <c r="AJ2920" i="1"/>
  <c r="AJ2922" i="1"/>
  <c r="AJ2926" i="1"/>
  <c r="AJ2928" i="1"/>
  <c r="AJ2930" i="1"/>
  <c r="AJ2932" i="1"/>
  <c r="AJ2936" i="1"/>
  <c r="AJ2938" i="1"/>
  <c r="AJ2940" i="1"/>
  <c r="AJ2942" i="1"/>
  <c r="AJ2944" i="1"/>
  <c r="AJ2946" i="1"/>
  <c r="AJ2956" i="1"/>
  <c r="AJ2958" i="1"/>
  <c r="AJ2960" i="1"/>
  <c r="AJ2962" i="1"/>
  <c r="AJ2968" i="1"/>
  <c r="AJ2972" i="1"/>
  <c r="AJ2976" i="1"/>
  <c r="AJ2980" i="1"/>
  <c r="AJ2982" i="1"/>
  <c r="AJ2984" i="1"/>
  <c r="AJ2986" i="1"/>
  <c r="AJ2988" i="1"/>
  <c r="AJ2990" i="1"/>
  <c r="AJ2994" i="1"/>
  <c r="AJ3000" i="1"/>
  <c r="AJ3002" i="1"/>
  <c r="AJ3004" i="1"/>
  <c r="AJ3006" i="1"/>
  <c r="AJ3008" i="1"/>
  <c r="AJ3010" i="1"/>
  <c r="AJ3014" i="1"/>
  <c r="AJ3016" i="1"/>
  <c r="AJ3020" i="1"/>
  <c r="AJ3022" i="1"/>
  <c r="AJ3024" i="1"/>
  <c r="AJ3026" i="1"/>
  <c r="AJ3032" i="1"/>
  <c r="AJ3034" i="1"/>
  <c r="AJ3036" i="1"/>
  <c r="AJ3038" i="1"/>
  <c r="AJ3040" i="1"/>
  <c r="AJ3044" i="1"/>
  <c r="AJ3048" i="1"/>
  <c r="AJ3050" i="1"/>
  <c r="AJ3052" i="1"/>
  <c r="AJ3054" i="1"/>
  <c r="AJ3056" i="1"/>
  <c r="AJ3058" i="1"/>
  <c r="AJ3066" i="1"/>
  <c r="AJ3068" i="1"/>
  <c r="AJ3072" i="1"/>
  <c r="AJ3076" i="1"/>
  <c r="AJ3082" i="1"/>
  <c r="AJ3084" i="1"/>
  <c r="AJ3086" i="1"/>
  <c r="AJ3088" i="1"/>
  <c r="AJ3090" i="1"/>
  <c r="AJ3094" i="1"/>
  <c r="AJ3100" i="1"/>
  <c r="AJ3104" i="1"/>
  <c r="AJ3106" i="1"/>
  <c r="AJ3108" i="1"/>
  <c r="AJ3114" i="1"/>
  <c r="AJ3116" i="1"/>
  <c r="AJ3118" i="1"/>
  <c r="AJ3120" i="1"/>
  <c r="AJ3122" i="1"/>
  <c r="AJ3124" i="1"/>
  <c r="AJ3126" i="1"/>
  <c r="AJ3128" i="1"/>
  <c r="AJ3132" i="1"/>
  <c r="AJ3136" i="1"/>
  <c r="AJ3140" i="1"/>
  <c r="AJ3142" i="1"/>
  <c r="AJ3148" i="1"/>
  <c r="AJ3150" i="1"/>
  <c r="AJ3152" i="1"/>
  <c r="AJ3154" i="1"/>
  <c r="AJ3156" i="1"/>
  <c r="AJ3166" i="1"/>
  <c r="AJ3168" i="1"/>
  <c r="AJ3172" i="1"/>
  <c r="AJ3174" i="1"/>
  <c r="AJ3180" i="1"/>
  <c r="AJ3182" i="1"/>
  <c r="AJ3184" i="1"/>
  <c r="AJ3186" i="1"/>
  <c r="AJ3196" i="1"/>
  <c r="AJ3200" i="1"/>
  <c r="AJ3204" i="1"/>
  <c r="AJ3206" i="1"/>
  <c r="AJ3210" i="1"/>
  <c r="AJ3214" i="1"/>
  <c r="AJ3218" i="1"/>
  <c r="AJ3220" i="1"/>
  <c r="AJ3224" i="1"/>
  <c r="AJ3226" i="1"/>
  <c r="AJ3230" i="1"/>
  <c r="AJ3236" i="1"/>
  <c r="AJ3238" i="1"/>
  <c r="AJ3240" i="1"/>
  <c r="AJ3242" i="1"/>
  <c r="AJ3244" i="1"/>
  <c r="AJ3246" i="1"/>
  <c r="AJ3248" i="1"/>
  <c r="AJ3256" i="1"/>
  <c r="AJ3262" i="1"/>
  <c r="AJ3264" i="1"/>
  <c r="AJ3270" i="1"/>
  <c r="AJ3272" i="1"/>
  <c r="AJ3274" i="1"/>
  <c r="AJ3276" i="1"/>
  <c r="AJ3278" i="1"/>
  <c r="AJ3282" i="1"/>
  <c r="AJ3284" i="1"/>
  <c r="AJ3286" i="1"/>
  <c r="AJ3288" i="1"/>
  <c r="AJ3290" i="1"/>
  <c r="AJ3294" i="1"/>
  <c r="AJ3296" i="1"/>
  <c r="AJ3302" i="1"/>
  <c r="AJ3304" i="1"/>
  <c r="AJ3306" i="1"/>
  <c r="AJ3312" i="1"/>
  <c r="AJ3314" i="1"/>
  <c r="AJ3316" i="1"/>
  <c r="AJ3318" i="1"/>
  <c r="AJ3322" i="1"/>
  <c r="AJ3324" i="1"/>
  <c r="AJ3326" i="1"/>
  <c r="AJ3334" i="1"/>
  <c r="AJ3346" i="1"/>
  <c r="AJ3348" i="1"/>
  <c r="AJ3350" i="1"/>
  <c r="AJ3352" i="1"/>
  <c r="AJ3354" i="1"/>
  <c r="AJ3364" i="1"/>
  <c r="AJ3366" i="1"/>
  <c r="AJ3368" i="1"/>
  <c r="AJ3370" i="1"/>
  <c r="AJ3372" i="1"/>
  <c r="AJ3374" i="1"/>
  <c r="AJ3376" i="1"/>
  <c r="AJ3378" i="1"/>
  <c r="AJ3380" i="1"/>
  <c r="AJ3386" i="1"/>
  <c r="AJ3388" i="1"/>
  <c r="AJ3390" i="1"/>
  <c r="AJ3398" i="1"/>
  <c r="AJ3400" i="1"/>
  <c r="AJ3402" i="1"/>
  <c r="AJ3404" i="1"/>
  <c r="AJ3406" i="1"/>
  <c r="AJ3410" i="1"/>
  <c r="AJ3412" i="1"/>
  <c r="AJ3414" i="1"/>
  <c r="AJ3418" i="1"/>
  <c r="AJ3422" i="1"/>
  <c r="AJ3426" i="1"/>
  <c r="AJ3434" i="1"/>
  <c r="AJ3436" i="1"/>
  <c r="AJ3438" i="1"/>
  <c r="AJ3442" i="1"/>
  <c r="AJ3446" i="1"/>
  <c r="AJ3452" i="1"/>
  <c r="AJ3454" i="1"/>
  <c r="AJ3458" i="1"/>
  <c r="AJ3466" i="1"/>
  <c r="AJ3470" i="1"/>
  <c r="AJ3476" i="1"/>
  <c r="AJ3478" i="1"/>
  <c r="AJ3486" i="1"/>
  <c r="AJ3490" i="1"/>
  <c r="AJ3494" i="1"/>
  <c r="AJ3496" i="1"/>
  <c r="AJ3498" i="1"/>
  <c r="AJ3502" i="1"/>
  <c r="AJ3504" i="1"/>
  <c r="AJ3506" i="1"/>
  <c r="AJ3508" i="1"/>
  <c r="AJ80" i="1"/>
  <c r="AJ84" i="1"/>
  <c r="AJ86" i="1"/>
  <c r="AJ88" i="1"/>
  <c r="AJ90" i="1"/>
  <c r="AJ92" i="1"/>
  <c r="AJ94" i="1"/>
  <c r="AJ96" i="1"/>
  <c r="AJ100" i="1"/>
  <c r="AJ104" i="1"/>
  <c r="AJ106" i="1"/>
  <c r="AJ108" i="1"/>
  <c r="AJ110" i="1"/>
  <c r="AJ112" i="1"/>
  <c r="AJ114" i="1"/>
  <c r="AJ116" i="1"/>
  <c r="AJ120" i="1"/>
  <c r="AJ124" i="1"/>
  <c r="AJ128" i="1"/>
  <c r="AJ130" i="1"/>
  <c r="AJ132" i="1"/>
  <c r="AJ136" i="1"/>
  <c r="AJ140" i="1"/>
  <c r="AJ142" i="1"/>
  <c r="AJ144" i="1"/>
  <c r="AJ148" i="1"/>
  <c r="AJ150" i="1"/>
  <c r="AJ152" i="1"/>
  <c r="AJ154" i="1"/>
  <c r="AJ156" i="1"/>
  <c r="AJ160" i="1"/>
  <c r="AJ162" i="1"/>
  <c r="AJ164" i="1"/>
  <c r="AJ168" i="1"/>
  <c r="AJ172" i="1"/>
  <c r="AJ176" i="1"/>
  <c r="AJ180" i="1"/>
  <c r="AJ182" i="1"/>
  <c r="AJ184" i="1"/>
  <c r="AJ186" i="1"/>
  <c r="AJ188" i="1"/>
  <c r="AJ192" i="1"/>
  <c r="AJ196" i="1"/>
  <c r="AJ198" i="1"/>
  <c r="AJ200" i="1"/>
  <c r="AJ204" i="1"/>
  <c r="AJ206" i="1"/>
  <c r="AJ208" i="1"/>
  <c r="AJ210" i="1"/>
  <c r="AJ212" i="1"/>
  <c r="AJ214" i="1"/>
  <c r="AJ216" i="1"/>
  <c r="AJ218" i="1"/>
  <c r="AJ220" i="1"/>
  <c r="AJ224" i="1"/>
  <c r="AJ228" i="1"/>
  <c r="AJ230" i="1"/>
  <c r="AJ232" i="1"/>
  <c r="AJ234" i="1"/>
  <c r="AJ236" i="1"/>
  <c r="AJ238" i="1"/>
  <c r="AJ240" i="1"/>
  <c r="AJ244" i="1"/>
  <c r="AJ246" i="1"/>
  <c r="AJ248" i="1"/>
  <c r="AJ252" i="1"/>
  <c r="AJ256" i="1"/>
  <c r="AJ258" i="1"/>
  <c r="AJ260" i="1"/>
  <c r="AJ264" i="1"/>
  <c r="AJ268" i="1"/>
  <c r="AJ272" i="1"/>
  <c r="AJ276" i="1"/>
  <c r="AJ278" i="1"/>
  <c r="AJ280" i="1"/>
  <c r="AJ282" i="1"/>
  <c r="AJ284" i="1"/>
  <c r="AJ288" i="1"/>
  <c r="AJ290" i="1"/>
  <c r="AJ292" i="1"/>
  <c r="AJ296" i="1"/>
  <c r="AJ300" i="1"/>
  <c r="AJ304" i="1"/>
  <c r="AJ308" i="1"/>
  <c r="AJ312" i="1"/>
  <c r="AJ316" i="1"/>
  <c r="AJ320" i="1"/>
  <c r="AJ324" i="1"/>
  <c r="AJ328" i="1"/>
  <c r="AJ332" i="1"/>
  <c r="AJ334" i="1"/>
  <c r="AJ336" i="1"/>
  <c r="AJ340" i="1"/>
  <c r="AJ342" i="1"/>
  <c r="AJ344" i="1"/>
  <c r="AJ346" i="1"/>
  <c r="AJ348" i="1"/>
  <c r="AJ352" i="1"/>
  <c r="AJ356" i="1"/>
  <c r="AJ358" i="1"/>
  <c r="AJ360" i="1"/>
  <c r="AJ364" i="1"/>
  <c r="AJ366" i="1"/>
  <c r="AJ368" i="1"/>
  <c r="AJ370" i="1"/>
  <c r="AJ372" i="1"/>
  <c r="AJ376" i="1"/>
  <c r="AJ380" i="1"/>
  <c r="AJ384" i="1"/>
  <c r="AJ388" i="1"/>
  <c r="AJ392" i="1"/>
  <c r="AJ394" i="1"/>
  <c r="AJ396" i="1"/>
  <c r="AJ400" i="1"/>
  <c r="AJ404" i="1"/>
  <c r="AJ408" i="1"/>
  <c r="AJ412" i="1"/>
  <c r="AJ414" i="1"/>
  <c r="AJ416" i="1"/>
  <c r="AJ420" i="1"/>
  <c r="AJ424" i="1"/>
  <c r="AJ426" i="1"/>
  <c r="AJ428" i="1"/>
  <c r="AJ432" i="1"/>
  <c r="AJ436" i="1"/>
  <c r="AJ440" i="1"/>
  <c r="AJ442" i="1"/>
  <c r="AJ444" i="1"/>
  <c r="AJ448" i="1"/>
  <c r="AJ450" i="1"/>
  <c r="AJ452" i="1"/>
  <c r="AJ454" i="1"/>
  <c r="AJ456" i="1"/>
  <c r="AJ458" i="1"/>
  <c r="AJ460" i="1"/>
  <c r="AJ464" i="1"/>
  <c r="AJ466" i="1"/>
  <c r="AJ468" i="1"/>
  <c r="AJ472" i="1"/>
  <c r="AJ474" i="1"/>
  <c r="AJ476" i="1"/>
  <c r="AJ480" i="1"/>
  <c r="AJ482" i="1"/>
  <c r="AJ484" i="1"/>
  <c r="AJ488" i="1"/>
  <c r="AJ490" i="1"/>
  <c r="AJ492" i="1"/>
  <c r="AJ494" i="1"/>
  <c r="AJ496" i="1"/>
  <c r="AJ500" i="1"/>
  <c r="AJ504" i="1"/>
  <c r="AJ506" i="1"/>
  <c r="AJ508" i="1"/>
  <c r="AJ510" i="1"/>
  <c r="AJ512" i="1"/>
  <c r="AJ516" i="1"/>
  <c r="AJ520" i="1"/>
  <c r="AJ522" i="1"/>
  <c r="AJ528" i="1"/>
  <c r="AJ536" i="1"/>
  <c r="AJ538" i="1"/>
  <c r="AJ540" i="1"/>
  <c r="AJ544" i="1"/>
  <c r="AJ552" i="1"/>
  <c r="AJ554" i="1"/>
  <c r="AJ562" i="1"/>
  <c r="AJ564" i="1"/>
  <c r="AJ568" i="1"/>
  <c r="AJ570" i="1"/>
  <c r="AJ576" i="1"/>
  <c r="AJ584" i="1"/>
  <c r="AJ592" i="1"/>
  <c r="AJ600" i="1"/>
  <c r="AJ602" i="1"/>
  <c r="AJ608" i="1"/>
  <c r="AJ610" i="1"/>
  <c r="AJ612" i="1"/>
  <c r="AJ616" i="1"/>
  <c r="AJ618" i="1"/>
  <c r="AJ626" i="1"/>
  <c r="AJ632" i="1"/>
  <c r="AJ634" i="1"/>
  <c r="AJ642" i="1"/>
  <c r="AJ648" i="1"/>
  <c r="AJ658" i="1"/>
  <c r="AJ664" i="1"/>
  <c r="AJ666" i="1"/>
  <c r="AJ674" i="1"/>
  <c r="AJ676" i="1"/>
  <c r="AJ680" i="1"/>
  <c r="AJ684" i="1"/>
  <c r="AJ686" i="1"/>
  <c r="AJ688" i="1"/>
  <c r="AJ692" i="1"/>
  <c r="AJ694" i="1"/>
  <c r="AJ696" i="1"/>
  <c r="AJ700" i="1"/>
  <c r="AJ702" i="1"/>
  <c r="AJ704" i="1"/>
  <c r="AJ708" i="1"/>
  <c r="AJ710" i="1"/>
  <c r="AJ712" i="1"/>
  <c r="AJ716" i="1"/>
  <c r="AJ718" i="1"/>
  <c r="AJ720" i="1"/>
  <c r="AJ724" i="1"/>
  <c r="AJ728" i="1"/>
  <c r="AJ732" i="1"/>
  <c r="AJ734" i="1"/>
  <c r="AJ738" i="1"/>
  <c r="AJ742" i="1"/>
  <c r="AJ750" i="1"/>
  <c r="AJ756" i="1"/>
  <c r="AJ758" i="1"/>
  <c r="AJ760" i="1"/>
  <c r="AJ764" i="1"/>
  <c r="AJ766" i="1"/>
  <c r="AJ768" i="1"/>
  <c r="AJ770" i="1"/>
  <c r="AJ772" i="1"/>
  <c r="AJ774" i="1"/>
  <c r="AJ776" i="1"/>
  <c r="AJ782" i="1"/>
  <c r="AJ784" i="1"/>
  <c r="AJ786" i="1"/>
  <c r="AJ794" i="1"/>
  <c r="AJ800" i="1"/>
  <c r="AJ802" i="1"/>
  <c r="AJ806" i="1"/>
  <c r="AJ808" i="1"/>
  <c r="AJ810" i="1"/>
  <c r="AJ816" i="1"/>
  <c r="AJ818" i="1"/>
  <c r="AJ824" i="1"/>
  <c r="AJ826" i="1"/>
  <c r="AJ832" i="1"/>
  <c r="AJ838" i="1"/>
  <c r="AJ842" i="1"/>
  <c r="AJ854" i="1"/>
  <c r="AJ858" i="1"/>
  <c r="AJ870" i="1"/>
  <c r="AJ884" i="1"/>
  <c r="AJ886" i="1"/>
  <c r="AJ890" i="1"/>
  <c r="AJ892" i="1"/>
  <c r="AJ894" i="1"/>
  <c r="AJ898" i="1"/>
  <c r="AJ900" i="1"/>
  <c r="AJ902" i="1"/>
  <c r="AJ906" i="1"/>
  <c r="AJ908" i="1"/>
  <c r="AJ910" i="1"/>
  <c r="AJ912" i="1"/>
  <c r="AJ914" i="1"/>
  <c r="AJ932" i="1"/>
  <c r="AJ938" i="1"/>
  <c r="AJ1008" i="1"/>
  <c r="AJ1010" i="1"/>
  <c r="AJ1012" i="1"/>
  <c r="AJ1016" i="1"/>
  <c r="AJ1018" i="1"/>
  <c r="AJ1022" i="1"/>
  <c r="AJ1024" i="1"/>
  <c r="AJ1026" i="1"/>
  <c r="AJ1028" i="1"/>
  <c r="AJ1032" i="1"/>
  <c r="AJ1036" i="1"/>
  <c r="AJ1046" i="1"/>
  <c r="AJ1056" i="1"/>
  <c r="AJ1062" i="1"/>
  <c r="AJ1072" i="1"/>
  <c r="AJ1078" i="1"/>
  <c r="AJ1088" i="1"/>
  <c r="AJ1094" i="1"/>
  <c r="AJ1102" i="1"/>
  <c r="AJ1106" i="1"/>
  <c r="AJ1108" i="1"/>
  <c r="AJ1110" i="1"/>
  <c r="AJ1114" i="1"/>
  <c r="AJ1116" i="1"/>
  <c r="AJ1122" i="1"/>
  <c r="AJ1130" i="1"/>
  <c r="AJ1136" i="1"/>
  <c r="AJ1142" i="1"/>
  <c r="AJ1146" i="1"/>
  <c r="AJ1150" i="1"/>
  <c r="AJ1154" i="1"/>
  <c r="AJ1156" i="1"/>
  <c r="AJ1158" i="1"/>
  <c r="AJ1160" i="1"/>
  <c r="AJ1162" i="1"/>
  <c r="AJ1172" i="1"/>
  <c r="AJ1174" i="1"/>
  <c r="AJ1176" i="1"/>
  <c r="AJ1178" i="1"/>
  <c r="AJ1188" i="1"/>
  <c r="AJ1190" i="1"/>
  <c r="AJ1192" i="1"/>
  <c r="AJ1194" i="1"/>
  <c r="AJ1204" i="1"/>
  <c r="AJ1212" i="1"/>
  <c r="AJ1214" i="1"/>
  <c r="AJ1220" i="1"/>
  <c r="AJ1222" i="1"/>
  <c r="AJ1228" i="1"/>
  <c r="AJ1236" i="1"/>
  <c r="AJ1238" i="1"/>
  <c r="AJ1242" i="1"/>
  <c r="AJ1244" i="1"/>
  <c r="AJ1246" i="1"/>
  <c r="AJ1248" i="1"/>
  <c r="AJ1254" i="1"/>
  <c r="AJ1266" i="1"/>
  <c r="AJ1272" i="1"/>
  <c r="AJ1274" i="1"/>
  <c r="AJ1278" i="1"/>
  <c r="AJ1286" i="1"/>
  <c r="AJ1288" i="1"/>
  <c r="AJ1290" i="1"/>
  <c r="AJ1294" i="1"/>
  <c r="AJ1296" i="1"/>
  <c r="AJ1300" i="1"/>
  <c r="AJ1302" i="1"/>
  <c r="AJ1314" i="1"/>
  <c r="AJ1328" i="1"/>
  <c r="AJ1354" i="1"/>
  <c r="AJ1372" i="1"/>
  <c r="AJ1374" i="1"/>
  <c r="AJ1384" i="1"/>
  <c r="AJ1388" i="1"/>
  <c r="AJ1394" i="1"/>
  <c r="AJ1400" i="1"/>
  <c r="AJ1402" i="1"/>
  <c r="AJ1404" i="1"/>
  <c r="AJ1408" i="1"/>
  <c r="AJ1410" i="1"/>
  <c r="AJ1412" i="1"/>
  <c r="AJ1416" i="1"/>
  <c r="AJ1424" i="1"/>
  <c r="AJ1428" i="1"/>
  <c r="AJ1432" i="1"/>
  <c r="AJ1434" i="1"/>
  <c r="AJ1440" i="1"/>
  <c r="AJ1442" i="1"/>
  <c r="AJ1444" i="1"/>
  <c r="AJ1448" i="1"/>
  <c r="AJ1450" i="1"/>
  <c r="AJ1452" i="1"/>
  <c r="AJ1456" i="1"/>
  <c r="AJ1464" i="1"/>
  <c r="AJ1470" i="1"/>
  <c r="AJ1472" i="1"/>
  <c r="AJ1476" i="1"/>
  <c r="AJ1478" i="1"/>
  <c r="AJ1480" i="1"/>
  <c r="AJ1484" i="1"/>
  <c r="AJ1486" i="1"/>
  <c r="AJ1488" i="1"/>
  <c r="AJ1492" i="1"/>
  <c r="AJ1494" i="1"/>
  <c r="AJ1496" i="1"/>
  <c r="AJ1498" i="1"/>
  <c r="AJ1500" i="1"/>
  <c r="AJ1502" i="1"/>
  <c r="AJ1510" i="1"/>
  <c r="AJ1512" i="1"/>
  <c r="AJ1514" i="1"/>
  <c r="AJ1516" i="1"/>
  <c r="AJ1520" i="1"/>
  <c r="AJ1522" i="1"/>
  <c r="AJ1524" i="1"/>
  <c r="AJ1528" i="1"/>
  <c r="AJ1530" i="1"/>
  <c r="AJ1532" i="1"/>
  <c r="AJ1536" i="1"/>
  <c r="AJ1538" i="1"/>
  <c r="AJ1540" i="1"/>
  <c r="AJ1542" i="1"/>
  <c r="AJ1548" i="1"/>
  <c r="AJ1550" i="1"/>
  <c r="AJ1554" i="1"/>
  <c r="AJ1564" i="1"/>
  <c r="AJ1566" i="1"/>
  <c r="AJ1572" i="1"/>
  <c r="AJ1574" i="1"/>
  <c r="AJ1580" i="1"/>
  <c r="AJ1586" i="1"/>
  <c r="AJ1592" i="1"/>
  <c r="AJ1594" i="1"/>
  <c r="AJ1602" i="1"/>
  <c r="AJ1610" i="1"/>
  <c r="AJ1618" i="1"/>
  <c r="AJ1624" i="1"/>
  <c r="AJ1626" i="1"/>
  <c r="AJ1632" i="1"/>
  <c r="AJ1640" i="1"/>
  <c r="AJ1648" i="1"/>
  <c r="AJ1656" i="1"/>
  <c r="AJ1664" i="1"/>
  <c r="AJ1672" i="1"/>
  <c r="AJ1680" i="1"/>
  <c r="AJ1688" i="1"/>
  <c r="AJ1696" i="1"/>
  <c r="AJ1698" i="1"/>
  <c r="AJ1706" i="1"/>
  <c r="AJ1714" i="1"/>
  <c r="AJ1722" i="1"/>
  <c r="AJ1730" i="1"/>
  <c r="AJ1738" i="1"/>
  <c r="AJ1746" i="1"/>
  <c r="AJ1754" i="1"/>
  <c r="AJ1756" i="1"/>
  <c r="AJ1758" i="1"/>
  <c r="AJ1760" i="1"/>
  <c r="AJ1764" i="1"/>
  <c r="AJ1768" i="1"/>
  <c r="AJ1772" i="1"/>
  <c r="AJ1774" i="1"/>
  <c r="AJ1776" i="1"/>
  <c r="AJ1780" i="1"/>
  <c r="AJ1784" i="1"/>
  <c r="AJ1788" i="1"/>
  <c r="AJ1792" i="1"/>
  <c r="AJ1798" i="1"/>
  <c r="AJ1800" i="1"/>
  <c r="AJ1804" i="1"/>
  <c r="AJ1806" i="1"/>
  <c r="AJ1808" i="1"/>
  <c r="AJ1810" i="1"/>
  <c r="AJ1816" i="1"/>
  <c r="AJ1820" i="1"/>
  <c r="AJ1824" i="1"/>
  <c r="AJ1830" i="1"/>
  <c r="AJ1832" i="1"/>
  <c r="AJ1836" i="1"/>
  <c r="AJ1838" i="1"/>
  <c r="AJ1840" i="1"/>
  <c r="AJ1842" i="1"/>
  <c r="AJ1848" i="1"/>
  <c r="AJ1852" i="1"/>
  <c r="AJ1856" i="1"/>
  <c r="AJ1862" i="1"/>
  <c r="AJ1868" i="1"/>
  <c r="AJ1870" i="1"/>
  <c r="AJ1872" i="1"/>
  <c r="AJ1874" i="1"/>
  <c r="AJ1880" i="1"/>
  <c r="AJ1884" i="1"/>
  <c r="AJ1888" i="1"/>
  <c r="AJ1892" i="1"/>
  <c r="AJ1894" i="1"/>
  <c r="AJ1896" i="1"/>
  <c r="AJ1900" i="1"/>
  <c r="AJ1902" i="1"/>
  <c r="AJ1904" i="1"/>
  <c r="AJ1912" i="1"/>
  <c r="AJ1914" i="1"/>
  <c r="AJ1918" i="1"/>
  <c r="AJ1920" i="1"/>
  <c r="AJ1922" i="1"/>
  <c r="AJ1924" i="1"/>
  <c r="AJ1928" i="1"/>
  <c r="AJ1930" i="1"/>
  <c r="AJ1932" i="1"/>
  <c r="AJ1948" i="1"/>
  <c r="AJ1966" i="1"/>
  <c r="AJ1974" i="1"/>
  <c r="AJ1976" i="1"/>
  <c r="AJ1978" i="1"/>
  <c r="AJ1984" i="1"/>
  <c r="AJ1990" i="1"/>
  <c r="AJ1992" i="1"/>
  <c r="AJ1994" i="1"/>
  <c r="AJ1998" i="1"/>
  <c r="AJ2002" i="1"/>
  <c r="AJ2006" i="1"/>
  <c r="AJ2008" i="1"/>
  <c r="AJ2022" i="1"/>
  <c r="AJ2024" i="1"/>
  <c r="AJ2026" i="1"/>
  <c r="AJ2034" i="1"/>
  <c r="AJ2038" i="1"/>
  <c r="AJ2040" i="1"/>
  <c r="AJ2042" i="1"/>
  <c r="AJ2046" i="1"/>
  <c r="AJ2048" i="1"/>
  <c r="AJ2050" i="1"/>
  <c r="AJ2052" i="1"/>
  <c r="AJ2066" i="1"/>
  <c r="AJ2068" i="1"/>
  <c r="AJ2070" i="1"/>
  <c r="AJ2078" i="1"/>
  <c r="AJ2080" i="1"/>
  <c r="AJ2082" i="1"/>
  <c r="AJ2084" i="1"/>
  <c r="AJ2086" i="1"/>
  <c r="AJ2088" i="1"/>
  <c r="AJ2098" i="1"/>
  <c r="AJ2102" i="1"/>
  <c r="AJ2104" i="1"/>
  <c r="AJ2110" i="1"/>
  <c r="AJ2114" i="1"/>
  <c r="AJ2116" i="1"/>
  <c r="AJ2122" i="1"/>
  <c r="AJ2132" i="1"/>
  <c r="AJ2134" i="1"/>
  <c r="AJ2140" i="1"/>
  <c r="AJ2142" i="1"/>
  <c r="AJ2144" i="1"/>
  <c r="AJ2146" i="1"/>
  <c r="AJ2148" i="1"/>
  <c r="AJ2150" i="1"/>
  <c r="AJ2158" i="1"/>
  <c r="AJ2166" i="1"/>
  <c r="AJ2168" i="1"/>
  <c r="AJ2170" i="1"/>
  <c r="AJ2174" i="1"/>
  <c r="AJ2176" i="1"/>
  <c r="AJ2178" i="1"/>
  <c r="AJ2180" i="1"/>
  <c r="AJ2194" i="1"/>
  <c r="AJ2198" i="1"/>
  <c r="AJ2202" i="1"/>
  <c r="AJ2204" i="1"/>
  <c r="AJ2206" i="1"/>
  <c r="AJ2208" i="1"/>
  <c r="AJ2210" i="1"/>
  <c r="AJ2214" i="1"/>
  <c r="AJ2216" i="1"/>
  <c r="AJ2218" i="1"/>
  <c r="AJ2220" i="1"/>
  <c r="AJ2226" i="1"/>
  <c r="AJ2230" i="1"/>
  <c r="AJ2232" i="1"/>
  <c r="AJ2248" i="1"/>
  <c r="AJ2250" i="1"/>
  <c r="AJ2252" i="1"/>
  <c r="AJ2256" i="1"/>
  <c r="AJ2258" i="1"/>
  <c r="AJ2260" i="1"/>
  <c r="AJ2262" i="1"/>
  <c r="AJ2266" i="1"/>
  <c r="AJ2268" i="1"/>
  <c r="AJ2272" i="1"/>
  <c r="AJ2274" i="1"/>
  <c r="AJ2278" i="1"/>
  <c r="AJ2280" i="1"/>
  <c r="AJ2282" i="1"/>
  <c r="AJ2286" i="1"/>
  <c r="AJ2288" i="1"/>
  <c r="AJ2292" i="1"/>
  <c r="AJ2294" i="1"/>
  <c r="AJ2296" i="1"/>
  <c r="AJ2298" i="1"/>
  <c r="AJ2302" i="1"/>
  <c r="AJ2304" i="1"/>
  <c r="AJ2306" i="1"/>
  <c r="AJ2308" i="1"/>
  <c r="AJ2314" i="1"/>
  <c r="AJ2320" i="1"/>
  <c r="AJ2326" i="1"/>
  <c r="AJ2332" i="1"/>
  <c r="AJ2334" i="1"/>
  <c r="AJ2336" i="1"/>
  <c r="AJ2338" i="1"/>
  <c r="AJ2340" i="1"/>
  <c r="AJ2342" i="1"/>
  <c r="AJ2350" i="1"/>
  <c r="AJ2354" i="1"/>
  <c r="AJ2356" i="1"/>
  <c r="AJ2358" i="1"/>
  <c r="AJ2366" i="1"/>
  <c r="AJ2370" i="1"/>
  <c r="AJ2372" i="1"/>
  <c r="AJ2382" i="1"/>
  <c r="AJ2390" i="1"/>
  <c r="AJ2392" i="1"/>
  <c r="AJ2394" i="1"/>
  <c r="AJ2402" i="1"/>
  <c r="AJ2404" i="1"/>
  <c r="AJ2406" i="1"/>
  <c r="AJ2414" i="1"/>
  <c r="AJ2418" i="1"/>
  <c r="AJ2422" i="1"/>
  <c r="AJ2426" i="1"/>
  <c r="AJ2432" i="1"/>
  <c r="AJ2434" i="1"/>
  <c r="AJ2448" i="1"/>
  <c r="AJ2454" i="1"/>
  <c r="AJ2458" i="1"/>
  <c r="AJ2464" i="1"/>
  <c r="AJ2466" i="1"/>
  <c r="AJ2470" i="1"/>
  <c r="AJ2480" i="1"/>
  <c r="AJ2482" i="1"/>
  <c r="AJ2486" i="1"/>
  <c r="AJ2492" i="1"/>
  <c r="AJ2498" i="1"/>
  <c r="AJ2500" i="1"/>
  <c r="AJ2504" i="1"/>
  <c r="AJ2512" i="1"/>
  <c r="AJ2514" i="1"/>
  <c r="AJ2520" i="1"/>
  <c r="AJ2522" i="1"/>
  <c r="AJ2528" i="1"/>
  <c r="AJ2530" i="1"/>
  <c r="AJ2536" i="1"/>
  <c r="AJ2538" i="1"/>
  <c r="AJ2540" i="1"/>
  <c r="AJ2544" i="1"/>
  <c r="AJ2546" i="1"/>
  <c r="AJ2554" i="1"/>
  <c r="AJ2562" i="1"/>
  <c r="AJ2568" i="1"/>
  <c r="AJ2570" i="1"/>
  <c r="AJ2576" i="1"/>
  <c r="AJ2578" i="1"/>
  <c r="AJ2586" i="1"/>
  <c r="AJ2588" i="1"/>
  <c r="AJ2590" i="1"/>
  <c r="AJ2592" i="1"/>
  <c r="AJ2598" i="1"/>
  <c r="AJ2602" i="1"/>
  <c r="AJ2604" i="1"/>
  <c r="AJ2606" i="1"/>
  <c r="AJ2608" i="1"/>
  <c r="AJ2614" i="1"/>
  <c r="AJ2618" i="1"/>
  <c r="AJ2622" i="1"/>
  <c r="AJ2626" i="1"/>
  <c r="AJ2628" i="1"/>
  <c r="AJ2632" i="1"/>
  <c r="AJ2640" i="1"/>
  <c r="AJ2642" i="1"/>
  <c r="AJ2644" i="1"/>
  <c r="AJ2646" i="1"/>
  <c r="AJ2648" i="1"/>
  <c r="AJ2652" i="1"/>
  <c r="AJ2654" i="1"/>
  <c r="AJ2656" i="1"/>
  <c r="AJ2658" i="1"/>
  <c r="AJ2660" i="1"/>
  <c r="AJ2662" i="1"/>
  <c r="AJ2664" i="1"/>
  <c r="AJ2666" i="1"/>
  <c r="AJ2668" i="1"/>
  <c r="AJ2670" i="1"/>
  <c r="AJ2672" i="1"/>
  <c r="AJ2674" i="1"/>
  <c r="AJ2680" i="1"/>
  <c r="AJ2682" i="1"/>
  <c r="AJ2684" i="1"/>
  <c r="AJ2686" i="1"/>
  <c r="AJ2690" i="1"/>
  <c r="AJ2692" i="1"/>
  <c r="AJ2694" i="1"/>
  <c r="AJ2696" i="1"/>
  <c r="AJ2698" i="1"/>
  <c r="AJ2700" i="1"/>
  <c r="AJ2704" i="1"/>
  <c r="AJ2706" i="1"/>
  <c r="AJ2708" i="1"/>
  <c r="AJ2710" i="1"/>
  <c r="AJ2712" i="1"/>
  <c r="AJ2716" i="1"/>
  <c r="AJ2722" i="1"/>
  <c r="AJ2726" i="1"/>
  <c r="AJ2730" i="1"/>
  <c r="AJ2732" i="1"/>
  <c r="AJ2738" i="1"/>
  <c r="AJ2742" i="1"/>
  <c r="AJ2744" i="1"/>
  <c r="AJ2746" i="1"/>
  <c r="AJ2748" i="1"/>
  <c r="AJ2750" i="1"/>
  <c r="AJ2758" i="1"/>
  <c r="AJ2780" i="1"/>
  <c r="AJ2782" i="1"/>
  <c r="AJ2786" i="1"/>
  <c r="AJ2788" i="1"/>
  <c r="AJ2794" i="1"/>
  <c r="AJ2802" i="1"/>
  <c r="AJ2804" i="1"/>
  <c r="AJ2812" i="1"/>
  <c r="AJ2834" i="1"/>
  <c r="AJ2836" i="1"/>
  <c r="AJ2842" i="1"/>
  <c r="AJ2846" i="1"/>
  <c r="AJ2850" i="1"/>
  <c r="AJ2868" i="1"/>
  <c r="AJ2884" i="1"/>
  <c r="AJ2886" i="1"/>
  <c r="AJ2888" i="1"/>
  <c r="AJ2890" i="1"/>
  <c r="AJ2896" i="1"/>
  <c r="AJ2900" i="1"/>
  <c r="AJ2902" i="1"/>
  <c r="AJ2906" i="1"/>
  <c r="AJ2910" i="1"/>
  <c r="AJ2914" i="1"/>
  <c r="AJ2924" i="1"/>
  <c r="AJ2934" i="1"/>
  <c r="AJ2948" i="1"/>
  <c r="AJ2950" i="1"/>
  <c r="AJ2952" i="1"/>
  <c r="AJ2954" i="1"/>
  <c r="AJ2964" i="1"/>
  <c r="AJ2966" i="1"/>
  <c r="AJ2970" i="1"/>
  <c r="AJ2974" i="1"/>
  <c r="AJ2978" i="1"/>
  <c r="AJ2992" i="1"/>
  <c r="AJ2996" i="1"/>
  <c r="AJ2998" i="1"/>
  <c r="AJ3012" i="1"/>
  <c r="AJ3018" i="1"/>
  <c r="AJ3028" i="1"/>
  <c r="AJ3030" i="1"/>
  <c r="AJ3042" i="1"/>
  <c r="AJ3046" i="1"/>
  <c r="AJ3060" i="1"/>
  <c r="AJ3062" i="1"/>
  <c r="AJ3064" i="1"/>
  <c r="AJ3070" i="1"/>
  <c r="AJ3074" i="1"/>
  <c r="AJ3078" i="1"/>
  <c r="AJ3080" i="1"/>
  <c r="AJ3092" i="1"/>
  <c r="AJ3096" i="1"/>
  <c r="AJ3098" i="1"/>
  <c r="AJ3102" i="1"/>
  <c r="AJ3110" i="1"/>
  <c r="AJ3112" i="1"/>
  <c r="AJ3130" i="1"/>
  <c r="AJ3134" i="1"/>
  <c r="AJ3138" i="1"/>
  <c r="AJ3144" i="1"/>
  <c r="AJ3146" i="1"/>
  <c r="AJ3158" i="1"/>
  <c r="AJ3160" i="1"/>
  <c r="AJ3162" i="1"/>
  <c r="AJ3164" i="1"/>
  <c r="AJ3170" i="1"/>
  <c r="AJ3176" i="1"/>
  <c r="AJ3178" i="1"/>
  <c r="AJ3188" i="1"/>
  <c r="AJ3190" i="1"/>
  <c r="AJ3192" i="1"/>
  <c r="AJ3194" i="1"/>
  <c r="AJ3198" i="1"/>
  <c r="AJ3202" i="1"/>
  <c r="AJ3208" i="1"/>
  <c r="AJ3212" i="1"/>
  <c r="AJ3216" i="1"/>
  <c r="AJ3222" i="1"/>
  <c r="AJ3228" i="1"/>
  <c r="AJ3232" i="1"/>
  <c r="AJ3234" i="1"/>
  <c r="AJ3250" i="1"/>
  <c r="AJ3252" i="1"/>
  <c r="AJ3254" i="1"/>
  <c r="AJ3258" i="1"/>
  <c r="AJ3260" i="1"/>
  <c r="AJ3266" i="1"/>
  <c r="AJ3268" i="1"/>
  <c r="AJ3280" i="1"/>
  <c r="AJ3292" i="1"/>
  <c r="AJ3298" i="1"/>
  <c r="AJ3300" i="1"/>
  <c r="AJ3308" i="1"/>
  <c r="AJ3310" i="1"/>
  <c r="AJ3320" i="1"/>
  <c r="AJ3328" i="1"/>
  <c r="AJ3330" i="1"/>
  <c r="AJ3332" i="1"/>
  <c r="AJ3336" i="1"/>
  <c r="AJ3338" i="1"/>
  <c r="AJ3340" i="1"/>
  <c r="AJ3342" i="1"/>
  <c r="AJ3344" i="1"/>
  <c r="AJ3356" i="1"/>
  <c r="AJ3358" i="1"/>
  <c r="AJ3360" i="1"/>
  <c r="AJ3362" i="1"/>
  <c r="AJ3382" i="1"/>
  <c r="AJ3384" i="1"/>
  <c r="AJ3392" i="1"/>
  <c r="AJ3394" i="1"/>
  <c r="AJ3396" i="1"/>
  <c r="AJ3408" i="1"/>
  <c r="AJ3416" i="1"/>
  <c r="AJ3420" i="1"/>
  <c r="AJ3424" i="1"/>
  <c r="AJ3428" i="1"/>
  <c r="AJ3430" i="1"/>
  <c r="AJ3432" i="1"/>
  <c r="AJ3440" i="1"/>
  <c r="AJ3444" i="1"/>
  <c r="AJ3448" i="1"/>
  <c r="AJ3450" i="1"/>
  <c r="AJ3456" i="1"/>
  <c r="AJ3460" i="1"/>
  <c r="AJ3462" i="1"/>
  <c r="AJ3464" i="1"/>
  <c r="AJ3468" i="1"/>
  <c r="AJ3472" i="1"/>
  <c r="AJ3474" i="1"/>
  <c r="AJ3480" i="1"/>
  <c r="AJ3482" i="1"/>
  <c r="AJ3484" i="1"/>
  <c r="AJ3488" i="1"/>
  <c r="AJ3492" i="1"/>
  <c r="AJ3500" i="1"/>
  <c r="AJ319" i="1"/>
  <c r="AJ323" i="1"/>
  <c r="AJ327" i="1"/>
  <c r="AJ331" i="1"/>
  <c r="AJ335" i="1"/>
  <c r="AJ339" i="1"/>
  <c r="AJ343" i="1"/>
  <c r="AJ347" i="1"/>
  <c r="AJ351" i="1"/>
  <c r="AJ355" i="1"/>
  <c r="AJ359" i="1"/>
  <c r="AJ363" i="1"/>
  <c r="AJ367" i="1"/>
  <c r="AJ371" i="1"/>
  <c r="AJ375" i="1"/>
  <c r="AJ379" i="1"/>
  <c r="AJ383" i="1"/>
  <c r="AJ387" i="1"/>
  <c r="AJ391" i="1"/>
  <c r="AJ395" i="1"/>
  <c r="AJ399" i="1"/>
  <c r="AJ403" i="1"/>
  <c r="AJ407" i="1"/>
  <c r="AJ411" i="1"/>
  <c r="AJ419" i="1"/>
  <c r="AJ423" i="1"/>
  <c r="AJ427" i="1"/>
  <c r="AJ431" i="1"/>
  <c r="AJ435" i="1"/>
  <c r="AJ439" i="1"/>
  <c r="AJ443" i="1"/>
  <c r="AJ447" i="1"/>
  <c r="AJ451" i="1"/>
  <c r="AJ455" i="1"/>
  <c r="AJ459" i="1"/>
  <c r="AJ463" i="1"/>
  <c r="AJ467" i="1"/>
  <c r="AJ471" i="1"/>
  <c r="AJ475" i="1"/>
  <c r="AJ479" i="1"/>
  <c r="AJ483" i="1"/>
  <c r="AJ487" i="1"/>
  <c r="AJ491" i="1"/>
  <c r="AJ495" i="1"/>
  <c r="AJ499" i="1"/>
  <c r="AJ503" i="1"/>
  <c r="AJ507" i="1"/>
  <c r="AJ511" i="1"/>
  <c r="AJ515" i="1"/>
  <c r="AJ519" i="1"/>
  <c r="AJ523" i="1"/>
  <c r="AJ525" i="1"/>
  <c r="AJ527" i="1"/>
  <c r="AJ529" i="1"/>
  <c r="AJ531" i="1"/>
  <c r="AJ533" i="1"/>
  <c r="AJ539" i="1"/>
  <c r="AJ541" i="1"/>
  <c r="AJ543" i="1"/>
  <c r="AJ545" i="1"/>
  <c r="AJ547" i="1"/>
  <c r="AJ549" i="1"/>
  <c r="AJ555" i="1"/>
  <c r="AJ557" i="1"/>
  <c r="AJ563" i="1"/>
  <c r="AJ565" i="1"/>
  <c r="AJ567" i="1"/>
  <c r="AJ569" i="1"/>
  <c r="AJ571" i="1"/>
  <c r="AJ573" i="1"/>
  <c r="AJ575" i="1"/>
  <c r="AJ579" i="1"/>
  <c r="AJ581" i="1"/>
  <c r="AJ583" i="1"/>
  <c r="AJ587" i="1"/>
  <c r="AJ589" i="1"/>
  <c r="AJ593" i="1"/>
  <c r="AJ595" i="1"/>
  <c r="AJ597" i="1"/>
  <c r="AJ601" i="1"/>
  <c r="AJ603" i="1"/>
  <c r="AJ605" i="1"/>
  <c r="AJ609" i="1"/>
  <c r="AJ611" i="1"/>
  <c r="AJ613" i="1"/>
  <c r="AJ615" i="1"/>
  <c r="AJ617" i="1"/>
  <c r="AJ619" i="1"/>
  <c r="AJ621" i="1"/>
  <c r="AJ627" i="1"/>
  <c r="AJ629" i="1"/>
  <c r="AJ633" i="1"/>
  <c r="AJ635" i="1"/>
  <c r="AJ637" i="1"/>
  <c r="AJ643" i="1"/>
  <c r="AJ645" i="1"/>
  <c r="AJ649" i="1"/>
  <c r="AJ651" i="1"/>
  <c r="AJ653" i="1"/>
  <c r="AJ659" i="1"/>
  <c r="AJ661" i="1"/>
  <c r="AJ665" i="1"/>
  <c r="AJ667" i="1"/>
  <c r="AJ669" i="1"/>
  <c r="AJ675" i="1"/>
  <c r="AJ677" i="1"/>
  <c r="AJ685" i="1"/>
  <c r="AJ689" i="1"/>
  <c r="AJ693" i="1"/>
  <c r="AJ697" i="1"/>
  <c r="AJ701" i="1"/>
  <c r="AJ705" i="1"/>
  <c r="AJ709" i="1"/>
  <c r="AJ713" i="1"/>
  <c r="AJ717" i="1"/>
  <c r="AJ721" i="1"/>
  <c r="AJ725" i="1"/>
  <c r="AJ729" i="1"/>
  <c r="AJ733" i="1"/>
  <c r="AJ737" i="1"/>
  <c r="AJ739" i="1"/>
  <c r="AJ741" i="1"/>
  <c r="AJ745" i="1"/>
  <c r="AJ747" i="1"/>
  <c r="AJ749" i="1"/>
  <c r="AJ753" i="1"/>
  <c r="AJ757" i="1"/>
  <c r="AJ761" i="1"/>
  <c r="AJ773" i="1"/>
  <c r="AJ775" i="1"/>
  <c r="AJ777" i="1"/>
  <c r="AJ779" i="1"/>
  <c r="AJ781" i="1"/>
  <c r="AJ783" i="1"/>
  <c r="AJ785" i="1"/>
  <c r="AJ787" i="1"/>
  <c r="AJ789" i="1"/>
  <c r="AJ791" i="1"/>
  <c r="AJ793" i="1"/>
  <c r="AJ795" i="1"/>
  <c r="AJ797" i="1"/>
  <c r="AJ799" i="1"/>
  <c r="AJ801" i="1"/>
  <c r="AJ805" i="1"/>
  <c r="AJ807" i="1"/>
  <c r="AJ809" i="1"/>
  <c r="AJ813" i="1"/>
  <c r="AJ817" i="1"/>
  <c r="AJ819" i="1"/>
  <c r="AJ825" i="1"/>
  <c r="AJ829" i="1"/>
  <c r="AJ833" i="1"/>
  <c r="AJ839" i="1"/>
  <c r="AJ841" i="1"/>
  <c r="AJ845" i="1"/>
  <c r="AJ849" i="1"/>
  <c r="AJ855" i="1"/>
  <c r="AJ857" i="1"/>
  <c r="AJ861" i="1"/>
  <c r="AJ865" i="1"/>
  <c r="AJ871" i="1"/>
  <c r="AJ873" i="1"/>
  <c r="AJ877" i="1"/>
  <c r="AJ883" i="1"/>
  <c r="AJ887" i="1"/>
  <c r="AJ891" i="1"/>
  <c r="AJ895" i="1"/>
  <c r="AJ899" i="1"/>
  <c r="AJ903" i="1"/>
  <c r="AJ907" i="1"/>
  <c r="AJ911" i="1"/>
  <c r="AJ913" i="1"/>
  <c r="AJ915" i="1"/>
  <c r="AJ917" i="1"/>
  <c r="AJ925" i="1"/>
  <c r="AJ933" i="1"/>
  <c r="AJ949" i="1"/>
  <c r="AJ951" i="1"/>
  <c r="AJ965" i="1"/>
  <c r="AJ967" i="1"/>
  <c r="AJ981" i="1"/>
  <c r="AJ983" i="1"/>
  <c r="AJ997" i="1"/>
  <c r="AJ999" i="1"/>
  <c r="AJ1009" i="1"/>
  <c r="AJ1011" i="1"/>
  <c r="AJ1013" i="1"/>
  <c r="AJ1015" i="1"/>
  <c r="AJ1019" i="1"/>
  <c r="AJ1021" i="1"/>
  <c r="AJ1029" i="1"/>
  <c r="AJ1037" i="1"/>
  <c r="AJ1045" i="1"/>
  <c r="AJ1053" i="1"/>
  <c r="AJ1055" i="1"/>
  <c r="AJ1057" i="1"/>
  <c r="AJ1061" i="1"/>
  <c r="AJ1069" i="1"/>
  <c r="AJ1071" i="1"/>
  <c r="AJ1073" i="1"/>
  <c r="AJ1077" i="1"/>
  <c r="AJ1085" i="1"/>
  <c r="AJ1087" i="1"/>
  <c r="AJ1089" i="1"/>
  <c r="AJ1093" i="1"/>
  <c r="AJ1105" i="1"/>
  <c r="AJ1111" i="1"/>
  <c r="AJ1115" i="1"/>
  <c r="AJ1123" i="1"/>
  <c r="AJ1125" i="1"/>
  <c r="AJ1127" i="1"/>
  <c r="AJ1131" i="1"/>
  <c r="AJ1133" i="1"/>
  <c r="AJ1135" i="1"/>
  <c r="AJ1137" i="1"/>
  <c r="AJ1141" i="1"/>
  <c r="AJ1149" i="1"/>
  <c r="AJ1151" i="1"/>
  <c r="AJ1159" i="1"/>
  <c r="AJ1161" i="1"/>
  <c r="AJ1167" i="1"/>
  <c r="AJ1175" i="1"/>
  <c r="AJ1177" i="1"/>
  <c r="AJ1183" i="1"/>
  <c r="AJ1191" i="1"/>
  <c r="AJ1193" i="1"/>
  <c r="AJ1199" i="1"/>
  <c r="AJ1207" i="1"/>
  <c r="AJ1223" i="1"/>
  <c r="AJ1225" i="1"/>
  <c r="AJ1229" i="1"/>
  <c r="AJ1239" i="1"/>
  <c r="AJ1245" i="1"/>
  <c r="AJ1249" i="1"/>
  <c r="AJ1251" i="1"/>
  <c r="AJ1259" i="1"/>
  <c r="AJ1261" i="1"/>
  <c r="AJ1263" i="1"/>
  <c r="AJ1265" i="1"/>
  <c r="AJ1267" i="1"/>
  <c r="AJ1269" i="1"/>
  <c r="AJ1271" i="1"/>
  <c r="AJ1277" i="1"/>
  <c r="AJ1279" i="1"/>
  <c r="AJ1283" i="1"/>
  <c r="AJ1285" i="1"/>
  <c r="AJ1287" i="1"/>
  <c r="AJ1289" i="1"/>
  <c r="AJ1297" i="1"/>
  <c r="AJ1299" i="1"/>
  <c r="AJ1303" i="1"/>
  <c r="AJ1305" i="1"/>
  <c r="AJ1309" i="1"/>
  <c r="AJ1311" i="1"/>
  <c r="AJ1313" i="1"/>
  <c r="AJ1315" i="1"/>
  <c r="AJ1317" i="1"/>
  <c r="AJ1321" i="1"/>
  <c r="AJ1323" i="1"/>
  <c r="AJ1325" i="1"/>
  <c r="AJ1327" i="1"/>
  <c r="AJ1329" i="1"/>
  <c r="AJ1333" i="1"/>
  <c r="AJ1335" i="1"/>
  <c r="AJ1337" i="1"/>
  <c r="AJ1341" i="1"/>
  <c r="AJ1345" i="1"/>
  <c r="AJ1347" i="1"/>
  <c r="AJ1349" i="1"/>
  <c r="AJ1351" i="1"/>
  <c r="AJ1357" i="1"/>
  <c r="AJ1359" i="1"/>
  <c r="AJ1365" i="1"/>
  <c r="AJ1367" i="1"/>
  <c r="AJ1369" i="1"/>
  <c r="AJ1377" i="1"/>
  <c r="AJ1379" i="1"/>
  <c r="AJ1381" i="1"/>
  <c r="AJ1385" i="1"/>
  <c r="AJ1391" i="1"/>
  <c r="AJ1395" i="1"/>
  <c r="AJ1401" i="1"/>
  <c r="AJ1403" i="1"/>
  <c r="AJ1409" i="1"/>
  <c r="AJ1411" i="1"/>
  <c r="AJ1429" i="1"/>
  <c r="AJ1433" i="1"/>
  <c r="AJ1435" i="1"/>
  <c r="AJ1439" i="1"/>
  <c r="AJ1441" i="1"/>
  <c r="AJ1445" i="1"/>
  <c r="AJ1449" i="1"/>
  <c r="AJ1451" i="1"/>
  <c r="AJ1461" i="1"/>
  <c r="AJ1465" i="1"/>
  <c r="AJ1467" i="1"/>
  <c r="AJ1475" i="1"/>
  <c r="AJ1477" i="1"/>
  <c r="AJ1481" i="1"/>
  <c r="AJ1489" i="1"/>
  <c r="AJ1493" i="1"/>
  <c r="AJ1495" i="1"/>
  <c r="AJ1497" i="1"/>
  <c r="AJ1499" i="1"/>
  <c r="AJ1503" i="1"/>
  <c r="AJ1511" i="1"/>
  <c r="AJ1513" i="1"/>
  <c r="AJ1521" i="1"/>
  <c r="AJ1529" i="1"/>
  <c r="AJ1537" i="1"/>
  <c r="AJ1539" i="1"/>
  <c r="AJ1541" i="1"/>
  <c r="AJ1543" i="1"/>
  <c r="AJ1545" i="1"/>
  <c r="AJ1553" i="1"/>
  <c r="AJ1559" i="1"/>
  <c r="AJ1563" i="1"/>
  <c r="AJ1569" i="1"/>
  <c r="AJ1577" i="1"/>
  <c r="AJ1579" i="1"/>
  <c r="AJ1581" i="1"/>
  <c r="AJ1583" i="1"/>
  <c r="AJ1585" i="1"/>
  <c r="AJ1589" i="1"/>
  <c r="AJ1597" i="1"/>
  <c r="AJ1599" i="1"/>
  <c r="AJ1601" i="1"/>
  <c r="AJ1607" i="1"/>
  <c r="AJ1609" i="1"/>
  <c r="AJ1613" i="1"/>
  <c r="AJ1615" i="1"/>
  <c r="AJ1617" i="1"/>
  <c r="AJ1621" i="1"/>
  <c r="AJ1629" i="1"/>
  <c r="AJ1637" i="1"/>
  <c r="AJ1645" i="1"/>
  <c r="AJ1653" i="1"/>
  <c r="AJ1661" i="1"/>
  <c r="AJ1669" i="1"/>
  <c r="AJ1677" i="1"/>
  <c r="AJ1685" i="1"/>
  <c r="AJ1693" i="1"/>
  <c r="AJ1701" i="1"/>
  <c r="AJ1703" i="1"/>
  <c r="AJ1709" i="1"/>
  <c r="AJ1711" i="1"/>
  <c r="AJ1717" i="1"/>
  <c r="AJ1719" i="1"/>
  <c r="AJ1725" i="1"/>
  <c r="AJ1727" i="1"/>
  <c r="AJ1733" i="1"/>
  <c r="AJ1735" i="1"/>
  <c r="AJ1741" i="1"/>
  <c r="AJ1743" i="1"/>
  <c r="AJ1749" i="1"/>
  <c r="AJ1751" i="1"/>
  <c r="AJ1757" i="1"/>
  <c r="AJ1761" i="1"/>
  <c r="AJ1769" i="1"/>
  <c r="AJ1773" i="1"/>
  <c r="AJ1775" i="1"/>
  <c r="AJ1777" i="1"/>
  <c r="AJ1781" i="1"/>
  <c r="AJ1785" i="1"/>
  <c r="AJ1797" i="1"/>
  <c r="AJ1801" i="1"/>
  <c r="AJ1805" i="1"/>
  <c r="AJ1807" i="1"/>
  <c r="AJ1809" i="1"/>
  <c r="AJ1813" i="1"/>
  <c r="AJ1817" i="1"/>
  <c r="AJ1829" i="1"/>
  <c r="AJ1833" i="1"/>
  <c r="AJ1837" i="1"/>
  <c r="AJ1839" i="1"/>
  <c r="AJ1841" i="1"/>
  <c r="AJ1845" i="1"/>
  <c r="AJ1849" i="1"/>
  <c r="AJ1861" i="1"/>
  <c r="AJ1865" i="1"/>
  <c r="AJ1869" i="1"/>
  <c r="AJ1871" i="1"/>
  <c r="AJ1873" i="1"/>
  <c r="AJ1877" i="1"/>
  <c r="AJ1881" i="1"/>
  <c r="AJ1893" i="1"/>
  <c r="AJ1897" i="1"/>
  <c r="AJ1901" i="1"/>
  <c r="AJ1903" i="1"/>
  <c r="AJ1905" i="1"/>
  <c r="AJ1911" i="1"/>
  <c r="AJ1913" i="1"/>
  <c r="AJ1917" i="1"/>
  <c r="AJ1919" i="1"/>
  <c r="AJ1923" i="1"/>
  <c r="AJ1927" i="1"/>
  <c r="AJ1929" i="1"/>
  <c r="AJ1933" i="1"/>
  <c r="AJ1935" i="1"/>
  <c r="AJ1937" i="1"/>
  <c r="AJ1941" i="1"/>
  <c r="AJ1943" i="1"/>
  <c r="AJ1945" i="1"/>
  <c r="AJ1949" i="1"/>
  <c r="AJ1951" i="1"/>
  <c r="AJ1961" i="1"/>
  <c r="AJ1963" i="1"/>
  <c r="AJ1965" i="1"/>
  <c r="AJ1971" i="1"/>
  <c r="AJ1973" i="1"/>
  <c r="AJ1985" i="1"/>
  <c r="AJ1987" i="1"/>
  <c r="AJ1989" i="1"/>
  <c r="AJ1997" i="1"/>
  <c r="AJ2003" i="1"/>
  <c r="AJ2005" i="1"/>
  <c r="AJ2009" i="1"/>
  <c r="AJ2011" i="1"/>
  <c r="AJ2019" i="1"/>
  <c r="AJ2021" i="1"/>
  <c r="AJ2035" i="1"/>
  <c r="AJ2037" i="1"/>
  <c r="AJ2045" i="1"/>
  <c r="AJ2047" i="1"/>
  <c r="AJ2049" i="1"/>
  <c r="AJ2051" i="1"/>
  <c r="AJ2059" i="1"/>
  <c r="AJ2071" i="1"/>
  <c r="AJ2075" i="1"/>
  <c r="AJ2077" i="1"/>
  <c r="AJ2081" i="1"/>
  <c r="AJ2083" i="1"/>
  <c r="AJ2085" i="1"/>
  <c r="AJ2091" i="1"/>
  <c r="AJ2095" i="1"/>
  <c r="AJ2099" i="1"/>
  <c r="AJ2103" i="1"/>
  <c r="AJ2109" i="1"/>
  <c r="AJ2115" i="1"/>
  <c r="AJ2131" i="1"/>
  <c r="AJ2135" i="1"/>
  <c r="AJ2139" i="1"/>
  <c r="AJ2141" i="1"/>
  <c r="AJ2145" i="1"/>
  <c r="AJ2147" i="1"/>
  <c r="AJ2149" i="1"/>
  <c r="AJ2155" i="1"/>
  <c r="AJ2157" i="1"/>
  <c r="AJ2167" i="1"/>
  <c r="AJ2173" i="1"/>
  <c r="AJ2175" i="1"/>
  <c r="AJ2177" i="1"/>
  <c r="AJ2179" i="1"/>
  <c r="AJ2187" i="1"/>
  <c r="AJ2199" i="1"/>
  <c r="AJ2211" i="1"/>
  <c r="AJ2213" i="1"/>
  <c r="AJ2221" i="1"/>
  <c r="AJ2223" i="1"/>
  <c r="AJ2225" i="1"/>
  <c r="AJ2235" i="1"/>
  <c r="AJ2237" i="1"/>
  <c r="AJ2239" i="1"/>
  <c r="AJ2241" i="1"/>
  <c r="AJ2243" i="1"/>
  <c r="AJ2247" i="1"/>
  <c r="AJ2259" i="1"/>
  <c r="AJ2263" i="1"/>
  <c r="AJ2265" i="1"/>
  <c r="AJ2273" i="1"/>
  <c r="AJ2281" i="1"/>
  <c r="AJ2285" i="1"/>
  <c r="AJ2293" i="1"/>
  <c r="AJ2297" i="1"/>
  <c r="AJ2299" i="1"/>
  <c r="AJ2303" i="1"/>
  <c r="AJ2305" i="1"/>
  <c r="AJ2309" i="1"/>
  <c r="AJ2311" i="1"/>
  <c r="AJ2313" i="1"/>
  <c r="AJ2315" i="1"/>
  <c r="AJ2317" i="1"/>
  <c r="AJ2323" i="1"/>
  <c r="AJ2325" i="1"/>
  <c r="AJ2327" i="1"/>
  <c r="AJ2329" i="1"/>
  <c r="AJ2331" i="1"/>
  <c r="AJ2333" i="1"/>
  <c r="AJ2337" i="1"/>
  <c r="AJ2341" i="1"/>
  <c r="AJ2347" i="1"/>
  <c r="AJ2357" i="1"/>
  <c r="AJ2363" i="1"/>
  <c r="AJ2365" i="1"/>
  <c r="AJ2367" i="1"/>
  <c r="AJ2369" i="1"/>
  <c r="AJ2375" i="1"/>
  <c r="AJ2381" i="1"/>
  <c r="AJ2383" i="1"/>
  <c r="AJ2385" i="1"/>
  <c r="AJ2389" i="1"/>
  <c r="AJ2395" i="1"/>
  <c r="AJ2397" i="1"/>
  <c r="AJ2401" i="1"/>
  <c r="AJ2405" i="1"/>
  <c r="AJ2407" i="1"/>
  <c r="AJ2411" i="1"/>
  <c r="AJ2419" i="1"/>
  <c r="AJ2421" i="1"/>
  <c r="AJ2427" i="1"/>
  <c r="AJ2429" i="1"/>
  <c r="AJ2431" i="1"/>
  <c r="AJ2435" i="1"/>
  <c r="AJ2437" i="1"/>
  <c r="AJ2439" i="1"/>
  <c r="AJ2445" i="1"/>
  <c r="AJ2447" i="1"/>
  <c r="AJ2453" i="1"/>
  <c r="AJ2459" i="1"/>
  <c r="AJ2461" i="1"/>
  <c r="AJ2463" i="1"/>
  <c r="AJ2467" i="1"/>
  <c r="AJ2469" i="1"/>
  <c r="AJ2477" i="1"/>
  <c r="AJ2479" i="1"/>
  <c r="AJ2485" i="1"/>
  <c r="AJ2491" i="1"/>
  <c r="AJ2493" i="1"/>
  <c r="AJ2497" i="1"/>
  <c r="AJ2499" i="1"/>
  <c r="AJ2507" i="1"/>
  <c r="AJ2511" i="1"/>
  <c r="AJ2517" i="1"/>
  <c r="AJ2519" i="1"/>
  <c r="AJ2521" i="1"/>
  <c r="AJ2523" i="1"/>
  <c r="AJ2527" i="1"/>
  <c r="AJ2529" i="1"/>
  <c r="AJ2535" i="1"/>
  <c r="AJ2541" i="1"/>
  <c r="AJ2543" i="1"/>
  <c r="AJ2547" i="1"/>
  <c r="AJ2551" i="1"/>
  <c r="AJ2553" i="1"/>
  <c r="AJ2559" i="1"/>
  <c r="AJ2565" i="1"/>
  <c r="AJ2573" i="1"/>
  <c r="AJ2575" i="1"/>
  <c r="AJ2579" i="1"/>
  <c r="AJ2587" i="1"/>
  <c r="AJ2589" i="1"/>
  <c r="AJ2591" i="1"/>
  <c r="AJ2599" i="1"/>
  <c r="AJ2601" i="1"/>
  <c r="AJ2603" i="1"/>
  <c r="AJ2605" i="1"/>
  <c r="AJ2607" i="1"/>
  <c r="AJ2613" i="1"/>
  <c r="AJ2615" i="1"/>
  <c r="AJ2617" i="1"/>
  <c r="AJ2623" i="1"/>
  <c r="AJ2631" i="1"/>
  <c r="AJ2637" i="1"/>
  <c r="AJ2639" i="1"/>
  <c r="AJ2641" i="1"/>
  <c r="AJ2643" i="1"/>
  <c r="AJ2651" i="1"/>
  <c r="AJ2653" i="1"/>
  <c r="AJ2659" i="1"/>
  <c r="AJ2667" i="1"/>
  <c r="AJ2669" i="1"/>
  <c r="AJ2683" i="1"/>
  <c r="AJ2689" i="1"/>
  <c r="AJ2693" i="1"/>
  <c r="AJ2699" i="1"/>
  <c r="AJ2701" i="1"/>
  <c r="AJ2707" i="1"/>
  <c r="AJ2723" i="1"/>
  <c r="AJ2725" i="1"/>
  <c r="AJ2733" i="1"/>
  <c r="AJ2739" i="1"/>
  <c r="AJ2741" i="1"/>
  <c r="AJ2745" i="1"/>
  <c r="AJ2749" i="1"/>
  <c r="AJ2755" i="1"/>
  <c r="AJ2759" i="1"/>
  <c r="AJ2761" i="1"/>
  <c r="AJ2765" i="1"/>
  <c r="AJ2769" i="1"/>
  <c r="AJ2771" i="1"/>
  <c r="AJ2773" i="1"/>
  <c r="AJ2789" i="1"/>
  <c r="AJ2795" i="1"/>
  <c r="AJ2797" i="1"/>
  <c r="AJ2801" i="1"/>
  <c r="AJ2803" i="1"/>
  <c r="AJ2805" i="1"/>
  <c r="AJ2811" i="1"/>
  <c r="AJ2817" i="1"/>
  <c r="AJ2819" i="1"/>
  <c r="AJ2821" i="1"/>
  <c r="AJ2827" i="1"/>
  <c r="AJ2831" i="1"/>
  <c r="AJ2847" i="1"/>
  <c r="AJ2851" i="1"/>
  <c r="AJ2853" i="1"/>
  <c r="AJ2857" i="1"/>
  <c r="AJ2859" i="1"/>
  <c r="AJ2861" i="1"/>
  <c r="AJ2865" i="1"/>
  <c r="AJ2873" i="1"/>
  <c r="AJ2875" i="1"/>
  <c r="AJ2885" i="1"/>
  <c r="AJ2887" i="1"/>
  <c r="AJ2897" i="1"/>
  <c r="AJ2911" i="1"/>
  <c r="AJ2915" i="1"/>
  <c r="AJ2917" i="1"/>
  <c r="AJ2921" i="1"/>
  <c r="AJ2929" i="1"/>
  <c r="AJ2933" i="1"/>
  <c r="AJ2935" i="1"/>
  <c r="AJ2937" i="1"/>
  <c r="AJ2939" i="1"/>
  <c r="AJ2949" i="1"/>
  <c r="AJ2951" i="1"/>
  <c r="AJ2961" i="1"/>
  <c r="AJ2963" i="1"/>
  <c r="AJ2971" i="1"/>
  <c r="AJ2975" i="1"/>
  <c r="AJ2979" i="1"/>
  <c r="AJ2981" i="1"/>
  <c r="AJ2985" i="1"/>
  <c r="AJ2989" i="1"/>
  <c r="AJ2993" i="1"/>
  <c r="AJ2999" i="1"/>
  <c r="AJ3001" i="1"/>
  <c r="AJ3003" i="1"/>
  <c r="AJ3013" i="1"/>
  <c r="AJ3015" i="1"/>
  <c r="AJ3021" i="1"/>
  <c r="AJ3025" i="1"/>
  <c r="AJ3027" i="1"/>
  <c r="AJ3031" i="1"/>
  <c r="AJ3039" i="1"/>
  <c r="AJ3043" i="1"/>
  <c r="AJ3045" i="1"/>
  <c r="AJ3047" i="1"/>
  <c r="AJ3051" i="1"/>
  <c r="AJ3053" i="1"/>
  <c r="AJ3055" i="1"/>
  <c r="AJ3061" i="1"/>
  <c r="AJ3063" i="1"/>
  <c r="AJ3067" i="1"/>
  <c r="AJ3071" i="1"/>
  <c r="AJ3075" i="1"/>
  <c r="AJ3077" i="1"/>
  <c r="AJ3079" i="1"/>
  <c r="AJ3083" i="1"/>
  <c r="AJ3087" i="1"/>
  <c r="AJ3093" i="1"/>
  <c r="AJ3095" i="1"/>
  <c r="AJ3099" i="1"/>
  <c r="AJ3103" i="1"/>
  <c r="AJ3109" i="1"/>
  <c r="AJ3111" i="1"/>
  <c r="AJ3123" i="1"/>
  <c r="AJ3125" i="1"/>
  <c r="AJ3127" i="1"/>
  <c r="AJ3129" i="1"/>
  <c r="AJ3131" i="1"/>
  <c r="AJ3135" i="1"/>
  <c r="AJ3137" i="1"/>
  <c r="AJ3139" i="1"/>
  <c r="AJ3149" i="1"/>
  <c r="AJ3155" i="1"/>
  <c r="AJ3157" i="1"/>
  <c r="AJ3159" i="1"/>
  <c r="AJ3161" i="1"/>
  <c r="AJ3171" i="1"/>
  <c r="AJ3173" i="1"/>
  <c r="AJ3175" i="1"/>
  <c r="AJ3177" i="1"/>
  <c r="AJ3181" i="1"/>
  <c r="AJ3183" i="1"/>
  <c r="AJ3187" i="1"/>
  <c r="AJ3191" i="1"/>
  <c r="AJ3195" i="1"/>
  <c r="AJ3197" i="1"/>
  <c r="AJ3199" i="1"/>
  <c r="AJ3201" i="1"/>
  <c r="AJ3203" i="1"/>
  <c r="AJ3209" i="1"/>
  <c r="AJ3217" i="1"/>
  <c r="AJ3219" i="1"/>
  <c r="AJ3223" i="1"/>
  <c r="AJ3231" i="1"/>
  <c r="AJ3235" i="1"/>
  <c r="AJ3237" i="1"/>
  <c r="AJ3239" i="1"/>
  <c r="AJ3247" i="1"/>
  <c r="AJ3253" i="1"/>
  <c r="AJ3255" i="1"/>
  <c r="AJ3263" i="1"/>
  <c r="AJ3271" i="1"/>
  <c r="AJ3277" i="1"/>
  <c r="AJ3285" i="1"/>
  <c r="AJ3287" i="1"/>
  <c r="AJ3295" i="1"/>
  <c r="AJ3303" i="1"/>
  <c r="AJ3309" i="1"/>
  <c r="AJ3311" i="1"/>
  <c r="AJ3317" i="1"/>
  <c r="AJ3319" i="1"/>
  <c r="AJ3321" i="1"/>
  <c r="AJ3323" i="1"/>
  <c r="AJ3325" i="1"/>
  <c r="AJ3327" i="1"/>
  <c r="AJ3333" i="1"/>
  <c r="AJ3335" i="1"/>
  <c r="AJ3343" i="1"/>
  <c r="AJ3345" i="1"/>
  <c r="AJ3347" i="1"/>
  <c r="AJ3349" i="1"/>
  <c r="AJ3357" i="1"/>
  <c r="AJ3359" i="1"/>
  <c r="AJ3361" i="1"/>
  <c r="AJ3367" i="1"/>
  <c r="AJ3369" i="1"/>
  <c r="AJ3371" i="1"/>
  <c r="AJ3373" i="1"/>
  <c r="AJ3375" i="1"/>
  <c r="AJ3383" i="1"/>
  <c r="AJ3387" i="1"/>
  <c r="AJ3389" i="1"/>
  <c r="AJ3393" i="1"/>
  <c r="AJ3395" i="1"/>
  <c r="AJ3397" i="1"/>
  <c r="AJ3401" i="1"/>
  <c r="AJ3403" i="1"/>
  <c r="AJ3409" i="1"/>
  <c r="AJ3413" i="1"/>
  <c r="AJ3415" i="1"/>
  <c r="AJ3421" i="1"/>
  <c r="AJ3423" i="1"/>
  <c r="AJ3443" i="1"/>
  <c r="AJ3445" i="1"/>
  <c r="AJ3447" i="1"/>
  <c r="AJ3449" i="1"/>
  <c r="AJ3451" i="1"/>
  <c r="AJ3453" i="1"/>
  <c r="AJ3459" i="1"/>
  <c r="AJ3463" i="1"/>
  <c r="AJ3465" i="1"/>
  <c r="AJ3467" i="1"/>
  <c r="AJ3469" i="1"/>
  <c r="AJ3471" i="1"/>
  <c r="AJ3481" i="1"/>
  <c r="AJ3483" i="1"/>
  <c r="AJ3485" i="1"/>
  <c r="AJ3489" i="1"/>
  <c r="AJ3491" i="1"/>
  <c r="AJ3493" i="1"/>
  <c r="AJ3497" i="1"/>
  <c r="AJ3507" i="1"/>
  <c r="BF8" i="1"/>
  <c r="BF5" i="1"/>
  <c r="BF9" i="1"/>
  <c r="BF11" i="1"/>
  <c r="BF4" i="1"/>
  <c r="BF14" i="1"/>
  <c r="BF16" i="1"/>
  <c r="BF10" i="1"/>
  <c r="BF7" i="1"/>
  <c r="Y50" i="1" l="1"/>
  <c r="Y51" i="1"/>
  <c r="Y49" i="1"/>
  <c r="Y52" i="1"/>
  <c r="Y53" i="1"/>
</calcChain>
</file>

<file path=xl/sharedStrings.xml><?xml version="1.0" encoding="utf-8"?>
<sst xmlns="http://schemas.openxmlformats.org/spreadsheetml/2006/main" count="7638" uniqueCount="153">
  <si>
    <t>index</t>
  </si>
  <si>
    <t>base Curve</t>
  </si>
  <si>
    <t>reference Date</t>
  </si>
  <si>
    <t>is Simple</t>
  </si>
  <si>
    <t>a</t>
  </si>
  <si>
    <t>c</t>
  </si>
  <si>
    <t>d</t>
  </si>
  <si>
    <t>b</t>
  </si>
  <si>
    <t>Tenor</t>
  </si>
  <si>
    <t>6M</t>
  </si>
  <si>
    <t>Tenor Basis</t>
  </si>
  <si>
    <t>Quote</t>
  </si>
  <si>
    <t>Rate Helpers</t>
  </si>
  <si>
    <t>0D</t>
  </si>
  <si>
    <t>1Y</t>
  </si>
  <si>
    <t>Modified Following</t>
  </si>
  <si>
    <t>Annual</t>
  </si>
  <si>
    <t>30/360 (Bond Basis)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</si>
  <si>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</si>
  <si>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</si>
  <si>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</si>
  <si>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</si>
  <si>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</si>
  <si>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</si>
  <si>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</si>
  <si>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</si>
  <si>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</si>
  <si>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</si>
  <si>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</si>
  <si>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</si>
  <si>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</si>
  <si>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</si>
  <si>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</si>
  <si>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</si>
  <si>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</si>
  <si>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</si>
  <si>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</si>
  <si>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</si>
  <si>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</si>
  <si>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</si>
  <si>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</si>
  <si>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</si>
  <si>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</si>
  <si>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</si>
  <si>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</si>
  <si>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</si>
  <si>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</si>
  <si>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</si>
  <si>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</si>
  <si>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</si>
  <si>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</si>
  <si>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</si>
  <si>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</si>
  <si>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</si>
  <si>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Selection</t>
  </si>
  <si>
    <t>Priority</t>
  </si>
  <si>
    <t>Min Dist</t>
  </si>
  <si>
    <t>Rate</t>
  </si>
  <si>
    <t>End Criteria</t>
  </si>
  <si>
    <t>Constraint</t>
  </si>
  <si>
    <t>Method</t>
  </si>
  <si>
    <t>Calibration</t>
  </si>
  <si>
    <t>RH</t>
  </si>
  <si>
    <t>end date</t>
  </si>
  <si>
    <t>start date</t>
  </si>
  <si>
    <t>1M</t>
  </si>
  <si>
    <t>a guess</t>
  </si>
  <si>
    <t>b guess</t>
  </si>
  <si>
    <t>c guess</t>
  </si>
  <si>
    <t>d guess</t>
  </si>
  <si>
    <t>3M</t>
  </si>
  <si>
    <t>IMM</t>
  </si>
  <si>
    <t>currency</t>
  </si>
  <si>
    <t>ibor type</t>
  </si>
  <si>
    <t>calendar</t>
  </si>
  <si>
    <t>EUR</t>
  </si>
  <si>
    <t>ibor</t>
  </si>
  <si>
    <t>TARGET</t>
  </si>
  <si>
    <t>General Settings</t>
  </si>
  <si>
    <t>trigger</t>
  </si>
  <si>
    <t>permanent</t>
  </si>
  <si>
    <t>obj overwrite</t>
  </si>
  <si>
    <t>n IMM future</t>
  </si>
  <si>
    <t>depos selection</t>
  </si>
  <si>
    <t>n Serial future</t>
  </si>
  <si>
    <t>AllDepos</t>
  </si>
  <si>
    <t>Synth Depo Analysis</t>
  </si>
  <si>
    <t>1D</t>
  </si>
  <si>
    <t>1W</t>
  </si>
  <si>
    <t>2W</t>
  </si>
  <si>
    <t>3W</t>
  </si>
  <si>
    <t>2M</t>
  </si>
  <si>
    <t>4M</t>
  </si>
  <si>
    <t>5M</t>
  </si>
  <si>
    <t>Synth Depo</t>
  </si>
  <si>
    <t>Calibrated</t>
  </si>
  <si>
    <t>error</t>
  </si>
  <si>
    <t>Earliest Date</t>
  </si>
  <si>
    <t>Pillar Date</t>
  </si>
  <si>
    <t>Instruments Used</t>
  </si>
  <si>
    <t>DayCounter</t>
  </si>
  <si>
    <t>Business Day Convention</t>
  </si>
  <si>
    <t>Freq</t>
  </si>
  <si>
    <t>Fwd Start</t>
  </si>
  <si>
    <t>Index</t>
  </si>
  <si>
    <t>Spread</t>
  </si>
  <si>
    <t>Base Curve</t>
  </si>
  <si>
    <t>Evaluation Date</t>
  </si>
  <si>
    <t>Settlement Date</t>
  </si>
  <si>
    <t>Tenor Basis Calibration</t>
  </si>
  <si>
    <t>Use Wheigths</t>
  </si>
  <si>
    <t>diff (bps)</t>
  </si>
  <si>
    <t>MarkIt Date</t>
  </si>
  <si>
    <t>Fwd</t>
  </si>
  <si>
    <t>average</t>
  </si>
  <si>
    <t>max</t>
  </si>
  <si>
    <t>max date</t>
  </si>
  <si>
    <t>min</t>
  </si>
  <si>
    <t>min date</t>
  </si>
  <si>
    <t>K analysis</t>
  </si>
  <si>
    <t>Fwd Rate using K</t>
  </si>
  <si>
    <t>Tenor Basis Yield</t>
  </si>
  <si>
    <t>Discount Corrected</t>
  </si>
  <si>
    <t>Bootstrapped K</t>
  </si>
  <si>
    <t>ABCD Tenor Basis</t>
  </si>
  <si>
    <t>Weigths (Discount)</t>
  </si>
  <si>
    <t>fixing Date</t>
  </si>
  <si>
    <t>Simple Basis</t>
  </si>
  <si>
    <t>fwd rate (from Basis)</t>
  </si>
  <si>
    <t>Tenor Basis Index</t>
  </si>
  <si>
    <t>Fwd Rate (old Style)</t>
  </si>
  <si>
    <t>Time Axes</t>
  </si>
  <si>
    <t>Rate Axis</t>
  </si>
  <si>
    <t>Months</t>
  </si>
  <si>
    <t>Years</t>
  </si>
  <si>
    <t>Min</t>
  </si>
  <si>
    <t>Max</t>
  </si>
  <si>
    <t>Major unit</t>
  </si>
  <si>
    <t>Min Value</t>
  </si>
  <si>
    <t>Max Value</t>
  </si>
  <si>
    <t>relinkable Handle</t>
  </si>
  <si>
    <t>link to</t>
  </si>
  <si>
    <t>Fwd Index</t>
  </si>
  <si>
    <t>Forward Helpers</t>
  </si>
  <si>
    <t>Fwd Curve</t>
  </si>
  <si>
    <t>Fwd RelinkableHandle</t>
  </si>
  <si>
    <t xml:space="preserve">Fwd Rate </t>
  </si>
  <si>
    <t>Calendar</t>
  </si>
  <si>
    <t>Max Date</t>
  </si>
  <si>
    <t>Reference Date</t>
  </si>
  <si>
    <t>Settlement Days</t>
  </si>
  <si>
    <t>Time from reference</t>
  </si>
  <si>
    <t>Latest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</si>
</sst>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,\ dd\-mmm\-yyyy"/>
    <numFmt numFmtId="165" formatCode="0.0000%"/>
    <numFmt numFmtId="166" formatCode="0.0000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Arial"/>
      <family val="2"/>
    </font>
    <font>
      <sz val="8"/>
      <name val="Courier New"/>
      <family val="3"/>
    </font>
    <font>
      <sz val="11"/>
      <color rgb="FF000000"/>
      <name val="Calibri"/>
      <family val="2"/>
    </font>
    <font>
      <b/>
      <sz val="8"/>
      <name val="Courier New"/>
      <family val="3"/>
    </font>
    <font>
      <i/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lightUp">
        <bgColor theme="8" tint="0.59999389629810485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2" fillId="0" borderId="0"/>
  </cellStyleXfs>
  <cellXfs count="128">
    <xf numFmtId="0" fontId="0" fillId="0" borderId="0" xfId="0"/>
    <xf numFmtId="0" fontId="1" fillId="2" borderId="0" xfId="0" applyFont="1" applyFill="1"/>
    <xf numFmtId="0" fontId="3" fillId="6" borderId="2" xfId="1" applyNumberFormat="1" applyFont="1" applyFill="1" applyBorder="1" applyAlignment="1">
      <alignment horizontal="left"/>
    </xf>
    <xf numFmtId="0" fontId="3" fillId="3" borderId="2" xfId="1" applyFont="1" applyFill="1" applyBorder="1" applyAlignment="1">
      <alignment horizontal="center" vertical="center" wrapText="1"/>
    </xf>
    <xf numFmtId="165" fontId="3" fillId="6" borderId="2" xfId="1" applyNumberFormat="1" applyFont="1" applyFill="1" applyBorder="1" applyAlignment="1"/>
    <xf numFmtId="0" fontId="3" fillId="6" borderId="2" xfId="1" applyFont="1" applyFill="1" applyBorder="1" applyAlignment="1"/>
    <xf numFmtId="0" fontId="3" fillId="6" borderId="2" xfId="1" applyNumberFormat="1" applyFont="1" applyFill="1" applyBorder="1" applyAlignment="1"/>
    <xf numFmtId="0" fontId="3" fillId="6" borderId="3" xfId="1" applyNumberFormat="1" applyFont="1" applyFill="1" applyBorder="1" applyAlignment="1">
      <alignment horizontal="left"/>
    </xf>
    <xf numFmtId="0" fontId="3" fillId="6" borderId="4" xfId="1" applyNumberFormat="1" applyFont="1" applyFill="1" applyBorder="1" applyAlignment="1">
      <alignment horizontal="left"/>
    </xf>
    <xf numFmtId="165" fontId="3" fillId="6" borderId="3" xfId="1" applyNumberFormat="1" applyFont="1" applyFill="1" applyBorder="1" applyAlignment="1"/>
    <xf numFmtId="0" fontId="3" fillId="6" borderId="3" xfId="1" applyFont="1" applyFill="1" applyBorder="1" applyAlignment="1"/>
    <xf numFmtId="0" fontId="3" fillId="6" borderId="3" xfId="1" applyNumberFormat="1" applyFont="1" applyFill="1" applyBorder="1" applyAlignment="1"/>
    <xf numFmtId="165" fontId="3" fillId="6" borderId="4" xfId="1" applyNumberFormat="1" applyFont="1" applyFill="1" applyBorder="1" applyAlignment="1"/>
    <xf numFmtId="0" fontId="3" fillId="6" borderId="4" xfId="1" applyFont="1" applyFill="1" applyBorder="1" applyAlignment="1"/>
    <xf numFmtId="0" fontId="3" fillId="6" borderId="4" xfId="1" applyNumberFormat="1" applyFont="1" applyFill="1" applyBorder="1" applyAlignment="1"/>
    <xf numFmtId="0" fontId="1" fillId="8" borderId="2" xfId="0" applyFont="1" applyFill="1" applyBorder="1"/>
    <xf numFmtId="0" fontId="1" fillId="8" borderId="3" xfId="0" applyFont="1" applyFill="1" applyBorder="1"/>
    <xf numFmtId="0" fontId="1" fillId="8" borderId="4" xfId="0" applyFont="1" applyFill="1" applyBorder="1"/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3" fillId="7" borderId="2" xfId="1" applyNumberFormat="1" applyFont="1" applyFill="1" applyBorder="1" applyAlignment="1" applyProtection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1" fillId="9" borderId="2" xfId="0" applyFont="1" applyFill="1" applyBorder="1"/>
    <xf numFmtId="164" fontId="1" fillId="9" borderId="2" xfId="0" applyNumberFormat="1" applyFont="1" applyFill="1" applyBorder="1"/>
    <xf numFmtId="0" fontId="1" fillId="9" borderId="3" xfId="0" applyFont="1" applyFill="1" applyBorder="1"/>
    <xf numFmtId="164" fontId="1" fillId="9" borderId="3" xfId="0" applyNumberFormat="1" applyFont="1" applyFill="1" applyBorder="1"/>
    <xf numFmtId="0" fontId="1" fillId="9" borderId="4" xfId="0" applyFont="1" applyFill="1" applyBorder="1"/>
    <xf numFmtId="164" fontId="1" fillId="9" borderId="4" xfId="0" applyNumberFormat="1" applyFont="1" applyFill="1" applyBorder="1"/>
    <xf numFmtId="165" fontId="1" fillId="9" borderId="2" xfId="0" applyNumberFormat="1" applyFont="1" applyFill="1" applyBorder="1"/>
    <xf numFmtId="165" fontId="1" fillId="9" borderId="3" xfId="0" applyNumberFormat="1" applyFont="1" applyFill="1" applyBorder="1"/>
    <xf numFmtId="165" fontId="1" fillId="9" borderId="4" xfId="0" applyNumberFormat="1" applyFont="1" applyFill="1" applyBorder="1"/>
    <xf numFmtId="0" fontId="1" fillId="4" borderId="1" xfId="0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3" borderId="1" xfId="0" applyFont="1" applyFill="1" applyBorder="1"/>
    <xf numFmtId="164" fontId="1" fillId="4" borderId="2" xfId="0" applyNumberFormat="1" applyFont="1" applyFill="1" applyBorder="1"/>
    <xf numFmtId="0" fontId="1" fillId="4" borderId="3" xfId="0" applyFont="1" applyFill="1" applyBorder="1"/>
    <xf numFmtId="164" fontId="1" fillId="4" borderId="3" xfId="0" applyNumberFormat="1" applyFont="1" applyFill="1" applyBorder="1"/>
    <xf numFmtId="164" fontId="1" fillId="4" borderId="4" xfId="0" applyNumberFormat="1" applyFont="1" applyFill="1" applyBorder="1"/>
    <xf numFmtId="165" fontId="1" fillId="4" borderId="2" xfId="0" applyNumberFormat="1" applyFont="1" applyFill="1" applyBorder="1"/>
    <xf numFmtId="165" fontId="1" fillId="4" borderId="3" xfId="0" applyNumberFormat="1" applyFont="1" applyFill="1" applyBorder="1"/>
    <xf numFmtId="165" fontId="1" fillId="4" borderId="4" xfId="0" applyNumberFormat="1" applyFont="1" applyFill="1" applyBorder="1"/>
    <xf numFmtId="2" fontId="1" fillId="4" borderId="3" xfId="0" applyNumberFormat="1" applyFont="1" applyFill="1" applyBorder="1"/>
    <xf numFmtId="2" fontId="1" fillId="4" borderId="4" xfId="0" applyNumberFormat="1" applyFont="1" applyFill="1" applyBorder="1"/>
    <xf numFmtId="0" fontId="1" fillId="9" borderId="1" xfId="0" applyFont="1" applyFill="1" applyBorder="1"/>
    <xf numFmtId="0" fontId="1" fillId="9" borderId="8" xfId="0" applyFont="1" applyFill="1" applyBorder="1"/>
    <xf numFmtId="0" fontId="1" fillId="9" borderId="9" xfId="0" applyFont="1" applyFill="1" applyBorder="1"/>
    <xf numFmtId="0" fontId="1" fillId="9" borderId="10" xfId="0" applyFont="1" applyFill="1" applyBorder="1"/>
    <xf numFmtId="0" fontId="1" fillId="9" borderId="11" xfId="0" applyFont="1" applyFill="1" applyBorder="1"/>
    <xf numFmtId="0" fontId="1" fillId="9" borderId="12" xfId="0" applyFont="1" applyFill="1" applyBorder="1"/>
    <xf numFmtId="0" fontId="1" fillId="9" borderId="13" xfId="0" applyFont="1" applyFill="1" applyBorder="1"/>
    <xf numFmtId="0" fontId="1" fillId="9" borderId="14" xfId="0" applyFont="1" applyFill="1" applyBorder="1"/>
    <xf numFmtId="0" fontId="1" fillId="9" borderId="15" xfId="0" applyFont="1" applyFill="1" applyBorder="1"/>
    <xf numFmtId="0" fontId="1" fillId="3" borderId="5" xfId="0" applyFont="1" applyFill="1" applyBorder="1" applyAlignment="1">
      <alignment horizontal="centerContinuous" vertical="center"/>
    </xf>
    <xf numFmtId="0" fontId="1" fillId="3" borderId="6" xfId="0" applyFont="1" applyFill="1" applyBorder="1" applyAlignment="1">
      <alignment horizontal="centerContinuous" vertical="center"/>
    </xf>
    <xf numFmtId="0" fontId="1" fillId="3" borderId="7" xfId="0" applyFont="1" applyFill="1" applyBorder="1" applyAlignment="1">
      <alignment horizontal="centerContinuous" vertical="center"/>
    </xf>
    <xf numFmtId="0" fontId="1" fillId="9" borderId="1" xfId="0" applyFont="1" applyFill="1" applyBorder="1" applyAlignment="1">
      <alignment horizontal="center"/>
    </xf>
    <xf numFmtId="22" fontId="1" fillId="5" borderId="1" xfId="0" applyNumberFormat="1" applyFont="1" applyFill="1" applyBorder="1"/>
    <xf numFmtId="15" fontId="1" fillId="9" borderId="3" xfId="0" applyNumberFormat="1" applyFont="1" applyFill="1" applyBorder="1"/>
    <xf numFmtId="15" fontId="1" fillId="9" borderId="4" xfId="0" applyNumberFormat="1" applyFont="1" applyFill="1" applyBorder="1"/>
    <xf numFmtId="0" fontId="3" fillId="10" borderId="2" xfId="1" applyNumberFormat="1" applyFont="1" applyFill="1" applyBorder="1" applyAlignment="1">
      <alignment horizontal="left"/>
    </xf>
    <xf numFmtId="0" fontId="3" fillId="10" borderId="3" xfId="1" applyNumberFormat="1" applyFont="1" applyFill="1" applyBorder="1" applyAlignment="1">
      <alignment horizontal="left"/>
    </xf>
    <xf numFmtId="0" fontId="3" fillId="10" borderId="4" xfId="1" applyNumberFormat="1" applyFont="1" applyFill="1" applyBorder="1" applyAlignment="1">
      <alignment horizontal="left"/>
    </xf>
    <xf numFmtId="0" fontId="3" fillId="6" borderId="16" xfId="1" applyNumberFormat="1" applyFont="1" applyFill="1" applyBorder="1" applyAlignment="1">
      <alignment horizontal="left"/>
    </xf>
    <xf numFmtId="0" fontId="3" fillId="10" borderId="16" xfId="1" applyNumberFormat="1" applyFont="1" applyFill="1" applyBorder="1" applyAlignment="1">
      <alignment horizontal="left"/>
    </xf>
    <xf numFmtId="0" fontId="1" fillId="8" borderId="16" xfId="0" applyFont="1" applyFill="1" applyBorder="1"/>
    <xf numFmtId="0" fontId="1" fillId="9" borderId="16" xfId="0" applyFont="1" applyFill="1" applyBorder="1" applyAlignment="1">
      <alignment horizontal="center" vertical="center"/>
    </xf>
    <xf numFmtId="0" fontId="3" fillId="6" borderId="17" xfId="1" applyNumberFormat="1" applyFont="1" applyFill="1" applyBorder="1" applyAlignment="1">
      <alignment horizontal="left"/>
    </xf>
    <xf numFmtId="0" fontId="3" fillId="10" borderId="17" xfId="1" applyNumberFormat="1" applyFont="1" applyFill="1" applyBorder="1" applyAlignment="1">
      <alignment horizontal="left"/>
    </xf>
    <xf numFmtId="0" fontId="1" fillId="8" borderId="17" xfId="0" applyFont="1" applyFill="1" applyBorder="1"/>
    <xf numFmtId="0" fontId="1" fillId="9" borderId="17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vertical="center" wrapText="1"/>
    </xf>
    <xf numFmtId="165" fontId="1" fillId="11" borderId="1" xfId="0" applyNumberFormat="1" applyFont="1" applyFill="1" applyBorder="1" applyAlignment="1">
      <alignment vertical="center" wrapText="1"/>
    </xf>
    <xf numFmtId="0" fontId="1" fillId="3" borderId="5" xfId="0" applyFont="1" applyFill="1" applyBorder="1" applyAlignment="1">
      <alignment horizontal="centerContinuous" vertical="center" wrapText="1"/>
    </xf>
    <xf numFmtId="0" fontId="1" fillId="3" borderId="7" xfId="0" applyFont="1" applyFill="1" applyBorder="1" applyAlignment="1">
      <alignment horizontal="centerContinuous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9" borderId="18" xfId="0" applyFont="1" applyFill="1" applyBorder="1"/>
    <xf numFmtId="165" fontId="1" fillId="9" borderId="18" xfId="0" applyNumberFormat="1" applyFont="1" applyFill="1" applyBorder="1"/>
    <xf numFmtId="15" fontId="1" fillId="9" borderId="18" xfId="0" applyNumberFormat="1" applyFont="1" applyFill="1" applyBorder="1"/>
    <xf numFmtId="15" fontId="1" fillId="4" borderId="1" xfId="0" applyNumberFormat="1" applyFont="1" applyFill="1" applyBorder="1" applyAlignment="1">
      <alignment vertical="center" wrapText="1"/>
    </xf>
    <xf numFmtId="2" fontId="1" fillId="4" borderId="1" xfId="0" applyNumberFormat="1" applyFont="1" applyFill="1" applyBorder="1" applyAlignment="1">
      <alignment vertical="center" wrapText="1"/>
    </xf>
    <xf numFmtId="166" fontId="1" fillId="4" borderId="1" xfId="0" applyNumberFormat="1" applyFont="1" applyFill="1" applyBorder="1" applyAlignment="1">
      <alignment vertical="center" wrapText="1"/>
    </xf>
    <xf numFmtId="166" fontId="1" fillId="9" borderId="18" xfId="0" applyNumberFormat="1" applyFont="1" applyFill="1" applyBorder="1"/>
    <xf numFmtId="166" fontId="1" fillId="9" borderId="3" xfId="0" applyNumberFormat="1" applyFont="1" applyFill="1" applyBorder="1"/>
    <xf numFmtId="166" fontId="1" fillId="9" borderId="4" xfId="0" applyNumberFormat="1" applyFont="1" applyFill="1" applyBorder="1"/>
    <xf numFmtId="165" fontId="3" fillId="8" borderId="3" xfId="0" applyNumberFormat="1" applyFont="1" applyFill="1" applyBorder="1"/>
    <xf numFmtId="165" fontId="3" fillId="8" borderId="4" xfId="0" applyNumberFormat="1" applyFont="1" applyFill="1" applyBorder="1"/>
    <xf numFmtId="0" fontId="5" fillId="4" borderId="1" xfId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/>
    </xf>
    <xf numFmtId="0" fontId="5" fillId="4" borderId="10" xfId="1" applyFont="1" applyFill="1" applyBorder="1" applyAlignment="1">
      <alignment horizontal="center"/>
    </xf>
    <xf numFmtId="0" fontId="3" fillId="0" borderId="8" xfId="1" applyFont="1" applyFill="1" applyBorder="1"/>
    <xf numFmtId="0" fontId="3" fillId="0" borderId="2" xfId="1" applyFont="1" applyFill="1" applyBorder="1"/>
    <xf numFmtId="164" fontId="6" fillId="0" borderId="8" xfId="1" applyNumberFormat="1" applyFont="1" applyFill="1" applyBorder="1"/>
    <xf numFmtId="164" fontId="6" fillId="0" borderId="2" xfId="1" applyNumberFormat="1" applyFont="1" applyFill="1" applyBorder="1"/>
    <xf numFmtId="0" fontId="6" fillId="0" borderId="10" xfId="1" applyNumberFormat="1" applyFont="1" applyFill="1" applyBorder="1"/>
    <xf numFmtId="10" fontId="6" fillId="0" borderId="2" xfId="1" applyNumberFormat="1" applyFont="1" applyFill="1" applyBorder="1"/>
    <xf numFmtId="10" fontId="3" fillId="0" borderId="2" xfId="1" applyNumberFormat="1" applyFont="1" applyFill="1" applyBorder="1"/>
    <xf numFmtId="0" fontId="3" fillId="0" borderId="11" xfId="1" applyFont="1" applyFill="1" applyBorder="1"/>
    <xf numFmtId="0" fontId="3" fillId="0" borderId="3" xfId="1" applyFont="1" applyFill="1" applyBorder="1"/>
    <xf numFmtId="164" fontId="6" fillId="0" borderId="11" xfId="1" applyNumberFormat="1" applyFont="1" applyFill="1" applyBorder="1"/>
    <xf numFmtId="164" fontId="6" fillId="0" borderId="3" xfId="1" applyNumberFormat="1" applyFont="1" applyFill="1" applyBorder="1"/>
    <xf numFmtId="0" fontId="6" fillId="0" borderId="12" xfId="1" applyNumberFormat="1" applyFont="1" applyFill="1" applyBorder="1"/>
    <xf numFmtId="10" fontId="6" fillId="0" borderId="3" xfId="1" applyNumberFormat="1" applyFont="1" applyFill="1" applyBorder="1"/>
    <xf numFmtId="10" fontId="3" fillId="0" borderId="3" xfId="1" applyNumberFormat="1" applyFont="1" applyFill="1" applyBorder="1"/>
    <xf numFmtId="0" fontId="3" fillId="0" borderId="13" xfId="1" applyFont="1" applyFill="1" applyBorder="1"/>
    <xf numFmtId="10" fontId="6" fillId="0" borderId="4" xfId="1" applyNumberFormat="1" applyFont="1" applyFill="1" applyBorder="1"/>
    <xf numFmtId="10" fontId="3" fillId="0" borderId="4" xfId="1" applyNumberFormat="1" applyFont="1" applyFill="1" applyBorder="1"/>
    <xf numFmtId="0" fontId="6" fillId="0" borderId="10" xfId="1" applyFont="1" applyFill="1" applyBorder="1"/>
    <xf numFmtId="0" fontId="3" fillId="0" borderId="4" xfId="1" applyFont="1" applyFill="1" applyBorder="1"/>
    <xf numFmtId="164" fontId="6" fillId="0" borderId="13" xfId="1" applyNumberFormat="1" applyFont="1" applyFill="1" applyBorder="1"/>
    <xf numFmtId="164" fontId="6" fillId="0" borderId="4" xfId="1" applyNumberFormat="1" applyFont="1" applyFill="1" applyBorder="1"/>
    <xf numFmtId="0" fontId="6" fillId="0" borderId="15" xfId="1" applyNumberFormat="1" applyFont="1" applyFill="1" applyBorder="1"/>
    <xf numFmtId="0" fontId="5" fillId="3" borderId="5" xfId="1" applyFont="1" applyFill="1" applyBorder="1" applyAlignment="1">
      <alignment horizontal="center" vertical="center"/>
    </xf>
    <xf numFmtId="0" fontId="5" fillId="3" borderId="6" xfId="1" applyFont="1" applyFill="1" applyBorder="1" applyAlignment="1">
      <alignment horizontal="center" vertical="center"/>
    </xf>
    <xf numFmtId="0" fontId="5" fillId="3" borderId="7" xfId="1" applyFont="1" applyFill="1" applyBorder="1" applyAlignment="1">
      <alignment horizontal="center" vertical="center"/>
    </xf>
    <xf numFmtId="164" fontId="6" fillId="0" borderId="1" xfId="1" applyNumberFormat="1" applyFont="1" applyFill="1" applyBorder="1"/>
    <xf numFmtId="0" fontId="1" fillId="0" borderId="3" xfId="0" applyFont="1" applyBorder="1"/>
    <xf numFmtId="0" fontId="1" fillId="0" borderId="4" xfId="0" applyFont="1" applyBorder="1"/>
    <xf numFmtId="0" fontId="1" fillId="3" borderId="1" xfId="0" applyFont="1" applyFill="1" applyBorder="1" applyAlignment="1">
      <alignment vertical="center" wrapText="1"/>
    </xf>
    <xf numFmtId="165" fontId="1" fillId="8" borderId="2" xfId="0" applyNumberFormat="1" applyFont="1" applyFill="1" applyBorder="1"/>
    <xf numFmtId="165" fontId="1" fillId="8" borderId="3" xfId="0" applyNumberFormat="1" applyFont="1" applyFill="1" applyBorder="1"/>
    <xf numFmtId="165" fontId="1" fillId="8" borderId="4" xfId="0" applyNumberFormat="1" applyFont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Eur3M!$AI$2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Eur3M!$AF$3:$AF$3508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Eur3M!$AI$3:$AI$3508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Eur3M!$AJ$2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Eur3M!$AF$3:$AF$3508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Eur3M!$AJ$3:$AJ$3508</c:f>
              <c:numCache>
                <c:formatCode>0.0000%</c:formatCode>
                <c:ptCount val="3506"/>
                <c:pt idx="0">
                  <c:v>-4.4600000072561179E-4</c:v>
                </c:pt>
                <c:pt idx="1">
                  <c:v>-4.4511627377430906E-4</c:v>
                </c:pt>
                <c:pt idx="2">
                  <c:v>-4.4490883156698426E-4</c:v>
                </c:pt>
                <c:pt idx="3">
                  <c:v>-4.4474700100194874E-4</c:v>
                </c:pt>
                <c:pt idx="4">
                  <c:v>-4.4462899626335933E-4</c:v>
                </c:pt>
                <c:pt idx="5">
                  <c:v>-4.4522275178295783E-4</c:v>
                </c:pt>
                <c:pt idx="6">
                  <c:v>-4.4455951915277293E-4</c:v>
                </c:pt>
                <c:pt idx="7">
                  <c:v>-4.4463385622405411E-4</c:v>
                </c:pt>
                <c:pt idx="8">
                  <c:v>-4.4474130418588635E-4</c:v>
                </c:pt>
                <c:pt idx="9">
                  <c:v>-4.4488007721417243E-4</c:v>
                </c:pt>
                <c:pt idx="10">
                  <c:v>-4.462913066318174E-4</c:v>
                </c:pt>
                <c:pt idx="11">
                  <c:v>-4.4571270344821907E-4</c:v>
                </c:pt>
                <c:pt idx="12">
                  <c:v>-4.4598131440256792E-4</c:v>
                </c:pt>
                <c:pt idx="13">
                  <c:v>-4.4627053546271266E-4</c:v>
                </c:pt>
                <c:pt idx="14">
                  <c:v>-4.465785807997773E-4</c:v>
                </c:pt>
                <c:pt idx="15">
                  <c:v>-4.4860616126575281E-4</c:v>
                </c:pt>
                <c:pt idx="16">
                  <c:v>-4.4796328840096788E-4</c:v>
                </c:pt>
                <c:pt idx="17">
                  <c:v>-4.4833866773814722E-4</c:v>
                </c:pt>
                <c:pt idx="18">
                  <c:v>-4.4872215640071169E-4</c:v>
                </c:pt>
                <c:pt idx="19">
                  <c:v>-4.4911196856499842E-4</c:v>
                </c:pt>
                <c:pt idx="20">
                  <c:v>-4.4848364586289383E-4</c:v>
                </c:pt>
                <c:pt idx="21">
                  <c:v>-4.5852392135648445E-4</c:v>
                </c:pt>
                <c:pt idx="22">
                  <c:v>-4.5891921678461409E-4</c:v>
                </c:pt>
                <c:pt idx="23">
                  <c:v>-4.5931404401508921E-4</c:v>
                </c:pt>
                <c:pt idx="24">
                  <c:v>-4.5971054045077317E-4</c:v>
                </c:pt>
                <c:pt idx="25">
                  <c:v>-4.6227637655784303E-4</c:v>
                </c:pt>
                <c:pt idx="26">
                  <c:v>-4.6135596624421657E-4</c:v>
                </c:pt>
                <c:pt idx="27">
                  <c:v>-4.6179286969763231E-4</c:v>
                </c:pt>
                <c:pt idx="28">
                  <c:v>-4.622442667456334E-4</c:v>
                </c:pt>
                <c:pt idx="29">
                  <c:v>-4.627122947850012E-4</c:v>
                </c:pt>
                <c:pt idx="30">
                  <c:v>-4.6554392847581957E-4</c:v>
                </c:pt>
                <c:pt idx="31">
                  <c:v>-4.647934646992304E-4</c:v>
                </c:pt>
                <c:pt idx="32">
                  <c:v>-4.6537670856808391E-4</c:v>
                </c:pt>
                <c:pt idx="33">
                  <c:v>-4.659894077664173E-4</c:v>
                </c:pt>
                <c:pt idx="34">
                  <c:v>-4.666336996797165E-4</c:v>
                </c:pt>
                <c:pt idx="35">
                  <c:v>-4.6972938578591645E-4</c:v>
                </c:pt>
                <c:pt idx="36">
                  <c:v>-4.6956954207412536E-4</c:v>
                </c:pt>
                <c:pt idx="37">
                  <c:v>-4.7040385823550051E-4</c:v>
                </c:pt>
                <c:pt idx="38">
                  <c:v>-4.7128259136350206E-4</c:v>
                </c:pt>
                <c:pt idx="39">
                  <c:v>-4.7220787882319769E-4</c:v>
                </c:pt>
                <c:pt idx="40">
                  <c:v>-4.7555027098784749E-4</c:v>
                </c:pt>
                <c:pt idx="41">
                  <c:v>-4.7522682133790321E-4</c:v>
                </c:pt>
                <c:pt idx="42">
                  <c:v>-4.7642934725147465E-4</c:v>
                </c:pt>
                <c:pt idx="43">
                  <c:v>-4.7769279675693175E-4</c:v>
                </c:pt>
                <c:pt idx="44">
                  <c:v>-4.7901824171072424E-4</c:v>
                </c:pt>
                <c:pt idx="45">
                  <c:v>-4.8040239807958703E-4</c:v>
                </c:pt>
                <c:pt idx="46">
                  <c:v>-4.8486340572023788E-4</c:v>
                </c:pt>
                <c:pt idx="47">
                  <c:v>-4.8643867781015165E-4</c:v>
                </c:pt>
                <c:pt idx="48">
                  <c:v>-4.8805079636879872E-4</c:v>
                </c:pt>
                <c:pt idx="49">
                  <c:v>-4.8969538842430439E-4</c:v>
                </c:pt>
                <c:pt idx="50">
                  <c:v>-4.913680810065507E-4</c:v>
                </c:pt>
                <c:pt idx="51">
                  <c:v>-4.9651103235925063E-4</c:v>
                </c:pt>
                <c:pt idx="52">
                  <c:v>-4.9825239752559981E-4</c:v>
                </c:pt>
                <c:pt idx="53">
                  <c:v>-4.9999999849063945E-4</c:v>
                </c:pt>
                <c:pt idx="54">
                  <c:v>-5.0174967810501974E-4</c:v>
                </c:pt>
                <c:pt idx="55">
                  <c:v>-5.0349814231755489E-4</c:v>
                </c:pt>
                <c:pt idx="56">
                  <c:v>-5.0870545982134531E-4</c:v>
                </c:pt>
                <c:pt idx="57">
                  <c:v>-5.1041827973406101E-4</c:v>
                </c:pt>
                <c:pt idx="58">
                  <c:v>-5.1211449292857831E-4</c:v>
                </c:pt>
                <c:pt idx="59">
                  <c:v>-5.1379102115471512E-4</c:v>
                </c:pt>
                <c:pt idx="60">
                  <c:v>-5.2072492787843974E-4</c:v>
                </c:pt>
                <c:pt idx="61">
                  <c:v>-5.2177064944603435E-4</c:v>
                </c:pt>
                <c:pt idx="62">
                  <c:v>-5.2326442493263623E-4</c:v>
                </c:pt>
                <c:pt idx="63">
                  <c:v>-5.2471696784627767E-4</c:v>
                </c:pt>
                <c:pt idx="64">
                  <c:v>-5.5220412739036382E-4</c:v>
                </c:pt>
                <c:pt idx="65">
                  <c:v>-5.5340505637167846E-4</c:v>
                </c:pt>
                <c:pt idx="66">
                  <c:v>-5.5455065672384242E-4</c:v>
                </c:pt>
                <c:pt idx="67">
                  <c:v>-5.5564222311408609E-4</c:v>
                </c:pt>
                <c:pt idx="68">
                  <c:v>-5.5668105020480879E-4</c:v>
                </c:pt>
                <c:pt idx="69">
                  <c:v>-5.5949404226519363E-4</c:v>
                </c:pt>
                <c:pt idx="70">
                  <c:v>-5.6033485872516726E-4</c:v>
                </c:pt>
                <c:pt idx="71">
                  <c:v>-5.6112940915369535E-4</c:v>
                </c:pt>
                <c:pt idx="72">
                  <c:v>-5.6187898819560881E-4</c:v>
                </c:pt>
                <c:pt idx="73">
                  <c:v>-5.6258489049266407E-4</c:v>
                </c:pt>
                <c:pt idx="74">
                  <c:v>-5.6445348330193951E-4</c:v>
                </c:pt>
                <c:pt idx="75">
                  <c:v>-5.6499762499759754E-4</c:v>
                </c:pt>
                <c:pt idx="76">
                  <c:v>-5.6550456312555648E-4</c:v>
                </c:pt>
                <c:pt idx="77">
                  <c:v>-5.6597559231571419E-4</c:v>
                </c:pt>
                <c:pt idx="78">
                  <c:v>-5.6641200719796843E-4</c:v>
                </c:pt>
                <c:pt idx="79">
                  <c:v>-5.6752651225148868E-4</c:v>
                </c:pt>
                <c:pt idx="80">
                  <c:v>-5.6783741615323304E-4</c:v>
                </c:pt>
                <c:pt idx="81">
                  <c:v>-5.6812017886625739E-4</c:v>
                </c:pt>
                <c:pt idx="82">
                  <c:v>-5.6837609501255392E-4</c:v>
                </c:pt>
                <c:pt idx="83">
                  <c:v>-5.6860645921060079E-4</c:v>
                </c:pt>
                <c:pt idx="84">
                  <c:v>-5.6915718631056858E-4</c:v>
                </c:pt>
                <c:pt idx="85">
                  <c:v>-5.6936951558661519E-4</c:v>
                </c:pt>
                <c:pt idx="86">
                  <c:v>-5.6948623641606133E-4</c:v>
                </c:pt>
                <c:pt idx="87">
                  <c:v>-5.6958456882183484E-4</c:v>
                </c:pt>
                <c:pt idx="88">
                  <c:v>-5.6966582180528746E-4</c:v>
                </c:pt>
                <c:pt idx="89">
                  <c:v>-5.697895599914611E-4</c:v>
                </c:pt>
                <c:pt idx="90">
                  <c:v>-5.6984621956068793E-4</c:v>
                </c:pt>
                <c:pt idx="91">
                  <c:v>-5.6986171046169432E-4</c:v>
                </c:pt>
                <c:pt idx="92">
                  <c:v>-5.6986797594893446E-4</c:v>
                </c:pt>
                <c:pt idx="93">
                  <c:v>-5.6986632502553647E-4</c:v>
                </c:pt>
                <c:pt idx="94">
                  <c:v>-5.6986768649189496E-4</c:v>
                </c:pt>
                <c:pt idx="95">
                  <c:v>-5.698067372295057E-4</c:v>
                </c:pt>
                <c:pt idx="96">
                  <c:v>-5.6978513925942664E-4</c:v>
                </c:pt>
                <c:pt idx="97">
                  <c:v>-5.6976347888415546E-4</c:v>
                </c:pt>
                <c:pt idx="98">
                  <c:v>-5.6974306510282346E-4</c:v>
                </c:pt>
                <c:pt idx="99">
                  <c:v>-5.698356185712683E-4</c:v>
                </c:pt>
                <c:pt idx="100">
                  <c:v>-5.6970005594614292E-4</c:v>
                </c:pt>
                <c:pt idx="101">
                  <c:v>-5.6970551015433912E-4</c:v>
                </c:pt>
                <c:pt idx="102">
                  <c:v>-5.697200649623646E-4</c:v>
                </c:pt>
                <c:pt idx="103">
                  <c:v>-5.6974502937157112E-4</c:v>
                </c:pt>
                <c:pt idx="104">
                  <c:v>-5.7039132985347652E-4</c:v>
                </c:pt>
                <c:pt idx="105">
                  <c:v>-5.705041923958319E-4</c:v>
                </c:pt>
                <c:pt idx="106">
                  <c:v>-5.7063443633103401E-4</c:v>
                </c:pt>
                <c:pt idx="107">
                  <c:v>-5.7078334219823584E-4</c:v>
                </c:pt>
                <c:pt idx="108">
                  <c:v>-5.7163160891197083E-4</c:v>
                </c:pt>
                <c:pt idx="109">
                  <c:v>-5.7159119572231215E-4</c:v>
                </c:pt>
                <c:pt idx="110">
                  <c:v>-5.7185261929988023E-4</c:v>
                </c:pt>
                <c:pt idx="111">
                  <c:v>-5.7214038802785741E-4</c:v>
                </c:pt>
                <c:pt idx="112">
                  <c:v>-5.7245578243670791E-4</c:v>
                </c:pt>
                <c:pt idx="113">
                  <c:v>-5.73728341641538E-4</c:v>
                </c:pt>
                <c:pt idx="114">
                  <c:v>-5.7401922753791662E-4</c:v>
                </c:pt>
                <c:pt idx="115">
                  <c:v>-5.7449195832938514E-4</c:v>
                </c:pt>
                <c:pt idx="116">
                  <c:v>-5.7499999798016831E-4</c:v>
                </c:pt>
                <c:pt idx="117">
                  <c:v>-5.7554428172389572E-4</c:v>
                </c:pt>
                <c:pt idx="118">
                  <c:v>-5.7730096319672615E-4</c:v>
                </c:pt>
                <c:pt idx="119">
                  <c:v>-5.7807148569042634E-4</c:v>
                </c:pt>
                <c:pt idx="120">
                  <c:v>-5.7878684771178507E-4</c:v>
                </c:pt>
                <c:pt idx="121">
                  <c:v>-5.7953405165572076E-4</c:v>
                </c:pt>
                <c:pt idx="122">
                  <c:v>-5.8031230627820639E-4</c:v>
                </c:pt>
                <c:pt idx="123">
                  <c:v>-5.8464164598971756E-4</c:v>
                </c:pt>
                <c:pt idx="124">
                  <c:v>-5.8558958853808781E-4</c:v>
                </c:pt>
                <c:pt idx="125">
                  <c:v>-5.8583085387325137E-4</c:v>
                </c:pt>
                <c:pt idx="126">
                  <c:v>-5.8682169021062483E-4</c:v>
                </c:pt>
                <c:pt idx="127">
                  <c:v>-5.899385414514641E-4</c:v>
                </c:pt>
                <c:pt idx="128">
                  <c:v>-5.9102293947514814E-4</c:v>
                </c:pt>
                <c:pt idx="129">
                  <c:v>-5.9212872807385775E-4</c:v>
                </c:pt>
                <c:pt idx="130">
                  <c:v>-5.932551073072591E-4</c:v>
                </c:pt>
                <c:pt idx="131">
                  <c:v>-5.9440127723984972E-4</c:v>
                </c:pt>
                <c:pt idx="132">
                  <c:v>-5.9795053186543546E-4</c:v>
                </c:pt>
                <c:pt idx="133">
                  <c:v>-5.9916786523097482E-4</c:v>
                </c:pt>
                <c:pt idx="134">
                  <c:v>-6.0040098961819117E-4</c:v>
                </c:pt>
                <c:pt idx="135">
                  <c:v>-6.0164910509509582E-4</c:v>
                </c:pt>
                <c:pt idx="136">
                  <c:v>-6.0291141172838243E-4</c:v>
                </c:pt>
                <c:pt idx="137">
                  <c:v>-6.0677547925455134E-4</c:v>
                </c:pt>
                <c:pt idx="138">
                  <c:v>-6.0808655120577555E-4</c:v>
                </c:pt>
                <c:pt idx="139">
                  <c:v>-6.0940781466705318E-4</c:v>
                </c:pt>
                <c:pt idx="140">
                  <c:v>-6.1073846970990909E-4</c:v>
                </c:pt>
                <c:pt idx="141">
                  <c:v>-6.1207771640762521E-4</c:v>
                </c:pt>
                <c:pt idx="142">
                  <c:v>-6.1613900719613109E-4</c:v>
                </c:pt>
                <c:pt idx="143">
                  <c:v>-6.1750462128211988E-4</c:v>
                </c:pt>
                <c:pt idx="144">
                  <c:v>-6.1887482741045954E-4</c:v>
                </c:pt>
                <c:pt idx="145">
                  <c:v>-6.2024882566189812E-4</c:v>
                </c:pt>
                <c:pt idx="146">
                  <c:v>-6.2162581611938019E-4</c:v>
                </c:pt>
                <c:pt idx="147">
                  <c:v>-6.2644912638472631E-4</c:v>
                </c:pt>
                <c:pt idx="148">
                  <c:v>-6.2782059155268007E-4</c:v>
                </c:pt>
                <c:pt idx="149">
                  <c:v>-6.2919066678898564E-4</c:v>
                </c:pt>
                <c:pt idx="150">
                  <c:v>-6.3055856087785472E-4</c:v>
                </c:pt>
                <c:pt idx="151">
                  <c:v>-6.331779365067599E-4</c:v>
                </c:pt>
                <c:pt idx="152">
                  <c:v>-6.3599250149836773E-4</c:v>
                </c:pt>
                <c:pt idx="153">
                  <c:v>-6.3733762166492361E-4</c:v>
                </c:pt>
                <c:pt idx="154">
                  <c:v>-6.3867581341798434E-4</c:v>
                </c:pt>
                <c:pt idx="155">
                  <c:v>-6.4000628554827799E-4</c:v>
                </c:pt>
                <c:pt idx="156">
                  <c:v>-6.4241234208228803E-4</c:v>
                </c:pt>
                <c:pt idx="157">
                  <c:v>-6.4523515374496616E-4</c:v>
                </c:pt>
                <c:pt idx="158">
                  <c:v>-6.4651515969185367E-4</c:v>
                </c:pt>
                <c:pt idx="159">
                  <c:v>-6.4778269879553127E-4</c:v>
                </c:pt>
                <c:pt idx="160">
                  <c:v>-6.4903697985324344E-4</c:v>
                </c:pt>
                <c:pt idx="161">
                  <c:v>-6.511629044705983E-4</c:v>
                </c:pt>
                <c:pt idx="162">
                  <c:v>-6.5390569964926418E-4</c:v>
                </c:pt>
                <c:pt idx="163">
                  <c:v>-6.5508182250141665E-4</c:v>
                </c:pt>
                <c:pt idx="164">
                  <c:v>-6.562399401227845E-4</c:v>
                </c:pt>
                <c:pt idx="165">
                  <c:v>-6.5737926131930098E-4</c:v>
                </c:pt>
                <c:pt idx="166">
                  <c:v>-6.5916401688151198E-4</c:v>
                </c:pt>
                <c:pt idx="167">
                  <c:v>-6.6173275795727133E-4</c:v>
                </c:pt>
                <c:pt idx="168">
                  <c:v>-6.6276622911896356E-4</c:v>
                </c:pt>
                <c:pt idx="169">
                  <c:v>-6.6377615669574821E-4</c:v>
                </c:pt>
                <c:pt idx="170">
                  <c:v>-6.6476174949746814E-4</c:v>
                </c:pt>
                <c:pt idx="171">
                  <c:v>-6.661500743829384E-4</c:v>
                </c:pt>
                <c:pt idx="172">
                  <c:v>-6.6844494913970403E-4</c:v>
                </c:pt>
                <c:pt idx="173">
                  <c:v>-6.6929700020679705E-4</c:v>
                </c:pt>
                <c:pt idx="174">
                  <c:v>-6.7011996935875315E-4</c:v>
                </c:pt>
                <c:pt idx="175">
                  <c:v>-6.7091306540150559E-4</c:v>
                </c:pt>
                <c:pt idx="176">
                  <c:v>-6.7185547330390568E-4</c:v>
                </c:pt>
                <c:pt idx="177">
                  <c:v>-6.7377089470731656E-4</c:v>
                </c:pt>
                <c:pt idx="178">
                  <c:v>-6.7440275736386157E-4</c:v>
                </c:pt>
                <c:pt idx="179">
                  <c:v>-6.7499999977156493E-4</c:v>
                </c:pt>
                <c:pt idx="180">
                  <c:v>-6.7556190146500017E-4</c:v>
                </c:pt>
                <c:pt idx="181">
                  <c:v>-6.7601916957890109E-4</c:v>
                </c:pt>
                <c:pt idx="182">
                  <c:v>-6.7745649654364821E-4</c:v>
                </c:pt>
                <c:pt idx="183">
                  <c:v>-6.7784388234447691E-4</c:v>
                </c:pt>
                <c:pt idx="184">
                  <c:v>-6.781976116807338E-4</c:v>
                </c:pt>
                <c:pt idx="185">
                  <c:v>-6.7851810891340002E-4</c:v>
                </c:pt>
                <c:pt idx="186">
                  <c:v>-6.7852009355702416E-4</c:v>
                </c:pt>
                <c:pt idx="187">
                  <c:v>-6.7947626398042707E-4</c:v>
                </c:pt>
                <c:pt idx="188">
                  <c:v>-6.796369660659788E-4</c:v>
                </c:pt>
                <c:pt idx="189">
                  <c:v>-6.7976698219123616E-4</c:v>
                </c:pt>
                <c:pt idx="190">
                  <c:v>-6.7986673670675365E-4</c:v>
                </c:pt>
                <c:pt idx="191">
                  <c:v>-6.7947095725841788E-4</c:v>
                </c:pt>
                <c:pt idx="192">
                  <c:v>-6.7997162575289787E-4</c:v>
                </c:pt>
                <c:pt idx="193">
                  <c:v>-6.7992643751800476E-4</c:v>
                </c:pt>
                <c:pt idx="194">
                  <c:v>-6.7985353378408541E-4</c:v>
                </c:pt>
                <c:pt idx="195">
                  <c:v>-6.7975333890343229E-4</c:v>
                </c:pt>
                <c:pt idx="196">
                  <c:v>-6.790142168690785E-4</c:v>
                </c:pt>
                <c:pt idx="197">
                  <c:v>-6.7908813486505792E-4</c:v>
                </c:pt>
                <c:pt idx="198">
                  <c:v>-6.788578494656127E-4</c:v>
                </c:pt>
                <c:pt idx="199">
                  <c:v>-6.7860281900495006E-4</c:v>
                </c:pt>
                <c:pt idx="200">
                  <c:v>-6.7832346782754243E-4</c:v>
                </c:pt>
                <c:pt idx="201">
                  <c:v>-6.7729232697458046E-4</c:v>
                </c:pt>
                <c:pt idx="202">
                  <c:v>-6.7697134288162138E-4</c:v>
                </c:pt>
                <c:pt idx="203">
                  <c:v>-6.7657675331147247E-4</c:v>
                </c:pt>
                <c:pt idx="204">
                  <c:v>-6.7616038909706195E-4</c:v>
                </c:pt>
                <c:pt idx="205">
                  <c:v>-6.7572267458286246E-4</c:v>
                </c:pt>
                <c:pt idx="206">
                  <c:v>-6.7444774106690522E-4</c:v>
                </c:pt>
                <c:pt idx="207">
                  <c:v>-6.7376680042153668E-4</c:v>
                </c:pt>
                <c:pt idx="208">
                  <c:v>-6.7322869957417799E-4</c:v>
                </c:pt>
                <c:pt idx="209">
                  <c:v>-6.7267179449212824E-4</c:v>
                </c:pt>
                <c:pt idx="210">
                  <c:v>-6.7209650951725332E-4</c:v>
                </c:pt>
                <c:pt idx="211">
                  <c:v>-6.706229119823881E-4</c:v>
                </c:pt>
                <c:pt idx="212">
                  <c:v>-6.696200575872092E-4</c:v>
                </c:pt>
                <c:pt idx="213">
                  <c:v>-6.6895923831356008E-4</c:v>
                </c:pt>
                <c:pt idx="214">
                  <c:v>-6.68282585214356E-4</c:v>
                </c:pt>
                <c:pt idx="215">
                  <c:v>-6.6759052262972511E-4</c:v>
                </c:pt>
                <c:pt idx="216">
                  <c:v>-6.6596029229714715E-4</c:v>
                </c:pt>
                <c:pt idx="217">
                  <c:v>-6.6467666434028743E-4</c:v>
                </c:pt>
                <c:pt idx="218">
                  <c:v>-6.6391391950299699E-4</c:v>
                </c:pt>
                <c:pt idx="219">
                  <c:v>-6.6313831124885315E-4</c:v>
                </c:pt>
                <c:pt idx="220">
                  <c:v>-6.6235026392363178E-4</c:v>
                </c:pt>
                <c:pt idx="221">
                  <c:v>-6.6060233466340987E-4</c:v>
                </c:pt>
                <c:pt idx="222">
                  <c:v>-6.5908217082748916E-4</c:v>
                </c:pt>
                <c:pt idx="223">
                  <c:v>-6.582382933343876E-4</c:v>
                </c:pt>
                <c:pt idx="224">
                  <c:v>-6.5738452284703629E-4</c:v>
                </c:pt>
                <c:pt idx="225">
                  <c:v>-6.5652128371164529E-4</c:v>
                </c:pt>
                <c:pt idx="226">
                  <c:v>-6.5469149209396638E-4</c:v>
                </c:pt>
                <c:pt idx="227">
                  <c:v>-6.5298212764951658E-4</c:v>
                </c:pt>
                <c:pt idx="228">
                  <c:v>-6.5207791049445255E-4</c:v>
                </c:pt>
                <c:pt idx="229">
                  <c:v>-6.5116677077947183E-4</c:v>
                </c:pt>
                <c:pt idx="230">
                  <c:v>-6.5024913285773587E-4</c:v>
                </c:pt>
                <c:pt idx="231">
                  <c:v>-6.4837021819474927E-4</c:v>
                </c:pt>
                <c:pt idx="232">
                  <c:v>-6.4652208607479916E-4</c:v>
                </c:pt>
                <c:pt idx="233">
                  <c:v>-6.4557832236022961E-4</c:v>
                </c:pt>
                <c:pt idx="234">
                  <c:v>-6.4510592314378178E-4</c:v>
                </c:pt>
                <c:pt idx="235">
                  <c:v>-6.4415374949967495E-4</c:v>
                </c:pt>
                <c:pt idx="236">
                  <c:v>-6.4319840716564234E-4</c:v>
                </c:pt>
                <c:pt idx="237">
                  <c:v>-6.4031765819923768E-4</c:v>
                </c:pt>
                <c:pt idx="238">
                  <c:v>-6.3935393128074973E-4</c:v>
                </c:pt>
                <c:pt idx="239">
                  <c:v>-6.3838918076083843E-4</c:v>
                </c:pt>
                <c:pt idx="240">
                  <c:v>-6.3742383565940032E-4</c:v>
                </c:pt>
                <c:pt idx="241">
                  <c:v>-6.3645832499501409E-4</c:v>
                </c:pt>
                <c:pt idx="242">
                  <c:v>-6.335650898235724E-4</c:v>
                </c:pt>
                <c:pt idx="243">
                  <c:v>-6.3260320710855581E-4</c:v>
                </c:pt>
                <c:pt idx="244">
                  <c:v>-6.3164330393270906E-4</c:v>
                </c:pt>
                <c:pt idx="245">
                  <c:v>-6.3068580931856418E-4</c:v>
                </c:pt>
                <c:pt idx="246">
                  <c:v>-6.2973108078584906E-4</c:v>
                </c:pt>
                <c:pt idx="247">
                  <c:v>-6.268839207093555E-4</c:v>
                </c:pt>
                <c:pt idx="248">
                  <c:v>-6.2594054253070359E-4</c:v>
                </c:pt>
                <c:pt idx="249">
                  <c:v>-6.2500000194638697E-4</c:v>
                </c:pt>
                <c:pt idx="250">
                  <c:v>-6.2406223138188836E-4</c:v>
                </c:pt>
                <c:pt idx="251">
                  <c:v>-6.2312689295188355E-4</c:v>
                </c:pt>
                <c:pt idx="252">
                  <c:v>-6.1988441752690727E-4</c:v>
                </c:pt>
                <c:pt idx="253">
                  <c:v>-6.1940175139973594E-4</c:v>
                </c:pt>
                <c:pt idx="254">
                  <c:v>-6.1847249174721251E-4</c:v>
                </c:pt>
                <c:pt idx="255">
                  <c:v>-6.1754323146793761E-4</c:v>
                </c:pt>
                <c:pt idx="256">
                  <c:v>-6.1661356509811697E-4</c:v>
                </c:pt>
                <c:pt idx="257">
                  <c:v>-5.8714347283714643E-4</c:v>
                </c:pt>
                <c:pt idx="258">
                  <c:v>-5.8620467236760929E-4</c:v>
                </c:pt>
                <c:pt idx="259">
                  <c:v>-5.8526309471176516E-4</c:v>
                </c:pt>
                <c:pt idx="260">
                  <c:v>-5.843183388095593E-4</c:v>
                </c:pt>
                <c:pt idx="261">
                  <c:v>-5.8295957329636532E-4</c:v>
                </c:pt>
                <c:pt idx="262">
                  <c:v>-5.8049951153037605E-4</c:v>
                </c:pt>
                <c:pt idx="263">
                  <c:v>-5.7953284848989283E-4</c:v>
                </c:pt>
                <c:pt idx="264">
                  <c:v>-5.7856060083750626E-4</c:v>
                </c:pt>
                <c:pt idx="265">
                  <c:v>-5.7758236751012063E-4</c:v>
                </c:pt>
                <c:pt idx="266">
                  <c:v>-5.7610172653015893E-4</c:v>
                </c:pt>
                <c:pt idx="267">
                  <c:v>-5.7360155619605631E-4</c:v>
                </c:pt>
                <c:pt idx="268">
                  <c:v>-5.7258737854550055E-4</c:v>
                </c:pt>
                <c:pt idx="269">
                  <c:v>-5.7156480883789552E-4</c:v>
                </c:pt>
                <c:pt idx="270">
                  <c:v>-5.705334460079732E-4</c:v>
                </c:pt>
                <c:pt idx="271">
                  <c:v>-5.6888284546022293E-4</c:v>
                </c:pt>
                <c:pt idx="272">
                  <c:v>-5.6631204212239132E-4</c:v>
                </c:pt>
                <c:pt idx="273">
                  <c:v>-5.6523069767492869E-4</c:v>
                </c:pt>
                <c:pt idx="274">
                  <c:v>-5.6413815369920467E-4</c:v>
                </c:pt>
                <c:pt idx="275">
                  <c:v>-5.6303400912777917E-4</c:v>
                </c:pt>
                <c:pt idx="276">
                  <c:v>-5.611682918000801E-4</c:v>
                </c:pt>
                <c:pt idx="277">
                  <c:v>-5.5849340347978395E-4</c:v>
                </c:pt>
                <c:pt idx="278">
                  <c:v>-5.5732523987176482E-4</c:v>
                </c:pt>
                <c:pt idx="279">
                  <c:v>-5.5614306924081289E-4</c:v>
                </c:pt>
                <c:pt idx="280">
                  <c:v>-5.5494649051340589E-4</c:v>
                </c:pt>
                <c:pt idx="281">
                  <c:v>-5.5282342601701607E-4</c:v>
                </c:pt>
                <c:pt idx="282">
                  <c:v>-5.5000807315661883E-4</c:v>
                </c:pt>
                <c:pt idx="283">
                  <c:v>-5.4873343782759474E-4</c:v>
                </c:pt>
                <c:pt idx="284">
                  <c:v>-5.4744198794838377E-4</c:v>
                </c:pt>
                <c:pt idx="285">
                  <c:v>-5.4613332244111913E-4</c:v>
                </c:pt>
                <c:pt idx="286">
                  <c:v>-5.4371360713436527E-4</c:v>
                </c:pt>
                <c:pt idx="287">
                  <c:v>-5.4071848254856191E-4</c:v>
                </c:pt>
                <c:pt idx="288">
                  <c:v>-5.3931772270348938E-4</c:v>
                </c:pt>
                <c:pt idx="289">
                  <c:v>-5.3789734074665536E-4</c:v>
                </c:pt>
                <c:pt idx="290">
                  <c:v>-5.364569355928077E-4</c:v>
                </c:pt>
                <c:pt idx="291">
                  <c:v>-5.337041924810725E-4</c:v>
                </c:pt>
                <c:pt idx="292">
                  <c:v>-5.3048706130007109E-4</c:v>
                </c:pt>
                <c:pt idx="293">
                  <c:v>-5.2894052387281903E-4</c:v>
                </c:pt>
                <c:pt idx="294">
                  <c:v>-5.2737155672574634E-4</c:v>
                </c:pt>
                <c:pt idx="295">
                  <c:v>-5.2577975876969127E-4</c:v>
                </c:pt>
                <c:pt idx="296">
                  <c:v>-5.2266053740638988E-4</c:v>
                </c:pt>
                <c:pt idx="297">
                  <c:v>-5.1917623699898857E-4</c:v>
                </c:pt>
                <c:pt idx="298">
                  <c:v>-5.1825357856359166E-4</c:v>
                </c:pt>
                <c:pt idx="299">
                  <c:v>-5.1732009935756551E-4</c:v>
                </c:pt>
                <c:pt idx="300">
                  <c:v>-5.1558943778706734E-4</c:v>
                </c:pt>
                <c:pt idx="301">
                  <c:v>-5.1383291487727689E-4</c:v>
                </c:pt>
                <c:pt idx="302">
                  <c:v>-5.0753509926694117E-4</c:v>
                </c:pt>
                <c:pt idx="303">
                  <c:v>-5.0654000956118495E-4</c:v>
                </c:pt>
                <c:pt idx="304">
                  <c:v>-5.0464802973415601E-4</c:v>
                </c:pt>
                <c:pt idx="305">
                  <c:v>-5.0272772847170799E-4</c:v>
                </c:pt>
                <c:pt idx="306">
                  <c:v>-5.007786957516025E-4</c:v>
                </c:pt>
                <c:pt idx="307">
                  <c:v>-4.9376946315770188E-4</c:v>
                </c:pt>
                <c:pt idx="308">
                  <c:v>-4.9268704984894995E-4</c:v>
                </c:pt>
                <c:pt idx="309">
                  <c:v>-4.905882094883296E-4</c:v>
                </c:pt>
                <c:pt idx="310">
                  <c:v>-4.8845817751619336E-4</c:v>
                </c:pt>
                <c:pt idx="311">
                  <c:v>-4.8629654390319743E-4</c:v>
                </c:pt>
                <c:pt idx="312">
                  <c:v>-4.7851363404913467E-4</c:v>
                </c:pt>
                <c:pt idx="313">
                  <c:v>-4.7732579234915917E-4</c:v>
                </c:pt>
                <c:pt idx="314">
                  <c:v>-4.7499999999978115E-4</c:v>
                </c:pt>
                <c:pt idx="315">
                  <c:v>-4.7264028789273382E-4</c:v>
                </c:pt>
                <c:pt idx="316">
                  <c:v>-4.7024695651698423E-4</c:v>
                </c:pt>
                <c:pt idx="317">
                  <c:v>-4.6034629020397233E-4</c:v>
                </c:pt>
                <c:pt idx="318">
                  <c:v>-4.577915013985745E-4</c:v>
                </c:pt>
                <c:pt idx="319">
                  <c:v>-4.5520574889357235E-4</c:v>
                </c:pt>
                <c:pt idx="320">
                  <c:v>-4.5131705891476983E-4</c:v>
                </c:pt>
                <c:pt idx="321">
                  <c:v>-4.6975461573628299E-4</c:v>
                </c:pt>
                <c:pt idx="322">
                  <c:v>-4.6862506151823524E-4</c:v>
                </c:pt>
                <c:pt idx="323">
                  <c:v>-4.6586283986238541E-4</c:v>
                </c:pt>
                <c:pt idx="324">
                  <c:v>-4.630727528800449E-4</c:v>
                </c:pt>
                <c:pt idx="325">
                  <c:v>-4.6025524316561928E-4</c:v>
                </c:pt>
                <c:pt idx="326">
                  <c:v>-4.4996392191935049E-4</c:v>
                </c:pt>
                <c:pt idx="327">
                  <c:v>-4.4871982897332074E-4</c:v>
                </c:pt>
                <c:pt idx="328">
                  <c:v>-4.4577184458782781E-4</c:v>
                </c:pt>
                <c:pt idx="329">
                  <c:v>-4.4279909307221033E-4</c:v>
                </c:pt>
                <c:pt idx="330">
                  <c:v>-4.3980201702487065E-4</c:v>
                </c:pt>
                <c:pt idx="331">
                  <c:v>-4.2719441390076906E-4</c:v>
                </c:pt>
                <c:pt idx="332">
                  <c:v>-4.2583632216342958E-4</c:v>
                </c:pt>
                <c:pt idx="333">
                  <c:v>-4.2446726000244794E-4</c:v>
                </c:pt>
                <c:pt idx="334">
                  <c:v>-4.2133353148177122E-4</c:v>
                </c:pt>
                <c:pt idx="335">
                  <c:v>-4.1817857667592051E-4</c:v>
                </c:pt>
                <c:pt idx="336">
                  <c:v>-4.0681255286818834E-4</c:v>
                </c:pt>
                <c:pt idx="337">
                  <c:v>-4.0535534682151209E-4</c:v>
                </c:pt>
                <c:pt idx="338">
                  <c:v>-4.0210089976344676E-4</c:v>
                </c:pt>
                <c:pt idx="339">
                  <c:v>-3.9882788209899545E-4</c:v>
                </c:pt>
                <c:pt idx="340">
                  <c:v>-3.9553673644432408E-4</c:v>
                </c:pt>
                <c:pt idx="341">
                  <c:v>-3.8917141340249535E-4</c:v>
                </c:pt>
                <c:pt idx="342">
                  <c:v>-3.8762771723099831E-4</c:v>
                </c:pt>
                <c:pt idx="343">
                  <c:v>-3.7882458000249031E-4</c:v>
                </c:pt>
                <c:pt idx="344">
                  <c:v>-3.7724928311693958E-4</c:v>
                </c:pt>
                <c:pt idx="345">
                  <c:v>-3.7384612112607645E-4</c:v>
                </c:pt>
                <c:pt idx="346">
                  <c:v>-3.5990218372736654E-4</c:v>
                </c:pt>
                <c:pt idx="347">
                  <c:v>-3.5826427662888349E-4</c:v>
                </c:pt>
                <c:pt idx="348">
                  <c:v>-3.5661702663072111E-4</c:v>
                </c:pt>
                <c:pt idx="349">
                  <c:v>-3.5313168406156045E-4</c:v>
                </c:pt>
                <c:pt idx="350">
                  <c:v>-3.4963421135325953E-4</c:v>
                </c:pt>
                <c:pt idx="351">
                  <c:v>-3.3541275007277813E-4</c:v>
                </c:pt>
                <c:pt idx="352">
                  <c:v>-3.3370081943129293E-4</c:v>
                </c:pt>
                <c:pt idx="353">
                  <c:v>-3.3198056217615654E-4</c:v>
                </c:pt>
                <c:pt idx="354">
                  <c:v>-3.2841970852017438E-4</c:v>
                </c:pt>
                <c:pt idx="355">
                  <c:v>-3.2484985803439418E-4</c:v>
                </c:pt>
                <c:pt idx="356">
                  <c:v>-3.1043402390618823E-4</c:v>
                </c:pt>
                <c:pt idx="357">
                  <c:v>-3.0866117975003604E-4</c:v>
                </c:pt>
                <c:pt idx="358">
                  <c:v>-3.0688131993830659E-4</c:v>
                </c:pt>
                <c:pt idx="359">
                  <c:v>-3.0326688856882264E-4</c:v>
                </c:pt>
                <c:pt idx="360">
                  <c:v>-2.9964659375073568E-4</c:v>
                </c:pt>
                <c:pt idx="361">
                  <c:v>-2.8511616479369678E-4</c:v>
                </c:pt>
                <c:pt idx="362">
                  <c:v>-2.7966537735102864E-4</c:v>
                </c:pt>
                <c:pt idx="363">
                  <c:v>-2.7602808342671545E-4</c:v>
                </c:pt>
                <c:pt idx="364">
                  <c:v>-2.7238790371687869E-4</c:v>
                </c:pt>
                <c:pt idx="365">
                  <c:v>-2.6513261959266212E-4</c:v>
                </c:pt>
                <c:pt idx="366">
                  <c:v>-2.5780698795861159E-4</c:v>
                </c:pt>
                <c:pt idx="367">
                  <c:v>-2.5415887503121365E-4</c:v>
                </c:pt>
                <c:pt idx="368">
                  <c:v>-2.5051047461030848E-4</c:v>
                </c:pt>
                <c:pt idx="369">
                  <c:v>-2.4686221975339895E-4</c:v>
                </c:pt>
                <c:pt idx="370">
                  <c:v>-2.396354428508073E-4</c:v>
                </c:pt>
                <c:pt idx="371">
                  <c:v>-2.3227931708449584E-4</c:v>
                </c:pt>
                <c:pt idx="372">
                  <c:v>-2.2863828590880472E-4</c:v>
                </c:pt>
                <c:pt idx="373">
                  <c:v>-2.2499999865472525E-4</c:v>
                </c:pt>
                <c:pt idx="374">
                  <c:v>-2.2136486651377305E-4</c:v>
                </c:pt>
                <c:pt idx="375">
                  <c:v>-2.1419143160223691E-4</c:v>
                </c:pt>
                <c:pt idx="376">
                  <c:v>-2.0686214443442908E-4</c:v>
                </c:pt>
                <c:pt idx="377">
                  <c:v>-2.0324742469741795E-4</c:v>
                </c:pt>
                <c:pt idx="378">
                  <c:v>-1.9963762076556104E-4</c:v>
                </c:pt>
                <c:pt idx="379">
                  <c:v>-1.9603267359217779E-4</c:v>
                </c:pt>
                <c:pt idx="380">
                  <c:v>-1.8891967578231087E-4</c:v>
                </c:pt>
                <c:pt idx="381">
                  <c:v>-1.8165882796712483E-4</c:v>
                </c:pt>
                <c:pt idx="382">
                  <c:v>-1.7807619619891749E-4</c:v>
                </c:pt>
                <c:pt idx="383">
                  <c:v>-1.7449763382944116E-4</c:v>
                </c:pt>
                <c:pt idx="384">
                  <c:v>-1.70923009633665E-4</c:v>
                </c:pt>
                <c:pt idx="385">
                  <c:v>-1.6909992952270097E-4</c:v>
                </c:pt>
                <c:pt idx="386">
                  <c:v>-1.5840644147599906E-4</c:v>
                </c:pt>
                <c:pt idx="387">
                  <c:v>-1.548488970376211E-4</c:v>
                </c:pt>
                <c:pt idx="388">
                  <c:v>-1.5129460726479119E-4</c:v>
                </c:pt>
                <c:pt idx="389">
                  <c:v>-1.4774343948868837E-4</c:v>
                </c:pt>
                <c:pt idx="390">
                  <c:v>-1.4419526103126823E-4</c:v>
                </c:pt>
                <c:pt idx="391">
                  <c:v>-1.3356733483809488E-4</c:v>
                </c:pt>
                <c:pt idx="392">
                  <c:v>-1.3002978691580822E-4</c:v>
                </c:pt>
                <c:pt idx="393">
                  <c:v>-1.2649456493691552E-4</c:v>
                </c:pt>
                <c:pt idx="394">
                  <c:v>-1.2296153622688605E-4</c:v>
                </c:pt>
                <c:pt idx="395">
                  <c:v>-1.0532464797154583E-4</c:v>
                </c:pt>
                <c:pt idx="396">
                  <c:v>-1.0180199263181096E-4</c:v>
                </c:pt>
                <c:pt idx="397">
                  <c:v>-9.8280601808040563E-5</c:v>
                </c:pt>
                <c:pt idx="398">
                  <c:v>-9.4760342823068674E-5</c:v>
                </c:pt>
                <c:pt idx="399">
                  <c:v>-8.4205030077457815E-5</c:v>
                </c:pt>
                <c:pt idx="400">
                  <c:v>-8.0687971627707404E-5</c:v>
                </c:pt>
                <c:pt idx="401">
                  <c:v>-7.7171381605012357E-5</c:v>
                </c:pt>
                <c:pt idx="402">
                  <c:v>-7.3655127327375449E-5</c:v>
                </c:pt>
                <c:pt idx="403">
                  <c:v>-6.4863628298282303E-5</c:v>
                </c:pt>
                <c:pt idx="404">
                  <c:v>-5.431081128608848E-5</c:v>
                </c:pt>
                <c:pt idx="405">
                  <c:v>-5.0792000940810226E-5</c:v>
                </c:pt>
                <c:pt idx="406">
                  <c:v>-4.7272535492169105E-5</c:v>
                </c:pt>
                <c:pt idx="407">
                  <c:v>-4.0209096457091989E-5</c:v>
                </c:pt>
                <c:pt idx="408">
                  <c:v>-3.3185497732834008E-5</c:v>
                </c:pt>
                <c:pt idx="409">
                  <c:v>-2.9660788069999551E-5</c:v>
                </c:pt>
                <c:pt idx="410">
                  <c:v>-2.6134635827196572E-5</c:v>
                </c:pt>
                <c:pt idx="411">
                  <c:v>-2.2606909752459252E-5</c:v>
                </c:pt>
                <c:pt idx="412">
                  <c:v>-1.550398860486291E-5</c:v>
                </c:pt>
                <c:pt idx="413">
                  <c:v>-8.4776421713107854E-6</c:v>
                </c:pt>
                <c:pt idx="414">
                  <c:v>-4.9400782082434009E-6</c:v>
                </c:pt>
                <c:pt idx="415">
                  <c:v>-1.4001529157831281E-6</c:v>
                </c:pt>
                <c:pt idx="416">
                  <c:v>2.1422649549948058E-6</c:v>
                </c:pt>
                <c:pt idx="417">
                  <c:v>9.2957554870619782E-6</c:v>
                </c:pt>
                <c:pt idx="418">
                  <c:v>1.6339487271894814E-5</c:v>
                </c:pt>
                <c:pt idx="419">
                  <c:v>1.9896336825043626E-5</c:v>
                </c:pt>
                <c:pt idx="420">
                  <c:v>2.3456466476124838E-5</c:v>
                </c:pt>
                <c:pt idx="421">
                  <c:v>2.7020007475800963E-5</c:v>
                </c:pt>
                <c:pt idx="422">
                  <c:v>3.4234197195357568E-5</c:v>
                </c:pt>
                <c:pt idx="423">
                  <c:v>4.1310910104904202E-5</c:v>
                </c:pt>
                <c:pt idx="424">
                  <c:v>4.4893476699592803E-5</c:v>
                </c:pt>
                <c:pt idx="425">
                  <c:v>4.8480242184212805E-5</c:v>
                </c:pt>
                <c:pt idx="426">
                  <c:v>5.2071337816377685E-5</c:v>
                </c:pt>
                <c:pt idx="427">
                  <c:v>5.9355399057897543E-5</c:v>
                </c:pt>
                <c:pt idx="428">
                  <c:v>6.6481646996214934E-5</c:v>
                </c:pt>
                <c:pt idx="429">
                  <c:v>7.009636225463467E-5</c:v>
                </c:pt>
                <c:pt idx="430">
                  <c:v>7.3716195218444312E-5</c:v>
                </c:pt>
                <c:pt idx="431">
                  <c:v>7.7341277150470546E-5</c:v>
                </c:pt>
                <c:pt idx="432">
                  <c:v>8.4703424789911666E-5</c:v>
                </c:pt>
                <c:pt idx="433">
                  <c:v>9.1896719803373443E-5</c:v>
                </c:pt>
                <c:pt idx="434">
                  <c:v>9.5550015515407608E-5</c:v>
                </c:pt>
                <c:pt idx="435">
                  <c:v>9.9209347775225154E-5</c:v>
                </c:pt>
                <c:pt idx="436">
                  <c:v>1.0287484784825938E-4</c:v>
                </c:pt>
                <c:pt idx="437">
                  <c:v>1.1032231790066518E-4</c:v>
                </c:pt>
                <c:pt idx="438">
                  <c:v>1.1759975160631065E-4</c:v>
                </c:pt>
                <c:pt idx="439">
                  <c:v>1.2129672537516836E-4</c:v>
                </c:pt>
                <c:pt idx="440">
                  <c:v>1.2499999831130083E-4</c:v>
                </c:pt>
                <c:pt idx="441">
                  <c:v>1.2870962309778332E-4</c:v>
                </c:pt>
                <c:pt idx="442">
                  <c:v>1.3624854600376775E-4</c:v>
                </c:pt>
                <c:pt idx="443">
                  <c:v>1.4361743436671097E-4</c:v>
                </c:pt>
                <c:pt idx="444">
                  <c:v>1.4736329529076227E-4</c:v>
                </c:pt>
                <c:pt idx="445">
                  <c:v>1.5111735148970703E-4</c:v>
                </c:pt>
                <c:pt idx="446">
                  <c:v>1.5487991898553651E-4</c:v>
                </c:pt>
                <c:pt idx="447">
                  <c:v>1.5671137200835316E-4</c:v>
                </c:pt>
                <c:pt idx="448">
                  <c:v>1.7002162237839369E-4</c:v>
                </c:pt>
                <c:pt idx="449">
                  <c:v>1.7383148669807184E-4</c:v>
                </c:pt>
                <c:pt idx="450">
                  <c:v>1.7765175845787712E-4</c:v>
                </c:pt>
                <c:pt idx="451">
                  <c:v>1.8148275369109598E-4</c:v>
                </c:pt>
                <c:pt idx="452">
                  <c:v>1.8931772816995783E-4</c:v>
                </c:pt>
                <c:pt idx="453">
                  <c:v>1.9692028994042573E-4</c:v>
                </c:pt>
                <c:pt idx="454">
                  <c:v>2.0080964299917309E-4</c:v>
                </c:pt>
                <c:pt idx="455">
                  <c:v>2.0471161573105306E-4</c:v>
                </c:pt>
                <c:pt idx="456">
                  <c:v>2.086265241684832E-4</c:v>
                </c:pt>
                <c:pt idx="457">
                  <c:v>2.1667147203908082E-4</c:v>
                </c:pt>
                <c:pt idx="458">
                  <c:v>2.2442183582276732E-4</c:v>
                </c:pt>
                <c:pt idx="459">
                  <c:v>2.28406163427134E-4</c:v>
                </c:pt>
                <c:pt idx="460">
                  <c:v>2.3240532299672191E-4</c:v>
                </c:pt>
                <c:pt idx="461">
                  <c:v>2.3641963058219497E-4</c:v>
                </c:pt>
                <c:pt idx="462">
                  <c:v>2.4471277745802619E-4</c:v>
                </c:pt>
                <c:pt idx="463">
                  <c:v>2.5263466209100318E-4</c:v>
                </c:pt>
                <c:pt idx="464">
                  <c:v>2.567294505271557E-4</c:v>
                </c:pt>
                <c:pt idx="465">
                  <c:v>2.6084128329707866E-4</c:v>
                </c:pt>
                <c:pt idx="466">
                  <c:v>2.6497047646186237E-4</c:v>
                </c:pt>
                <c:pt idx="467">
                  <c:v>2.7354774345082853E-4</c:v>
                </c:pt>
                <c:pt idx="468">
                  <c:v>2.8166717428619896E-4</c:v>
                </c:pt>
                <c:pt idx="469">
                  <c:v>2.858879103572815E-4</c:v>
                </c:pt>
                <c:pt idx="470">
                  <c:v>2.9012790320540657E-4</c:v>
                </c:pt>
                <c:pt idx="471">
                  <c:v>2.9438746890209089E-4</c:v>
                </c:pt>
                <c:pt idx="472">
                  <c:v>3.032824726956207E-4</c:v>
                </c:pt>
                <c:pt idx="473">
                  <c:v>3.1162778164211852E-4</c:v>
                </c:pt>
                <c:pt idx="474">
                  <c:v>3.1598995269258148E-4</c:v>
                </c:pt>
                <c:pt idx="475">
                  <c:v>3.2037359304763942E-4</c:v>
                </c:pt>
                <c:pt idx="476">
                  <c:v>3.2477901878836672E-4</c:v>
                </c:pt>
                <c:pt idx="477">
                  <c:v>3.340230717465839E-4</c:v>
                </c:pt>
                <c:pt idx="478">
                  <c:v>3.4262489731634355E-4</c:v>
                </c:pt>
                <c:pt idx="479">
                  <c:v>3.4714399128060015E-4</c:v>
                </c:pt>
                <c:pt idx="480">
                  <c:v>3.5168676716041574E-4</c:v>
                </c:pt>
                <c:pt idx="481">
                  <c:v>3.5625354104989776E-4</c:v>
                </c:pt>
                <c:pt idx="482">
                  <c:v>3.6587565130351952E-4</c:v>
                </c:pt>
                <c:pt idx="483">
                  <c:v>3.7476693867873843E-4</c:v>
                </c:pt>
                <c:pt idx="484">
                  <c:v>3.7945844411070638E-4</c:v>
                </c:pt>
                <c:pt idx="485">
                  <c:v>3.8417584416390414E-4</c:v>
                </c:pt>
                <c:pt idx="486">
                  <c:v>3.8891945494286565E-4</c:v>
                </c:pt>
                <c:pt idx="487">
                  <c:v>3.9894632650948304E-4</c:v>
                </c:pt>
                <c:pt idx="488">
                  <c:v>4.0816232759904631E-4</c:v>
                </c:pt>
                <c:pt idx="489">
                  <c:v>4.1304173372514879E-4</c:v>
                </c:pt>
                <c:pt idx="490">
                  <c:v>4.1794924727459656E-4</c:v>
                </c:pt>
                <c:pt idx="491">
                  <c:v>4.2017402042605369E-4</c:v>
                </c:pt>
                <c:pt idx="492">
                  <c:v>4.2512173289874558E-4</c:v>
                </c:pt>
                <c:pt idx="493">
                  <c:v>4.4014006580394996E-4</c:v>
                </c:pt>
                <c:pt idx="494">
                  <c:v>4.4520564061016117E-4</c:v>
                </c:pt>
                <c:pt idx="495">
                  <c:v>4.5030148001247639E-4</c:v>
                </c:pt>
                <c:pt idx="496">
                  <c:v>4.5542790362072865E-4</c:v>
                </c:pt>
                <c:pt idx="497">
                  <c:v>4.6058523104562947E-4</c:v>
                </c:pt>
                <c:pt idx="498">
                  <c:v>4.7624583238267898E-4</c:v>
                </c:pt>
                <c:pt idx="499">
                  <c:v>4.8152997124541386E-4</c:v>
                </c:pt>
                <c:pt idx="500">
                  <c:v>4.8684661202227583E-4</c:v>
                </c:pt>
                <c:pt idx="501">
                  <c:v>4.9219607433890957E-4</c:v>
                </c:pt>
                <c:pt idx="502">
                  <c:v>4.9757867782535177E-4</c:v>
                </c:pt>
                <c:pt idx="503">
                  <c:v>5.1392853163112733E-4</c:v>
                </c:pt>
                <c:pt idx="504">
                  <c:v>5.1944689613845621E-4</c:v>
                </c:pt>
                <c:pt idx="505">
                  <c:v>5.2500000000003553E-4</c:v>
                </c:pt>
                <c:pt idx="506">
                  <c:v>5.3058809838054581E-4</c:v>
                </c:pt>
                <c:pt idx="507">
                  <c:v>5.3621113526325739E-4</c:v>
                </c:pt>
                <c:pt idx="508">
                  <c:v>5.595809762432908E-4</c:v>
                </c:pt>
                <c:pt idx="509">
                  <c:v>5.6220342867293075E-4</c:v>
                </c:pt>
                <c:pt idx="510">
                  <c:v>5.6483765983560185E-4</c:v>
                </c:pt>
                <c:pt idx="511">
                  <c:v>5.7066252553834385E-4</c:v>
                </c:pt>
                <c:pt idx="512">
                  <c:v>5.7651967574670409E-4</c:v>
                </c:pt>
                <c:pt idx="513">
                  <c:v>5.9752437423172438E-4</c:v>
                </c:pt>
                <c:pt idx="514">
                  <c:v>6.0351984917345308E-4</c:v>
                </c:pt>
                <c:pt idx="515">
                  <c:v>6.0954534702108219E-4</c:v>
                </c:pt>
                <c:pt idx="516">
                  <c:v>6.156004852180167E-4</c:v>
                </c:pt>
                <c:pt idx="517">
                  <c:v>6.2829131234612477E-4</c:v>
                </c:pt>
                <c:pt idx="518">
                  <c:v>6.718163521388748E-4</c:v>
                </c:pt>
                <c:pt idx="519">
                  <c:v>7.1659794610297691E-4</c:v>
                </c:pt>
                <c:pt idx="520">
                  <c:v>7.6250766076096097E-4</c:v>
                </c:pt>
                <c:pt idx="521">
                  <c:v>8.0941705755516527E-4</c:v>
                </c:pt>
                <c:pt idx="522">
                  <c:v>8.5719769248887459E-4</c:v>
                </c:pt>
                <c:pt idx="523">
                  <c:v>9.0572111580742621E-4</c:v>
                </c:pt>
                <c:pt idx="524">
                  <c:v>9.548588717371427E-4</c:v>
                </c:pt>
                <c:pt idx="525">
                  <c:v>9.9012084400840195E-4</c:v>
                </c:pt>
                <c:pt idx="526">
                  <c:v>1.0400845964086969E-3</c:v>
                </c:pt>
                <c:pt idx="527">
                  <c:v>1.0902870335822712E-3</c:v>
                </c:pt>
                <c:pt idx="528">
                  <c:v>1.140594486972013E-3</c:v>
                </c:pt>
                <c:pt idx="529">
                  <c:v>1.1909187322496351E-3</c:v>
                </c:pt>
                <c:pt idx="530">
                  <c:v>1.2412516187607636E-3</c:v>
                </c:pt>
                <c:pt idx="531">
                  <c:v>1.2915931468118202E-3</c:v>
                </c:pt>
                <c:pt idx="532">
                  <c:v>1.3419433167154438E-3</c:v>
                </c:pt>
                <c:pt idx="533">
                  <c:v>1.392302128784273E-3</c:v>
                </c:pt>
                <c:pt idx="534">
                  <c:v>1.4390675264374583E-3</c:v>
                </c:pt>
                <c:pt idx="535">
                  <c:v>1.4894428015357491E-3</c:v>
                </c:pt>
                <c:pt idx="536">
                  <c:v>1.5398267126212461E-3</c:v>
                </c:pt>
                <c:pt idx="537">
                  <c:v>1.5902192600029156E-3</c:v>
                </c:pt>
                <c:pt idx="538">
                  <c:v>1.6586482935572141E-3</c:v>
                </c:pt>
                <c:pt idx="539">
                  <c:v>1.7090623779672815E-3</c:v>
                </c:pt>
                <c:pt idx="540">
                  <c:v>1.7594851351989587E-3</c:v>
                </c:pt>
                <c:pt idx="541">
                  <c:v>1.8099165655753914E-3</c:v>
                </c:pt>
                <c:pt idx="542">
                  <c:v>1.8783546155294122E-3</c:v>
                </c:pt>
                <c:pt idx="543">
                  <c:v>1.9288056908600144E-3</c:v>
                </c:pt>
                <c:pt idx="544">
                  <c:v>1.9792654190826458E-3</c:v>
                </c:pt>
                <c:pt idx="545">
                  <c:v>2.0297338005161722E-3</c:v>
                </c:pt>
                <c:pt idx="546">
                  <c:v>2.0910357870183799E-3</c:v>
                </c:pt>
                <c:pt idx="547">
                  <c:v>2.1415236269775716E-3</c:v>
                </c:pt>
                <c:pt idx="548">
                  <c:v>2.1920201282840551E-3</c:v>
                </c:pt>
                <c:pt idx="549">
                  <c:v>2.2425252912584427E-3</c:v>
                </c:pt>
                <c:pt idx="550">
                  <c:v>2.2930391162196105E-3</c:v>
                </c:pt>
                <c:pt idx="551">
                  <c:v>2.3435616034846959E-3</c:v>
                </c:pt>
                <c:pt idx="552">
                  <c:v>2.3940927533734435E-3</c:v>
                </c:pt>
                <c:pt idx="553">
                  <c:v>2.4446325662029903E-3</c:v>
                </c:pt>
                <c:pt idx="554">
                  <c:v>2.4951810422922118E-3</c:v>
                </c:pt>
                <c:pt idx="555">
                  <c:v>2.5457381857187161E-3</c:v>
                </c:pt>
                <c:pt idx="556">
                  <c:v>2.5963043279808103E-3</c:v>
                </c:pt>
                <c:pt idx="557">
                  <c:v>2.6468803774675103E-3</c:v>
                </c:pt>
                <c:pt idx="558">
                  <c:v>2.6974673013347369E-3</c:v>
                </c:pt>
                <c:pt idx="559">
                  <c:v>2.7480660667896736E-3</c:v>
                </c:pt>
                <c:pt idx="560">
                  <c:v>2.7986776410881616E-3</c:v>
                </c:pt>
                <c:pt idx="561">
                  <c:v>2.8493029915390424E-3</c:v>
                </c:pt>
                <c:pt idx="562">
                  <c:v>2.8999430854972077E-3</c:v>
                </c:pt>
                <c:pt idx="563">
                  <c:v>2.9505988903696817E-3</c:v>
                </c:pt>
                <c:pt idx="564">
                  <c:v>2.9976360571144917E-3</c:v>
                </c:pt>
                <c:pt idx="565">
                  <c:v>3.0483242942183908E-3</c:v>
                </c:pt>
                <c:pt idx="566">
                  <c:v>3.0990311070575255E-3</c:v>
                </c:pt>
                <c:pt idx="567">
                  <c:v>3.1533985689173776E-3</c:v>
                </c:pt>
                <c:pt idx="568">
                  <c:v>3.2041474407631101E-3</c:v>
                </c:pt>
                <c:pt idx="569">
                  <c:v>3.2549175894056883E-3</c:v>
                </c:pt>
                <c:pt idx="570">
                  <c:v>3.3057091171406765E-3</c:v>
                </c:pt>
                <c:pt idx="571">
                  <c:v>3.3565220247839429E-3</c:v>
                </c:pt>
                <c:pt idx="572">
                  <c:v>3.4073563131513567E-3</c:v>
                </c:pt>
                <c:pt idx="573">
                  <c:v>3.4582119830561813E-3</c:v>
                </c:pt>
                <c:pt idx="574">
                  <c:v>3.5090890353160222E-3</c:v>
                </c:pt>
                <c:pt idx="575">
                  <c:v>3.5599874707458808E-3</c:v>
                </c:pt>
                <c:pt idx="576">
                  <c:v>3.6109072901633634E-3</c:v>
                </c:pt>
                <c:pt idx="577">
                  <c:v>3.6545263682601359E-3</c:v>
                </c:pt>
                <c:pt idx="578">
                  <c:v>3.7054848615287739E-3</c:v>
                </c:pt>
                <c:pt idx="579">
                  <c:v>3.7564647262593454E-3</c:v>
                </c:pt>
                <c:pt idx="580">
                  <c:v>3.8147535989727643E-3</c:v>
                </c:pt>
                <c:pt idx="581">
                  <c:v>3.8657792623881804E-3</c:v>
                </c:pt>
                <c:pt idx="582">
                  <c:v>3.9168262997817394E-3</c:v>
                </c:pt>
                <c:pt idx="583">
                  <c:v>3.9678947119528019E-3</c:v>
                </c:pt>
                <c:pt idx="584">
                  <c:v>4.018984499703393E-3</c:v>
                </c:pt>
                <c:pt idx="585">
                  <c:v>4.066418044259207E-3</c:v>
                </c:pt>
                <c:pt idx="586">
                  <c:v>4.1175484776762965E-3</c:v>
                </c:pt>
                <c:pt idx="587">
                  <c:v>4.1687002815206107E-3</c:v>
                </c:pt>
                <c:pt idx="588">
                  <c:v>4.2198734565843266E-3</c:v>
                </c:pt>
                <c:pt idx="589">
                  <c:v>4.282126987760591E-3</c:v>
                </c:pt>
                <c:pt idx="590">
                  <c:v>4.333349325482393E-3</c:v>
                </c:pt>
                <c:pt idx="591">
                  <c:v>4.3845930595992864E-3</c:v>
                </c:pt>
                <c:pt idx="592">
                  <c:v>4.4358581909323524E-3</c:v>
                </c:pt>
                <c:pt idx="593">
                  <c:v>4.4871447203026736E-3</c:v>
                </c:pt>
                <c:pt idx="594">
                  <c:v>4.5347553110722406E-3</c:v>
                </c:pt>
                <c:pt idx="595">
                  <c:v>4.5860824605373982E-3</c:v>
                </c:pt>
                <c:pt idx="596">
                  <c:v>4.6374310028654223E-3</c:v>
                </c:pt>
                <c:pt idx="597">
                  <c:v>4.6888009388732403E-3</c:v>
                </c:pt>
                <c:pt idx="598">
                  <c:v>4.7438983665430883E-3</c:v>
                </c:pt>
                <c:pt idx="599">
                  <c:v>4.7953133014352776E-3</c:v>
                </c:pt>
                <c:pt idx="600">
                  <c:v>4.8467496401340187E-3</c:v>
                </c:pt>
                <c:pt idx="601">
                  <c:v>4.8982073834630034E-3</c:v>
                </c:pt>
                <c:pt idx="602">
                  <c:v>4.9496865322493939E-3</c:v>
                </c:pt>
                <c:pt idx="603">
                  <c:v>5.0011870873168801E-3</c:v>
                </c:pt>
                <c:pt idx="604">
                  <c:v>5.0527090494952324E-3</c:v>
                </c:pt>
                <c:pt idx="605">
                  <c:v>5.1042524196081409E-3</c:v>
                </c:pt>
                <c:pt idx="606">
                  <c:v>5.1558171984827693E-3</c:v>
                </c:pt>
                <c:pt idx="607">
                  <c:v>5.2074034556374212E-3</c:v>
                </c:pt>
                <c:pt idx="608">
                  <c:v>5.2590172451084998E-3</c:v>
                </c:pt>
                <c:pt idx="609">
                  <c:v>5.3106751651431309E-3</c:v>
                </c:pt>
                <c:pt idx="610">
                  <c:v>5.3623948881552789E-3</c:v>
                </c:pt>
                <c:pt idx="611">
                  <c:v>5.4141940874955548E-3</c:v>
                </c:pt>
                <c:pt idx="612">
                  <c:v>5.4660904374486024E-3</c:v>
                </c:pt>
                <c:pt idx="613">
                  <c:v>5.5181016132470045E-3</c:v>
                </c:pt>
                <c:pt idx="614">
                  <c:v>5.5702452910704097E-3</c:v>
                </c:pt>
                <c:pt idx="615">
                  <c:v>5.6225391480455387E-3</c:v>
                </c:pt>
                <c:pt idx="616">
                  <c:v>5.6711713431606969E-3</c:v>
                </c:pt>
                <c:pt idx="617">
                  <c:v>5.7238007416333843E-3</c:v>
                </c:pt>
                <c:pt idx="618">
                  <c:v>5.7766327899844887E-3</c:v>
                </c:pt>
                <c:pt idx="619">
                  <c:v>5.8335699438418964E-3</c:v>
                </c:pt>
                <c:pt idx="620">
                  <c:v>5.8868798788074663E-3</c:v>
                </c:pt>
                <c:pt idx="621">
                  <c:v>5.9404416964573114E-3</c:v>
                </c:pt>
                <c:pt idx="622">
                  <c:v>5.994257262048077E-3</c:v>
                </c:pt>
                <c:pt idx="623">
                  <c:v>6.0483265860122879E-3</c:v>
                </c:pt>
                <c:pt idx="624">
                  <c:v>6.1026496788328614E-3</c:v>
                </c:pt>
                <c:pt idx="625">
                  <c:v>6.157226551041374E-3</c:v>
                </c:pt>
                <c:pt idx="626">
                  <c:v>6.2120572132197951E-3</c:v>
                </c:pt>
                <c:pt idx="627">
                  <c:v>6.2671416759978839E-3</c:v>
                </c:pt>
                <c:pt idx="628">
                  <c:v>6.3224799500557925E-3</c:v>
                </c:pt>
                <c:pt idx="629">
                  <c:v>6.3739969905292852E-3</c:v>
                </c:pt>
                <c:pt idx="630">
                  <c:v>6.429823795570935E-3</c:v>
                </c:pt>
                <c:pt idx="631">
                  <c:v>6.4859044302353992E-3</c:v>
                </c:pt>
                <c:pt idx="632">
                  <c:v>6.5503074097228199E-3</c:v>
                </c:pt>
                <c:pt idx="633">
                  <c:v>6.6069320012905408E-3</c:v>
                </c:pt>
                <c:pt idx="634">
                  <c:v>6.6805159583202866E-3</c:v>
                </c:pt>
                <c:pt idx="635">
                  <c:v>6.7209427861035309E-3</c:v>
                </c:pt>
                <c:pt idx="636">
                  <c:v>6.7783290012152653E-3</c:v>
                </c:pt>
                <c:pt idx="637">
                  <c:v>6.8317398053459044E-3</c:v>
                </c:pt>
                <c:pt idx="638">
                  <c:v>6.8896145852361812E-3</c:v>
                </c:pt>
                <c:pt idx="639">
                  <c:v>6.9477432687659046E-3</c:v>
                </c:pt>
                <c:pt idx="640">
                  <c:v>7.0061258669582571E-3</c:v>
                </c:pt>
                <c:pt idx="641">
                  <c:v>7.0690687455187157E-3</c:v>
                </c:pt>
                <c:pt idx="642">
                  <c:v>7.1409668440921108E-3</c:v>
                </c:pt>
                <c:pt idx="643">
                  <c:v>7.2001885276713187E-3</c:v>
                </c:pt>
                <c:pt idx="644">
                  <c:v>7.2596642330872829E-3</c:v>
                </c:pt>
                <c:pt idx="645">
                  <c:v>7.3193939721246208E-3</c:v>
                </c:pt>
                <c:pt idx="646">
                  <c:v>7.3661572978394969E-3</c:v>
                </c:pt>
                <c:pt idx="647">
                  <c:v>7.4608394350495913E-3</c:v>
                </c:pt>
                <c:pt idx="648">
                  <c:v>7.521418307961875E-3</c:v>
                </c:pt>
                <c:pt idx="649">
                  <c:v>7.5822512198591716E-3</c:v>
                </c:pt>
                <c:pt idx="650">
                  <c:v>7.6478318283983351E-3</c:v>
                </c:pt>
                <c:pt idx="651">
                  <c:v>7.7091923091669439E-3</c:v>
                </c:pt>
                <c:pt idx="652">
                  <c:v>7.770806880834309E-3</c:v>
                </c:pt>
                <c:pt idx="653">
                  <c:v>7.8326755553517393E-3</c:v>
                </c:pt>
                <c:pt idx="654">
                  <c:v>7.8947983447139897E-3</c:v>
                </c:pt>
                <c:pt idx="655">
                  <c:v>7.9571752609714184E-3</c:v>
                </c:pt>
                <c:pt idx="656">
                  <c:v>8.0198063162186996E-3</c:v>
                </c:pt>
                <c:pt idx="657">
                  <c:v>8.0826915226052468E-3</c:v>
                </c:pt>
                <c:pt idx="658">
                  <c:v>8.1458308923247815E-3</c:v>
                </c:pt>
                <c:pt idx="659">
                  <c:v>8.2092225908430416E-3</c:v>
                </c:pt>
                <c:pt idx="660">
                  <c:v>8.272846640478778E-3</c:v>
                </c:pt>
                <c:pt idx="661">
                  <c:v>8.3366727643101515E-3</c:v>
                </c:pt>
                <c:pt idx="662">
                  <c:v>8.4006705652809859E-3</c:v>
                </c:pt>
                <c:pt idx="663">
                  <c:v>8.4648096443749338E-3</c:v>
                </c:pt>
                <c:pt idx="664">
                  <c:v>8.5290596005998375E-3</c:v>
                </c:pt>
                <c:pt idx="665">
                  <c:v>8.5933900309877256E-3</c:v>
                </c:pt>
                <c:pt idx="666">
                  <c:v>8.6577705305774418E-3</c:v>
                </c:pt>
                <c:pt idx="667">
                  <c:v>8.7174711912659224E-3</c:v>
                </c:pt>
                <c:pt idx="668">
                  <c:v>8.7818668374844058E-3</c:v>
                </c:pt>
                <c:pt idx="669">
                  <c:v>8.8462224616108771E-3</c:v>
                </c:pt>
                <c:pt idx="670">
                  <c:v>8.9105073173905598E-3</c:v>
                </c:pt>
                <c:pt idx="671">
                  <c:v>8.9746906565781864E-3</c:v>
                </c:pt>
                <c:pt idx="672">
                  <c:v>9.0434029980346331E-3</c:v>
                </c:pt>
                <c:pt idx="673">
                  <c:v>9.1073011989303253E-3</c:v>
                </c:pt>
                <c:pt idx="674">
                  <c:v>9.1710539498965227E-3</c:v>
                </c:pt>
                <c:pt idx="675">
                  <c:v>9.2346612438067577E-3</c:v>
                </c:pt>
                <c:pt idx="676">
                  <c:v>9.2981230735510612E-3</c:v>
                </c:pt>
                <c:pt idx="677">
                  <c:v>9.3614394320359774E-3</c:v>
                </c:pt>
                <c:pt idx="678">
                  <c:v>9.4246103121819556E-3</c:v>
                </c:pt>
                <c:pt idx="679">
                  <c:v>9.4876357069285516E-3</c:v>
                </c:pt>
                <c:pt idx="680">
                  <c:v>9.5413343363750514E-3</c:v>
                </c:pt>
                <c:pt idx="681">
                  <c:v>9.6040861926427468E-3</c:v>
                </c:pt>
                <c:pt idx="682">
                  <c:v>9.666692529401999E-3</c:v>
                </c:pt>
                <c:pt idx="683">
                  <c:v>9.7291533398058405E-3</c:v>
                </c:pt>
                <c:pt idx="684">
                  <c:v>9.7914686170241794E-3</c:v>
                </c:pt>
                <c:pt idx="685">
                  <c:v>9.8581857954038975E-3</c:v>
                </c:pt>
                <c:pt idx="686">
                  <c:v>9.9156625446541469E-3</c:v>
                </c:pt>
                <c:pt idx="687">
                  <c:v>9.977541181482863E-3</c:v>
                </c:pt>
                <c:pt idx="688">
                  <c:v>1.0039274257958475E-2</c:v>
                </c:pt>
                <c:pt idx="689">
                  <c:v>1.010086176732905E-2</c:v>
                </c:pt>
                <c:pt idx="690">
                  <c:v>1.0162303702858644E-2</c:v>
                </c:pt>
                <c:pt idx="691">
                  <c:v>1.022360005782641E-2</c:v>
                </c:pt>
                <c:pt idx="692">
                  <c:v>1.0284750825528377E-2</c:v>
                </c:pt>
                <c:pt idx="693">
                  <c:v>1.0354711350373344E-2</c:v>
                </c:pt>
                <c:pt idx="694">
                  <c:v>1.041555362772786E-2</c:v>
                </c:pt>
                <c:pt idx="695">
                  <c:v>1.0476250308896835E-2</c:v>
                </c:pt>
                <c:pt idx="696">
                  <c:v>1.0536801387093521E-2</c:v>
                </c:pt>
                <c:pt idx="697">
                  <c:v>1.0597206855549421E-2</c:v>
                </c:pt>
                <c:pt idx="698">
                  <c:v>1.0653032584795745E-2</c:v>
                </c:pt>
                <c:pt idx="699">
                  <c:v>1.0713155433971455E-2</c:v>
                </c:pt>
                <c:pt idx="700">
                  <c:v>1.0773132648009807E-2</c:v>
                </c:pt>
                <c:pt idx="701">
                  <c:v>1.083296422027699E-2</c:v>
                </c:pt>
                <c:pt idx="702">
                  <c:v>1.0897049815884029E-2</c:v>
                </c:pt>
                <c:pt idx="703">
                  <c:v>1.0956581484625605E-2</c:v>
                </c:pt>
                <c:pt idx="704">
                  <c:v>1.1015967496688289E-2</c:v>
                </c:pt>
                <c:pt idx="705">
                  <c:v>1.1075207845432174E-2</c:v>
                </c:pt>
                <c:pt idx="706">
                  <c:v>1.1134302524231258E-2</c:v>
                </c:pt>
                <c:pt idx="707">
                  <c:v>1.1193251526481256E-2</c:v>
                </c:pt>
                <c:pt idx="708">
                  <c:v>1.1252054845587446E-2</c:v>
                </c:pt>
                <c:pt idx="709">
                  <c:v>1.1310712474975084E-2</c:v>
                </c:pt>
                <c:pt idx="710">
                  <c:v>1.1369224408084204E-2</c:v>
                </c:pt>
                <c:pt idx="711">
                  <c:v>1.1427590607966966E-2</c:v>
                </c:pt>
                <c:pt idx="712">
                  <c:v>1.1485808388506828E-2</c:v>
                </c:pt>
                <c:pt idx="713">
                  <c:v>1.1543870395954002E-2</c:v>
                </c:pt>
                <c:pt idx="714">
                  <c:v>1.1601768801025182E-2</c:v>
                </c:pt>
                <c:pt idx="715">
                  <c:v>1.1659495773991328E-2</c:v>
                </c:pt>
                <c:pt idx="716">
                  <c:v>1.1717043484689837E-2</c:v>
                </c:pt>
                <c:pt idx="717">
                  <c:v>1.1774404102519322E-2</c:v>
                </c:pt>
                <c:pt idx="718">
                  <c:v>1.1831569796448307E-2</c:v>
                </c:pt>
                <c:pt idx="719">
                  <c:v>1.1884308640420624E-2</c:v>
                </c:pt>
                <c:pt idx="720">
                  <c:v>1.1941076053296532E-2</c:v>
                </c:pt>
                <c:pt idx="721">
                  <c:v>1.1997625377269897E-2</c:v>
                </c:pt>
                <c:pt idx="722">
                  <c:v>1.2053948694040861E-2</c:v>
                </c:pt>
                <c:pt idx="723">
                  <c:v>1.211003808489758E-2</c:v>
                </c:pt>
                <c:pt idx="724">
                  <c:v>1.217003197083916E-2</c:v>
                </c:pt>
                <c:pt idx="725">
                  <c:v>1.2225615835801203E-2</c:v>
                </c:pt>
                <c:pt idx="726">
                  <c:v>1.2280951055002744E-2</c:v>
                </c:pt>
                <c:pt idx="727">
                  <c:v>1.2336037617906992E-2</c:v>
                </c:pt>
                <c:pt idx="728">
                  <c:v>1.2390875514020605E-2</c:v>
                </c:pt>
                <c:pt idx="729">
                  <c:v>1.2445464732904104E-2</c:v>
                </c:pt>
                <c:pt idx="730">
                  <c:v>1.2499805264159721E-2</c:v>
                </c:pt>
                <c:pt idx="731">
                  <c:v>1.2553897097437474E-2</c:v>
                </c:pt>
                <c:pt idx="732">
                  <c:v>1.25997002595577E-2</c:v>
                </c:pt>
                <c:pt idx="733">
                  <c:v>1.2653326442987556E-2</c:v>
                </c:pt>
                <c:pt idx="734">
                  <c:v>1.270670390073203E-2</c:v>
                </c:pt>
                <c:pt idx="735">
                  <c:v>1.2759832622847078E-2</c:v>
                </c:pt>
                <c:pt idx="736">
                  <c:v>1.2812712599434839E-2</c:v>
                </c:pt>
                <c:pt idx="737">
                  <c:v>1.2865343820640973E-2</c:v>
                </c:pt>
                <c:pt idx="738">
                  <c:v>1.2917726276660879E-2</c:v>
                </c:pt>
                <c:pt idx="739">
                  <c:v>1.2973769395796969E-2</c:v>
                </c:pt>
                <c:pt idx="740">
                  <c:v>1.3021744854146533E-2</c:v>
                </c:pt>
                <c:pt idx="741">
                  <c:v>1.3073380956233116E-2</c:v>
                </c:pt>
                <c:pt idx="742">
                  <c:v>1.3124768254369812E-2</c:v>
                </c:pt>
                <c:pt idx="743">
                  <c:v>1.3175906738983834E-2</c:v>
                </c:pt>
                <c:pt idx="744">
                  <c:v>1.3226796400545915E-2</c:v>
                </c:pt>
                <c:pt idx="745">
                  <c:v>1.3285063793041171E-2</c:v>
                </c:pt>
                <c:pt idx="746">
                  <c:v>1.3335423946976E-2</c:v>
                </c:pt>
                <c:pt idx="747">
                  <c:v>1.3385535243784618E-2</c:v>
                </c:pt>
                <c:pt idx="748">
                  <c:v>1.3435397673924225E-2</c:v>
                </c:pt>
                <c:pt idx="749">
                  <c:v>1.3485011227895463E-2</c:v>
                </c:pt>
                <c:pt idx="750">
                  <c:v>1.35306429405456E-2</c:v>
                </c:pt>
                <c:pt idx="751">
                  <c:v>1.3579774646045232E-2</c:v>
                </c:pt>
                <c:pt idx="752">
                  <c:v>1.362865745055801E-2</c:v>
                </c:pt>
                <c:pt idx="753">
                  <c:v>1.3677291344871962E-2</c:v>
                </c:pt>
                <c:pt idx="754">
                  <c:v>1.3729345526144129E-2</c:v>
                </c:pt>
                <c:pt idx="755">
                  <c:v>1.3777465626314739E-2</c:v>
                </c:pt>
                <c:pt idx="756">
                  <c:v>1.3825336785161272E-2</c:v>
                </c:pt>
                <c:pt idx="757">
                  <c:v>1.3872958993564936E-2</c:v>
                </c:pt>
                <c:pt idx="758">
                  <c:v>1.3920332242455596E-2</c:v>
                </c:pt>
                <c:pt idx="759">
                  <c:v>1.3967456522807427E-2</c:v>
                </c:pt>
                <c:pt idx="760">
                  <c:v>1.4014331825643263E-2</c:v>
                </c:pt>
                <c:pt idx="761">
                  <c:v>1.4060958142034593E-2</c:v>
                </c:pt>
                <c:pt idx="762">
                  <c:v>1.4107335463099826E-2</c:v>
                </c:pt>
                <c:pt idx="763">
                  <c:v>1.4153463816967766E-2</c:v>
                </c:pt>
                <c:pt idx="764">
                  <c:v>1.4199346452192882E-2</c:v>
                </c:pt>
                <c:pt idx="765">
                  <c:v>1.424499229137957E-2</c:v>
                </c:pt>
                <c:pt idx="766">
                  <c:v>1.4290410835149854E-2</c:v>
                </c:pt>
                <c:pt idx="767">
                  <c:v>1.4335611584602774E-2</c:v>
                </c:pt>
                <c:pt idx="768">
                  <c:v>1.4380604041312642E-2</c:v>
                </c:pt>
                <c:pt idx="769">
                  <c:v>1.4425397707325564E-2</c:v>
                </c:pt>
                <c:pt idx="770">
                  <c:v>1.4470002085152488E-2</c:v>
                </c:pt>
                <c:pt idx="771">
                  <c:v>1.4514426677763134E-2</c:v>
                </c:pt>
                <c:pt idx="772">
                  <c:v>1.4555255059440142E-2</c:v>
                </c:pt>
                <c:pt idx="773">
                  <c:v>1.4599356267648082E-2</c:v>
                </c:pt>
                <c:pt idx="774">
                  <c:v>1.4643305904795264E-2</c:v>
                </c:pt>
                <c:pt idx="775">
                  <c:v>1.4687113579799307E-2</c:v>
                </c:pt>
                <c:pt idx="776">
                  <c:v>1.4734185493599242E-2</c:v>
                </c:pt>
                <c:pt idx="777">
                  <c:v>1.4777728601193602E-2</c:v>
                </c:pt>
                <c:pt idx="778">
                  <c:v>1.4821147588085552E-2</c:v>
                </c:pt>
                <c:pt idx="779">
                  <c:v>1.486444245014709E-2</c:v>
                </c:pt>
                <c:pt idx="780">
                  <c:v>1.490761318326498E-2</c:v>
                </c:pt>
                <c:pt idx="781">
                  <c:v>1.4950659783333813E-2</c:v>
                </c:pt>
                <c:pt idx="782">
                  <c:v>1.4993582246263818E-2</c:v>
                </c:pt>
                <c:pt idx="783">
                  <c:v>1.5036380567974779E-2</c:v>
                </c:pt>
                <c:pt idx="784">
                  <c:v>1.5075714830238347E-2</c:v>
                </c:pt>
                <c:pt idx="785">
                  <c:v>1.5114938533147715E-2</c:v>
                </c:pt>
                <c:pt idx="786">
                  <c:v>1.5157378581514003E-2</c:v>
                </c:pt>
                <c:pt idx="787">
                  <c:v>1.5199694473528425E-2</c:v>
                </c:pt>
                <c:pt idx="788">
                  <c:v>1.5241886205258126E-2</c:v>
                </c:pt>
                <c:pt idx="789">
                  <c:v>1.5283953772776471E-2</c:v>
                </c:pt>
                <c:pt idx="790">
                  <c:v>1.5329195140709911E-2</c:v>
                </c:pt>
                <c:pt idx="791">
                  <c:v>1.5367716399550702E-2</c:v>
                </c:pt>
                <c:pt idx="792">
                  <c:v>1.5409411451016375E-2</c:v>
                </c:pt>
                <c:pt idx="793">
                  <c:v>1.5441148735669244E-2</c:v>
                </c:pt>
                <c:pt idx="794">
                  <c:v>1.5492429010717679E-2</c:v>
                </c:pt>
                <c:pt idx="795">
                  <c:v>1.5533751511234151E-2</c:v>
                </c:pt>
                <c:pt idx="796">
                  <c:v>1.5574949820399198E-2</c:v>
                </c:pt>
                <c:pt idx="797">
                  <c:v>1.5622519987252934E-2</c:v>
                </c:pt>
                <c:pt idx="798">
                  <c:v>1.5663455709109542E-2</c:v>
                </c:pt>
                <c:pt idx="799">
                  <c:v>1.5704267226071086E-2</c:v>
                </c:pt>
                <c:pt idx="800">
                  <c:v>1.5744954534258931E-2</c:v>
                </c:pt>
                <c:pt idx="801">
                  <c:v>1.5785517629805731E-2</c:v>
                </c:pt>
                <c:pt idx="802">
                  <c:v>1.5822744268184728E-2</c:v>
                </c:pt>
                <c:pt idx="803">
                  <c:v>1.5863066029121478E-2</c:v>
                </c:pt>
                <c:pt idx="804">
                  <c:v>1.5903263567136169E-2</c:v>
                </c:pt>
                <c:pt idx="805">
                  <c:v>1.5943336878446332E-2</c:v>
                </c:pt>
                <c:pt idx="806">
                  <c:v>1.5986469783366517E-2</c:v>
                </c:pt>
                <c:pt idx="807">
                  <c:v>1.6026287522499336E-2</c:v>
                </c:pt>
                <c:pt idx="808">
                  <c:v>1.606598102224642E-2</c:v>
                </c:pt>
                <c:pt idx="809">
                  <c:v>1.6105550278833397E-2</c:v>
                </c:pt>
                <c:pt idx="810">
                  <c:v>1.6144995288498925E-2</c:v>
                </c:pt>
                <c:pt idx="811">
                  <c:v>1.6184316047492965E-2</c:v>
                </c:pt>
                <c:pt idx="812">
                  <c:v>1.6223512552076765E-2</c:v>
                </c:pt>
                <c:pt idx="813">
                  <c:v>1.6262584798525478E-2</c:v>
                </c:pt>
                <c:pt idx="814">
                  <c:v>1.6301532783122949E-2</c:v>
                </c:pt>
                <c:pt idx="815">
                  <c:v>1.6340356448324773E-2</c:v>
                </c:pt>
                <c:pt idx="816">
                  <c:v>1.6379051045540733E-2</c:v>
                </c:pt>
                <c:pt idx="817">
                  <c:v>1.6417603561050289E-2</c:v>
                </c:pt>
                <c:pt idx="818">
                  <c:v>1.6456000139329765E-2</c:v>
                </c:pt>
                <c:pt idx="819">
                  <c:v>1.6494226924328063E-2</c:v>
                </c:pt>
                <c:pt idx="820">
                  <c:v>1.6532270059481467E-2</c:v>
                </c:pt>
                <c:pt idx="821">
                  <c:v>1.6570115687706666E-2</c:v>
                </c:pt>
                <c:pt idx="822">
                  <c:v>1.6607749951423358E-2</c:v>
                </c:pt>
                <c:pt idx="823">
                  <c:v>1.6645158992544699E-2</c:v>
                </c:pt>
                <c:pt idx="824">
                  <c:v>1.6679338013875358E-2</c:v>
                </c:pt>
                <c:pt idx="825">
                  <c:v>1.6716274344044737E-2</c:v>
                </c:pt>
                <c:pt idx="826">
                  <c:v>1.6752944318554831E-2</c:v>
                </c:pt>
                <c:pt idx="827">
                  <c:v>1.679226575247468E-2</c:v>
                </c:pt>
                <c:pt idx="828">
                  <c:v>1.6828340799266237E-2</c:v>
                </c:pt>
                <c:pt idx="829">
                  <c:v>1.6864110897879779E-2</c:v>
                </c:pt>
                <c:pt idx="830">
                  <c:v>1.6899574586037185E-2</c:v>
                </c:pt>
                <c:pt idx="831">
                  <c:v>1.6934731855436393E-2</c:v>
                </c:pt>
                <c:pt idx="832">
                  <c:v>1.6969582697848342E-2</c:v>
                </c:pt>
                <c:pt idx="833">
                  <c:v>1.70041271051126E-2</c:v>
                </c:pt>
                <c:pt idx="834">
                  <c:v>1.7038365069146934E-2</c:v>
                </c:pt>
                <c:pt idx="835">
                  <c:v>1.7072296581934283E-2</c:v>
                </c:pt>
                <c:pt idx="836">
                  <c:v>1.7105921635534038E-2</c:v>
                </c:pt>
                <c:pt idx="837">
                  <c:v>1.713651094148513E-2</c:v>
                </c:pt>
                <c:pt idx="838">
                  <c:v>1.7169543374344474E-2</c:v>
                </c:pt>
                <c:pt idx="839">
                  <c:v>1.7202269336757437E-2</c:v>
                </c:pt>
                <c:pt idx="840">
                  <c:v>1.7239295157009851E-2</c:v>
                </c:pt>
                <c:pt idx="841">
                  <c:v>1.7271364371616783E-2</c:v>
                </c:pt>
                <c:pt idx="842">
                  <c:v>1.7303127092202344E-2</c:v>
                </c:pt>
                <c:pt idx="843">
                  <c:v>1.7334583311412417E-2</c:v>
                </c:pt>
                <c:pt idx="844">
                  <c:v>1.7365733021963158E-2</c:v>
                </c:pt>
                <c:pt idx="845">
                  <c:v>1.7394010900875223E-2</c:v>
                </c:pt>
                <c:pt idx="846">
                  <c:v>1.7424567993097106E-2</c:v>
                </c:pt>
                <c:pt idx="847">
                  <c:v>1.7454818567981256E-2</c:v>
                </c:pt>
                <c:pt idx="848">
                  <c:v>1.7484762618598992E-2</c:v>
                </c:pt>
                <c:pt idx="849">
                  <c:v>1.7514400138094466E-2</c:v>
                </c:pt>
                <c:pt idx="850">
                  <c:v>1.7548655415252395E-2</c:v>
                </c:pt>
                <c:pt idx="851">
                  <c:v>1.7577638880432445E-2</c:v>
                </c:pt>
                <c:pt idx="852">
                  <c:v>1.7606315768128229E-2</c:v>
                </c:pt>
                <c:pt idx="853">
                  <c:v>1.763468607162685E-2</c:v>
                </c:pt>
                <c:pt idx="854">
                  <c:v>1.7660370599565812E-2</c:v>
                </c:pt>
                <c:pt idx="855">
                  <c:v>1.7688148254441864E-2</c:v>
                </c:pt>
                <c:pt idx="856">
                  <c:v>1.7715619318790003E-2</c:v>
                </c:pt>
                <c:pt idx="857">
                  <c:v>1.7742783786249609E-2</c:v>
                </c:pt>
                <c:pt idx="858">
                  <c:v>1.7775747463684446E-2</c:v>
                </c:pt>
                <c:pt idx="859">
                  <c:v>1.7802234321251678E-2</c:v>
                </c:pt>
                <c:pt idx="860">
                  <c:v>1.782841454875583E-2</c:v>
                </c:pt>
                <c:pt idx="861">
                  <c:v>1.7854288140067891E-2</c:v>
                </c:pt>
                <c:pt idx="862">
                  <c:v>1.7879855089131837E-2</c:v>
                </c:pt>
                <c:pt idx="863">
                  <c:v>1.7905115389961153E-2</c:v>
                </c:pt>
                <c:pt idx="864">
                  <c:v>1.7930069036643178E-2</c:v>
                </c:pt>
                <c:pt idx="865">
                  <c:v>1.7954716023335624E-2</c:v>
                </c:pt>
                <c:pt idx="866">
                  <c:v>1.7979056344268329E-2</c:v>
                </c:pt>
                <c:pt idx="867">
                  <c:v>1.8003090083545323E-2</c:v>
                </c:pt>
                <c:pt idx="868">
                  <c:v>1.8026825149609193E-2</c:v>
                </c:pt>
                <c:pt idx="869">
                  <c:v>1.8050283236307536E-2</c:v>
                </c:pt>
                <c:pt idx="870">
                  <c:v>1.8073487441286753E-2</c:v>
                </c:pt>
                <c:pt idx="871">
                  <c:v>1.8096460862794504E-2</c:v>
                </c:pt>
                <c:pt idx="872">
                  <c:v>1.8119226599658859E-2</c:v>
                </c:pt>
                <c:pt idx="873">
                  <c:v>1.8141807751278737E-2</c:v>
                </c:pt>
                <c:pt idx="874">
                  <c:v>1.8164227417615204E-2</c:v>
                </c:pt>
                <c:pt idx="875">
                  <c:v>1.8186508699173258E-2</c:v>
                </c:pt>
                <c:pt idx="876">
                  <c:v>1.8206645620738312E-2</c:v>
                </c:pt>
                <c:pt idx="877">
                  <c:v>1.8228719982457061E-2</c:v>
                </c:pt>
                <c:pt idx="878">
                  <c:v>1.8250724540974345E-2</c:v>
                </c:pt>
                <c:pt idx="879">
                  <c:v>1.8274712006553773E-2</c:v>
                </c:pt>
                <c:pt idx="880">
                  <c:v>1.8296647879292017E-2</c:v>
                </c:pt>
                <c:pt idx="881">
                  <c:v>1.8318578255936246E-2</c:v>
                </c:pt>
                <c:pt idx="882">
                  <c:v>1.8340505561322443E-2</c:v>
                </c:pt>
                <c:pt idx="883">
                  <c:v>1.8362429795397612E-2</c:v>
                </c:pt>
                <c:pt idx="884">
                  <c:v>1.8384350958109613E-2</c:v>
                </c:pt>
                <c:pt idx="885">
                  <c:v>1.8406269049403713E-2</c:v>
                </c:pt>
                <c:pt idx="886">
                  <c:v>1.8428184069229518E-2</c:v>
                </c:pt>
                <c:pt idx="887">
                  <c:v>1.8450096017532284E-2</c:v>
                </c:pt>
                <c:pt idx="888">
                  <c:v>1.8472004894260752E-2</c:v>
                </c:pt>
                <c:pt idx="889">
                  <c:v>1.8489834252767068E-2</c:v>
                </c:pt>
                <c:pt idx="890">
                  <c:v>1.8511735179058242E-2</c:v>
                </c:pt>
                <c:pt idx="891">
                  <c:v>1.8533633031287522E-2</c:v>
                </c:pt>
                <c:pt idx="892">
                  <c:v>1.8558655383896117E-2</c:v>
                </c:pt>
                <c:pt idx="893">
                  <c:v>1.85805466486757E-2</c:v>
                </c:pt>
                <c:pt idx="894">
                  <c:v>1.8602434839229964E-2</c:v>
                </c:pt>
                <c:pt idx="895">
                  <c:v>1.8624319955509172E-2</c:v>
                </c:pt>
                <c:pt idx="896">
                  <c:v>1.8646201997460921E-2</c:v>
                </c:pt>
                <c:pt idx="897">
                  <c:v>1.8666035586110904E-2</c:v>
                </c:pt>
                <c:pt idx="898">
                  <c:v>1.868791056655816E-2</c:v>
                </c:pt>
                <c:pt idx="899">
                  <c:v>1.8709782471362308E-2</c:v>
                </c:pt>
                <c:pt idx="900">
                  <c:v>1.8731651300474845E-2</c:v>
                </c:pt>
                <c:pt idx="901">
                  <c:v>1.8757615285259169E-2</c:v>
                </c:pt>
                <c:pt idx="902">
                  <c:v>1.8785631084880836E-2</c:v>
                </c:pt>
                <c:pt idx="903">
                  <c:v>1.8807495281304407E-2</c:v>
                </c:pt>
                <c:pt idx="904">
                  <c:v>1.8829356407618705E-2</c:v>
                </c:pt>
                <c:pt idx="905">
                  <c:v>1.8851214463768459E-2</c:v>
                </c:pt>
                <c:pt idx="906">
                  <c:v>1.8866907111747398E-2</c:v>
                </c:pt>
                <c:pt idx="907">
                  <c:v>1.8888756256039019E-2</c:v>
                </c:pt>
                <c:pt idx="908">
                  <c:v>1.8923084415308926E-2</c:v>
                </c:pt>
                <c:pt idx="909">
                  <c:v>1.8944925655462543E-2</c:v>
                </c:pt>
                <c:pt idx="910">
                  <c:v>1.8968822006488945E-2</c:v>
                </c:pt>
                <c:pt idx="911">
                  <c:v>1.8990658027584581E-2</c:v>
                </c:pt>
                <c:pt idx="912">
                  <c:v>1.9012490975803483E-2</c:v>
                </c:pt>
                <c:pt idx="913">
                  <c:v>1.9034320851094386E-2</c:v>
                </c:pt>
                <c:pt idx="914">
                  <c:v>1.9056147653406026E-2</c:v>
                </c:pt>
                <c:pt idx="915">
                  <c:v>1.9077971382683665E-2</c:v>
                </c:pt>
                <c:pt idx="916">
                  <c:v>1.9099792038876039E-2</c:v>
                </c:pt>
                <c:pt idx="917">
                  <c:v>1.9121609621930147E-2</c:v>
                </c:pt>
                <c:pt idx="918">
                  <c:v>1.914342413179386E-2</c:v>
                </c:pt>
                <c:pt idx="919">
                  <c:v>1.9165234588828194E-2</c:v>
                </c:pt>
                <c:pt idx="920">
                  <c:v>1.9187033968023012E-2</c:v>
                </c:pt>
                <c:pt idx="921">
                  <c:v>1.9208812940343378E-2</c:v>
                </c:pt>
                <c:pt idx="922">
                  <c:v>1.9230562172015544E-2</c:v>
                </c:pt>
                <c:pt idx="923">
                  <c:v>1.9252272329055482E-2</c:v>
                </c:pt>
                <c:pt idx="924">
                  <c:v>1.927393407728107E-2</c:v>
                </c:pt>
                <c:pt idx="925">
                  <c:v>1.929553808229905E-2</c:v>
                </c:pt>
                <c:pt idx="926">
                  <c:v>1.9317075009517199E-2</c:v>
                </c:pt>
                <c:pt idx="927">
                  <c:v>1.9336501598747037E-2</c:v>
                </c:pt>
                <c:pt idx="928">
                  <c:v>1.9357883462401616E-2</c:v>
                </c:pt>
                <c:pt idx="929">
                  <c:v>1.937917058423741E-2</c:v>
                </c:pt>
                <c:pt idx="930">
                  <c:v>1.9400353526831268E-2</c:v>
                </c:pt>
                <c:pt idx="931">
                  <c:v>1.9423426753844009E-2</c:v>
                </c:pt>
                <c:pt idx="932">
                  <c:v>1.944436574358871E-2</c:v>
                </c:pt>
                <c:pt idx="933">
                  <c:v>1.9465179011279771E-2</c:v>
                </c:pt>
                <c:pt idx="934">
                  <c:v>1.9485866518637381E-2</c:v>
                </c:pt>
                <c:pt idx="935">
                  <c:v>1.9506428263673565E-2</c:v>
                </c:pt>
                <c:pt idx="936">
                  <c:v>1.9526864244416853E-2</c:v>
                </c:pt>
                <c:pt idx="937">
                  <c:v>1.9547174458903607E-2</c:v>
                </c:pt>
                <c:pt idx="938">
                  <c:v>1.9567358905184941E-2</c:v>
                </c:pt>
                <c:pt idx="939">
                  <c:v>1.9587417581323281E-2</c:v>
                </c:pt>
                <c:pt idx="940">
                  <c:v>1.9603483799674137E-2</c:v>
                </c:pt>
                <c:pt idx="941">
                  <c:v>1.9623306742973412E-2</c:v>
                </c:pt>
                <c:pt idx="942">
                  <c:v>1.9643003922179325E-2</c:v>
                </c:pt>
                <c:pt idx="943">
                  <c:v>1.9662575335439136E-2</c:v>
                </c:pt>
                <c:pt idx="944">
                  <c:v>1.9682020980916093E-2</c:v>
                </c:pt>
                <c:pt idx="945">
                  <c:v>1.9703234951571166E-2</c:v>
                </c:pt>
                <c:pt idx="946">
                  <c:v>1.9720534961229497E-2</c:v>
                </c:pt>
                <c:pt idx="947">
                  <c:v>1.9739603292448393E-2</c:v>
                </c:pt>
                <c:pt idx="948">
                  <c:v>1.9758545848650222E-2</c:v>
                </c:pt>
                <c:pt idx="949">
                  <c:v>1.9777362628057737E-2</c:v>
                </c:pt>
                <c:pt idx="950">
                  <c:v>1.97960536289008E-2</c:v>
                </c:pt>
                <c:pt idx="951">
                  <c:v>1.9814618849427035E-2</c:v>
                </c:pt>
                <c:pt idx="952">
                  <c:v>1.983305828789117E-2</c:v>
                </c:pt>
                <c:pt idx="953">
                  <c:v>1.9855032125876575E-2</c:v>
                </c:pt>
                <c:pt idx="954">
                  <c:v>1.9873204025558103E-2</c:v>
                </c:pt>
                <c:pt idx="955">
                  <c:v>1.9891250125736643E-2</c:v>
                </c:pt>
                <c:pt idx="956">
                  <c:v>1.9909170424677929E-2</c:v>
                </c:pt>
                <c:pt idx="957">
                  <c:v>1.9925167153820214E-2</c:v>
                </c:pt>
                <c:pt idx="958">
                  <c:v>1.9942843854963924E-2</c:v>
                </c:pt>
                <c:pt idx="959">
                  <c:v>1.9960394755961074E-2</c:v>
                </c:pt>
                <c:pt idx="960">
                  <c:v>1.997781985514354E-2</c:v>
                </c:pt>
                <c:pt idx="961">
                  <c:v>1.9995119150858144E-2</c:v>
                </c:pt>
                <c:pt idx="962">
                  <c:v>2.0014050296865791E-2</c:v>
                </c:pt>
                <c:pt idx="963">
                  <c:v>2.0031089939657333E-2</c:v>
                </c:pt>
                <c:pt idx="964">
                  <c:v>2.0048003767787578E-2</c:v>
                </c:pt>
                <c:pt idx="965">
                  <c:v>2.0064791779633478E-2</c:v>
                </c:pt>
                <c:pt idx="966">
                  <c:v>2.0081453973582405E-2</c:v>
                </c:pt>
                <c:pt idx="967">
                  <c:v>2.0097990348033903E-2</c:v>
                </c:pt>
                <c:pt idx="968">
                  <c:v>2.0114400901402284E-2</c:v>
                </c:pt>
                <c:pt idx="969">
                  <c:v>2.0130685632109679E-2</c:v>
                </c:pt>
                <c:pt idx="970">
                  <c:v>2.0146844538594728E-2</c:v>
                </c:pt>
                <c:pt idx="971">
                  <c:v>2.0162877619306498E-2</c:v>
                </c:pt>
                <c:pt idx="972">
                  <c:v>2.0178784872702745E-2</c:v>
                </c:pt>
                <c:pt idx="973">
                  <c:v>2.0194566297259471E-2</c:v>
                </c:pt>
                <c:pt idx="974">
                  <c:v>2.0210221891459625E-2</c:v>
                </c:pt>
                <c:pt idx="975">
                  <c:v>2.0225751653800937E-2</c:v>
                </c:pt>
                <c:pt idx="976">
                  <c:v>2.0241155582791551E-2</c:v>
                </c:pt>
                <c:pt idx="977">
                  <c:v>2.0256433676954393E-2</c:v>
                </c:pt>
                <c:pt idx="978">
                  <c:v>2.0271585934821066E-2</c:v>
                </c:pt>
                <c:pt idx="979">
                  <c:v>2.0284992265763021E-2</c:v>
                </c:pt>
                <c:pt idx="980">
                  <c:v>2.0299900997071855E-2</c:v>
                </c:pt>
                <c:pt idx="981">
                  <c:v>2.0314683894327185E-2</c:v>
                </c:pt>
                <c:pt idx="982">
                  <c:v>2.0329340956125291E-2</c:v>
                </c:pt>
                <c:pt idx="983">
                  <c:v>2.0343872181072132E-2</c:v>
                </c:pt>
                <c:pt idx="984">
                  <c:v>2.0359856839192194E-2</c:v>
                </c:pt>
                <c:pt idx="985">
                  <c:v>2.0374128202933401E-2</c:v>
                </c:pt>
                <c:pt idx="986">
                  <c:v>2.0388273719078781E-2</c:v>
                </c:pt>
                <c:pt idx="987">
                  <c:v>2.0402293386271166E-2</c:v>
                </c:pt>
                <c:pt idx="988">
                  <c:v>2.0416187203162933E-2</c:v>
                </c:pt>
                <c:pt idx="989">
                  <c:v>2.0429955168422109E-2</c:v>
                </c:pt>
                <c:pt idx="990">
                  <c:v>2.0443597280725399E-2</c:v>
                </c:pt>
                <c:pt idx="991">
                  <c:v>2.0457113538764293E-2</c:v>
                </c:pt>
                <c:pt idx="992">
                  <c:v>2.0467475977580918E-2</c:v>
                </c:pt>
                <c:pt idx="993">
                  <c:v>2.0480756996085425E-2</c:v>
                </c:pt>
                <c:pt idx="994">
                  <c:v>2.0493912169964545E-2</c:v>
                </c:pt>
                <c:pt idx="995">
                  <c:v>2.0506941497982822E-2</c:v>
                </c:pt>
                <c:pt idx="996">
                  <c:v>2.0521326340491711E-2</c:v>
                </c:pt>
                <c:pt idx="997">
                  <c:v>2.0532622611556306E-2</c:v>
                </c:pt>
                <c:pt idx="998">
                  <c:v>2.0545274394698332E-2</c:v>
                </c:pt>
                <c:pt idx="999">
                  <c:v>2.0557800327155817E-2</c:v>
                </c:pt>
                <c:pt idx="1000">
                  <c:v>2.0570200407752814E-2</c:v>
                </c:pt>
                <c:pt idx="1001">
                  <c:v>2.0582474635324033E-2</c:v>
                </c:pt>
                <c:pt idx="1002">
                  <c:v>2.0594623008717505E-2</c:v>
                </c:pt>
                <c:pt idx="1003">
                  <c:v>2.0606645526790146E-2</c:v>
                </c:pt>
                <c:pt idx="1004">
                  <c:v>2.061854218841308E-2</c:v>
                </c:pt>
                <c:pt idx="1005">
                  <c:v>2.0633125748740839E-2</c:v>
                </c:pt>
                <c:pt idx="1006">
                  <c:v>2.064475404384418E-2</c:v>
                </c:pt>
                <c:pt idx="1007">
                  <c:v>2.0656256465368131E-2</c:v>
                </c:pt>
                <c:pt idx="1008">
                  <c:v>2.0667633012209231E-2</c:v>
                </c:pt>
                <c:pt idx="1009">
                  <c:v>2.0678883683275313E-2</c:v>
                </c:pt>
                <c:pt idx="1010">
                  <c:v>2.0688644166847837E-2</c:v>
                </c:pt>
                <c:pt idx="1011">
                  <c:v>2.0699651443396534E-2</c:v>
                </c:pt>
                <c:pt idx="1012">
                  <c:v>2.0710532847928245E-2</c:v>
                </c:pt>
                <c:pt idx="1013">
                  <c:v>2.0721288379408197E-2</c:v>
                </c:pt>
                <c:pt idx="1014">
                  <c:v>2.0733248864590315E-2</c:v>
                </c:pt>
                <c:pt idx="1015">
                  <c:v>2.0743744258743212E-2</c:v>
                </c:pt>
                <c:pt idx="1016">
                  <c:v>2.0754113769812149E-2</c:v>
                </c:pt>
                <c:pt idx="1017">
                  <c:v>2.0764357396802276E-2</c:v>
                </c:pt>
                <c:pt idx="1018">
                  <c:v>2.0774475138730028E-2</c:v>
                </c:pt>
                <c:pt idx="1019">
                  <c:v>2.0784466994624877E-2</c:v>
                </c:pt>
                <c:pt idx="1020">
                  <c:v>2.0794332963525852E-2</c:v>
                </c:pt>
                <c:pt idx="1021">
                  <c:v>2.0804073044486757E-2</c:v>
                </c:pt>
                <c:pt idx="1022">
                  <c:v>2.0813687236571815E-2</c:v>
                </c:pt>
                <c:pt idx="1023">
                  <c:v>2.0823175547861523E-2</c:v>
                </c:pt>
                <c:pt idx="1024">
                  <c:v>2.0832538770885395E-2</c:v>
                </c:pt>
                <c:pt idx="1025">
                  <c:v>2.0841779080240461E-2</c:v>
                </c:pt>
                <c:pt idx="1026">
                  <c:v>2.0850898791240746E-2</c:v>
                </c:pt>
                <c:pt idx="1027">
                  <c:v>2.0859900219230686E-2</c:v>
                </c:pt>
                <c:pt idx="1028">
                  <c:v>2.0868785679589479E-2</c:v>
                </c:pt>
                <c:pt idx="1029">
                  <c:v>2.0877557487723249E-2</c:v>
                </c:pt>
                <c:pt idx="1030">
                  <c:v>2.0886217959072879E-2</c:v>
                </c:pt>
                <c:pt idx="1031">
                  <c:v>2.0893573253999018E-2</c:v>
                </c:pt>
                <c:pt idx="1032">
                  <c:v>2.0902024569886133E-2</c:v>
                </c:pt>
                <c:pt idx="1033">
                  <c:v>2.0910371403209109E-2</c:v>
                </c:pt>
                <c:pt idx="1034">
                  <c:v>2.0918616094847083E-2</c:v>
                </c:pt>
                <c:pt idx="1035">
                  <c:v>2.0926760985705551E-2</c:v>
                </c:pt>
                <c:pt idx="1036">
                  <c:v>2.0935972381862466E-2</c:v>
                </c:pt>
                <c:pt idx="1037">
                  <c:v>2.0943917755338135E-2</c:v>
                </c:pt>
                <c:pt idx="1038">
                  <c:v>2.0951767669437748E-2</c:v>
                </c:pt>
                <c:pt idx="1039">
                  <c:v>2.0959522123590459E-2</c:v>
                </c:pt>
                <c:pt idx="1040">
                  <c:v>2.0967181117232371E-2</c:v>
                </c:pt>
                <c:pt idx="1041">
                  <c:v>2.0974744649803926E-2</c:v>
                </c:pt>
                <c:pt idx="1042">
                  <c:v>2.0982212720756004E-2</c:v>
                </c:pt>
                <c:pt idx="1043">
                  <c:v>2.0989585329542954E-2</c:v>
                </c:pt>
                <c:pt idx="1044">
                  <c:v>2.0995749518987233E-2</c:v>
                </c:pt>
                <c:pt idx="1045">
                  <c:v>2.1002937602495865E-2</c:v>
                </c:pt>
                <c:pt idx="1046">
                  <c:v>2.1010030227703015E-2</c:v>
                </c:pt>
                <c:pt idx="1047">
                  <c:v>2.1017027394096565E-2</c:v>
                </c:pt>
                <c:pt idx="1048">
                  <c:v>2.1023929101171422E-2</c:v>
                </c:pt>
                <c:pt idx="1049">
                  <c:v>2.103073534843216E-2</c:v>
                </c:pt>
                <c:pt idx="1050">
                  <c:v>2.10374461353895E-2</c:v>
                </c:pt>
                <c:pt idx="1051">
                  <c:v>2.1044061461558555E-2</c:v>
                </c:pt>
                <c:pt idx="1052">
                  <c:v>2.1050581326464101E-2</c:v>
                </c:pt>
                <c:pt idx="1053">
                  <c:v>2.1057005729636185E-2</c:v>
                </c:pt>
                <c:pt idx="1054">
                  <c:v>2.1062285391509228E-2</c:v>
                </c:pt>
                <c:pt idx="1055">
                  <c:v>2.1068525324449361E-2</c:v>
                </c:pt>
                <c:pt idx="1056">
                  <c:v>2.1074669799785006E-2</c:v>
                </c:pt>
                <c:pt idx="1057">
                  <c:v>2.1082778037452725E-2</c:v>
                </c:pt>
                <c:pt idx="1058">
                  <c:v>2.1088718653265909E-2</c:v>
                </c:pt>
                <c:pt idx="1059">
                  <c:v>2.1094563799161904E-2</c:v>
                </c:pt>
                <c:pt idx="1060">
                  <c:v>2.1100313474714093E-2</c:v>
                </c:pt>
                <c:pt idx="1061">
                  <c:v>2.1105967679504553E-2</c:v>
                </c:pt>
                <c:pt idx="1062">
                  <c:v>2.1110529506097684E-2</c:v>
                </c:pt>
                <c:pt idx="1063">
                  <c:v>2.1115999267621397E-2</c:v>
                </c:pt>
                <c:pt idx="1064">
                  <c:v>2.112137356270069E-2</c:v>
                </c:pt>
                <c:pt idx="1065">
                  <c:v>2.1126652390947302E-2</c:v>
                </c:pt>
                <c:pt idx="1066">
                  <c:v>2.1132806627859616E-2</c:v>
                </c:pt>
                <c:pt idx="1067">
                  <c:v>2.1137887999676846E-2</c:v>
                </c:pt>
                <c:pt idx="1068">
                  <c:v>2.1142873897995403E-2</c:v>
                </c:pt>
                <c:pt idx="1069">
                  <c:v>2.1147764322453841E-2</c:v>
                </c:pt>
                <c:pt idx="1070">
                  <c:v>2.1152559272695048E-2</c:v>
                </c:pt>
                <c:pt idx="1071">
                  <c:v>2.1157258748369743E-2</c:v>
                </c:pt>
                <c:pt idx="1072">
                  <c:v>2.1161862749137325E-2</c:v>
                </c:pt>
                <c:pt idx="1073">
                  <c:v>2.1166371274661547E-2</c:v>
                </c:pt>
                <c:pt idx="1074">
                  <c:v>2.117078432461484E-2</c:v>
                </c:pt>
                <c:pt idx="1075">
                  <c:v>2.1175101898674855E-2</c:v>
                </c:pt>
                <c:pt idx="1076">
                  <c:v>2.1179323996527059E-2</c:v>
                </c:pt>
                <c:pt idx="1077">
                  <c:v>2.1183450617866483E-2</c:v>
                </c:pt>
                <c:pt idx="1078">
                  <c:v>2.1187481762389885E-2</c:v>
                </c:pt>
                <c:pt idx="1079">
                  <c:v>2.1191417429805331E-2</c:v>
                </c:pt>
                <c:pt idx="1080">
                  <c:v>2.1195257619825221E-2</c:v>
                </c:pt>
                <c:pt idx="1081">
                  <c:v>2.1199002332170647E-2</c:v>
                </c:pt>
                <c:pt idx="1082">
                  <c:v>2.120265156656792E-2</c:v>
                </c:pt>
                <c:pt idx="1083">
                  <c:v>2.1206205322753767E-2</c:v>
                </c:pt>
                <c:pt idx="1084">
                  <c:v>2.1208810965168995E-2</c:v>
                </c:pt>
                <c:pt idx="1085">
                  <c:v>2.1212180386093245E-2</c:v>
                </c:pt>
                <c:pt idx="1086">
                  <c:v>2.1215454333646744E-2</c:v>
                </c:pt>
                <c:pt idx="1087">
                  <c:v>2.1219465560295681E-2</c:v>
                </c:pt>
                <c:pt idx="1088">
                  <c:v>2.1222541921675234E-2</c:v>
                </c:pt>
                <c:pt idx="1089">
                  <c:v>2.1225522803392349E-2</c:v>
                </c:pt>
                <c:pt idx="1090">
                  <c:v>2.1228408205232415E-2</c:v>
                </c:pt>
                <c:pt idx="1091">
                  <c:v>2.123119812698343E-2</c:v>
                </c:pt>
                <c:pt idx="1092">
                  <c:v>2.1233892568443814E-2</c:v>
                </c:pt>
                <c:pt idx="1093">
                  <c:v>2.1236491529417201E-2</c:v>
                </c:pt>
                <c:pt idx="1094">
                  <c:v>2.1238995009712446E-2</c:v>
                </c:pt>
                <c:pt idx="1095">
                  <c:v>2.1241403009149683E-2</c:v>
                </c:pt>
                <c:pt idx="1096">
                  <c:v>2.1243715527551672E-2</c:v>
                </c:pt>
                <c:pt idx="1097">
                  <c:v>2.1244399730317554E-2</c:v>
                </c:pt>
                <c:pt idx="1098">
                  <c:v>2.1246534675037232E-2</c:v>
                </c:pt>
                <c:pt idx="1099">
                  <c:v>2.1248574149475452E-2</c:v>
                </c:pt>
                <c:pt idx="1100">
                  <c:v>2.125078807483316E-2</c:v>
                </c:pt>
                <c:pt idx="1101">
                  <c:v>2.1252622969615054E-2</c:v>
                </c:pt>
                <c:pt idx="1102">
                  <c:v>2.1254362393682058E-2</c:v>
                </c:pt>
                <c:pt idx="1103">
                  <c:v>2.125600634690894E-2</c:v>
                </c:pt>
                <c:pt idx="1104">
                  <c:v>2.1257554829180236E-2</c:v>
                </c:pt>
                <c:pt idx="1105">
                  <c:v>2.1258295176322689E-2</c:v>
                </c:pt>
                <c:pt idx="1106">
                  <c:v>2.125965945537826E-2</c:v>
                </c:pt>
                <c:pt idx="1107">
                  <c:v>2.1260928268791245E-2</c:v>
                </c:pt>
                <c:pt idx="1108">
                  <c:v>2.1262101616472733E-2</c:v>
                </c:pt>
                <c:pt idx="1109">
                  <c:v>2.1265234667061119E-2</c:v>
                </c:pt>
                <c:pt idx="1110">
                  <c:v>2.1266196796068022E-2</c:v>
                </c:pt>
                <c:pt idx="1111">
                  <c:v>2.1267063442235026E-2</c:v>
                </c:pt>
                <c:pt idx="1112">
                  <c:v>2.1267834605499573E-2</c:v>
                </c:pt>
                <c:pt idx="1113">
                  <c:v>2.1268510285805193E-2</c:v>
                </c:pt>
                <c:pt idx="1114">
                  <c:v>2.1268439916773074E-2</c:v>
                </c:pt>
                <c:pt idx="1115">
                  <c:v>2.1268931422280136E-2</c:v>
                </c:pt>
                <c:pt idx="1116">
                  <c:v>2.1269327450330049E-2</c:v>
                </c:pt>
                <c:pt idx="1117">
                  <c:v>2.1269628000892948E-2</c:v>
                </c:pt>
                <c:pt idx="1118">
                  <c:v>2.1270456441474857E-2</c:v>
                </c:pt>
                <c:pt idx="1119">
                  <c:v>2.1270559223238825E-2</c:v>
                </c:pt>
                <c:pt idx="1120">
                  <c:v>2.1270566521844891E-2</c:v>
                </c:pt>
                <c:pt idx="1121">
                  <c:v>2.1270478337294795E-2</c:v>
                </c:pt>
                <c:pt idx="1122">
                  <c:v>2.127029466959288E-2</c:v>
                </c:pt>
                <c:pt idx="1123">
                  <c:v>2.1270015518752176E-2</c:v>
                </c:pt>
                <c:pt idx="1124">
                  <c:v>2.1269640884794407E-2</c:v>
                </c:pt>
                <c:pt idx="1125">
                  <c:v>2.1269170767746506E-2</c:v>
                </c:pt>
                <c:pt idx="1126">
                  <c:v>2.1268605167643232E-2</c:v>
                </c:pt>
                <c:pt idx="1127">
                  <c:v>2.1267944084524551E-2</c:v>
                </c:pt>
                <c:pt idx="1128">
                  <c:v>2.1267187518439118E-2</c:v>
                </c:pt>
                <c:pt idx="1129">
                  <c:v>2.1266335469442545E-2</c:v>
                </c:pt>
                <c:pt idx="1130">
                  <c:v>2.1265387937595647E-2</c:v>
                </c:pt>
                <c:pt idx="1131">
                  <c:v>2.1264344922968803E-2</c:v>
                </c:pt>
                <c:pt idx="1132">
                  <c:v>2.1263206425637612E-2</c:v>
                </c:pt>
                <c:pt idx="1133">
                  <c:v>2.126197244568374E-2</c:v>
                </c:pt>
                <c:pt idx="1134">
                  <c:v>2.1260642983197554E-2</c:v>
                </c:pt>
                <c:pt idx="1135">
                  <c:v>2.1259218038277235E-2</c:v>
                </c:pt>
                <c:pt idx="1136">
                  <c:v>2.1257197751479436E-2</c:v>
                </c:pt>
                <c:pt idx="1137">
                  <c:v>2.1255588756908451E-2</c:v>
                </c:pt>
                <c:pt idx="1138">
                  <c:v>2.1253884285839551E-2</c:v>
                </c:pt>
                <c:pt idx="1139">
                  <c:v>2.1252563436422456E-2</c:v>
                </c:pt>
                <c:pt idx="1140">
                  <c:v>2.1250661081022294E-2</c:v>
                </c:pt>
                <c:pt idx="1141">
                  <c:v>2.1248663243912634E-2</c:v>
                </c:pt>
                <c:pt idx="1142">
                  <c:v>2.1246569925240318E-2</c:v>
                </c:pt>
                <c:pt idx="1143">
                  <c:v>2.1244381125157398E-2</c:v>
                </c:pt>
                <c:pt idx="1144">
                  <c:v>2.1242096843824616E-2</c:v>
                </c:pt>
                <c:pt idx="1145">
                  <c:v>2.1239717081406186E-2</c:v>
                </c:pt>
                <c:pt idx="1146">
                  <c:v>2.1237241838075883E-2</c:v>
                </c:pt>
                <c:pt idx="1147">
                  <c:v>2.1234671114013566E-2</c:v>
                </c:pt>
                <c:pt idx="1148">
                  <c:v>2.1232004909407777E-2</c:v>
                </c:pt>
                <c:pt idx="1149">
                  <c:v>2.1228423515854189E-2</c:v>
                </c:pt>
                <c:pt idx="1150">
                  <c:v>2.1225580325160642E-2</c:v>
                </c:pt>
                <c:pt idx="1151">
                  <c:v>2.1222641665677777E-2</c:v>
                </c:pt>
                <c:pt idx="1152">
                  <c:v>2.1219166297409053E-2</c:v>
                </c:pt>
                <c:pt idx="1153">
                  <c:v>2.1216023062661904E-2</c:v>
                </c:pt>
                <c:pt idx="1154">
                  <c:v>2.1212784359806669E-2</c:v>
                </c:pt>
                <c:pt idx="1155">
                  <c:v>2.1209450189073387E-2</c:v>
                </c:pt>
                <c:pt idx="1156">
                  <c:v>2.1206020550700977E-2</c:v>
                </c:pt>
                <c:pt idx="1157">
                  <c:v>2.1202141663289528E-2</c:v>
                </c:pt>
                <c:pt idx="1158">
                  <c:v>2.1198528121686058E-2</c:v>
                </c:pt>
                <c:pt idx="1159">
                  <c:v>2.1194819118744875E-2</c:v>
                </c:pt>
                <c:pt idx="1160">
                  <c:v>2.1191014654729144E-2</c:v>
                </c:pt>
                <c:pt idx="1161">
                  <c:v>2.1188089619267762E-2</c:v>
                </c:pt>
                <c:pt idx="1162">
                  <c:v>2.1184073071012898E-2</c:v>
                </c:pt>
                <c:pt idx="1163">
                  <c:v>2.1179961045899445E-2</c:v>
                </c:pt>
                <c:pt idx="1164">
                  <c:v>2.1175753544224549E-2</c:v>
                </c:pt>
                <c:pt idx="1165">
                  <c:v>2.1171450566294058E-2</c:v>
                </c:pt>
                <c:pt idx="1166">
                  <c:v>2.1166763140173968E-2</c:v>
                </c:pt>
                <c:pt idx="1167">
                  <c:v>2.1162276293429275E-2</c:v>
                </c:pt>
                <c:pt idx="1168">
                  <c:v>2.1157693976906564E-2</c:v>
                </c:pt>
                <c:pt idx="1169">
                  <c:v>2.1153016190938755E-2</c:v>
                </c:pt>
                <c:pt idx="1170">
                  <c:v>2.1148503544036048E-2</c:v>
                </c:pt>
                <c:pt idx="1171">
                  <c:v>2.1143627715401292E-2</c:v>
                </c:pt>
                <c:pt idx="1172">
                  <c:v>2.1138656412850804E-2</c:v>
                </c:pt>
                <c:pt idx="1173">
                  <c:v>2.1133589636746039E-2</c:v>
                </c:pt>
                <c:pt idx="1174">
                  <c:v>2.1128427387458001E-2</c:v>
                </c:pt>
                <c:pt idx="1175">
                  <c:v>2.1123169665361177E-2</c:v>
                </c:pt>
                <c:pt idx="1176">
                  <c:v>2.1117816470836992E-2</c:v>
                </c:pt>
                <c:pt idx="1177">
                  <c:v>2.1112367804277318E-2</c:v>
                </c:pt>
                <c:pt idx="1178">
                  <c:v>2.1106823666076614E-2</c:v>
                </c:pt>
                <c:pt idx="1179">
                  <c:v>2.1101184073346411E-2</c:v>
                </c:pt>
                <c:pt idx="1180">
                  <c:v>2.1095450498534962E-2</c:v>
                </c:pt>
                <c:pt idx="1181">
                  <c:v>2.1089626978155127E-2</c:v>
                </c:pt>
                <c:pt idx="1182">
                  <c:v>2.1083717809704045E-2</c:v>
                </c:pt>
                <c:pt idx="1183">
                  <c:v>2.1077727290655403E-2</c:v>
                </c:pt>
                <c:pt idx="1184">
                  <c:v>2.10716597184629E-2</c:v>
                </c:pt>
                <c:pt idx="1185">
                  <c:v>2.1065519390557633E-2</c:v>
                </c:pt>
                <c:pt idx="1186">
                  <c:v>2.1059310604349863E-2</c:v>
                </c:pt>
                <c:pt idx="1187">
                  <c:v>2.1053037657226381E-2</c:v>
                </c:pt>
                <c:pt idx="1188">
                  <c:v>2.1046552884736211E-2</c:v>
                </c:pt>
                <c:pt idx="1189">
                  <c:v>2.1040167933262299E-2</c:v>
                </c:pt>
                <c:pt idx="1190">
                  <c:v>2.1033731580833687E-2</c:v>
                </c:pt>
                <c:pt idx="1191">
                  <c:v>2.1027390206424985E-2</c:v>
                </c:pt>
                <c:pt idx="1192">
                  <c:v>2.1020860912552456E-2</c:v>
                </c:pt>
                <c:pt idx="1193">
                  <c:v>2.1014292176691124E-2</c:v>
                </c:pt>
                <c:pt idx="1194">
                  <c:v>2.1007684450037457E-2</c:v>
                </c:pt>
                <c:pt idx="1195">
                  <c:v>2.1001037732786953E-2</c:v>
                </c:pt>
                <c:pt idx="1196">
                  <c:v>2.0994352025137712E-2</c:v>
                </c:pt>
                <c:pt idx="1197">
                  <c:v>2.0987627327290446E-2</c:v>
                </c:pt>
                <c:pt idx="1198">
                  <c:v>2.0980863639443254E-2</c:v>
                </c:pt>
                <c:pt idx="1199">
                  <c:v>2.0974060961795979E-2</c:v>
                </c:pt>
                <c:pt idx="1200">
                  <c:v>2.0967219294554543E-2</c:v>
                </c:pt>
                <c:pt idx="1201">
                  <c:v>2.0960117775111975E-2</c:v>
                </c:pt>
                <c:pt idx="1202">
                  <c:v>2.0953204501968692E-2</c:v>
                </c:pt>
                <c:pt idx="1203">
                  <c:v>2.0946252244073982E-2</c:v>
                </c:pt>
                <c:pt idx="1204">
                  <c:v>2.0938259070310217E-2</c:v>
                </c:pt>
                <c:pt idx="1205">
                  <c:v>2.0931223274345712E-2</c:v>
                </c:pt>
                <c:pt idx="1206">
                  <c:v>2.0924148494270156E-2</c:v>
                </c:pt>
                <c:pt idx="1207">
                  <c:v>2.0917034730287831E-2</c:v>
                </c:pt>
                <c:pt idx="1208">
                  <c:v>2.0909881982607459E-2</c:v>
                </c:pt>
                <c:pt idx="1209">
                  <c:v>2.0902605374057571E-2</c:v>
                </c:pt>
                <c:pt idx="1210">
                  <c:v>2.0895377862616103E-2</c:v>
                </c:pt>
                <c:pt idx="1211">
                  <c:v>2.0888111370199785E-2</c:v>
                </c:pt>
                <c:pt idx="1212">
                  <c:v>2.0880805897017882E-2</c:v>
                </c:pt>
                <c:pt idx="1213">
                  <c:v>2.0873605245348498E-2</c:v>
                </c:pt>
                <c:pt idx="1214">
                  <c:v>2.0866419177770695E-2</c:v>
                </c:pt>
                <c:pt idx="1215">
                  <c:v>2.0858980692976616E-2</c:v>
                </c:pt>
                <c:pt idx="1216">
                  <c:v>2.0851503217845624E-2</c:v>
                </c:pt>
                <c:pt idx="1217">
                  <c:v>2.0843986752604765E-2</c:v>
                </c:pt>
                <c:pt idx="1218">
                  <c:v>2.0836266118640139E-2</c:v>
                </c:pt>
                <c:pt idx="1219">
                  <c:v>2.0824329681467836E-2</c:v>
                </c:pt>
                <c:pt idx="1220">
                  <c:v>2.0816683645755573E-2</c:v>
                </c:pt>
                <c:pt idx="1221">
                  <c:v>2.080899862719383E-2</c:v>
                </c:pt>
                <c:pt idx="1222">
                  <c:v>2.0801315242770201E-2</c:v>
                </c:pt>
                <c:pt idx="1223">
                  <c:v>2.0793549027299484E-2</c:v>
                </c:pt>
                <c:pt idx="1224">
                  <c:v>2.0785743827599009E-2</c:v>
                </c:pt>
                <c:pt idx="1225">
                  <c:v>2.0777899643904241E-2</c:v>
                </c:pt>
                <c:pt idx="1226">
                  <c:v>2.0770016476445431E-2</c:v>
                </c:pt>
                <c:pt idx="1227">
                  <c:v>2.0762094325459779E-2</c:v>
                </c:pt>
                <c:pt idx="1228">
                  <c:v>2.0754133191180142E-2</c:v>
                </c:pt>
                <c:pt idx="1229">
                  <c:v>2.074613307384459E-2</c:v>
                </c:pt>
                <c:pt idx="1230">
                  <c:v>2.0738093973692067E-2</c:v>
                </c:pt>
                <c:pt idx="1231">
                  <c:v>2.0730015890959769E-2</c:v>
                </c:pt>
                <c:pt idx="1232">
                  <c:v>2.0721898825889245E-2</c:v>
                </c:pt>
                <c:pt idx="1233">
                  <c:v>2.0713742778721171E-2</c:v>
                </c:pt>
                <c:pt idx="1234">
                  <c:v>2.0705547749697961E-2</c:v>
                </c:pt>
                <c:pt idx="1235">
                  <c:v>2.06973137390629E-2</c:v>
                </c:pt>
                <c:pt idx="1236">
                  <c:v>2.0689040747063615E-2</c:v>
                </c:pt>
                <c:pt idx="1237">
                  <c:v>2.068072877394252E-2</c:v>
                </c:pt>
                <c:pt idx="1238">
                  <c:v>2.0672377819948986E-2</c:v>
                </c:pt>
                <c:pt idx="1239">
                  <c:v>2.066400248937306E-2</c:v>
                </c:pt>
                <c:pt idx="1240">
                  <c:v>2.0655576840959367E-2</c:v>
                </c:pt>
                <c:pt idx="1241">
                  <c:v>2.0647112214437022E-2</c:v>
                </c:pt>
                <c:pt idx="1242">
                  <c:v>2.0638608610054614E-2</c:v>
                </c:pt>
                <c:pt idx="1243">
                  <c:v>2.0630038345615508E-2</c:v>
                </c:pt>
                <c:pt idx="1244">
                  <c:v>2.0621453511638767E-2</c:v>
                </c:pt>
                <c:pt idx="1245">
                  <c:v>2.0612829698550782E-2</c:v>
                </c:pt>
                <c:pt idx="1246">
                  <c:v>2.0604166906610474E-2</c:v>
                </c:pt>
                <c:pt idx="1247">
                  <c:v>2.0595465136073299E-2</c:v>
                </c:pt>
                <c:pt idx="1248">
                  <c:v>2.0586724387198174E-2</c:v>
                </c:pt>
                <c:pt idx="1249">
                  <c:v>2.057794466024402E-2</c:v>
                </c:pt>
                <c:pt idx="1250">
                  <c:v>2.0569125955474981E-2</c:v>
                </c:pt>
                <c:pt idx="1251">
                  <c:v>2.0560268273151713E-2</c:v>
                </c:pt>
                <c:pt idx="1252">
                  <c:v>2.0551428839522313E-2</c:v>
                </c:pt>
                <c:pt idx="1253">
                  <c:v>2.0542496495439461E-2</c:v>
                </c:pt>
                <c:pt idx="1254">
                  <c:v>2.0533525176573648E-2</c:v>
                </c:pt>
                <c:pt idx="1255">
                  <c:v>2.0524514883188398E-2</c:v>
                </c:pt>
                <c:pt idx="1256">
                  <c:v>2.0515465615549875E-2</c:v>
                </c:pt>
                <c:pt idx="1257">
                  <c:v>2.0506377373923357E-2</c:v>
                </c:pt>
                <c:pt idx="1258">
                  <c:v>2.0497250158576764E-2</c:v>
                </c:pt>
                <c:pt idx="1259">
                  <c:v>2.0488083969777134E-2</c:v>
                </c:pt>
                <c:pt idx="1260">
                  <c:v>2.0478878807795902E-2</c:v>
                </c:pt>
                <c:pt idx="1261">
                  <c:v>2.0469721283941311E-2</c:v>
                </c:pt>
                <c:pt idx="1262">
                  <c:v>2.0460441486347847E-2</c:v>
                </c:pt>
                <c:pt idx="1263">
                  <c:v>2.0451122718338155E-2</c:v>
                </c:pt>
                <c:pt idx="1264">
                  <c:v>2.044176498018313E-2</c:v>
                </c:pt>
                <c:pt idx="1265">
                  <c:v>2.0432168227021093E-2</c:v>
                </c:pt>
                <c:pt idx="1266">
                  <c:v>2.0422725913638608E-2</c:v>
                </c:pt>
                <c:pt idx="1267">
                  <c:v>2.0413244627054936E-2</c:v>
                </c:pt>
                <c:pt idx="1268">
                  <c:v>2.0403724367552462E-2</c:v>
                </c:pt>
                <c:pt idx="1269">
                  <c:v>2.0394165135412694E-2</c:v>
                </c:pt>
                <c:pt idx="1270">
                  <c:v>2.0384683723073817E-2</c:v>
                </c:pt>
                <c:pt idx="1271">
                  <c:v>2.0375049874206155E-2</c:v>
                </c:pt>
                <c:pt idx="1272">
                  <c:v>2.03653770554817E-2</c:v>
                </c:pt>
                <c:pt idx="1273">
                  <c:v>2.0355665267183305E-2</c:v>
                </c:pt>
                <c:pt idx="1274">
                  <c:v>2.0345784395169948E-2</c:v>
                </c:pt>
                <c:pt idx="1275">
                  <c:v>2.0335991333225965E-2</c:v>
                </c:pt>
                <c:pt idx="1276">
                  <c:v>2.032615930065873E-2</c:v>
                </c:pt>
                <c:pt idx="1277">
                  <c:v>2.0316288297763663E-2</c:v>
                </c:pt>
                <c:pt idx="1278">
                  <c:v>2.0306378324830964E-2</c:v>
                </c:pt>
                <c:pt idx="1279">
                  <c:v>2.0296429382157786E-2</c:v>
                </c:pt>
                <c:pt idx="1280">
                  <c:v>2.028644147003868E-2</c:v>
                </c:pt>
                <c:pt idx="1281">
                  <c:v>2.0276414588771663E-2</c:v>
                </c:pt>
                <c:pt idx="1282">
                  <c:v>2.0266348738654759E-2</c:v>
                </c:pt>
                <c:pt idx="1283">
                  <c:v>2.0256243919985994E-2</c:v>
                </c:pt>
                <c:pt idx="1284">
                  <c:v>2.0246100133066859E-2</c:v>
                </c:pt>
                <c:pt idx="1285">
                  <c:v>2.023591737819886E-2</c:v>
                </c:pt>
                <c:pt idx="1286">
                  <c:v>2.0225695655684359E-2</c:v>
                </c:pt>
                <c:pt idx="1287">
                  <c:v>2.0215434965827461E-2</c:v>
                </c:pt>
                <c:pt idx="1288">
                  <c:v>2.020513530893488E-2</c:v>
                </c:pt>
                <c:pt idx="1289">
                  <c:v>2.0194796685309848E-2</c:v>
                </c:pt>
                <c:pt idx="1290">
                  <c:v>2.0184419095262553E-2</c:v>
                </c:pt>
                <c:pt idx="1291">
                  <c:v>2.0174189611958351E-2</c:v>
                </c:pt>
                <c:pt idx="1292">
                  <c:v>2.0163737457346644E-2</c:v>
                </c:pt>
                <c:pt idx="1293">
                  <c:v>2.0153246339090318E-2</c:v>
                </c:pt>
                <c:pt idx="1294">
                  <c:v>2.0142716257501213E-2</c:v>
                </c:pt>
                <c:pt idx="1295">
                  <c:v>2.0132147212886774E-2</c:v>
                </c:pt>
                <c:pt idx="1296">
                  <c:v>2.0121335277446094E-2</c:v>
                </c:pt>
                <c:pt idx="1297">
                  <c:v>2.0110684931139482E-2</c:v>
                </c:pt>
                <c:pt idx="1298">
                  <c:v>2.0099995620909479E-2</c:v>
                </c:pt>
                <c:pt idx="1299">
                  <c:v>2.0089267347075827E-2</c:v>
                </c:pt>
                <c:pt idx="1300">
                  <c:v>2.0078500109956533E-2</c:v>
                </c:pt>
                <c:pt idx="1301">
                  <c:v>2.006769390987221E-2</c:v>
                </c:pt>
                <c:pt idx="1302">
                  <c:v>2.0056848747142603E-2</c:v>
                </c:pt>
                <c:pt idx="1303">
                  <c:v>2.0045964622091805E-2</c:v>
                </c:pt>
                <c:pt idx="1304">
                  <c:v>2.0035503186914383E-2</c:v>
                </c:pt>
                <c:pt idx="1305">
                  <c:v>2.0024547920196589E-2</c:v>
                </c:pt>
                <c:pt idx="1306">
                  <c:v>2.001355369574398E-2</c:v>
                </c:pt>
                <c:pt idx="1307">
                  <c:v>2.0002520513872746E-2</c:v>
                </c:pt>
                <c:pt idx="1308">
                  <c:v>1.9991448374906184E-2</c:v>
                </c:pt>
                <c:pt idx="1309">
                  <c:v>1.9980337279165816E-2</c:v>
                </c:pt>
                <c:pt idx="1310">
                  <c:v>1.9969187226975826E-2</c:v>
                </c:pt>
                <c:pt idx="1311">
                  <c:v>1.9957743784892915E-2</c:v>
                </c:pt>
                <c:pt idx="1312">
                  <c:v>1.9946770254541057E-2</c:v>
                </c:pt>
                <c:pt idx="1313">
                  <c:v>1.993550333494909E-2</c:v>
                </c:pt>
                <c:pt idx="1314">
                  <c:v>1.9924197460211346E-2</c:v>
                </c:pt>
                <c:pt idx="1315">
                  <c:v>1.9912852630655564E-2</c:v>
                </c:pt>
                <c:pt idx="1316">
                  <c:v>1.9901468846612147E-2</c:v>
                </c:pt>
                <c:pt idx="1317">
                  <c:v>1.9889496010954522E-2</c:v>
                </c:pt>
                <c:pt idx="1318">
                  <c:v>1.9878027490563773E-2</c:v>
                </c:pt>
                <c:pt idx="1319">
                  <c:v>1.9866520013167577E-2</c:v>
                </c:pt>
                <c:pt idx="1320">
                  <c:v>1.9854973579109141E-2</c:v>
                </c:pt>
                <c:pt idx="1321">
                  <c:v>1.9843388188731659E-2</c:v>
                </c:pt>
                <c:pt idx="1322">
                  <c:v>1.9832056148109307E-2</c:v>
                </c:pt>
                <c:pt idx="1323">
                  <c:v>1.9820396269199885E-2</c:v>
                </c:pt>
                <c:pt idx="1324">
                  <c:v>1.9808697436746781E-2</c:v>
                </c:pt>
                <c:pt idx="1325">
                  <c:v>1.9796959651092568E-2</c:v>
                </c:pt>
                <c:pt idx="1326">
                  <c:v>1.9784876904155074E-2</c:v>
                </c:pt>
                <c:pt idx="1327">
                  <c:v>1.9773057783136667E-2</c:v>
                </c:pt>
                <c:pt idx="1328">
                  <c:v>1.9761199708234662E-2</c:v>
                </c:pt>
                <c:pt idx="1329">
                  <c:v>1.9749302679803557E-2</c:v>
                </c:pt>
                <c:pt idx="1330">
                  <c:v>1.9737366698193513E-2</c:v>
                </c:pt>
                <c:pt idx="1331">
                  <c:v>1.9725391763760758E-2</c:v>
                </c:pt>
                <c:pt idx="1332">
                  <c:v>1.9713377876862406E-2</c:v>
                </c:pt>
                <c:pt idx="1333">
                  <c:v>1.9701325037854687E-2</c:v>
                </c:pt>
                <c:pt idx="1334">
                  <c:v>1.9689233247096451E-2</c:v>
                </c:pt>
                <c:pt idx="1335">
                  <c:v>1.9677102504946534E-2</c:v>
                </c:pt>
                <c:pt idx="1336">
                  <c:v>1.9664932811766393E-2</c:v>
                </c:pt>
                <c:pt idx="1337">
                  <c:v>1.9652724167917471E-2</c:v>
                </c:pt>
                <c:pt idx="1338">
                  <c:v>1.9640476573761223E-2</c:v>
                </c:pt>
                <c:pt idx="1339">
                  <c:v>1.9628190029666051E-2</c:v>
                </c:pt>
                <c:pt idx="1340">
                  <c:v>1.9615864535992532E-2</c:v>
                </c:pt>
                <c:pt idx="1341">
                  <c:v>1.9603500093110807E-2</c:v>
                </c:pt>
                <c:pt idx="1342">
                  <c:v>1.9591096701385799E-2</c:v>
                </c:pt>
                <c:pt idx="1343">
                  <c:v>1.9578654361186783E-2</c:v>
                </c:pt>
                <c:pt idx="1344">
                  <c:v>1.956654108147908E-2</c:v>
                </c:pt>
                <c:pt idx="1345">
                  <c:v>1.9554024305824452E-2</c:v>
                </c:pt>
                <c:pt idx="1346">
                  <c:v>1.9541468584459869E-2</c:v>
                </c:pt>
                <c:pt idx="1347">
                  <c:v>1.9528873917751634E-2</c:v>
                </c:pt>
                <c:pt idx="1348">
                  <c:v>1.9515858446080694E-2</c:v>
                </c:pt>
                <c:pt idx="1349">
                  <c:v>1.9503182422849621E-2</c:v>
                </c:pt>
                <c:pt idx="1350">
                  <c:v>1.9490467453758965E-2</c:v>
                </c:pt>
                <c:pt idx="1351">
                  <c:v>1.9477713539188427E-2</c:v>
                </c:pt>
                <c:pt idx="1352">
                  <c:v>1.9464920679513355E-2</c:v>
                </c:pt>
                <c:pt idx="1353">
                  <c:v>1.9452088875118664E-2</c:v>
                </c:pt>
                <c:pt idx="1354">
                  <c:v>1.9439218126381434E-2</c:v>
                </c:pt>
                <c:pt idx="1355">
                  <c:v>1.9426308433686583E-2</c:v>
                </c:pt>
                <c:pt idx="1356">
                  <c:v>1.9413769438491987E-2</c:v>
                </c:pt>
                <c:pt idx="1357">
                  <c:v>1.9401198113114582E-2</c:v>
                </c:pt>
                <c:pt idx="1358">
                  <c:v>1.9388178553568558E-2</c:v>
                </c:pt>
                <c:pt idx="1359">
                  <c:v>1.9375120054794692E-2</c:v>
                </c:pt>
                <c:pt idx="1360">
                  <c:v>1.9362022617174013E-2</c:v>
                </c:pt>
                <c:pt idx="1361">
                  <c:v>1.934888624108666E-2</c:v>
                </c:pt>
                <c:pt idx="1362">
                  <c:v>1.9335280730704771E-2</c:v>
                </c:pt>
                <c:pt idx="1363">
                  <c:v>1.9322496675043155E-2</c:v>
                </c:pt>
                <c:pt idx="1364">
                  <c:v>1.93092434858535E-2</c:v>
                </c:pt>
                <c:pt idx="1365">
                  <c:v>1.9297271271918909E-2</c:v>
                </c:pt>
                <c:pt idx="1366">
                  <c:v>1.928262029706751E-2</c:v>
                </c:pt>
                <c:pt idx="1367">
                  <c:v>1.9269250298245666E-2</c:v>
                </c:pt>
                <c:pt idx="1368">
                  <c:v>1.9255841363656323E-2</c:v>
                </c:pt>
                <c:pt idx="1369">
                  <c:v>1.9241483837422385E-2</c:v>
                </c:pt>
                <c:pt idx="1370">
                  <c:v>1.922799003206321E-2</c:v>
                </c:pt>
                <c:pt idx="1371">
                  <c:v>1.9214457289027473E-2</c:v>
                </c:pt>
                <c:pt idx="1372">
                  <c:v>1.9200885608715725E-2</c:v>
                </c:pt>
                <c:pt idx="1373">
                  <c:v>1.9187274991533727E-2</c:v>
                </c:pt>
                <c:pt idx="1374">
                  <c:v>1.9174097958013735E-2</c:v>
                </c:pt>
                <c:pt idx="1375">
                  <c:v>1.9160412976294477E-2</c:v>
                </c:pt>
                <c:pt idx="1376">
                  <c:v>1.9146689060438423E-2</c:v>
                </c:pt>
                <c:pt idx="1377">
                  <c:v>1.9132926210850526E-2</c:v>
                </c:pt>
                <c:pt idx="1378">
                  <c:v>1.9118637866733443E-2</c:v>
                </c:pt>
                <c:pt idx="1379">
                  <c:v>1.91047936368553E-2</c:v>
                </c:pt>
                <c:pt idx="1380">
                  <c:v>1.9090910472960274E-2</c:v>
                </c:pt>
                <c:pt idx="1381">
                  <c:v>1.9076988375461956E-2</c:v>
                </c:pt>
                <c:pt idx="1382">
                  <c:v>1.9063027344776527E-2</c:v>
                </c:pt>
                <c:pt idx="1383">
                  <c:v>1.9049027381315833E-2</c:v>
                </c:pt>
                <c:pt idx="1384">
                  <c:v>1.9034988485498668E-2</c:v>
                </c:pt>
                <c:pt idx="1385">
                  <c:v>1.9020910657741225E-2</c:v>
                </c:pt>
                <c:pt idx="1386">
                  <c:v>1.9006793898461428E-2</c:v>
                </c:pt>
                <c:pt idx="1387">
                  <c:v>1.899263820808068E-2</c:v>
                </c:pt>
                <c:pt idx="1388">
                  <c:v>1.8978443587016905E-2</c:v>
                </c:pt>
                <c:pt idx="1389">
                  <c:v>1.8964210035695851E-2</c:v>
                </c:pt>
                <c:pt idx="1390">
                  <c:v>1.8949937554537184E-2</c:v>
                </c:pt>
                <c:pt idx="1391">
                  <c:v>1.8935626143967519E-2</c:v>
                </c:pt>
                <c:pt idx="1392">
                  <c:v>1.8921275804411729E-2</c:v>
                </c:pt>
                <c:pt idx="1393">
                  <c:v>1.8906886536295568E-2</c:v>
                </c:pt>
                <c:pt idx="1394">
                  <c:v>1.8892458340048251E-2</c:v>
                </c:pt>
                <c:pt idx="1395">
                  <c:v>1.8877991216097265E-2</c:v>
                </c:pt>
                <c:pt idx="1396">
                  <c:v>1.8864035204643182E-2</c:v>
                </c:pt>
                <c:pt idx="1397">
                  <c:v>1.8849493766919783E-2</c:v>
                </c:pt>
                <c:pt idx="1398">
                  <c:v>1.8834913404203048E-2</c:v>
                </c:pt>
                <c:pt idx="1399">
                  <c:v>1.881973345188364E-2</c:v>
                </c:pt>
                <c:pt idx="1400">
                  <c:v>1.8805071695892604E-2</c:v>
                </c:pt>
                <c:pt idx="1401">
                  <c:v>1.8790371014795821E-2</c:v>
                </c:pt>
                <c:pt idx="1402">
                  <c:v>1.8775631409031202E-2</c:v>
                </c:pt>
                <c:pt idx="1403">
                  <c:v>1.8760852879035787E-2</c:v>
                </c:pt>
                <c:pt idx="1404">
                  <c:v>1.8746035425250964E-2</c:v>
                </c:pt>
                <c:pt idx="1405">
                  <c:v>1.8731179048114641E-2</c:v>
                </c:pt>
                <c:pt idx="1406">
                  <c:v>1.8716283748070814E-2</c:v>
                </c:pt>
                <c:pt idx="1407">
                  <c:v>1.8701349525560865E-2</c:v>
                </c:pt>
                <c:pt idx="1408">
                  <c:v>1.8686376381028789E-2</c:v>
                </c:pt>
                <c:pt idx="1409">
                  <c:v>1.8672556301600807E-2</c:v>
                </c:pt>
                <c:pt idx="1410">
                  <c:v>1.8657512430871215E-2</c:v>
                </c:pt>
                <c:pt idx="1411">
                  <c:v>1.8642429642164338E-2</c:v>
                </c:pt>
                <c:pt idx="1412">
                  <c:v>1.8625144515253211E-2</c:v>
                </c:pt>
                <c:pt idx="1413">
                  <c:v>1.8609978332358779E-2</c:v>
                </c:pt>
                <c:pt idx="1414">
                  <c:v>1.8594773232869954E-2</c:v>
                </c:pt>
                <c:pt idx="1415">
                  <c:v>1.8579529217228163E-2</c:v>
                </c:pt>
                <c:pt idx="1416">
                  <c:v>1.8564246285878383E-2</c:v>
                </c:pt>
                <c:pt idx="1417">
                  <c:v>1.8549548903377969E-2</c:v>
                </c:pt>
                <c:pt idx="1418">
                  <c:v>1.853419171072334E-2</c:v>
                </c:pt>
                <c:pt idx="1419">
                  <c:v>1.8518795605009866E-2</c:v>
                </c:pt>
                <c:pt idx="1420">
                  <c:v>1.8503360586677647E-2</c:v>
                </c:pt>
                <c:pt idx="1421">
                  <c:v>1.8485969326881437E-2</c:v>
                </c:pt>
                <c:pt idx="1422">
                  <c:v>1.8470445761960965E-2</c:v>
                </c:pt>
                <c:pt idx="1423">
                  <c:v>1.8454883281883307E-2</c:v>
                </c:pt>
                <c:pt idx="1424">
                  <c:v>1.8439281887109835E-2</c:v>
                </c:pt>
                <c:pt idx="1425">
                  <c:v>1.8423641578105398E-2</c:v>
                </c:pt>
                <c:pt idx="1426">
                  <c:v>1.8408619712925168E-2</c:v>
                </c:pt>
                <c:pt idx="1427">
                  <c:v>1.8392905157714662E-2</c:v>
                </c:pt>
                <c:pt idx="1428">
                  <c:v>1.8377151690936559E-2</c:v>
                </c:pt>
                <c:pt idx="1429">
                  <c:v>1.836135931305467E-2</c:v>
                </c:pt>
                <c:pt idx="1430">
                  <c:v>1.8344856335923906E-2</c:v>
                </c:pt>
                <c:pt idx="1431">
                  <c:v>1.8328982551334513E-2</c:v>
                </c:pt>
                <c:pt idx="1432">
                  <c:v>1.8313069855792403E-2</c:v>
                </c:pt>
                <c:pt idx="1433">
                  <c:v>1.8297118249771104E-2</c:v>
                </c:pt>
                <c:pt idx="1434">
                  <c:v>1.8281127733744153E-2</c:v>
                </c:pt>
                <c:pt idx="1435">
                  <c:v>1.8265098308186824E-2</c:v>
                </c:pt>
                <c:pt idx="1436">
                  <c:v>1.8249029973575255E-2</c:v>
                </c:pt>
                <c:pt idx="1437">
                  <c:v>1.8232922730388193E-2</c:v>
                </c:pt>
                <c:pt idx="1438">
                  <c:v>1.8216776579104386E-2</c:v>
                </c:pt>
                <c:pt idx="1439">
                  <c:v>1.8200591544980153E-2</c:v>
                </c:pt>
                <c:pt idx="1440">
                  <c:v>1.8184369812092763E-2</c:v>
                </c:pt>
                <c:pt idx="1441">
                  <c:v>1.8168117367948357E-2</c:v>
                </c:pt>
                <c:pt idx="1442">
                  <c:v>1.8151840587111289E-2</c:v>
                </c:pt>
                <c:pt idx="1443">
                  <c:v>1.8135545844044258E-2</c:v>
                </c:pt>
                <c:pt idx="1444">
                  <c:v>1.8119239513103957E-2</c:v>
                </c:pt>
                <c:pt idx="1445">
                  <c:v>1.810292796853934E-2</c:v>
                </c:pt>
                <c:pt idx="1446">
                  <c:v>1.808661758449423E-2</c:v>
                </c:pt>
                <c:pt idx="1447">
                  <c:v>1.8070314735009921E-2</c:v>
                </c:pt>
                <c:pt idx="1448">
                  <c:v>1.8054732439994052E-2</c:v>
                </c:pt>
                <c:pt idx="1449">
                  <c:v>1.803846178794288E-2</c:v>
                </c:pt>
                <c:pt idx="1450">
                  <c:v>1.8022217589785731E-2</c:v>
                </c:pt>
                <c:pt idx="1451">
                  <c:v>1.8005306159745257E-2</c:v>
                </c:pt>
                <c:pt idx="1452">
                  <c:v>1.7989136586853322E-2</c:v>
                </c:pt>
                <c:pt idx="1453">
                  <c:v>1.7973011211004801E-2</c:v>
                </c:pt>
                <c:pt idx="1454">
                  <c:v>1.7956930700638044E-2</c:v>
                </c:pt>
                <c:pt idx="1455">
                  <c:v>1.794089505520045E-2</c:v>
                </c:pt>
                <c:pt idx="1456">
                  <c:v>1.7924904274143762E-2</c:v>
                </c:pt>
                <c:pt idx="1457">
                  <c:v>1.790895835692146E-2</c:v>
                </c:pt>
                <c:pt idx="1458">
                  <c:v>1.7893057302988766E-2</c:v>
                </c:pt>
                <c:pt idx="1459">
                  <c:v>1.7877201111800894E-2</c:v>
                </c:pt>
                <c:pt idx="1460">
                  <c:v>1.7861389782814801E-2</c:v>
                </c:pt>
                <c:pt idx="1461">
                  <c:v>1.7846299341458528E-2</c:v>
                </c:pt>
                <c:pt idx="1462">
                  <c:v>1.7830575308349993E-2</c:v>
                </c:pt>
                <c:pt idx="1463">
                  <c:v>1.7814896132966905E-2</c:v>
                </c:pt>
                <c:pt idx="1464">
                  <c:v>1.7797032002530012E-2</c:v>
                </c:pt>
                <c:pt idx="1465">
                  <c:v>1.7781448949055596E-2</c:v>
                </c:pt>
                <c:pt idx="1466">
                  <c:v>1.7765910751645544E-2</c:v>
                </c:pt>
                <c:pt idx="1467">
                  <c:v>1.7750417409771038E-2</c:v>
                </c:pt>
                <c:pt idx="1468">
                  <c:v>1.7734968922908545E-2</c:v>
                </c:pt>
                <c:pt idx="1469">
                  <c:v>1.7720221683754644E-2</c:v>
                </c:pt>
                <c:pt idx="1470">
                  <c:v>1.7704860455685534E-2</c:v>
                </c:pt>
                <c:pt idx="1471">
                  <c:v>1.7689544078251629E-2</c:v>
                </c:pt>
                <c:pt idx="1472">
                  <c:v>1.7674272550939563E-2</c:v>
                </c:pt>
                <c:pt idx="1473">
                  <c:v>1.7659045873236856E-2</c:v>
                </c:pt>
                <c:pt idx="1474">
                  <c:v>1.7642576024919296E-2</c:v>
                </c:pt>
                <c:pt idx="1475">
                  <c:v>1.7627443972642865E-2</c:v>
                </c:pt>
                <c:pt idx="1476">
                  <c:v>1.7612356774024614E-2</c:v>
                </c:pt>
                <c:pt idx="1477">
                  <c:v>1.759731442855017E-2</c:v>
                </c:pt>
                <c:pt idx="1478">
                  <c:v>1.7582950965740262E-2</c:v>
                </c:pt>
                <c:pt idx="1479">
                  <c:v>1.7567995849853489E-2</c:v>
                </c:pt>
                <c:pt idx="1480">
                  <c:v>1.7553085582807843E-2</c:v>
                </c:pt>
                <c:pt idx="1481">
                  <c:v>1.7538220164096473E-2</c:v>
                </c:pt>
                <c:pt idx="1482">
                  <c:v>1.751941540699176E-2</c:v>
                </c:pt>
                <c:pt idx="1483">
                  <c:v>1.7504653550967392E-2</c:v>
                </c:pt>
                <c:pt idx="1484">
                  <c:v>1.7489936549926581E-2</c:v>
                </c:pt>
                <c:pt idx="1485">
                  <c:v>1.7475264403355697E-2</c:v>
                </c:pt>
                <c:pt idx="1486">
                  <c:v>1.7462477841106203E-2</c:v>
                </c:pt>
                <c:pt idx="1487">
                  <c:v>1.7446054671571728E-2</c:v>
                </c:pt>
                <c:pt idx="1488">
                  <c:v>1.7431517085339035E-2</c:v>
                </c:pt>
                <c:pt idx="1489">
                  <c:v>1.7417024351533646E-2</c:v>
                </c:pt>
                <c:pt idx="1490">
                  <c:v>1.7402576469649583E-2</c:v>
                </c:pt>
                <c:pt idx="1491">
                  <c:v>1.7388173439182569E-2</c:v>
                </c:pt>
                <c:pt idx="1492">
                  <c:v>1.7373815259628323E-2</c:v>
                </c:pt>
                <c:pt idx="1493">
                  <c:v>1.7359501930485122E-2</c:v>
                </c:pt>
                <c:pt idx="1494">
                  <c:v>1.7345233451253793E-2</c:v>
                </c:pt>
                <c:pt idx="1495">
                  <c:v>1.7331009821433457E-2</c:v>
                </c:pt>
                <c:pt idx="1496">
                  <c:v>1.7316831040530892E-2</c:v>
                </c:pt>
                <c:pt idx="1497">
                  <c:v>1.7302697108046921E-2</c:v>
                </c:pt>
                <c:pt idx="1498">
                  <c:v>1.7288608023489176E-2</c:v>
                </c:pt>
                <c:pt idx="1499">
                  <c:v>1.7276306468159777E-2</c:v>
                </c:pt>
                <c:pt idx="1500">
                  <c:v>1.7262299479552549E-2</c:v>
                </c:pt>
                <c:pt idx="1501">
                  <c:v>1.7248337329444832E-2</c:v>
                </c:pt>
                <c:pt idx="1502">
                  <c:v>1.7234420017364027E-2</c:v>
                </c:pt>
                <c:pt idx="1503">
                  <c:v>1.7218835302414356E-2</c:v>
                </c:pt>
                <c:pt idx="1504">
                  <c:v>1.7205015295129411E-2</c:v>
                </c:pt>
                <c:pt idx="1505">
                  <c:v>1.7191240132356404E-2</c:v>
                </c:pt>
                <c:pt idx="1506">
                  <c:v>1.7177509813614013E-2</c:v>
                </c:pt>
                <c:pt idx="1507">
                  <c:v>1.7163824338423471E-2</c:v>
                </c:pt>
                <c:pt idx="1508">
                  <c:v>1.7151857717168366E-2</c:v>
                </c:pt>
                <c:pt idx="1509">
                  <c:v>1.7136587916784577E-2</c:v>
                </c:pt>
                <c:pt idx="1510">
                  <c:v>1.7123036969383793E-2</c:v>
                </c:pt>
                <c:pt idx="1511">
                  <c:v>1.7109530863631702E-2</c:v>
                </c:pt>
                <c:pt idx="1512">
                  <c:v>1.709771288516844E-2</c:v>
                </c:pt>
                <c:pt idx="1513">
                  <c:v>1.7084834411210892E-2</c:v>
                </c:pt>
                <c:pt idx="1514">
                  <c:v>1.7071452550363908E-2</c:v>
                </c:pt>
                <c:pt idx="1515">
                  <c:v>1.7058115518957528E-2</c:v>
                </c:pt>
                <c:pt idx="1516">
                  <c:v>1.7038603548878654E-2</c:v>
                </c:pt>
                <c:pt idx="1517">
                  <c:v>1.7024843939015752E-2</c:v>
                </c:pt>
                <c:pt idx="1518">
                  <c:v>1.7012197211095891E-2</c:v>
                </c:pt>
                <c:pt idx="1519">
                  <c:v>1.6999061287484619E-2</c:v>
                </c:pt>
                <c:pt idx="1520">
                  <c:v>1.6985970193466576E-2</c:v>
                </c:pt>
                <c:pt idx="1521">
                  <c:v>1.697292392859991E-2</c:v>
                </c:pt>
                <c:pt idx="1522">
                  <c:v>1.6959922492441902E-2</c:v>
                </c:pt>
                <c:pt idx="1523">
                  <c:v>1.6946965884553345E-2</c:v>
                </c:pt>
                <c:pt idx="1524">
                  <c:v>1.693405410449678E-2</c:v>
                </c:pt>
                <c:pt idx="1525">
                  <c:v>1.6920673841794517E-2</c:v>
                </c:pt>
                <c:pt idx="1526">
                  <c:v>1.6907854316977177E-2</c:v>
                </c:pt>
                <c:pt idx="1527">
                  <c:v>1.689507962120727E-2</c:v>
                </c:pt>
                <c:pt idx="1528">
                  <c:v>1.6882349754049487E-2</c:v>
                </c:pt>
                <c:pt idx="1529">
                  <c:v>1.6869664715067661E-2</c:v>
                </c:pt>
                <c:pt idx="1530">
                  <c:v>1.6855722325979143E-2</c:v>
                </c:pt>
                <c:pt idx="1531">
                  <c:v>1.6843130732105204E-2</c:v>
                </c:pt>
                <c:pt idx="1532">
                  <c:v>1.6830583962548707E-2</c:v>
                </c:pt>
                <c:pt idx="1533">
                  <c:v>1.6818082016888013E-2</c:v>
                </c:pt>
                <c:pt idx="1534">
                  <c:v>1.6805135457685774E-2</c:v>
                </c:pt>
                <c:pt idx="1535">
                  <c:v>1.6792725782326285E-2</c:v>
                </c:pt>
                <c:pt idx="1536">
                  <c:v>1.6780360932077375E-2</c:v>
                </c:pt>
                <c:pt idx="1537">
                  <c:v>1.6768040906516776E-2</c:v>
                </c:pt>
                <c:pt idx="1538">
                  <c:v>1.675576570522308E-2</c:v>
                </c:pt>
                <c:pt idx="1539">
                  <c:v>1.6743535327775762E-2</c:v>
                </c:pt>
                <c:pt idx="1540">
                  <c:v>1.6731349773758626E-2</c:v>
                </c:pt>
                <c:pt idx="1541">
                  <c:v>1.6719209042752013E-2</c:v>
                </c:pt>
                <c:pt idx="1542">
                  <c:v>1.6707113134344944E-2</c:v>
                </c:pt>
                <c:pt idx="1543">
                  <c:v>1.6695062048117756E-2</c:v>
                </c:pt>
                <c:pt idx="1544">
                  <c:v>1.668305578366382E-2</c:v>
                </c:pt>
                <c:pt idx="1545">
                  <c:v>1.6671094340569546E-2</c:v>
                </c:pt>
                <c:pt idx="1546">
                  <c:v>1.6659177718425705E-2</c:v>
                </c:pt>
                <c:pt idx="1547">
                  <c:v>1.6647305916828267E-2</c:v>
                </c:pt>
                <c:pt idx="1548">
                  <c:v>1.6635478935366259E-2</c:v>
                </c:pt>
                <c:pt idx="1549">
                  <c:v>1.662369677364E-2</c:v>
                </c:pt>
                <c:pt idx="1550">
                  <c:v>1.6611959431241989E-2</c:v>
                </c:pt>
                <c:pt idx="1551">
                  <c:v>1.6600711406139976E-2</c:v>
                </c:pt>
                <c:pt idx="1552">
                  <c:v>1.6589061035846869E-2</c:v>
                </c:pt>
                <c:pt idx="1553">
                  <c:v>1.6577455481277641E-2</c:v>
                </c:pt>
                <c:pt idx="1554">
                  <c:v>1.6565894742040517E-2</c:v>
                </c:pt>
                <c:pt idx="1555">
                  <c:v>1.6554378817743721E-2</c:v>
                </c:pt>
                <c:pt idx="1556">
                  <c:v>1.6542476560429349E-2</c:v>
                </c:pt>
                <c:pt idx="1557">
                  <c:v>1.6531052942192773E-2</c:v>
                </c:pt>
                <c:pt idx="1558">
                  <c:v>1.6519674140117409E-2</c:v>
                </c:pt>
                <c:pt idx="1559">
                  <c:v>1.6508340153817486E-2</c:v>
                </c:pt>
                <c:pt idx="1560">
                  <c:v>1.6497050982901142E-2</c:v>
                </c:pt>
                <c:pt idx="1561">
                  <c:v>1.6485806626984335E-2</c:v>
                </c:pt>
                <c:pt idx="1562">
                  <c:v>1.6474607085683022E-2</c:v>
                </c:pt>
                <c:pt idx="1563">
                  <c:v>1.6463452358614038E-2</c:v>
                </c:pt>
                <c:pt idx="1564">
                  <c:v>1.6453162014450129E-2</c:v>
                </c:pt>
                <c:pt idx="1565">
                  <c:v>1.6442091522385738E-2</c:v>
                </c:pt>
                <c:pt idx="1566">
                  <c:v>1.6431065838707681E-2</c:v>
                </c:pt>
                <c:pt idx="1567">
                  <c:v>1.6420084963044701E-2</c:v>
                </c:pt>
                <c:pt idx="1568">
                  <c:v>1.6409148895032644E-2</c:v>
                </c:pt>
                <c:pt idx="1569">
                  <c:v>1.6398257634303803E-2</c:v>
                </c:pt>
                <c:pt idx="1570">
                  <c:v>1.6387411180494915E-2</c:v>
                </c:pt>
                <c:pt idx="1571">
                  <c:v>1.6376609533241826E-2</c:v>
                </c:pt>
                <c:pt idx="1572">
                  <c:v>1.6365464419047022E-2</c:v>
                </c:pt>
                <c:pt idx="1573">
                  <c:v>1.6355140656961531E-2</c:v>
                </c:pt>
                <c:pt idx="1574">
                  <c:v>1.6344473427216677E-2</c:v>
                </c:pt>
                <c:pt idx="1575">
                  <c:v>1.6333851002592326E-2</c:v>
                </c:pt>
                <c:pt idx="1576">
                  <c:v>1.6323273382731429E-2</c:v>
                </c:pt>
                <c:pt idx="1577">
                  <c:v>1.6311991463168439E-2</c:v>
                </c:pt>
                <c:pt idx="1578">
                  <c:v>1.6301508904661133E-2</c:v>
                </c:pt>
                <c:pt idx="1579">
                  <c:v>1.6291071154467408E-2</c:v>
                </c:pt>
                <c:pt idx="1580">
                  <c:v>1.6280678212227555E-2</c:v>
                </c:pt>
                <c:pt idx="1581">
                  <c:v>1.6270330077588806E-2</c:v>
                </c:pt>
                <c:pt idx="1582">
                  <c:v>1.626038752197E-2</c:v>
                </c:pt>
                <c:pt idx="1583">
                  <c:v>1.625012626340188E-2</c:v>
                </c:pt>
                <c:pt idx="1584">
                  <c:v>1.6239909809094281E-2</c:v>
                </c:pt>
                <c:pt idx="1585">
                  <c:v>1.6229738158699353E-2</c:v>
                </c:pt>
                <c:pt idx="1586">
                  <c:v>1.6219261506067645E-2</c:v>
                </c:pt>
                <c:pt idx="1587">
                  <c:v>1.6209182209651885E-2</c:v>
                </c:pt>
                <c:pt idx="1588">
                  <c:v>1.6199147718392232E-2</c:v>
                </c:pt>
                <c:pt idx="1589">
                  <c:v>1.618915803194635E-2</c:v>
                </c:pt>
                <c:pt idx="1590">
                  <c:v>1.6179213149968431E-2</c:v>
                </c:pt>
                <c:pt idx="1591">
                  <c:v>1.6169313072122223E-2</c:v>
                </c:pt>
                <c:pt idx="1592">
                  <c:v>1.615945779806886E-2</c:v>
                </c:pt>
                <c:pt idx="1593">
                  <c:v>1.6149647327468621E-2</c:v>
                </c:pt>
                <c:pt idx="1594">
                  <c:v>1.6139881659989596E-2</c:v>
                </c:pt>
                <c:pt idx="1595">
                  <c:v>1.6130160795294661E-2</c:v>
                </c:pt>
                <c:pt idx="1596">
                  <c:v>1.6120484733053646E-2</c:v>
                </c:pt>
                <c:pt idx="1597">
                  <c:v>1.6110853472933777E-2</c:v>
                </c:pt>
                <c:pt idx="1598">
                  <c:v>1.6101267014608355E-2</c:v>
                </c:pt>
                <c:pt idx="1599">
                  <c:v>1.6091725357748079E-2</c:v>
                </c:pt>
                <c:pt idx="1600">
                  <c:v>1.6082228502025387E-2</c:v>
                </c:pt>
                <c:pt idx="1601">
                  <c:v>1.6072776447117926E-2</c:v>
                </c:pt>
                <c:pt idx="1602">
                  <c:v>1.6063369192700738E-2</c:v>
                </c:pt>
                <c:pt idx="1603">
                  <c:v>1.6054309536065105E-2</c:v>
                </c:pt>
                <c:pt idx="1604">
                  <c:v>1.604498909640021E-2</c:v>
                </c:pt>
                <c:pt idx="1605">
                  <c:v>1.6035713454056331E-2</c:v>
                </c:pt>
                <c:pt idx="1606">
                  <c:v>1.6026482608719871E-2</c:v>
                </c:pt>
                <c:pt idx="1607">
                  <c:v>1.6017296560079879E-2</c:v>
                </c:pt>
                <c:pt idx="1608">
                  <c:v>1.6007866458599855E-2</c:v>
                </c:pt>
                <c:pt idx="1609">
                  <c:v>1.5998772798698237E-2</c:v>
                </c:pt>
                <c:pt idx="1610">
                  <c:v>1.5989723936756746E-2</c:v>
                </c:pt>
                <c:pt idx="1611">
                  <c:v>1.5980719872465195E-2</c:v>
                </c:pt>
                <c:pt idx="1612">
                  <c:v>1.5971760605517735E-2</c:v>
                </c:pt>
                <c:pt idx="1613">
                  <c:v>1.5962846135606792E-2</c:v>
                </c:pt>
                <c:pt idx="1614">
                  <c:v>1.595397646242739E-2</c:v>
                </c:pt>
                <c:pt idx="1615">
                  <c:v>1.5945151585676293E-2</c:v>
                </c:pt>
                <c:pt idx="1616">
                  <c:v>1.5936904601002055E-2</c:v>
                </c:pt>
                <c:pt idx="1617">
                  <c:v>1.5928163689041597E-2</c:v>
                </c:pt>
                <c:pt idx="1618">
                  <c:v>1.5919467568275003E-2</c:v>
                </c:pt>
                <c:pt idx="1619">
                  <c:v>1.5910816238410064E-2</c:v>
                </c:pt>
                <c:pt idx="1620">
                  <c:v>1.5902209699159009E-2</c:v>
                </c:pt>
                <c:pt idx="1621">
                  <c:v>1.5893647950233181E-2</c:v>
                </c:pt>
                <c:pt idx="1622">
                  <c:v>1.5884881226236599E-2</c:v>
                </c:pt>
                <c:pt idx="1623">
                  <c:v>1.5876658822215894E-2</c:v>
                </c:pt>
                <c:pt idx="1624">
                  <c:v>1.5868231442556002E-2</c:v>
                </c:pt>
                <c:pt idx="1625">
                  <c:v>1.5859848852082692E-2</c:v>
                </c:pt>
                <c:pt idx="1626">
                  <c:v>1.585151105051974E-2</c:v>
                </c:pt>
                <c:pt idx="1627">
                  <c:v>1.5843218037586482E-2</c:v>
                </c:pt>
                <c:pt idx="1628">
                  <c:v>1.5834969813004918E-2</c:v>
                </c:pt>
                <c:pt idx="1629">
                  <c:v>1.5826306769965992E-2</c:v>
                </c:pt>
                <c:pt idx="1630">
                  <c:v>1.5818153804291239E-2</c:v>
                </c:pt>
                <c:pt idx="1631">
                  <c:v>1.5810045630399814E-2</c:v>
                </c:pt>
                <c:pt idx="1632">
                  <c:v>1.5801982248014542E-2</c:v>
                </c:pt>
                <c:pt idx="1633">
                  <c:v>1.5793963656860865E-2</c:v>
                </c:pt>
                <c:pt idx="1634">
                  <c:v>1.5786205298307709E-2</c:v>
                </c:pt>
                <c:pt idx="1635">
                  <c:v>1.5778273436528455E-2</c:v>
                </c:pt>
                <c:pt idx="1636">
                  <c:v>1.5770386363052377E-2</c:v>
                </c:pt>
                <c:pt idx="1637">
                  <c:v>1.5762544077607164E-2</c:v>
                </c:pt>
                <c:pt idx="1638">
                  <c:v>1.5754542560021838E-2</c:v>
                </c:pt>
                <c:pt idx="1639">
                  <c:v>1.5746792710552716E-2</c:v>
                </c:pt>
                <c:pt idx="1640">
                  <c:v>1.5739087650427135E-2</c:v>
                </c:pt>
                <c:pt idx="1641">
                  <c:v>1.5731427379382695E-2</c:v>
                </c:pt>
                <c:pt idx="1642">
                  <c:v>1.5723811897155254E-2</c:v>
                </c:pt>
                <c:pt idx="1643">
                  <c:v>1.5716241203489374E-2</c:v>
                </c:pt>
                <c:pt idx="1644">
                  <c:v>1.5708715298120037E-2</c:v>
                </c:pt>
                <c:pt idx="1645">
                  <c:v>1.5701234180793545E-2</c:v>
                </c:pt>
                <c:pt idx="1646">
                  <c:v>1.5693797851254441E-2</c:v>
                </c:pt>
                <c:pt idx="1647">
                  <c:v>1.5686406309247284E-2</c:v>
                </c:pt>
                <c:pt idx="1648">
                  <c:v>1.567905955451836E-2</c:v>
                </c:pt>
                <c:pt idx="1649">
                  <c:v>1.5671757586818304E-2</c:v>
                </c:pt>
                <c:pt idx="1650">
                  <c:v>1.566450040589688E-2</c:v>
                </c:pt>
                <c:pt idx="1651">
                  <c:v>1.5657288011504726E-2</c:v>
                </c:pt>
                <c:pt idx="1652">
                  <c:v>1.5650120403399425E-2</c:v>
                </c:pt>
                <c:pt idx="1653">
                  <c:v>1.5642997581329872E-2</c:v>
                </c:pt>
                <c:pt idx="1654">
                  <c:v>1.5635919545056262E-2</c:v>
                </c:pt>
                <c:pt idx="1655">
                  <c:v>1.5628886294335311E-2</c:v>
                </c:pt>
                <c:pt idx="1656">
                  <c:v>1.5622050036846384E-2</c:v>
                </c:pt>
                <c:pt idx="1657">
                  <c:v>1.5615103458388433E-2</c:v>
                </c:pt>
                <c:pt idx="1658">
                  <c:v>1.5608201662712802E-2</c:v>
                </c:pt>
                <c:pt idx="1659">
                  <c:v>1.560134464958407E-2</c:v>
                </c:pt>
                <c:pt idx="1660">
                  <c:v>1.5594391815667092E-2</c:v>
                </c:pt>
                <c:pt idx="1661">
                  <c:v>1.5587627273268689E-2</c:v>
                </c:pt>
                <c:pt idx="1662">
                  <c:v>1.558090751477122E-2</c:v>
                </c:pt>
                <c:pt idx="1663">
                  <c:v>1.5574232539947913E-2</c:v>
                </c:pt>
                <c:pt idx="1664">
                  <c:v>1.5567602348566778E-2</c:v>
                </c:pt>
                <c:pt idx="1665">
                  <c:v>1.5561016940403644E-2</c:v>
                </c:pt>
                <c:pt idx="1666">
                  <c:v>1.555447631523261E-2</c:v>
                </c:pt>
                <c:pt idx="1667">
                  <c:v>1.5547980472828635E-2</c:v>
                </c:pt>
                <c:pt idx="1668">
                  <c:v>1.5541529412972764E-2</c:v>
                </c:pt>
                <c:pt idx="1669">
                  <c:v>1.5535237508194065E-2</c:v>
                </c:pt>
                <c:pt idx="1670">
                  <c:v>1.5528873088125303E-2</c:v>
                </c:pt>
                <c:pt idx="1671">
                  <c:v>1.5522553447920752E-2</c:v>
                </c:pt>
                <c:pt idx="1672">
                  <c:v>1.5516278587368716E-2</c:v>
                </c:pt>
                <c:pt idx="1673">
                  <c:v>1.5510048506255735E-2</c:v>
                </c:pt>
                <c:pt idx="1674">
                  <c:v>1.5503863204371873E-2</c:v>
                </c:pt>
                <c:pt idx="1675">
                  <c:v>1.5497722681507184E-2</c:v>
                </c:pt>
                <c:pt idx="1676">
                  <c:v>1.549162693745524E-2</c:v>
                </c:pt>
                <c:pt idx="1677">
                  <c:v>1.548566716880373E-2</c:v>
                </c:pt>
                <c:pt idx="1678">
                  <c:v>1.5479658041261501E-2</c:v>
                </c:pt>
                <c:pt idx="1679">
                  <c:v>1.5473693689910917E-2</c:v>
                </c:pt>
                <c:pt idx="1680">
                  <c:v>1.5467774114552135E-2</c:v>
                </c:pt>
                <c:pt idx="1681">
                  <c:v>1.5461899314987093E-2</c:v>
                </c:pt>
                <c:pt idx="1682">
                  <c:v>1.5455916621601779E-2</c:v>
                </c:pt>
                <c:pt idx="1683">
                  <c:v>1.5450137274327118E-2</c:v>
                </c:pt>
                <c:pt idx="1684">
                  <c:v>1.544440270625454E-2</c:v>
                </c:pt>
                <c:pt idx="1685">
                  <c:v>1.5438712917186818E-2</c:v>
                </c:pt>
                <c:pt idx="1686">
                  <c:v>1.5433132286977156E-2</c:v>
                </c:pt>
                <c:pt idx="1687">
                  <c:v>1.5427529096581976E-2</c:v>
                </c:pt>
                <c:pt idx="1688">
                  <c:v>1.5421970682624297E-2</c:v>
                </c:pt>
                <c:pt idx="1689">
                  <c:v>1.5416457044917018E-2</c:v>
                </c:pt>
                <c:pt idx="1690">
                  <c:v>1.5410158463081258E-2</c:v>
                </c:pt>
                <c:pt idx="1691">
                  <c:v>1.5404743740832422E-2</c:v>
                </c:pt>
                <c:pt idx="1692">
                  <c:v>1.5399373796232131E-2</c:v>
                </c:pt>
                <c:pt idx="1693">
                  <c:v>1.5394048629096185E-2</c:v>
                </c:pt>
                <c:pt idx="1694">
                  <c:v>1.538876823924386E-2</c:v>
                </c:pt>
                <c:pt idx="1695">
                  <c:v>1.538353262649356E-2</c:v>
                </c:pt>
                <c:pt idx="1696">
                  <c:v>1.5378341790667169E-2</c:v>
                </c:pt>
                <c:pt idx="1697">
                  <c:v>1.5373195731587436E-2</c:v>
                </c:pt>
                <c:pt idx="1698">
                  <c:v>1.5368094449076242E-2</c:v>
                </c:pt>
                <c:pt idx="1699">
                  <c:v>1.5363037940433141E-2</c:v>
                </c:pt>
                <c:pt idx="1700">
                  <c:v>1.5358025982553985E-2</c:v>
                </c:pt>
                <c:pt idx="1701">
                  <c:v>1.5353057964039152E-2</c:v>
                </c:pt>
                <c:pt idx="1702">
                  <c:v>1.5348133233963239E-2</c:v>
                </c:pt>
                <c:pt idx="1703">
                  <c:v>1.5343251141407797E-2</c:v>
                </c:pt>
                <c:pt idx="1704">
                  <c:v>1.5338411035458721E-2</c:v>
                </c:pt>
                <c:pt idx="1705">
                  <c:v>1.5333612265203642E-2</c:v>
                </c:pt>
                <c:pt idx="1706">
                  <c:v>1.5328854179740619E-2</c:v>
                </c:pt>
                <c:pt idx="1707">
                  <c:v>1.5324136128166846E-2</c:v>
                </c:pt>
                <c:pt idx="1708">
                  <c:v>1.5319458901240757E-2</c:v>
                </c:pt>
                <c:pt idx="1709">
                  <c:v>1.5314816534031862E-2</c:v>
                </c:pt>
                <c:pt idx="1710">
                  <c:v>1.5310212266798013E-2</c:v>
                </c:pt>
                <c:pt idx="1711">
                  <c:v>1.5305651242900911E-2</c:v>
                </c:pt>
                <c:pt idx="1712">
                  <c:v>1.5301123597727348E-2</c:v>
                </c:pt>
                <c:pt idx="1713">
                  <c:v>1.5296632242391008E-2</c:v>
                </c:pt>
                <c:pt idx="1714">
                  <c:v>1.5292177108466625E-2</c:v>
                </c:pt>
                <c:pt idx="1715">
                  <c:v>1.5287758195832555E-2</c:v>
                </c:pt>
                <c:pt idx="1716">
                  <c:v>1.5283375504365423E-2</c:v>
                </c:pt>
                <c:pt idx="1717">
                  <c:v>1.5279029033946189E-2</c:v>
                </c:pt>
                <c:pt idx="1718">
                  <c:v>1.5274718784450608E-2</c:v>
                </c:pt>
                <c:pt idx="1719">
                  <c:v>1.5270444755762251E-2</c:v>
                </c:pt>
                <c:pt idx="1720">
                  <c:v>1.5266206947763818E-2</c:v>
                </c:pt>
                <c:pt idx="1721">
                  <c:v>1.5261945943482402E-2</c:v>
                </c:pt>
                <c:pt idx="1722">
                  <c:v>1.5257775755055825E-2</c:v>
                </c:pt>
                <c:pt idx="1723">
                  <c:v>1.52536417838256E-2</c:v>
                </c:pt>
                <c:pt idx="1724">
                  <c:v>1.5248961592719823E-2</c:v>
                </c:pt>
                <c:pt idx="1725">
                  <c:v>1.5244905229392813E-2</c:v>
                </c:pt>
                <c:pt idx="1726">
                  <c:v>1.5240885082913103E-2</c:v>
                </c:pt>
                <c:pt idx="1727">
                  <c:v>1.5236901153174109E-2</c:v>
                </c:pt>
                <c:pt idx="1728">
                  <c:v>1.5232953440066588E-2</c:v>
                </c:pt>
                <c:pt idx="1729">
                  <c:v>1.5228992907838908E-2</c:v>
                </c:pt>
                <c:pt idx="1730">
                  <c:v>1.5225115204508338E-2</c:v>
                </c:pt>
                <c:pt idx="1731">
                  <c:v>1.5221273715928518E-2</c:v>
                </c:pt>
                <c:pt idx="1732">
                  <c:v>1.5217468441998852E-2</c:v>
                </c:pt>
                <c:pt idx="1733">
                  <c:v>1.5213876295501002E-2</c:v>
                </c:pt>
                <c:pt idx="1734">
                  <c:v>1.5210150739442567E-2</c:v>
                </c:pt>
                <c:pt idx="1735">
                  <c:v>1.5206461402404956E-2</c:v>
                </c:pt>
                <c:pt idx="1736">
                  <c:v>1.5202808284286513E-2</c:v>
                </c:pt>
                <c:pt idx="1737">
                  <c:v>1.5199191384985582E-2</c:v>
                </c:pt>
                <c:pt idx="1738">
                  <c:v>1.519553933536529E-2</c:v>
                </c:pt>
                <c:pt idx="1739">
                  <c:v>1.5191992435777188E-2</c:v>
                </c:pt>
                <c:pt idx="1740">
                  <c:v>1.5188481753157852E-2</c:v>
                </c:pt>
                <c:pt idx="1741">
                  <c:v>1.5185007287409773E-2</c:v>
                </c:pt>
                <c:pt idx="1742">
                  <c:v>1.518165016728113E-2</c:v>
                </c:pt>
                <c:pt idx="1743">
                  <c:v>1.5178250578821694E-2</c:v>
                </c:pt>
                <c:pt idx="1744">
                  <c:v>1.5174887208499443E-2</c:v>
                </c:pt>
                <c:pt idx="1745">
                  <c:v>1.5171560056222276E-2</c:v>
                </c:pt>
                <c:pt idx="1746">
                  <c:v>1.5168269121899832E-2</c:v>
                </c:pt>
                <c:pt idx="1747">
                  <c:v>1.5165014405439142E-2</c:v>
                </c:pt>
                <c:pt idx="1748">
                  <c:v>1.5161795906751579E-2</c:v>
                </c:pt>
                <c:pt idx="1749">
                  <c:v>1.515861362574678E-2</c:v>
                </c:pt>
                <c:pt idx="1750">
                  <c:v>1.5155467562337863E-2</c:v>
                </c:pt>
                <c:pt idx="1751">
                  <c:v>1.5152357716436199E-2</c:v>
                </c:pt>
                <c:pt idx="1752">
                  <c:v>1.5149284087958377E-2</c:v>
                </c:pt>
                <c:pt idx="1753">
                  <c:v>1.5146246676816643E-2</c:v>
                </c:pt>
                <c:pt idx="1754">
                  <c:v>1.5143245482929321E-2</c:v>
                </c:pt>
                <c:pt idx="1755">
                  <c:v>1.5140280506211263E-2</c:v>
                </c:pt>
                <c:pt idx="1756">
                  <c:v>1.5137351746582534E-2</c:v>
                </c:pt>
                <c:pt idx="1757">
                  <c:v>1.5134459203960587E-2</c:v>
                </c:pt>
                <c:pt idx="1758">
                  <c:v>1.513160287826636E-2</c:v>
                </c:pt>
                <c:pt idx="1759">
                  <c:v>1.5128782769419914E-2</c:v>
                </c:pt>
                <c:pt idx="1760">
                  <c:v>1.5125873523301102E-2</c:v>
                </c:pt>
                <c:pt idx="1761">
                  <c:v>1.5123123376339951E-2</c:v>
                </c:pt>
                <c:pt idx="1762">
                  <c:v>1.5120409444463358E-2</c:v>
                </c:pt>
                <c:pt idx="1763">
                  <c:v>1.5117864500972305E-2</c:v>
                </c:pt>
                <c:pt idx="1764">
                  <c:v>1.5115225475217859E-2</c:v>
                </c:pt>
                <c:pt idx="1765">
                  <c:v>1.5112622665858513E-2</c:v>
                </c:pt>
                <c:pt idx="1766">
                  <c:v>1.511005607282128E-2</c:v>
                </c:pt>
                <c:pt idx="1767">
                  <c:v>1.5107525696038394E-2</c:v>
                </c:pt>
                <c:pt idx="1768">
                  <c:v>1.5105031535436863E-2</c:v>
                </c:pt>
                <c:pt idx="1769">
                  <c:v>1.5102573590948919E-2</c:v>
                </c:pt>
                <c:pt idx="1770">
                  <c:v>1.5100151862506791E-2</c:v>
                </c:pt>
                <c:pt idx="1771">
                  <c:v>1.5097766350041834E-2</c:v>
                </c:pt>
                <c:pt idx="1772">
                  <c:v>1.5095417053490627E-2</c:v>
                </c:pt>
                <c:pt idx="1773">
                  <c:v>1.5092789006730278E-2</c:v>
                </c:pt>
                <c:pt idx="1774">
                  <c:v>1.5090507159100319E-2</c:v>
                </c:pt>
                <c:pt idx="1775">
                  <c:v>1.5088261524141444E-2</c:v>
                </c:pt>
                <c:pt idx="1776">
                  <c:v>1.5085739426154987E-2</c:v>
                </c:pt>
                <c:pt idx="1777">
                  <c:v>1.5083571389572725E-2</c:v>
                </c:pt>
                <c:pt idx="1778">
                  <c:v>1.5081439565473254E-2</c:v>
                </c:pt>
                <c:pt idx="1779">
                  <c:v>1.5079343953798841E-2</c:v>
                </c:pt>
                <c:pt idx="1780">
                  <c:v>1.5077284554492643E-2</c:v>
                </c:pt>
                <c:pt idx="1781">
                  <c:v>1.5075083918857106E-2</c:v>
                </c:pt>
                <c:pt idx="1782">
                  <c:v>1.5073094440688382E-2</c:v>
                </c:pt>
                <c:pt idx="1783">
                  <c:v>1.507114117320265E-2</c:v>
                </c:pt>
                <c:pt idx="1784">
                  <c:v>1.506922411635051E-2</c:v>
                </c:pt>
                <c:pt idx="1785">
                  <c:v>1.506771845754995E-2</c:v>
                </c:pt>
                <c:pt idx="1786">
                  <c:v>1.5066450986574217E-2</c:v>
                </c:pt>
                <c:pt idx="1787">
                  <c:v>1.5064655118604988E-2</c:v>
                </c:pt>
                <c:pt idx="1788">
                  <c:v>1.5062895468656684E-2</c:v>
                </c:pt>
                <c:pt idx="1789">
                  <c:v>1.506117203668168E-2</c:v>
                </c:pt>
                <c:pt idx="1790">
                  <c:v>1.5057930332921769E-2</c:v>
                </c:pt>
                <c:pt idx="1791">
                  <c:v>1.5056292476829259E-2</c:v>
                </c:pt>
                <c:pt idx="1792">
                  <c:v>1.505469083399332E-2</c:v>
                </c:pt>
                <c:pt idx="1793">
                  <c:v>1.5053125404369148E-2</c:v>
                </c:pt>
                <c:pt idx="1794">
                  <c:v>1.5051808234337461E-2</c:v>
                </c:pt>
                <c:pt idx="1795">
                  <c:v>1.5050317755462356E-2</c:v>
                </c:pt>
                <c:pt idx="1796">
                  <c:v>1.5048863491187267E-2</c:v>
                </c:pt>
                <c:pt idx="1797">
                  <c:v>1.5047445441473094E-2</c:v>
                </c:pt>
                <c:pt idx="1798">
                  <c:v>1.5046063606278998E-2</c:v>
                </c:pt>
                <c:pt idx="1799">
                  <c:v>1.5044717985565881E-2</c:v>
                </c:pt>
                <c:pt idx="1800">
                  <c:v>1.5043408579299858E-2</c:v>
                </c:pt>
                <c:pt idx="1801">
                  <c:v>1.5042135387442698E-2</c:v>
                </c:pt>
                <c:pt idx="1802">
                  <c:v>1.5040898409958776E-2</c:v>
                </c:pt>
                <c:pt idx="1803">
                  <c:v>1.5039697646814209E-2</c:v>
                </c:pt>
                <c:pt idx="1804">
                  <c:v>1.5038533097977716E-2</c:v>
                </c:pt>
                <c:pt idx="1805">
                  <c:v>1.5037404763413672E-2</c:v>
                </c:pt>
                <c:pt idx="1806">
                  <c:v>1.5036312643092537E-2</c:v>
                </c:pt>
                <c:pt idx="1807">
                  <c:v>1.5035256736983901E-2</c:v>
                </c:pt>
                <c:pt idx="1808">
                  <c:v>1.503423704505996E-2</c:v>
                </c:pt>
                <c:pt idx="1809">
                  <c:v>1.5033253567291172E-2</c:v>
                </c:pt>
                <c:pt idx="1810">
                  <c:v>1.5032306303649733E-2</c:v>
                </c:pt>
                <c:pt idx="1811">
                  <c:v>1.5031140086250148E-2</c:v>
                </c:pt>
                <c:pt idx="1812">
                  <c:v>1.503026270063368E-2</c:v>
                </c:pt>
                <c:pt idx="1813">
                  <c:v>1.5029421527561385E-2</c:v>
                </c:pt>
                <c:pt idx="1814">
                  <c:v>1.5028616567008666E-2</c:v>
                </c:pt>
                <c:pt idx="1815">
                  <c:v>1.5028113196486507E-2</c:v>
                </c:pt>
                <c:pt idx="1816">
                  <c:v>1.5027383217099136E-2</c:v>
                </c:pt>
                <c:pt idx="1817">
                  <c:v>1.5026689451678371E-2</c:v>
                </c:pt>
                <c:pt idx="1818">
                  <c:v>1.5026031900203362E-2</c:v>
                </c:pt>
                <c:pt idx="1819">
                  <c:v>1.5025410562657601E-2</c:v>
                </c:pt>
                <c:pt idx="1820">
                  <c:v>1.502482543902197E-2</c:v>
                </c:pt>
                <c:pt idx="1821">
                  <c:v>1.5024276529282569E-2</c:v>
                </c:pt>
                <c:pt idx="1822">
                  <c:v>1.502376383342202E-2</c:v>
                </c:pt>
                <c:pt idx="1823">
                  <c:v>1.5023287351428159E-2</c:v>
                </c:pt>
                <c:pt idx="1824">
                  <c:v>1.5022270461154008E-2</c:v>
                </c:pt>
                <c:pt idx="1825">
                  <c:v>1.5021861267536352E-2</c:v>
                </c:pt>
                <c:pt idx="1826">
                  <c:v>1.5021488284730822E-2</c:v>
                </c:pt>
                <c:pt idx="1827">
                  <c:v>1.5021151512728537E-2</c:v>
                </c:pt>
                <c:pt idx="1828">
                  <c:v>1.5021149423350099E-2</c:v>
                </c:pt>
                <c:pt idx="1829">
                  <c:v>1.502058660109995E-2</c:v>
                </c:pt>
                <c:pt idx="1830">
                  <c:v>1.5020358461456773E-2</c:v>
                </c:pt>
                <c:pt idx="1831">
                  <c:v>1.5020166532586643E-2</c:v>
                </c:pt>
                <c:pt idx="1832">
                  <c:v>1.5020010814483342E-2</c:v>
                </c:pt>
                <c:pt idx="1833">
                  <c:v>1.5019891307144206E-2</c:v>
                </c:pt>
                <c:pt idx="1834">
                  <c:v>1.5019808010564795E-2</c:v>
                </c:pt>
                <c:pt idx="1835">
                  <c:v>1.5019760924743331E-2</c:v>
                </c:pt>
                <c:pt idx="1836">
                  <c:v>1.5019750049678038E-2</c:v>
                </c:pt>
                <c:pt idx="1837">
                  <c:v>1.5020419053848709E-2</c:v>
                </c:pt>
                <c:pt idx="1838">
                  <c:v>1.5020485778817738E-2</c:v>
                </c:pt>
                <c:pt idx="1839">
                  <c:v>1.5020588717563959E-2</c:v>
                </c:pt>
                <c:pt idx="1840">
                  <c:v>1.5020727870086507E-2</c:v>
                </c:pt>
                <c:pt idx="1841">
                  <c:v>1.5020570907739297E-2</c:v>
                </c:pt>
                <c:pt idx="1842">
                  <c:v>1.5020779892428194E-2</c:v>
                </c:pt>
                <c:pt idx="1843">
                  <c:v>1.5021025089400369E-2</c:v>
                </c:pt>
                <c:pt idx="1844">
                  <c:v>1.5021306498663733E-2</c:v>
                </c:pt>
                <c:pt idx="1845">
                  <c:v>1.5021624120224435E-2</c:v>
                </c:pt>
                <c:pt idx="1846">
                  <c:v>1.5022323274847853E-2</c:v>
                </c:pt>
                <c:pt idx="1847">
                  <c:v>1.5022715923980192E-2</c:v>
                </c:pt>
                <c:pt idx="1848">
                  <c:v>1.5023144786949676E-2</c:v>
                </c:pt>
                <c:pt idx="1849">
                  <c:v>1.5023609863766734E-2</c:v>
                </c:pt>
                <c:pt idx="1850">
                  <c:v>1.5024111154447004E-2</c:v>
                </c:pt>
                <c:pt idx="1851">
                  <c:v>1.5024648659000913E-2</c:v>
                </c:pt>
                <c:pt idx="1852">
                  <c:v>1.5025222377444971E-2</c:v>
                </c:pt>
                <c:pt idx="1853">
                  <c:v>1.5025832309795683E-2</c:v>
                </c:pt>
                <c:pt idx="1854">
                  <c:v>1.5026478456068691E-2</c:v>
                </c:pt>
                <c:pt idx="1855">
                  <c:v>1.5027160816283979E-2</c:v>
                </c:pt>
                <c:pt idx="1856">
                  <c:v>1.5027879390458056E-2</c:v>
                </c:pt>
                <c:pt idx="1857">
                  <c:v>1.5028634178611774E-2</c:v>
                </c:pt>
                <c:pt idx="1858">
                  <c:v>1.5029425180764248E-2</c:v>
                </c:pt>
                <c:pt idx="1859">
                  <c:v>1.5030252396940674E-2</c:v>
                </c:pt>
                <c:pt idx="1860">
                  <c:v>1.5031115827161908E-2</c:v>
                </c:pt>
                <c:pt idx="1861">
                  <c:v>1.5032015471452278E-2</c:v>
                </c:pt>
                <c:pt idx="1862">
                  <c:v>1.5032951329836978E-2</c:v>
                </c:pt>
                <c:pt idx="1863">
                  <c:v>1.5033533625998088E-2</c:v>
                </c:pt>
                <c:pt idx="1864">
                  <c:v>1.5034539284003312E-2</c:v>
                </c:pt>
                <c:pt idx="1865">
                  <c:v>1.503558115466778E-2</c:v>
                </c:pt>
                <c:pt idx="1866">
                  <c:v>1.5036659238021357E-2</c:v>
                </c:pt>
                <c:pt idx="1867">
                  <c:v>1.5037773534093034E-2</c:v>
                </c:pt>
                <c:pt idx="1868">
                  <c:v>1.5039326977632774E-2</c:v>
                </c:pt>
                <c:pt idx="1869">
                  <c:v>1.5040516335455436E-2</c:v>
                </c:pt>
                <c:pt idx="1870">
                  <c:v>1.5041741907607027E-2</c:v>
                </c:pt>
                <c:pt idx="1871">
                  <c:v>1.504300369412143E-2</c:v>
                </c:pt>
                <c:pt idx="1872">
                  <c:v>1.50443016950334E-2</c:v>
                </c:pt>
                <c:pt idx="1873">
                  <c:v>1.5045635910378562E-2</c:v>
                </c:pt>
                <c:pt idx="1874">
                  <c:v>1.5047006340196015E-2</c:v>
                </c:pt>
                <c:pt idx="1875">
                  <c:v>1.5048412984520514E-2</c:v>
                </c:pt>
                <c:pt idx="1876">
                  <c:v>1.504943177640742E-2</c:v>
                </c:pt>
                <c:pt idx="1877">
                  <c:v>1.5050908201499494E-2</c:v>
                </c:pt>
                <c:pt idx="1878">
                  <c:v>1.5052420839699685E-2</c:v>
                </c:pt>
                <c:pt idx="1879">
                  <c:v>1.5053969691050155E-2</c:v>
                </c:pt>
                <c:pt idx="1880">
                  <c:v>1.5055554755590436E-2</c:v>
                </c:pt>
                <c:pt idx="1881">
                  <c:v>1.5057176033367084E-2</c:v>
                </c:pt>
                <c:pt idx="1882">
                  <c:v>1.505883352442226E-2</c:v>
                </c:pt>
                <c:pt idx="1883">
                  <c:v>1.5060527228804278E-2</c:v>
                </c:pt>
                <c:pt idx="1884">
                  <c:v>1.5062257146555303E-2</c:v>
                </c:pt>
                <c:pt idx="1885">
                  <c:v>1.5063575586884426E-2</c:v>
                </c:pt>
                <c:pt idx="1886">
                  <c:v>1.5065375269671222E-2</c:v>
                </c:pt>
                <c:pt idx="1887">
                  <c:v>1.5067211164448757E-2</c:v>
                </c:pt>
                <c:pt idx="1888">
                  <c:v>1.5069083271265882E-2</c:v>
                </c:pt>
                <c:pt idx="1889">
                  <c:v>1.5071908552076404E-2</c:v>
                </c:pt>
                <c:pt idx="1890">
                  <c:v>1.5073858419259772E-2</c:v>
                </c:pt>
                <c:pt idx="1891">
                  <c:v>1.5075844501693067E-2</c:v>
                </c:pt>
                <c:pt idx="1892">
                  <c:v>1.5077866799432771E-2</c:v>
                </c:pt>
                <c:pt idx="1893">
                  <c:v>1.5079925312535354E-2</c:v>
                </c:pt>
                <c:pt idx="1894">
                  <c:v>1.5081548070379813E-2</c:v>
                </c:pt>
                <c:pt idx="1895">
                  <c:v>1.5083676338554255E-2</c:v>
                </c:pt>
                <c:pt idx="1896">
                  <c:v>1.5085840820731923E-2</c:v>
                </c:pt>
                <c:pt idx="1897">
                  <c:v>1.5088041516975181E-2</c:v>
                </c:pt>
                <c:pt idx="1898">
                  <c:v>1.5090761110501213E-2</c:v>
                </c:pt>
                <c:pt idx="1899">
                  <c:v>1.509303691700707E-2</c:v>
                </c:pt>
                <c:pt idx="1900">
                  <c:v>1.5095348939294604E-2</c:v>
                </c:pt>
                <c:pt idx="1901">
                  <c:v>1.5097697177424636E-2</c:v>
                </c:pt>
                <c:pt idx="1902">
                  <c:v>1.5100081631469283E-2</c:v>
                </c:pt>
                <c:pt idx="1903">
                  <c:v>1.5102502301487629E-2</c:v>
                </c:pt>
                <c:pt idx="1904">
                  <c:v>1.5104959187550051E-2</c:v>
                </c:pt>
                <c:pt idx="1905">
                  <c:v>1.5107452289724323E-2</c:v>
                </c:pt>
                <c:pt idx="1906">
                  <c:v>1.5109981608078214E-2</c:v>
                </c:pt>
                <c:pt idx="1907">
                  <c:v>1.5112547142682104E-2</c:v>
                </c:pt>
                <c:pt idx="1908">
                  <c:v>1.511514889360811E-2</c:v>
                </c:pt>
                <c:pt idx="1909">
                  <c:v>1.5117786860927478E-2</c:v>
                </c:pt>
                <c:pt idx="1910">
                  <c:v>1.5120461044713193E-2</c:v>
                </c:pt>
                <c:pt idx="1911">
                  <c:v>1.5123171445038242E-2</c:v>
                </c:pt>
                <c:pt idx="1912">
                  <c:v>1.5125918061979084E-2</c:v>
                </c:pt>
                <c:pt idx="1913">
                  <c:v>1.5128700895611311E-2</c:v>
                </c:pt>
                <c:pt idx="1914">
                  <c:v>1.5131519946010514E-2</c:v>
                </c:pt>
                <c:pt idx="1915">
                  <c:v>1.5134375213254893E-2</c:v>
                </c:pt>
                <c:pt idx="1916">
                  <c:v>1.5136735503658896E-2</c:v>
                </c:pt>
                <c:pt idx="1917">
                  <c:v>1.513966049513254E-2</c:v>
                </c:pt>
                <c:pt idx="1918">
                  <c:v>1.5142621702144006E-2</c:v>
                </c:pt>
                <c:pt idx="1919">
                  <c:v>1.5145619124771473E-2</c:v>
                </c:pt>
                <c:pt idx="1920">
                  <c:v>1.5149194804973894E-2</c:v>
                </c:pt>
                <c:pt idx="1921">
                  <c:v>1.5152267374987965E-2</c:v>
                </c:pt>
                <c:pt idx="1922">
                  <c:v>1.5155376162423269E-2</c:v>
                </c:pt>
                <c:pt idx="1923">
                  <c:v>1.5158521167364962E-2</c:v>
                </c:pt>
                <c:pt idx="1924">
                  <c:v>1.5161702389897318E-2</c:v>
                </c:pt>
                <c:pt idx="1925">
                  <c:v>1.516491983011244E-2</c:v>
                </c:pt>
                <c:pt idx="1926">
                  <c:v>1.5168173488096346E-2</c:v>
                </c:pt>
                <c:pt idx="1927">
                  <c:v>1.5171463363940268E-2</c:v>
                </c:pt>
                <c:pt idx="1928">
                  <c:v>1.5174225645036158E-2</c:v>
                </c:pt>
                <c:pt idx="1929">
                  <c:v>1.517701896355117E-2</c:v>
                </c:pt>
                <c:pt idx="1930">
                  <c:v>1.5180412033894974E-2</c:v>
                </c:pt>
                <c:pt idx="1931">
                  <c:v>1.5183841319340807E-2</c:v>
                </c:pt>
                <c:pt idx="1932">
                  <c:v>1.5187306819983704E-2</c:v>
                </c:pt>
                <c:pt idx="1933">
                  <c:v>1.5190808535915146E-2</c:v>
                </c:pt>
                <c:pt idx="1934">
                  <c:v>1.5194926396333892E-2</c:v>
                </c:pt>
                <c:pt idx="1935">
                  <c:v>1.5197920614030025E-2</c:v>
                </c:pt>
                <c:pt idx="1936">
                  <c:v>1.5201530976403532E-2</c:v>
                </c:pt>
                <c:pt idx="1937">
                  <c:v>1.5203414782626209E-2</c:v>
                </c:pt>
                <c:pt idx="1938">
                  <c:v>1.5208860348272957E-2</c:v>
                </c:pt>
                <c:pt idx="1939">
                  <c:v>1.5212579357966938E-2</c:v>
                </c:pt>
                <c:pt idx="1940">
                  <c:v>1.5216334583636915E-2</c:v>
                </c:pt>
                <c:pt idx="1941">
                  <c:v>1.5221324553812856E-2</c:v>
                </c:pt>
                <c:pt idx="1942">
                  <c:v>1.5225157709034785E-2</c:v>
                </c:pt>
                <c:pt idx="1943">
                  <c:v>1.5229027083690254E-2</c:v>
                </c:pt>
                <c:pt idx="1944">
                  <c:v>1.5232932677890476E-2</c:v>
                </c:pt>
                <c:pt idx="1945">
                  <c:v>1.5236874491741454E-2</c:v>
                </c:pt>
                <c:pt idx="1946">
                  <c:v>1.5240239362083612E-2</c:v>
                </c:pt>
                <c:pt idx="1947">
                  <c:v>1.5244250858898339E-2</c:v>
                </c:pt>
                <c:pt idx="1948">
                  <c:v>1.5248298574111018E-2</c:v>
                </c:pt>
                <c:pt idx="1949">
                  <c:v>1.5252382507832327E-2</c:v>
                </c:pt>
                <c:pt idx="1950">
                  <c:v>1.5257126859609407E-2</c:v>
                </c:pt>
                <c:pt idx="1951">
                  <c:v>1.5261285993690024E-2</c:v>
                </c:pt>
                <c:pt idx="1952">
                  <c:v>1.5265481348205987E-2</c:v>
                </c:pt>
                <c:pt idx="1953">
                  <c:v>1.5269712923273728E-2</c:v>
                </c:pt>
                <c:pt idx="1954">
                  <c:v>1.5273980719008802E-2</c:v>
                </c:pt>
                <c:pt idx="1955">
                  <c:v>1.5278284735530246E-2</c:v>
                </c:pt>
                <c:pt idx="1956">
                  <c:v>1.5282624972958833E-2</c:v>
                </c:pt>
                <c:pt idx="1957">
                  <c:v>1.5287001431410993E-2</c:v>
                </c:pt>
                <c:pt idx="1958">
                  <c:v>1.5291414111010104E-2</c:v>
                </c:pt>
                <c:pt idx="1959">
                  <c:v>1.5295862991546245E-2</c:v>
                </c:pt>
                <c:pt idx="1960">
                  <c:v>1.5300346281551575E-2</c:v>
                </c:pt>
                <c:pt idx="1961">
                  <c:v>1.530485906887019E-2</c:v>
                </c:pt>
                <c:pt idx="1962">
                  <c:v>1.530939612366553E-2</c:v>
                </c:pt>
                <c:pt idx="1963">
                  <c:v>1.5313952216074095E-2</c:v>
                </c:pt>
                <c:pt idx="1964">
                  <c:v>1.5318522116215877E-2</c:v>
                </c:pt>
                <c:pt idx="1965">
                  <c:v>1.5323100594180459E-2</c:v>
                </c:pt>
                <c:pt idx="1966">
                  <c:v>1.5327682420035703E-2</c:v>
                </c:pt>
                <c:pt idx="1967">
                  <c:v>1.53322623638234E-2</c:v>
                </c:pt>
                <c:pt idx="1968">
                  <c:v>1.5336185443584475E-2</c:v>
                </c:pt>
                <c:pt idx="1969">
                  <c:v>1.5340747735486104E-2</c:v>
                </c:pt>
                <c:pt idx="1970">
                  <c:v>1.5345292620200833E-2</c:v>
                </c:pt>
                <c:pt idx="1971">
                  <c:v>1.5350458718312672E-2</c:v>
                </c:pt>
                <c:pt idx="1972">
                  <c:v>1.5354950804101234E-2</c:v>
                </c:pt>
                <c:pt idx="1973">
                  <c:v>1.5359410923639278E-2</c:v>
                </c:pt>
                <c:pt idx="1974">
                  <c:v>1.5363838527893813E-2</c:v>
                </c:pt>
                <c:pt idx="1975">
                  <c:v>1.5368233616756231E-2</c:v>
                </c:pt>
                <c:pt idx="1976">
                  <c:v>1.5372596190116184E-2</c:v>
                </c:pt>
                <c:pt idx="1977">
                  <c:v>1.5376926247865064E-2</c:v>
                </c:pt>
                <c:pt idx="1978">
                  <c:v>1.5381223789897737E-2</c:v>
                </c:pt>
                <c:pt idx="1979">
                  <c:v>1.5385488816104726E-2</c:v>
                </c:pt>
                <c:pt idx="1980">
                  <c:v>1.5389721326381767E-2</c:v>
                </c:pt>
                <c:pt idx="1981">
                  <c:v>1.5392676050701048E-2</c:v>
                </c:pt>
                <c:pt idx="1982">
                  <c:v>1.5396847817856774E-2</c:v>
                </c:pt>
                <c:pt idx="1983">
                  <c:v>1.5400987071462424E-2</c:v>
                </c:pt>
                <c:pt idx="1984">
                  <c:v>1.5405677834375631E-2</c:v>
                </c:pt>
                <c:pt idx="1985">
                  <c:v>1.5409747415755959E-2</c:v>
                </c:pt>
                <c:pt idx="1986">
                  <c:v>1.5413784483274462E-2</c:v>
                </c:pt>
                <c:pt idx="1987">
                  <c:v>1.5417789036832552E-2</c:v>
                </c:pt>
                <c:pt idx="1988">
                  <c:v>1.5421761076334306E-2</c:v>
                </c:pt>
                <c:pt idx="1989">
                  <c:v>1.5425095186177488E-2</c:v>
                </c:pt>
                <c:pt idx="1990">
                  <c:v>1.5429004352527214E-2</c:v>
                </c:pt>
                <c:pt idx="1991">
                  <c:v>1.5432881005887786E-2</c:v>
                </c:pt>
                <c:pt idx="1992">
                  <c:v>1.5436725146165793E-2</c:v>
                </c:pt>
                <c:pt idx="1993">
                  <c:v>1.5442326565397048E-2</c:v>
                </c:pt>
                <c:pt idx="1994">
                  <c:v>1.5446099196639236E-2</c:v>
                </c:pt>
                <c:pt idx="1995">
                  <c:v>1.5449839310446592E-2</c:v>
                </c:pt>
                <c:pt idx="1996">
                  <c:v>1.545354690672354E-2</c:v>
                </c:pt>
                <c:pt idx="1997">
                  <c:v>1.5457221985382325E-2</c:v>
                </c:pt>
                <c:pt idx="1998">
                  <c:v>1.5460278956821951E-2</c:v>
                </c:pt>
                <c:pt idx="1999">
                  <c:v>1.5463891167827865E-2</c:v>
                </c:pt>
                <c:pt idx="2000">
                  <c:v>1.5467470862305408E-2</c:v>
                </c:pt>
                <c:pt idx="2001">
                  <c:v>1.5471018040168495E-2</c:v>
                </c:pt>
                <c:pt idx="2002">
                  <c:v>1.5475109611197668E-2</c:v>
                </c:pt>
                <c:pt idx="2003">
                  <c:v>1.5478589582243778E-2</c:v>
                </c:pt>
                <c:pt idx="2004">
                  <c:v>1.5482037035047008E-2</c:v>
                </c:pt>
                <c:pt idx="2005">
                  <c:v>1.5485451969523943E-2</c:v>
                </c:pt>
                <c:pt idx="2006">
                  <c:v>1.5488834385585962E-2</c:v>
                </c:pt>
                <c:pt idx="2007">
                  <c:v>1.549218428315139E-2</c:v>
                </c:pt>
                <c:pt idx="2008">
                  <c:v>1.5495501662138554E-2</c:v>
                </c:pt>
                <c:pt idx="2009">
                  <c:v>1.5498786522462303E-2</c:v>
                </c:pt>
                <c:pt idx="2010">
                  <c:v>1.5502038864041832E-2</c:v>
                </c:pt>
                <c:pt idx="2011">
                  <c:v>1.5505258686796338E-2</c:v>
                </c:pt>
                <c:pt idx="2012">
                  <c:v>1.5508445990646753E-2</c:v>
                </c:pt>
                <c:pt idx="2013">
                  <c:v>1.5511600775512271E-2</c:v>
                </c:pt>
                <c:pt idx="2014">
                  <c:v>1.5514723041316432E-2</c:v>
                </c:pt>
                <c:pt idx="2015">
                  <c:v>1.5517812787981039E-2</c:v>
                </c:pt>
                <c:pt idx="2016">
                  <c:v>1.5520870015427892E-2</c:v>
                </c:pt>
                <c:pt idx="2017">
                  <c:v>1.5523894723583138E-2</c:v>
                </c:pt>
                <c:pt idx="2018">
                  <c:v>1.5526886912370317E-2</c:v>
                </c:pt>
                <c:pt idx="2019">
                  <c:v>1.552984658171731E-2</c:v>
                </c:pt>
                <c:pt idx="2020">
                  <c:v>1.5532236151562706E-2</c:v>
                </c:pt>
                <c:pt idx="2021">
                  <c:v>1.5535132979885419E-2</c:v>
                </c:pt>
                <c:pt idx="2022">
                  <c:v>1.5537997289930831E-2</c:v>
                </c:pt>
                <c:pt idx="2023">
                  <c:v>1.5541360063222889E-2</c:v>
                </c:pt>
                <c:pt idx="2024">
                  <c:v>1.5544157134273316E-2</c:v>
                </c:pt>
                <c:pt idx="2025">
                  <c:v>1.5546921685452601E-2</c:v>
                </c:pt>
                <c:pt idx="2026">
                  <c:v>1.5549653716692969E-2</c:v>
                </c:pt>
                <c:pt idx="2027">
                  <c:v>1.5552353227924911E-2</c:v>
                </c:pt>
                <c:pt idx="2028">
                  <c:v>1.5555020219084132E-2</c:v>
                </c:pt>
                <c:pt idx="2029">
                  <c:v>1.5557654690101992E-2</c:v>
                </c:pt>
                <c:pt idx="2030">
                  <c:v>1.5560256640914191E-2</c:v>
                </c:pt>
                <c:pt idx="2031">
                  <c:v>1.5562826071455567E-2</c:v>
                </c:pt>
                <c:pt idx="2032">
                  <c:v>1.5565362981662693E-2</c:v>
                </c:pt>
                <c:pt idx="2033">
                  <c:v>1.5566849381055903E-2</c:v>
                </c:pt>
                <c:pt idx="2034">
                  <c:v>1.5569325682428747E-2</c:v>
                </c:pt>
                <c:pt idx="2035">
                  <c:v>1.5571769466063756E-2</c:v>
                </c:pt>
                <c:pt idx="2036">
                  <c:v>1.5574522543930769E-2</c:v>
                </c:pt>
                <c:pt idx="2037">
                  <c:v>1.5576896646496863E-2</c:v>
                </c:pt>
                <c:pt idx="2038">
                  <c:v>1.5579238231142156E-2</c:v>
                </c:pt>
                <c:pt idx="2039">
                  <c:v>1.5581547297808029E-2</c:v>
                </c:pt>
                <c:pt idx="2040">
                  <c:v>1.5583823846437639E-2</c:v>
                </c:pt>
                <c:pt idx="2041">
                  <c:v>1.5585576669639637E-2</c:v>
                </c:pt>
                <c:pt idx="2042">
                  <c:v>1.5587790409099246E-2</c:v>
                </c:pt>
                <c:pt idx="2043">
                  <c:v>1.5589971631753428E-2</c:v>
                </c:pt>
                <c:pt idx="2044">
                  <c:v>1.5592120337553682E-2</c:v>
                </c:pt>
                <c:pt idx="2045">
                  <c:v>1.5595682801634786E-2</c:v>
                </c:pt>
                <c:pt idx="2046">
                  <c:v>1.5597759775030666E-2</c:v>
                </c:pt>
                <c:pt idx="2047">
                  <c:v>1.5599804227226028E-2</c:v>
                </c:pt>
                <c:pt idx="2048">
                  <c:v>1.5601816158166139E-2</c:v>
                </c:pt>
                <c:pt idx="2049">
                  <c:v>1.5603795567804944E-2</c:v>
                </c:pt>
                <c:pt idx="2050">
                  <c:v>1.5605271742538193E-2</c:v>
                </c:pt>
                <c:pt idx="2051">
                  <c:v>1.5607188349461471E-2</c:v>
                </c:pt>
                <c:pt idx="2052">
                  <c:v>1.5609072436337435E-2</c:v>
                </c:pt>
                <c:pt idx="2053">
                  <c:v>1.5610924003120408E-2</c:v>
                </c:pt>
                <c:pt idx="2054">
                  <c:v>1.5613204794766E-2</c:v>
                </c:pt>
                <c:pt idx="2055">
                  <c:v>1.5614989075584746E-2</c:v>
                </c:pt>
                <c:pt idx="2056">
                  <c:v>1.5616740834773758E-2</c:v>
                </c:pt>
                <c:pt idx="2057">
                  <c:v>1.5618460072289586E-2</c:v>
                </c:pt>
                <c:pt idx="2058">
                  <c:v>1.5620146788088792E-2</c:v>
                </c:pt>
                <c:pt idx="2059">
                  <c:v>1.5621800982131406E-2</c:v>
                </c:pt>
                <c:pt idx="2060">
                  <c:v>1.5623422654372247E-2</c:v>
                </c:pt>
                <c:pt idx="2061">
                  <c:v>1.5625011804776559E-2</c:v>
                </c:pt>
                <c:pt idx="2062">
                  <c:v>1.5626568433300899E-2</c:v>
                </c:pt>
                <c:pt idx="2063">
                  <c:v>1.5628092539907906E-2</c:v>
                </c:pt>
                <c:pt idx="2064">
                  <c:v>1.5629584124560218E-2</c:v>
                </c:pt>
                <c:pt idx="2065">
                  <c:v>1.5631043187220476E-2</c:v>
                </c:pt>
                <c:pt idx="2066">
                  <c:v>1.5632469727851317E-2</c:v>
                </c:pt>
                <c:pt idx="2067">
                  <c:v>1.5633863746417984E-2</c:v>
                </c:pt>
                <c:pt idx="2068">
                  <c:v>1.5635225242886592E-2</c:v>
                </c:pt>
                <c:pt idx="2069">
                  <c:v>1.5636554217223257E-2</c:v>
                </c:pt>
                <c:pt idx="2070">
                  <c:v>1.5637850669394094E-2</c:v>
                </c:pt>
                <c:pt idx="2071">
                  <c:v>1.5639114599366951E-2</c:v>
                </c:pt>
                <c:pt idx="2072">
                  <c:v>1.5639924898501391E-2</c:v>
                </c:pt>
                <c:pt idx="2073">
                  <c:v>1.5641126054923189E-2</c:v>
                </c:pt>
                <c:pt idx="2074">
                  <c:v>1.5642294690464055E-2</c:v>
                </c:pt>
                <c:pt idx="2075">
                  <c:v>1.564384509666952E-2</c:v>
                </c:pt>
                <c:pt idx="2076">
                  <c:v>1.5644946415199805E-2</c:v>
                </c:pt>
                <c:pt idx="2077">
                  <c:v>1.5646015211356602E-2</c:v>
                </c:pt>
                <c:pt idx="2078">
                  <c:v>1.5647051485112973E-2</c:v>
                </c:pt>
                <c:pt idx="2079">
                  <c:v>1.5648055236444587E-2</c:v>
                </c:pt>
                <c:pt idx="2080">
                  <c:v>1.5649026465323648E-2</c:v>
                </c:pt>
                <c:pt idx="2081">
                  <c:v>1.5649965171727561E-2</c:v>
                </c:pt>
                <c:pt idx="2082">
                  <c:v>1.5650871355632867E-2</c:v>
                </c:pt>
                <c:pt idx="2083">
                  <c:v>1.5651745017018711E-2</c:v>
                </c:pt>
                <c:pt idx="2084">
                  <c:v>1.5652586155860768E-2</c:v>
                </c:pt>
                <c:pt idx="2085">
                  <c:v>1.5653003295637648E-2</c:v>
                </c:pt>
                <c:pt idx="2086">
                  <c:v>1.5653781678596615E-2</c:v>
                </c:pt>
                <c:pt idx="2087">
                  <c:v>1.5654527540363689E-2</c:v>
                </c:pt>
                <c:pt idx="2088">
                  <c:v>1.5655340131921686E-2</c:v>
                </c:pt>
                <c:pt idx="2089">
                  <c:v>1.565754299153925E-2</c:v>
                </c:pt>
                <c:pt idx="2090">
                  <c:v>1.565665995755245E-2</c:v>
                </c:pt>
                <c:pt idx="2091">
                  <c:v>1.5657271088482048E-2</c:v>
                </c:pt>
                <c:pt idx="2092">
                  <c:v>1.5657849698132789E-2</c:v>
                </c:pt>
                <c:pt idx="2093">
                  <c:v>1.5658022783643588E-2</c:v>
                </c:pt>
                <c:pt idx="2094">
                  <c:v>1.5658538651255327E-2</c:v>
                </c:pt>
                <c:pt idx="2095">
                  <c:v>1.5659021998962075E-2</c:v>
                </c:pt>
                <c:pt idx="2096">
                  <c:v>1.5659472826750509E-2</c:v>
                </c:pt>
                <c:pt idx="2097">
                  <c:v>1.566025492675829E-2</c:v>
                </c:pt>
                <c:pt idx="2098">
                  <c:v>1.5661721608930344E-2</c:v>
                </c:pt>
                <c:pt idx="2099">
                  <c:v>1.5662065645227666E-2</c:v>
                </c:pt>
                <c:pt idx="2100">
                  <c:v>1.5662377155919803E-2</c:v>
                </c:pt>
                <c:pt idx="2101">
                  <c:v>1.5662656140998245E-2</c:v>
                </c:pt>
                <c:pt idx="2102">
                  <c:v>1.5661977318056009E-2</c:v>
                </c:pt>
                <c:pt idx="2103">
                  <c:v>1.5662179609238495E-2</c:v>
                </c:pt>
                <c:pt idx="2104">
                  <c:v>1.5662349379023537E-2</c:v>
                </c:pt>
                <c:pt idx="2105">
                  <c:v>1.5662486627404111E-2</c:v>
                </c:pt>
                <c:pt idx="2106">
                  <c:v>1.5662932803655823E-2</c:v>
                </c:pt>
                <c:pt idx="2107">
                  <c:v>1.566300268930005E-2</c:v>
                </c:pt>
                <c:pt idx="2108">
                  <c:v>1.5663040052122452E-2</c:v>
                </c:pt>
                <c:pt idx="2109">
                  <c:v>1.5663044892121288E-2</c:v>
                </c:pt>
                <c:pt idx="2110">
                  <c:v>1.5663017209296561E-2</c:v>
                </c:pt>
                <c:pt idx="2111">
                  <c:v>1.5662957003651744E-2</c:v>
                </c:pt>
                <c:pt idx="2112">
                  <c:v>1.5662864275184232E-2</c:v>
                </c:pt>
                <c:pt idx="2113">
                  <c:v>1.5662739023896626E-2</c:v>
                </c:pt>
                <c:pt idx="2114">
                  <c:v>1.566258124979502E-2</c:v>
                </c:pt>
                <c:pt idx="2115">
                  <c:v>1.5662390952882008E-2</c:v>
                </c:pt>
                <c:pt idx="2116">
                  <c:v>1.5662168133161073E-2</c:v>
                </c:pt>
                <c:pt idx="2117">
                  <c:v>1.5661912790637427E-2</c:v>
                </c:pt>
                <c:pt idx="2118">
                  <c:v>1.5661624925319757E-2</c:v>
                </c:pt>
                <c:pt idx="2119">
                  <c:v>1.5661304537215013E-2</c:v>
                </c:pt>
                <c:pt idx="2120">
                  <c:v>1.5660951626328412E-2</c:v>
                </c:pt>
                <c:pt idx="2121">
                  <c:v>1.5660566192672119E-2</c:v>
                </c:pt>
                <c:pt idx="2122">
                  <c:v>1.5660148236253946E-2</c:v>
                </c:pt>
                <c:pt idx="2123">
                  <c:v>1.5659395938514238E-2</c:v>
                </c:pt>
                <c:pt idx="2124">
                  <c:v>1.5658915280521709E-2</c:v>
                </c:pt>
                <c:pt idx="2125">
                  <c:v>1.5658402101212554E-2</c:v>
                </c:pt>
                <c:pt idx="2126">
                  <c:v>1.5657856400599066E-2</c:v>
                </c:pt>
                <c:pt idx="2127">
                  <c:v>1.5657278178691787E-2</c:v>
                </c:pt>
                <c:pt idx="2128">
                  <c:v>1.5656957520383302E-2</c:v>
                </c:pt>
                <c:pt idx="2129">
                  <c:v>1.5656311904969127E-2</c:v>
                </c:pt>
                <c:pt idx="2130">
                  <c:v>1.5655633766899081E-2</c:v>
                </c:pt>
                <c:pt idx="2131">
                  <c:v>1.5654923106188802E-2</c:v>
                </c:pt>
                <c:pt idx="2132">
                  <c:v>1.5654179922856535E-2</c:v>
                </c:pt>
                <c:pt idx="2133">
                  <c:v>1.56534042169214E-2</c:v>
                </c:pt>
                <c:pt idx="2134">
                  <c:v>1.5652595988403375E-2</c:v>
                </c:pt>
                <c:pt idx="2135">
                  <c:v>1.5651755237320708E-2</c:v>
                </c:pt>
                <c:pt idx="2136">
                  <c:v>1.5650339270968594E-2</c:v>
                </c:pt>
                <c:pt idx="2137">
                  <c:v>1.5649438199087484E-2</c:v>
                </c:pt>
                <c:pt idx="2138">
                  <c:v>1.5648504607520763E-2</c:v>
                </c:pt>
                <c:pt idx="2139">
                  <c:v>1.5647538496290636E-2</c:v>
                </c:pt>
                <c:pt idx="2140">
                  <c:v>1.5646539865422859E-2</c:v>
                </c:pt>
                <c:pt idx="2141">
                  <c:v>1.5645508714940526E-2</c:v>
                </c:pt>
                <c:pt idx="2142">
                  <c:v>1.5644445044867616E-2</c:v>
                </c:pt>
                <c:pt idx="2143">
                  <c:v>1.5643603746516185E-2</c:v>
                </c:pt>
                <c:pt idx="2144">
                  <c:v>1.5642220146060204E-2</c:v>
                </c:pt>
                <c:pt idx="2145">
                  <c:v>1.5641058917378992E-2</c:v>
                </c:pt>
                <c:pt idx="2146">
                  <c:v>1.5639865169216449E-2</c:v>
                </c:pt>
                <c:pt idx="2147">
                  <c:v>1.5638638901600999E-2</c:v>
                </c:pt>
                <c:pt idx="2148">
                  <c:v>1.5637380114563726E-2</c:v>
                </c:pt>
                <c:pt idx="2149">
                  <c:v>1.563656986613499E-2</c:v>
                </c:pt>
                <c:pt idx="2150">
                  <c:v>1.5635241279553371E-2</c:v>
                </c:pt>
                <c:pt idx="2151">
                  <c:v>1.5633880170841545E-2</c:v>
                </c:pt>
                <c:pt idx="2152">
                  <c:v>1.5632486540028183E-2</c:v>
                </c:pt>
                <c:pt idx="2153">
                  <c:v>1.5631060387149783E-2</c:v>
                </c:pt>
                <c:pt idx="2154">
                  <c:v>1.56293732097347E-2</c:v>
                </c:pt>
                <c:pt idx="2155">
                  <c:v>1.5627884400339812E-2</c:v>
                </c:pt>
                <c:pt idx="2156">
                  <c:v>1.5626363070389004E-2</c:v>
                </c:pt>
                <c:pt idx="2157">
                  <c:v>1.562480921992093E-2</c:v>
                </c:pt>
                <c:pt idx="2158">
                  <c:v>1.5623441793066354E-2</c:v>
                </c:pt>
                <c:pt idx="2159">
                  <c:v>1.5621820508576216E-2</c:v>
                </c:pt>
                <c:pt idx="2160">
                  <c:v>1.5620166702285171E-2</c:v>
                </c:pt>
                <c:pt idx="2161">
                  <c:v>1.5618480374235797E-2</c:v>
                </c:pt>
                <c:pt idx="2162">
                  <c:v>1.5616761524469801E-2</c:v>
                </c:pt>
                <c:pt idx="2163">
                  <c:v>1.5615010153030623E-2</c:v>
                </c:pt>
                <c:pt idx="2164">
                  <c:v>1.5613226259959969E-2</c:v>
                </c:pt>
                <c:pt idx="2165">
                  <c:v>1.5611409845305629E-2</c:v>
                </c:pt>
                <c:pt idx="2166">
                  <c:v>1.5609560909108439E-2</c:v>
                </c:pt>
                <c:pt idx="2167">
                  <c:v>1.5607679451416188E-2</c:v>
                </c:pt>
                <c:pt idx="2168">
                  <c:v>1.5605765472276661E-2</c:v>
                </c:pt>
                <c:pt idx="2169">
                  <c:v>1.5603818971735043E-2</c:v>
                </c:pt>
                <c:pt idx="2170">
                  <c:v>1.5601839949841725E-2</c:v>
                </c:pt>
                <c:pt idx="2171">
                  <c:v>1.5599828406645365E-2</c:v>
                </c:pt>
                <c:pt idx="2172">
                  <c:v>1.5597784342196358E-2</c:v>
                </c:pt>
                <c:pt idx="2173">
                  <c:v>1.559570775654336E-2</c:v>
                </c:pt>
                <c:pt idx="2174">
                  <c:v>1.5593598649740243E-2</c:v>
                </c:pt>
                <c:pt idx="2175">
                  <c:v>1.5591278950233999E-2</c:v>
                </c:pt>
                <c:pt idx="2176">
                  <c:v>1.5589107218079011E-2</c:v>
                </c:pt>
                <c:pt idx="2177">
                  <c:v>1.5586902966322945E-2</c:v>
                </c:pt>
                <c:pt idx="2178">
                  <c:v>1.5584666195016748E-2</c:v>
                </c:pt>
                <c:pt idx="2179">
                  <c:v>1.5582396904218398E-2</c:v>
                </c:pt>
                <c:pt idx="2180">
                  <c:v>1.5580261067738795E-2</c:v>
                </c:pt>
                <c:pt idx="2181">
                  <c:v>1.5577924314389716E-2</c:v>
                </c:pt>
                <c:pt idx="2182">
                  <c:v>1.5575555040331901E-2</c:v>
                </c:pt>
                <c:pt idx="2183">
                  <c:v>1.5573153245623566E-2</c:v>
                </c:pt>
                <c:pt idx="2184">
                  <c:v>1.5570718930324662E-2</c:v>
                </c:pt>
                <c:pt idx="2185">
                  <c:v>1.5568252094494273E-2</c:v>
                </c:pt>
                <c:pt idx="2186">
                  <c:v>1.5565752738196697E-2</c:v>
                </c:pt>
                <c:pt idx="2187">
                  <c:v>1.5563220861491013E-2</c:v>
                </c:pt>
                <c:pt idx="2188">
                  <c:v>1.5560363146174261E-2</c:v>
                </c:pt>
                <c:pt idx="2189">
                  <c:v>1.5557771098216655E-2</c:v>
                </c:pt>
                <c:pt idx="2190">
                  <c:v>1.5555146532802766E-2</c:v>
                </c:pt>
                <c:pt idx="2191">
                  <c:v>1.5552489449993878E-2</c:v>
                </c:pt>
                <c:pt idx="2192">
                  <c:v>1.5549799849855717E-2</c:v>
                </c:pt>
                <c:pt idx="2193">
                  <c:v>1.5547077732453118E-2</c:v>
                </c:pt>
                <c:pt idx="2194">
                  <c:v>1.5544455242741584E-2</c:v>
                </c:pt>
                <c:pt idx="2195">
                  <c:v>1.5541535946121954E-2</c:v>
                </c:pt>
                <c:pt idx="2196">
                  <c:v>1.5538716277326614E-2</c:v>
                </c:pt>
                <c:pt idx="2197">
                  <c:v>1.5535864091536844E-2</c:v>
                </c:pt>
                <c:pt idx="2198">
                  <c:v>1.5532979388821921E-2</c:v>
                </c:pt>
                <c:pt idx="2199">
                  <c:v>1.5530062169252012E-2</c:v>
                </c:pt>
                <c:pt idx="2200">
                  <c:v>1.5527112432896395E-2</c:v>
                </c:pt>
                <c:pt idx="2201">
                  <c:v>1.5524359981550074E-2</c:v>
                </c:pt>
                <c:pt idx="2202">
                  <c:v>1.5521340306736398E-2</c:v>
                </c:pt>
                <c:pt idx="2203">
                  <c:v>1.5518288112618081E-2</c:v>
                </c:pt>
                <c:pt idx="2204">
                  <c:v>1.5515203399271585E-2</c:v>
                </c:pt>
                <c:pt idx="2205">
                  <c:v>1.5512086166774238E-2</c:v>
                </c:pt>
                <c:pt idx="2206">
                  <c:v>1.5508833906533837E-2</c:v>
                </c:pt>
                <c:pt idx="2207">
                  <c:v>1.5505654095452142E-2</c:v>
                </c:pt>
                <c:pt idx="2208">
                  <c:v>1.5502441766816082E-2</c:v>
                </c:pt>
                <c:pt idx="2209">
                  <c:v>1.549919692070735E-2</c:v>
                </c:pt>
                <c:pt idx="2210">
                  <c:v>1.5496012219744311E-2</c:v>
                </c:pt>
                <c:pt idx="2211">
                  <c:v>1.549269987399011E-2</c:v>
                </c:pt>
                <c:pt idx="2212">
                  <c:v>1.5489355009642871E-2</c:v>
                </c:pt>
                <c:pt idx="2213">
                  <c:v>1.548597762678601E-2</c:v>
                </c:pt>
                <c:pt idx="2214">
                  <c:v>1.5482567725502066E-2</c:v>
                </c:pt>
                <c:pt idx="2215">
                  <c:v>1.5479125305878796E-2</c:v>
                </c:pt>
                <c:pt idx="2216">
                  <c:v>1.5475650367997876E-2</c:v>
                </c:pt>
                <c:pt idx="2217">
                  <c:v>1.5472142911947926E-2</c:v>
                </c:pt>
                <c:pt idx="2218">
                  <c:v>1.5468602937816708E-2</c:v>
                </c:pt>
                <c:pt idx="2219">
                  <c:v>1.5465030445691103E-2</c:v>
                </c:pt>
                <c:pt idx="2220">
                  <c:v>1.5461425435659742E-2</c:v>
                </c:pt>
                <c:pt idx="2221">
                  <c:v>1.5457787907811243E-2</c:v>
                </c:pt>
                <c:pt idx="2222">
                  <c:v>1.5454117862236843E-2</c:v>
                </c:pt>
                <c:pt idx="2223">
                  <c:v>1.5450415299028639E-2</c:v>
                </c:pt>
                <c:pt idx="2224">
                  <c:v>1.5446680218276995E-2</c:v>
                </c:pt>
                <c:pt idx="2225">
                  <c:v>1.5442912620074878E-2</c:v>
                </c:pt>
                <c:pt idx="2226">
                  <c:v>1.5439112504516999E-2</c:v>
                </c:pt>
                <c:pt idx="2227">
                  <c:v>1.5435279871697192E-2</c:v>
                </c:pt>
                <c:pt idx="2228">
                  <c:v>1.5431366635306571E-2</c:v>
                </c:pt>
                <c:pt idx="2229">
                  <c:v>1.5427471457513072E-2</c:v>
                </c:pt>
                <c:pt idx="2230">
                  <c:v>1.5423543764086311E-2</c:v>
                </c:pt>
                <c:pt idx="2231">
                  <c:v>1.5419583555124671E-2</c:v>
                </c:pt>
                <c:pt idx="2232">
                  <c:v>1.5415628952024835E-2</c:v>
                </c:pt>
                <c:pt idx="2233">
                  <c:v>1.5411601217660543E-2</c:v>
                </c:pt>
                <c:pt idx="2234">
                  <c:v>1.5407540966715517E-2</c:v>
                </c:pt>
                <c:pt idx="2235">
                  <c:v>1.5403448199293157E-2</c:v>
                </c:pt>
                <c:pt idx="2236">
                  <c:v>1.5399322915495115E-2</c:v>
                </c:pt>
                <c:pt idx="2237">
                  <c:v>1.5395165115422186E-2</c:v>
                </c:pt>
                <c:pt idx="2238">
                  <c:v>1.5390974799178629E-2</c:v>
                </c:pt>
                <c:pt idx="2239">
                  <c:v>1.5386751966868712E-2</c:v>
                </c:pt>
                <c:pt idx="2240">
                  <c:v>1.5382478491644012E-2</c:v>
                </c:pt>
                <c:pt idx="2241">
                  <c:v>1.5378177272639348E-2</c:v>
                </c:pt>
                <c:pt idx="2242">
                  <c:v>1.5373861905788822E-2</c:v>
                </c:pt>
                <c:pt idx="2243">
                  <c:v>1.5369514025948661E-2</c:v>
                </c:pt>
                <c:pt idx="2244">
                  <c:v>1.5365133633223671E-2</c:v>
                </c:pt>
                <c:pt idx="2245">
                  <c:v>1.5360726554273584E-2</c:v>
                </c:pt>
                <c:pt idx="2246">
                  <c:v>1.5356275309549083E-2</c:v>
                </c:pt>
                <c:pt idx="2247">
                  <c:v>1.5351797378813536E-2</c:v>
                </c:pt>
                <c:pt idx="2248">
                  <c:v>1.5347286935624815E-2</c:v>
                </c:pt>
                <c:pt idx="2249">
                  <c:v>1.5342755224595304E-2</c:v>
                </c:pt>
                <c:pt idx="2250">
                  <c:v>1.5338168512323058E-2</c:v>
                </c:pt>
                <c:pt idx="2251">
                  <c:v>1.5333560532433843E-2</c:v>
                </c:pt>
                <c:pt idx="2252">
                  <c:v>1.5328920040532878E-2</c:v>
                </c:pt>
                <c:pt idx="2253">
                  <c:v>1.532421818772947E-2</c:v>
                </c:pt>
                <c:pt idx="2254">
                  <c:v>1.5319507627456317E-2</c:v>
                </c:pt>
                <c:pt idx="2255">
                  <c:v>1.5314764552890169E-2</c:v>
                </c:pt>
                <c:pt idx="2256">
                  <c:v>1.5309988964152666E-2</c:v>
                </c:pt>
                <c:pt idx="2257">
                  <c:v>1.5305180861357629E-2</c:v>
                </c:pt>
                <c:pt idx="2258">
                  <c:v>1.5300367414866537E-2</c:v>
                </c:pt>
                <c:pt idx="2259">
                  <c:v>1.5295496813303153E-2</c:v>
                </c:pt>
                <c:pt idx="2260">
                  <c:v>1.5290593699349623E-2</c:v>
                </c:pt>
                <c:pt idx="2261">
                  <c:v>1.5285658073124538E-2</c:v>
                </c:pt>
                <c:pt idx="2262">
                  <c:v>1.52806526407604E-2</c:v>
                </c:pt>
                <c:pt idx="2263">
                  <c:v>1.527564945616856E-2</c:v>
                </c:pt>
                <c:pt idx="2264">
                  <c:v>1.5270613758374156E-2</c:v>
                </c:pt>
                <c:pt idx="2265">
                  <c:v>1.5265545547502302E-2</c:v>
                </c:pt>
                <c:pt idx="2266">
                  <c:v>1.5260444823677249E-2</c:v>
                </c:pt>
                <c:pt idx="2267">
                  <c:v>1.5255311587030198E-2</c:v>
                </c:pt>
                <c:pt idx="2268">
                  <c:v>1.5250145837681918E-2</c:v>
                </c:pt>
                <c:pt idx="2269">
                  <c:v>1.5244947575767087E-2</c:v>
                </c:pt>
                <c:pt idx="2270">
                  <c:v>1.5239716801409951E-2</c:v>
                </c:pt>
                <c:pt idx="2271">
                  <c:v>1.5234453514744319E-2</c:v>
                </c:pt>
                <c:pt idx="2272">
                  <c:v>1.5229157715897043E-2</c:v>
                </c:pt>
                <c:pt idx="2273">
                  <c:v>1.5223829405002802E-2</c:v>
                </c:pt>
                <c:pt idx="2274">
                  <c:v>1.521846858219192E-2</c:v>
                </c:pt>
                <c:pt idx="2275">
                  <c:v>1.5213075247599947E-2</c:v>
                </c:pt>
                <c:pt idx="2276">
                  <c:v>1.5207649401357212E-2</c:v>
                </c:pt>
                <c:pt idx="2277">
                  <c:v>1.5202191043600993E-2</c:v>
                </c:pt>
                <c:pt idx="2278">
                  <c:v>1.519670017446597E-2</c:v>
                </c:pt>
                <c:pt idx="2279">
                  <c:v>1.5191176794090289E-2</c:v>
                </c:pt>
                <c:pt idx="2280">
                  <c:v>1.5185704009483216E-2</c:v>
                </c:pt>
                <c:pt idx="2281">
                  <c:v>1.5180118164371046E-2</c:v>
                </c:pt>
                <c:pt idx="2282">
                  <c:v>1.5174499809700755E-2</c:v>
                </c:pt>
                <c:pt idx="2283">
                  <c:v>1.5168758162916211E-2</c:v>
                </c:pt>
                <c:pt idx="2284">
                  <c:v>1.5163072228402553E-2</c:v>
                </c:pt>
                <c:pt idx="2285">
                  <c:v>1.5157353783481488E-2</c:v>
                </c:pt>
                <c:pt idx="2286">
                  <c:v>1.5151602828294638E-2</c:v>
                </c:pt>
                <c:pt idx="2287">
                  <c:v>1.5145819362986236E-2</c:v>
                </c:pt>
                <c:pt idx="2288">
                  <c:v>1.5140003387698778E-2</c:v>
                </c:pt>
                <c:pt idx="2289">
                  <c:v>1.5134154902578235E-2</c:v>
                </c:pt>
                <c:pt idx="2290">
                  <c:v>1.5128273907767968E-2</c:v>
                </c:pt>
                <c:pt idx="2291">
                  <c:v>1.5122360403413948E-2</c:v>
                </c:pt>
                <c:pt idx="2292">
                  <c:v>1.5116414389664752E-2</c:v>
                </c:pt>
                <c:pt idx="2293">
                  <c:v>1.5110552317619368E-2</c:v>
                </c:pt>
                <c:pt idx="2294">
                  <c:v>1.5104543859259066E-2</c:v>
                </c:pt>
                <c:pt idx="2295">
                  <c:v>1.5098502893199374E-2</c:v>
                </c:pt>
                <c:pt idx="2296">
                  <c:v>1.5091559126830446E-2</c:v>
                </c:pt>
                <c:pt idx="2297">
                  <c:v>1.5085448501912733E-2</c:v>
                </c:pt>
                <c:pt idx="2298">
                  <c:v>1.5079305369763827E-2</c:v>
                </c:pt>
                <c:pt idx="2299">
                  <c:v>1.5073129730532179E-2</c:v>
                </c:pt>
                <c:pt idx="2300">
                  <c:v>1.506692158437503E-2</c:v>
                </c:pt>
                <c:pt idx="2301">
                  <c:v>1.5060818126098496E-2</c:v>
                </c:pt>
                <c:pt idx="2302">
                  <c:v>1.5054547550221287E-2</c:v>
                </c:pt>
                <c:pt idx="2303">
                  <c:v>1.5048244469111793E-2</c:v>
                </c:pt>
                <c:pt idx="2304">
                  <c:v>1.5041908882920119E-2</c:v>
                </c:pt>
                <c:pt idx="2305">
                  <c:v>1.5035540791804358E-2</c:v>
                </c:pt>
                <c:pt idx="2306">
                  <c:v>1.5028839694028632E-2</c:v>
                </c:pt>
                <c:pt idx="2307">
                  <c:v>1.5022401413651106E-2</c:v>
                </c:pt>
                <c:pt idx="2308">
                  <c:v>1.5015930626357293E-2</c:v>
                </c:pt>
                <c:pt idx="2309">
                  <c:v>1.5009427332311405E-2</c:v>
                </c:pt>
                <c:pt idx="2310">
                  <c:v>1.5003052275634764E-2</c:v>
                </c:pt>
                <c:pt idx="2311">
                  <c:v>1.4996486563497273E-2</c:v>
                </c:pt>
                <c:pt idx="2312">
                  <c:v>1.4989888346314095E-2</c:v>
                </c:pt>
                <c:pt idx="2313">
                  <c:v>1.4983257624243343E-2</c:v>
                </c:pt>
                <c:pt idx="2314">
                  <c:v>1.4975468352160889E-2</c:v>
                </c:pt>
                <c:pt idx="2315">
                  <c:v>1.496876537734743E-2</c:v>
                </c:pt>
                <c:pt idx="2316">
                  <c:v>1.4962029896950528E-2</c:v>
                </c:pt>
                <c:pt idx="2317">
                  <c:v>1.495526191114048E-2</c:v>
                </c:pt>
                <c:pt idx="2318">
                  <c:v>1.4948461420083244E-2</c:v>
                </c:pt>
                <c:pt idx="2319">
                  <c:v>1.4941628423948248E-2</c:v>
                </c:pt>
                <c:pt idx="2320">
                  <c:v>1.4934762922904923E-2</c:v>
                </c:pt>
                <c:pt idx="2321">
                  <c:v>1.4927864917123565E-2</c:v>
                </c:pt>
                <c:pt idx="2322">
                  <c:v>1.4920934406776212E-2</c:v>
                </c:pt>
                <c:pt idx="2323">
                  <c:v>1.4913971392034032E-2</c:v>
                </c:pt>
                <c:pt idx="2324">
                  <c:v>1.4906975873071665E-2</c:v>
                </c:pt>
                <c:pt idx="2325">
                  <c:v>1.4899947850059414E-2</c:v>
                </c:pt>
                <c:pt idx="2326">
                  <c:v>1.4892887323176262E-2</c:v>
                </c:pt>
                <c:pt idx="2327">
                  <c:v>1.4885794292594248E-2</c:v>
                </c:pt>
                <c:pt idx="2328">
                  <c:v>1.487866875849062E-2</c:v>
                </c:pt>
                <c:pt idx="2329">
                  <c:v>1.4871510721043497E-2</c:v>
                </c:pt>
                <c:pt idx="2330">
                  <c:v>1.4864320180426653E-2</c:v>
                </c:pt>
                <c:pt idx="2331">
                  <c:v>1.485709713682342E-2</c:v>
                </c:pt>
                <c:pt idx="2332">
                  <c:v>1.4850060076118147E-2</c:v>
                </c:pt>
                <c:pt idx="2333">
                  <c:v>1.484277464857075E-2</c:v>
                </c:pt>
                <c:pt idx="2334">
                  <c:v>1.4835456719754864E-2</c:v>
                </c:pt>
                <c:pt idx="2335">
                  <c:v>1.4827879936121998E-2</c:v>
                </c:pt>
                <c:pt idx="2336">
                  <c:v>1.4820494380282923E-2</c:v>
                </c:pt>
                <c:pt idx="2337">
                  <c:v>1.4813076322543545E-2</c:v>
                </c:pt>
                <c:pt idx="2338">
                  <c:v>1.4805625763087199E-2</c:v>
                </c:pt>
                <c:pt idx="2339">
                  <c:v>1.4798142702099821E-2</c:v>
                </c:pt>
                <c:pt idx="2340">
                  <c:v>1.4790627139767349E-2</c:v>
                </c:pt>
                <c:pt idx="2341">
                  <c:v>1.478307907627659E-2</c:v>
                </c:pt>
                <c:pt idx="2342">
                  <c:v>1.4775498511814353E-2</c:v>
                </c:pt>
                <c:pt idx="2343">
                  <c:v>1.476788544657005E-2</c:v>
                </c:pt>
                <c:pt idx="2344">
                  <c:v>1.4760239880731357E-2</c:v>
                </c:pt>
                <c:pt idx="2345">
                  <c:v>1.4753066869007014E-2</c:v>
                </c:pt>
                <c:pt idx="2346">
                  <c:v>1.4745361575644544E-2</c:v>
                </c:pt>
                <c:pt idx="2347">
                  <c:v>1.4737623784558451E-2</c:v>
                </c:pt>
                <c:pt idx="2348">
                  <c:v>1.472874080185882E-2</c:v>
                </c:pt>
                <c:pt idx="2349">
                  <c:v>1.4720933373432388E-2</c:v>
                </c:pt>
                <c:pt idx="2350">
                  <c:v>1.4713093447876524E-2</c:v>
                </c:pt>
                <c:pt idx="2351">
                  <c:v>1.4705221025382187E-2</c:v>
                </c:pt>
                <c:pt idx="2352">
                  <c:v>1.4697316106141223E-2</c:v>
                </c:pt>
                <c:pt idx="2353">
                  <c:v>1.4689652330463243E-2</c:v>
                </c:pt>
                <c:pt idx="2354">
                  <c:v>1.4681685063888223E-2</c:v>
                </c:pt>
                <c:pt idx="2355">
                  <c:v>1.4673685302277325E-2</c:v>
                </c:pt>
                <c:pt idx="2356">
                  <c:v>1.4665653045821861E-2</c:v>
                </c:pt>
                <c:pt idx="2357">
                  <c:v>1.4657019575898579E-2</c:v>
                </c:pt>
                <c:pt idx="2358">
                  <c:v>1.4648054047013474E-2</c:v>
                </c:pt>
                <c:pt idx="2359">
                  <c:v>1.4639911049323714E-2</c:v>
                </c:pt>
                <c:pt idx="2360">
                  <c:v>1.4631735551964616E-2</c:v>
                </c:pt>
                <c:pt idx="2361">
                  <c:v>1.4623527555140273E-2</c:v>
                </c:pt>
                <c:pt idx="2362">
                  <c:v>1.4611462989892582E-2</c:v>
                </c:pt>
                <c:pt idx="2363">
                  <c:v>1.4603179394528652E-2</c:v>
                </c:pt>
                <c:pt idx="2364">
                  <c:v>1.4594863303778119E-2</c:v>
                </c:pt>
                <c:pt idx="2365">
                  <c:v>1.4586514717843901E-2</c:v>
                </c:pt>
                <c:pt idx="2366">
                  <c:v>1.4577823472563051E-2</c:v>
                </c:pt>
                <c:pt idx="2367">
                  <c:v>1.4569407235778169E-2</c:v>
                </c:pt>
                <c:pt idx="2368">
                  <c:v>1.4560958503327129E-2</c:v>
                </c:pt>
                <c:pt idx="2369">
                  <c:v>1.4552477275420196E-2</c:v>
                </c:pt>
                <c:pt idx="2370">
                  <c:v>1.454396355226764E-2</c:v>
                </c:pt>
                <c:pt idx="2371">
                  <c:v>1.4535417334083199E-2</c:v>
                </c:pt>
                <c:pt idx="2372">
                  <c:v>1.4526838621073668E-2</c:v>
                </c:pt>
                <c:pt idx="2373">
                  <c:v>1.4518227413458869E-2</c:v>
                </c:pt>
                <c:pt idx="2374">
                  <c:v>1.4509583711447331E-2</c:v>
                </c:pt>
                <c:pt idx="2375">
                  <c:v>1.4500907515257143E-2</c:v>
                </c:pt>
                <c:pt idx="2376">
                  <c:v>1.4492198825101174E-2</c:v>
                </c:pt>
                <c:pt idx="2377">
                  <c:v>1.4483457641196644E-2</c:v>
                </c:pt>
                <c:pt idx="2378">
                  <c:v>1.4474683963763377E-2</c:v>
                </c:pt>
                <c:pt idx="2379">
                  <c:v>1.4465877793012508E-2</c:v>
                </c:pt>
                <c:pt idx="2380">
                  <c:v>1.4457039129169074E-2</c:v>
                </c:pt>
                <c:pt idx="2381">
                  <c:v>1.4448167972449426E-2</c:v>
                </c:pt>
                <c:pt idx="2382">
                  <c:v>1.4439264323075122E-2</c:v>
                </c:pt>
                <c:pt idx="2383">
                  <c:v>1.4430683732549408E-2</c:v>
                </c:pt>
                <c:pt idx="2384">
                  <c:v>1.4421717778027289E-2</c:v>
                </c:pt>
                <c:pt idx="2385">
                  <c:v>1.4412719332573907E-2</c:v>
                </c:pt>
                <c:pt idx="2386">
                  <c:v>1.4403688396411499E-2</c:v>
                </c:pt>
                <c:pt idx="2387">
                  <c:v>1.4394258694140205E-2</c:v>
                </c:pt>
                <c:pt idx="2388">
                  <c:v>1.4385160093503813E-2</c:v>
                </c:pt>
                <c:pt idx="2389">
                  <c:v>1.4376029001777601E-2</c:v>
                </c:pt>
                <c:pt idx="2390">
                  <c:v>1.4366865419187478E-2</c:v>
                </c:pt>
                <c:pt idx="2391">
                  <c:v>1.4357669345961084E-2</c:v>
                </c:pt>
                <c:pt idx="2392">
                  <c:v>1.4348440782326069E-2</c:v>
                </c:pt>
                <c:pt idx="2393">
                  <c:v>1.4339179728512678E-2</c:v>
                </c:pt>
                <c:pt idx="2394">
                  <c:v>1.4329886184751164E-2</c:v>
                </c:pt>
                <c:pt idx="2395">
                  <c:v>1.4320560151270039E-2</c:v>
                </c:pt>
                <c:pt idx="2396">
                  <c:v>1.4311982294673342E-2</c:v>
                </c:pt>
                <c:pt idx="2397">
                  <c:v>1.4302596668448686E-2</c:v>
                </c:pt>
                <c:pt idx="2398">
                  <c:v>1.4293178555258024E-2</c:v>
                </c:pt>
                <c:pt idx="2399">
                  <c:v>1.4283727955327841E-2</c:v>
                </c:pt>
                <c:pt idx="2400">
                  <c:v>1.4273843891406823E-2</c:v>
                </c:pt>
                <c:pt idx="2401">
                  <c:v>1.426472929617173E-2</c:v>
                </c:pt>
                <c:pt idx="2402">
                  <c:v>1.4255181237407655E-2</c:v>
                </c:pt>
                <c:pt idx="2403">
                  <c:v>1.4245600692828653E-2</c:v>
                </c:pt>
                <c:pt idx="2404">
                  <c:v>1.4235987662663874E-2</c:v>
                </c:pt>
                <c:pt idx="2405">
                  <c:v>1.4226342147152238E-2</c:v>
                </c:pt>
                <c:pt idx="2406">
                  <c:v>1.4216664146525559E-2</c:v>
                </c:pt>
                <c:pt idx="2407">
                  <c:v>1.420695366101743E-2</c:v>
                </c:pt>
                <c:pt idx="2408">
                  <c:v>1.4197210690866768E-2</c:v>
                </c:pt>
                <c:pt idx="2409">
                  <c:v>1.4186584393247605E-2</c:v>
                </c:pt>
                <c:pt idx="2410">
                  <c:v>1.4176771042228854E-2</c:v>
                </c:pt>
                <c:pt idx="2411">
                  <c:v>1.4166925205294405E-2</c:v>
                </c:pt>
                <c:pt idx="2412">
                  <c:v>1.4157046882687544E-2</c:v>
                </c:pt>
                <c:pt idx="2413">
                  <c:v>1.4147572461590837E-2</c:v>
                </c:pt>
                <c:pt idx="2414">
                  <c:v>1.4137631878553682E-2</c:v>
                </c:pt>
                <c:pt idx="2415">
                  <c:v>1.4127658811561659E-2</c:v>
                </c:pt>
                <c:pt idx="2416">
                  <c:v>1.4117653260863363E-2</c:v>
                </c:pt>
                <c:pt idx="2417">
                  <c:v>1.4107615226702116E-2</c:v>
                </c:pt>
                <c:pt idx="2418">
                  <c:v>1.4097094761722497E-2</c:v>
                </c:pt>
                <c:pt idx="2419">
                  <c:v>1.4086989046321476E-2</c:v>
                </c:pt>
                <c:pt idx="2420">
                  <c:v>1.4076850847234279E-2</c:v>
                </c:pt>
                <c:pt idx="2421">
                  <c:v>1.4066680164711142E-2</c:v>
                </c:pt>
                <c:pt idx="2422">
                  <c:v>1.4056476999004905E-2</c:v>
                </c:pt>
                <c:pt idx="2423">
                  <c:v>1.4046241350368409E-2</c:v>
                </c:pt>
                <c:pt idx="2424">
                  <c:v>1.4035973219055366E-2</c:v>
                </c:pt>
                <c:pt idx="2425">
                  <c:v>1.4025672605323827E-2</c:v>
                </c:pt>
                <c:pt idx="2426">
                  <c:v>1.4015339509424029E-2</c:v>
                </c:pt>
                <c:pt idx="2427">
                  <c:v>1.4004973931616633E-2</c:v>
                </c:pt>
                <c:pt idx="2428">
                  <c:v>1.3994575872158825E-2</c:v>
                </c:pt>
                <c:pt idx="2429">
                  <c:v>1.3984145331307788E-2</c:v>
                </c:pt>
                <c:pt idx="2430">
                  <c:v>1.3973682309321578E-2</c:v>
                </c:pt>
                <c:pt idx="2431">
                  <c:v>1.3963186806462595E-2</c:v>
                </c:pt>
                <c:pt idx="2432">
                  <c:v>1.3952658822988892E-2</c:v>
                </c:pt>
                <c:pt idx="2433">
                  <c:v>1.3942098359162E-2</c:v>
                </c:pt>
                <c:pt idx="2434">
                  <c:v>1.3931505415246055E-2</c:v>
                </c:pt>
                <c:pt idx="2435">
                  <c:v>1.3921376224688508E-2</c:v>
                </c:pt>
                <c:pt idx="2436">
                  <c:v>1.391072105249779E-2</c:v>
                </c:pt>
                <c:pt idx="2437">
                  <c:v>1.3900033401923131E-2</c:v>
                </c:pt>
                <c:pt idx="2438">
                  <c:v>1.388931327323421E-2</c:v>
                </c:pt>
                <c:pt idx="2439">
                  <c:v>1.3878560666688401E-2</c:v>
                </c:pt>
                <c:pt idx="2440">
                  <c:v>1.3867265684636289E-2</c:v>
                </c:pt>
                <c:pt idx="2441">
                  <c:v>1.3856445387498877E-2</c:v>
                </c:pt>
                <c:pt idx="2442">
                  <c:v>1.3845592612395931E-2</c:v>
                </c:pt>
                <c:pt idx="2443">
                  <c:v>1.3834707359598537E-2</c:v>
                </c:pt>
                <c:pt idx="2444">
                  <c:v>1.3823789629377784E-2</c:v>
                </c:pt>
                <c:pt idx="2445">
                  <c:v>1.3812839422003891E-2</c:v>
                </c:pt>
                <c:pt idx="2446">
                  <c:v>1.3801856737748813E-2</c:v>
                </c:pt>
                <c:pt idx="2447">
                  <c:v>1.3790841576886245E-2</c:v>
                </c:pt>
                <c:pt idx="2448">
                  <c:v>1.378085728161782E-2</c:v>
                </c:pt>
                <c:pt idx="2449">
                  <c:v>1.3769782653864304E-2</c:v>
                </c:pt>
                <c:pt idx="2450">
                  <c:v>1.3758675552084654E-2</c:v>
                </c:pt>
                <c:pt idx="2451">
                  <c:v>1.3747535976547098E-2</c:v>
                </c:pt>
                <c:pt idx="2452">
                  <c:v>1.3736363927526085E-2</c:v>
                </c:pt>
                <c:pt idx="2453">
                  <c:v>1.3725159405288956E-2</c:v>
                </c:pt>
                <c:pt idx="2454">
                  <c:v>1.3713922410110158E-2</c:v>
                </c:pt>
                <c:pt idx="2455">
                  <c:v>1.3702102191668807E-2</c:v>
                </c:pt>
                <c:pt idx="2456">
                  <c:v>1.3691351002018237E-2</c:v>
                </c:pt>
                <c:pt idx="2457">
                  <c:v>1.3680016589653121E-2</c:v>
                </c:pt>
                <c:pt idx="2458">
                  <c:v>1.366864970544146E-2</c:v>
                </c:pt>
                <c:pt idx="2459">
                  <c:v>1.3657250349661254E-2</c:v>
                </c:pt>
                <c:pt idx="2460">
                  <c:v>1.3645818522586062E-2</c:v>
                </c:pt>
                <c:pt idx="2461">
                  <c:v>1.3633219435527186E-2</c:v>
                </c:pt>
                <c:pt idx="2462">
                  <c:v>1.3621717158804796E-2</c:v>
                </c:pt>
                <c:pt idx="2463">
                  <c:v>1.361018240994699E-2</c:v>
                </c:pt>
                <c:pt idx="2464">
                  <c:v>1.3598615189239627E-2</c:v>
                </c:pt>
                <c:pt idx="2465">
                  <c:v>1.3587015496969435E-2</c:v>
                </c:pt>
                <c:pt idx="2466">
                  <c:v>1.3575964644776029E-2</c:v>
                </c:pt>
                <c:pt idx="2467">
                  <c:v>1.3564302768425277E-2</c:v>
                </c:pt>
                <c:pt idx="2468">
                  <c:v>1.35526084222007E-2</c:v>
                </c:pt>
                <c:pt idx="2469">
                  <c:v>1.3540881606389546E-2</c:v>
                </c:pt>
                <c:pt idx="2470">
                  <c:v>1.3528529972286197E-2</c:v>
                </c:pt>
                <c:pt idx="2471">
                  <c:v>1.3516735456715903E-2</c:v>
                </c:pt>
                <c:pt idx="2472">
                  <c:v>1.3504908471615935E-2</c:v>
                </c:pt>
                <c:pt idx="2473">
                  <c:v>1.3493049017278234E-2</c:v>
                </c:pt>
                <c:pt idx="2474">
                  <c:v>1.3481157093999085E-2</c:v>
                </c:pt>
                <c:pt idx="2475">
                  <c:v>1.3469232702073902E-2</c:v>
                </c:pt>
                <c:pt idx="2476">
                  <c:v>1.3457275841798103E-2</c:v>
                </c:pt>
                <c:pt idx="2477">
                  <c:v>1.3445286513468841E-2</c:v>
                </c:pt>
                <c:pt idx="2478">
                  <c:v>1.3433264717383269E-2</c:v>
                </c:pt>
                <c:pt idx="2479">
                  <c:v>1.3421210474395142E-2</c:v>
                </c:pt>
                <c:pt idx="2480">
                  <c:v>1.340912559618483E-2</c:v>
                </c:pt>
                <c:pt idx="2481">
                  <c:v>1.3397015049554954E-2</c:v>
                </c:pt>
                <c:pt idx="2482">
                  <c:v>1.3384884122404328E-2</c:v>
                </c:pt>
                <c:pt idx="2483">
                  <c:v>1.3372738102572683E-2</c:v>
                </c:pt>
                <c:pt idx="2484">
                  <c:v>1.3360582277833719E-2</c:v>
                </c:pt>
                <c:pt idx="2485">
                  <c:v>1.3348421935892489E-2</c:v>
                </c:pt>
                <c:pt idx="2486">
                  <c:v>1.3336262364394969E-2</c:v>
                </c:pt>
                <c:pt idx="2487">
                  <c:v>1.3324727978878331E-2</c:v>
                </c:pt>
                <c:pt idx="2488">
                  <c:v>1.3312584168584276E-2</c:v>
                </c:pt>
                <c:pt idx="2489">
                  <c:v>1.3300456766150786E-2</c:v>
                </c:pt>
                <c:pt idx="2490">
                  <c:v>1.3288351116866028E-2</c:v>
                </c:pt>
                <c:pt idx="2491">
                  <c:v>1.3276272565961953E-2</c:v>
                </c:pt>
                <c:pt idx="2492">
                  <c:v>1.3263617211812843E-2</c:v>
                </c:pt>
                <c:pt idx="2493">
                  <c:v>1.3251609769013658E-2</c:v>
                </c:pt>
                <c:pt idx="2494">
                  <c:v>1.3239639352632926E-2</c:v>
                </c:pt>
                <c:pt idx="2495">
                  <c:v>1.3227705962330917E-2</c:v>
                </c:pt>
                <c:pt idx="2496">
                  <c:v>1.3215809597769643E-2</c:v>
                </c:pt>
                <c:pt idx="2497">
                  <c:v>1.3203950258616325E-2</c:v>
                </c:pt>
                <c:pt idx="2498">
                  <c:v>1.3192127944531238E-2</c:v>
                </c:pt>
                <c:pt idx="2499">
                  <c:v>1.3180342655183338E-2</c:v>
                </c:pt>
                <c:pt idx="2500">
                  <c:v>1.3169185960664432E-2</c:v>
                </c:pt>
                <c:pt idx="2501">
                  <c:v>1.3157472502839641E-2</c:v>
                </c:pt>
                <c:pt idx="2502">
                  <c:v>1.3145796067046885E-2</c:v>
                </c:pt>
                <c:pt idx="2503">
                  <c:v>1.3134156652962903E-2</c:v>
                </c:pt>
                <c:pt idx="2504">
                  <c:v>1.3122554260260925E-2</c:v>
                </c:pt>
                <c:pt idx="2505">
                  <c:v>1.3110988888615061E-2</c:v>
                </c:pt>
                <c:pt idx="2506">
                  <c:v>1.3099460537704681E-2</c:v>
                </c:pt>
                <c:pt idx="2507">
                  <c:v>1.3087969207203898E-2</c:v>
                </c:pt>
                <c:pt idx="2508">
                  <c:v>1.3076514896794723E-2</c:v>
                </c:pt>
                <c:pt idx="2509">
                  <c:v>1.3065097606153897E-2</c:v>
                </c:pt>
                <c:pt idx="2510">
                  <c:v>1.3054286858664277E-2</c:v>
                </c:pt>
                <c:pt idx="2511">
                  <c:v>1.3042941372979122E-2</c:v>
                </c:pt>
                <c:pt idx="2512">
                  <c:v>1.3031632904436208E-2</c:v>
                </c:pt>
                <c:pt idx="2513">
                  <c:v>1.3019236016930646E-2</c:v>
                </c:pt>
                <c:pt idx="2514">
                  <c:v>1.3008006059228631E-2</c:v>
                </c:pt>
                <c:pt idx="2515">
                  <c:v>1.2996813121058406E-2</c:v>
                </c:pt>
                <c:pt idx="2516">
                  <c:v>1.2985657202100225E-2</c:v>
                </c:pt>
                <c:pt idx="2517">
                  <c:v>1.2974538302042163E-2</c:v>
                </c:pt>
                <c:pt idx="2518">
                  <c:v>1.2964007827695438E-2</c:v>
                </c:pt>
                <c:pt idx="2519">
                  <c:v>1.2952960717363874E-2</c:v>
                </c:pt>
                <c:pt idx="2520">
                  <c:v>1.29419506233476E-2</c:v>
                </c:pt>
                <c:pt idx="2521">
                  <c:v>1.2930977545338286E-2</c:v>
                </c:pt>
                <c:pt idx="2522">
                  <c:v>1.2919499074268511E-2</c:v>
                </c:pt>
                <c:pt idx="2523">
                  <c:v>1.2908602281038161E-2</c:v>
                </c:pt>
                <c:pt idx="2524">
                  <c:v>1.2897742504529672E-2</c:v>
                </c:pt>
                <c:pt idx="2525">
                  <c:v>1.2886919744434596E-2</c:v>
                </c:pt>
                <c:pt idx="2526">
                  <c:v>1.2876134000445353E-2</c:v>
                </c:pt>
                <c:pt idx="2527">
                  <c:v>1.2865385272260445E-2</c:v>
                </c:pt>
                <c:pt idx="2528">
                  <c:v>1.2854673559573159E-2</c:v>
                </c:pt>
                <c:pt idx="2529">
                  <c:v>1.2843998862082E-2</c:v>
                </c:pt>
                <c:pt idx="2530">
                  <c:v>1.2833361179486337E-2</c:v>
                </c:pt>
                <c:pt idx="2531">
                  <c:v>1.2822760511482066E-2</c:v>
                </c:pt>
                <c:pt idx="2532">
                  <c:v>1.2812196857772034E-2</c:v>
                </c:pt>
                <c:pt idx="2533">
                  <c:v>1.2801670218057348E-2</c:v>
                </c:pt>
                <c:pt idx="2534">
                  <c:v>1.2791180592039987E-2</c:v>
                </c:pt>
                <c:pt idx="2535">
                  <c:v>1.2780727979423666E-2</c:v>
                </c:pt>
                <c:pt idx="2536">
                  <c:v>1.2770312379912968E-2</c:v>
                </c:pt>
                <c:pt idx="2537">
                  <c:v>1.2759933793212478E-2</c:v>
                </c:pt>
                <c:pt idx="2538">
                  <c:v>1.2749592219029387E-2</c:v>
                </c:pt>
                <c:pt idx="2539">
                  <c:v>1.2739287657071755E-2</c:v>
                </c:pt>
                <c:pt idx="2540">
                  <c:v>1.2729521702544723E-2</c:v>
                </c:pt>
                <c:pt idx="2541">
                  <c:v>1.2719288881611269E-2</c:v>
                </c:pt>
                <c:pt idx="2542">
                  <c:v>1.2709093070458548E-2</c:v>
                </c:pt>
                <c:pt idx="2543">
                  <c:v>1.2698439525683938E-2</c:v>
                </c:pt>
                <c:pt idx="2544">
                  <c:v>1.2688320020504034E-2</c:v>
                </c:pt>
                <c:pt idx="2545">
                  <c:v>1.2678237525816191E-2</c:v>
                </c:pt>
                <c:pt idx="2546">
                  <c:v>1.2668192041337159E-2</c:v>
                </c:pt>
                <c:pt idx="2547">
                  <c:v>1.2658183566781949E-2</c:v>
                </c:pt>
                <c:pt idx="2548">
                  <c:v>1.2648212101868178E-2</c:v>
                </c:pt>
                <c:pt idx="2549">
                  <c:v>1.2638277646313463E-2</c:v>
                </c:pt>
                <c:pt idx="2550">
                  <c:v>1.2628380199836288E-2</c:v>
                </c:pt>
                <c:pt idx="2551">
                  <c:v>1.2618519762158617E-2</c:v>
                </c:pt>
                <c:pt idx="2552">
                  <c:v>1.2608696333000673E-2</c:v>
                </c:pt>
                <c:pt idx="2553">
                  <c:v>1.2599853721366294E-2</c:v>
                </c:pt>
                <c:pt idx="2554">
                  <c:v>1.2590099703070123E-2</c:v>
                </c:pt>
                <c:pt idx="2555">
                  <c:v>1.2580382689392877E-2</c:v>
                </c:pt>
                <c:pt idx="2556">
                  <c:v>1.2569322842339581E-2</c:v>
                </c:pt>
                <c:pt idx="2557">
                  <c:v>1.25596851233718E-2</c:v>
                </c:pt>
                <c:pt idx="2558">
                  <c:v>1.2550084408184503E-2</c:v>
                </c:pt>
                <c:pt idx="2559">
                  <c:v>1.2540520696508572E-2</c:v>
                </c:pt>
                <c:pt idx="2560">
                  <c:v>1.2530993988082884E-2</c:v>
                </c:pt>
                <c:pt idx="2561">
                  <c:v>1.2521957707674282E-2</c:v>
                </c:pt>
                <c:pt idx="2562">
                  <c:v>1.2512502690175457E-2</c:v>
                </c:pt>
                <c:pt idx="2563">
                  <c:v>1.2503084673628147E-2</c:v>
                </c:pt>
                <c:pt idx="2564">
                  <c:v>1.249370365777009E-2</c:v>
                </c:pt>
                <c:pt idx="2565">
                  <c:v>1.248302780464848E-2</c:v>
                </c:pt>
                <c:pt idx="2566">
                  <c:v>1.2473727752454913E-2</c:v>
                </c:pt>
                <c:pt idx="2567">
                  <c:v>1.2464464704684349E-2</c:v>
                </c:pt>
                <c:pt idx="2568">
                  <c:v>1.2455238661080472E-2</c:v>
                </c:pt>
                <c:pt idx="2569">
                  <c:v>1.2446049621380885E-2</c:v>
                </c:pt>
                <c:pt idx="2570">
                  <c:v>1.2437329699191552E-2</c:v>
                </c:pt>
                <c:pt idx="2571">
                  <c:v>1.2428212337827205E-2</c:v>
                </c:pt>
                <c:pt idx="2572">
                  <c:v>1.2419131978105048E-2</c:v>
                </c:pt>
                <c:pt idx="2573">
                  <c:v>1.2410088619770339E-2</c:v>
                </c:pt>
                <c:pt idx="2574">
                  <c:v>1.2400659472385826E-2</c:v>
                </c:pt>
                <c:pt idx="2575">
                  <c:v>1.2391692450691959E-2</c:v>
                </c:pt>
                <c:pt idx="2576">
                  <c:v>1.2382762431104685E-2</c:v>
                </c:pt>
                <c:pt idx="2577">
                  <c:v>1.2373869413373775E-2</c:v>
                </c:pt>
                <c:pt idx="2578">
                  <c:v>1.2365013397247252E-2</c:v>
                </c:pt>
                <c:pt idx="2579">
                  <c:v>1.2356194382472279E-2</c:v>
                </c:pt>
                <c:pt idx="2580">
                  <c:v>1.2347412368802093E-2</c:v>
                </c:pt>
                <c:pt idx="2581">
                  <c:v>1.23386673559882E-2</c:v>
                </c:pt>
                <c:pt idx="2582">
                  <c:v>1.2329959343782101E-2</c:v>
                </c:pt>
                <c:pt idx="2583">
                  <c:v>1.2321288331938776E-2</c:v>
                </c:pt>
                <c:pt idx="2584">
                  <c:v>1.2312654320214073E-2</c:v>
                </c:pt>
                <c:pt idx="2585">
                  <c:v>1.2304057308362102E-2</c:v>
                </c:pt>
                <c:pt idx="2586">
                  <c:v>1.2295497296141314E-2</c:v>
                </c:pt>
                <c:pt idx="2587">
                  <c:v>1.2286974283305821E-2</c:v>
                </c:pt>
                <c:pt idx="2588">
                  <c:v>1.2278488269621897E-2</c:v>
                </c:pt>
                <c:pt idx="2589">
                  <c:v>1.2270039254844519E-2</c:v>
                </c:pt>
                <c:pt idx="2590">
                  <c:v>1.2261627238733881E-2</c:v>
                </c:pt>
                <c:pt idx="2591">
                  <c:v>1.2253252221055387E-2</c:v>
                </c:pt>
                <c:pt idx="2592">
                  <c:v>1.224529474495341E-2</c:v>
                </c:pt>
                <c:pt idx="2593">
                  <c:v>1.2236991362647285E-2</c:v>
                </c:pt>
                <c:pt idx="2594">
                  <c:v>1.222872497663466E-2</c:v>
                </c:pt>
                <c:pt idx="2595">
                  <c:v>1.2220122129931853E-2</c:v>
                </c:pt>
                <c:pt idx="2596">
                  <c:v>1.2211932100878647E-2</c:v>
                </c:pt>
                <c:pt idx="2597">
                  <c:v>1.2203779068850016E-2</c:v>
                </c:pt>
                <c:pt idx="2598">
                  <c:v>1.2195663033619183E-2</c:v>
                </c:pt>
                <c:pt idx="2599">
                  <c:v>1.2187583994953292E-2</c:v>
                </c:pt>
                <c:pt idx="2600">
                  <c:v>1.2179541952626436E-2</c:v>
                </c:pt>
                <c:pt idx="2601">
                  <c:v>1.2171536906408367E-2</c:v>
                </c:pt>
                <c:pt idx="2602">
                  <c:v>1.2163568856075783E-2</c:v>
                </c:pt>
                <c:pt idx="2603">
                  <c:v>1.2155637801401909E-2</c:v>
                </c:pt>
                <c:pt idx="2604">
                  <c:v>1.2147743742163446E-2</c:v>
                </c:pt>
                <c:pt idx="2605">
                  <c:v>1.2140586381947038E-2</c:v>
                </c:pt>
                <c:pt idx="2606">
                  <c:v>1.2132761554763505E-2</c:v>
                </c:pt>
                <c:pt idx="2607">
                  <c:v>1.2124973719552123E-2</c:v>
                </c:pt>
                <c:pt idx="2608">
                  <c:v>1.2116118632470751E-2</c:v>
                </c:pt>
                <c:pt idx="2609">
                  <c:v>1.2108410065049036E-2</c:v>
                </c:pt>
                <c:pt idx="2610">
                  <c:v>1.2100738488926233E-2</c:v>
                </c:pt>
                <c:pt idx="2611">
                  <c:v>1.2093103903890956E-2</c:v>
                </c:pt>
                <c:pt idx="2612">
                  <c:v>1.2085506309730931E-2</c:v>
                </c:pt>
                <c:pt idx="2613">
                  <c:v>1.2078276475811294E-2</c:v>
                </c:pt>
                <c:pt idx="2614">
                  <c:v>1.2070750472668359E-2</c:v>
                </c:pt>
                <c:pt idx="2615">
                  <c:v>1.2063261458396715E-2</c:v>
                </c:pt>
                <c:pt idx="2616">
                  <c:v>1.2055809432789787E-2</c:v>
                </c:pt>
                <c:pt idx="2617">
                  <c:v>1.2047431456540213E-2</c:v>
                </c:pt>
                <c:pt idx="2618">
                  <c:v>1.2040060595048615E-2</c:v>
                </c:pt>
                <c:pt idx="2619">
                  <c:v>1.2032726725725477E-2</c:v>
                </c:pt>
                <c:pt idx="2620">
                  <c:v>1.2025429848361399E-2</c:v>
                </c:pt>
                <c:pt idx="2621">
                  <c:v>1.2018169962753069E-2</c:v>
                </c:pt>
                <c:pt idx="2622">
                  <c:v>1.201125583358255E-2</c:v>
                </c:pt>
                <c:pt idx="2623">
                  <c:v>1.2004067528050199E-2</c:v>
                </c:pt>
                <c:pt idx="2624">
                  <c:v>1.1996916212300512E-2</c:v>
                </c:pt>
                <c:pt idx="2625">
                  <c:v>1.1989801886132334E-2</c:v>
                </c:pt>
                <c:pt idx="2626">
                  <c:v>1.1982425403877676E-2</c:v>
                </c:pt>
                <c:pt idx="2627">
                  <c:v>1.1975387464522026E-2</c:v>
                </c:pt>
                <c:pt idx="2628">
                  <c:v>1.1968386515505861E-2</c:v>
                </c:pt>
                <c:pt idx="2629">
                  <c:v>1.1961422556631952E-2</c:v>
                </c:pt>
                <c:pt idx="2630">
                  <c:v>1.195449558770393E-2</c:v>
                </c:pt>
                <c:pt idx="2631">
                  <c:v>1.1947605608524564E-2</c:v>
                </c:pt>
                <c:pt idx="2632">
                  <c:v>1.1940752618898357E-2</c:v>
                </c:pt>
                <c:pt idx="2633">
                  <c:v>1.1933936618634159E-2</c:v>
                </c:pt>
                <c:pt idx="2634">
                  <c:v>1.1927157607538211E-2</c:v>
                </c:pt>
                <c:pt idx="2635">
                  <c:v>1.1920415585419362E-2</c:v>
                </c:pt>
                <c:pt idx="2636">
                  <c:v>1.1913710552084723E-2</c:v>
                </c:pt>
                <c:pt idx="2637">
                  <c:v>1.1907042507347485E-2</c:v>
                </c:pt>
                <c:pt idx="2638">
                  <c:v>1.1900411451018235E-2</c:v>
                </c:pt>
                <c:pt idx="2639">
                  <c:v>1.1893817382910168E-2</c:v>
                </c:pt>
                <c:pt idx="2640">
                  <c:v>1.1887260302834737E-2</c:v>
                </c:pt>
                <c:pt idx="2641">
                  <c:v>1.1880740210610349E-2</c:v>
                </c:pt>
                <c:pt idx="2642">
                  <c:v>1.1874257106048459E-2</c:v>
                </c:pt>
                <c:pt idx="2643">
                  <c:v>1.1867810988968342E-2</c:v>
                </c:pt>
                <c:pt idx="2644">
                  <c:v>1.1861657451237842E-2</c:v>
                </c:pt>
                <c:pt idx="2645">
                  <c:v>1.1855282876322445E-2</c:v>
                </c:pt>
                <c:pt idx="2646">
                  <c:v>1.1848945287028647E-2</c:v>
                </c:pt>
                <c:pt idx="2647">
                  <c:v>1.1842396391832861E-2</c:v>
                </c:pt>
                <c:pt idx="2648">
                  <c:v>1.1836135209447259E-2</c:v>
                </c:pt>
                <c:pt idx="2649">
                  <c:v>1.1829911013464292E-2</c:v>
                </c:pt>
                <c:pt idx="2650">
                  <c:v>1.182372380371019E-2</c:v>
                </c:pt>
                <c:pt idx="2651">
                  <c:v>1.1817573580008569E-2</c:v>
                </c:pt>
                <c:pt idx="2652">
                  <c:v>1.1811460342186521E-2</c:v>
                </c:pt>
                <c:pt idx="2653">
                  <c:v>1.1805384090069411E-2</c:v>
                </c:pt>
                <c:pt idx="2654">
                  <c:v>1.1799344823487802E-2</c:v>
                </c:pt>
                <c:pt idx="2655">
                  <c:v>1.1793342542270531E-2</c:v>
                </c:pt>
                <c:pt idx="2656">
                  <c:v>1.1787377246246428E-2</c:v>
                </c:pt>
                <c:pt idx="2657">
                  <c:v>1.1781896905197264E-2</c:v>
                </c:pt>
                <c:pt idx="2658">
                  <c:v>1.1776000680819187E-2</c:v>
                </c:pt>
                <c:pt idx="2659">
                  <c:v>1.1770141438550041E-2</c:v>
                </c:pt>
                <c:pt idx="2660">
                  <c:v>1.1763490445675373E-2</c:v>
                </c:pt>
                <c:pt idx="2661">
                  <c:v>1.175771045023577E-2</c:v>
                </c:pt>
                <c:pt idx="2662">
                  <c:v>1.1751967436397059E-2</c:v>
                </c:pt>
                <c:pt idx="2663">
                  <c:v>1.1746261404001146E-2</c:v>
                </c:pt>
                <c:pt idx="2664">
                  <c:v>1.1740592352889934E-2</c:v>
                </c:pt>
                <c:pt idx="2665">
                  <c:v>1.1735164632559379E-2</c:v>
                </c:pt>
                <c:pt idx="2666">
                  <c:v>1.1729567084228013E-2</c:v>
                </c:pt>
                <c:pt idx="2667">
                  <c:v>1.1724006515437875E-2</c:v>
                </c:pt>
                <c:pt idx="2668">
                  <c:v>1.1718482926034481E-2</c:v>
                </c:pt>
                <c:pt idx="2669">
                  <c:v>1.1712607537152954E-2</c:v>
                </c:pt>
                <c:pt idx="2670">
                  <c:v>1.1706588792229373E-2</c:v>
                </c:pt>
                <c:pt idx="2671">
                  <c:v>1.1701188470341828E-2</c:v>
                </c:pt>
                <c:pt idx="2672">
                  <c:v>1.169582513359519E-2</c:v>
                </c:pt>
                <c:pt idx="2673">
                  <c:v>1.168801935922319E-2</c:v>
                </c:pt>
                <c:pt idx="2674">
                  <c:v>1.1682743714147228E-2</c:v>
                </c:pt>
                <c:pt idx="2675">
                  <c:v>1.1677505049867714E-2</c:v>
                </c:pt>
                <c:pt idx="2676">
                  <c:v>1.1672303366241464E-2</c:v>
                </c:pt>
                <c:pt idx="2677">
                  <c:v>1.1667138663121782E-2</c:v>
                </c:pt>
                <c:pt idx="2678">
                  <c:v>1.1661840540504455E-2</c:v>
                </c:pt>
                <c:pt idx="2679">
                  <c:v>1.1656752274852156E-2</c:v>
                </c:pt>
                <c:pt idx="2680">
                  <c:v>1.1651700990531767E-2</c:v>
                </c:pt>
                <c:pt idx="2681">
                  <c:v>1.1646686687403401E-2</c:v>
                </c:pt>
                <c:pt idx="2682">
                  <c:v>1.1641709365322824E-2</c:v>
                </c:pt>
                <c:pt idx="2683">
                  <c:v>1.1636769024152754E-2</c:v>
                </c:pt>
                <c:pt idx="2684">
                  <c:v>1.163186566374896E-2</c:v>
                </c:pt>
                <c:pt idx="2685">
                  <c:v>1.1626999283976766E-2</c:v>
                </c:pt>
                <c:pt idx="2686">
                  <c:v>1.1622169884695416E-2</c:v>
                </c:pt>
                <c:pt idx="2687">
                  <c:v>1.1617377465770233E-2</c:v>
                </c:pt>
                <c:pt idx="2688">
                  <c:v>1.1612622027065677E-2</c:v>
                </c:pt>
                <c:pt idx="2689">
                  <c:v>1.1607903568447939E-2</c:v>
                </c:pt>
                <c:pt idx="2690">
                  <c:v>1.1603222089781475E-2</c:v>
                </c:pt>
                <c:pt idx="2691">
                  <c:v>1.1598577590937695E-2</c:v>
                </c:pt>
                <c:pt idx="2692">
                  <c:v>1.1593970071781052E-2</c:v>
                </c:pt>
                <c:pt idx="2693">
                  <c:v>1.1589399532183825E-2</c:v>
                </c:pt>
                <c:pt idx="2694">
                  <c:v>1.1584865972017419E-2</c:v>
                </c:pt>
                <c:pt idx="2695">
                  <c:v>1.1580497514014744E-2</c:v>
                </c:pt>
                <c:pt idx="2696">
                  <c:v>1.1576035414265712E-2</c:v>
                </c:pt>
                <c:pt idx="2697">
                  <c:v>1.1571610292333532E-2</c:v>
                </c:pt>
                <c:pt idx="2698">
                  <c:v>1.1567222148092591E-2</c:v>
                </c:pt>
                <c:pt idx="2699">
                  <c:v>1.156275285817825E-2</c:v>
                </c:pt>
                <c:pt idx="2700">
                  <c:v>1.1558441171933687E-2</c:v>
                </c:pt>
                <c:pt idx="2701">
                  <c:v>1.1554166464245863E-2</c:v>
                </c:pt>
                <c:pt idx="2702">
                  <c:v>1.154992873498966E-2</c:v>
                </c:pt>
                <c:pt idx="2703">
                  <c:v>1.1545727984049519E-2</c:v>
                </c:pt>
                <c:pt idx="2704">
                  <c:v>1.1541564211304667E-2</c:v>
                </c:pt>
                <c:pt idx="2705">
                  <c:v>1.1537437416636067E-2</c:v>
                </c:pt>
                <c:pt idx="2706">
                  <c:v>1.15333475999299E-2</c:v>
                </c:pt>
                <c:pt idx="2707">
                  <c:v>1.1529294761067996E-2</c:v>
                </c:pt>
                <c:pt idx="2708">
                  <c:v>1.1525374452241591E-2</c:v>
                </c:pt>
                <c:pt idx="2709">
                  <c:v>1.1521393054737161E-2</c:v>
                </c:pt>
                <c:pt idx="2710">
                  <c:v>1.1517448633521136E-2</c:v>
                </c:pt>
                <c:pt idx="2711">
                  <c:v>1.1513541188483713E-2</c:v>
                </c:pt>
                <c:pt idx="2712">
                  <c:v>1.1509670719515091E-2</c:v>
                </c:pt>
                <c:pt idx="2713">
                  <c:v>1.1505837226505469E-2</c:v>
                </c:pt>
                <c:pt idx="2714">
                  <c:v>1.1502040709347674E-2</c:v>
                </c:pt>
                <c:pt idx="2715">
                  <c:v>1.1498281167937181E-2</c:v>
                </c:pt>
                <c:pt idx="2716">
                  <c:v>1.1494558602168576E-2</c:v>
                </c:pt>
                <c:pt idx="2717">
                  <c:v>1.149094613369428E-2</c:v>
                </c:pt>
                <c:pt idx="2718">
                  <c:v>1.1487294994160457E-2</c:v>
                </c:pt>
                <c:pt idx="2719">
                  <c:v>1.1483680828753506E-2</c:v>
                </c:pt>
                <c:pt idx="2720">
                  <c:v>1.1480103637370398E-2</c:v>
                </c:pt>
                <c:pt idx="2721">
                  <c:v>1.147643762853276E-2</c:v>
                </c:pt>
                <c:pt idx="2722">
                  <c:v>1.1472939444193166E-2</c:v>
                </c:pt>
                <c:pt idx="2723">
                  <c:v>1.1469478235991379E-2</c:v>
                </c:pt>
                <c:pt idx="2724">
                  <c:v>1.146605400383008E-2</c:v>
                </c:pt>
                <c:pt idx="2725">
                  <c:v>1.1462666747609353E-2</c:v>
                </c:pt>
                <c:pt idx="2726">
                  <c:v>1.1459366582381484E-2</c:v>
                </c:pt>
                <c:pt idx="2727">
                  <c:v>1.1456050742027546E-2</c:v>
                </c:pt>
                <c:pt idx="2728">
                  <c:v>1.1452771876136658E-2</c:v>
                </c:pt>
                <c:pt idx="2729">
                  <c:v>1.1449529984613955E-2</c:v>
                </c:pt>
                <c:pt idx="2730">
                  <c:v>1.1446285102353397E-2</c:v>
                </c:pt>
                <c:pt idx="2731">
                  <c:v>1.1443119699820264E-2</c:v>
                </c:pt>
                <c:pt idx="2732">
                  <c:v>1.1439991272583E-2</c:v>
                </c:pt>
                <c:pt idx="2733">
                  <c:v>1.1436899820553849E-2</c:v>
                </c:pt>
                <c:pt idx="2734">
                  <c:v>1.1433845343643315E-2</c:v>
                </c:pt>
                <c:pt idx="2735">
                  <c:v>1.1430827841766253E-2</c:v>
                </c:pt>
                <c:pt idx="2736">
                  <c:v>1.1427847314834904E-2</c:v>
                </c:pt>
                <c:pt idx="2737">
                  <c:v>1.1424903762770201E-2</c:v>
                </c:pt>
                <c:pt idx="2738">
                  <c:v>1.142199718548439E-2</c:v>
                </c:pt>
                <c:pt idx="2739">
                  <c:v>1.1419127582896664E-2</c:v>
                </c:pt>
                <c:pt idx="2740">
                  <c:v>1.1416294954927087E-2</c:v>
                </c:pt>
                <c:pt idx="2741">
                  <c:v>1.141349930149225E-2</c:v>
                </c:pt>
                <c:pt idx="2742">
                  <c:v>1.1410740622517429E-2</c:v>
                </c:pt>
                <c:pt idx="2743">
                  <c:v>1.1408018917923556E-2</c:v>
                </c:pt>
                <c:pt idx="2744">
                  <c:v>1.1405334187629824E-2</c:v>
                </c:pt>
                <c:pt idx="2745">
                  <c:v>1.1402686431565858E-2</c:v>
                </c:pt>
                <c:pt idx="2746">
                  <c:v>1.140007564965346E-2</c:v>
                </c:pt>
                <c:pt idx="2747">
                  <c:v>1.1397498456031127E-2</c:v>
                </c:pt>
                <c:pt idx="2748">
                  <c:v>1.1394959061483299E-2</c:v>
                </c:pt>
                <c:pt idx="2749">
                  <c:v>1.1392456639687366E-2</c:v>
                </c:pt>
                <c:pt idx="2750">
                  <c:v>1.1389991190573929E-2</c:v>
                </c:pt>
                <c:pt idx="2751">
                  <c:v>1.1387562714075353E-2</c:v>
                </c:pt>
                <c:pt idx="2752">
                  <c:v>1.1385187411321716E-2</c:v>
                </c:pt>
                <c:pt idx="2753">
                  <c:v>1.1382835446469276E-2</c:v>
                </c:pt>
                <c:pt idx="2754">
                  <c:v>1.1380520455207979E-2</c:v>
                </c:pt>
                <c:pt idx="2755">
                  <c:v>1.1378242437471793E-2</c:v>
                </c:pt>
                <c:pt idx="2756">
                  <c:v>1.1376001393198162E-2</c:v>
                </c:pt>
                <c:pt idx="2757">
                  <c:v>1.1373797322322785E-2</c:v>
                </c:pt>
                <c:pt idx="2758">
                  <c:v>1.1371630224782237E-2</c:v>
                </c:pt>
                <c:pt idx="2759">
                  <c:v>1.1369500100516565E-2</c:v>
                </c:pt>
                <c:pt idx="2760">
                  <c:v>1.136733366154008E-2</c:v>
                </c:pt>
                <c:pt idx="2761">
                  <c:v>1.1365272331760323E-2</c:v>
                </c:pt>
                <c:pt idx="2762">
                  <c:v>1.1363247972730584E-2</c:v>
                </c:pt>
                <c:pt idx="2763">
                  <c:v>1.1361260584396682E-2</c:v>
                </c:pt>
                <c:pt idx="2764">
                  <c:v>1.1359310166701775E-2</c:v>
                </c:pt>
                <c:pt idx="2765">
                  <c:v>1.1357396719594348E-2</c:v>
                </c:pt>
                <c:pt idx="2766">
                  <c:v>1.1355572236586346E-2</c:v>
                </c:pt>
                <c:pt idx="2767">
                  <c:v>1.1353680736926108E-2</c:v>
                </c:pt>
                <c:pt idx="2768">
                  <c:v>1.1351878201264043E-2</c:v>
                </c:pt>
                <c:pt idx="2769">
                  <c:v>1.1350112635982512E-2</c:v>
                </c:pt>
                <c:pt idx="2770">
                  <c:v>1.1348384041031778E-2</c:v>
                </c:pt>
                <c:pt idx="2771">
                  <c:v>1.1346692416366544E-2</c:v>
                </c:pt>
                <c:pt idx="2772">
                  <c:v>1.1345037761938848E-2</c:v>
                </c:pt>
                <c:pt idx="2773">
                  <c:v>1.1343560522835092E-2</c:v>
                </c:pt>
                <c:pt idx="2774">
                  <c:v>1.1341984991050056E-2</c:v>
                </c:pt>
                <c:pt idx="2775">
                  <c:v>1.1340446431703174E-2</c:v>
                </c:pt>
                <c:pt idx="2776">
                  <c:v>1.1338944844749265E-2</c:v>
                </c:pt>
                <c:pt idx="2777">
                  <c:v>1.1337480230146624E-2</c:v>
                </c:pt>
                <c:pt idx="2778">
                  <c:v>1.1335969273229161E-2</c:v>
                </c:pt>
                <c:pt idx="2779">
                  <c:v>1.1334576006137133E-2</c:v>
                </c:pt>
                <c:pt idx="2780">
                  <c:v>1.1333219710112193E-2</c:v>
                </c:pt>
                <c:pt idx="2781">
                  <c:v>1.133190038511481E-2</c:v>
                </c:pt>
                <c:pt idx="2782">
                  <c:v>1.1330711740980959E-2</c:v>
                </c:pt>
                <c:pt idx="2783">
                  <c:v>1.132946895965007E-2</c:v>
                </c:pt>
                <c:pt idx="2784">
                  <c:v>1.1328263150401967E-2</c:v>
                </c:pt>
                <c:pt idx="2785">
                  <c:v>1.1327094313204503E-2</c:v>
                </c:pt>
                <c:pt idx="2786">
                  <c:v>1.1325962448022054E-2</c:v>
                </c:pt>
                <c:pt idx="2787">
                  <c:v>1.1324867554821602E-2</c:v>
                </c:pt>
                <c:pt idx="2788">
                  <c:v>1.1323809633576213E-2</c:v>
                </c:pt>
                <c:pt idx="2789">
                  <c:v>1.1322788684255475E-2</c:v>
                </c:pt>
                <c:pt idx="2790">
                  <c:v>1.1321804706825506E-2</c:v>
                </c:pt>
                <c:pt idx="2791">
                  <c:v>1.132085770126371E-2</c:v>
                </c:pt>
                <c:pt idx="2792">
                  <c:v>1.1319947667541418E-2</c:v>
                </c:pt>
                <c:pt idx="2793">
                  <c:v>1.1319074605633432E-2</c:v>
                </c:pt>
                <c:pt idx="2794">
                  <c:v>1.1318238515514554E-2</c:v>
                </c:pt>
                <c:pt idx="2795">
                  <c:v>1.1317439397160458E-2</c:v>
                </c:pt>
                <c:pt idx="2796">
                  <c:v>1.1316677250551155E-2</c:v>
                </c:pt>
                <c:pt idx="2797">
                  <c:v>1.1315952075662321E-2</c:v>
                </c:pt>
                <c:pt idx="2798">
                  <c:v>1.1315263872475709E-2</c:v>
                </c:pt>
                <c:pt idx="2799">
                  <c:v>1.1314612640968728E-2</c:v>
                </c:pt>
                <c:pt idx="2800">
                  <c:v>1.1313857662415178E-2</c:v>
                </c:pt>
                <c:pt idx="2801">
                  <c:v>1.1313277751585492E-2</c:v>
                </c:pt>
                <c:pt idx="2802">
                  <c:v>1.1312734811228202E-2</c:v>
                </c:pt>
                <c:pt idx="2803">
                  <c:v>1.1312228841323109E-2</c:v>
                </c:pt>
                <c:pt idx="2804">
                  <c:v>1.1311911058053091E-2</c:v>
                </c:pt>
                <c:pt idx="2805">
                  <c:v>1.1311481656287641E-2</c:v>
                </c:pt>
                <c:pt idx="2806">
                  <c:v>1.131108922609669E-2</c:v>
                </c:pt>
                <c:pt idx="2807">
                  <c:v>1.1310733767468941E-2</c:v>
                </c:pt>
                <c:pt idx="2808">
                  <c:v>1.1310415280393097E-2</c:v>
                </c:pt>
                <c:pt idx="2809">
                  <c:v>1.131013376486221E-2</c:v>
                </c:pt>
                <c:pt idx="2810">
                  <c:v>1.1309889220868461E-2</c:v>
                </c:pt>
                <c:pt idx="2811">
                  <c:v>1.1309681648405763E-2</c:v>
                </c:pt>
                <c:pt idx="2812">
                  <c:v>1.1309338780631248E-2</c:v>
                </c:pt>
                <c:pt idx="2813">
                  <c:v>1.1309027866324151E-2</c:v>
                </c:pt>
                <c:pt idx="2814">
                  <c:v>1.1308925933168013E-2</c:v>
                </c:pt>
                <c:pt idx="2815">
                  <c:v>1.1308860969206691E-2</c:v>
                </c:pt>
                <c:pt idx="2816">
                  <c:v>1.1309015538879641E-2</c:v>
                </c:pt>
                <c:pt idx="2817">
                  <c:v>1.1308841948856063E-2</c:v>
                </c:pt>
                <c:pt idx="2818">
                  <c:v>1.1308887892466757E-2</c:v>
                </c:pt>
                <c:pt idx="2819">
                  <c:v>1.1308970805269603E-2</c:v>
                </c:pt>
                <c:pt idx="2820">
                  <c:v>1.1309090687267265E-2</c:v>
                </c:pt>
                <c:pt idx="2821">
                  <c:v>1.1308661732994366E-2</c:v>
                </c:pt>
                <c:pt idx="2822">
                  <c:v>1.1309441358860362E-2</c:v>
                </c:pt>
                <c:pt idx="2823">
                  <c:v>1.1309672148466454E-2</c:v>
                </c:pt>
                <c:pt idx="2824">
                  <c:v>1.1309939907284239E-2</c:v>
                </c:pt>
                <c:pt idx="2825">
                  <c:v>1.1310657643142966E-2</c:v>
                </c:pt>
                <c:pt idx="2826">
                  <c:v>1.1311004643505323E-2</c:v>
                </c:pt>
                <c:pt idx="2827">
                  <c:v>1.1311388615428276E-2</c:v>
                </c:pt>
                <c:pt idx="2828">
                  <c:v>1.1311809558923989E-2</c:v>
                </c:pt>
                <c:pt idx="2829">
                  <c:v>1.1312267474003757E-2</c:v>
                </c:pt>
                <c:pt idx="2830">
                  <c:v>1.1312542458494902E-2</c:v>
                </c:pt>
                <c:pt idx="2831">
                  <c:v>1.1313071659345076E-2</c:v>
                </c:pt>
                <c:pt idx="2832">
                  <c:v>1.1313637830658863E-2</c:v>
                </c:pt>
                <c:pt idx="2833">
                  <c:v>1.1314240972452075E-2</c:v>
                </c:pt>
                <c:pt idx="2834">
                  <c:v>1.1315111623649989E-2</c:v>
                </c:pt>
                <c:pt idx="2835">
                  <c:v>1.1315791368542535E-2</c:v>
                </c:pt>
                <c:pt idx="2836">
                  <c:v>1.1316508085130354E-2</c:v>
                </c:pt>
                <c:pt idx="2837">
                  <c:v>1.1317261773436902E-2</c:v>
                </c:pt>
                <c:pt idx="2838">
                  <c:v>1.1318052433478687E-2</c:v>
                </c:pt>
                <c:pt idx="2839">
                  <c:v>1.1318880065282647E-2</c:v>
                </c:pt>
                <c:pt idx="2840">
                  <c:v>1.1319744668870502E-2</c:v>
                </c:pt>
                <c:pt idx="2841">
                  <c:v>1.1320646244263974E-2</c:v>
                </c:pt>
                <c:pt idx="2842">
                  <c:v>1.1321584791494343E-2</c:v>
                </c:pt>
                <c:pt idx="2843">
                  <c:v>1.132256031058246E-2</c:v>
                </c:pt>
                <c:pt idx="2844">
                  <c:v>1.1323572801561344E-2</c:v>
                </c:pt>
                <c:pt idx="2845">
                  <c:v>1.1324622264454454E-2</c:v>
                </c:pt>
                <c:pt idx="2846">
                  <c:v>1.1325708699294806E-2</c:v>
                </c:pt>
                <c:pt idx="2847">
                  <c:v>1.1326832106109337E-2</c:v>
                </c:pt>
                <c:pt idx="2848">
                  <c:v>1.1327992484935406E-2</c:v>
                </c:pt>
                <c:pt idx="2849">
                  <c:v>1.1329189835800819E-2</c:v>
                </c:pt>
                <c:pt idx="2850">
                  <c:v>1.1330424158742067E-2</c:v>
                </c:pt>
                <c:pt idx="2851">
                  <c:v>1.1331695453793906E-2</c:v>
                </c:pt>
                <c:pt idx="2852">
                  <c:v>1.1332725086266137E-2</c:v>
                </c:pt>
                <c:pt idx="2853">
                  <c:v>1.1334067642567872E-2</c:v>
                </c:pt>
                <c:pt idx="2854">
                  <c:v>1.1335447169918246E-2</c:v>
                </c:pt>
                <c:pt idx="2855">
                  <c:v>1.1337150355835279E-2</c:v>
                </c:pt>
                <c:pt idx="2856">
                  <c:v>1.1338606511997015E-2</c:v>
                </c:pt>
                <c:pt idx="2857">
                  <c:v>1.1340099640499594E-2</c:v>
                </c:pt>
                <c:pt idx="2858">
                  <c:v>1.1341629741386456E-2</c:v>
                </c:pt>
                <c:pt idx="2859">
                  <c:v>1.134319681469931E-2</c:v>
                </c:pt>
                <c:pt idx="2860">
                  <c:v>1.1344800860483333E-2</c:v>
                </c:pt>
                <c:pt idx="2861">
                  <c:v>1.1346441878784579E-2</c:v>
                </c:pt>
                <c:pt idx="2862">
                  <c:v>1.1348119869648229E-2</c:v>
                </c:pt>
                <c:pt idx="2863">
                  <c:v>1.1349834833121198E-2</c:v>
                </c:pt>
                <c:pt idx="2864">
                  <c:v>1.1351586769253887E-2</c:v>
                </c:pt>
                <c:pt idx="2865">
                  <c:v>1.1352748729452244E-2</c:v>
                </c:pt>
                <c:pt idx="2866">
                  <c:v>1.1354569214550025E-2</c:v>
                </c:pt>
                <c:pt idx="2867">
                  <c:v>1.1356426670103836E-2</c:v>
                </c:pt>
                <c:pt idx="2868">
                  <c:v>1.1358594746462281E-2</c:v>
                </c:pt>
                <c:pt idx="2869">
                  <c:v>1.1360531424594811E-2</c:v>
                </c:pt>
                <c:pt idx="2870">
                  <c:v>1.1362505073346796E-2</c:v>
                </c:pt>
                <c:pt idx="2871">
                  <c:v>1.1364515692773303E-2</c:v>
                </c:pt>
                <c:pt idx="2872">
                  <c:v>1.1366563282929398E-2</c:v>
                </c:pt>
                <c:pt idx="2873">
                  <c:v>1.1368312761465479E-2</c:v>
                </c:pt>
                <c:pt idx="2874">
                  <c:v>1.1370431585650348E-2</c:v>
                </c:pt>
                <c:pt idx="2875">
                  <c:v>1.1372587379555986E-2</c:v>
                </c:pt>
                <c:pt idx="2876">
                  <c:v>1.1374780143240769E-2</c:v>
                </c:pt>
                <c:pt idx="2877">
                  <c:v>1.1378048433906407E-2</c:v>
                </c:pt>
                <c:pt idx="2878">
                  <c:v>1.1380323274861145E-2</c:v>
                </c:pt>
                <c:pt idx="2879">
                  <c:v>1.1382635089335782E-2</c:v>
                </c:pt>
                <c:pt idx="2880">
                  <c:v>1.138498387739635E-2</c:v>
                </c:pt>
                <c:pt idx="2881">
                  <c:v>1.1387369639109754E-2</c:v>
                </c:pt>
                <c:pt idx="2882">
                  <c:v>1.1389432347743457E-2</c:v>
                </c:pt>
                <c:pt idx="2883">
                  <c:v>1.1391889338343003E-2</c:v>
                </c:pt>
                <c:pt idx="2884">
                  <c:v>1.1394383301609237E-2</c:v>
                </c:pt>
                <c:pt idx="2885">
                  <c:v>1.1396914237612429E-2</c:v>
                </c:pt>
                <c:pt idx="2886">
                  <c:v>1.139985305485087E-2</c:v>
                </c:pt>
                <c:pt idx="2887">
                  <c:v>1.1402460659928821E-2</c:v>
                </c:pt>
                <c:pt idx="2888">
                  <c:v>1.1405105239153125E-2</c:v>
                </c:pt>
                <c:pt idx="2889">
                  <c:v>1.1407786792597638E-2</c:v>
                </c:pt>
                <c:pt idx="2890">
                  <c:v>1.1410505320339687E-2</c:v>
                </c:pt>
                <c:pt idx="2891">
                  <c:v>1.1413260822454864E-2</c:v>
                </c:pt>
                <c:pt idx="2892">
                  <c:v>1.1416053299019629E-2</c:v>
                </c:pt>
                <c:pt idx="2893">
                  <c:v>1.1418882750116528E-2</c:v>
                </c:pt>
                <c:pt idx="2894">
                  <c:v>1.1421749175823755E-2</c:v>
                </c:pt>
                <c:pt idx="2895">
                  <c:v>1.142465257622125E-2</c:v>
                </c:pt>
                <c:pt idx="2896">
                  <c:v>1.142759295139242E-2</c:v>
                </c:pt>
                <c:pt idx="2897">
                  <c:v>1.1430570301419812E-2</c:v>
                </c:pt>
                <c:pt idx="2898">
                  <c:v>1.1433584626388573E-2</c:v>
                </c:pt>
                <c:pt idx="2899">
                  <c:v>1.1436635926381247E-2</c:v>
                </c:pt>
                <c:pt idx="2900">
                  <c:v>1.1439724201486458E-2</c:v>
                </c:pt>
                <c:pt idx="2901">
                  <c:v>1.144284945179283E-2</c:v>
                </c:pt>
                <c:pt idx="2902">
                  <c:v>1.1446011677385513E-2</c:v>
                </c:pt>
                <c:pt idx="2903">
                  <c:v>1.1449210878354869E-2</c:v>
                </c:pt>
                <c:pt idx="2904">
                  <c:v>1.1452026941977465E-2</c:v>
                </c:pt>
                <c:pt idx="2905">
                  <c:v>1.1455297348953026E-2</c:v>
                </c:pt>
                <c:pt idx="2906">
                  <c:v>1.1458604730367042E-2</c:v>
                </c:pt>
                <c:pt idx="2907">
                  <c:v>1.1462377437826266E-2</c:v>
                </c:pt>
                <c:pt idx="2908">
                  <c:v>1.1465761517058757E-2</c:v>
                </c:pt>
                <c:pt idx="2909">
                  <c:v>1.1469182572224866E-2</c:v>
                </c:pt>
                <c:pt idx="2910">
                  <c:v>1.1472640603423645E-2</c:v>
                </c:pt>
                <c:pt idx="2911">
                  <c:v>1.147613561075154E-2</c:v>
                </c:pt>
                <c:pt idx="2912">
                  <c:v>1.1479667594308471E-2</c:v>
                </c:pt>
                <c:pt idx="2913">
                  <c:v>1.1483236554193487E-2</c:v>
                </c:pt>
                <c:pt idx="2914">
                  <c:v>1.1486842490507378E-2</c:v>
                </c:pt>
                <c:pt idx="2915">
                  <c:v>1.1490485403351803E-2</c:v>
                </c:pt>
                <c:pt idx="2916">
                  <c:v>1.1494165292831895E-2</c:v>
                </c:pt>
                <c:pt idx="2917">
                  <c:v>1.1497426266143867E-2</c:v>
                </c:pt>
                <c:pt idx="2918">
                  <c:v>1.1501177348343886E-2</c:v>
                </c:pt>
                <c:pt idx="2919">
                  <c:v>1.1504965406268367E-2</c:v>
                </c:pt>
                <c:pt idx="2920">
                  <c:v>1.1509339891854441E-2</c:v>
                </c:pt>
                <c:pt idx="2921">
                  <c:v>1.1513207183825936E-2</c:v>
                </c:pt>
                <c:pt idx="2922">
                  <c:v>1.1517111451857447E-2</c:v>
                </c:pt>
                <c:pt idx="2923">
                  <c:v>1.152105269605702E-2</c:v>
                </c:pt>
                <c:pt idx="2924">
                  <c:v>1.1525030916535334E-2</c:v>
                </c:pt>
                <c:pt idx="2925">
                  <c:v>1.1528567977729054E-2</c:v>
                </c:pt>
                <c:pt idx="2926">
                  <c:v>1.1532617380393795E-2</c:v>
                </c:pt>
                <c:pt idx="2927">
                  <c:v>1.1536703758435962E-2</c:v>
                </c:pt>
                <c:pt idx="2928">
                  <c:v>1.1540827111970131E-2</c:v>
                </c:pt>
                <c:pt idx="2929">
                  <c:v>1.1544987441108212E-2</c:v>
                </c:pt>
                <c:pt idx="2930">
                  <c:v>1.1550169024278127E-2</c:v>
                </c:pt>
                <c:pt idx="2931">
                  <c:v>1.1554408858957992E-2</c:v>
                </c:pt>
                <c:pt idx="2932">
                  <c:v>1.1558685672077297E-2</c:v>
                </c:pt>
                <c:pt idx="2933">
                  <c:v>1.1562999463760291E-2</c:v>
                </c:pt>
                <c:pt idx="2934">
                  <c:v>1.1566846841586717E-2</c:v>
                </c:pt>
                <c:pt idx="2935">
                  <c:v>1.1571231808691742E-2</c:v>
                </c:pt>
                <c:pt idx="2936">
                  <c:v>1.1575653753478342E-2</c:v>
                </c:pt>
                <c:pt idx="2937">
                  <c:v>1.158011267606774E-2</c:v>
                </c:pt>
                <c:pt idx="2938">
                  <c:v>1.1586799475914573E-2</c:v>
                </c:pt>
                <c:pt idx="2939">
                  <c:v>1.159134599938717E-2</c:v>
                </c:pt>
                <c:pt idx="2940">
                  <c:v>1.1595929504827894E-2</c:v>
                </c:pt>
                <c:pt idx="2941">
                  <c:v>1.1600549992366852E-2</c:v>
                </c:pt>
                <c:pt idx="2942">
                  <c:v>1.1603628381075605E-2</c:v>
                </c:pt>
                <c:pt idx="2943">
                  <c:v>1.1609901914279467E-2</c:v>
                </c:pt>
                <c:pt idx="2944">
                  <c:v>1.1614633348924397E-2</c:v>
                </c:pt>
                <c:pt idx="2945">
                  <c:v>1.1619401766206704E-2</c:v>
                </c:pt>
                <c:pt idx="2946">
                  <c:v>1.1624207166266701E-2</c:v>
                </c:pt>
                <c:pt idx="2947">
                  <c:v>1.1629049549243004E-2</c:v>
                </c:pt>
                <c:pt idx="2948">
                  <c:v>1.1633928915276773E-2</c:v>
                </c:pt>
                <c:pt idx="2949">
                  <c:v>1.1638845264506623E-2</c:v>
                </c:pt>
                <c:pt idx="2950">
                  <c:v>1.1643798597075417E-2</c:v>
                </c:pt>
                <c:pt idx="2951">
                  <c:v>1.1648788913126021E-2</c:v>
                </c:pt>
                <c:pt idx="2952">
                  <c:v>1.1653816212802998E-2</c:v>
                </c:pt>
                <c:pt idx="2953">
                  <c:v>1.1658880496250915E-2</c:v>
                </c:pt>
                <c:pt idx="2954">
                  <c:v>1.1663981763616887E-2</c:v>
                </c:pt>
                <c:pt idx="2955">
                  <c:v>1.1667431731130325E-2</c:v>
                </c:pt>
                <c:pt idx="2956">
                  <c:v>1.1672598539793E-2</c:v>
                </c:pt>
                <c:pt idx="2957">
                  <c:v>1.167780232896927E-2</c:v>
                </c:pt>
                <c:pt idx="2958">
                  <c:v>1.168304309880671E-2</c:v>
                </c:pt>
                <c:pt idx="2959">
                  <c:v>1.1690042864403224E-2</c:v>
                </c:pt>
                <c:pt idx="2960">
                  <c:v>1.1695366038404391E-2</c:v>
                </c:pt>
                <c:pt idx="2961">
                  <c:v>1.1700726197378089E-2</c:v>
                </c:pt>
                <c:pt idx="2962">
                  <c:v>1.1706123341477389E-2</c:v>
                </c:pt>
                <c:pt idx="2963">
                  <c:v>1.1711557470858759E-2</c:v>
                </c:pt>
                <c:pt idx="2964">
                  <c:v>1.1715264319976583E-2</c:v>
                </c:pt>
                <c:pt idx="2965">
                  <c:v>1.1722536686096146E-2</c:v>
                </c:pt>
                <c:pt idx="2966">
                  <c:v>1.1728081772269356E-2</c:v>
                </c:pt>
                <c:pt idx="2967">
                  <c:v>1.1733663844358172E-2</c:v>
                </c:pt>
                <c:pt idx="2968">
                  <c:v>1.1737484766249893E-2</c:v>
                </c:pt>
                <c:pt idx="2969">
                  <c:v>1.1742530693651609E-2</c:v>
                </c:pt>
                <c:pt idx="2970">
                  <c:v>1.1748212416414994E-2</c:v>
                </c:pt>
                <c:pt idx="2971">
                  <c:v>1.1753931120519034E-2</c:v>
                </c:pt>
                <c:pt idx="2972">
                  <c:v>1.176338780587485E-2</c:v>
                </c:pt>
                <c:pt idx="2973">
                  <c:v>1.176858753388778E-2</c:v>
                </c:pt>
                <c:pt idx="2974">
                  <c:v>1.1774435864884405E-2</c:v>
                </c:pt>
                <c:pt idx="2975">
                  <c:v>1.1780321179243337E-2</c:v>
                </c:pt>
                <c:pt idx="2976">
                  <c:v>1.178624347712884E-2</c:v>
                </c:pt>
                <c:pt idx="2977">
                  <c:v>1.1792202758706058E-2</c:v>
                </c:pt>
                <c:pt idx="2978">
                  <c:v>1.1798199024142766E-2</c:v>
                </c:pt>
                <c:pt idx="2979">
                  <c:v>1.1804232273605865E-2</c:v>
                </c:pt>
                <c:pt idx="2980">
                  <c:v>1.181030250726489E-2</c:v>
                </c:pt>
                <c:pt idx="2981">
                  <c:v>1.1817046875137545E-2</c:v>
                </c:pt>
                <c:pt idx="2982">
                  <c:v>1.1823193920986404E-2</c:v>
                </c:pt>
                <c:pt idx="2983">
                  <c:v>1.1829377952872974E-2</c:v>
                </c:pt>
                <c:pt idx="2984">
                  <c:v>1.1835598970973634E-2</c:v>
                </c:pt>
                <c:pt idx="2985">
                  <c:v>1.1842105057544279E-2</c:v>
                </c:pt>
                <c:pt idx="2986">
                  <c:v>1.1848402483592162E-2</c:v>
                </c:pt>
                <c:pt idx="2987">
                  <c:v>1.1854736895070148E-2</c:v>
                </c:pt>
                <c:pt idx="2988">
                  <c:v>1.1861108292154799E-2</c:v>
                </c:pt>
                <c:pt idx="2989">
                  <c:v>1.1867516675025313E-2</c:v>
                </c:pt>
                <c:pt idx="2990">
                  <c:v>1.187462523921415E-2</c:v>
                </c:pt>
                <c:pt idx="2991">
                  <c:v>1.1881110449722761E-2</c:v>
                </c:pt>
                <c:pt idx="2992">
                  <c:v>1.1887632647907773E-2</c:v>
                </c:pt>
                <c:pt idx="2993">
                  <c:v>1.1894191833951646E-2</c:v>
                </c:pt>
                <c:pt idx="2994">
                  <c:v>1.1900788008040321E-2</c:v>
                </c:pt>
                <c:pt idx="2995">
                  <c:v>1.1907421170360604E-2</c:v>
                </c:pt>
                <c:pt idx="2996">
                  <c:v>1.1914091321099302E-2</c:v>
                </c:pt>
                <c:pt idx="2997">
                  <c:v>1.1920798460444091E-2</c:v>
                </c:pt>
                <c:pt idx="2998">
                  <c:v>1.1927542588586122E-2</c:v>
                </c:pt>
                <c:pt idx="2999">
                  <c:v>1.193432347267861E-2</c:v>
                </c:pt>
                <c:pt idx="3000">
                  <c:v>1.1941138590499124E-2</c:v>
                </c:pt>
                <c:pt idx="3001">
                  <c:v>1.1947984120389023E-2</c:v>
                </c:pt>
                <c:pt idx="3002">
                  <c:v>1.1954856225742492E-2</c:v>
                </c:pt>
                <c:pt idx="3003">
                  <c:v>1.1961751069931992E-2</c:v>
                </c:pt>
                <c:pt idx="3004">
                  <c:v>1.1968664816303052E-2</c:v>
                </c:pt>
                <c:pt idx="3005">
                  <c:v>1.1975593628175131E-2</c:v>
                </c:pt>
                <c:pt idx="3006">
                  <c:v>1.1982533668835544E-2</c:v>
                </c:pt>
                <c:pt idx="3007">
                  <c:v>1.1988785237876644E-2</c:v>
                </c:pt>
                <c:pt idx="3008">
                  <c:v>1.1995736627280082E-2</c:v>
                </c:pt>
                <c:pt idx="3009">
                  <c:v>1.2002687879616898E-2</c:v>
                </c:pt>
                <c:pt idx="3010">
                  <c:v>1.2009635116036447E-2</c:v>
                </c:pt>
                <c:pt idx="3011">
                  <c:v>1.2016574457661725E-2</c:v>
                </c:pt>
                <c:pt idx="3012">
                  <c:v>1.2024194977619217E-2</c:v>
                </c:pt>
                <c:pt idx="3013">
                  <c:v>1.2031108551825384E-2</c:v>
                </c:pt>
                <c:pt idx="3014">
                  <c:v>1.203800868951096E-2</c:v>
                </c:pt>
                <c:pt idx="3015">
                  <c:v>1.2044895390602091E-2</c:v>
                </c:pt>
                <c:pt idx="3016">
                  <c:v>1.2051768655028395E-2</c:v>
                </c:pt>
                <c:pt idx="3017">
                  <c:v>1.2058628482720369E-2</c:v>
                </c:pt>
                <c:pt idx="3018">
                  <c:v>1.206547487360589E-2</c:v>
                </c:pt>
                <c:pt idx="3019">
                  <c:v>1.2072307827617191E-2</c:v>
                </c:pt>
                <c:pt idx="3020">
                  <c:v>1.2077753311188211E-2</c:v>
                </c:pt>
                <c:pt idx="3021">
                  <c:v>1.2084560854590087E-2</c:v>
                </c:pt>
                <c:pt idx="3022">
                  <c:v>1.2091354961559553E-2</c:v>
                </c:pt>
                <c:pt idx="3023">
                  <c:v>1.2098135632030882E-2</c:v>
                </c:pt>
                <c:pt idx="3024">
                  <c:v>1.2104902865933909E-2</c:v>
                </c:pt>
                <c:pt idx="3025">
                  <c:v>1.2111656663200243E-2</c:v>
                </c:pt>
                <c:pt idx="3026">
                  <c:v>1.2119079672862944E-2</c:v>
                </c:pt>
                <c:pt idx="3027">
                  <c:v>1.2125123947554606E-2</c:v>
                </c:pt>
                <c:pt idx="3028">
                  <c:v>1.2131837434506743E-2</c:v>
                </c:pt>
                <c:pt idx="3029">
                  <c:v>1.2138537484552181E-2</c:v>
                </c:pt>
                <c:pt idx="3030">
                  <c:v>1.2145224097622531E-2</c:v>
                </c:pt>
                <c:pt idx="3031">
                  <c:v>1.2151897273653844E-2</c:v>
                </c:pt>
                <c:pt idx="3032">
                  <c:v>1.2158557012575066E-2</c:v>
                </c:pt>
                <c:pt idx="3033">
                  <c:v>1.216655827274651E-2</c:v>
                </c:pt>
                <c:pt idx="3034">
                  <c:v>1.2173189665272918E-2</c:v>
                </c:pt>
                <c:pt idx="3035">
                  <c:v>1.2179807619816423E-2</c:v>
                </c:pt>
                <c:pt idx="3036">
                  <c:v>1.2186412136310125E-2</c:v>
                </c:pt>
                <c:pt idx="3037">
                  <c:v>1.2193003214684514E-2</c:v>
                </c:pt>
                <c:pt idx="3038">
                  <c:v>1.2198907086557605E-2</c:v>
                </c:pt>
                <c:pt idx="3039">
                  <c:v>1.2205472026193034E-2</c:v>
                </c:pt>
                <c:pt idx="3040">
                  <c:v>1.2212023527848063E-2</c:v>
                </c:pt>
                <c:pt idx="3041">
                  <c:v>1.2218561591455934E-2</c:v>
                </c:pt>
                <c:pt idx="3042">
                  <c:v>1.2225757032412998E-2</c:v>
                </c:pt>
                <c:pt idx="3043">
                  <c:v>1.2232267480659595E-2</c:v>
                </c:pt>
                <c:pt idx="3044">
                  <c:v>1.2238764490316821E-2</c:v>
                </c:pt>
                <c:pt idx="3045">
                  <c:v>1.2245248061316034E-2</c:v>
                </c:pt>
                <c:pt idx="3046">
                  <c:v>1.2251718193592939E-2</c:v>
                </c:pt>
                <c:pt idx="3047">
                  <c:v>1.2258174887079762E-2</c:v>
                </c:pt>
                <c:pt idx="3048">
                  <c:v>1.2264618141710471E-2</c:v>
                </c:pt>
                <c:pt idx="3049">
                  <c:v>1.2271047957420768E-2</c:v>
                </c:pt>
                <c:pt idx="3050">
                  <c:v>1.2277464334141144E-2</c:v>
                </c:pt>
                <c:pt idx="3051">
                  <c:v>1.2283867271807304E-2</c:v>
                </c:pt>
                <c:pt idx="3052">
                  <c:v>1.2290256770354949E-2</c:v>
                </c:pt>
                <c:pt idx="3053">
                  <c:v>1.229663282971544E-2</c:v>
                </c:pt>
                <c:pt idx="3054">
                  <c:v>1.2302995449825349E-2</c:v>
                </c:pt>
                <c:pt idx="3055">
                  <c:v>1.2309344630618642E-2</c:v>
                </c:pt>
                <c:pt idx="3056">
                  <c:v>1.2315680372030154E-2</c:v>
                </c:pt>
                <c:pt idx="3057">
                  <c:v>1.232200267399472E-2</c:v>
                </c:pt>
                <c:pt idx="3058">
                  <c:v>1.2328311536447173E-2</c:v>
                </c:pt>
                <c:pt idx="3059">
                  <c:v>1.233394875521732E-2</c:v>
                </c:pt>
                <c:pt idx="3060">
                  <c:v>1.2340231483454762E-2</c:v>
                </c:pt>
                <c:pt idx="3061">
                  <c:v>1.2346500772344107E-2</c:v>
                </c:pt>
                <c:pt idx="3062">
                  <c:v>1.2352756621817718E-2</c:v>
                </c:pt>
                <c:pt idx="3063">
                  <c:v>1.2358999031814106E-2</c:v>
                </c:pt>
                <c:pt idx="3064">
                  <c:v>1.2365882477793043E-2</c:v>
                </c:pt>
                <c:pt idx="3065">
                  <c:v>1.2372097261856068E-2</c:v>
                </c:pt>
                <c:pt idx="3066">
                  <c:v>1.2378298605891744E-2</c:v>
                </c:pt>
                <c:pt idx="3067">
                  <c:v>1.2384486509836638E-2</c:v>
                </c:pt>
                <c:pt idx="3068">
                  <c:v>1.2390660973627328E-2</c:v>
                </c:pt>
                <c:pt idx="3069">
                  <c:v>1.2396821997201249E-2</c:v>
                </c:pt>
                <c:pt idx="3070">
                  <c:v>1.240296958049498E-2</c:v>
                </c:pt>
                <c:pt idx="3071">
                  <c:v>1.2409103723444219E-2</c:v>
                </c:pt>
                <c:pt idx="3072">
                  <c:v>1.2413927387124879E-2</c:v>
                </c:pt>
                <c:pt idx="3073">
                  <c:v>1.2420036148510505E-2</c:v>
                </c:pt>
                <c:pt idx="3074">
                  <c:v>1.2426131470093082E-2</c:v>
                </c:pt>
                <c:pt idx="3075">
                  <c:v>1.2432213351809551E-2</c:v>
                </c:pt>
                <c:pt idx="3076">
                  <c:v>1.2438281793599515E-2</c:v>
                </c:pt>
                <c:pt idx="3077">
                  <c:v>1.2444981591311922E-2</c:v>
                </c:pt>
                <c:pt idx="3078">
                  <c:v>1.2450378357156566E-2</c:v>
                </c:pt>
                <c:pt idx="3079">
                  <c:v>1.2456406478801973E-2</c:v>
                </c:pt>
                <c:pt idx="3080">
                  <c:v>1.2462421160277515E-2</c:v>
                </c:pt>
                <c:pt idx="3081">
                  <c:v>1.2468422401523682E-2</c:v>
                </c:pt>
                <c:pt idx="3082">
                  <c:v>1.2474410202478303E-2</c:v>
                </c:pt>
                <c:pt idx="3083">
                  <c:v>1.2480384563083646E-2</c:v>
                </c:pt>
                <c:pt idx="3084">
                  <c:v>1.2486345483277539E-2</c:v>
                </c:pt>
                <c:pt idx="3085">
                  <c:v>1.2493570453566695E-2</c:v>
                </c:pt>
                <c:pt idx="3086">
                  <c:v>1.2499502983869357E-2</c:v>
                </c:pt>
                <c:pt idx="3087">
                  <c:v>1.2505422072836149E-2</c:v>
                </c:pt>
                <c:pt idx="3088">
                  <c:v>1.2511327720407988E-2</c:v>
                </c:pt>
                <c:pt idx="3089">
                  <c:v>1.2517219926519708E-2</c:v>
                </c:pt>
                <c:pt idx="3090">
                  <c:v>1.2522463750503457E-2</c:v>
                </c:pt>
                <c:pt idx="3091">
                  <c:v>1.252832982985847E-2</c:v>
                </c:pt>
                <c:pt idx="3092">
                  <c:v>1.2534182467951314E-2</c:v>
                </c:pt>
                <c:pt idx="3093">
                  <c:v>1.2540021664723134E-2</c:v>
                </c:pt>
                <c:pt idx="3094">
                  <c:v>1.2546479333105135E-2</c:v>
                </c:pt>
                <c:pt idx="3095">
                  <c:v>1.2552290889206707E-2</c:v>
                </c:pt>
                <c:pt idx="3096">
                  <c:v>1.2558089003429364E-2</c:v>
                </c:pt>
                <c:pt idx="3097">
                  <c:v>1.2563873675713154E-2</c:v>
                </c:pt>
                <c:pt idx="3098">
                  <c:v>1.2569644905999863E-2</c:v>
                </c:pt>
                <c:pt idx="3099">
                  <c:v>1.257540269423041E-2</c:v>
                </c:pt>
                <c:pt idx="3100">
                  <c:v>1.258114704034397E-2</c:v>
                </c:pt>
                <c:pt idx="3101">
                  <c:v>1.2586877944283202E-2</c:v>
                </c:pt>
                <c:pt idx="3102">
                  <c:v>1.2592595405988151E-2</c:v>
                </c:pt>
                <c:pt idx="3103">
                  <c:v>1.2598299425400604E-2</c:v>
                </c:pt>
                <c:pt idx="3104">
                  <c:v>1.2603990002462345E-2</c:v>
                </c:pt>
                <c:pt idx="3105">
                  <c:v>1.2609667137113425E-2</c:v>
                </c:pt>
                <c:pt idx="3106">
                  <c:v>1.2615330829297363E-2</c:v>
                </c:pt>
                <c:pt idx="3107">
                  <c:v>1.2620981078954211E-2</c:v>
                </c:pt>
                <c:pt idx="3108">
                  <c:v>1.2626617886026622E-2</c:v>
                </c:pt>
                <c:pt idx="3109">
                  <c:v>1.2632241250456382E-2</c:v>
                </c:pt>
                <c:pt idx="3110">
                  <c:v>1.2637851172187013E-2</c:v>
                </c:pt>
                <c:pt idx="3111">
                  <c:v>1.2643447651159436E-2</c:v>
                </c:pt>
                <c:pt idx="3112">
                  <c:v>1.2648412474077934E-2</c:v>
                </c:pt>
                <c:pt idx="3113">
                  <c:v>1.2653982832126164E-2</c:v>
                </c:pt>
                <c:pt idx="3114">
                  <c:v>1.2659539747635005E-2</c:v>
                </c:pt>
                <c:pt idx="3115">
                  <c:v>1.2665083220547359E-2</c:v>
                </c:pt>
                <c:pt idx="3116">
                  <c:v>1.2671228402646499E-2</c:v>
                </c:pt>
                <c:pt idx="3117">
                  <c:v>1.2676744223870615E-2</c:v>
                </c:pt>
                <c:pt idx="3118">
                  <c:v>1.2682246601936838E-2</c:v>
                </c:pt>
                <c:pt idx="3119">
                  <c:v>1.2687735536786955E-2</c:v>
                </c:pt>
                <c:pt idx="3120">
                  <c:v>1.2693211028368836E-2</c:v>
                </c:pt>
                <c:pt idx="3121">
                  <c:v>1.2698673076622527E-2</c:v>
                </c:pt>
                <c:pt idx="3122">
                  <c:v>1.2704121681494157E-2</c:v>
                </c:pt>
                <c:pt idx="3123">
                  <c:v>1.2709556842926384E-2</c:v>
                </c:pt>
                <c:pt idx="3124">
                  <c:v>1.2714978560865333E-2</c:v>
                </c:pt>
                <c:pt idx="3125">
                  <c:v>1.2719778594552237E-2</c:v>
                </c:pt>
                <c:pt idx="3126">
                  <c:v>1.2725174195216517E-2</c:v>
                </c:pt>
                <c:pt idx="3127">
                  <c:v>1.2730556352618471E-2</c:v>
                </c:pt>
                <c:pt idx="3128">
                  <c:v>1.2735925066701881E-2</c:v>
                </c:pt>
                <c:pt idx="3129">
                  <c:v>1.2741280337412279E-2</c:v>
                </c:pt>
                <c:pt idx="3130">
                  <c:v>1.274662216469521E-2</c:v>
                </c:pt>
                <c:pt idx="3131">
                  <c:v>1.2751950548497084E-2</c:v>
                </c:pt>
                <c:pt idx="3132">
                  <c:v>1.2757265488762567E-2</c:v>
                </c:pt>
                <c:pt idx="3133">
                  <c:v>1.2761964855473984E-2</c:v>
                </c:pt>
                <c:pt idx="3134">
                  <c:v>1.276725368153997E-2</c:v>
                </c:pt>
                <c:pt idx="3135">
                  <c:v>1.2772529064310589E-2</c:v>
                </c:pt>
                <c:pt idx="3136">
                  <c:v>1.2777791003734329E-2</c:v>
                </c:pt>
                <c:pt idx="3137">
                  <c:v>1.278303949975701E-2</c:v>
                </c:pt>
                <c:pt idx="3138">
                  <c:v>1.278947101410338E-2</c:v>
                </c:pt>
                <c:pt idx="3139">
                  <c:v>1.2794691073012857E-2</c:v>
                </c:pt>
                <c:pt idx="3140">
                  <c:v>1.2799897687551498E-2</c:v>
                </c:pt>
                <c:pt idx="3141">
                  <c:v>1.2805090857668041E-2</c:v>
                </c:pt>
                <c:pt idx="3142">
                  <c:v>1.2809675485145791E-2</c:v>
                </c:pt>
                <c:pt idx="3143">
                  <c:v>1.2814842542983212E-2</c:v>
                </c:pt>
                <c:pt idx="3144">
                  <c:v>1.2819996156646507E-2</c:v>
                </c:pt>
                <c:pt idx="3145">
                  <c:v>1.2825136326082971E-2</c:v>
                </c:pt>
                <c:pt idx="3146">
                  <c:v>1.2831586220680317E-2</c:v>
                </c:pt>
                <c:pt idx="3147">
                  <c:v>1.2836696802460692E-2</c:v>
                </c:pt>
                <c:pt idx="3148">
                  <c:v>1.2841793939438403E-2</c:v>
                </c:pt>
                <c:pt idx="3149">
                  <c:v>1.2846877631563926E-2</c:v>
                </c:pt>
                <c:pt idx="3150">
                  <c:v>1.2851947878781654E-2</c:v>
                </c:pt>
                <c:pt idx="3151">
                  <c:v>1.2857004681042929E-2</c:v>
                </c:pt>
                <c:pt idx="3152">
                  <c:v>1.2862048038293012E-2</c:v>
                </c:pt>
                <c:pt idx="3153">
                  <c:v>1.2867077950481511E-2</c:v>
                </c:pt>
                <c:pt idx="3154">
                  <c:v>1.287209441755629E-2</c:v>
                </c:pt>
                <c:pt idx="3155">
                  <c:v>1.2877097439466089E-2</c:v>
                </c:pt>
                <c:pt idx="3156">
                  <c:v>1.2882087016159643E-2</c:v>
                </c:pt>
                <c:pt idx="3157">
                  <c:v>1.2887063147585689E-2</c:v>
                </c:pt>
                <c:pt idx="3158">
                  <c:v>1.2892025833691225E-2</c:v>
                </c:pt>
                <c:pt idx="3159">
                  <c:v>1.2896975074429334E-2</c:v>
                </c:pt>
                <c:pt idx="3160">
                  <c:v>1.2901910869744408E-2</c:v>
                </c:pt>
                <c:pt idx="3161">
                  <c:v>1.2906833219587788E-2</c:v>
                </c:pt>
                <c:pt idx="3162">
                  <c:v>1.2911742123911687E-2</c:v>
                </c:pt>
                <c:pt idx="3163">
                  <c:v>1.29166375826605E-2</c:v>
                </c:pt>
                <c:pt idx="3164">
                  <c:v>1.2920941792962349E-2</c:v>
                </c:pt>
                <c:pt idx="3165">
                  <c:v>1.2925811146304866E-2</c:v>
                </c:pt>
                <c:pt idx="3166">
                  <c:v>1.293066705434537E-2</c:v>
                </c:pt>
                <c:pt idx="3167">
                  <c:v>1.2936084960926518E-2</c:v>
                </c:pt>
                <c:pt idx="3168">
                  <c:v>1.2940913191061349E-2</c:v>
                </c:pt>
                <c:pt idx="3169">
                  <c:v>1.2945727975324808E-2</c:v>
                </c:pt>
                <c:pt idx="3170">
                  <c:v>1.2950529313664763E-2</c:v>
                </c:pt>
                <c:pt idx="3171">
                  <c:v>1.2955317206033424E-2</c:v>
                </c:pt>
                <c:pt idx="3172">
                  <c:v>1.2960091652381265E-2</c:v>
                </c:pt>
                <c:pt idx="3173">
                  <c:v>1.2964852652660501E-2</c:v>
                </c:pt>
                <c:pt idx="3174">
                  <c:v>1.2969600206820737E-2</c:v>
                </c:pt>
                <c:pt idx="3175">
                  <c:v>1.2974334314815053E-2</c:v>
                </c:pt>
                <c:pt idx="3176">
                  <c:v>1.2979054976593053E-2</c:v>
                </c:pt>
                <c:pt idx="3177">
                  <c:v>1.2982627023594873E-2</c:v>
                </c:pt>
                <c:pt idx="3178">
                  <c:v>1.2987322375525245E-2</c:v>
                </c:pt>
                <c:pt idx="3179">
                  <c:v>1.2992004281946024E-2</c:v>
                </c:pt>
                <c:pt idx="3180">
                  <c:v>1.2997338568197847E-2</c:v>
                </c:pt>
                <c:pt idx="3181">
                  <c:v>1.3001991662658696E-2</c:v>
                </c:pt>
                <c:pt idx="3182">
                  <c:v>1.3006631311466954E-2</c:v>
                </c:pt>
                <c:pt idx="3183">
                  <c:v>1.3011257514572883E-2</c:v>
                </c:pt>
                <c:pt idx="3184">
                  <c:v>1.3015870271932073E-2</c:v>
                </c:pt>
                <c:pt idx="3185">
                  <c:v>1.3019908362242184E-2</c:v>
                </c:pt>
                <c:pt idx="3186">
                  <c:v>1.3024495022738088E-2</c:v>
                </c:pt>
                <c:pt idx="3187">
                  <c:v>1.3029068237778007E-2</c:v>
                </c:pt>
                <c:pt idx="3188">
                  <c:v>1.3033628007316134E-2</c:v>
                </c:pt>
                <c:pt idx="3189">
                  <c:v>1.3039848262547938E-2</c:v>
                </c:pt>
                <c:pt idx="3190">
                  <c:v>1.3044378751284277E-2</c:v>
                </c:pt>
                <c:pt idx="3191">
                  <c:v>1.3048895793084877E-2</c:v>
                </c:pt>
                <c:pt idx="3192">
                  <c:v>1.3053399387904556E-2</c:v>
                </c:pt>
                <c:pt idx="3193">
                  <c:v>1.3057889535692922E-2</c:v>
                </c:pt>
                <c:pt idx="3194">
                  <c:v>1.306181230921391E-2</c:v>
                </c:pt>
                <c:pt idx="3195">
                  <c:v>1.3066276361589135E-2</c:v>
                </c:pt>
                <c:pt idx="3196">
                  <c:v>1.3070726967233159E-2</c:v>
                </c:pt>
                <c:pt idx="3197">
                  <c:v>1.3075164126101184E-2</c:v>
                </c:pt>
                <c:pt idx="3198">
                  <c:v>1.3080138567604541E-2</c:v>
                </c:pt>
                <c:pt idx="3199">
                  <c:v>1.308454803225882E-2</c:v>
                </c:pt>
                <c:pt idx="3200">
                  <c:v>1.3088944049565515E-2</c:v>
                </c:pt>
                <c:pt idx="3201">
                  <c:v>1.309332661947684E-2</c:v>
                </c:pt>
                <c:pt idx="3202">
                  <c:v>1.3097695741950218E-2</c:v>
                </c:pt>
                <c:pt idx="3203">
                  <c:v>1.310205141694047E-2</c:v>
                </c:pt>
                <c:pt idx="3204">
                  <c:v>1.3106393644401543E-2</c:v>
                </c:pt>
                <c:pt idx="3205">
                  <c:v>1.3110722424289128E-2</c:v>
                </c:pt>
                <c:pt idx="3206">
                  <c:v>1.3115037756558912E-2</c:v>
                </c:pt>
                <c:pt idx="3207">
                  <c:v>1.311933964116745E-2</c:v>
                </c:pt>
                <c:pt idx="3208">
                  <c:v>1.312362807806869E-2</c:v>
                </c:pt>
                <c:pt idx="3209">
                  <c:v>1.3127903067220063E-2</c:v>
                </c:pt>
                <c:pt idx="3210">
                  <c:v>1.313216460857812E-2</c:v>
                </c:pt>
                <c:pt idx="3211">
                  <c:v>1.3136412702097684E-2</c:v>
                </c:pt>
                <c:pt idx="3212">
                  <c:v>1.3140647347734439E-2</c:v>
                </c:pt>
                <c:pt idx="3213">
                  <c:v>1.314486854544755E-2</c:v>
                </c:pt>
                <c:pt idx="3214">
                  <c:v>1.3149076295190968E-2</c:v>
                </c:pt>
                <c:pt idx="3215">
                  <c:v>1.3153270596922985E-2</c:v>
                </c:pt>
                <c:pt idx="3216">
                  <c:v>1.3156915197920943E-2</c:v>
                </c:pt>
                <c:pt idx="3217">
                  <c:v>1.3161083411971782E-2</c:v>
                </c:pt>
                <c:pt idx="3218">
                  <c:v>1.3165238178328672E-2</c:v>
                </c:pt>
                <c:pt idx="3219">
                  <c:v>1.3169913322871657E-2</c:v>
                </c:pt>
                <c:pt idx="3220">
                  <c:v>1.3174040383901103E-2</c:v>
                </c:pt>
                <c:pt idx="3221">
                  <c:v>1.3178153996661963E-2</c:v>
                </c:pt>
                <c:pt idx="3222">
                  <c:v>1.3182254161110794E-2</c:v>
                </c:pt>
                <c:pt idx="3223">
                  <c:v>1.3186340877208496E-2</c:v>
                </c:pt>
                <c:pt idx="3224">
                  <c:v>1.3190414144909891E-2</c:v>
                </c:pt>
                <c:pt idx="3225">
                  <c:v>1.3194473964175005E-2</c:v>
                </c:pt>
                <c:pt idx="3226">
                  <c:v>1.3198520334961269E-2</c:v>
                </c:pt>
                <c:pt idx="3227">
                  <c:v>1.3202553257228711E-2</c:v>
                </c:pt>
                <c:pt idx="3228">
                  <c:v>1.3206572730934759E-2</c:v>
                </c:pt>
                <c:pt idx="3229">
                  <c:v>1.3209527275985344E-2</c:v>
                </c:pt>
                <c:pt idx="3230">
                  <c:v>1.3213521480993862E-2</c:v>
                </c:pt>
                <c:pt idx="3231">
                  <c:v>1.3217502238220824E-2</c:v>
                </c:pt>
                <c:pt idx="3232">
                  <c:v>1.3222035208328542E-2</c:v>
                </c:pt>
                <c:pt idx="3233">
                  <c:v>1.3225987148746121E-2</c:v>
                </c:pt>
                <c:pt idx="3234">
                  <c:v>1.3229925641256912E-2</c:v>
                </c:pt>
                <c:pt idx="3235">
                  <c:v>1.3233850685820059E-2</c:v>
                </c:pt>
                <c:pt idx="3236">
                  <c:v>1.323776228239737E-2</c:v>
                </c:pt>
                <c:pt idx="3237">
                  <c:v>1.3241141236700803E-2</c:v>
                </c:pt>
                <c:pt idx="3238">
                  <c:v>1.3245026755064487E-2</c:v>
                </c:pt>
                <c:pt idx="3239">
                  <c:v>1.3248898825780682E-2</c:v>
                </c:pt>
                <c:pt idx="3240">
                  <c:v>1.3252757448809866E-2</c:v>
                </c:pt>
                <c:pt idx="3241">
                  <c:v>1.3257634398626305E-2</c:v>
                </c:pt>
                <c:pt idx="3242">
                  <c:v>1.3263009197443186E-2</c:v>
                </c:pt>
                <c:pt idx="3243">
                  <c:v>1.3266823375802719E-2</c:v>
                </c:pt>
                <c:pt idx="3244">
                  <c:v>1.3270624104034434E-2</c:v>
                </c:pt>
                <c:pt idx="3245">
                  <c:v>1.3275033587010869E-2</c:v>
                </c:pt>
                <c:pt idx="3246">
                  <c:v>1.3278802194934179E-2</c:v>
                </c:pt>
                <c:pt idx="3247">
                  <c:v>1.3282557353966256E-2</c:v>
                </c:pt>
                <c:pt idx="3248">
                  <c:v>1.3286299064069331E-2</c:v>
                </c:pt>
                <c:pt idx="3249">
                  <c:v>1.3290027325204751E-2</c:v>
                </c:pt>
                <c:pt idx="3250">
                  <c:v>1.3294250060695557E-2</c:v>
                </c:pt>
                <c:pt idx="3251">
                  <c:v>1.3297950599571754E-2</c:v>
                </c:pt>
                <c:pt idx="3252">
                  <c:v>1.3301637688904733E-2</c:v>
                </c:pt>
                <c:pt idx="3253">
                  <c:v>1.3305311328659739E-2</c:v>
                </c:pt>
                <c:pt idx="3254">
                  <c:v>1.3308971518795934E-2</c:v>
                </c:pt>
                <c:pt idx="3255">
                  <c:v>1.3312618259277698E-2</c:v>
                </c:pt>
                <c:pt idx="3256">
                  <c:v>1.3316251550066797E-2</c:v>
                </c:pt>
                <c:pt idx="3257">
                  <c:v>1.331987139112587E-2</c:v>
                </c:pt>
                <c:pt idx="3258">
                  <c:v>1.3323477782415818E-2</c:v>
                </c:pt>
                <c:pt idx="3259">
                  <c:v>1.3327070723903626E-2</c:v>
                </c:pt>
                <c:pt idx="3260">
                  <c:v>1.3330650215549323E-2</c:v>
                </c:pt>
                <c:pt idx="3261">
                  <c:v>1.3334216257316418E-2</c:v>
                </c:pt>
                <c:pt idx="3262">
                  <c:v>1.3337768849170156E-2</c:v>
                </c:pt>
                <c:pt idx="3263">
                  <c:v>1.3341307991072308E-2</c:v>
                </c:pt>
                <c:pt idx="3264">
                  <c:v>1.334483368298638E-2</c:v>
                </c:pt>
                <c:pt idx="3265">
                  <c:v>1.3348345924875878E-2</c:v>
                </c:pt>
                <c:pt idx="3266">
                  <c:v>1.335184471670605E-2</c:v>
                </c:pt>
                <c:pt idx="3267">
                  <c:v>1.3354836209585165E-2</c:v>
                </c:pt>
                <c:pt idx="3268">
                  <c:v>1.335830893328498E-2</c:v>
                </c:pt>
                <c:pt idx="3269">
                  <c:v>1.3361768207285416E-2</c:v>
                </c:pt>
                <c:pt idx="3270">
                  <c:v>1.336521403155134E-2</c:v>
                </c:pt>
                <c:pt idx="3271">
                  <c:v>1.3369136923705402E-2</c:v>
                </c:pt>
                <c:pt idx="3272">
                  <c:v>1.3372555014423694E-2</c:v>
                </c:pt>
                <c:pt idx="3273">
                  <c:v>1.3375959654835899E-2</c:v>
                </c:pt>
                <c:pt idx="3274">
                  <c:v>1.3379350844902918E-2</c:v>
                </c:pt>
                <c:pt idx="3275">
                  <c:v>1.3382728584592605E-2</c:v>
                </c:pt>
                <c:pt idx="3276">
                  <c:v>1.3386092873867597E-2</c:v>
                </c:pt>
                <c:pt idx="3277">
                  <c:v>1.3389443712694876E-2</c:v>
                </c:pt>
                <c:pt idx="3278">
                  <c:v>1.3392781101040557E-2</c:v>
                </c:pt>
                <c:pt idx="3279">
                  <c:v>1.3396105038869885E-2</c:v>
                </c:pt>
                <c:pt idx="3280">
                  <c:v>1.3398449468179585E-2</c:v>
                </c:pt>
                <c:pt idx="3281">
                  <c:v>1.3401748181218309E-2</c:v>
                </c:pt>
                <c:pt idx="3282">
                  <c:v>1.3405033444584546E-2</c:v>
                </c:pt>
                <c:pt idx="3283">
                  <c:v>1.3408305258241882E-2</c:v>
                </c:pt>
                <c:pt idx="3284">
                  <c:v>1.3411563622159228E-2</c:v>
                </c:pt>
                <c:pt idx="3285">
                  <c:v>1.3414808536304612E-2</c:v>
                </c:pt>
                <c:pt idx="3286">
                  <c:v>1.3418040000644282E-2</c:v>
                </c:pt>
                <c:pt idx="3287">
                  <c:v>1.3421735201177282E-2</c:v>
                </c:pt>
                <c:pt idx="3288">
                  <c:v>1.342446257977592E-2</c:v>
                </c:pt>
                <c:pt idx="3289">
                  <c:v>1.3427653694503938E-2</c:v>
                </c:pt>
                <c:pt idx="3290">
                  <c:v>1.3430831359297457E-2</c:v>
                </c:pt>
                <c:pt idx="3291">
                  <c:v>1.3433995574124502E-2</c:v>
                </c:pt>
                <c:pt idx="3292">
                  <c:v>1.3437146338953099E-2</c:v>
                </c:pt>
                <c:pt idx="3293">
                  <c:v>1.3441227845337697E-2</c:v>
                </c:pt>
                <c:pt idx="3294">
                  <c:v>1.344435002139365E-2</c:v>
                </c:pt>
                <c:pt idx="3295">
                  <c:v>1.3447458746402369E-2</c:v>
                </c:pt>
                <c:pt idx="3296">
                  <c:v>1.3450554020333447E-2</c:v>
                </c:pt>
                <c:pt idx="3297">
                  <c:v>1.3453167162094397E-2</c:v>
                </c:pt>
                <c:pt idx="3298">
                  <c:v>1.3456236380053742E-2</c:v>
                </c:pt>
                <c:pt idx="3299">
                  <c:v>1.345929214731934E-2</c:v>
                </c:pt>
                <c:pt idx="3300">
                  <c:v>1.3462334463856057E-2</c:v>
                </c:pt>
                <c:pt idx="3301">
                  <c:v>1.3465363329634904E-2</c:v>
                </c:pt>
                <c:pt idx="3302">
                  <c:v>1.3468843189492583E-2</c:v>
                </c:pt>
                <c:pt idx="3303">
                  <c:v>1.3471844304990436E-2</c:v>
                </c:pt>
                <c:pt idx="3304">
                  <c:v>1.3474831969158673E-2</c:v>
                </c:pt>
                <c:pt idx="3305">
                  <c:v>1.3477806181965148E-2</c:v>
                </c:pt>
                <c:pt idx="3306">
                  <c:v>1.3480766943382922E-2</c:v>
                </c:pt>
                <c:pt idx="3307">
                  <c:v>1.3483714253378113E-2</c:v>
                </c:pt>
                <c:pt idx="3308">
                  <c:v>1.3486648111922047E-2</c:v>
                </c:pt>
                <c:pt idx="3309">
                  <c:v>1.3489568518986051E-2</c:v>
                </c:pt>
                <c:pt idx="3310">
                  <c:v>1.3492475474537108E-2</c:v>
                </c:pt>
                <c:pt idx="3311">
                  <c:v>1.3495368978548283E-2</c:v>
                </c:pt>
                <c:pt idx="3312">
                  <c:v>1.3498249030986557E-2</c:v>
                </c:pt>
                <c:pt idx="3313">
                  <c:v>1.3501115631825E-2</c:v>
                </c:pt>
                <c:pt idx="3314">
                  <c:v>1.3503968781033196E-2</c:v>
                </c:pt>
                <c:pt idx="3315">
                  <c:v>1.3506808478582478E-2</c:v>
                </c:pt>
                <c:pt idx="3316">
                  <c:v>1.3509634724442429E-2</c:v>
                </c:pt>
                <c:pt idx="3317">
                  <c:v>1.3512447518584382E-2</c:v>
                </c:pt>
                <c:pt idx="3318">
                  <c:v>1.3515246860979661E-2</c:v>
                </c:pt>
                <c:pt idx="3319">
                  <c:v>1.3517582799699888E-2</c:v>
                </c:pt>
                <c:pt idx="3320">
                  <c:v>1.3520356095392322E-2</c:v>
                </c:pt>
                <c:pt idx="3321">
                  <c:v>1.3523115939738345E-2</c:v>
                </c:pt>
                <c:pt idx="3322">
                  <c:v>1.3525862332708093E-2</c:v>
                </c:pt>
                <c:pt idx="3323">
                  <c:v>1.3528595274273454E-2</c:v>
                </c:pt>
                <c:pt idx="3324">
                  <c:v>1.3531760427071609E-2</c:v>
                </c:pt>
                <c:pt idx="3325">
                  <c:v>1.3534465606442555E-2</c:v>
                </c:pt>
                <c:pt idx="3326">
                  <c:v>1.353715733384092E-2</c:v>
                </c:pt>
                <c:pt idx="3327">
                  <c:v>1.3539835609238033E-2</c:v>
                </c:pt>
                <c:pt idx="3328">
                  <c:v>1.354250043260696E-2</c:v>
                </c:pt>
                <c:pt idx="3329">
                  <c:v>1.3545151803920763E-2</c:v>
                </c:pt>
                <c:pt idx="3330">
                  <c:v>1.3547789723151642E-2</c:v>
                </c:pt>
                <c:pt idx="3331">
                  <c:v>1.3550414190272659E-2</c:v>
                </c:pt>
                <c:pt idx="3332">
                  <c:v>1.3552586430678252E-2</c:v>
                </c:pt>
                <c:pt idx="3333">
                  <c:v>1.3555184856704684E-2</c:v>
                </c:pt>
                <c:pt idx="3334">
                  <c:v>1.3557769831030705E-2</c:v>
                </c:pt>
                <c:pt idx="3335">
                  <c:v>1.3560341353628203E-2</c:v>
                </c:pt>
                <c:pt idx="3336">
                  <c:v>1.3562899424471706E-2</c:v>
                </c:pt>
                <c:pt idx="3337">
                  <c:v>1.3565444043535737E-2</c:v>
                </c:pt>
                <c:pt idx="3338">
                  <c:v>1.3567975210793067E-2</c:v>
                </c:pt>
                <c:pt idx="3339">
                  <c:v>1.3570492926220857E-2</c:v>
                </c:pt>
                <c:pt idx="3340">
                  <c:v>1.357299718978924E-2</c:v>
                </c:pt>
                <c:pt idx="3341">
                  <c:v>1.3575056941490971E-2</c:v>
                </c:pt>
                <c:pt idx="3342">
                  <c:v>1.3577535168820098E-2</c:v>
                </c:pt>
                <c:pt idx="3343">
                  <c:v>1.3579999944707488E-2</c:v>
                </c:pt>
                <c:pt idx="3344">
                  <c:v>1.3582451269128271E-2</c:v>
                </c:pt>
                <c:pt idx="3345">
                  <c:v>1.3585744243568626E-2</c:v>
                </c:pt>
                <c:pt idx="3346">
                  <c:v>1.3588166925880782E-2</c:v>
                </c:pt>
                <c:pt idx="3347">
                  <c:v>1.3590576155667757E-2</c:v>
                </c:pt>
                <c:pt idx="3348">
                  <c:v>1.3592971932906091E-2</c:v>
                </c:pt>
                <c:pt idx="3349">
                  <c:v>1.359535425756885E-2</c:v>
                </c:pt>
                <c:pt idx="3350">
                  <c:v>1.3597299967806068E-2</c:v>
                </c:pt>
                <c:pt idx="3351">
                  <c:v>1.3599656259296784E-2</c:v>
                </c:pt>
                <c:pt idx="3352">
                  <c:v>1.3601999098632944E-2</c:v>
                </c:pt>
                <c:pt idx="3353">
                  <c:v>1.3604328485793465E-2</c:v>
                </c:pt>
                <c:pt idx="3354">
                  <c:v>1.3607064091418378E-2</c:v>
                </c:pt>
                <c:pt idx="3355">
                  <c:v>1.3609365700127217E-2</c:v>
                </c:pt>
                <c:pt idx="3356">
                  <c:v>1.3611653856091919E-2</c:v>
                </c:pt>
                <c:pt idx="3357">
                  <c:v>1.3613928559290764E-2</c:v>
                </c:pt>
                <c:pt idx="3358">
                  <c:v>1.3616189809700292E-2</c:v>
                </c:pt>
                <c:pt idx="3359">
                  <c:v>1.3618437607295305E-2</c:v>
                </c:pt>
                <c:pt idx="3360">
                  <c:v>1.362067195205495E-2</c:v>
                </c:pt>
                <c:pt idx="3361">
                  <c:v>1.3622892843955769E-2</c:v>
                </c:pt>
                <c:pt idx="3362">
                  <c:v>1.3625100282974301E-2</c:v>
                </c:pt>
                <c:pt idx="3363">
                  <c:v>1.3627294269088824E-2</c:v>
                </c:pt>
                <c:pt idx="3364">
                  <c:v>1.362947480227588E-2</c:v>
                </c:pt>
                <c:pt idx="3365">
                  <c:v>1.3631641882513748E-2</c:v>
                </c:pt>
                <c:pt idx="3366">
                  <c:v>1.3633795509779835E-2</c:v>
                </c:pt>
                <c:pt idx="3367">
                  <c:v>1.3635935684051552E-2</c:v>
                </c:pt>
                <c:pt idx="3368">
                  <c:v>1.3638062405306305E-2</c:v>
                </c:pt>
                <c:pt idx="3369">
                  <c:v>1.3640175673526721E-2</c:v>
                </c:pt>
                <c:pt idx="3370">
                  <c:v>1.3642275488684127E-2</c:v>
                </c:pt>
                <c:pt idx="3371">
                  <c:v>1.3644361850762012E-2</c:v>
                </c:pt>
                <c:pt idx="3372">
                  <c:v>1.3646030897425524E-2</c:v>
                </c:pt>
                <c:pt idx="3373">
                  <c:v>1.364809123624464E-2</c:v>
                </c:pt>
                <c:pt idx="3374">
                  <c:v>1.3650138122417286E-2</c:v>
                </c:pt>
                <c:pt idx="3375">
                  <c:v>1.3652171555923258E-2</c:v>
                </c:pt>
                <c:pt idx="3376">
                  <c:v>1.3654591864187078E-2</c:v>
                </c:pt>
                <c:pt idx="3377">
                  <c:v>1.3656597507330817E-2</c:v>
                </c:pt>
                <c:pt idx="3378">
                  <c:v>1.3658589697248199E-2</c:v>
                </c:pt>
                <c:pt idx="3379">
                  <c:v>1.3660568433917499E-2</c:v>
                </c:pt>
                <c:pt idx="3380">
                  <c:v>1.3662533717316126E-2</c:v>
                </c:pt>
                <c:pt idx="3381">
                  <c:v>1.3664485547424969E-2</c:v>
                </c:pt>
                <c:pt idx="3382">
                  <c:v>1.3666423924224907E-2</c:v>
                </c:pt>
                <c:pt idx="3383">
                  <c:v>1.3668348847696831E-2</c:v>
                </c:pt>
                <c:pt idx="3384">
                  <c:v>1.3669867084100088E-2</c:v>
                </c:pt>
                <c:pt idx="3385">
                  <c:v>1.3671373570202761E-2</c:v>
                </c:pt>
                <c:pt idx="3386">
                  <c:v>1.3673259912440727E-2</c:v>
                </c:pt>
                <c:pt idx="3387">
                  <c:v>1.367513280227417E-2</c:v>
                </c:pt>
                <c:pt idx="3388">
                  <c:v>1.3677381989592702E-2</c:v>
                </c:pt>
                <c:pt idx="3389">
                  <c:v>1.3678838224652878E-2</c:v>
                </c:pt>
                <c:pt idx="3390">
                  <c:v>1.3680670757161728E-2</c:v>
                </c:pt>
                <c:pt idx="3391">
                  <c:v>1.3682489837190559E-2</c:v>
                </c:pt>
                <c:pt idx="3392">
                  <c:v>1.3684295464723384E-2</c:v>
                </c:pt>
                <c:pt idx="3393">
                  <c:v>1.3684931316252024E-2</c:v>
                </c:pt>
                <c:pt idx="3394">
                  <c:v>1.3687866362224632E-2</c:v>
                </c:pt>
                <c:pt idx="3395">
                  <c:v>1.368963163215664E-2</c:v>
                </c:pt>
                <c:pt idx="3396">
                  <c:v>1.36913834495207E-2</c:v>
                </c:pt>
                <c:pt idx="3397">
                  <c:v>1.3693885165880337E-2</c:v>
                </c:pt>
                <c:pt idx="3398">
                  <c:v>1.3695608287114731E-2</c:v>
                </c:pt>
                <c:pt idx="3399">
                  <c:v>1.3697317954719609E-2</c:v>
                </c:pt>
                <c:pt idx="3400">
                  <c:v>1.3699014168676728E-2</c:v>
                </c:pt>
                <c:pt idx="3401">
                  <c:v>1.3700696928970446E-2</c:v>
                </c:pt>
                <c:pt idx="3402">
                  <c:v>1.3701989080204873E-2</c:v>
                </c:pt>
                <c:pt idx="3403">
                  <c:v>1.370364583114439E-2</c:v>
                </c:pt>
                <c:pt idx="3404">
                  <c:v>1.3705289128873491E-2</c:v>
                </c:pt>
                <c:pt idx="3405">
                  <c:v>1.3706918973373731E-2</c:v>
                </c:pt>
                <c:pt idx="3406">
                  <c:v>1.3708908924871992E-2</c:v>
                </c:pt>
                <c:pt idx="3407">
                  <c:v>1.3710510962822118E-2</c:v>
                </c:pt>
                <c:pt idx="3408">
                  <c:v>1.371209954698807E-2</c:v>
                </c:pt>
                <c:pt idx="3409">
                  <c:v>1.3713674677355944E-2</c:v>
                </c:pt>
                <c:pt idx="3410">
                  <c:v>1.3715236353908368E-2</c:v>
                </c:pt>
                <c:pt idx="3411">
                  <c:v>1.3716784576630567E-2</c:v>
                </c:pt>
                <c:pt idx="3412">
                  <c:v>1.3718319345505164E-2</c:v>
                </c:pt>
                <c:pt idx="3413">
                  <c:v>1.3719840660517391E-2</c:v>
                </c:pt>
                <c:pt idx="3414">
                  <c:v>1.3721348521650736E-2</c:v>
                </c:pt>
                <c:pt idx="3415">
                  <c:v>1.3722842928890431E-2</c:v>
                </c:pt>
                <c:pt idx="3416">
                  <c:v>1.3724323882220833E-2</c:v>
                </c:pt>
                <c:pt idx="3417">
                  <c:v>1.3725791381626306E-2</c:v>
                </c:pt>
                <c:pt idx="3418">
                  <c:v>1.3727245427092945E-2</c:v>
                </c:pt>
                <c:pt idx="3419">
                  <c:v>1.3728686018605113E-2</c:v>
                </c:pt>
                <c:pt idx="3420">
                  <c:v>1.3730113156148038E-2</c:v>
                </c:pt>
                <c:pt idx="3421">
                  <c:v>1.373152683970608E-2</c:v>
                </c:pt>
                <c:pt idx="3422">
                  <c:v>1.3732927069266206E-2</c:v>
                </c:pt>
                <c:pt idx="3423">
                  <c:v>1.3734313844813646E-2</c:v>
                </c:pt>
                <c:pt idx="3424">
                  <c:v>1.3735329884419922E-2</c:v>
                </c:pt>
                <c:pt idx="3425">
                  <c:v>1.3736690661071721E-2</c:v>
                </c:pt>
                <c:pt idx="3426">
                  <c:v>1.3738037984175794E-2</c:v>
                </c:pt>
                <c:pt idx="3427">
                  <c:v>1.3739726406588942E-2</c:v>
                </c:pt>
                <c:pt idx="3428">
                  <c:v>1.3741045911860945E-2</c:v>
                </c:pt>
                <c:pt idx="3429">
                  <c:v>1.374235196303685E-2</c:v>
                </c:pt>
                <c:pt idx="3430">
                  <c:v>1.3743644560102755E-2</c:v>
                </c:pt>
                <c:pt idx="3431">
                  <c:v>1.3744923703043888E-2</c:v>
                </c:pt>
                <c:pt idx="3432">
                  <c:v>1.3746189391850693E-2</c:v>
                </c:pt>
                <c:pt idx="3433">
                  <c:v>1.3747441626507531E-2</c:v>
                </c:pt>
                <c:pt idx="3434">
                  <c:v>1.3748680407002237E-2</c:v>
                </c:pt>
                <c:pt idx="3435">
                  <c:v>1.3749905733321776E-2</c:v>
                </c:pt>
                <c:pt idx="3436">
                  <c:v>1.3751117605454855E-2</c:v>
                </c:pt>
                <c:pt idx="3437">
                  <c:v>1.3751625098904263E-2</c:v>
                </c:pt>
                <c:pt idx="3438">
                  <c:v>1.375281189413613E-2</c:v>
                </c:pt>
                <c:pt idx="3439">
                  <c:v>1.3753985236164112E-2</c:v>
                </c:pt>
                <c:pt idx="3440">
                  <c:v>1.3755309725155485E-2</c:v>
                </c:pt>
                <c:pt idx="3441">
                  <c:v>1.3756454238849081E-2</c:v>
                </c:pt>
                <c:pt idx="3442">
                  <c:v>1.3757585299302377E-2</c:v>
                </c:pt>
                <c:pt idx="3443">
                  <c:v>1.3758702906502052E-2</c:v>
                </c:pt>
                <c:pt idx="3444">
                  <c:v>1.3759807060439222E-2</c:v>
                </c:pt>
                <c:pt idx="3445">
                  <c:v>1.3760559651941657E-2</c:v>
                </c:pt>
                <c:pt idx="3446">
                  <c:v>1.3761637819125054E-2</c:v>
                </c:pt>
                <c:pt idx="3447">
                  <c:v>1.3762702533522601E-2</c:v>
                </c:pt>
                <c:pt idx="3448">
                  <c:v>1.3763753795123517E-2</c:v>
                </c:pt>
                <c:pt idx="3449">
                  <c:v>1.3765794646413965E-2</c:v>
                </c:pt>
                <c:pt idx="3450">
                  <c:v>1.3766816236627259E-2</c:v>
                </c:pt>
                <c:pt idx="3451">
                  <c:v>1.3767824372478579E-2</c:v>
                </c:pt>
                <c:pt idx="3452">
                  <c:v>1.3768819053958371E-2</c:v>
                </c:pt>
                <c:pt idx="3453">
                  <c:v>1.3769800281056205E-2</c:v>
                </c:pt>
                <c:pt idx="3454">
                  <c:v>1.377043840072069E-2</c:v>
                </c:pt>
                <c:pt idx="3455">
                  <c:v>1.3771393643577812E-2</c:v>
                </c:pt>
                <c:pt idx="3456">
                  <c:v>1.3772335432533206E-2</c:v>
                </c:pt>
                <c:pt idx="3457">
                  <c:v>1.3773263767580722E-2</c:v>
                </c:pt>
                <c:pt idx="3458">
                  <c:v>1.3774504600470222E-2</c:v>
                </c:pt>
                <c:pt idx="3459">
                  <c:v>1.3775405101069527E-2</c:v>
                </c:pt>
                <c:pt idx="3460">
                  <c:v>1.3776292147219973E-2</c:v>
                </c:pt>
                <c:pt idx="3461">
                  <c:v>1.3777165738912002E-2</c:v>
                </c:pt>
                <c:pt idx="3462">
                  <c:v>1.3778025876136057E-2</c:v>
                </c:pt>
                <c:pt idx="3463">
                  <c:v>1.3778872558883448E-2</c:v>
                </c:pt>
                <c:pt idx="3464">
                  <c:v>1.3779705787145487E-2</c:v>
                </c:pt>
                <c:pt idx="3465">
                  <c:v>1.3780525560914355E-2</c:v>
                </c:pt>
                <c:pt idx="3466">
                  <c:v>1.3781331880180494E-2</c:v>
                </c:pt>
                <c:pt idx="3467">
                  <c:v>1.378212474493695E-2</c:v>
                </c:pt>
                <c:pt idx="3468">
                  <c:v>1.378290415517504E-2</c:v>
                </c:pt>
                <c:pt idx="3469">
                  <c:v>1.3783670110885202E-2</c:v>
                </c:pt>
                <c:pt idx="3470">
                  <c:v>1.3784422612061356E-2</c:v>
                </c:pt>
                <c:pt idx="3471">
                  <c:v>1.378516165869568E-2</c:v>
                </c:pt>
                <c:pt idx="3472">
                  <c:v>1.3785887250779489E-2</c:v>
                </c:pt>
                <c:pt idx="3473">
                  <c:v>1.3786599388306698E-2</c:v>
                </c:pt>
                <c:pt idx="3474">
                  <c:v>1.3787298071268619E-2</c:v>
                </c:pt>
                <c:pt idx="3475">
                  <c:v>1.3787983299659169E-2</c:v>
                </c:pt>
                <c:pt idx="3476">
                  <c:v>1.3788345878973473E-2</c:v>
                </c:pt>
                <c:pt idx="3477">
                  <c:v>1.3789005134035441E-2</c:v>
                </c:pt>
                <c:pt idx="3478">
                  <c:v>1.3789650935018242E-2</c:v>
                </c:pt>
                <c:pt idx="3479">
                  <c:v>1.3790589667365176E-2</c:v>
                </c:pt>
                <c:pt idx="3480">
                  <c:v>1.3791207622792874E-2</c:v>
                </c:pt>
                <c:pt idx="3481">
                  <c:v>1.3791812123610104E-2</c:v>
                </c:pt>
                <c:pt idx="3482">
                  <c:v>1.3792403169809913E-2</c:v>
                </c:pt>
                <c:pt idx="3483">
                  <c:v>1.3792980761382743E-2</c:v>
                </c:pt>
                <c:pt idx="3484">
                  <c:v>1.379354489832599E-2</c:v>
                </c:pt>
                <c:pt idx="3485">
                  <c:v>1.3794095580635308E-2</c:v>
                </c:pt>
                <c:pt idx="3486">
                  <c:v>1.3794632808302008E-2</c:v>
                </c:pt>
                <c:pt idx="3487">
                  <c:v>1.3795156581320878E-2</c:v>
                </c:pt>
                <c:pt idx="3488">
                  <c:v>1.3795666899686703E-2</c:v>
                </c:pt>
                <c:pt idx="3489">
                  <c:v>1.3795569704027066E-2</c:v>
                </c:pt>
                <c:pt idx="3490">
                  <c:v>1.3796054998037377E-2</c:v>
                </c:pt>
                <c:pt idx="3491">
                  <c:v>1.379652683840682E-2</c:v>
                </c:pt>
                <c:pt idx="3492">
                  <c:v>1.3797049610694501E-2</c:v>
                </c:pt>
                <c:pt idx="3493">
                  <c:v>1.3797492621822727E-2</c:v>
                </c:pt>
                <c:pt idx="3494">
                  <c:v>1.379792217929765E-2</c:v>
                </c:pt>
                <c:pt idx="3495">
                  <c:v>1.3798338283113942E-2</c:v>
                </c:pt>
                <c:pt idx="3496">
                  <c:v>1.3798740933268938E-2</c:v>
                </c:pt>
                <c:pt idx="3497">
                  <c:v>1.3798840665252837E-2</c:v>
                </c:pt>
                <c:pt idx="3498">
                  <c:v>1.3799217354633648E-2</c:v>
                </c:pt>
                <c:pt idx="3499">
                  <c:v>1.3799580590854975E-2</c:v>
                </c:pt>
                <c:pt idx="3500">
                  <c:v>1.3799930373915019E-2</c:v>
                </c:pt>
                <c:pt idx="3501">
                  <c:v>1.3801123479879608E-2</c:v>
                </c:pt>
                <c:pt idx="3502">
                  <c:v>1.3801443510519857E-2</c:v>
                </c:pt>
                <c:pt idx="3503">
                  <c:v>1.3801750086442766E-2</c:v>
                </c:pt>
                <c:pt idx="3504">
                  <c:v>1.3802043207647467E-2</c:v>
                </c:pt>
                <c:pt idx="3505">
                  <c:v>1.3802322874127006E-2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Eur3M!$AK$2</c:f>
              <c:strCache>
                <c:ptCount val="1"/>
                <c:pt idx="0">
                  <c:v>Fwd Rate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Eur3M!$AF$3:$AF$3508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Eur3M!$AK$3:$AK$3508</c:f>
              <c:numCache>
                <c:formatCode>0.0000%</c:formatCode>
                <c:ptCount val="3506"/>
                <c:pt idx="0">
                  <c:v>-4.46E-4</c:v>
                </c:pt>
                <c:pt idx="1">
                  <c:v>-4.4968386425430916E-4</c:v>
                </c:pt>
                <c:pt idx="2">
                  <c:v>-4.5075015944413284E-4</c:v>
                </c:pt>
                <c:pt idx="3">
                  <c:v>-4.5174032425901093E-4</c:v>
                </c:pt>
                <c:pt idx="4">
                  <c:v>-4.5265717834246002E-4</c:v>
                </c:pt>
                <c:pt idx="5">
                  <c:v>-4.5350354133799652E-4</c:v>
                </c:pt>
                <c:pt idx="6">
                  <c:v>-4.556478802322959E-4</c:v>
                </c:pt>
                <c:pt idx="7">
                  <c:v>-4.5624047531134731E-4</c:v>
                </c:pt>
                <c:pt idx="8">
                  <c:v>-4.5677667752006869E-4</c:v>
                </c:pt>
                <c:pt idx="9">
                  <c:v>-4.5725930650197653E-4</c:v>
                </c:pt>
                <c:pt idx="10">
                  <c:v>-4.5769118190058735E-4</c:v>
                </c:pt>
                <c:pt idx="11">
                  <c:v>-4.5871048303180263E-4</c:v>
                </c:pt>
                <c:pt idx="12">
                  <c:v>-4.5896754053239034E-4</c:v>
                </c:pt>
                <c:pt idx="13">
                  <c:v>-4.5918794266726354E-4</c:v>
                </c:pt>
                <c:pt idx="14">
                  <c:v>-4.5937450907993871E-4</c:v>
                </c:pt>
                <c:pt idx="15">
                  <c:v>-4.5953005941393236E-4</c:v>
                </c:pt>
                <c:pt idx="16">
                  <c:v>-4.5983881037898929E-4</c:v>
                </c:pt>
                <c:pt idx="17">
                  <c:v>-4.5989849283342189E-4</c:v>
                </c:pt>
                <c:pt idx="18">
                  <c:v>-4.5994125742675548E-4</c:v>
                </c:pt>
                <c:pt idx="19">
                  <c:v>-4.5996992380250662E-4</c:v>
                </c:pt>
                <c:pt idx="20">
                  <c:v>-4.5998731160419169E-4</c:v>
                </c:pt>
                <c:pt idx="21">
                  <c:v>-4.6000000000001595E-4</c:v>
                </c:pt>
                <c:pt idx="22">
                  <c:v>-4.6002873015874474E-4</c:v>
                </c:pt>
                <c:pt idx="23">
                  <c:v>-4.6011555555556621E-4</c:v>
                </c:pt>
                <c:pt idx="24">
                  <c:v>-4.6026142857143307E-4</c:v>
                </c:pt>
                <c:pt idx="25">
                  <c:v>-4.6046730158729794E-4</c:v>
                </c:pt>
                <c:pt idx="26">
                  <c:v>-4.6145444444440714E-4</c:v>
                </c:pt>
                <c:pt idx="27">
                  <c:v>-4.6190984126979063E-4</c:v>
                </c:pt>
                <c:pt idx="28">
                  <c:v>-4.6242999999993549E-4</c:v>
                </c:pt>
                <c:pt idx="29">
                  <c:v>-4.6301587301579426E-4</c:v>
                </c:pt>
                <c:pt idx="30">
                  <c:v>-4.6366841269831967E-4</c:v>
                </c:pt>
                <c:pt idx="31">
                  <c:v>-4.6603555555542231E-4</c:v>
                </c:pt>
                <c:pt idx="32">
                  <c:v>-4.6696428571414087E-4</c:v>
                </c:pt>
                <c:pt idx="33">
                  <c:v>-4.6796444444428934E-4</c:v>
                </c:pt>
                <c:pt idx="34">
                  <c:v>-4.6903698412682039E-4</c:v>
                </c:pt>
                <c:pt idx="35">
                  <c:v>-4.7018285714268667E-4</c:v>
                </c:pt>
                <c:pt idx="36">
                  <c:v>-4.740699999998237E-4</c:v>
                </c:pt>
                <c:pt idx="37">
                  <c:v>-4.7551873015855761E-4</c:v>
                </c:pt>
                <c:pt idx="38">
                  <c:v>-4.7704555555539005E-4</c:v>
                </c:pt>
                <c:pt idx="39">
                  <c:v>-4.7865142857127371E-4</c:v>
                </c:pt>
                <c:pt idx="40">
                  <c:v>-4.8033730158716123E-4</c:v>
                </c:pt>
                <c:pt idx="41">
                  <c:v>-4.8588444444437362E-4</c:v>
                </c:pt>
                <c:pt idx="42">
                  <c:v>-4.8789984126980325E-4</c:v>
                </c:pt>
                <c:pt idx="43">
                  <c:v>-4.8999999999999998E-4</c:v>
                </c:pt>
                <c:pt idx="44">
                  <c:v>-4.9199344023327402E-4</c:v>
                </c:pt>
                <c:pt idx="45">
                  <c:v>-4.937026239067759E-4</c:v>
                </c:pt>
                <c:pt idx="46">
                  <c:v>-4.9734329446078109E-4</c:v>
                </c:pt>
                <c:pt idx="47">
                  <c:v>-4.981341107873267E-4</c:v>
                </c:pt>
                <c:pt idx="48">
                  <c:v>-4.9875000000016638E-4</c:v>
                </c:pt>
                <c:pt idx="49">
                  <c:v>-4.9921282798851344E-4</c:v>
                </c:pt>
                <c:pt idx="50">
                  <c:v>-4.9954446064158096E-4</c:v>
                </c:pt>
                <c:pt idx="51">
                  <c:v>-4.9997084548123914E-4</c:v>
                </c:pt>
                <c:pt idx="52">
                  <c:v>-4.9999635568532131E-4</c:v>
                </c:pt>
                <c:pt idx="53">
                  <c:v>-5.0000000000019018E-4</c:v>
                </c:pt>
                <c:pt idx="54">
                  <c:v>-5.0013739813302188E-4</c:v>
                </c:pt>
                <c:pt idx="55">
                  <c:v>-5.0053752683379329E-4</c:v>
                </c:pt>
                <c:pt idx="56">
                  <c:v>-5.0313331087788681E-4</c:v>
                </c:pt>
                <c:pt idx="57">
                  <c:v>-5.0440337638455834E-4</c:v>
                </c:pt>
                <c:pt idx="58">
                  <c:v>-5.0584567972624046E-4</c:v>
                </c:pt>
                <c:pt idx="59">
                  <c:v>-5.0744212235634704E-4</c:v>
                </c:pt>
                <c:pt idx="60">
                  <c:v>-5.1500731482930363E-4</c:v>
                </c:pt>
                <c:pt idx="61">
                  <c:v>-5.1710297570274611E-4</c:v>
                </c:pt>
                <c:pt idx="62">
                  <c:v>-5.1924418458509827E-4</c:v>
                </c:pt>
                <c:pt idx="63">
                  <c:v>-5.2141284292977423E-4</c:v>
                </c:pt>
                <c:pt idx="64">
                  <c:v>-5.2999999999999998E-4</c:v>
                </c:pt>
                <c:pt idx="65">
                  <c:v>-5.3199844192053792E-4</c:v>
                </c:pt>
                <c:pt idx="66">
                  <c:v>-5.3385911681495758E-4</c:v>
                </c:pt>
                <c:pt idx="67">
                  <c:v>-5.3558694493419166E-4</c:v>
                </c:pt>
                <c:pt idx="68">
                  <c:v>-5.3718684652917298E-4</c:v>
                </c:pt>
                <c:pt idx="69">
                  <c:v>-5.4126819467792853E-4</c:v>
                </c:pt>
                <c:pt idx="70">
                  <c:v>-5.42405592685227E-4</c:v>
                </c:pt>
                <c:pt idx="71">
                  <c:v>-5.4343966542293653E-4</c:v>
                </c:pt>
                <c:pt idx="72">
                  <c:v>-5.4437533314199028E-4</c:v>
                </c:pt>
                <c:pt idx="73">
                  <c:v>-5.4521751609332082E-4</c:v>
                </c:pt>
                <c:pt idx="74">
                  <c:v>-5.472323588503014E-4</c:v>
                </c:pt>
                <c:pt idx="75">
                  <c:v>-5.4774980524006727E-4</c:v>
                </c:pt>
                <c:pt idx="76">
                  <c:v>-5.48198368116774E-4</c:v>
                </c:pt>
                <c:pt idx="77">
                  <c:v>-5.4858296773135429E-4</c:v>
                </c:pt>
                <c:pt idx="78">
                  <c:v>-5.4890852433474107E-4</c:v>
                </c:pt>
                <c:pt idx="79">
                  <c:v>-5.4958013858706796E-4</c:v>
                </c:pt>
                <c:pt idx="80">
                  <c:v>-5.4971872565500845E-4</c:v>
                </c:pt>
                <c:pt idx="81">
                  <c:v>-5.4982287096641937E-4</c:v>
                </c:pt>
                <c:pt idx="82">
                  <c:v>-5.4989749477223342E-4</c:v>
                </c:pt>
                <c:pt idx="83">
                  <c:v>-5.4994751732338352E-4</c:v>
                </c:pt>
                <c:pt idx="84">
                  <c:v>-5.4999917995817793E-4</c:v>
                </c:pt>
                <c:pt idx="85">
                  <c:v>-5.5000000000000003E-4</c:v>
                </c:pt>
                <c:pt idx="86">
                  <c:v>-5.5003403173561904E-4</c:v>
                </c:pt>
                <c:pt idx="87">
                  <c:v>-5.5013466258207935E-4</c:v>
                </c:pt>
                <c:pt idx="88">
                  <c:v>-5.5029969599878592E-4</c:v>
                </c:pt>
                <c:pt idx="89">
                  <c:v>-5.5115924626443144E-4</c:v>
                </c:pt>
                <c:pt idx="90">
                  <c:v>-5.5155992455617172E-4</c:v>
                </c:pt>
                <c:pt idx="91">
                  <c:v>-5.5201402271518258E-4</c:v>
                </c:pt>
                <c:pt idx="92">
                  <c:v>-5.5251934420086899E-4</c:v>
                </c:pt>
                <c:pt idx="93">
                  <c:v>-5.5307369247263583E-4</c:v>
                </c:pt>
                <c:pt idx="94">
                  <c:v>-5.5500893259846802E-4</c:v>
                </c:pt>
                <c:pt idx="95">
                  <c:v>-5.557374226086056E-4</c:v>
                </c:pt>
                <c:pt idx="96">
                  <c:v>-5.5650395670184814E-4</c:v>
                </c:pt>
                <c:pt idx="97">
                  <c:v>-5.5730633833760048E-4</c:v>
                </c:pt>
                <c:pt idx="98">
                  <c:v>-5.5814237097526751E-4</c:v>
                </c:pt>
                <c:pt idx="99">
                  <c:v>-5.6083040949380574E-4</c:v>
                </c:pt>
                <c:pt idx="100">
                  <c:v>-5.6177908073318055E-4</c:v>
                </c:pt>
                <c:pt idx="101">
                  <c:v>-5.6275042027149446E-4</c:v>
                </c:pt>
                <c:pt idx="102">
                  <c:v>-5.6374223156815245E-4</c:v>
                </c:pt>
                <c:pt idx="103">
                  <c:v>-5.6475231808255949E-4</c:v>
                </c:pt>
                <c:pt idx="104">
                  <c:v>-5.678702635263231E-4</c:v>
                </c:pt>
                <c:pt idx="105">
                  <c:v>-5.6893148550577486E-4</c:v>
                </c:pt>
                <c:pt idx="106">
                  <c:v>-5.7000000000000009E-4</c:v>
                </c:pt>
                <c:pt idx="107">
                  <c:v>-5.709967201166042E-4</c:v>
                </c:pt>
                <c:pt idx="108">
                  <c:v>-5.7185131195332684E-4</c:v>
                </c:pt>
                <c:pt idx="109">
                  <c:v>-5.7367164723026926E-4</c:v>
                </c:pt>
                <c:pt idx="110">
                  <c:v>-5.74067055393529E-4</c:v>
                </c:pt>
                <c:pt idx="111">
                  <c:v>-5.7437499999993876E-4</c:v>
                </c:pt>
                <c:pt idx="112">
                  <c:v>-5.7460641399410459E-4</c:v>
                </c:pt>
                <c:pt idx="113">
                  <c:v>-5.7477223032063288E-4</c:v>
                </c:pt>
                <c:pt idx="114">
                  <c:v>-5.7498542274045492E-4</c:v>
                </c:pt>
                <c:pt idx="115">
                  <c:v>-5.7499817784249557E-4</c:v>
                </c:pt>
                <c:pt idx="116">
                  <c:v>-5.7499999999992995E-4</c:v>
                </c:pt>
                <c:pt idx="117">
                  <c:v>-5.7509362047771775E-4</c:v>
                </c:pt>
                <c:pt idx="118">
                  <c:v>-5.7536906671103118E-4</c:v>
                </c:pt>
                <c:pt idx="119">
                  <c:v>-5.7720513194337388E-4</c:v>
                </c:pt>
                <c:pt idx="120">
                  <c:v>-5.7812665319803861E-4</c:v>
                </c:pt>
                <c:pt idx="121">
                  <c:v>-5.7918938620785349E-4</c:v>
                </c:pt>
                <c:pt idx="122">
                  <c:v>-5.8038520817274325E-4</c:v>
                </c:pt>
                <c:pt idx="123">
                  <c:v>-5.8807635432068823E-4</c:v>
                </c:pt>
                <c:pt idx="124">
                  <c:v>-5.8990013121445063E-4</c:v>
                </c:pt>
                <c:pt idx="125">
                  <c:v>-5.9180013746276238E-4</c:v>
                </c:pt>
                <c:pt idx="126">
                  <c:v>-5.9376825026554825E-4</c:v>
                </c:pt>
                <c:pt idx="127">
                  <c:v>-5.9999999999999995E-4</c:v>
                </c:pt>
                <c:pt idx="128">
                  <c:v>-6.0206355417669901E-4</c:v>
                </c:pt>
                <c:pt idx="129">
                  <c:v>-6.0397269242967375E-4</c:v>
                </c:pt>
                <c:pt idx="130">
                  <c:v>-6.0573369977181179E-4</c:v>
                </c:pt>
                <c:pt idx="131">
                  <c:v>-6.0735286121600099E-4</c:v>
                </c:pt>
                <c:pt idx="132">
                  <c:v>-6.1142212028975269E-4</c:v>
                </c:pt>
                <c:pt idx="133">
                  <c:v>-6.1253674827102382E-4</c:v>
                </c:pt>
                <c:pt idx="134">
                  <c:v>-6.1354095541878476E-4</c:v>
                </c:pt>
                <c:pt idx="135">
                  <c:v>-6.1444102674592315E-4</c:v>
                </c:pt>
                <c:pt idx="136">
                  <c:v>-6.1524324726532694E-4</c:v>
                </c:pt>
                <c:pt idx="137">
                  <c:v>-6.1712565410600737E-4</c:v>
                </c:pt>
                <c:pt idx="138">
                  <c:v>-6.1759932152334975E-4</c:v>
                </c:pt>
                <c:pt idx="139">
                  <c:v>-6.1800656319739599E-4</c:v>
                </c:pt>
                <c:pt idx="140">
                  <c:v>-6.1835366414103403E-4</c:v>
                </c:pt>
                <c:pt idx="141">
                  <c:v>-6.1864690936715161E-4</c:v>
                </c:pt>
                <c:pt idx="142">
                  <c:v>-6.1926636086925835E-4</c:v>
                </c:pt>
                <c:pt idx="143">
                  <c:v>-6.1940703335417108E-4</c:v>
                </c:pt>
                <c:pt idx="144">
                  <c:v>-6.1952527518600203E-4</c:v>
                </c:pt>
                <c:pt idx="145">
                  <c:v>-6.1962737137763891E-4</c:v>
                </c:pt>
                <c:pt idx="146">
                  <c:v>-6.1971960694196936E-4</c:v>
                </c:pt>
                <c:pt idx="147">
                  <c:v>-6.2E-4</c:v>
                </c:pt>
                <c:pt idx="148">
                  <c:v>-6.2012119745253301E-4</c:v>
                </c:pt>
                <c:pt idx="149">
                  <c:v>-6.2027268131156072E-4</c:v>
                </c:pt>
                <c:pt idx="150">
                  <c:v>-6.2045715673836256E-4</c:v>
                </c:pt>
                <c:pt idx="151">
                  <c:v>-6.206773288942181E-4</c:v>
                </c:pt>
                <c:pt idx="152">
                  <c:v>-6.2157907734890249E-4</c:v>
                </c:pt>
                <c:pt idx="153">
                  <c:v>-6.219690880337682E-4</c:v>
                </c:pt>
                <c:pt idx="154">
                  <c:v>-6.2240832125408526E-4</c:v>
                </c:pt>
                <c:pt idx="155">
                  <c:v>-6.228994821711331E-4</c:v>
                </c:pt>
                <c:pt idx="156">
                  <c:v>-6.2344527594619138E-4</c:v>
                </c:pt>
                <c:pt idx="157">
                  <c:v>-6.2543750603222357E-4</c:v>
                </c:pt>
                <c:pt idx="158">
                  <c:v>-6.2622888285211861E-4</c:v>
                </c:pt>
                <c:pt idx="159">
                  <c:v>-6.2708841833642153E-4</c:v>
                </c:pt>
                <c:pt idx="160">
                  <c:v>-6.280188176464121E-4</c:v>
                </c:pt>
                <c:pt idx="161">
                  <c:v>-6.2902278594336954E-4</c:v>
                </c:pt>
                <c:pt idx="162">
                  <c:v>-6.3250315636883951E-4</c:v>
                </c:pt>
                <c:pt idx="163">
                  <c:v>-6.338284522264604E-4</c:v>
                </c:pt>
                <c:pt idx="164">
                  <c:v>-6.3524084287744592E-4</c:v>
                </c:pt>
                <c:pt idx="165">
                  <c:v>-6.3674303348307563E-4</c:v>
                </c:pt>
                <c:pt idx="166">
                  <c:v>-6.3833772920462897E-4</c:v>
                </c:pt>
                <c:pt idx="167">
                  <c:v>-6.4370389867762648E-4</c:v>
                </c:pt>
                <c:pt idx="168">
                  <c:v>-6.4569566647566985E-4</c:v>
                </c:pt>
                <c:pt idx="169">
                  <c:v>-6.4779346519603449E-4</c:v>
                </c:pt>
                <c:pt idx="170">
                  <c:v>-6.4999999999999997E-4</c:v>
                </c:pt>
                <c:pt idx="171">
                  <c:v>-6.5231123468132573E-4</c:v>
                </c:pt>
                <c:pt idx="172">
                  <c:v>-6.5953615575617972E-4</c:v>
                </c:pt>
                <c:pt idx="173">
                  <c:v>-6.6191572497862141E-4</c:v>
                </c:pt>
                <c:pt idx="174">
                  <c:v>-6.6421802022674069E-4</c:v>
                </c:pt>
                <c:pt idx="175">
                  <c:v>-6.6640529845669687E-4</c:v>
                </c:pt>
                <c:pt idx="176">
                  <c:v>-6.6843981662464969E-4</c:v>
                </c:pt>
                <c:pt idx="177">
                  <c:v>-6.7324938031808129E-4</c:v>
                </c:pt>
                <c:pt idx="178">
                  <c:v>-6.742954277996143E-4</c:v>
                </c:pt>
                <c:pt idx="179">
                  <c:v>-6.7499999999994116E-4</c:v>
                </c:pt>
                <c:pt idx="180">
                  <c:v>-6.7526736212615514E-4</c:v>
                </c:pt>
                <c:pt idx="181">
                  <c:v>-6.7506187584662615E-4</c:v>
                </c:pt>
                <c:pt idx="182">
                  <c:v>-6.7213234305432527E-4</c:v>
                </c:pt>
                <c:pt idx="183">
                  <c:v>-6.7055947963256808E-4</c:v>
                </c:pt>
                <c:pt idx="184">
                  <c:v>-6.6877577604543953E-4</c:v>
                </c:pt>
                <c:pt idx="185">
                  <c:v>-6.6683363394101419E-4</c:v>
                </c:pt>
                <c:pt idx="186">
                  <c:v>-6.6478545496736628E-4</c:v>
                </c:pt>
                <c:pt idx="187">
                  <c:v>-6.5852871331183063E-4</c:v>
                </c:pt>
                <c:pt idx="188">
                  <c:v>-6.5658040334203591E-4</c:v>
                </c:pt>
                <c:pt idx="189">
                  <c:v>-6.5478806474339023E-4</c:v>
                </c:pt>
                <c:pt idx="190">
                  <c:v>-6.5320409916396795E-4</c:v>
                </c:pt>
                <c:pt idx="191">
                  <c:v>-6.518809082518435E-4</c:v>
                </c:pt>
                <c:pt idx="192">
                  <c:v>-6.4999999999999997E-4</c:v>
                </c:pt>
                <c:pt idx="193">
                  <c:v>-6.4999999999999997E-4</c:v>
                </c:pt>
                <c:pt idx="194">
                  <c:v>-6.4999999999999997E-4</c:v>
                </c:pt>
                <c:pt idx="195">
                  <c:v>-6.4999999999999997E-4</c:v>
                </c:pt>
                <c:pt idx="196">
                  <c:v>-6.4999999999999997E-4</c:v>
                </c:pt>
                <c:pt idx="197">
                  <c:v>-6.4999999999999997E-4</c:v>
                </c:pt>
                <c:pt idx="198">
                  <c:v>-6.4999999999999997E-4</c:v>
                </c:pt>
                <c:pt idx="199">
                  <c:v>-6.4999999999999997E-4</c:v>
                </c:pt>
                <c:pt idx="200">
                  <c:v>-6.4999999999999997E-4</c:v>
                </c:pt>
                <c:pt idx="201">
                  <c:v>-6.4999999999999997E-4</c:v>
                </c:pt>
                <c:pt idx="202">
                  <c:v>-6.4999999999999997E-4</c:v>
                </c:pt>
                <c:pt idx="203">
                  <c:v>-6.4999999999999997E-4</c:v>
                </c:pt>
                <c:pt idx="204">
                  <c:v>-6.4999999999999997E-4</c:v>
                </c:pt>
                <c:pt idx="205">
                  <c:v>-6.4999999999999997E-4</c:v>
                </c:pt>
                <c:pt idx="206">
                  <c:v>-6.4999999999999997E-4</c:v>
                </c:pt>
                <c:pt idx="207">
                  <c:v>-6.4999999999999997E-4</c:v>
                </c:pt>
                <c:pt idx="208">
                  <c:v>-6.4999999999999997E-4</c:v>
                </c:pt>
                <c:pt idx="209">
                  <c:v>-6.4999999999999997E-4</c:v>
                </c:pt>
                <c:pt idx="210">
                  <c:v>-6.4999999999999997E-4</c:v>
                </c:pt>
                <c:pt idx="211">
                  <c:v>-6.4999999999999997E-4</c:v>
                </c:pt>
                <c:pt idx="212">
                  <c:v>-6.4999999999999997E-4</c:v>
                </c:pt>
                <c:pt idx="213">
                  <c:v>-6.4999999999999997E-4</c:v>
                </c:pt>
                <c:pt idx="214">
                  <c:v>-6.4997778304992139E-4</c:v>
                </c:pt>
                <c:pt idx="215">
                  <c:v>-6.4991270701606114E-4</c:v>
                </c:pt>
                <c:pt idx="216">
                  <c:v>-6.4980713412298222E-4</c:v>
                </c:pt>
                <c:pt idx="217">
                  <c:v>-6.4927105653406387E-4</c:v>
                </c:pt>
                <c:pt idx="218">
                  <c:v>-6.4902711844974084E-4</c:v>
                </c:pt>
                <c:pt idx="219">
                  <c:v>-6.4875449462901437E-4</c:v>
                </c:pt>
                <c:pt idx="220">
                  <c:v>-6.4845554729644767E-4</c:v>
                </c:pt>
                <c:pt idx="221">
                  <c:v>-6.4813263867660351E-4</c:v>
                </c:pt>
                <c:pt idx="222">
                  <c:v>-6.4704376733903826E-4</c:v>
                </c:pt>
                <c:pt idx="223">
                  <c:v>-6.4664863581571572E-4</c:v>
                </c:pt>
                <c:pt idx="224">
                  <c:v>-6.4624135412793106E-4</c:v>
                </c:pt>
                <c:pt idx="225">
                  <c:v>-6.4582428450024761E-4</c:v>
                </c:pt>
                <c:pt idx="226">
                  <c:v>-6.4539978915722812E-4</c:v>
                </c:pt>
                <c:pt idx="227">
                  <c:v>-6.4410537108178516E-4</c:v>
                </c:pt>
                <c:pt idx="228">
                  <c:v>-6.436747951230528E-4</c:v>
                </c:pt>
                <c:pt idx="229">
                  <c:v>-6.4324860457179976E-4</c:v>
                </c:pt>
                <c:pt idx="230">
                  <c:v>-6.4282916165258924E-4</c:v>
                </c:pt>
                <c:pt idx="231">
                  <c:v>-6.4241882858998424E-4</c:v>
                </c:pt>
                <c:pt idx="232">
                  <c:v>-6.4126611078743276E-4</c:v>
                </c:pt>
                <c:pt idx="233">
                  <c:v>-6.4091583939688038E-4</c:v>
                </c:pt>
                <c:pt idx="234">
                  <c:v>-6.4058648898574866E-4</c:v>
                </c:pt>
                <c:pt idx="235">
                  <c:v>-6.4028042177860088E-4</c:v>
                </c:pt>
                <c:pt idx="236">
                  <c:v>-6.4000000000000005E-4</c:v>
                </c:pt>
                <c:pt idx="237">
                  <c:v>-6.3931281406927993E-4</c:v>
                </c:pt>
                <c:pt idx="238">
                  <c:v>-6.3909399324381313E-4</c:v>
                </c:pt>
                <c:pt idx="239">
                  <c:v>-6.3885523564768856E-4</c:v>
                </c:pt>
                <c:pt idx="240">
                  <c:v>-6.3858150687307969E-4</c:v>
                </c:pt>
                <c:pt idx="241">
                  <c:v>-6.3825777251215997E-4</c:v>
                </c:pt>
                <c:pt idx="242">
                  <c:v>-6.3683619183326965E-4</c:v>
                </c:pt>
                <c:pt idx="243">
                  <c:v>-6.3616209104884057E-4</c:v>
                </c:pt>
                <c:pt idx="244">
                  <c:v>-6.3536281263896772E-4</c:v>
                </c:pt>
                <c:pt idx="245">
                  <c:v>-6.3442332219582455E-4</c:v>
                </c:pt>
                <c:pt idx="246">
                  <c:v>-6.3332858531158431E-4</c:v>
                </c:pt>
                <c:pt idx="247">
                  <c:v>-6.2896255193401623E-4</c:v>
                </c:pt>
                <c:pt idx="248">
                  <c:v>-6.2709648520712237E-4</c:v>
                </c:pt>
                <c:pt idx="249">
                  <c:v>-6.2499999999999871E-4</c:v>
                </c:pt>
                <c:pt idx="250">
                  <c:v>-6.2266593400458266E-4</c:v>
                </c:pt>
                <c:pt idx="251">
                  <c:v>-6.2011861331186789E-4</c:v>
                </c:pt>
                <c:pt idx="252">
                  <c:v>-6.1151910495750919E-4</c:v>
                </c:pt>
                <c:pt idx="253">
                  <c:v>-6.0844074738317729E-4</c:v>
                </c:pt>
                <c:pt idx="254">
                  <c:v>-6.0531012606533543E-4</c:v>
                </c:pt>
                <c:pt idx="255">
                  <c:v>-6.0215943919474156E-4</c:v>
                </c:pt>
                <c:pt idx="256">
                  <c:v>-5.9902088496215328E-4</c:v>
                </c:pt>
                <c:pt idx="257">
                  <c:v>-5.8999999999999992E-4</c:v>
                </c:pt>
                <c:pt idx="258">
                  <c:v>-5.8722592235720594E-4</c:v>
                </c:pt>
                <c:pt idx="259">
                  <c:v>-5.8458875308737169E-4</c:v>
                </c:pt>
                <c:pt idx="260">
                  <c:v>-5.8208447516241979E-4</c:v>
                </c:pt>
                <c:pt idx="261">
                  <c:v>-5.7970907155427322E-4</c:v>
                </c:pt>
                <c:pt idx="262">
                  <c:v>-5.7331593634989554E-4</c:v>
                </c:pt>
                <c:pt idx="263">
                  <c:v>-5.714158597281999E-4</c:v>
                </c:pt>
                <c:pt idx="264">
                  <c:v>-5.696245722829243E-4</c:v>
                </c:pt>
                <c:pt idx="265">
                  <c:v>-5.6793805698599159E-4</c:v>
                </c:pt>
                <c:pt idx="266">
                  <c:v>-5.6635229680932473E-4</c:v>
                </c:pt>
                <c:pt idx="267">
                  <c:v>-5.6215937672014814E-4</c:v>
                </c:pt>
                <c:pt idx="268">
                  <c:v>-5.6093646674377367E-4</c:v>
                </c:pt>
                <c:pt idx="269">
                  <c:v>-5.5979422674727955E-4</c:v>
                </c:pt>
                <c:pt idx="270">
                  <c:v>-5.5872863970258873E-4</c:v>
                </c:pt>
                <c:pt idx="271">
                  <c:v>-5.5773568858162419E-4</c:v>
                </c:pt>
                <c:pt idx="272">
                  <c:v>-5.5515248048031705E-4</c:v>
                </c:pt>
                <c:pt idx="273">
                  <c:v>-5.5440990277348646E-4</c:v>
                </c:pt>
                <c:pt idx="274">
                  <c:v>-5.5371987584999674E-4</c:v>
                </c:pt>
                <c:pt idx="275">
                  <c:v>-5.5307838268177075E-4</c:v>
                </c:pt>
                <c:pt idx="276">
                  <c:v>-5.5248140624073133E-4</c:v>
                </c:pt>
                <c:pt idx="277">
                  <c:v>-5.50917406999962E-4</c:v>
                </c:pt>
                <c:pt idx="278">
                  <c:v>-5.5045832718689821E-4</c:v>
                </c:pt>
                <c:pt idx="279">
                  <c:v>-5.5002367896063561E-4</c:v>
                </c:pt>
                <c:pt idx="280">
                  <c:v>-5.4960944529309716E-4</c:v>
                </c:pt>
                <c:pt idx="281">
                  <c:v>-5.492116091562057E-4</c:v>
                </c:pt>
                <c:pt idx="282">
                  <c:v>-5.4807631564864263E-4</c:v>
                </c:pt>
                <c:pt idx="283">
                  <c:v>-5.4770389935356848E-4</c:v>
                </c:pt>
                <c:pt idx="284">
                  <c:v>-5.4732779544875581E-4</c:v>
                </c:pt>
                <c:pt idx="285">
                  <c:v>-5.4694398690612782E-4</c:v>
                </c:pt>
                <c:pt idx="286">
                  <c:v>-5.4654845669760714E-4</c:v>
                </c:pt>
                <c:pt idx="287">
                  <c:v>-5.452513657959188E-4</c:v>
                </c:pt>
                <c:pt idx="288">
                  <c:v>-5.4476877864305699E-4</c:v>
                </c:pt>
                <c:pt idx="289">
                  <c:v>-5.4425438468391708E-4</c:v>
                </c:pt>
                <c:pt idx="290">
                  <c:v>-5.4370416689042227E-4</c:v>
                </c:pt>
                <c:pt idx="291">
                  <c:v>-5.4311410823449518E-4</c:v>
                </c:pt>
                <c:pt idx="292">
                  <c:v>-5.4106471681134992E-4</c:v>
                </c:pt>
                <c:pt idx="293">
                  <c:v>-5.4027512442492327E-4</c:v>
                </c:pt>
                <c:pt idx="294">
                  <c:v>-5.3942560603567906E-4</c:v>
                </c:pt>
                <c:pt idx="295">
                  <c:v>-5.3851214461554013E-4</c:v>
                </c:pt>
                <c:pt idx="296">
                  <c:v>-5.3753072313642947E-4</c:v>
                </c:pt>
                <c:pt idx="297">
                  <c:v>-5.3413852806449586E-4</c:v>
                </c:pt>
                <c:pt idx="298">
                  <c:v>-5.3284509606872719E-4</c:v>
                </c:pt>
                <c:pt idx="299">
                  <c:v>-5.3146361887360138E-4</c:v>
                </c:pt>
                <c:pt idx="300">
                  <c:v>-5.2999007945104127E-4</c:v>
                </c:pt>
                <c:pt idx="301">
                  <c:v>-5.2842046077296973E-4</c:v>
                </c:pt>
                <c:pt idx="302">
                  <c:v>-5.2309495892491624E-4</c:v>
                </c:pt>
                <c:pt idx="303">
                  <c:v>-5.2110085294402838E-4</c:v>
                </c:pt>
                <c:pt idx="304">
                  <c:v>-5.1899058256724378E-4</c:v>
                </c:pt>
                <c:pt idx="305">
                  <c:v>-5.1676013076648532E-4</c:v>
                </c:pt>
                <c:pt idx="306">
                  <c:v>-5.1440548051367584E-4</c:v>
                </c:pt>
                <c:pt idx="307">
                  <c:v>-5.0655616876217071E-4</c:v>
                </c:pt>
                <c:pt idx="308">
                  <c:v>-5.0366455442038625E-4</c:v>
                </c:pt>
                <c:pt idx="309">
                  <c:v>-5.006286564861657E-4</c:v>
                </c:pt>
                <c:pt idx="310">
                  <c:v>-4.9744445793143159E-4</c:v>
                </c:pt>
                <c:pt idx="311">
                  <c:v>-4.9410794172810688E-4</c:v>
                </c:pt>
                <c:pt idx="312">
                  <c:v>-4.8314431694581868E-4</c:v>
                </c:pt>
                <c:pt idx="313">
                  <c:v>-4.7915835986736088E-4</c:v>
                </c:pt>
                <c:pt idx="314">
                  <c:v>-4.7499999999992709E-4</c:v>
                </c:pt>
                <c:pt idx="315">
                  <c:v>-4.7074914192341054E-4</c:v>
                </c:pt>
                <c:pt idx="316">
                  <c:v>-4.6648933562909878E-4</c:v>
                </c:pt>
                <c:pt idx="317">
                  <c:v>-4.4938965005419089E-4</c:v>
                </c:pt>
                <c:pt idx="318">
                  <c:v>-4.4510686900612137E-4</c:v>
                </c:pt>
                <c:pt idx="319">
                  <c:v>-4.4082384627434391E-4</c:v>
                </c:pt>
                <c:pt idx="320">
                  <c:v>-4.3654203294787305E-4</c:v>
                </c:pt>
                <c:pt idx="321">
                  <c:v>-4.2371836029044555E-4</c:v>
                </c:pt>
                <c:pt idx="322">
                  <c:v>-4.1945589547534654E-4</c:v>
                </c:pt>
                <c:pt idx="323">
                  <c:v>-4.1520189551062683E-4</c:v>
                </c:pt>
                <c:pt idx="324">
                  <c:v>-4.109578114853006E-4</c:v>
                </c:pt>
                <c:pt idx="325">
                  <c:v>-4.0672509448838313E-4</c:v>
                </c:pt>
                <c:pt idx="326">
                  <c:v>-3.9410965655822637E-4</c:v>
                </c:pt>
                <c:pt idx="327">
                  <c:v>-3.8993691856508783E-4</c:v>
                </c:pt>
                <c:pt idx="328">
                  <c:v>-3.8578280304543038E-4</c:v>
                </c:pt>
                <c:pt idx="329">
                  <c:v>-3.8164876108826847E-4</c:v>
                </c:pt>
                <c:pt idx="330">
                  <c:v>-3.7753624378261685E-4</c:v>
                </c:pt>
                <c:pt idx="331">
                  <c:v>-3.6534235066486818E-4</c:v>
                </c:pt>
                <c:pt idx="332">
                  <c:v>-3.6133044285540256E-4</c:v>
                </c:pt>
                <c:pt idx="333">
                  <c:v>-3.5734731514251977E-4</c:v>
                </c:pt>
                <c:pt idx="334">
                  <c:v>-3.5339441861523442E-4</c:v>
                </c:pt>
                <c:pt idx="335">
                  <c:v>-3.4947320436256105E-4</c:v>
                </c:pt>
                <c:pt idx="336">
                  <c:v>-3.3791416614235782E-4</c:v>
                </c:pt>
                <c:pt idx="337">
                  <c:v>-3.3413419187827757E-4</c:v>
                </c:pt>
                <c:pt idx="338">
                  <c:v>-3.3039315533388194E-4</c:v>
                </c:pt>
                <c:pt idx="339">
                  <c:v>-3.2669250759818555E-4</c:v>
                </c:pt>
                <c:pt idx="340">
                  <c:v>-3.2303369976020255E-4</c:v>
                </c:pt>
                <c:pt idx="341">
                  <c:v>-3.1232282652268219E-4</c:v>
                </c:pt>
                <c:pt idx="342">
                  <c:v>-3.0884588916569981E-4</c:v>
                </c:pt>
                <c:pt idx="343">
                  <c:v>-3.0541804715150385E-4</c:v>
                </c:pt>
                <c:pt idx="344">
                  <c:v>-3.0204075156910882E-4</c:v>
                </c:pt>
                <c:pt idx="345">
                  <c:v>-2.9871545350752929E-4</c:v>
                </c:pt>
                <c:pt idx="346">
                  <c:v>-2.8906605533782909E-4</c:v>
                </c:pt>
                <c:pt idx="347">
                  <c:v>-2.8596325824965704E-4</c:v>
                </c:pt>
                <c:pt idx="348">
                  <c:v>-2.8291971412737309E-4</c:v>
                </c:pt>
                <c:pt idx="349">
                  <c:v>-2.7993687405999197E-4</c:v>
                </c:pt>
                <c:pt idx="350">
                  <c:v>-2.7701618913652805E-4</c:v>
                </c:pt>
                <c:pt idx="351">
                  <c:v>-2.6864157611978547E-4</c:v>
                </c:pt>
                <c:pt idx="352">
                  <c:v>-2.6598402266213609E-4</c:v>
                </c:pt>
                <c:pt idx="353">
                  <c:v>-2.6339587979347671E-4</c:v>
                </c:pt>
                <c:pt idx="354">
                  <c:v>-2.608785986028218E-4</c:v>
                </c:pt>
                <c:pt idx="355">
                  <c:v>-2.5843363017918604E-4</c:v>
                </c:pt>
                <c:pt idx="356">
                  <c:v>-2.5154711240053817E-4</c:v>
                </c:pt>
                <c:pt idx="357">
                  <c:v>-2.4940590593512397E-4</c:v>
                </c:pt>
                <c:pt idx="358">
                  <c:v>-2.4734426768180162E-4</c:v>
                </c:pt>
                <c:pt idx="359">
                  <c:v>-2.4536364872958553E-4</c:v>
                </c:pt>
                <c:pt idx="360">
                  <c:v>-2.4346550016749024E-4</c:v>
                </c:pt>
                <c:pt idx="361">
                  <c:v>-2.3828038771207488E-4</c:v>
                </c:pt>
                <c:pt idx="362">
                  <c:v>-2.3672663160060836E-4</c:v>
                </c:pt>
                <c:pt idx="363">
                  <c:v>-2.3526260132433543E-4</c:v>
                </c:pt>
                <c:pt idx="364">
                  <c:v>-2.3388974797227053E-4</c:v>
                </c:pt>
                <c:pt idx="365">
                  <c:v>-2.3260952263342823E-4</c:v>
                </c:pt>
                <c:pt idx="366">
                  <c:v>-2.2933912558638256E-4</c:v>
                </c:pt>
                <c:pt idx="367">
                  <c:v>-2.2844392319057617E-4</c:v>
                </c:pt>
                <c:pt idx="368">
                  <c:v>-2.2764860425306506E-4</c:v>
                </c:pt>
                <c:pt idx="369">
                  <c:v>-2.2695461986286386E-4</c:v>
                </c:pt>
                <c:pt idx="370">
                  <c:v>-2.2636342110898702E-4</c:v>
                </c:pt>
                <c:pt idx="371">
                  <c:v>-2.2522104955544829E-4</c:v>
                </c:pt>
                <c:pt idx="372">
                  <c:v>-2.2505550423701449E-4</c:v>
                </c:pt>
                <c:pt idx="373">
                  <c:v>-2.2499999999997769E-4</c:v>
                </c:pt>
                <c:pt idx="374">
                  <c:v>-2.2499962813111353E-4</c:v>
                </c:pt>
                <c:pt idx="375">
                  <c:v>-2.2499702504906439E-4</c:v>
                </c:pt>
                <c:pt idx="376">
                  <c:v>-2.2495351639195723E-4</c:v>
                </c:pt>
                <c:pt idx="377">
                  <c:v>-2.2491967632531833E-4</c:v>
                </c:pt>
                <c:pt idx="378">
                  <c:v>-2.2487244897956952E-4</c:v>
                </c:pt>
                <c:pt idx="379">
                  <c:v>-2.2480960314152587E-4</c:v>
                </c:pt>
                <c:pt idx="380">
                  <c:v>-2.2472890759800234E-4</c:v>
                </c:pt>
                <c:pt idx="381">
                  <c:v>-2.2435741060270275E-4</c:v>
                </c:pt>
                <c:pt idx="382">
                  <c:v>-2.2418300410540997E-4</c:v>
                </c:pt>
                <c:pt idx="383">
                  <c:v>-2.2397959183671241E-4</c:v>
                </c:pt>
                <c:pt idx="384">
                  <c:v>-2.2374494258342511E-4</c:v>
                </c:pt>
                <c:pt idx="385">
                  <c:v>-2.2347682513236306E-4</c:v>
                </c:pt>
                <c:pt idx="386">
                  <c:v>-2.2244935146067867E-4</c:v>
                </c:pt>
                <c:pt idx="387">
                  <c:v>-2.2202504908666785E-4</c:v>
                </c:pt>
                <c:pt idx="388">
                  <c:v>-2.2155612244895736E-4</c:v>
                </c:pt>
                <c:pt idx="389">
                  <c:v>-2.2104034033436227E-4</c:v>
                </c:pt>
                <c:pt idx="390">
                  <c:v>-2.2047547152969754E-4</c:v>
                </c:pt>
                <c:pt idx="391">
                  <c:v>-2.1846403284343593E-4</c:v>
                </c:pt>
                <c:pt idx="392">
                  <c:v>-2.1768050514664293E-4</c:v>
                </c:pt>
                <c:pt idx="393">
                  <c:v>-2.1683673469385543E-4</c:v>
                </c:pt>
                <c:pt idx="394">
                  <c:v>-2.1593049027188841E-4</c:v>
                </c:pt>
                <c:pt idx="395">
                  <c:v>-2.1038406616288638E-4</c:v>
                </c:pt>
                <c:pt idx="396">
                  <c:v>-2.0905612244895768E-4</c:v>
                </c:pt>
                <c:pt idx="397">
                  <c:v>-2.0765008627355463E-4</c:v>
                </c:pt>
                <c:pt idx="398">
                  <c:v>-2.061637264234922E-4</c:v>
                </c:pt>
                <c:pt idx="399">
                  <c:v>-2.0120039269349888E-4</c:v>
                </c:pt>
                <c:pt idx="400">
                  <c:v>-1.9937042601294916E-4</c:v>
                </c:pt>
                <c:pt idx="401">
                  <c:v>-1.9744897959181516E-4</c:v>
                </c:pt>
                <c:pt idx="402">
                  <c:v>-1.9543382221691173E-4</c:v>
                </c:pt>
                <c:pt idx="403">
                  <c:v>-1.9332272267505424E-4</c:v>
                </c:pt>
                <c:pt idx="404">
                  <c:v>-1.8387427857438214E-4</c:v>
                </c:pt>
                <c:pt idx="405">
                  <c:v>-1.8124999999997868E-4</c:v>
                </c:pt>
                <c:pt idx="406">
                  <c:v>-1.7851639197951109E-4</c:v>
                </c:pt>
                <c:pt idx="407">
                  <c:v>-1.7567122329979436E-4</c:v>
                </c:pt>
                <c:pt idx="408">
                  <c:v>-1.6644404117329971E-4</c:v>
                </c:pt>
                <c:pt idx="409">
                  <c:v>-1.631303177247367E-4</c:v>
                </c:pt>
                <c:pt idx="410">
                  <c:v>-1.5969387755099964E-4</c:v>
                </c:pt>
                <c:pt idx="411">
                  <c:v>-1.5613248943890359E-4</c:v>
                </c:pt>
                <c:pt idx="412">
                  <c:v>-1.5244392217526355E-4</c:v>
                </c:pt>
                <c:pt idx="413">
                  <c:v>-1.4059283334322959E-4</c:v>
                </c:pt>
                <c:pt idx="414">
                  <c:v>-1.3637323734156374E-4</c:v>
                </c:pt>
                <c:pt idx="415">
                  <c:v>-1.3201530612242898E-4</c:v>
                </c:pt>
                <c:pt idx="416">
                  <c:v>-1.2751680847264028E-4</c:v>
                </c:pt>
                <c:pt idx="417">
                  <c:v>-1.2287551317901279E-4</c:v>
                </c:pt>
                <c:pt idx="418">
                  <c:v>-1.0807252930324672E-4</c:v>
                </c:pt>
                <c:pt idx="419">
                  <c:v>-1.0283773130241388E-4</c:v>
                </c:pt>
                <c:pt idx="420">
                  <c:v>-9.7448979591817228E-5</c:v>
                </c:pt>
                <c:pt idx="421">
                  <c:v>-9.1904042958271834E-5</c:v>
                </c:pt>
                <c:pt idx="422">
                  <c:v>-8.6200690188592674E-5</c:v>
                </c:pt>
                <c:pt idx="423">
                  <c:v>-6.8117822930902891E-5</c:v>
                </c:pt>
                <c:pt idx="424">
                  <c:v>-6.1758493484838904E-5</c:v>
                </c:pt>
                <c:pt idx="425">
                  <c:v>-5.5229591836716282E-5</c:v>
                </c:pt>
                <c:pt idx="426">
                  <c:v>-4.8528886773350002E-5</c:v>
                </c:pt>
                <c:pt idx="427">
                  <c:v>-4.165414708155507E-5</c:v>
                </c:pt>
                <c:pt idx="428">
                  <c:v>-1.9963408103748778E-5</c:v>
                </c:pt>
                <c:pt idx="429">
                  <c:v>-1.2370217766389575E-5</c:v>
                </c:pt>
                <c:pt idx="430">
                  <c:v>-4.5918367346767686E-6</c:v>
                </c:pt>
                <c:pt idx="431">
                  <c:v>3.3739662045745018E-6</c:v>
                </c:pt>
                <c:pt idx="432">
                  <c:v>1.1529422264549259E-5</c:v>
                </c:pt>
                <c:pt idx="433">
                  <c:v>3.7156021300665246E-5</c:v>
                </c:pt>
                <c:pt idx="434">
                  <c:v>4.6092401975383852E-5</c:v>
                </c:pt>
                <c:pt idx="435">
                  <c:v>5.5229591836750868E-5</c:v>
                </c:pt>
                <c:pt idx="436">
                  <c:v>6.4569822097951371E-5</c:v>
                </c:pt>
                <c:pt idx="437">
                  <c:v>7.4115323972170222E-5</c:v>
                </c:pt>
                <c:pt idx="438">
                  <c:v>1.0400577140478676E-4</c:v>
                </c:pt>
                <c:pt idx="439">
                  <c:v>1.1439467186292896E-4</c:v>
                </c:pt>
                <c:pt idx="440">
                  <c:v>1.2500000000001448E-4</c:v>
                </c:pt>
                <c:pt idx="441">
                  <c:v>1.3576726678708547E-4</c:v>
                </c:pt>
                <c:pt idx="442">
                  <c:v>1.4663505495833944E-4</c:v>
                </c:pt>
                <c:pt idx="443">
                  <c:v>1.7975993635637762E-4</c:v>
                </c:pt>
                <c:pt idx="444">
                  <c:v>1.9094819864354186E-4</c:v>
                </c:pt>
                <c:pt idx="445">
                  <c:v>2.0219617660447819E-4</c:v>
                </c:pt>
                <c:pt idx="446">
                  <c:v>2.1349570909710451E-4</c:v>
                </c:pt>
                <c:pt idx="447">
                  <c:v>2.2483863497933863E-4</c:v>
                </c:pt>
                <c:pt idx="448">
                  <c:v>2.5904616154286592E-4</c:v>
                </c:pt>
                <c:pt idx="449">
                  <c:v>2.7048104956271031E-4</c:v>
                </c:pt>
                <c:pt idx="450">
                  <c:v>2.819185252617508E-4</c:v>
                </c:pt>
                <c:pt idx="451">
                  <c:v>2.93350427497906E-4</c:v>
                </c:pt>
                <c:pt idx="452">
                  <c:v>3.0476859512909376E-4</c:v>
                </c:pt>
                <c:pt idx="453">
                  <c:v>3.3885907897203101E-4</c:v>
                </c:pt>
                <c:pt idx="454">
                  <c:v>3.5014069676252732E-4</c:v>
                </c:pt>
                <c:pt idx="455">
                  <c:v>3.6136777423764548E-4</c:v>
                </c:pt>
                <c:pt idx="456">
                  <c:v>3.7253215025530323E-4</c:v>
                </c:pt>
                <c:pt idx="457">
                  <c:v>3.8362566367341827E-4</c:v>
                </c:pt>
                <c:pt idx="458">
                  <c:v>4.1639941690968594E-4</c:v>
                </c:pt>
                <c:pt idx="459">
                  <c:v>4.2712786850880878E-4</c:v>
                </c:pt>
                <c:pt idx="460">
                  <c:v>4.3774465179797822E-4</c:v>
                </c:pt>
                <c:pt idx="461">
                  <c:v>4.4824160563511193E-4</c:v>
                </c:pt>
                <c:pt idx="462">
                  <c:v>4.5861056887812779E-4</c:v>
                </c:pt>
                <c:pt idx="463">
                  <c:v>4.8886790362164684E-4</c:v>
                </c:pt>
                <c:pt idx="464">
                  <c:v>4.9864329306736964E-4</c:v>
                </c:pt>
                <c:pt idx="465">
                  <c:v>5.0824988620856465E-4</c:v>
                </c:pt>
                <c:pt idx="466">
                  <c:v>5.1767952190314792E-4</c:v>
                </c:pt>
                <c:pt idx="467">
                  <c:v>5.269240390090382E-4</c:v>
                </c:pt>
                <c:pt idx="468">
                  <c:v>5.5346526737372922E-4</c:v>
                </c:pt>
                <c:pt idx="469">
                  <c:v>5.6188769870402569E-4</c:v>
                </c:pt>
                <c:pt idx="470">
                  <c:v>5.7008420573521836E-4</c:v>
                </c:pt>
                <c:pt idx="471">
                  <c:v>5.7804662732522478E-4</c:v>
                </c:pt>
                <c:pt idx="472">
                  <c:v>5.8576680233196317E-4</c:v>
                </c:pt>
                <c:pt idx="473">
                  <c:v>6.0739223643174679E-4</c:v>
                </c:pt>
                <c:pt idx="474">
                  <c:v>6.1406181368459036E-4</c:v>
                </c:pt>
                <c:pt idx="475">
                  <c:v>6.2044833864375497E-4</c:v>
                </c:pt>
                <c:pt idx="476">
                  <c:v>6.265436501671582E-4</c:v>
                </c:pt>
                <c:pt idx="477">
                  <c:v>6.3233958711271803E-4</c:v>
                </c:pt>
                <c:pt idx="478">
                  <c:v>6.478495390615153E-4</c:v>
                </c:pt>
                <c:pt idx="479">
                  <c:v>6.5236636627487971E-4</c:v>
                </c:pt>
                <c:pt idx="480">
                  <c:v>6.5654301319998981E-4</c:v>
                </c:pt>
                <c:pt idx="481">
                  <c:v>6.6037131869476338E-4</c:v>
                </c:pt>
                <c:pt idx="482">
                  <c:v>6.6384312161711862E-4</c:v>
                </c:pt>
                <c:pt idx="483">
                  <c:v>6.7203790352884994E-4</c:v>
                </c:pt>
                <c:pt idx="484">
                  <c:v>6.7400208474070853E-4</c:v>
                </c:pt>
                <c:pt idx="485">
                  <c:v>6.7556895766973765E-4</c:v>
                </c:pt>
                <c:pt idx="486">
                  <c:v>6.7673036117385532E-4</c:v>
                </c:pt>
                <c:pt idx="487">
                  <c:v>6.7747813411097885E-4</c:v>
                </c:pt>
                <c:pt idx="488">
                  <c:v>6.7715805809956484E-4</c:v>
                </c:pt>
                <c:pt idx="489">
                  <c:v>6.7616969734789157E-4</c:v>
                </c:pt>
                <c:pt idx="490">
                  <c:v>6.7472690031881348E-4</c:v>
                </c:pt>
                <c:pt idx="491">
                  <c:v>6.7282150587024835E-4</c:v>
                </c:pt>
                <c:pt idx="492">
                  <c:v>6.7044535286011437E-4</c:v>
                </c:pt>
                <c:pt idx="493">
                  <c:v>6.6041073103947608E-4</c:v>
                </c:pt>
                <c:pt idx="494">
                  <c:v>6.5606993236224406E-4</c:v>
                </c:pt>
                <c:pt idx="495">
                  <c:v>6.5121756941303229E-4</c:v>
                </c:pt>
                <c:pt idx="496">
                  <c:v>6.4584548104975833E-4</c:v>
                </c:pt>
                <c:pt idx="497">
                  <c:v>6.3994550613034017E-4</c:v>
                </c:pt>
                <c:pt idx="498">
                  <c:v>6.1899665061439777E-4</c:v>
                </c:pt>
                <c:pt idx="499">
                  <c:v>6.1090351804958054E-4</c:v>
                </c:pt>
                <c:pt idx="500">
                  <c:v>6.0224169321820842E-4</c:v>
                </c:pt>
                <c:pt idx="501">
                  <c:v>5.9300301497819917E-4</c:v>
                </c:pt>
                <c:pt idx="502">
                  <c:v>5.8317932218747036E-4</c:v>
                </c:pt>
                <c:pt idx="503">
                  <c:v>5.5011654509014524E-4</c:v>
                </c:pt>
                <c:pt idx="504">
                  <c:v>5.3787118267571688E-4</c:v>
                </c:pt>
                <c:pt idx="505">
                  <c:v>5.2500000000015859E-4</c:v>
                </c:pt>
                <c:pt idx="506">
                  <c:v>5.0794568439843971E-4</c:v>
                </c:pt>
                <c:pt idx="507">
                  <c:v>4.8317671625306682E-4</c:v>
                </c:pt>
                <c:pt idx="508">
                  <c:v>3.62887180847245E-4</c:v>
                </c:pt>
                <c:pt idx="509">
                  <c:v>3.0756488681947677E-4</c:v>
                </c:pt>
                <c:pt idx="510">
                  <c:v>2.4468058239416501E-4</c:v>
                </c:pt>
                <c:pt idx="511">
                  <c:v>1.7426479600053142E-4</c:v>
                </c:pt>
                <c:pt idx="512">
                  <c:v>9.634805606779836E-5</c:v>
                </c:pt>
                <c:pt idx="513">
                  <c:v>-1.8210260067277764E-4</c:v>
                </c:pt>
                <c:pt idx="514">
                  <c:v>-2.8971787046968851E-4</c:v>
                </c:pt>
                <c:pt idx="515">
                  <c:v>-4.0468145165958869E-4</c:v>
                </c:pt>
                <c:pt idx="516">
                  <c:v>-5.2696281581325589E-4</c:v>
                </c:pt>
                <c:pt idx="517">
                  <c:v>-6.5653143450146857E-4</c:v>
                </c:pt>
                <c:pt idx="518">
                  <c:v>-1.764990504231598E-3</c:v>
                </c:pt>
                <c:pt idx="519">
                  <c:v>-3.2185579018993741E-3</c:v>
                </c:pt>
                <c:pt idx="520">
                  <c:v>-5.0067623762816531E-3</c:v>
                </c:pt>
                <c:pt idx="521">
                  <c:v>-7.1191326761552674E-3</c:v>
                </c:pt>
                <c:pt idx="522">
                  <c:v>-9.5451975502970562E-3</c:v>
                </c:pt>
                <c:pt idx="523">
                  <c:v>-1.2274485747483851E-2</c:v>
                </c:pt>
                <c:pt idx="524">
                  <c:v>-1.5296526016492487E-2</c:v>
                </c:pt>
                <c:pt idx="525">
                  <c:v>-1.8600847106099883E-2</c:v>
                </c:pt>
                <c:pt idx="526">
                  <c:v>-2.2176977765082709E-2</c:v>
                </c:pt>
                <c:pt idx="527">
                  <c:v>-2.6014446742217888E-2</c:v>
                </c:pt>
                <c:pt idx="528">
                  <c:v>-3.0102782786282242E-2</c:v>
                </c:pt>
                <c:pt idx="529">
                  <c:v>-3.4431514646052611E-2</c:v>
                </c:pt>
                <c:pt idx="530">
                  <c:v>-3.8990171070305835E-2</c:v>
                </c:pt>
                <c:pt idx="531">
                  <c:v>-4.3768280807818846E-2</c:v>
                </c:pt>
                <c:pt idx="532">
                  <c:v>-4.8755372607368286E-2</c:v>
                </c:pt>
                <c:pt idx="533">
                  <c:v>-5.3940975217731071E-2</c:v>
                </c:pt>
                <c:pt idx="534">
                  <c:v>-5.9314617387684038E-2</c:v>
                </c:pt>
                <c:pt idx="535">
                  <c:v>-6.4865827866004033E-2</c:v>
                </c:pt>
                <c:pt idx="536">
                  <c:v>-7.0584135401467879E-2</c:v>
                </c:pt>
                <c:pt idx="537">
                  <c:v>-7.6459068742852437E-2</c:v>
                </c:pt>
                <c:pt idx="538">
                  <c:v>-8.2480156638934654E-2</c:v>
                </c:pt>
                <c:pt idx="539">
                  <c:v>-8.8636927838491086E-2</c:v>
                </c:pt>
                <c:pt idx="540">
                  <c:v>-9.4918911090298749E-2</c:v>
                </c:pt>
                <c:pt idx="541">
                  <c:v>-0.10131563514313441</c:v>
                </c:pt>
                <c:pt idx="542">
                  <c:v>-0.11157426738025318</c:v>
                </c:pt>
                <c:pt idx="543">
                  <c:v>-0.11821795693113621</c:v>
                </c:pt>
                <c:pt idx="544">
                  <c:v>-0.12493898995725039</c:v>
                </c:pt>
                <c:pt idx="545">
                  <c:v>-0.13172689520737224</c:v>
                </c:pt>
                <c:pt idx="546">
                  <c:v>-0.13955295305458185</c:v>
                </c:pt>
                <c:pt idx="547">
                  <c:v>-0.14644889559182617</c:v>
                </c:pt>
                <c:pt idx="548">
                  <c:v>-0.15337880070637705</c:v>
                </c:pt>
                <c:pt idx="549">
                  <c:v>-0.16033219714701116</c:v>
                </c:pt>
                <c:pt idx="550">
                  <c:v>-0.16729861366250559</c:v>
                </c:pt>
                <c:pt idx="551">
                  <c:v>-0.17426757900163686</c:v>
                </c:pt>
                <c:pt idx="552">
                  <c:v>-0.18122862191318193</c:v>
                </c:pt>
                <c:pt idx="553">
                  <c:v>-0.18817127114591764</c:v>
                </c:pt>
                <c:pt idx="554">
                  <c:v>-0.19508505544862084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477960"/>
        <c:axId val="776480312"/>
      </c:lineChart>
      <c:dateAx>
        <c:axId val="776477960"/>
        <c:scaling>
          <c:orientation val="minMax"/>
          <c:max val="44106"/>
          <c:min val="42185"/>
        </c:scaling>
        <c:delete val="0"/>
        <c:axPos val="b"/>
        <c:numFmt formatCode="mmm\-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6480312"/>
        <c:crosses val="autoZero"/>
        <c:auto val="1"/>
        <c:lblOffset val="100"/>
        <c:baseTimeUnit val="days"/>
        <c:majorUnit val="6"/>
        <c:majorTimeUnit val="months"/>
      </c:dateAx>
      <c:valAx>
        <c:axId val="776480312"/>
        <c:scaling>
          <c:orientation val="minMax"/>
          <c:max val="2.5000000000000001E-2"/>
          <c:min val="-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6477960"/>
        <c:crosses val="autoZero"/>
        <c:crossBetween val="between"/>
        <c:majorUnit val="5.0000000000000001E-3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Eur3M!$AI$2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Eur3M!$AF$3:$AF$3508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Eur3M!$AH$3:$AH$3508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478744"/>
        <c:axId val="776479136"/>
      </c:lineChart>
      <c:dateAx>
        <c:axId val="776478744"/>
        <c:scaling>
          <c:orientation val="minMax"/>
          <c:max val="53237"/>
          <c:min val="42004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6479136"/>
        <c:crosses val="autoZero"/>
        <c:auto val="1"/>
        <c:lblOffset val="100"/>
        <c:baseTimeUnit val="days"/>
        <c:majorUnit val="36"/>
        <c:majorTimeUnit val="months"/>
      </c:dateAx>
      <c:valAx>
        <c:axId val="776479136"/>
        <c:scaling>
          <c:orientation val="minMax"/>
          <c:max val="2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6478744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Eur6M!$AG$3:$AG$3508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Eur6M!$AH$2</c:f>
              <c:strCache>
                <c:ptCount val="1"/>
                <c:pt idx="0">
                  <c:v>Fwd Rate using 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Eur6M!$AH$3:$AH$3508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Eur6M!$AI$2</c:f>
              <c:strCache>
                <c:ptCount val="1"/>
                <c:pt idx="0">
                  <c:v>Fwd Rate (old Style)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Eur6M!$AI$3:$AI$3508</c:f>
              <c:numCache>
                <c:formatCode>0.0000%</c:formatCode>
                <c:ptCount val="3506"/>
                <c:pt idx="0">
                  <c:v>2.4199999999999992E-4</c:v>
                </c:pt>
                <c:pt idx="1">
                  <c:v>2.403154644020063E-4</c:v>
                </c:pt>
                <c:pt idx="2">
                  <c:v>2.4001604511430299E-4</c:v>
                </c:pt>
                <c:pt idx="3">
                  <c:v>2.3983424524185891E-4</c:v>
                </c:pt>
                <c:pt idx="4">
                  <c:v>2.3976200866034127E-4</c:v>
                </c:pt>
                <c:pt idx="5">
                  <c:v>2.3979127924541718E-4</c:v>
                </c:pt>
                <c:pt idx="6">
                  <c:v>2.4040757275687827E-4</c:v>
                </c:pt>
                <c:pt idx="7">
                  <c:v>2.4076231076500032E-4</c:v>
                </c:pt>
                <c:pt idx="8">
                  <c:v>2.4117827531805182E-4</c:v>
                </c:pt>
                <c:pt idx="9">
                  <c:v>2.4164741029169997E-4</c:v>
                </c:pt>
                <c:pt idx="10">
                  <c:v>2.4216165956161194E-4</c:v>
                </c:pt>
                <c:pt idx="11">
                  <c:v>2.438945319056025E-4</c:v>
                </c:pt>
                <c:pt idx="12">
                  <c:v>2.4450867711724151E-4</c:v>
                </c:pt>
                <c:pt idx="13">
                  <c:v>2.451276560034802E-4</c:v>
                </c:pt>
                <c:pt idx="14">
                  <c:v>2.4574341243998574E-4</c:v>
                </c:pt>
                <c:pt idx="15">
                  <c:v>2.4634789030242532E-4</c:v>
                </c:pt>
                <c:pt idx="16">
                  <c:v>2.4801309120202016E-4</c:v>
                </c:pt>
                <c:pt idx="17">
                  <c:v>2.4849189352486769E-4</c:v>
                </c:pt>
                <c:pt idx="18">
                  <c:v>2.4891913665198514E-4</c:v>
                </c:pt>
                <c:pt idx="19">
                  <c:v>2.4928676445903973E-4</c:v>
                </c:pt>
                <c:pt idx="20">
                  <c:v>2.4958672082169855E-4</c:v>
                </c:pt>
                <c:pt idx="21">
                  <c:v>2.4999999999997247E-4</c:v>
                </c:pt>
                <c:pt idx="22">
                  <c:v>2.4996410774408029E-4</c:v>
                </c:pt>
                <c:pt idx="23">
                  <c:v>2.4985831649828932E-4</c:v>
                </c:pt>
                <c:pt idx="24">
                  <c:v>2.4968545454542781E-4</c:v>
                </c:pt>
                <c:pt idx="25">
                  <c:v>2.4944835016832396E-4</c:v>
                </c:pt>
                <c:pt idx="26">
                  <c:v>2.4837986531984157E-4</c:v>
                </c:pt>
                <c:pt idx="27">
                  <c:v>2.4791407407405138E-4</c:v>
                </c:pt>
                <c:pt idx="28">
                  <c:v>2.4739818181816026E-4</c:v>
                </c:pt>
                <c:pt idx="29">
                  <c:v>2.4683501683499644E-4</c:v>
                </c:pt>
                <c:pt idx="30">
                  <c:v>2.4622740740738827E-4</c:v>
                </c:pt>
                <c:pt idx="31">
                  <c:v>2.4416619528618016E-4</c:v>
                </c:pt>
                <c:pt idx="32">
                  <c:v>2.4340909090907715E-4</c:v>
                </c:pt>
                <c:pt idx="33">
                  <c:v>2.4262168350167113E-4</c:v>
                </c:pt>
                <c:pt idx="34">
                  <c:v>2.4180680134679034E-4</c:v>
                </c:pt>
                <c:pt idx="35">
                  <c:v>2.4096727272726305E-4</c:v>
                </c:pt>
                <c:pt idx="36">
                  <c:v>2.3832909090908496E-4</c:v>
                </c:pt>
                <c:pt idx="37">
                  <c:v>2.3741925925925444E-4</c:v>
                </c:pt>
                <c:pt idx="38">
                  <c:v>2.3649892255891877E-4</c:v>
                </c:pt>
                <c:pt idx="39">
                  <c:v>2.3557090909090626E-4</c:v>
                </c:pt>
                <c:pt idx="40">
                  <c:v>2.3463804713804511E-4</c:v>
                </c:pt>
                <c:pt idx="41">
                  <c:v>2.3183865319865285E-4</c:v>
                </c:pt>
                <c:pt idx="42">
                  <c:v>2.3091468013468005E-4</c:v>
                </c:pt>
                <c:pt idx="43">
                  <c:v>2.3000000000000001E-4</c:v>
                </c:pt>
                <c:pt idx="44">
                  <c:v>2.2911817903553441E-4</c:v>
                </c:pt>
                <c:pt idx="45">
                  <c:v>2.2828978490135516E-4</c:v>
                </c:pt>
                <c:pt idx="46">
                  <c:v>2.261084675960709E-4</c:v>
                </c:pt>
                <c:pt idx="47">
                  <c:v>2.2547708489857249E-4</c:v>
                </c:pt>
                <c:pt idx="48">
                  <c:v>2.2489078108912819E-4</c:v>
                </c:pt>
                <c:pt idx="49">
                  <c:v>2.2434788657929152E-4</c:v>
                </c:pt>
                <c:pt idx="50">
                  <c:v>2.2384673178061607E-4</c:v>
                </c:pt>
                <c:pt idx="51">
                  <c:v>2.2257700976709242E-4</c:v>
                </c:pt>
                <c:pt idx="52">
                  <c:v>2.2222611792859726E-4</c:v>
                </c:pt>
                <c:pt idx="53">
                  <c:v>2.2190861785903107E-4</c:v>
                </c:pt>
                <c:pt idx="54">
                  <c:v>2.216228399699474E-4</c:v>
                </c:pt>
                <c:pt idx="55">
                  <c:v>2.2136711467289979E-4</c:v>
                </c:pt>
                <c:pt idx="56">
                  <c:v>2.2076355844950885E-4</c:v>
                </c:pt>
                <c:pt idx="57">
                  <c:v>2.2061134763614102E-4</c:v>
                </c:pt>
                <c:pt idx="58">
                  <c:v>2.2048084147257701E-4</c:v>
                </c:pt>
                <c:pt idx="59">
                  <c:v>2.2037037037037037E-4</c:v>
                </c:pt>
                <c:pt idx="60">
                  <c:v>2.2009544480618859E-4</c:v>
                </c:pt>
                <c:pt idx="61">
                  <c:v>2.2006010518407212E-4</c:v>
                </c:pt>
                <c:pt idx="62">
                  <c:v>2.200347830926343E-4</c:v>
                </c:pt>
                <c:pt idx="63">
                  <c:v>2.2001780894342877E-4</c:v>
                </c:pt>
                <c:pt idx="64">
                  <c:v>2.1999999999999998E-4</c:v>
                </c:pt>
                <c:pt idx="65">
                  <c:v>2.199995899790889E-4</c:v>
                </c:pt>
                <c:pt idx="66">
                  <c:v>2.1999671983271145E-4</c:v>
                </c:pt>
                <c:pt idx="67">
                  <c:v>2.1998892943540118E-4</c:v>
                </c:pt>
                <c:pt idx="68">
                  <c:v>2.1997375866169173E-4</c:v>
                </c:pt>
                <c:pt idx="69">
                  <c:v>2.1985936282750419E-4</c:v>
                </c:pt>
                <c:pt idx="70">
                  <c:v>2.1979006929353395E-4</c:v>
                </c:pt>
                <c:pt idx="71">
                  <c:v>2.1970109475583251E-4</c:v>
                </c:pt>
                <c:pt idx="72">
                  <c:v>2.1958997908893351E-4</c:v>
                </c:pt>
                <c:pt idx="73">
                  <c:v>2.194542621673705E-4</c:v>
                </c:pt>
                <c:pt idx="74">
                  <c:v>2.1887490262003357E-4</c:v>
                </c:pt>
                <c:pt idx="75">
                  <c:v>2.1861617942515064E-4</c:v>
                </c:pt>
                <c:pt idx="76">
                  <c:v>2.1832055434827172E-4</c:v>
                </c:pt>
                <c:pt idx="77">
                  <c:v>2.1798556726393043E-4</c:v>
                </c:pt>
                <c:pt idx="78">
                  <c:v>2.1760875804666035E-4</c:v>
                </c:pt>
                <c:pt idx="79">
                  <c:v>2.1620279634261343E-4</c:v>
                </c:pt>
                <c:pt idx="80">
                  <c:v>2.1563409733896423E-4</c:v>
                </c:pt>
                <c:pt idx="81">
                  <c:v>2.1501127557505429E-4</c:v>
                </c:pt>
                <c:pt idx="82">
                  <c:v>2.1433187092541716E-4</c:v>
                </c:pt>
                <c:pt idx="83">
                  <c:v>2.1359342326458645E-4</c:v>
                </c:pt>
                <c:pt idx="84">
                  <c:v>2.1099922096026895E-4</c:v>
                </c:pt>
                <c:pt idx="85">
                  <c:v>2.0999999999999998E-4</c:v>
                </c:pt>
                <c:pt idx="86">
                  <c:v>2.0900077903973101E-4</c:v>
                </c:pt>
                <c:pt idx="87">
                  <c:v>2.0807044159252121E-4</c:v>
                </c:pt>
                <c:pt idx="88">
                  <c:v>2.0720652753290417E-4</c:v>
                </c:pt>
                <c:pt idx="89">
                  <c:v>2.0498872442494567E-4</c:v>
                </c:pt>
                <c:pt idx="90">
                  <c:v>2.0436590266103573E-4</c:v>
                </c:pt>
                <c:pt idx="91">
                  <c:v>2.0379720365738656E-4</c:v>
                </c:pt>
                <c:pt idx="92">
                  <c:v>2.0328016728853173E-4</c:v>
                </c:pt>
                <c:pt idx="93">
                  <c:v>2.0281233342900489E-4</c:v>
                </c:pt>
                <c:pt idx="94">
                  <c:v>2.0167944565172827E-4</c:v>
                </c:pt>
                <c:pt idx="95">
                  <c:v>2.0138382057484935E-4</c:v>
                </c:pt>
                <c:pt idx="96">
                  <c:v>2.0112509737996642E-4</c:v>
                </c:pt>
                <c:pt idx="97">
                  <c:v>2.0090081594161305E-4</c:v>
                </c:pt>
                <c:pt idx="98">
                  <c:v>2.0070851613432288E-4</c:v>
                </c:pt>
                <c:pt idx="99">
                  <c:v>2.0029890524416748E-4</c:v>
                </c:pt>
                <c:pt idx="100">
                  <c:v>2.0020993070646607E-4</c:v>
                </c:pt>
                <c:pt idx="101">
                  <c:v>2.0014063717249583E-4</c:v>
                </c:pt>
                <c:pt idx="102">
                  <c:v>2.000885645167904E-4</c:v>
                </c:pt>
                <c:pt idx="103">
                  <c:v>2.0005125261388334E-4</c:v>
                </c:pt>
                <c:pt idx="104">
                  <c:v>2.0000328016728857E-4</c:v>
                </c:pt>
                <c:pt idx="105">
                  <c:v>2.0000041002091111E-4</c:v>
                </c:pt>
                <c:pt idx="106">
                  <c:v>2.0000000000000004E-4</c:v>
                </c:pt>
                <c:pt idx="107">
                  <c:v>2.0000000000000004E-4</c:v>
                </c:pt>
                <c:pt idx="108">
                  <c:v>2.0000000000000004E-4</c:v>
                </c:pt>
                <c:pt idx="109">
                  <c:v>2.0000000000000004E-4</c:v>
                </c:pt>
                <c:pt idx="110">
                  <c:v>2.0000000000000004E-4</c:v>
                </c:pt>
                <c:pt idx="111">
                  <c:v>2.0000000000000004E-4</c:v>
                </c:pt>
                <c:pt idx="112">
                  <c:v>2.0000000000000004E-4</c:v>
                </c:pt>
                <c:pt idx="113">
                  <c:v>2.0000000000000004E-4</c:v>
                </c:pt>
                <c:pt idx="114">
                  <c:v>2.0000000000000004E-4</c:v>
                </c:pt>
                <c:pt idx="115">
                  <c:v>2.0000000000000004E-4</c:v>
                </c:pt>
                <c:pt idx="116">
                  <c:v>2.0000000000000004E-4</c:v>
                </c:pt>
                <c:pt idx="117">
                  <c:v>2.0000000000000004E-4</c:v>
                </c:pt>
                <c:pt idx="118">
                  <c:v>2.0000000000000004E-4</c:v>
                </c:pt>
                <c:pt idx="119">
                  <c:v>2.0000000000000001E-4</c:v>
                </c:pt>
                <c:pt idx="120">
                  <c:v>2.0000000000000001E-4</c:v>
                </c:pt>
                <c:pt idx="121">
                  <c:v>2.0000000000000001E-4</c:v>
                </c:pt>
                <c:pt idx="122">
                  <c:v>2.0000000000000001E-4</c:v>
                </c:pt>
                <c:pt idx="123">
                  <c:v>2.0000000000000001E-4</c:v>
                </c:pt>
                <c:pt idx="124">
                  <c:v>2.0000000000000001E-4</c:v>
                </c:pt>
                <c:pt idx="125">
                  <c:v>2.0000000000000001E-4</c:v>
                </c:pt>
                <c:pt idx="126">
                  <c:v>2.0000000000000001E-4</c:v>
                </c:pt>
                <c:pt idx="127">
                  <c:v>2.0000000000000001E-4</c:v>
                </c:pt>
                <c:pt idx="128">
                  <c:v>2.0003735422740524E-4</c:v>
                </c:pt>
                <c:pt idx="129">
                  <c:v>2.0014577259475219E-4</c:v>
                </c:pt>
                <c:pt idx="130">
                  <c:v>2.0031978862973762E-4</c:v>
                </c:pt>
                <c:pt idx="131">
                  <c:v>2.005539358600583E-4</c:v>
                </c:pt>
                <c:pt idx="132">
                  <c:v>2.015625E-4</c:v>
                </c:pt>
                <c:pt idx="133">
                  <c:v>2.0198250728862974E-4</c:v>
                </c:pt>
                <c:pt idx="134">
                  <c:v>2.0243531341107871E-4</c:v>
                </c:pt>
                <c:pt idx="135">
                  <c:v>2.0291545189504373E-4</c:v>
                </c:pt>
                <c:pt idx="136">
                  <c:v>2.0341745626822159E-4</c:v>
                </c:pt>
                <c:pt idx="137">
                  <c:v>2.05E-4</c:v>
                </c:pt>
                <c:pt idx="138">
                  <c:v>2.0553480320699709E-4</c:v>
                </c:pt>
                <c:pt idx="139">
                  <c:v>2.0606413994169096E-4</c:v>
                </c:pt>
                <c:pt idx="140">
                  <c:v>2.065825437317784E-4</c:v>
                </c:pt>
                <c:pt idx="141">
                  <c:v>2.0708454810495626E-4</c:v>
                </c:pt>
                <c:pt idx="142">
                  <c:v>2.0843749999999996E-4</c:v>
                </c:pt>
                <c:pt idx="143">
                  <c:v>2.0881924198250725E-4</c:v>
                </c:pt>
                <c:pt idx="144">
                  <c:v>2.091572521865889E-4</c:v>
                </c:pt>
                <c:pt idx="145">
                  <c:v>2.0944606413994169E-4</c:v>
                </c:pt>
                <c:pt idx="146">
                  <c:v>2.0968021137026237E-4</c:v>
                </c:pt>
                <c:pt idx="147">
                  <c:v>2.0999999999999998E-4</c:v>
                </c:pt>
                <c:pt idx="148">
                  <c:v>2.0999999999999998E-4</c:v>
                </c:pt>
                <c:pt idx="149">
                  <c:v>2.0999999999999998E-4</c:v>
                </c:pt>
                <c:pt idx="150">
                  <c:v>2.0999999999999998E-4</c:v>
                </c:pt>
                <c:pt idx="151">
                  <c:v>2.0999999999999998E-4</c:v>
                </c:pt>
                <c:pt idx="152">
                  <c:v>2.0999999999999998E-4</c:v>
                </c:pt>
                <c:pt idx="153">
                  <c:v>2.0999999999999998E-4</c:v>
                </c:pt>
                <c:pt idx="154">
                  <c:v>2.0999999999999998E-4</c:v>
                </c:pt>
                <c:pt idx="155">
                  <c:v>2.0999999999999998E-4</c:v>
                </c:pt>
                <c:pt idx="156">
                  <c:v>2.0999999999999998E-4</c:v>
                </c:pt>
                <c:pt idx="157">
                  <c:v>2.0999999999999998E-4</c:v>
                </c:pt>
                <c:pt idx="158">
                  <c:v>2.0999999999999998E-4</c:v>
                </c:pt>
                <c:pt idx="159">
                  <c:v>2.0999999999999998E-4</c:v>
                </c:pt>
                <c:pt idx="160">
                  <c:v>2.0999999999999998E-4</c:v>
                </c:pt>
                <c:pt idx="161">
                  <c:v>2.0999999999999998E-4</c:v>
                </c:pt>
                <c:pt idx="162">
                  <c:v>2.0999999999999998E-4</c:v>
                </c:pt>
                <c:pt idx="163">
                  <c:v>2.0999999999999998E-4</c:v>
                </c:pt>
                <c:pt idx="164">
                  <c:v>2.0999999999999998E-4</c:v>
                </c:pt>
                <c:pt idx="165">
                  <c:v>2.0999999999999998E-4</c:v>
                </c:pt>
                <c:pt idx="166">
                  <c:v>2.0999999999999998E-4</c:v>
                </c:pt>
                <c:pt idx="167">
                  <c:v>2.0999999999999998E-4</c:v>
                </c:pt>
                <c:pt idx="168">
                  <c:v>2.0999999999999998E-4</c:v>
                </c:pt>
                <c:pt idx="169">
                  <c:v>2.0999999999999998E-4</c:v>
                </c:pt>
                <c:pt idx="170">
                  <c:v>2.0999999999999998E-4</c:v>
                </c:pt>
                <c:pt idx="171">
                  <c:v>2.1005880915363179E-4</c:v>
                </c:pt>
                <c:pt idx="172">
                  <c:v>2.1091037099442111E-4</c:v>
                </c:pt>
                <c:pt idx="173">
                  <c:v>2.1140652995811215E-4</c:v>
                </c:pt>
                <c:pt idx="174">
                  <c:v>2.1200247154191552E-4</c:v>
                </c:pt>
                <c:pt idx="175">
                  <c:v>2.1269437381287023E-4</c:v>
                </c:pt>
                <c:pt idx="176">
                  <c:v>2.1347841483801525E-4</c:v>
                </c:pt>
                <c:pt idx="177">
                  <c:v>2.1634515110898229E-4</c:v>
                </c:pt>
                <c:pt idx="178">
                  <c:v>2.1745952782127863E-4</c:v>
                </c:pt>
                <c:pt idx="179">
                  <c:v>2.1864693362296029E-4</c:v>
                </c:pt>
                <c:pt idx="180">
                  <c:v>2.1990354658106632E-4</c:v>
                </c:pt>
                <c:pt idx="181">
                  <c:v>2.2122554476263566E-4</c:v>
                </c:pt>
                <c:pt idx="182">
                  <c:v>2.2554563131851381E-4</c:v>
                </c:pt>
                <c:pt idx="183">
                  <c:v>2.2709095106432657E-4</c:v>
                </c:pt>
                <c:pt idx="184">
                  <c:v>2.2868254636879774E-4</c:v>
                </c:pt>
                <c:pt idx="185">
                  <c:v>2.303165952989662E-4</c:v>
                </c:pt>
                <c:pt idx="186">
                  <c:v>2.3198927592187104E-4</c:v>
                </c:pt>
                <c:pt idx="187">
                  <c:v>2.3720088861739374E-4</c:v>
                </c:pt>
                <c:pt idx="188">
                  <c:v>2.3898987668163405E-4</c:v>
                </c:pt>
                <c:pt idx="189">
                  <c:v>2.4079838677380574E-4</c:v>
                </c:pt>
                <c:pt idx="190">
                  <c:v>2.4262259696094781E-4</c:v>
                </c:pt>
                <c:pt idx="191">
                  <c:v>2.4445868531009927E-4</c:v>
                </c:pt>
                <c:pt idx="192">
                  <c:v>2.5000000000000001E-4</c:v>
                </c:pt>
                <c:pt idx="193">
                  <c:v>2.5182292563725962E-4</c:v>
                </c:pt>
                <c:pt idx="194">
                  <c:v>2.5359749075615256E-4</c:v>
                </c:pt>
                <c:pt idx="195">
                  <c:v>2.553255479913193E-4</c:v>
                </c:pt>
                <c:pt idx="196">
                  <c:v>2.5700894997740032E-4</c:v>
                </c:pt>
                <c:pt idx="197">
                  <c:v>2.6180975078753398E-4</c:v>
                </c:pt>
                <c:pt idx="198">
                  <c:v>2.6333305812367702E-4</c:v>
                </c:pt>
                <c:pt idx="199">
                  <c:v>2.648209733839368E-4</c:v>
                </c:pt>
                <c:pt idx="200">
                  <c:v>2.6627534920295383E-4</c:v>
                </c:pt>
                <c:pt idx="201">
                  <c:v>2.6769803821536856E-4</c:v>
                </c:pt>
                <c:pt idx="202">
                  <c:v>2.7179451075940385E-4</c:v>
                </c:pt>
                <c:pt idx="203">
                  <c:v>2.7310897889181427E-4</c:v>
                </c:pt>
                <c:pt idx="204">
                  <c:v>2.7440102339082489E-4</c:v>
                </c:pt>
                <c:pt idx="205">
                  <c:v>2.7567249689107616E-4</c:v>
                </c:pt>
                <c:pt idx="206">
                  <c:v>2.7692525202720853E-4</c:v>
                </c:pt>
                <c:pt idx="207">
                  <c:v>2.8058973359729742E-4</c:v>
                </c:pt>
                <c:pt idx="208">
                  <c:v>2.8178614162335932E-4</c:v>
                </c:pt>
                <c:pt idx="209">
                  <c:v>2.8297309445850471E-4</c:v>
                </c:pt>
                <c:pt idx="210">
                  <c:v>2.8415244473737423E-4</c:v>
                </c:pt>
                <c:pt idx="211">
                  <c:v>2.853260450946083E-4</c:v>
                </c:pt>
                <c:pt idx="212">
                  <c:v>2.8883087298290277E-4</c:v>
                </c:pt>
                <c:pt idx="213">
                  <c:v>2.9E-4</c:v>
                </c:pt>
                <c:pt idx="214">
                  <c:v>2.9117239943827507E-4</c:v>
                </c:pt>
                <c:pt idx="215">
                  <c:v>2.9234871978042249E-4</c:v>
                </c:pt>
                <c:pt idx="216">
                  <c:v>2.935293686787478E-4</c:v>
                </c:pt>
                <c:pt idx="217">
                  <c:v>2.9710136323384472E-4</c:v>
                </c:pt>
                <c:pt idx="218">
                  <c:v>2.9830340287993539E-4</c:v>
                </c:pt>
                <c:pt idx="219">
                  <c:v>2.995118093437309E-4</c:v>
                </c:pt>
                <c:pt idx="220">
                  <c:v>3.0072699027753664E-4</c:v>
                </c:pt>
                <c:pt idx="221">
                  <c:v>3.0194935333365805E-4</c:v>
                </c:pt>
                <c:pt idx="222">
                  <c:v>3.0566361175897038E-4</c:v>
                </c:pt>
                <c:pt idx="223">
                  <c:v>3.0691877982740848E-4</c:v>
                </c:pt>
                <c:pt idx="224">
                  <c:v>3.0818316827968935E-4</c:v>
                </c:pt>
                <c:pt idx="225">
                  <c:v>3.094571847681183E-4</c:v>
                </c:pt>
                <c:pt idx="226">
                  <c:v>3.1074123694500074E-4</c:v>
                </c:pt>
                <c:pt idx="227">
                  <c:v>3.1465768412942312E-4</c:v>
                </c:pt>
                <c:pt idx="228">
                  <c:v>3.1598595558317359E-4</c:v>
                </c:pt>
                <c:pt idx="229">
                  <c:v>3.1732630098690466E-4</c:v>
                </c:pt>
                <c:pt idx="230">
                  <c:v>3.1867912799292164E-4</c:v>
                </c:pt>
                <c:pt idx="231">
                  <c:v>3.2004484425352995E-4</c:v>
                </c:pt>
                <c:pt idx="232">
                  <c:v>3.2422340508595708E-4</c:v>
                </c:pt>
                <c:pt idx="233">
                  <c:v>3.2564475488798485E-4</c:v>
                </c:pt>
                <c:pt idx="234">
                  <c:v>3.27081032206131E-4</c:v>
                </c:pt>
                <c:pt idx="235">
                  <c:v>3.2853264469270089E-4</c:v>
                </c:pt>
                <c:pt idx="236">
                  <c:v>3.3E-4</c:v>
                </c:pt>
                <c:pt idx="237">
                  <c:v>3.3450465910804522E-4</c:v>
                </c:pt>
                <c:pt idx="238">
                  <c:v>3.360446255669668E-4</c:v>
                </c:pt>
                <c:pt idx="239">
                  <c:v>3.376059817647835E-4</c:v>
                </c:pt>
                <c:pt idx="240">
                  <c:v>3.3919003751796048E-4</c:v>
                </c:pt>
                <c:pt idx="241">
                  <c:v>3.4079810264296293E-4</c:v>
                </c:pt>
                <c:pt idx="242">
                  <c:v>3.4577945241357399E-4</c:v>
                </c:pt>
                <c:pt idx="243">
                  <c:v>3.4749665319052937E-4</c:v>
                </c:pt>
                <c:pt idx="244">
                  <c:v>3.4924441242163587E-4</c:v>
                </c:pt>
                <c:pt idx="245">
                  <c:v>3.5102403992335864E-4</c:v>
                </c:pt>
                <c:pt idx="246">
                  <c:v>3.5283684551216276E-4</c:v>
                </c:pt>
                <c:pt idx="247">
                  <c:v>3.5848742896571467E-4</c:v>
                </c:pt>
                <c:pt idx="248">
                  <c:v>3.6044604506749569E-4</c:v>
                </c:pt>
                <c:pt idx="249">
                  <c:v>3.6244438833868371E-4</c:v>
                </c:pt>
                <c:pt idx="250">
                  <c:v>3.6448376859574393E-4</c:v>
                </c:pt>
                <c:pt idx="251">
                  <c:v>3.6656549565514145E-4</c:v>
                </c:pt>
                <c:pt idx="252">
                  <c:v>3.730778558120094E-4</c:v>
                </c:pt>
                <c:pt idx="253">
                  <c:v>3.7534206824540767E-4</c:v>
                </c:pt>
                <c:pt idx="254">
                  <c:v>3.7765517656346888E-4</c:v>
                </c:pt>
                <c:pt idx="255">
                  <c:v>3.8001849058265824E-4</c:v>
                </c:pt>
                <c:pt idx="256">
                  <c:v>3.8243332011944094E-4</c:v>
                </c:pt>
                <c:pt idx="257">
                  <c:v>3.8999999999999999E-4</c:v>
                </c:pt>
                <c:pt idx="258">
                  <c:v>3.9263326400703063E-4</c:v>
                </c:pt>
                <c:pt idx="259">
                  <c:v>3.9532023802532076E-4</c:v>
                </c:pt>
                <c:pt idx="260">
                  <c:v>3.9805787728267614E-4</c:v>
                </c:pt>
                <c:pt idx="261">
                  <c:v>4.0084313700690274E-4</c:v>
                </c:pt>
                <c:pt idx="262">
                  <c:v>4.0945419125886472E-4</c:v>
                </c:pt>
                <c:pt idx="263">
                  <c:v>4.1239948512863207E-4</c:v>
                </c:pt>
                <c:pt idx="264">
                  <c:v>4.1537717560429887E-4</c:v>
                </c:pt>
                <c:pt idx="265">
                  <c:v>4.1838421791367088E-4</c:v>
                </c:pt>
                <c:pt idx="266">
                  <c:v>4.2141756728455385E-4</c:v>
                </c:pt>
                <c:pt idx="267">
                  <c:v>4.3064501004432541E-4</c:v>
                </c:pt>
                <c:pt idx="268">
                  <c:v>4.3375313993930916E-4</c:v>
                </c:pt>
                <c:pt idx="269">
                  <c:v>4.3687235303483242E-4</c:v>
                </c:pt>
                <c:pt idx="270">
                  <c:v>4.3999960455870084E-4</c:v>
                </c:pt>
                <c:pt idx="271">
                  <c:v>4.4313184973872018E-4</c:v>
                </c:pt>
                <c:pt idx="272">
                  <c:v>4.5252809949374056E-4</c:v>
                </c:pt>
                <c:pt idx="273">
                  <c:v>4.5564987157642055E-4</c:v>
                </c:pt>
                <c:pt idx="274">
                  <c:v>4.5876141345427995E-4</c:v>
                </c:pt>
                <c:pt idx="275">
                  <c:v>4.6185968035512452E-4</c:v>
                </c:pt>
                <c:pt idx="276">
                  <c:v>4.6494162750675995E-4</c:v>
                </c:pt>
                <c:pt idx="277">
                  <c:v>4.7405910274446868E-4</c:v>
                </c:pt>
                <c:pt idx="278">
                  <c:v>4.7704532317732463E-4</c:v>
                </c:pt>
                <c:pt idx="279">
                  <c:v>4.8000000000000001E-4</c:v>
                </c:pt>
                <c:pt idx="280">
                  <c:v>4.8292087101600928E-4</c:v>
                </c:pt>
                <c:pt idx="281">
                  <c:v>4.8580880433170211E-4</c:v>
                </c:pt>
                <c:pt idx="282">
                  <c:v>4.9429148489746669E-4</c:v>
                </c:pt>
                <c:pt idx="283">
                  <c:v>4.9706417423247857E-4</c:v>
                </c:pt>
                <c:pt idx="284">
                  <c:v>4.9981217927746622E-4</c:v>
                </c:pt>
                <c:pt idx="285">
                  <c:v>5.0253715071448826E-4</c:v>
                </c:pt>
                <c:pt idx="286">
                  <c:v>5.0524073922560316E-4</c:v>
                </c:pt>
                <c:pt idx="287">
                  <c:v>5.132397140240895E-4</c:v>
                </c:pt>
                <c:pt idx="288">
                  <c:v>5.1587427765216031E-4</c:v>
                </c:pt>
                <c:pt idx="289">
                  <c:v>5.1849571176461632E-4</c:v>
                </c:pt>
                <c:pt idx="290">
                  <c:v>5.2110566704351591E-4</c:v>
                </c:pt>
                <c:pt idx="291">
                  <c:v>5.2370579417091757E-4</c:v>
                </c:pt>
                <c:pt idx="292">
                  <c:v>5.3146371346472006E-4</c:v>
                </c:pt>
                <c:pt idx="293">
                  <c:v>5.3404103480671466E-4</c:v>
                </c:pt>
                <c:pt idx="294">
                  <c:v>5.3661678140750377E-4</c:v>
                </c:pt>
                <c:pt idx="295">
                  <c:v>5.3919260394914566E-4</c:v>
                </c:pt>
                <c:pt idx="296">
                  <c:v>5.4177015311369892E-4</c:v>
                </c:pt>
                <c:pt idx="297">
                  <c:v>5.4952966716541134E-4</c:v>
                </c:pt>
                <c:pt idx="298">
                  <c:v>5.5213062964219457E-4</c:v>
                </c:pt>
                <c:pt idx="299">
                  <c:v>5.5474157215218141E-4</c:v>
                </c:pt>
                <c:pt idx="300">
                  <c:v>5.5736414537743044E-4</c:v>
                </c:pt>
                <c:pt idx="301">
                  <c:v>5.5999999999999995E-4</c:v>
                </c:pt>
                <c:pt idx="302">
                  <c:v>5.6800620141831445E-4</c:v>
                </c:pt>
                <c:pt idx="303">
                  <c:v>5.7071503536947738E-4</c:v>
                </c:pt>
                <c:pt idx="304">
                  <c:v>5.7344757510256229E-4</c:v>
                </c:pt>
                <c:pt idx="305">
                  <c:v>5.7620601404320486E-4</c:v>
                </c:pt>
                <c:pt idx="306">
                  <c:v>5.7899254561704088E-4</c:v>
                </c:pt>
                <c:pt idx="307">
                  <c:v>5.8754263039406619E-4</c:v>
                </c:pt>
                <c:pt idx="308">
                  <c:v>5.9046346675703325E-4</c:v>
                </c:pt>
                <c:pt idx="309">
                  <c:v>5.9342336288137191E-4</c:v>
                </c:pt>
                <c:pt idx="310">
                  <c:v>5.9642451219271838E-4</c:v>
                </c:pt>
                <c:pt idx="311">
                  <c:v>5.9946910811670834E-4</c:v>
                </c:pt>
                <c:pt idx="312">
                  <c:v>6.0888550982089588E-4</c:v>
                </c:pt>
                <c:pt idx="313">
                  <c:v>6.1212582645181685E-4</c:v>
                </c:pt>
                <c:pt idx="314">
                  <c:v>6.1542055682355979E-4</c:v>
                </c:pt>
                <c:pt idx="315">
                  <c:v>6.187718943617606E-4</c:v>
                </c:pt>
                <c:pt idx="316">
                  <c:v>6.2218203249205482E-4</c:v>
                </c:pt>
                <c:pt idx="317">
                  <c:v>6.3645445944688164E-4</c:v>
                </c:pt>
                <c:pt idx="318">
                  <c:v>6.401915019221793E-4</c:v>
                </c:pt>
                <c:pt idx="319">
                  <c:v>6.4400050554338486E-4</c:v>
                </c:pt>
                <c:pt idx="320">
                  <c:v>6.478836637361339E-4</c:v>
                </c:pt>
                <c:pt idx="321">
                  <c:v>6.6E-4</c:v>
                </c:pt>
                <c:pt idx="322">
                  <c:v>6.6419937130151219E-4</c:v>
                </c:pt>
                <c:pt idx="323">
                  <c:v>6.6846982770013552E-4</c:v>
                </c:pt>
                <c:pt idx="324">
                  <c:v>6.7279952601889529E-4</c:v>
                </c:pt>
                <c:pt idx="325">
                  <c:v>6.771766230808156E-4</c:v>
                </c:pt>
                <c:pt idx="326">
                  <c:v>6.9047387495578896E-4</c:v>
                </c:pt>
                <c:pt idx="327">
                  <c:v>6.9492213522060029E-4</c:v>
                </c:pt>
                <c:pt idx="328">
                  <c:v>6.9935857834369625E-4</c:v>
                </c:pt>
                <c:pt idx="329">
                  <c:v>7.0377136114810183E-4</c:v>
                </c:pt>
                <c:pt idx="330">
                  <c:v>7.0814864045684166E-4</c:v>
                </c:pt>
                <c:pt idx="331">
                  <c:v>7.2094902563931448E-4</c:v>
                </c:pt>
                <c:pt idx="332">
                  <c:v>7.2506585919563922E-4</c:v>
                </c:pt>
                <c:pt idx="333">
                  <c:v>7.2908797337142221E-4</c:v>
                </c:pt>
                <c:pt idx="334">
                  <c:v>7.3300352498968809E-4</c:v>
                </c:pt>
                <c:pt idx="335">
                  <c:v>7.3680067087346173E-4</c:v>
                </c:pt>
                <c:pt idx="336">
                  <c:v>7.4736324234807696E-4</c:v>
                </c:pt>
                <c:pt idx="337">
                  <c:v>7.505683335241295E-4</c:v>
                </c:pt>
                <c:pt idx="338">
                  <c:v>7.5359580308081357E-4</c:v>
                </c:pt>
                <c:pt idx="339">
                  <c:v>7.5643380784115415E-4</c:v>
                </c:pt>
                <c:pt idx="340">
                  <c:v>7.590705046281762E-4</c:v>
                </c:pt>
                <c:pt idx="341">
                  <c:v>7.6565431537957656E-4</c:v>
                </c:pt>
                <c:pt idx="342">
                  <c:v>7.6736734850357108E-4</c:v>
                </c:pt>
                <c:pt idx="343">
                  <c:v>7.6881985776937063E-4</c:v>
                </c:pt>
                <c:pt idx="344">
                  <c:v>7.7000000000000018E-4</c:v>
                </c:pt>
                <c:pt idx="345">
                  <c:v>7.7099051130988196E-4</c:v>
                </c:pt>
                <c:pt idx="346">
                  <c:v>7.7363944919908224E-4</c:v>
                </c:pt>
                <c:pt idx="347">
                  <c:v>7.7452797985267015E-4</c:v>
                </c:pt>
                <c:pt idx="348">
                  <c:v>7.7547582787018665E-4</c:v>
                </c:pt>
                <c:pt idx="349">
                  <c:v>7.7651691826283273E-4</c:v>
                </c:pt>
                <c:pt idx="350">
                  <c:v>7.7768517604180913E-4</c:v>
                </c:pt>
                <c:pt idx="351">
                  <c:v>7.8229220380872854E-4</c:v>
                </c:pt>
                <c:pt idx="352">
                  <c:v>7.8430838124503462E-4</c:v>
                </c:pt>
                <c:pt idx="353">
                  <c:v>7.8662135112367521E-4</c:v>
                </c:pt>
                <c:pt idx="354">
                  <c:v>7.8926503845585107E-4</c:v>
                </c:pt>
                <c:pt idx="355">
                  <c:v>7.9227336825276327E-4</c:v>
                </c:pt>
                <c:pt idx="356">
                  <c:v>8.0382546254392578E-4</c:v>
                </c:pt>
                <c:pt idx="357">
                  <c:v>8.0863161231179131E-4</c:v>
                </c:pt>
                <c:pt idx="358">
                  <c:v>8.1397202960039716E-4</c:v>
                </c:pt>
                <c:pt idx="359">
                  <c:v>8.198806394209443E-4</c:v>
                </c:pt>
                <c:pt idx="360">
                  <c:v>8.2639136678463348E-4</c:v>
                </c:pt>
                <c:pt idx="361">
                  <c:v>8.4987550424656219E-4</c:v>
                </c:pt>
                <c:pt idx="362">
                  <c:v>8.5913395189482814E-4</c:v>
                </c:pt>
                <c:pt idx="363">
                  <c:v>8.6916414214224043E-4</c:v>
                </c:pt>
                <c:pt idx="364">
                  <c:v>8.7999999999999992E-4</c:v>
                </c:pt>
                <c:pt idx="365">
                  <c:v>8.9124267578124996E-4</c:v>
                </c:pt>
                <c:pt idx="366">
                  <c:v>9.245312499999999E-4</c:v>
                </c:pt>
                <c:pt idx="367">
                  <c:v>9.3533447265624987E-4</c:v>
                </c:pt>
                <c:pt idx="368">
                  <c:v>9.4591796874999982E-4</c:v>
                </c:pt>
                <c:pt idx="369">
                  <c:v>9.5623779296874977E-4</c:v>
                </c:pt>
                <c:pt idx="370">
                  <c:v>9.6624999999999977E-4</c:v>
                </c:pt>
                <c:pt idx="371">
                  <c:v>9.9400146484375051E-4</c:v>
                </c:pt>
                <c:pt idx="372">
                  <c:v>1.0023437500000004E-3</c:v>
                </c:pt>
                <c:pt idx="373">
                  <c:v>1.0101586914062503E-3</c:v>
                </c:pt>
                <c:pt idx="374">
                  <c:v>1.0174023437500004E-3</c:v>
                </c:pt>
                <c:pt idx="375">
                  <c:v>1.0240307617187504E-3</c:v>
                </c:pt>
                <c:pt idx="376">
                  <c:v>1.0397851562500002E-3</c:v>
                </c:pt>
                <c:pt idx="377">
                  <c:v>1.0435131835937503E-3</c:v>
                </c:pt>
                <c:pt idx="378">
                  <c:v>1.04640625E-3</c:v>
                </c:pt>
                <c:pt idx="379">
                  <c:v>1.0484204101562501E-3</c:v>
                </c:pt>
                <c:pt idx="380">
                  <c:v>1.04951171875E-3</c:v>
                </c:pt>
                <c:pt idx="381">
                  <c:v>1.04680908203125E-3</c:v>
                </c:pt>
                <c:pt idx="382">
                  <c:v>1.0437695312500001E-3</c:v>
                </c:pt>
                <c:pt idx="383">
                  <c:v>1.0395874023437499E-3</c:v>
                </c:pt>
                <c:pt idx="384">
                  <c:v>1.03421875E-3</c:v>
                </c:pt>
                <c:pt idx="385">
                  <c:v>1.02761962890625E-3</c:v>
                </c:pt>
                <c:pt idx="386">
                  <c:v>1E-3</c:v>
                </c:pt>
                <c:pt idx="387">
                  <c:v>9.8650256283154547E-4</c:v>
                </c:pt>
                <c:pt idx="388">
                  <c:v>9.6851870773548277E-4</c:v>
                </c:pt>
                <c:pt idx="389">
                  <c:v>9.4606111932576823E-4</c:v>
                </c:pt>
                <c:pt idx="390">
                  <c:v>9.1914248221635416E-4</c:v>
                </c:pt>
                <c:pt idx="391">
                  <c:v>8.1174712482945117E-4</c:v>
                </c:pt>
                <c:pt idx="392">
                  <c:v>7.6711113906077527E-4</c:v>
                </c:pt>
                <c:pt idx="393">
                  <c:v>7.1807752766216777E-4</c:v>
                </c:pt>
                <c:pt idx="394">
                  <c:v>6.6465897524758239E-4</c:v>
                </c:pt>
                <c:pt idx="395">
                  <c:v>3.3223605942336257E-4</c:v>
                </c:pt>
                <c:pt idx="396">
                  <c:v>2.527742378059352E-4</c:v>
                </c:pt>
                <c:pt idx="397">
                  <c:v>1.6901626747020508E-4</c:v>
                </c:pt>
                <c:pt idx="398">
                  <c:v>8.0974833030125824E-5</c:v>
                </c:pt>
                <c:pt idx="399">
                  <c:v>-2.0872340877667143E-4</c:v>
                </c:pt>
                <c:pt idx="400">
                  <c:v>-3.1377185349461137E-4</c:v>
                </c:pt>
                <c:pt idx="401">
                  <c:v>-4.2304033924713273E-4</c:v>
                </c:pt>
                <c:pt idx="402">
                  <c:v>-5.365161814202908E-4</c:v>
                </c:pt>
                <c:pt idx="403">
                  <c:v>-6.5418669540011419E-4</c:v>
                </c:pt>
                <c:pt idx="404">
                  <c:v>-1.1665617771070753E-3</c:v>
                </c:pt>
                <c:pt idx="405">
                  <c:v>-1.3050153809109643E-3</c:v>
                </c:pt>
                <c:pt idx="406">
                  <c:v>-1.4475875488378065E-3</c:v>
                </c:pt>
                <c:pt idx="407">
                  <c:v>-1.5942655962736469E-3</c:v>
                </c:pt>
                <c:pt idx="408">
                  <c:v>-2.0588081694956264E-3</c:v>
                </c:pt>
                <c:pt idx="409">
                  <c:v>-2.2217828888279273E-3</c:v>
                </c:pt>
                <c:pt idx="410">
                  <c:v>-2.3888000645994581E-3</c:v>
                </c:pt>
                <c:pt idx="411">
                  <c:v>-2.5598470121962666E-3</c:v>
                </c:pt>
                <c:pt idx="412">
                  <c:v>-2.7349110470043991E-3</c:v>
                </c:pt>
                <c:pt idx="413">
                  <c:v>-3.2840788285572022E-3</c:v>
                </c:pt>
                <c:pt idx="414">
                  <c:v>-3.4750843660710925E-3</c:v>
                </c:pt>
                <c:pt idx="415">
                  <c:v>-3.6700435677265398E-3</c:v>
                </c:pt>
                <c:pt idx="416">
                  <c:v>-3.8689437489095885E-3</c:v>
                </c:pt>
                <c:pt idx="417">
                  <c:v>-4.0717722250062866E-3</c:v>
                </c:pt>
                <c:pt idx="418">
                  <c:v>-4.7037005766387523E-3</c:v>
                </c:pt>
                <c:pt idx="419">
                  <c:v>-4.9221153862505085E-3</c:v>
                </c:pt>
                <c:pt idx="420">
                  <c:v>-5.1443950677061458E-3</c:v>
                </c:pt>
                <c:pt idx="421">
                  <c:v>-5.3705269363917094E-3</c:v>
                </c:pt>
                <c:pt idx="422">
                  <c:v>-5.6004983076932465E-3</c:v>
                </c:pt>
                <c:pt idx="423">
                  <c:v>-6.3133225911541635E-3</c:v>
                </c:pt>
                <c:pt idx="424">
                  <c:v>-6.5585251267800604E-3</c:v>
                </c:pt>
                <c:pt idx="425">
                  <c:v>-6.8075037419521598E-3</c:v>
                </c:pt>
                <c:pt idx="426">
                  <c:v>-7.0602457520565114E-3</c:v>
                </c:pt>
                <c:pt idx="427">
                  <c:v>-7.3167384724791623E-3</c:v>
                </c:pt>
                <c:pt idx="428">
                  <c:v>-8.1085940495173696E-3</c:v>
                </c:pt>
                <c:pt idx="429">
                  <c:v>-8.3799627650736758E-3</c:v>
                </c:pt>
                <c:pt idx="430">
                  <c:v>-8.6550187678785147E-3</c:v>
                </c:pt>
                <c:pt idx="431">
                  <c:v>-8.9337493733179299E-3</c:v>
                </c:pt>
                <c:pt idx="432">
                  <c:v>-9.2161418967779685E-3</c:v>
                </c:pt>
                <c:pt idx="433">
                  <c:v>-1.0085164129142309E-2</c:v>
                </c:pt>
                <c:pt idx="434">
                  <c:v>-1.0382077478545304E-2</c:v>
                </c:pt>
                <c:pt idx="435">
                  <c:v>-1.0682589322899151E-2</c:v>
                </c:pt>
                <c:pt idx="436">
                  <c:v>-1.0986686977589904E-2</c:v>
                </c:pt>
                <c:pt idx="437">
                  <c:v>-1.1294357758003602E-2</c:v>
                </c:pt>
                <c:pt idx="438">
                  <c:v>-1.2238682007442853E-2</c:v>
                </c:pt>
                <c:pt idx="439">
                  <c:v>-1.2560518444608811E-2</c:v>
                </c:pt>
                <c:pt idx="440">
                  <c:v>-1.2885864584427944E-2</c:v>
                </c:pt>
                <c:pt idx="441">
                  <c:v>-1.3214707742286308E-2</c:v>
                </c:pt>
                <c:pt idx="442">
                  <c:v>-1.3547035233569944E-2</c:v>
                </c:pt>
                <c:pt idx="443">
                  <c:v>-1.456479686183295E-2</c:v>
                </c:pt>
                <c:pt idx="444">
                  <c:v>-1.4910934840678135E-2</c:v>
                </c:pt>
                <c:pt idx="445">
                  <c:v>-1.5260493729878834E-2</c:v>
                </c:pt>
                <c:pt idx="446">
                  <c:v>-1.561346084482108E-2</c:v>
                </c:pt>
                <c:pt idx="447">
                  <c:v>-1.5969823500890924E-2</c:v>
                </c:pt>
                <c:pt idx="448">
                  <c:v>-1.7059157869726504E-2</c:v>
                </c:pt>
                <c:pt idx="449">
                  <c:v>-1.7428975844167235E-2</c:v>
                </c:pt>
                <c:pt idx="450">
                  <c:v>-1.7802125936665761E-2</c:v>
                </c:pt>
                <c:pt idx="451">
                  <c:v>-1.8178595462608169E-2</c:v>
                </c:pt>
                <c:pt idx="452">
                  <c:v>-1.8558371737380494E-2</c:v>
                </c:pt>
                <c:pt idx="453">
                  <c:v>-1.9717414208537478E-2</c:v>
                </c:pt>
                <c:pt idx="454">
                  <c:v>-2.0110290632489956E-2</c:v>
                </c:pt>
                <c:pt idx="455">
                  <c:v>-2.0506410382202595E-2</c:v>
                </c:pt>
                <c:pt idx="456">
                  <c:v>-2.0905760773061433E-2</c:v>
                </c:pt>
                <c:pt idx="457">
                  <c:v>-2.1308329120452513E-2</c:v>
                </c:pt>
                <c:pt idx="458">
                  <c:v>-2.2535215055679719E-2</c:v>
                </c:pt>
                <c:pt idx="459">
                  <c:v>-2.2950528383060255E-2</c:v>
                </c:pt>
                <c:pt idx="460">
                  <c:v>-2.3368996243903272E-2</c:v>
                </c:pt>
                <c:pt idx="461">
                  <c:v>-2.3790605953594814E-2</c:v>
                </c:pt>
                <c:pt idx="462">
                  <c:v>-2.4215344827520933E-2</c:v>
                </c:pt>
                <c:pt idx="463">
                  <c:v>-2.5508209588567178E-2</c:v>
                </c:pt>
                <c:pt idx="464">
                  <c:v>-2.594533827329204E-2</c:v>
                </c:pt>
                <c:pt idx="465">
                  <c:v>-2.6385532699181747E-2</c:v>
                </c:pt>
                <c:pt idx="466">
                  <c:v>-2.6828780181622276E-2</c:v>
                </c:pt>
                <c:pt idx="467">
                  <c:v>-2.7275068035999696E-2</c:v>
                </c:pt>
                <c:pt idx="468">
                  <c:v>-2.8632046984613808E-2</c:v>
                </c:pt>
                <c:pt idx="469">
                  <c:v>-2.9090369480599274E-2</c:v>
                </c:pt>
                <c:pt idx="470">
                  <c:v>-2.9551668925451881E-2</c:v>
                </c:pt>
                <c:pt idx="471">
                  <c:v>-3.0015932634557655E-2</c:v>
                </c:pt>
                <c:pt idx="472">
                  <c:v>-3.0483147923302652E-2</c:v>
                </c:pt>
                <c:pt idx="473">
                  <c:v>-3.1902376421233454E-2</c:v>
                </c:pt>
                <c:pt idx="474">
                  <c:v>-3.2381271182395803E-2</c:v>
                </c:pt>
                <c:pt idx="475">
                  <c:v>-3.286305410012761E-2</c:v>
                </c:pt>
                <c:pt idx="476">
                  <c:v>-3.3347712489814912E-2</c:v>
                </c:pt>
                <c:pt idx="477">
                  <c:v>-3.3835233666843767E-2</c:v>
                </c:pt>
                <c:pt idx="478">
                  <c:v>-3.5314847075840067E-2</c:v>
                </c:pt>
                <c:pt idx="479">
                  <c:v>-3.5813692556095574E-2</c:v>
                </c:pt>
                <c:pt idx="480">
                  <c:v>-3.6315337400622857E-2</c:v>
                </c:pt>
                <c:pt idx="481">
                  <c:v>-3.6819768924807962E-2</c:v>
                </c:pt>
                <c:pt idx="482">
                  <c:v>-3.732697444403698E-2</c:v>
                </c:pt>
                <c:pt idx="483">
                  <c:v>-3.8865108125847612E-2</c:v>
                </c:pt>
                <c:pt idx="484">
                  <c:v>-3.9383282779112544E-2</c:v>
                </c:pt>
                <c:pt idx="485">
                  <c:v>-3.9904168004351578E-2</c:v>
                </c:pt>
                <c:pt idx="486">
                  <c:v>-4.0427751116950759E-2</c:v>
                </c:pt>
                <c:pt idx="487">
                  <c:v>-4.0954019432296145E-2</c:v>
                </c:pt>
                <c:pt idx="488">
                  <c:v>-4.2548808748669932E-2</c:v>
                </c:pt>
                <c:pt idx="489">
                  <c:v>-4.3085691028860555E-2</c:v>
                </c:pt>
                <c:pt idx="490">
                  <c:v>-4.3625195088727621E-2</c:v>
                </c:pt>
                <c:pt idx="491">
                  <c:v>-4.4167308243657145E-2</c:v>
                </c:pt>
                <c:pt idx="492">
                  <c:v>-4.4712017809035207E-2</c:v>
                </c:pt>
                <c:pt idx="493">
                  <c:v>-4.6361598121720964E-2</c:v>
                </c:pt>
                <c:pt idx="494">
                  <c:v>-4.6916566482753573E-2</c:v>
                </c:pt>
                <c:pt idx="495">
                  <c:v>-4.7474067831164923E-2</c:v>
                </c:pt>
                <c:pt idx="496">
                  <c:v>-4.8034089482341086E-2</c:v>
                </c:pt>
                <c:pt idx="497">
                  <c:v>-4.859661875166809E-2</c:v>
                </c:pt>
                <c:pt idx="498">
                  <c:v>-5.0299125422414687E-2</c:v>
                </c:pt>
                <c:pt idx="499">
                  <c:v>-5.0871558318205543E-2</c:v>
                </c:pt>
                <c:pt idx="500">
                  <c:v>-5.1446435409077472E-2</c:v>
                </c:pt>
                <c:pt idx="501">
                  <c:v>-5.2023744010416532E-2</c:v>
                </c:pt>
                <c:pt idx="502">
                  <c:v>-5.2603471437608754E-2</c:v>
                </c:pt>
                <c:pt idx="503">
                  <c:v>-5.4357039828164928E-2</c:v>
                </c:pt>
                <c:pt idx="504">
                  <c:v>-5.4946315712630305E-2</c:v>
                </c:pt>
                <c:pt idx="505">
                  <c:v>-5.5537946999879073E-2</c:v>
                </c:pt>
                <c:pt idx="506">
                  <c:v>-5.6131921005297306E-2</c:v>
                </c:pt>
                <c:pt idx="507">
                  <c:v>-5.6728225044271025E-2</c:v>
                </c:pt>
                <c:pt idx="508">
                  <c:v>-5.8530990516385634E-2</c:v>
                </c:pt>
                <c:pt idx="509">
                  <c:v>-5.9136487843441811E-2</c:v>
                </c:pt>
                <c:pt idx="510">
                  <c:v>-5.9744251780983706E-2</c:v>
                </c:pt>
                <c:pt idx="511">
                  <c:v>-6.0354269644397385E-2</c:v>
                </c:pt>
                <c:pt idx="512">
                  <c:v>-6.0966528749068875E-2</c:v>
                </c:pt>
                <c:pt idx="513">
                  <c:v>-6.2816626664490741E-2</c:v>
                </c:pt>
                <c:pt idx="514">
                  <c:v>-6.3437723888053979E-2</c:v>
                </c:pt>
                <c:pt idx="515">
                  <c:v>-6.4060998929805282E-2</c:v>
                </c:pt>
                <c:pt idx="516">
                  <c:v>-6.468643910513068E-2</c:v>
                </c:pt>
                <c:pt idx="517">
                  <c:v>-6.5314031729416203E-2</c:v>
                </c:pt>
                <c:pt idx="518">
                  <c:v>-6.9766383162727041E-2</c:v>
                </c:pt>
                <c:pt idx="519">
                  <c:v>-7.4319232226415122E-2</c:v>
                </c:pt>
                <c:pt idx="520">
                  <c:v>-7.8968228097894444E-2</c:v>
                </c:pt>
                <c:pt idx="521">
                  <c:v>-8.3709019954578912E-2</c:v>
                </c:pt>
                <c:pt idx="522">
                  <c:v>-8.8537256973882469E-2</c:v>
                </c:pt>
                <c:pt idx="523">
                  <c:v>-9.3448588333219007E-2</c:v>
                </c:pt>
                <c:pt idx="524">
                  <c:v>-9.8438663210002469E-2</c:v>
                </c:pt>
                <c:pt idx="525">
                  <c:v>-0.10350313078164688</c:v>
                </c:pt>
                <c:pt idx="526">
                  <c:v>-0.10863764022556593</c:v>
                </c:pt>
                <c:pt idx="527">
                  <c:v>-0.11383784071917366</c:v>
                </c:pt>
                <c:pt idx="528">
                  <c:v>-0.11909938143988393</c:v>
                </c:pt>
                <c:pt idx="529">
                  <c:v>-0.12441791156511073</c:v>
                </c:pt>
                <c:pt idx="530">
                  <c:v>-0.12978908027226796</c:v>
                </c:pt>
                <c:pt idx="531">
                  <c:v>-0.13520853673876965</c:v>
                </c:pt>
                <c:pt idx="532">
                  <c:v>-0.14067193014202944</c:v>
                </c:pt>
                <c:pt idx="533">
                  <c:v>-0.14617490965946142</c:v>
                </c:pt>
                <c:pt idx="534">
                  <c:v>-0.15171312446847951</c:v>
                </c:pt>
                <c:pt idx="535">
                  <c:v>-0.15728222374649758</c:v>
                </c:pt>
                <c:pt idx="536">
                  <c:v>-0.16287785667092963</c:v>
                </c:pt>
                <c:pt idx="537">
                  <c:v>-0.16849567241918947</c:v>
                </c:pt>
                <c:pt idx="538">
                  <c:v>-0.17413132016869121</c:v>
                </c:pt>
                <c:pt idx="539">
                  <c:v>-0.17978044909684848</c:v>
                </c:pt>
                <c:pt idx="540">
                  <c:v>-0.1854387083810754</c:v>
                </c:pt>
                <c:pt idx="541">
                  <c:v>-0.19110174719878581</c:v>
                </c:pt>
                <c:pt idx="542">
                  <c:v>-0.19999999999999998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489328"/>
        <c:axId val="776493248"/>
      </c:lineChart>
      <c:dateAx>
        <c:axId val="776489328"/>
        <c:scaling>
          <c:orientation val="minMax"/>
          <c:max val="43010"/>
          <c:min val="42277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6493248"/>
        <c:crosses val="autoZero"/>
        <c:auto val="1"/>
        <c:lblOffset val="100"/>
        <c:baseTimeUnit val="days"/>
        <c:majorUnit val="3"/>
        <c:majorTimeUnit val="months"/>
      </c:dateAx>
      <c:valAx>
        <c:axId val="776493248"/>
        <c:scaling>
          <c:orientation val="minMax"/>
          <c:max val="2E-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6489328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36662881678797E-2"/>
          <c:y val="2.8758175854701428E-2"/>
          <c:w val="0.89790311672033907"/>
          <c:h val="0.79581921585491555"/>
        </c:manualLayout>
      </c:layout>
      <c:lineChart>
        <c:grouping val="standard"/>
        <c:varyColors val="0"/>
        <c:ser>
          <c:idx val="0"/>
          <c:order val="0"/>
          <c:tx>
            <c:strRef>
              <c:f>Eur6M!$AG$2</c:f>
              <c:strCache>
                <c:ptCount val="1"/>
                <c:pt idx="0">
                  <c:v>fwd rate (from Basis)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Eur6M!$AD$3:$AD$3508</c:f>
              <c:numCache>
                <c:formatCode>ddd\,\ dd\-mmm\-yyyy</c:formatCode>
                <c:ptCount val="3506"/>
                <c:pt idx="0">
                  <c:v>42279</c:v>
                </c:pt>
                <c:pt idx="1">
                  <c:v>42282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42366</c:v>
                </c:pt>
                <c:pt idx="61">
                  <c:v>42367</c:v>
                </c:pt>
                <c:pt idx="62">
                  <c:v>42368</c:v>
                </c:pt>
                <c:pt idx="63">
                  <c:v>42369</c:v>
                </c:pt>
                <c:pt idx="64">
                  <c:v>42373</c:v>
                </c:pt>
                <c:pt idx="65">
                  <c:v>42374</c:v>
                </c:pt>
                <c:pt idx="66">
                  <c:v>42375</c:v>
                </c:pt>
                <c:pt idx="67">
                  <c:v>42376</c:v>
                </c:pt>
                <c:pt idx="68">
                  <c:v>42377</c:v>
                </c:pt>
                <c:pt idx="69">
                  <c:v>42380</c:v>
                </c:pt>
                <c:pt idx="70">
                  <c:v>42381</c:v>
                </c:pt>
                <c:pt idx="71">
                  <c:v>42382</c:v>
                </c:pt>
                <c:pt idx="72">
                  <c:v>42383</c:v>
                </c:pt>
                <c:pt idx="73">
                  <c:v>42384</c:v>
                </c:pt>
                <c:pt idx="74">
                  <c:v>42387</c:v>
                </c:pt>
                <c:pt idx="75">
                  <c:v>42388</c:v>
                </c:pt>
                <c:pt idx="76">
                  <c:v>42389</c:v>
                </c:pt>
                <c:pt idx="77">
                  <c:v>42390</c:v>
                </c:pt>
                <c:pt idx="78">
                  <c:v>42391</c:v>
                </c:pt>
                <c:pt idx="79">
                  <c:v>42394</c:v>
                </c:pt>
                <c:pt idx="80">
                  <c:v>42395</c:v>
                </c:pt>
                <c:pt idx="81">
                  <c:v>42396</c:v>
                </c:pt>
                <c:pt idx="82">
                  <c:v>42397</c:v>
                </c:pt>
                <c:pt idx="83">
                  <c:v>42398</c:v>
                </c:pt>
                <c:pt idx="84">
                  <c:v>42401</c:v>
                </c:pt>
                <c:pt idx="85">
                  <c:v>42402</c:v>
                </c:pt>
                <c:pt idx="86">
                  <c:v>42403</c:v>
                </c:pt>
                <c:pt idx="87">
                  <c:v>42404</c:v>
                </c:pt>
                <c:pt idx="88">
                  <c:v>42405</c:v>
                </c:pt>
                <c:pt idx="89">
                  <c:v>42408</c:v>
                </c:pt>
                <c:pt idx="90">
                  <c:v>42409</c:v>
                </c:pt>
                <c:pt idx="91">
                  <c:v>42410</c:v>
                </c:pt>
                <c:pt idx="92">
                  <c:v>42411</c:v>
                </c:pt>
                <c:pt idx="93">
                  <c:v>42412</c:v>
                </c:pt>
                <c:pt idx="94">
                  <c:v>42415</c:v>
                </c:pt>
                <c:pt idx="95">
                  <c:v>42416</c:v>
                </c:pt>
                <c:pt idx="96">
                  <c:v>42417</c:v>
                </c:pt>
                <c:pt idx="97">
                  <c:v>42418</c:v>
                </c:pt>
                <c:pt idx="98">
                  <c:v>42419</c:v>
                </c:pt>
                <c:pt idx="99">
                  <c:v>42422</c:v>
                </c:pt>
                <c:pt idx="100">
                  <c:v>42423</c:v>
                </c:pt>
                <c:pt idx="101">
                  <c:v>42424</c:v>
                </c:pt>
                <c:pt idx="102">
                  <c:v>42425</c:v>
                </c:pt>
                <c:pt idx="103">
                  <c:v>42426</c:v>
                </c:pt>
                <c:pt idx="104">
                  <c:v>42429</c:v>
                </c:pt>
                <c:pt idx="105">
                  <c:v>42430</c:v>
                </c:pt>
                <c:pt idx="106">
                  <c:v>42431</c:v>
                </c:pt>
                <c:pt idx="107">
                  <c:v>42432</c:v>
                </c:pt>
                <c:pt idx="108">
                  <c:v>42433</c:v>
                </c:pt>
                <c:pt idx="109">
                  <c:v>42436</c:v>
                </c:pt>
                <c:pt idx="110">
                  <c:v>42437</c:v>
                </c:pt>
                <c:pt idx="111">
                  <c:v>42438</c:v>
                </c:pt>
                <c:pt idx="112">
                  <c:v>42439</c:v>
                </c:pt>
                <c:pt idx="113">
                  <c:v>42440</c:v>
                </c:pt>
                <c:pt idx="114">
                  <c:v>42443</c:v>
                </c:pt>
                <c:pt idx="115">
                  <c:v>42444</c:v>
                </c:pt>
                <c:pt idx="116">
                  <c:v>42445</c:v>
                </c:pt>
                <c:pt idx="117">
                  <c:v>42446</c:v>
                </c:pt>
                <c:pt idx="118">
                  <c:v>42447</c:v>
                </c:pt>
                <c:pt idx="119">
                  <c:v>42450</c:v>
                </c:pt>
                <c:pt idx="120">
                  <c:v>42451</c:v>
                </c:pt>
                <c:pt idx="121">
                  <c:v>42452</c:v>
                </c:pt>
                <c:pt idx="122">
                  <c:v>42453</c:v>
                </c:pt>
                <c:pt idx="123">
                  <c:v>42458</c:v>
                </c:pt>
                <c:pt idx="124">
                  <c:v>42459</c:v>
                </c:pt>
                <c:pt idx="125">
                  <c:v>42460</c:v>
                </c:pt>
                <c:pt idx="126">
                  <c:v>42461</c:v>
                </c:pt>
                <c:pt idx="127">
                  <c:v>42464</c:v>
                </c:pt>
                <c:pt idx="128">
                  <c:v>42465</c:v>
                </c:pt>
                <c:pt idx="129">
                  <c:v>42466</c:v>
                </c:pt>
                <c:pt idx="130">
                  <c:v>42467</c:v>
                </c:pt>
                <c:pt idx="131">
                  <c:v>42468</c:v>
                </c:pt>
                <c:pt idx="132">
                  <c:v>42471</c:v>
                </c:pt>
                <c:pt idx="133">
                  <c:v>42472</c:v>
                </c:pt>
                <c:pt idx="134">
                  <c:v>42473</c:v>
                </c:pt>
                <c:pt idx="135">
                  <c:v>42474</c:v>
                </c:pt>
                <c:pt idx="136">
                  <c:v>42475</c:v>
                </c:pt>
                <c:pt idx="137">
                  <c:v>42478</c:v>
                </c:pt>
                <c:pt idx="138">
                  <c:v>42479</c:v>
                </c:pt>
                <c:pt idx="139">
                  <c:v>42480</c:v>
                </c:pt>
                <c:pt idx="140">
                  <c:v>42481</c:v>
                </c:pt>
                <c:pt idx="141">
                  <c:v>42482</c:v>
                </c:pt>
                <c:pt idx="142">
                  <c:v>42485</c:v>
                </c:pt>
                <c:pt idx="143">
                  <c:v>42486</c:v>
                </c:pt>
                <c:pt idx="144">
                  <c:v>42487</c:v>
                </c:pt>
                <c:pt idx="145">
                  <c:v>42488</c:v>
                </c:pt>
                <c:pt idx="146">
                  <c:v>42489</c:v>
                </c:pt>
                <c:pt idx="147">
                  <c:v>42492</c:v>
                </c:pt>
                <c:pt idx="148">
                  <c:v>42493</c:v>
                </c:pt>
                <c:pt idx="149">
                  <c:v>42494</c:v>
                </c:pt>
                <c:pt idx="150">
                  <c:v>42495</c:v>
                </c:pt>
                <c:pt idx="151">
                  <c:v>42496</c:v>
                </c:pt>
                <c:pt idx="152">
                  <c:v>42499</c:v>
                </c:pt>
                <c:pt idx="153">
                  <c:v>42500</c:v>
                </c:pt>
                <c:pt idx="154">
                  <c:v>42501</c:v>
                </c:pt>
                <c:pt idx="155">
                  <c:v>42502</c:v>
                </c:pt>
                <c:pt idx="156">
                  <c:v>42503</c:v>
                </c:pt>
                <c:pt idx="157">
                  <c:v>42506</c:v>
                </c:pt>
                <c:pt idx="158">
                  <c:v>42507</c:v>
                </c:pt>
                <c:pt idx="159">
                  <c:v>42508</c:v>
                </c:pt>
                <c:pt idx="160">
                  <c:v>42509</c:v>
                </c:pt>
                <c:pt idx="161">
                  <c:v>42510</c:v>
                </c:pt>
                <c:pt idx="162">
                  <c:v>42513</c:v>
                </c:pt>
                <c:pt idx="163">
                  <c:v>42514</c:v>
                </c:pt>
                <c:pt idx="164">
                  <c:v>42515</c:v>
                </c:pt>
                <c:pt idx="165">
                  <c:v>42516</c:v>
                </c:pt>
                <c:pt idx="166">
                  <c:v>42517</c:v>
                </c:pt>
                <c:pt idx="167">
                  <c:v>42520</c:v>
                </c:pt>
                <c:pt idx="168">
                  <c:v>42521</c:v>
                </c:pt>
                <c:pt idx="169">
                  <c:v>42522</c:v>
                </c:pt>
                <c:pt idx="170">
                  <c:v>42523</c:v>
                </c:pt>
                <c:pt idx="171">
                  <c:v>42524</c:v>
                </c:pt>
                <c:pt idx="172">
                  <c:v>42527</c:v>
                </c:pt>
                <c:pt idx="173">
                  <c:v>42528</c:v>
                </c:pt>
                <c:pt idx="174">
                  <c:v>42529</c:v>
                </c:pt>
                <c:pt idx="175">
                  <c:v>42530</c:v>
                </c:pt>
                <c:pt idx="176">
                  <c:v>42531</c:v>
                </c:pt>
                <c:pt idx="177">
                  <c:v>42534</c:v>
                </c:pt>
                <c:pt idx="178">
                  <c:v>42535</c:v>
                </c:pt>
                <c:pt idx="179">
                  <c:v>42536</c:v>
                </c:pt>
                <c:pt idx="180">
                  <c:v>42537</c:v>
                </c:pt>
                <c:pt idx="181">
                  <c:v>42538</c:v>
                </c:pt>
                <c:pt idx="182">
                  <c:v>42541</c:v>
                </c:pt>
                <c:pt idx="183">
                  <c:v>42542</c:v>
                </c:pt>
                <c:pt idx="184">
                  <c:v>42543</c:v>
                </c:pt>
                <c:pt idx="185">
                  <c:v>42544</c:v>
                </c:pt>
                <c:pt idx="186">
                  <c:v>42545</c:v>
                </c:pt>
                <c:pt idx="187">
                  <c:v>42548</c:v>
                </c:pt>
                <c:pt idx="188">
                  <c:v>42549</c:v>
                </c:pt>
                <c:pt idx="189">
                  <c:v>42550</c:v>
                </c:pt>
                <c:pt idx="190">
                  <c:v>42551</c:v>
                </c:pt>
                <c:pt idx="191">
                  <c:v>42552</c:v>
                </c:pt>
                <c:pt idx="192">
                  <c:v>42555</c:v>
                </c:pt>
                <c:pt idx="193">
                  <c:v>42556</c:v>
                </c:pt>
                <c:pt idx="194">
                  <c:v>42557</c:v>
                </c:pt>
                <c:pt idx="195">
                  <c:v>42558</c:v>
                </c:pt>
                <c:pt idx="196">
                  <c:v>42559</c:v>
                </c:pt>
                <c:pt idx="197">
                  <c:v>42562</c:v>
                </c:pt>
                <c:pt idx="198">
                  <c:v>42563</c:v>
                </c:pt>
                <c:pt idx="199">
                  <c:v>42564</c:v>
                </c:pt>
                <c:pt idx="200">
                  <c:v>42565</c:v>
                </c:pt>
                <c:pt idx="201">
                  <c:v>42566</c:v>
                </c:pt>
                <c:pt idx="202">
                  <c:v>42569</c:v>
                </c:pt>
                <c:pt idx="203">
                  <c:v>42570</c:v>
                </c:pt>
                <c:pt idx="204">
                  <c:v>42571</c:v>
                </c:pt>
                <c:pt idx="205">
                  <c:v>42572</c:v>
                </c:pt>
                <c:pt idx="206">
                  <c:v>42573</c:v>
                </c:pt>
                <c:pt idx="207">
                  <c:v>42576</c:v>
                </c:pt>
                <c:pt idx="208">
                  <c:v>42577</c:v>
                </c:pt>
                <c:pt idx="209">
                  <c:v>42578</c:v>
                </c:pt>
                <c:pt idx="210">
                  <c:v>42579</c:v>
                </c:pt>
                <c:pt idx="211">
                  <c:v>42580</c:v>
                </c:pt>
                <c:pt idx="212">
                  <c:v>42583</c:v>
                </c:pt>
                <c:pt idx="213">
                  <c:v>42584</c:v>
                </c:pt>
                <c:pt idx="214">
                  <c:v>42585</c:v>
                </c:pt>
                <c:pt idx="215">
                  <c:v>42586</c:v>
                </c:pt>
                <c:pt idx="216">
                  <c:v>42587</c:v>
                </c:pt>
                <c:pt idx="217">
                  <c:v>42590</c:v>
                </c:pt>
                <c:pt idx="218">
                  <c:v>42591</c:v>
                </c:pt>
                <c:pt idx="219">
                  <c:v>42592</c:v>
                </c:pt>
                <c:pt idx="220">
                  <c:v>42593</c:v>
                </c:pt>
                <c:pt idx="221">
                  <c:v>42594</c:v>
                </c:pt>
                <c:pt idx="222">
                  <c:v>42597</c:v>
                </c:pt>
                <c:pt idx="223">
                  <c:v>42598</c:v>
                </c:pt>
                <c:pt idx="224">
                  <c:v>42599</c:v>
                </c:pt>
                <c:pt idx="225">
                  <c:v>42600</c:v>
                </c:pt>
                <c:pt idx="226">
                  <c:v>42601</c:v>
                </c:pt>
                <c:pt idx="227">
                  <c:v>42604</c:v>
                </c:pt>
                <c:pt idx="228">
                  <c:v>42605</c:v>
                </c:pt>
                <c:pt idx="229">
                  <c:v>42606</c:v>
                </c:pt>
                <c:pt idx="230">
                  <c:v>42607</c:v>
                </c:pt>
                <c:pt idx="231">
                  <c:v>42608</c:v>
                </c:pt>
                <c:pt idx="232">
                  <c:v>42611</c:v>
                </c:pt>
                <c:pt idx="233">
                  <c:v>42612</c:v>
                </c:pt>
                <c:pt idx="234">
                  <c:v>42613</c:v>
                </c:pt>
                <c:pt idx="235">
                  <c:v>42614</c:v>
                </c:pt>
                <c:pt idx="236">
                  <c:v>42615</c:v>
                </c:pt>
                <c:pt idx="237">
                  <c:v>42618</c:v>
                </c:pt>
                <c:pt idx="238">
                  <c:v>42619</c:v>
                </c:pt>
                <c:pt idx="239">
                  <c:v>42620</c:v>
                </c:pt>
                <c:pt idx="240">
                  <c:v>42621</c:v>
                </c:pt>
                <c:pt idx="241">
                  <c:v>42622</c:v>
                </c:pt>
                <c:pt idx="242">
                  <c:v>42625</c:v>
                </c:pt>
                <c:pt idx="243">
                  <c:v>42626</c:v>
                </c:pt>
                <c:pt idx="244">
                  <c:v>42627</c:v>
                </c:pt>
                <c:pt idx="245">
                  <c:v>42628</c:v>
                </c:pt>
                <c:pt idx="246">
                  <c:v>42629</c:v>
                </c:pt>
                <c:pt idx="247">
                  <c:v>42632</c:v>
                </c:pt>
                <c:pt idx="248">
                  <c:v>42633</c:v>
                </c:pt>
                <c:pt idx="249">
                  <c:v>42634</c:v>
                </c:pt>
                <c:pt idx="250">
                  <c:v>42635</c:v>
                </c:pt>
                <c:pt idx="251">
                  <c:v>42636</c:v>
                </c:pt>
                <c:pt idx="252">
                  <c:v>42639</c:v>
                </c:pt>
                <c:pt idx="253">
                  <c:v>42640</c:v>
                </c:pt>
                <c:pt idx="254">
                  <c:v>42641</c:v>
                </c:pt>
                <c:pt idx="255">
                  <c:v>42642</c:v>
                </c:pt>
                <c:pt idx="256">
                  <c:v>42643</c:v>
                </c:pt>
                <c:pt idx="257">
                  <c:v>42646</c:v>
                </c:pt>
                <c:pt idx="258">
                  <c:v>42647</c:v>
                </c:pt>
                <c:pt idx="259">
                  <c:v>42648</c:v>
                </c:pt>
                <c:pt idx="260">
                  <c:v>42649</c:v>
                </c:pt>
                <c:pt idx="261">
                  <c:v>42650</c:v>
                </c:pt>
                <c:pt idx="262">
                  <c:v>42653</c:v>
                </c:pt>
                <c:pt idx="263">
                  <c:v>42654</c:v>
                </c:pt>
                <c:pt idx="264">
                  <c:v>42655</c:v>
                </c:pt>
                <c:pt idx="265">
                  <c:v>42656</c:v>
                </c:pt>
                <c:pt idx="266">
                  <c:v>42657</c:v>
                </c:pt>
                <c:pt idx="267">
                  <c:v>42660</c:v>
                </c:pt>
                <c:pt idx="268">
                  <c:v>42661</c:v>
                </c:pt>
                <c:pt idx="269">
                  <c:v>42662</c:v>
                </c:pt>
                <c:pt idx="270">
                  <c:v>42663</c:v>
                </c:pt>
                <c:pt idx="271">
                  <c:v>42664</c:v>
                </c:pt>
                <c:pt idx="272">
                  <c:v>42667</c:v>
                </c:pt>
                <c:pt idx="273">
                  <c:v>42668</c:v>
                </c:pt>
                <c:pt idx="274">
                  <c:v>42669</c:v>
                </c:pt>
                <c:pt idx="275">
                  <c:v>42670</c:v>
                </c:pt>
                <c:pt idx="276">
                  <c:v>42671</c:v>
                </c:pt>
                <c:pt idx="277">
                  <c:v>42674</c:v>
                </c:pt>
                <c:pt idx="278">
                  <c:v>42675</c:v>
                </c:pt>
                <c:pt idx="279">
                  <c:v>42676</c:v>
                </c:pt>
                <c:pt idx="280">
                  <c:v>42677</c:v>
                </c:pt>
                <c:pt idx="281">
                  <c:v>42678</c:v>
                </c:pt>
                <c:pt idx="282">
                  <c:v>42681</c:v>
                </c:pt>
                <c:pt idx="283">
                  <c:v>42682</c:v>
                </c:pt>
                <c:pt idx="284">
                  <c:v>42683</c:v>
                </c:pt>
                <c:pt idx="285">
                  <c:v>42684</c:v>
                </c:pt>
                <c:pt idx="286">
                  <c:v>42685</c:v>
                </c:pt>
                <c:pt idx="287">
                  <c:v>42688</c:v>
                </c:pt>
                <c:pt idx="288">
                  <c:v>42689</c:v>
                </c:pt>
                <c:pt idx="289">
                  <c:v>42690</c:v>
                </c:pt>
                <c:pt idx="290">
                  <c:v>42691</c:v>
                </c:pt>
                <c:pt idx="291">
                  <c:v>42692</c:v>
                </c:pt>
                <c:pt idx="292">
                  <c:v>42695</c:v>
                </c:pt>
                <c:pt idx="293">
                  <c:v>42696</c:v>
                </c:pt>
                <c:pt idx="294">
                  <c:v>42697</c:v>
                </c:pt>
                <c:pt idx="295">
                  <c:v>42698</c:v>
                </c:pt>
                <c:pt idx="296">
                  <c:v>42699</c:v>
                </c:pt>
                <c:pt idx="297">
                  <c:v>42702</c:v>
                </c:pt>
                <c:pt idx="298">
                  <c:v>42703</c:v>
                </c:pt>
                <c:pt idx="299">
                  <c:v>42704</c:v>
                </c:pt>
                <c:pt idx="300">
                  <c:v>42705</c:v>
                </c:pt>
                <c:pt idx="301">
                  <c:v>42706</c:v>
                </c:pt>
                <c:pt idx="302">
                  <c:v>42709</c:v>
                </c:pt>
                <c:pt idx="303">
                  <c:v>42710</c:v>
                </c:pt>
                <c:pt idx="304">
                  <c:v>42711</c:v>
                </c:pt>
                <c:pt idx="305">
                  <c:v>42712</c:v>
                </c:pt>
                <c:pt idx="306">
                  <c:v>42713</c:v>
                </c:pt>
                <c:pt idx="307">
                  <c:v>42716</c:v>
                </c:pt>
                <c:pt idx="308">
                  <c:v>42717</c:v>
                </c:pt>
                <c:pt idx="309">
                  <c:v>42718</c:v>
                </c:pt>
                <c:pt idx="310">
                  <c:v>42719</c:v>
                </c:pt>
                <c:pt idx="311">
                  <c:v>42720</c:v>
                </c:pt>
                <c:pt idx="312">
                  <c:v>42723</c:v>
                </c:pt>
                <c:pt idx="313">
                  <c:v>42724</c:v>
                </c:pt>
                <c:pt idx="314">
                  <c:v>42725</c:v>
                </c:pt>
                <c:pt idx="315">
                  <c:v>42726</c:v>
                </c:pt>
                <c:pt idx="316">
                  <c:v>42727</c:v>
                </c:pt>
                <c:pt idx="317">
                  <c:v>42731</c:v>
                </c:pt>
                <c:pt idx="318">
                  <c:v>42732</c:v>
                </c:pt>
                <c:pt idx="319">
                  <c:v>42733</c:v>
                </c:pt>
                <c:pt idx="320">
                  <c:v>42734</c:v>
                </c:pt>
                <c:pt idx="321">
                  <c:v>42737</c:v>
                </c:pt>
                <c:pt idx="322">
                  <c:v>42738</c:v>
                </c:pt>
                <c:pt idx="323">
                  <c:v>42739</c:v>
                </c:pt>
                <c:pt idx="324">
                  <c:v>42740</c:v>
                </c:pt>
                <c:pt idx="325">
                  <c:v>42741</c:v>
                </c:pt>
                <c:pt idx="326">
                  <c:v>42744</c:v>
                </c:pt>
                <c:pt idx="327">
                  <c:v>42745</c:v>
                </c:pt>
                <c:pt idx="328">
                  <c:v>42746</c:v>
                </c:pt>
                <c:pt idx="329">
                  <c:v>42747</c:v>
                </c:pt>
                <c:pt idx="330">
                  <c:v>42748</c:v>
                </c:pt>
                <c:pt idx="331">
                  <c:v>42751</c:v>
                </c:pt>
                <c:pt idx="332">
                  <c:v>42752</c:v>
                </c:pt>
                <c:pt idx="333">
                  <c:v>42753</c:v>
                </c:pt>
                <c:pt idx="334">
                  <c:v>42754</c:v>
                </c:pt>
                <c:pt idx="335">
                  <c:v>42755</c:v>
                </c:pt>
                <c:pt idx="336">
                  <c:v>42758</c:v>
                </c:pt>
                <c:pt idx="337">
                  <c:v>42759</c:v>
                </c:pt>
                <c:pt idx="338">
                  <c:v>42760</c:v>
                </c:pt>
                <c:pt idx="339">
                  <c:v>42761</c:v>
                </c:pt>
                <c:pt idx="340">
                  <c:v>42762</c:v>
                </c:pt>
                <c:pt idx="341">
                  <c:v>42765</c:v>
                </c:pt>
                <c:pt idx="342">
                  <c:v>42766</c:v>
                </c:pt>
                <c:pt idx="343">
                  <c:v>42767</c:v>
                </c:pt>
                <c:pt idx="344">
                  <c:v>42768</c:v>
                </c:pt>
                <c:pt idx="345">
                  <c:v>42769</c:v>
                </c:pt>
                <c:pt idx="346">
                  <c:v>42772</c:v>
                </c:pt>
                <c:pt idx="347">
                  <c:v>42773</c:v>
                </c:pt>
                <c:pt idx="348">
                  <c:v>42774</c:v>
                </c:pt>
                <c:pt idx="349">
                  <c:v>42775</c:v>
                </c:pt>
                <c:pt idx="350">
                  <c:v>42776</c:v>
                </c:pt>
                <c:pt idx="351">
                  <c:v>42779</c:v>
                </c:pt>
                <c:pt idx="352">
                  <c:v>42780</c:v>
                </c:pt>
                <c:pt idx="353">
                  <c:v>42781</c:v>
                </c:pt>
                <c:pt idx="354">
                  <c:v>42782</c:v>
                </c:pt>
                <c:pt idx="355">
                  <c:v>42783</c:v>
                </c:pt>
                <c:pt idx="356">
                  <c:v>42786</c:v>
                </c:pt>
                <c:pt idx="357">
                  <c:v>42787</c:v>
                </c:pt>
                <c:pt idx="358">
                  <c:v>42788</c:v>
                </c:pt>
                <c:pt idx="359">
                  <c:v>42789</c:v>
                </c:pt>
                <c:pt idx="360">
                  <c:v>42790</c:v>
                </c:pt>
                <c:pt idx="361">
                  <c:v>42793</c:v>
                </c:pt>
                <c:pt idx="362">
                  <c:v>42794</c:v>
                </c:pt>
                <c:pt idx="363">
                  <c:v>42795</c:v>
                </c:pt>
                <c:pt idx="364">
                  <c:v>42796</c:v>
                </c:pt>
                <c:pt idx="365">
                  <c:v>42797</c:v>
                </c:pt>
                <c:pt idx="366">
                  <c:v>42800</c:v>
                </c:pt>
                <c:pt idx="367">
                  <c:v>42801</c:v>
                </c:pt>
                <c:pt idx="368">
                  <c:v>42802</c:v>
                </c:pt>
                <c:pt idx="369">
                  <c:v>42803</c:v>
                </c:pt>
                <c:pt idx="370">
                  <c:v>42804</c:v>
                </c:pt>
                <c:pt idx="371">
                  <c:v>42807</c:v>
                </c:pt>
                <c:pt idx="372">
                  <c:v>42808</c:v>
                </c:pt>
                <c:pt idx="373">
                  <c:v>42809</c:v>
                </c:pt>
                <c:pt idx="374">
                  <c:v>42810</c:v>
                </c:pt>
                <c:pt idx="375">
                  <c:v>42811</c:v>
                </c:pt>
                <c:pt idx="376">
                  <c:v>42814</c:v>
                </c:pt>
                <c:pt idx="377">
                  <c:v>42815</c:v>
                </c:pt>
                <c:pt idx="378">
                  <c:v>42816</c:v>
                </c:pt>
                <c:pt idx="379">
                  <c:v>42817</c:v>
                </c:pt>
                <c:pt idx="380">
                  <c:v>42818</c:v>
                </c:pt>
                <c:pt idx="381">
                  <c:v>42821</c:v>
                </c:pt>
                <c:pt idx="382">
                  <c:v>42822</c:v>
                </c:pt>
                <c:pt idx="383">
                  <c:v>42823</c:v>
                </c:pt>
                <c:pt idx="384">
                  <c:v>42824</c:v>
                </c:pt>
                <c:pt idx="385">
                  <c:v>42825</c:v>
                </c:pt>
                <c:pt idx="386">
                  <c:v>42828</c:v>
                </c:pt>
                <c:pt idx="387">
                  <c:v>42829</c:v>
                </c:pt>
                <c:pt idx="388">
                  <c:v>42830</c:v>
                </c:pt>
                <c:pt idx="389">
                  <c:v>42831</c:v>
                </c:pt>
                <c:pt idx="390">
                  <c:v>42832</c:v>
                </c:pt>
                <c:pt idx="391">
                  <c:v>42835</c:v>
                </c:pt>
                <c:pt idx="392">
                  <c:v>42836</c:v>
                </c:pt>
                <c:pt idx="393">
                  <c:v>42837</c:v>
                </c:pt>
                <c:pt idx="394">
                  <c:v>42838</c:v>
                </c:pt>
                <c:pt idx="395">
                  <c:v>42843</c:v>
                </c:pt>
                <c:pt idx="396">
                  <c:v>42844</c:v>
                </c:pt>
                <c:pt idx="397">
                  <c:v>42845</c:v>
                </c:pt>
                <c:pt idx="398">
                  <c:v>42846</c:v>
                </c:pt>
                <c:pt idx="399">
                  <c:v>42849</c:v>
                </c:pt>
                <c:pt idx="400">
                  <c:v>42850</c:v>
                </c:pt>
                <c:pt idx="401">
                  <c:v>42851</c:v>
                </c:pt>
                <c:pt idx="402">
                  <c:v>42852</c:v>
                </c:pt>
                <c:pt idx="403">
                  <c:v>42853</c:v>
                </c:pt>
                <c:pt idx="404">
                  <c:v>42857</c:v>
                </c:pt>
                <c:pt idx="405">
                  <c:v>42858</c:v>
                </c:pt>
                <c:pt idx="406">
                  <c:v>42859</c:v>
                </c:pt>
                <c:pt idx="407">
                  <c:v>42860</c:v>
                </c:pt>
                <c:pt idx="408">
                  <c:v>42863</c:v>
                </c:pt>
                <c:pt idx="409">
                  <c:v>42864</c:v>
                </c:pt>
                <c:pt idx="410">
                  <c:v>42865</c:v>
                </c:pt>
                <c:pt idx="411">
                  <c:v>42866</c:v>
                </c:pt>
                <c:pt idx="412">
                  <c:v>42867</c:v>
                </c:pt>
                <c:pt idx="413">
                  <c:v>42870</c:v>
                </c:pt>
                <c:pt idx="414">
                  <c:v>42871</c:v>
                </c:pt>
                <c:pt idx="415">
                  <c:v>42872</c:v>
                </c:pt>
                <c:pt idx="416">
                  <c:v>42873</c:v>
                </c:pt>
                <c:pt idx="417">
                  <c:v>42874</c:v>
                </c:pt>
                <c:pt idx="418">
                  <c:v>42877</c:v>
                </c:pt>
                <c:pt idx="419">
                  <c:v>42878</c:v>
                </c:pt>
                <c:pt idx="420">
                  <c:v>42879</c:v>
                </c:pt>
                <c:pt idx="421">
                  <c:v>42880</c:v>
                </c:pt>
                <c:pt idx="422">
                  <c:v>42881</c:v>
                </c:pt>
                <c:pt idx="423">
                  <c:v>42884</c:v>
                </c:pt>
                <c:pt idx="424">
                  <c:v>42885</c:v>
                </c:pt>
                <c:pt idx="425">
                  <c:v>42886</c:v>
                </c:pt>
                <c:pt idx="426">
                  <c:v>42887</c:v>
                </c:pt>
                <c:pt idx="427">
                  <c:v>42888</c:v>
                </c:pt>
                <c:pt idx="428">
                  <c:v>42891</c:v>
                </c:pt>
                <c:pt idx="429">
                  <c:v>42892</c:v>
                </c:pt>
                <c:pt idx="430">
                  <c:v>42893</c:v>
                </c:pt>
                <c:pt idx="431">
                  <c:v>42894</c:v>
                </c:pt>
                <c:pt idx="432">
                  <c:v>42895</c:v>
                </c:pt>
                <c:pt idx="433">
                  <c:v>42898</c:v>
                </c:pt>
                <c:pt idx="434">
                  <c:v>42899</c:v>
                </c:pt>
                <c:pt idx="435">
                  <c:v>42900</c:v>
                </c:pt>
                <c:pt idx="436">
                  <c:v>42901</c:v>
                </c:pt>
                <c:pt idx="437">
                  <c:v>42902</c:v>
                </c:pt>
                <c:pt idx="438">
                  <c:v>42905</c:v>
                </c:pt>
                <c:pt idx="439">
                  <c:v>42906</c:v>
                </c:pt>
                <c:pt idx="440">
                  <c:v>42907</c:v>
                </c:pt>
                <c:pt idx="441">
                  <c:v>42908</c:v>
                </c:pt>
                <c:pt idx="442">
                  <c:v>42909</c:v>
                </c:pt>
                <c:pt idx="443">
                  <c:v>42912</c:v>
                </c:pt>
                <c:pt idx="444">
                  <c:v>42913</c:v>
                </c:pt>
                <c:pt idx="445">
                  <c:v>42914</c:v>
                </c:pt>
                <c:pt idx="446">
                  <c:v>42915</c:v>
                </c:pt>
                <c:pt idx="447">
                  <c:v>42916</c:v>
                </c:pt>
                <c:pt idx="448">
                  <c:v>42919</c:v>
                </c:pt>
                <c:pt idx="449">
                  <c:v>42920</c:v>
                </c:pt>
                <c:pt idx="450">
                  <c:v>42921</c:v>
                </c:pt>
                <c:pt idx="451">
                  <c:v>42922</c:v>
                </c:pt>
                <c:pt idx="452">
                  <c:v>42923</c:v>
                </c:pt>
                <c:pt idx="453">
                  <c:v>42926</c:v>
                </c:pt>
                <c:pt idx="454">
                  <c:v>42927</c:v>
                </c:pt>
                <c:pt idx="455">
                  <c:v>42928</c:v>
                </c:pt>
                <c:pt idx="456">
                  <c:v>42929</c:v>
                </c:pt>
                <c:pt idx="457">
                  <c:v>42930</c:v>
                </c:pt>
                <c:pt idx="458">
                  <c:v>42933</c:v>
                </c:pt>
                <c:pt idx="459">
                  <c:v>42934</c:v>
                </c:pt>
                <c:pt idx="460">
                  <c:v>42935</c:v>
                </c:pt>
                <c:pt idx="461">
                  <c:v>42936</c:v>
                </c:pt>
                <c:pt idx="462">
                  <c:v>42937</c:v>
                </c:pt>
                <c:pt idx="463">
                  <c:v>42940</c:v>
                </c:pt>
                <c:pt idx="464">
                  <c:v>42941</c:v>
                </c:pt>
                <c:pt idx="465">
                  <c:v>42942</c:v>
                </c:pt>
                <c:pt idx="466">
                  <c:v>42943</c:v>
                </c:pt>
                <c:pt idx="467">
                  <c:v>42944</c:v>
                </c:pt>
                <c:pt idx="468">
                  <c:v>42947</c:v>
                </c:pt>
                <c:pt idx="469">
                  <c:v>42948</c:v>
                </c:pt>
                <c:pt idx="470">
                  <c:v>42949</c:v>
                </c:pt>
                <c:pt idx="471">
                  <c:v>42950</c:v>
                </c:pt>
                <c:pt idx="472">
                  <c:v>42951</c:v>
                </c:pt>
                <c:pt idx="473">
                  <c:v>42954</c:v>
                </c:pt>
                <c:pt idx="474">
                  <c:v>42955</c:v>
                </c:pt>
                <c:pt idx="475">
                  <c:v>42956</c:v>
                </c:pt>
                <c:pt idx="476">
                  <c:v>42957</c:v>
                </c:pt>
                <c:pt idx="477">
                  <c:v>42958</c:v>
                </c:pt>
                <c:pt idx="478">
                  <c:v>42961</c:v>
                </c:pt>
                <c:pt idx="479">
                  <c:v>42962</c:v>
                </c:pt>
                <c:pt idx="480">
                  <c:v>42963</c:v>
                </c:pt>
                <c:pt idx="481">
                  <c:v>42964</c:v>
                </c:pt>
                <c:pt idx="482">
                  <c:v>42965</c:v>
                </c:pt>
                <c:pt idx="483">
                  <c:v>42968</c:v>
                </c:pt>
                <c:pt idx="484">
                  <c:v>42969</c:v>
                </c:pt>
                <c:pt idx="485">
                  <c:v>42970</c:v>
                </c:pt>
                <c:pt idx="486">
                  <c:v>42971</c:v>
                </c:pt>
                <c:pt idx="487">
                  <c:v>42972</c:v>
                </c:pt>
                <c:pt idx="488">
                  <c:v>42975</c:v>
                </c:pt>
                <c:pt idx="489">
                  <c:v>42976</c:v>
                </c:pt>
                <c:pt idx="490">
                  <c:v>42977</c:v>
                </c:pt>
                <c:pt idx="491">
                  <c:v>42978</c:v>
                </c:pt>
                <c:pt idx="492">
                  <c:v>42979</c:v>
                </c:pt>
                <c:pt idx="493">
                  <c:v>42982</c:v>
                </c:pt>
                <c:pt idx="494">
                  <c:v>42983</c:v>
                </c:pt>
                <c:pt idx="495">
                  <c:v>42984</c:v>
                </c:pt>
                <c:pt idx="496">
                  <c:v>42985</c:v>
                </c:pt>
                <c:pt idx="497">
                  <c:v>42986</c:v>
                </c:pt>
                <c:pt idx="498">
                  <c:v>42989</c:v>
                </c:pt>
                <c:pt idx="499">
                  <c:v>42990</c:v>
                </c:pt>
                <c:pt idx="500">
                  <c:v>42991</c:v>
                </c:pt>
                <c:pt idx="501">
                  <c:v>42992</c:v>
                </c:pt>
                <c:pt idx="502">
                  <c:v>42993</c:v>
                </c:pt>
                <c:pt idx="503">
                  <c:v>42996</c:v>
                </c:pt>
                <c:pt idx="504">
                  <c:v>42997</c:v>
                </c:pt>
                <c:pt idx="505">
                  <c:v>42998</c:v>
                </c:pt>
                <c:pt idx="506">
                  <c:v>42999</c:v>
                </c:pt>
                <c:pt idx="507">
                  <c:v>43000</c:v>
                </c:pt>
                <c:pt idx="508">
                  <c:v>43003</c:v>
                </c:pt>
                <c:pt idx="509">
                  <c:v>43004</c:v>
                </c:pt>
                <c:pt idx="510">
                  <c:v>43005</c:v>
                </c:pt>
                <c:pt idx="511">
                  <c:v>43006</c:v>
                </c:pt>
                <c:pt idx="512">
                  <c:v>43007</c:v>
                </c:pt>
                <c:pt idx="513">
                  <c:v>43010</c:v>
                </c:pt>
                <c:pt idx="514">
                  <c:v>43011</c:v>
                </c:pt>
                <c:pt idx="515">
                  <c:v>43012</c:v>
                </c:pt>
                <c:pt idx="516">
                  <c:v>43013</c:v>
                </c:pt>
                <c:pt idx="517">
                  <c:v>43014</c:v>
                </c:pt>
                <c:pt idx="518">
                  <c:v>43021</c:v>
                </c:pt>
                <c:pt idx="519">
                  <c:v>43028</c:v>
                </c:pt>
                <c:pt idx="520">
                  <c:v>43035</c:v>
                </c:pt>
                <c:pt idx="521">
                  <c:v>43042</c:v>
                </c:pt>
                <c:pt idx="522">
                  <c:v>43049</c:v>
                </c:pt>
                <c:pt idx="523">
                  <c:v>43056</c:v>
                </c:pt>
                <c:pt idx="524">
                  <c:v>43063</c:v>
                </c:pt>
                <c:pt idx="525">
                  <c:v>43070</c:v>
                </c:pt>
                <c:pt idx="526">
                  <c:v>43077</c:v>
                </c:pt>
                <c:pt idx="527">
                  <c:v>43084</c:v>
                </c:pt>
                <c:pt idx="528">
                  <c:v>43091</c:v>
                </c:pt>
                <c:pt idx="529">
                  <c:v>43098</c:v>
                </c:pt>
                <c:pt idx="530">
                  <c:v>43105</c:v>
                </c:pt>
                <c:pt idx="531">
                  <c:v>43112</c:v>
                </c:pt>
                <c:pt idx="532">
                  <c:v>43119</c:v>
                </c:pt>
                <c:pt idx="533">
                  <c:v>43126</c:v>
                </c:pt>
                <c:pt idx="534">
                  <c:v>43133</c:v>
                </c:pt>
                <c:pt idx="535">
                  <c:v>43140</c:v>
                </c:pt>
                <c:pt idx="536">
                  <c:v>43147</c:v>
                </c:pt>
                <c:pt idx="537">
                  <c:v>43154</c:v>
                </c:pt>
                <c:pt idx="538">
                  <c:v>43161</c:v>
                </c:pt>
                <c:pt idx="539">
                  <c:v>43168</c:v>
                </c:pt>
                <c:pt idx="540">
                  <c:v>43175</c:v>
                </c:pt>
                <c:pt idx="541">
                  <c:v>43182</c:v>
                </c:pt>
                <c:pt idx="542">
                  <c:v>43193</c:v>
                </c:pt>
                <c:pt idx="543">
                  <c:v>43200</c:v>
                </c:pt>
                <c:pt idx="544">
                  <c:v>43207</c:v>
                </c:pt>
                <c:pt idx="545">
                  <c:v>43214</c:v>
                </c:pt>
                <c:pt idx="546">
                  <c:v>43222</c:v>
                </c:pt>
                <c:pt idx="547">
                  <c:v>43229</c:v>
                </c:pt>
                <c:pt idx="548">
                  <c:v>43236</c:v>
                </c:pt>
                <c:pt idx="549">
                  <c:v>43243</c:v>
                </c:pt>
                <c:pt idx="550">
                  <c:v>43250</c:v>
                </c:pt>
                <c:pt idx="551">
                  <c:v>43257</c:v>
                </c:pt>
                <c:pt idx="552">
                  <c:v>43264</c:v>
                </c:pt>
                <c:pt idx="553">
                  <c:v>43271</c:v>
                </c:pt>
                <c:pt idx="554">
                  <c:v>43278</c:v>
                </c:pt>
                <c:pt idx="555">
                  <c:v>43285</c:v>
                </c:pt>
                <c:pt idx="556">
                  <c:v>43292</c:v>
                </c:pt>
                <c:pt idx="557">
                  <c:v>43299</c:v>
                </c:pt>
                <c:pt idx="558">
                  <c:v>43306</c:v>
                </c:pt>
                <c:pt idx="559">
                  <c:v>43313</c:v>
                </c:pt>
                <c:pt idx="560">
                  <c:v>43320</c:v>
                </c:pt>
                <c:pt idx="561">
                  <c:v>43327</c:v>
                </c:pt>
                <c:pt idx="562">
                  <c:v>43334</c:v>
                </c:pt>
                <c:pt idx="563">
                  <c:v>43341</c:v>
                </c:pt>
                <c:pt idx="564">
                  <c:v>43348</c:v>
                </c:pt>
                <c:pt idx="565">
                  <c:v>43355</c:v>
                </c:pt>
                <c:pt idx="566">
                  <c:v>43362</c:v>
                </c:pt>
                <c:pt idx="567">
                  <c:v>43369</c:v>
                </c:pt>
                <c:pt idx="568">
                  <c:v>43376</c:v>
                </c:pt>
                <c:pt idx="569">
                  <c:v>43383</c:v>
                </c:pt>
                <c:pt idx="570">
                  <c:v>43390</c:v>
                </c:pt>
                <c:pt idx="571">
                  <c:v>43397</c:v>
                </c:pt>
                <c:pt idx="572">
                  <c:v>43404</c:v>
                </c:pt>
                <c:pt idx="573">
                  <c:v>43411</c:v>
                </c:pt>
                <c:pt idx="574">
                  <c:v>43418</c:v>
                </c:pt>
                <c:pt idx="575">
                  <c:v>43425</c:v>
                </c:pt>
                <c:pt idx="576">
                  <c:v>43432</c:v>
                </c:pt>
                <c:pt idx="577">
                  <c:v>43439</c:v>
                </c:pt>
                <c:pt idx="578">
                  <c:v>43446</c:v>
                </c:pt>
                <c:pt idx="579">
                  <c:v>43453</c:v>
                </c:pt>
                <c:pt idx="580">
                  <c:v>43461</c:v>
                </c:pt>
                <c:pt idx="581">
                  <c:v>43468</c:v>
                </c:pt>
                <c:pt idx="582">
                  <c:v>43475</c:v>
                </c:pt>
                <c:pt idx="583">
                  <c:v>43482</c:v>
                </c:pt>
                <c:pt idx="584">
                  <c:v>43489</c:v>
                </c:pt>
                <c:pt idx="585">
                  <c:v>43496</c:v>
                </c:pt>
                <c:pt idx="586">
                  <c:v>43503</c:v>
                </c:pt>
                <c:pt idx="587">
                  <c:v>43510</c:v>
                </c:pt>
                <c:pt idx="588">
                  <c:v>43517</c:v>
                </c:pt>
                <c:pt idx="589">
                  <c:v>43524</c:v>
                </c:pt>
                <c:pt idx="590">
                  <c:v>43531</c:v>
                </c:pt>
                <c:pt idx="591">
                  <c:v>43538</c:v>
                </c:pt>
                <c:pt idx="592">
                  <c:v>43545</c:v>
                </c:pt>
                <c:pt idx="593">
                  <c:v>43552</c:v>
                </c:pt>
                <c:pt idx="594">
                  <c:v>43559</c:v>
                </c:pt>
                <c:pt idx="595">
                  <c:v>43566</c:v>
                </c:pt>
                <c:pt idx="596">
                  <c:v>43573</c:v>
                </c:pt>
                <c:pt idx="597">
                  <c:v>43580</c:v>
                </c:pt>
                <c:pt idx="598">
                  <c:v>43587</c:v>
                </c:pt>
                <c:pt idx="599">
                  <c:v>43594</c:v>
                </c:pt>
                <c:pt idx="600">
                  <c:v>43601</c:v>
                </c:pt>
                <c:pt idx="601">
                  <c:v>43608</c:v>
                </c:pt>
                <c:pt idx="602">
                  <c:v>43615</c:v>
                </c:pt>
                <c:pt idx="603">
                  <c:v>43622</c:v>
                </c:pt>
                <c:pt idx="604">
                  <c:v>43629</c:v>
                </c:pt>
                <c:pt idx="605">
                  <c:v>43636</c:v>
                </c:pt>
                <c:pt idx="606">
                  <c:v>43643</c:v>
                </c:pt>
                <c:pt idx="607">
                  <c:v>43650</c:v>
                </c:pt>
                <c:pt idx="608">
                  <c:v>43657</c:v>
                </c:pt>
                <c:pt idx="609">
                  <c:v>43664</c:v>
                </c:pt>
                <c:pt idx="610">
                  <c:v>43671</c:v>
                </c:pt>
                <c:pt idx="611">
                  <c:v>43678</c:v>
                </c:pt>
                <c:pt idx="612">
                  <c:v>43685</c:v>
                </c:pt>
                <c:pt idx="613">
                  <c:v>43692</c:v>
                </c:pt>
                <c:pt idx="614">
                  <c:v>43699</c:v>
                </c:pt>
                <c:pt idx="615">
                  <c:v>43706</c:v>
                </c:pt>
                <c:pt idx="616">
                  <c:v>43713</c:v>
                </c:pt>
                <c:pt idx="617">
                  <c:v>43720</c:v>
                </c:pt>
                <c:pt idx="618">
                  <c:v>43727</c:v>
                </c:pt>
                <c:pt idx="619">
                  <c:v>43734</c:v>
                </c:pt>
                <c:pt idx="620">
                  <c:v>43741</c:v>
                </c:pt>
                <c:pt idx="621">
                  <c:v>43748</c:v>
                </c:pt>
                <c:pt idx="622">
                  <c:v>43755</c:v>
                </c:pt>
                <c:pt idx="623">
                  <c:v>43762</c:v>
                </c:pt>
                <c:pt idx="624">
                  <c:v>43769</c:v>
                </c:pt>
                <c:pt idx="625">
                  <c:v>43776</c:v>
                </c:pt>
                <c:pt idx="626">
                  <c:v>43783</c:v>
                </c:pt>
                <c:pt idx="627">
                  <c:v>43790</c:v>
                </c:pt>
                <c:pt idx="628">
                  <c:v>43797</c:v>
                </c:pt>
                <c:pt idx="629">
                  <c:v>43804</c:v>
                </c:pt>
                <c:pt idx="630">
                  <c:v>43811</c:v>
                </c:pt>
                <c:pt idx="631">
                  <c:v>43818</c:v>
                </c:pt>
                <c:pt idx="632">
                  <c:v>43826</c:v>
                </c:pt>
                <c:pt idx="633">
                  <c:v>43833</c:v>
                </c:pt>
                <c:pt idx="634">
                  <c:v>43840</c:v>
                </c:pt>
                <c:pt idx="635">
                  <c:v>43847</c:v>
                </c:pt>
                <c:pt idx="636">
                  <c:v>43854</c:v>
                </c:pt>
                <c:pt idx="637">
                  <c:v>43861</c:v>
                </c:pt>
                <c:pt idx="638">
                  <c:v>43868</c:v>
                </c:pt>
                <c:pt idx="639">
                  <c:v>43875</c:v>
                </c:pt>
                <c:pt idx="640">
                  <c:v>43882</c:v>
                </c:pt>
                <c:pt idx="641">
                  <c:v>43889</c:v>
                </c:pt>
                <c:pt idx="642">
                  <c:v>43896</c:v>
                </c:pt>
                <c:pt idx="643">
                  <c:v>43903</c:v>
                </c:pt>
                <c:pt idx="644">
                  <c:v>43910</c:v>
                </c:pt>
                <c:pt idx="645">
                  <c:v>43917</c:v>
                </c:pt>
                <c:pt idx="646">
                  <c:v>43924</c:v>
                </c:pt>
                <c:pt idx="647">
                  <c:v>43935</c:v>
                </c:pt>
                <c:pt idx="648">
                  <c:v>43942</c:v>
                </c:pt>
                <c:pt idx="649">
                  <c:v>43949</c:v>
                </c:pt>
                <c:pt idx="650">
                  <c:v>43956</c:v>
                </c:pt>
                <c:pt idx="651">
                  <c:v>43963</c:v>
                </c:pt>
                <c:pt idx="652">
                  <c:v>43970</c:v>
                </c:pt>
                <c:pt idx="653">
                  <c:v>43977</c:v>
                </c:pt>
                <c:pt idx="654">
                  <c:v>43984</c:v>
                </c:pt>
                <c:pt idx="655">
                  <c:v>43991</c:v>
                </c:pt>
                <c:pt idx="656">
                  <c:v>43998</c:v>
                </c:pt>
                <c:pt idx="657">
                  <c:v>44005</c:v>
                </c:pt>
                <c:pt idx="658">
                  <c:v>44012</c:v>
                </c:pt>
                <c:pt idx="659">
                  <c:v>44019</c:v>
                </c:pt>
                <c:pt idx="660">
                  <c:v>44026</c:v>
                </c:pt>
                <c:pt idx="661">
                  <c:v>44033</c:v>
                </c:pt>
                <c:pt idx="662">
                  <c:v>44040</c:v>
                </c:pt>
                <c:pt idx="663">
                  <c:v>44047</c:v>
                </c:pt>
                <c:pt idx="664">
                  <c:v>44054</c:v>
                </c:pt>
                <c:pt idx="665">
                  <c:v>44061</c:v>
                </c:pt>
                <c:pt idx="666">
                  <c:v>44068</c:v>
                </c:pt>
                <c:pt idx="667">
                  <c:v>44075</c:v>
                </c:pt>
                <c:pt idx="668">
                  <c:v>44082</c:v>
                </c:pt>
                <c:pt idx="669">
                  <c:v>44089</c:v>
                </c:pt>
                <c:pt idx="670">
                  <c:v>44096</c:v>
                </c:pt>
                <c:pt idx="671">
                  <c:v>44103</c:v>
                </c:pt>
                <c:pt idx="672">
                  <c:v>44110</c:v>
                </c:pt>
                <c:pt idx="673">
                  <c:v>44117</c:v>
                </c:pt>
                <c:pt idx="674">
                  <c:v>44124</c:v>
                </c:pt>
                <c:pt idx="675">
                  <c:v>44131</c:v>
                </c:pt>
                <c:pt idx="676">
                  <c:v>44138</c:v>
                </c:pt>
                <c:pt idx="677">
                  <c:v>44145</c:v>
                </c:pt>
                <c:pt idx="678">
                  <c:v>44152</c:v>
                </c:pt>
                <c:pt idx="679">
                  <c:v>44159</c:v>
                </c:pt>
                <c:pt idx="680">
                  <c:v>44166</c:v>
                </c:pt>
                <c:pt idx="681">
                  <c:v>44173</c:v>
                </c:pt>
                <c:pt idx="682">
                  <c:v>44180</c:v>
                </c:pt>
                <c:pt idx="683">
                  <c:v>44187</c:v>
                </c:pt>
                <c:pt idx="684">
                  <c:v>44194</c:v>
                </c:pt>
                <c:pt idx="685">
                  <c:v>44201</c:v>
                </c:pt>
                <c:pt idx="686">
                  <c:v>44208</c:v>
                </c:pt>
                <c:pt idx="687">
                  <c:v>44215</c:v>
                </c:pt>
                <c:pt idx="688">
                  <c:v>44222</c:v>
                </c:pt>
                <c:pt idx="689">
                  <c:v>44229</c:v>
                </c:pt>
                <c:pt idx="690">
                  <c:v>44236</c:v>
                </c:pt>
                <c:pt idx="691">
                  <c:v>44243</c:v>
                </c:pt>
                <c:pt idx="692">
                  <c:v>44250</c:v>
                </c:pt>
                <c:pt idx="693">
                  <c:v>44257</c:v>
                </c:pt>
                <c:pt idx="694">
                  <c:v>44264</c:v>
                </c:pt>
                <c:pt idx="695">
                  <c:v>44271</c:v>
                </c:pt>
                <c:pt idx="696">
                  <c:v>44278</c:v>
                </c:pt>
                <c:pt idx="697">
                  <c:v>44285</c:v>
                </c:pt>
                <c:pt idx="698">
                  <c:v>44292</c:v>
                </c:pt>
                <c:pt idx="699">
                  <c:v>44299</c:v>
                </c:pt>
                <c:pt idx="700">
                  <c:v>44306</c:v>
                </c:pt>
                <c:pt idx="701">
                  <c:v>44313</c:v>
                </c:pt>
                <c:pt idx="702">
                  <c:v>44320</c:v>
                </c:pt>
                <c:pt idx="703">
                  <c:v>44327</c:v>
                </c:pt>
                <c:pt idx="704">
                  <c:v>44334</c:v>
                </c:pt>
                <c:pt idx="705">
                  <c:v>44341</c:v>
                </c:pt>
                <c:pt idx="706">
                  <c:v>44348</c:v>
                </c:pt>
                <c:pt idx="707">
                  <c:v>44355</c:v>
                </c:pt>
                <c:pt idx="708">
                  <c:v>44362</c:v>
                </c:pt>
                <c:pt idx="709">
                  <c:v>44369</c:v>
                </c:pt>
                <c:pt idx="710">
                  <c:v>44376</c:v>
                </c:pt>
                <c:pt idx="711">
                  <c:v>44383</c:v>
                </c:pt>
                <c:pt idx="712">
                  <c:v>44390</c:v>
                </c:pt>
                <c:pt idx="713">
                  <c:v>44397</c:v>
                </c:pt>
                <c:pt idx="714">
                  <c:v>44404</c:v>
                </c:pt>
                <c:pt idx="715">
                  <c:v>44411</c:v>
                </c:pt>
                <c:pt idx="716">
                  <c:v>44418</c:v>
                </c:pt>
                <c:pt idx="717">
                  <c:v>44425</c:v>
                </c:pt>
                <c:pt idx="718">
                  <c:v>44432</c:v>
                </c:pt>
                <c:pt idx="719">
                  <c:v>44439</c:v>
                </c:pt>
                <c:pt idx="720">
                  <c:v>44446</c:v>
                </c:pt>
                <c:pt idx="721">
                  <c:v>44453</c:v>
                </c:pt>
                <c:pt idx="722">
                  <c:v>44460</c:v>
                </c:pt>
                <c:pt idx="723">
                  <c:v>44467</c:v>
                </c:pt>
                <c:pt idx="724">
                  <c:v>44474</c:v>
                </c:pt>
                <c:pt idx="725">
                  <c:v>44481</c:v>
                </c:pt>
                <c:pt idx="726">
                  <c:v>44488</c:v>
                </c:pt>
                <c:pt idx="727">
                  <c:v>44495</c:v>
                </c:pt>
                <c:pt idx="728">
                  <c:v>44502</c:v>
                </c:pt>
                <c:pt idx="729">
                  <c:v>44509</c:v>
                </c:pt>
                <c:pt idx="730">
                  <c:v>44516</c:v>
                </c:pt>
                <c:pt idx="731">
                  <c:v>44523</c:v>
                </c:pt>
                <c:pt idx="732">
                  <c:v>44530</c:v>
                </c:pt>
                <c:pt idx="733">
                  <c:v>44537</c:v>
                </c:pt>
                <c:pt idx="734">
                  <c:v>44544</c:v>
                </c:pt>
                <c:pt idx="735">
                  <c:v>44551</c:v>
                </c:pt>
                <c:pt idx="736">
                  <c:v>44558</c:v>
                </c:pt>
                <c:pt idx="737">
                  <c:v>44565</c:v>
                </c:pt>
                <c:pt idx="738">
                  <c:v>44572</c:v>
                </c:pt>
                <c:pt idx="739">
                  <c:v>44579</c:v>
                </c:pt>
                <c:pt idx="740">
                  <c:v>44586</c:v>
                </c:pt>
                <c:pt idx="741">
                  <c:v>44593</c:v>
                </c:pt>
                <c:pt idx="742">
                  <c:v>44600</c:v>
                </c:pt>
                <c:pt idx="743">
                  <c:v>44607</c:v>
                </c:pt>
                <c:pt idx="744">
                  <c:v>44614</c:v>
                </c:pt>
                <c:pt idx="745">
                  <c:v>44621</c:v>
                </c:pt>
                <c:pt idx="746">
                  <c:v>44628</c:v>
                </c:pt>
                <c:pt idx="747">
                  <c:v>44635</c:v>
                </c:pt>
                <c:pt idx="748">
                  <c:v>44642</c:v>
                </c:pt>
                <c:pt idx="749">
                  <c:v>44649</c:v>
                </c:pt>
                <c:pt idx="750">
                  <c:v>44656</c:v>
                </c:pt>
                <c:pt idx="751">
                  <c:v>44663</c:v>
                </c:pt>
                <c:pt idx="752">
                  <c:v>44670</c:v>
                </c:pt>
                <c:pt idx="753">
                  <c:v>44677</c:v>
                </c:pt>
                <c:pt idx="754">
                  <c:v>44684</c:v>
                </c:pt>
                <c:pt idx="755">
                  <c:v>44691</c:v>
                </c:pt>
                <c:pt idx="756">
                  <c:v>44698</c:v>
                </c:pt>
                <c:pt idx="757">
                  <c:v>44705</c:v>
                </c:pt>
                <c:pt idx="758">
                  <c:v>44712</c:v>
                </c:pt>
                <c:pt idx="759">
                  <c:v>44719</c:v>
                </c:pt>
                <c:pt idx="760">
                  <c:v>44726</c:v>
                </c:pt>
                <c:pt idx="761">
                  <c:v>44733</c:v>
                </c:pt>
                <c:pt idx="762">
                  <c:v>44740</c:v>
                </c:pt>
                <c:pt idx="763">
                  <c:v>44747</c:v>
                </c:pt>
                <c:pt idx="764">
                  <c:v>44754</c:v>
                </c:pt>
                <c:pt idx="765">
                  <c:v>44761</c:v>
                </c:pt>
                <c:pt idx="766">
                  <c:v>44768</c:v>
                </c:pt>
                <c:pt idx="767">
                  <c:v>44775</c:v>
                </c:pt>
                <c:pt idx="768">
                  <c:v>44782</c:v>
                </c:pt>
                <c:pt idx="769">
                  <c:v>44789</c:v>
                </c:pt>
                <c:pt idx="770">
                  <c:v>44796</c:v>
                </c:pt>
                <c:pt idx="771">
                  <c:v>44803</c:v>
                </c:pt>
                <c:pt idx="772">
                  <c:v>44810</c:v>
                </c:pt>
                <c:pt idx="773">
                  <c:v>44817</c:v>
                </c:pt>
                <c:pt idx="774">
                  <c:v>44824</c:v>
                </c:pt>
                <c:pt idx="775">
                  <c:v>44831</c:v>
                </c:pt>
                <c:pt idx="776">
                  <c:v>44838</c:v>
                </c:pt>
                <c:pt idx="777">
                  <c:v>44845</c:v>
                </c:pt>
                <c:pt idx="778">
                  <c:v>44852</c:v>
                </c:pt>
                <c:pt idx="779">
                  <c:v>44859</c:v>
                </c:pt>
                <c:pt idx="780">
                  <c:v>44866</c:v>
                </c:pt>
                <c:pt idx="781">
                  <c:v>44873</c:v>
                </c:pt>
                <c:pt idx="782">
                  <c:v>44880</c:v>
                </c:pt>
                <c:pt idx="783">
                  <c:v>44887</c:v>
                </c:pt>
                <c:pt idx="784">
                  <c:v>44894</c:v>
                </c:pt>
                <c:pt idx="785">
                  <c:v>44901</c:v>
                </c:pt>
                <c:pt idx="786">
                  <c:v>44908</c:v>
                </c:pt>
                <c:pt idx="787">
                  <c:v>44915</c:v>
                </c:pt>
                <c:pt idx="788">
                  <c:v>44922</c:v>
                </c:pt>
                <c:pt idx="789">
                  <c:v>44929</c:v>
                </c:pt>
                <c:pt idx="790">
                  <c:v>44936</c:v>
                </c:pt>
                <c:pt idx="791">
                  <c:v>44943</c:v>
                </c:pt>
                <c:pt idx="792">
                  <c:v>44950</c:v>
                </c:pt>
                <c:pt idx="793">
                  <c:v>44957</c:v>
                </c:pt>
                <c:pt idx="794">
                  <c:v>44964</c:v>
                </c:pt>
                <c:pt idx="795">
                  <c:v>44971</c:v>
                </c:pt>
                <c:pt idx="796">
                  <c:v>44978</c:v>
                </c:pt>
                <c:pt idx="797">
                  <c:v>44985</c:v>
                </c:pt>
                <c:pt idx="798">
                  <c:v>44992</c:v>
                </c:pt>
                <c:pt idx="799">
                  <c:v>44999</c:v>
                </c:pt>
                <c:pt idx="800">
                  <c:v>45006</c:v>
                </c:pt>
                <c:pt idx="801">
                  <c:v>45013</c:v>
                </c:pt>
                <c:pt idx="802">
                  <c:v>45020</c:v>
                </c:pt>
                <c:pt idx="803">
                  <c:v>45027</c:v>
                </c:pt>
                <c:pt idx="804">
                  <c:v>45034</c:v>
                </c:pt>
                <c:pt idx="805">
                  <c:v>45041</c:v>
                </c:pt>
                <c:pt idx="806">
                  <c:v>45048</c:v>
                </c:pt>
                <c:pt idx="807">
                  <c:v>45055</c:v>
                </c:pt>
                <c:pt idx="808">
                  <c:v>45062</c:v>
                </c:pt>
                <c:pt idx="809">
                  <c:v>45069</c:v>
                </c:pt>
                <c:pt idx="810">
                  <c:v>45076</c:v>
                </c:pt>
                <c:pt idx="811">
                  <c:v>45083</c:v>
                </c:pt>
                <c:pt idx="812">
                  <c:v>45090</c:v>
                </c:pt>
                <c:pt idx="813">
                  <c:v>45097</c:v>
                </c:pt>
                <c:pt idx="814">
                  <c:v>45104</c:v>
                </c:pt>
                <c:pt idx="815">
                  <c:v>45111</c:v>
                </c:pt>
                <c:pt idx="816">
                  <c:v>45118</c:v>
                </c:pt>
                <c:pt idx="817">
                  <c:v>45125</c:v>
                </c:pt>
                <c:pt idx="818">
                  <c:v>45132</c:v>
                </c:pt>
                <c:pt idx="819">
                  <c:v>45139</c:v>
                </c:pt>
                <c:pt idx="820">
                  <c:v>45146</c:v>
                </c:pt>
                <c:pt idx="821">
                  <c:v>45153</c:v>
                </c:pt>
                <c:pt idx="822">
                  <c:v>45160</c:v>
                </c:pt>
                <c:pt idx="823">
                  <c:v>45167</c:v>
                </c:pt>
                <c:pt idx="824">
                  <c:v>45174</c:v>
                </c:pt>
                <c:pt idx="825">
                  <c:v>45181</c:v>
                </c:pt>
                <c:pt idx="826">
                  <c:v>45188</c:v>
                </c:pt>
                <c:pt idx="827">
                  <c:v>45195</c:v>
                </c:pt>
                <c:pt idx="828">
                  <c:v>45202</c:v>
                </c:pt>
                <c:pt idx="829">
                  <c:v>45209</c:v>
                </c:pt>
                <c:pt idx="830">
                  <c:v>45216</c:v>
                </c:pt>
                <c:pt idx="831">
                  <c:v>45223</c:v>
                </c:pt>
                <c:pt idx="832">
                  <c:v>45230</c:v>
                </c:pt>
                <c:pt idx="833">
                  <c:v>45237</c:v>
                </c:pt>
                <c:pt idx="834">
                  <c:v>45244</c:v>
                </c:pt>
                <c:pt idx="835">
                  <c:v>45251</c:v>
                </c:pt>
                <c:pt idx="836">
                  <c:v>45258</c:v>
                </c:pt>
                <c:pt idx="837">
                  <c:v>45265</c:v>
                </c:pt>
                <c:pt idx="838">
                  <c:v>45272</c:v>
                </c:pt>
                <c:pt idx="839">
                  <c:v>45279</c:v>
                </c:pt>
                <c:pt idx="840">
                  <c:v>45287</c:v>
                </c:pt>
                <c:pt idx="841">
                  <c:v>45294</c:v>
                </c:pt>
                <c:pt idx="842">
                  <c:v>45301</c:v>
                </c:pt>
                <c:pt idx="843">
                  <c:v>45308</c:v>
                </c:pt>
                <c:pt idx="844">
                  <c:v>45315</c:v>
                </c:pt>
                <c:pt idx="845">
                  <c:v>45322</c:v>
                </c:pt>
                <c:pt idx="846">
                  <c:v>45329</c:v>
                </c:pt>
                <c:pt idx="847">
                  <c:v>45336</c:v>
                </c:pt>
                <c:pt idx="848">
                  <c:v>45343</c:v>
                </c:pt>
                <c:pt idx="849">
                  <c:v>45350</c:v>
                </c:pt>
                <c:pt idx="850">
                  <c:v>45357</c:v>
                </c:pt>
                <c:pt idx="851">
                  <c:v>45364</c:v>
                </c:pt>
                <c:pt idx="852">
                  <c:v>45371</c:v>
                </c:pt>
                <c:pt idx="853">
                  <c:v>45378</c:v>
                </c:pt>
                <c:pt idx="854">
                  <c:v>45385</c:v>
                </c:pt>
                <c:pt idx="855">
                  <c:v>45392</c:v>
                </c:pt>
                <c:pt idx="856">
                  <c:v>45399</c:v>
                </c:pt>
                <c:pt idx="857">
                  <c:v>45406</c:v>
                </c:pt>
                <c:pt idx="858">
                  <c:v>45414</c:v>
                </c:pt>
                <c:pt idx="859">
                  <c:v>45421</c:v>
                </c:pt>
                <c:pt idx="860">
                  <c:v>45428</c:v>
                </c:pt>
                <c:pt idx="861">
                  <c:v>45435</c:v>
                </c:pt>
                <c:pt idx="862">
                  <c:v>45442</c:v>
                </c:pt>
                <c:pt idx="863">
                  <c:v>45449</c:v>
                </c:pt>
                <c:pt idx="864">
                  <c:v>45456</c:v>
                </c:pt>
                <c:pt idx="865">
                  <c:v>45463</c:v>
                </c:pt>
                <c:pt idx="866">
                  <c:v>45470</c:v>
                </c:pt>
                <c:pt idx="867">
                  <c:v>45477</c:v>
                </c:pt>
                <c:pt idx="868">
                  <c:v>45484</c:v>
                </c:pt>
                <c:pt idx="869">
                  <c:v>45491</c:v>
                </c:pt>
                <c:pt idx="870">
                  <c:v>45498</c:v>
                </c:pt>
                <c:pt idx="871">
                  <c:v>45505</c:v>
                </c:pt>
                <c:pt idx="872">
                  <c:v>45512</c:v>
                </c:pt>
                <c:pt idx="873">
                  <c:v>45519</c:v>
                </c:pt>
                <c:pt idx="874">
                  <c:v>45526</c:v>
                </c:pt>
                <c:pt idx="875">
                  <c:v>45533</c:v>
                </c:pt>
                <c:pt idx="876">
                  <c:v>45540</c:v>
                </c:pt>
                <c:pt idx="877">
                  <c:v>45547</c:v>
                </c:pt>
                <c:pt idx="878">
                  <c:v>45554</c:v>
                </c:pt>
                <c:pt idx="879">
                  <c:v>45561</c:v>
                </c:pt>
                <c:pt idx="880">
                  <c:v>45568</c:v>
                </c:pt>
                <c:pt idx="881">
                  <c:v>45575</c:v>
                </c:pt>
                <c:pt idx="882">
                  <c:v>45582</c:v>
                </c:pt>
                <c:pt idx="883">
                  <c:v>45589</c:v>
                </c:pt>
                <c:pt idx="884">
                  <c:v>45596</c:v>
                </c:pt>
                <c:pt idx="885">
                  <c:v>45603</c:v>
                </c:pt>
                <c:pt idx="886">
                  <c:v>45610</c:v>
                </c:pt>
                <c:pt idx="887">
                  <c:v>45617</c:v>
                </c:pt>
                <c:pt idx="888">
                  <c:v>45624</c:v>
                </c:pt>
                <c:pt idx="889">
                  <c:v>45631</c:v>
                </c:pt>
                <c:pt idx="890">
                  <c:v>45638</c:v>
                </c:pt>
                <c:pt idx="891">
                  <c:v>45645</c:v>
                </c:pt>
                <c:pt idx="892">
                  <c:v>45653</c:v>
                </c:pt>
                <c:pt idx="893">
                  <c:v>45660</c:v>
                </c:pt>
                <c:pt idx="894">
                  <c:v>45667</c:v>
                </c:pt>
                <c:pt idx="895">
                  <c:v>45674</c:v>
                </c:pt>
                <c:pt idx="896">
                  <c:v>45681</c:v>
                </c:pt>
                <c:pt idx="897">
                  <c:v>45688</c:v>
                </c:pt>
                <c:pt idx="898">
                  <c:v>45695</c:v>
                </c:pt>
                <c:pt idx="899">
                  <c:v>45702</c:v>
                </c:pt>
                <c:pt idx="900">
                  <c:v>45709</c:v>
                </c:pt>
                <c:pt idx="901">
                  <c:v>45716</c:v>
                </c:pt>
                <c:pt idx="902">
                  <c:v>45723</c:v>
                </c:pt>
                <c:pt idx="903">
                  <c:v>45730</c:v>
                </c:pt>
                <c:pt idx="904">
                  <c:v>45737</c:v>
                </c:pt>
                <c:pt idx="905">
                  <c:v>45744</c:v>
                </c:pt>
                <c:pt idx="906">
                  <c:v>45751</c:v>
                </c:pt>
                <c:pt idx="907">
                  <c:v>45758</c:v>
                </c:pt>
                <c:pt idx="908">
                  <c:v>45769</c:v>
                </c:pt>
                <c:pt idx="909">
                  <c:v>45776</c:v>
                </c:pt>
                <c:pt idx="910">
                  <c:v>45783</c:v>
                </c:pt>
                <c:pt idx="911">
                  <c:v>45790</c:v>
                </c:pt>
                <c:pt idx="912">
                  <c:v>45797</c:v>
                </c:pt>
                <c:pt idx="913">
                  <c:v>45804</c:v>
                </c:pt>
                <c:pt idx="914">
                  <c:v>45811</c:v>
                </c:pt>
                <c:pt idx="915">
                  <c:v>45818</c:v>
                </c:pt>
                <c:pt idx="916">
                  <c:v>45825</c:v>
                </c:pt>
                <c:pt idx="917">
                  <c:v>45832</c:v>
                </c:pt>
                <c:pt idx="918">
                  <c:v>45839</c:v>
                </c:pt>
                <c:pt idx="919">
                  <c:v>45846</c:v>
                </c:pt>
                <c:pt idx="920">
                  <c:v>45853</c:v>
                </c:pt>
                <c:pt idx="921">
                  <c:v>45860</c:v>
                </c:pt>
                <c:pt idx="922">
                  <c:v>45867</c:v>
                </c:pt>
                <c:pt idx="923">
                  <c:v>45874</c:v>
                </c:pt>
                <c:pt idx="924">
                  <c:v>45881</c:v>
                </c:pt>
                <c:pt idx="925">
                  <c:v>45888</c:v>
                </c:pt>
                <c:pt idx="926">
                  <c:v>45895</c:v>
                </c:pt>
                <c:pt idx="927">
                  <c:v>45902</c:v>
                </c:pt>
                <c:pt idx="928">
                  <c:v>45909</c:v>
                </c:pt>
                <c:pt idx="929">
                  <c:v>45916</c:v>
                </c:pt>
                <c:pt idx="930">
                  <c:v>45923</c:v>
                </c:pt>
                <c:pt idx="931">
                  <c:v>45930</c:v>
                </c:pt>
                <c:pt idx="932">
                  <c:v>45937</c:v>
                </c:pt>
                <c:pt idx="933">
                  <c:v>45944</c:v>
                </c:pt>
                <c:pt idx="934">
                  <c:v>45951</c:v>
                </c:pt>
                <c:pt idx="935">
                  <c:v>45958</c:v>
                </c:pt>
                <c:pt idx="936">
                  <c:v>45965</c:v>
                </c:pt>
                <c:pt idx="937">
                  <c:v>45972</c:v>
                </c:pt>
                <c:pt idx="938">
                  <c:v>45979</c:v>
                </c:pt>
                <c:pt idx="939">
                  <c:v>45986</c:v>
                </c:pt>
                <c:pt idx="940">
                  <c:v>45993</c:v>
                </c:pt>
                <c:pt idx="941">
                  <c:v>46000</c:v>
                </c:pt>
                <c:pt idx="942">
                  <c:v>46007</c:v>
                </c:pt>
                <c:pt idx="943">
                  <c:v>46014</c:v>
                </c:pt>
                <c:pt idx="944">
                  <c:v>46021</c:v>
                </c:pt>
                <c:pt idx="945">
                  <c:v>46028</c:v>
                </c:pt>
                <c:pt idx="946">
                  <c:v>46035</c:v>
                </c:pt>
                <c:pt idx="947">
                  <c:v>46042</c:v>
                </c:pt>
                <c:pt idx="948">
                  <c:v>46049</c:v>
                </c:pt>
                <c:pt idx="949">
                  <c:v>46056</c:v>
                </c:pt>
                <c:pt idx="950">
                  <c:v>46063</c:v>
                </c:pt>
                <c:pt idx="951">
                  <c:v>46070</c:v>
                </c:pt>
                <c:pt idx="952">
                  <c:v>46077</c:v>
                </c:pt>
                <c:pt idx="953">
                  <c:v>46084</c:v>
                </c:pt>
                <c:pt idx="954">
                  <c:v>46091</c:v>
                </c:pt>
                <c:pt idx="955">
                  <c:v>46098</c:v>
                </c:pt>
                <c:pt idx="956">
                  <c:v>46105</c:v>
                </c:pt>
                <c:pt idx="957">
                  <c:v>46112</c:v>
                </c:pt>
                <c:pt idx="958">
                  <c:v>46119</c:v>
                </c:pt>
                <c:pt idx="959">
                  <c:v>46126</c:v>
                </c:pt>
                <c:pt idx="960">
                  <c:v>46133</c:v>
                </c:pt>
                <c:pt idx="961">
                  <c:v>46140</c:v>
                </c:pt>
                <c:pt idx="962">
                  <c:v>46147</c:v>
                </c:pt>
                <c:pt idx="963">
                  <c:v>46154</c:v>
                </c:pt>
                <c:pt idx="964">
                  <c:v>46161</c:v>
                </c:pt>
                <c:pt idx="965">
                  <c:v>46168</c:v>
                </c:pt>
                <c:pt idx="966">
                  <c:v>46175</c:v>
                </c:pt>
                <c:pt idx="967">
                  <c:v>46182</c:v>
                </c:pt>
                <c:pt idx="968">
                  <c:v>46189</c:v>
                </c:pt>
                <c:pt idx="969">
                  <c:v>46196</c:v>
                </c:pt>
                <c:pt idx="970">
                  <c:v>46203</c:v>
                </c:pt>
                <c:pt idx="971">
                  <c:v>46210</c:v>
                </c:pt>
                <c:pt idx="972">
                  <c:v>46217</c:v>
                </c:pt>
                <c:pt idx="973">
                  <c:v>46224</c:v>
                </c:pt>
                <c:pt idx="974">
                  <c:v>46231</c:v>
                </c:pt>
                <c:pt idx="975">
                  <c:v>46238</c:v>
                </c:pt>
                <c:pt idx="976">
                  <c:v>46245</c:v>
                </c:pt>
                <c:pt idx="977">
                  <c:v>46252</c:v>
                </c:pt>
                <c:pt idx="978">
                  <c:v>46259</c:v>
                </c:pt>
                <c:pt idx="979">
                  <c:v>46266</c:v>
                </c:pt>
                <c:pt idx="980">
                  <c:v>46273</c:v>
                </c:pt>
                <c:pt idx="981">
                  <c:v>46280</c:v>
                </c:pt>
                <c:pt idx="982">
                  <c:v>46287</c:v>
                </c:pt>
                <c:pt idx="983">
                  <c:v>46294</c:v>
                </c:pt>
                <c:pt idx="984">
                  <c:v>46301</c:v>
                </c:pt>
                <c:pt idx="985">
                  <c:v>46308</c:v>
                </c:pt>
                <c:pt idx="986">
                  <c:v>46315</c:v>
                </c:pt>
                <c:pt idx="987">
                  <c:v>46322</c:v>
                </c:pt>
                <c:pt idx="988">
                  <c:v>46329</c:v>
                </c:pt>
                <c:pt idx="989">
                  <c:v>46336</c:v>
                </c:pt>
                <c:pt idx="990">
                  <c:v>46343</c:v>
                </c:pt>
                <c:pt idx="991">
                  <c:v>46350</c:v>
                </c:pt>
                <c:pt idx="992">
                  <c:v>46357</c:v>
                </c:pt>
                <c:pt idx="993">
                  <c:v>46364</c:v>
                </c:pt>
                <c:pt idx="994">
                  <c:v>46371</c:v>
                </c:pt>
                <c:pt idx="995">
                  <c:v>46378</c:v>
                </c:pt>
                <c:pt idx="996">
                  <c:v>46385</c:v>
                </c:pt>
                <c:pt idx="997">
                  <c:v>46392</c:v>
                </c:pt>
                <c:pt idx="998">
                  <c:v>46399</c:v>
                </c:pt>
                <c:pt idx="999">
                  <c:v>46406</c:v>
                </c:pt>
                <c:pt idx="1000">
                  <c:v>46413</c:v>
                </c:pt>
                <c:pt idx="1001">
                  <c:v>46420</c:v>
                </c:pt>
                <c:pt idx="1002">
                  <c:v>46427</c:v>
                </c:pt>
                <c:pt idx="1003">
                  <c:v>46434</c:v>
                </c:pt>
                <c:pt idx="1004">
                  <c:v>46441</c:v>
                </c:pt>
                <c:pt idx="1005">
                  <c:v>46448</c:v>
                </c:pt>
                <c:pt idx="1006">
                  <c:v>46455</c:v>
                </c:pt>
                <c:pt idx="1007">
                  <c:v>46462</c:v>
                </c:pt>
                <c:pt idx="1008">
                  <c:v>46469</c:v>
                </c:pt>
                <c:pt idx="1009">
                  <c:v>46476</c:v>
                </c:pt>
                <c:pt idx="1010">
                  <c:v>46483</c:v>
                </c:pt>
                <c:pt idx="1011">
                  <c:v>46490</c:v>
                </c:pt>
                <c:pt idx="1012">
                  <c:v>46497</c:v>
                </c:pt>
                <c:pt idx="1013">
                  <c:v>46504</c:v>
                </c:pt>
                <c:pt idx="1014">
                  <c:v>46511</c:v>
                </c:pt>
                <c:pt idx="1015">
                  <c:v>46518</c:v>
                </c:pt>
                <c:pt idx="1016">
                  <c:v>46525</c:v>
                </c:pt>
                <c:pt idx="1017">
                  <c:v>46532</c:v>
                </c:pt>
                <c:pt idx="1018">
                  <c:v>46539</c:v>
                </c:pt>
                <c:pt idx="1019">
                  <c:v>46546</c:v>
                </c:pt>
                <c:pt idx="1020">
                  <c:v>46553</c:v>
                </c:pt>
                <c:pt idx="1021">
                  <c:v>46560</c:v>
                </c:pt>
                <c:pt idx="1022">
                  <c:v>46567</c:v>
                </c:pt>
                <c:pt idx="1023">
                  <c:v>46574</c:v>
                </c:pt>
                <c:pt idx="1024">
                  <c:v>46581</c:v>
                </c:pt>
                <c:pt idx="1025">
                  <c:v>46588</c:v>
                </c:pt>
                <c:pt idx="1026">
                  <c:v>46595</c:v>
                </c:pt>
                <c:pt idx="1027">
                  <c:v>46602</c:v>
                </c:pt>
                <c:pt idx="1028">
                  <c:v>46609</c:v>
                </c:pt>
                <c:pt idx="1029">
                  <c:v>46616</c:v>
                </c:pt>
                <c:pt idx="1030">
                  <c:v>46623</c:v>
                </c:pt>
                <c:pt idx="1031">
                  <c:v>46630</c:v>
                </c:pt>
                <c:pt idx="1032">
                  <c:v>46637</c:v>
                </c:pt>
                <c:pt idx="1033">
                  <c:v>46644</c:v>
                </c:pt>
                <c:pt idx="1034">
                  <c:v>46651</c:v>
                </c:pt>
                <c:pt idx="1035">
                  <c:v>46658</c:v>
                </c:pt>
                <c:pt idx="1036">
                  <c:v>46665</c:v>
                </c:pt>
                <c:pt idx="1037">
                  <c:v>46672</c:v>
                </c:pt>
                <c:pt idx="1038">
                  <c:v>46679</c:v>
                </c:pt>
                <c:pt idx="1039">
                  <c:v>46686</c:v>
                </c:pt>
                <c:pt idx="1040">
                  <c:v>46693</c:v>
                </c:pt>
                <c:pt idx="1041">
                  <c:v>46700</c:v>
                </c:pt>
                <c:pt idx="1042">
                  <c:v>46707</c:v>
                </c:pt>
                <c:pt idx="1043">
                  <c:v>46714</c:v>
                </c:pt>
                <c:pt idx="1044">
                  <c:v>46721</c:v>
                </c:pt>
                <c:pt idx="1045">
                  <c:v>46728</c:v>
                </c:pt>
                <c:pt idx="1046">
                  <c:v>46735</c:v>
                </c:pt>
                <c:pt idx="1047">
                  <c:v>46742</c:v>
                </c:pt>
                <c:pt idx="1048">
                  <c:v>46749</c:v>
                </c:pt>
                <c:pt idx="1049">
                  <c:v>46756</c:v>
                </c:pt>
                <c:pt idx="1050">
                  <c:v>46763</c:v>
                </c:pt>
                <c:pt idx="1051">
                  <c:v>46770</c:v>
                </c:pt>
                <c:pt idx="1052">
                  <c:v>46777</c:v>
                </c:pt>
                <c:pt idx="1053">
                  <c:v>46784</c:v>
                </c:pt>
                <c:pt idx="1054">
                  <c:v>46791</c:v>
                </c:pt>
                <c:pt idx="1055">
                  <c:v>46798</c:v>
                </c:pt>
                <c:pt idx="1056">
                  <c:v>46805</c:v>
                </c:pt>
                <c:pt idx="1057">
                  <c:v>46812</c:v>
                </c:pt>
                <c:pt idx="1058">
                  <c:v>46819</c:v>
                </c:pt>
                <c:pt idx="1059">
                  <c:v>46826</c:v>
                </c:pt>
                <c:pt idx="1060">
                  <c:v>46833</c:v>
                </c:pt>
                <c:pt idx="1061">
                  <c:v>46840</c:v>
                </c:pt>
                <c:pt idx="1062">
                  <c:v>46847</c:v>
                </c:pt>
                <c:pt idx="1063">
                  <c:v>46854</c:v>
                </c:pt>
                <c:pt idx="1064">
                  <c:v>46861</c:v>
                </c:pt>
                <c:pt idx="1065">
                  <c:v>46868</c:v>
                </c:pt>
                <c:pt idx="1066">
                  <c:v>46875</c:v>
                </c:pt>
                <c:pt idx="1067">
                  <c:v>46882</c:v>
                </c:pt>
                <c:pt idx="1068">
                  <c:v>46889</c:v>
                </c:pt>
                <c:pt idx="1069">
                  <c:v>46896</c:v>
                </c:pt>
                <c:pt idx="1070">
                  <c:v>46903</c:v>
                </c:pt>
                <c:pt idx="1071">
                  <c:v>46910</c:v>
                </c:pt>
                <c:pt idx="1072">
                  <c:v>46917</c:v>
                </c:pt>
                <c:pt idx="1073">
                  <c:v>46924</c:v>
                </c:pt>
                <c:pt idx="1074">
                  <c:v>46931</c:v>
                </c:pt>
                <c:pt idx="1075">
                  <c:v>46938</c:v>
                </c:pt>
                <c:pt idx="1076">
                  <c:v>46945</c:v>
                </c:pt>
                <c:pt idx="1077">
                  <c:v>46952</c:v>
                </c:pt>
                <c:pt idx="1078">
                  <c:v>46959</c:v>
                </c:pt>
                <c:pt idx="1079">
                  <c:v>46966</c:v>
                </c:pt>
                <c:pt idx="1080">
                  <c:v>46973</c:v>
                </c:pt>
                <c:pt idx="1081">
                  <c:v>46980</c:v>
                </c:pt>
                <c:pt idx="1082">
                  <c:v>46987</c:v>
                </c:pt>
                <c:pt idx="1083">
                  <c:v>46994</c:v>
                </c:pt>
                <c:pt idx="1084">
                  <c:v>47001</c:v>
                </c:pt>
                <c:pt idx="1085">
                  <c:v>47008</c:v>
                </c:pt>
                <c:pt idx="1086">
                  <c:v>47015</c:v>
                </c:pt>
                <c:pt idx="1087">
                  <c:v>47022</c:v>
                </c:pt>
                <c:pt idx="1088">
                  <c:v>47029</c:v>
                </c:pt>
                <c:pt idx="1089">
                  <c:v>47036</c:v>
                </c:pt>
                <c:pt idx="1090">
                  <c:v>47043</c:v>
                </c:pt>
                <c:pt idx="1091">
                  <c:v>47050</c:v>
                </c:pt>
                <c:pt idx="1092">
                  <c:v>47057</c:v>
                </c:pt>
                <c:pt idx="1093">
                  <c:v>47064</c:v>
                </c:pt>
                <c:pt idx="1094">
                  <c:v>47071</c:v>
                </c:pt>
                <c:pt idx="1095">
                  <c:v>47078</c:v>
                </c:pt>
                <c:pt idx="1096">
                  <c:v>47085</c:v>
                </c:pt>
                <c:pt idx="1097">
                  <c:v>47092</c:v>
                </c:pt>
                <c:pt idx="1098">
                  <c:v>47099</c:v>
                </c:pt>
                <c:pt idx="1099">
                  <c:v>47106</c:v>
                </c:pt>
                <c:pt idx="1100">
                  <c:v>47114</c:v>
                </c:pt>
                <c:pt idx="1101">
                  <c:v>47121</c:v>
                </c:pt>
                <c:pt idx="1102">
                  <c:v>47128</c:v>
                </c:pt>
                <c:pt idx="1103">
                  <c:v>47135</c:v>
                </c:pt>
                <c:pt idx="1104">
                  <c:v>47142</c:v>
                </c:pt>
                <c:pt idx="1105">
                  <c:v>47149</c:v>
                </c:pt>
                <c:pt idx="1106">
                  <c:v>47156</c:v>
                </c:pt>
                <c:pt idx="1107">
                  <c:v>47163</c:v>
                </c:pt>
                <c:pt idx="1108">
                  <c:v>47170</c:v>
                </c:pt>
                <c:pt idx="1109">
                  <c:v>47177</c:v>
                </c:pt>
                <c:pt idx="1110">
                  <c:v>47184</c:v>
                </c:pt>
                <c:pt idx="1111">
                  <c:v>47191</c:v>
                </c:pt>
                <c:pt idx="1112">
                  <c:v>47198</c:v>
                </c:pt>
                <c:pt idx="1113">
                  <c:v>47205</c:v>
                </c:pt>
                <c:pt idx="1114">
                  <c:v>47212</c:v>
                </c:pt>
                <c:pt idx="1115">
                  <c:v>47219</c:v>
                </c:pt>
                <c:pt idx="1116">
                  <c:v>47226</c:v>
                </c:pt>
                <c:pt idx="1117">
                  <c:v>47233</c:v>
                </c:pt>
                <c:pt idx="1118">
                  <c:v>47240</c:v>
                </c:pt>
                <c:pt idx="1119">
                  <c:v>47247</c:v>
                </c:pt>
                <c:pt idx="1120">
                  <c:v>47254</c:v>
                </c:pt>
                <c:pt idx="1121">
                  <c:v>47261</c:v>
                </c:pt>
                <c:pt idx="1122">
                  <c:v>47268</c:v>
                </c:pt>
                <c:pt idx="1123">
                  <c:v>47275</c:v>
                </c:pt>
                <c:pt idx="1124">
                  <c:v>47282</c:v>
                </c:pt>
                <c:pt idx="1125">
                  <c:v>47289</c:v>
                </c:pt>
                <c:pt idx="1126">
                  <c:v>47296</c:v>
                </c:pt>
                <c:pt idx="1127">
                  <c:v>47303</c:v>
                </c:pt>
                <c:pt idx="1128">
                  <c:v>47310</c:v>
                </c:pt>
                <c:pt idx="1129">
                  <c:v>47317</c:v>
                </c:pt>
                <c:pt idx="1130">
                  <c:v>47324</c:v>
                </c:pt>
                <c:pt idx="1131">
                  <c:v>47331</c:v>
                </c:pt>
                <c:pt idx="1132">
                  <c:v>47338</c:v>
                </c:pt>
                <c:pt idx="1133">
                  <c:v>47345</c:v>
                </c:pt>
                <c:pt idx="1134">
                  <c:v>47352</c:v>
                </c:pt>
                <c:pt idx="1135">
                  <c:v>47359</c:v>
                </c:pt>
                <c:pt idx="1136">
                  <c:v>47366</c:v>
                </c:pt>
                <c:pt idx="1137">
                  <c:v>47373</c:v>
                </c:pt>
                <c:pt idx="1138">
                  <c:v>47380</c:v>
                </c:pt>
                <c:pt idx="1139">
                  <c:v>47387</c:v>
                </c:pt>
                <c:pt idx="1140">
                  <c:v>47394</c:v>
                </c:pt>
                <c:pt idx="1141">
                  <c:v>47401</c:v>
                </c:pt>
                <c:pt idx="1142">
                  <c:v>47408</c:v>
                </c:pt>
                <c:pt idx="1143">
                  <c:v>47415</c:v>
                </c:pt>
                <c:pt idx="1144">
                  <c:v>47422</c:v>
                </c:pt>
                <c:pt idx="1145">
                  <c:v>47429</c:v>
                </c:pt>
                <c:pt idx="1146">
                  <c:v>47436</c:v>
                </c:pt>
                <c:pt idx="1147">
                  <c:v>47443</c:v>
                </c:pt>
                <c:pt idx="1148">
                  <c:v>47450</c:v>
                </c:pt>
                <c:pt idx="1149">
                  <c:v>47457</c:v>
                </c:pt>
                <c:pt idx="1150">
                  <c:v>47464</c:v>
                </c:pt>
                <c:pt idx="1151">
                  <c:v>47471</c:v>
                </c:pt>
                <c:pt idx="1152">
                  <c:v>47479</c:v>
                </c:pt>
                <c:pt idx="1153">
                  <c:v>47486</c:v>
                </c:pt>
                <c:pt idx="1154">
                  <c:v>47493</c:v>
                </c:pt>
                <c:pt idx="1155">
                  <c:v>47500</c:v>
                </c:pt>
                <c:pt idx="1156">
                  <c:v>47507</c:v>
                </c:pt>
                <c:pt idx="1157">
                  <c:v>47514</c:v>
                </c:pt>
                <c:pt idx="1158">
                  <c:v>47521</c:v>
                </c:pt>
                <c:pt idx="1159">
                  <c:v>47528</c:v>
                </c:pt>
                <c:pt idx="1160">
                  <c:v>47535</c:v>
                </c:pt>
                <c:pt idx="1161">
                  <c:v>47542</c:v>
                </c:pt>
                <c:pt idx="1162">
                  <c:v>47549</c:v>
                </c:pt>
                <c:pt idx="1163">
                  <c:v>47556</c:v>
                </c:pt>
                <c:pt idx="1164">
                  <c:v>47563</c:v>
                </c:pt>
                <c:pt idx="1165">
                  <c:v>47570</c:v>
                </c:pt>
                <c:pt idx="1166">
                  <c:v>47577</c:v>
                </c:pt>
                <c:pt idx="1167">
                  <c:v>47584</c:v>
                </c:pt>
                <c:pt idx="1168">
                  <c:v>47591</c:v>
                </c:pt>
                <c:pt idx="1169">
                  <c:v>47598</c:v>
                </c:pt>
                <c:pt idx="1170">
                  <c:v>47605</c:v>
                </c:pt>
                <c:pt idx="1171">
                  <c:v>47612</c:v>
                </c:pt>
                <c:pt idx="1172">
                  <c:v>47619</c:v>
                </c:pt>
                <c:pt idx="1173">
                  <c:v>47626</c:v>
                </c:pt>
                <c:pt idx="1174">
                  <c:v>47633</c:v>
                </c:pt>
                <c:pt idx="1175">
                  <c:v>47640</c:v>
                </c:pt>
                <c:pt idx="1176">
                  <c:v>47647</c:v>
                </c:pt>
                <c:pt idx="1177">
                  <c:v>47654</c:v>
                </c:pt>
                <c:pt idx="1178">
                  <c:v>47661</c:v>
                </c:pt>
                <c:pt idx="1179">
                  <c:v>47668</c:v>
                </c:pt>
                <c:pt idx="1180">
                  <c:v>47675</c:v>
                </c:pt>
                <c:pt idx="1181">
                  <c:v>47682</c:v>
                </c:pt>
                <c:pt idx="1182">
                  <c:v>47689</c:v>
                </c:pt>
                <c:pt idx="1183">
                  <c:v>47696</c:v>
                </c:pt>
                <c:pt idx="1184">
                  <c:v>47703</c:v>
                </c:pt>
                <c:pt idx="1185">
                  <c:v>47710</c:v>
                </c:pt>
                <c:pt idx="1186">
                  <c:v>47717</c:v>
                </c:pt>
                <c:pt idx="1187">
                  <c:v>47724</c:v>
                </c:pt>
                <c:pt idx="1188">
                  <c:v>47731</c:v>
                </c:pt>
                <c:pt idx="1189">
                  <c:v>47738</c:v>
                </c:pt>
                <c:pt idx="1190">
                  <c:v>47745</c:v>
                </c:pt>
                <c:pt idx="1191">
                  <c:v>47752</c:v>
                </c:pt>
                <c:pt idx="1192">
                  <c:v>47759</c:v>
                </c:pt>
                <c:pt idx="1193">
                  <c:v>47766</c:v>
                </c:pt>
                <c:pt idx="1194">
                  <c:v>47773</c:v>
                </c:pt>
                <c:pt idx="1195">
                  <c:v>47780</c:v>
                </c:pt>
                <c:pt idx="1196">
                  <c:v>47787</c:v>
                </c:pt>
                <c:pt idx="1197">
                  <c:v>47794</c:v>
                </c:pt>
                <c:pt idx="1198">
                  <c:v>47801</c:v>
                </c:pt>
                <c:pt idx="1199">
                  <c:v>47808</c:v>
                </c:pt>
                <c:pt idx="1200">
                  <c:v>47815</c:v>
                </c:pt>
                <c:pt idx="1201">
                  <c:v>47822</c:v>
                </c:pt>
                <c:pt idx="1202">
                  <c:v>47829</c:v>
                </c:pt>
                <c:pt idx="1203">
                  <c:v>47836</c:v>
                </c:pt>
                <c:pt idx="1204">
                  <c:v>47844</c:v>
                </c:pt>
                <c:pt idx="1205">
                  <c:v>47851</c:v>
                </c:pt>
                <c:pt idx="1206">
                  <c:v>47858</c:v>
                </c:pt>
                <c:pt idx="1207">
                  <c:v>47865</c:v>
                </c:pt>
                <c:pt idx="1208">
                  <c:v>47872</c:v>
                </c:pt>
                <c:pt idx="1209">
                  <c:v>47879</c:v>
                </c:pt>
                <c:pt idx="1210">
                  <c:v>47886</c:v>
                </c:pt>
                <c:pt idx="1211">
                  <c:v>47893</c:v>
                </c:pt>
                <c:pt idx="1212">
                  <c:v>47900</c:v>
                </c:pt>
                <c:pt idx="1213">
                  <c:v>47907</c:v>
                </c:pt>
                <c:pt idx="1214">
                  <c:v>47914</c:v>
                </c:pt>
                <c:pt idx="1215">
                  <c:v>47921</c:v>
                </c:pt>
                <c:pt idx="1216">
                  <c:v>47928</c:v>
                </c:pt>
                <c:pt idx="1217">
                  <c:v>47935</c:v>
                </c:pt>
                <c:pt idx="1218">
                  <c:v>47942</c:v>
                </c:pt>
                <c:pt idx="1219">
                  <c:v>47953</c:v>
                </c:pt>
                <c:pt idx="1220">
                  <c:v>47960</c:v>
                </c:pt>
                <c:pt idx="1221">
                  <c:v>47967</c:v>
                </c:pt>
                <c:pt idx="1222">
                  <c:v>47974</c:v>
                </c:pt>
                <c:pt idx="1223">
                  <c:v>47981</c:v>
                </c:pt>
                <c:pt idx="1224">
                  <c:v>47988</c:v>
                </c:pt>
                <c:pt idx="1225">
                  <c:v>47995</c:v>
                </c:pt>
                <c:pt idx="1226">
                  <c:v>48002</c:v>
                </c:pt>
                <c:pt idx="1227">
                  <c:v>48009</c:v>
                </c:pt>
                <c:pt idx="1228">
                  <c:v>48016</c:v>
                </c:pt>
                <c:pt idx="1229">
                  <c:v>48023</c:v>
                </c:pt>
                <c:pt idx="1230">
                  <c:v>48030</c:v>
                </c:pt>
                <c:pt idx="1231">
                  <c:v>48037</c:v>
                </c:pt>
                <c:pt idx="1232">
                  <c:v>48044</c:v>
                </c:pt>
                <c:pt idx="1233">
                  <c:v>48051</c:v>
                </c:pt>
                <c:pt idx="1234">
                  <c:v>48058</c:v>
                </c:pt>
                <c:pt idx="1235">
                  <c:v>48065</c:v>
                </c:pt>
                <c:pt idx="1236">
                  <c:v>48072</c:v>
                </c:pt>
                <c:pt idx="1237">
                  <c:v>48079</c:v>
                </c:pt>
                <c:pt idx="1238">
                  <c:v>48086</c:v>
                </c:pt>
                <c:pt idx="1239">
                  <c:v>48093</c:v>
                </c:pt>
                <c:pt idx="1240">
                  <c:v>48100</c:v>
                </c:pt>
                <c:pt idx="1241">
                  <c:v>48107</c:v>
                </c:pt>
                <c:pt idx="1242">
                  <c:v>48114</c:v>
                </c:pt>
                <c:pt idx="1243">
                  <c:v>48121</c:v>
                </c:pt>
                <c:pt idx="1244">
                  <c:v>48128</c:v>
                </c:pt>
                <c:pt idx="1245">
                  <c:v>48135</c:v>
                </c:pt>
                <c:pt idx="1246">
                  <c:v>48142</c:v>
                </c:pt>
                <c:pt idx="1247">
                  <c:v>48149</c:v>
                </c:pt>
                <c:pt idx="1248">
                  <c:v>48156</c:v>
                </c:pt>
                <c:pt idx="1249">
                  <c:v>48163</c:v>
                </c:pt>
                <c:pt idx="1250">
                  <c:v>48170</c:v>
                </c:pt>
                <c:pt idx="1251">
                  <c:v>48177</c:v>
                </c:pt>
                <c:pt idx="1252">
                  <c:v>48184</c:v>
                </c:pt>
                <c:pt idx="1253">
                  <c:v>48191</c:v>
                </c:pt>
                <c:pt idx="1254">
                  <c:v>48198</c:v>
                </c:pt>
                <c:pt idx="1255">
                  <c:v>48205</c:v>
                </c:pt>
                <c:pt idx="1256">
                  <c:v>48212</c:v>
                </c:pt>
                <c:pt idx="1257">
                  <c:v>48219</c:v>
                </c:pt>
                <c:pt idx="1258">
                  <c:v>48226</c:v>
                </c:pt>
                <c:pt idx="1259">
                  <c:v>48233</c:v>
                </c:pt>
                <c:pt idx="1260">
                  <c:v>48240</c:v>
                </c:pt>
                <c:pt idx="1261">
                  <c:v>48247</c:v>
                </c:pt>
                <c:pt idx="1262">
                  <c:v>48254</c:v>
                </c:pt>
                <c:pt idx="1263">
                  <c:v>48261</c:v>
                </c:pt>
                <c:pt idx="1264">
                  <c:v>48268</c:v>
                </c:pt>
                <c:pt idx="1265">
                  <c:v>48275</c:v>
                </c:pt>
                <c:pt idx="1266">
                  <c:v>48282</c:v>
                </c:pt>
                <c:pt idx="1267">
                  <c:v>48289</c:v>
                </c:pt>
                <c:pt idx="1268">
                  <c:v>48296</c:v>
                </c:pt>
                <c:pt idx="1269">
                  <c:v>48303</c:v>
                </c:pt>
                <c:pt idx="1270">
                  <c:v>48310</c:v>
                </c:pt>
                <c:pt idx="1271">
                  <c:v>48317</c:v>
                </c:pt>
                <c:pt idx="1272">
                  <c:v>48324</c:v>
                </c:pt>
                <c:pt idx="1273">
                  <c:v>48331</c:v>
                </c:pt>
                <c:pt idx="1274">
                  <c:v>48338</c:v>
                </c:pt>
                <c:pt idx="1275">
                  <c:v>48345</c:v>
                </c:pt>
                <c:pt idx="1276">
                  <c:v>48352</c:v>
                </c:pt>
                <c:pt idx="1277">
                  <c:v>48359</c:v>
                </c:pt>
                <c:pt idx="1278">
                  <c:v>48366</c:v>
                </c:pt>
                <c:pt idx="1279">
                  <c:v>48373</c:v>
                </c:pt>
                <c:pt idx="1280">
                  <c:v>48380</c:v>
                </c:pt>
                <c:pt idx="1281">
                  <c:v>48387</c:v>
                </c:pt>
                <c:pt idx="1282">
                  <c:v>48394</c:v>
                </c:pt>
                <c:pt idx="1283">
                  <c:v>48401</c:v>
                </c:pt>
                <c:pt idx="1284">
                  <c:v>48408</c:v>
                </c:pt>
                <c:pt idx="1285">
                  <c:v>48415</c:v>
                </c:pt>
                <c:pt idx="1286">
                  <c:v>48422</c:v>
                </c:pt>
                <c:pt idx="1287">
                  <c:v>48429</c:v>
                </c:pt>
                <c:pt idx="1288">
                  <c:v>48436</c:v>
                </c:pt>
                <c:pt idx="1289">
                  <c:v>48443</c:v>
                </c:pt>
                <c:pt idx="1290">
                  <c:v>48450</c:v>
                </c:pt>
                <c:pt idx="1291">
                  <c:v>48457</c:v>
                </c:pt>
                <c:pt idx="1292">
                  <c:v>48464</c:v>
                </c:pt>
                <c:pt idx="1293">
                  <c:v>48471</c:v>
                </c:pt>
                <c:pt idx="1294">
                  <c:v>48478</c:v>
                </c:pt>
                <c:pt idx="1295">
                  <c:v>48485</c:v>
                </c:pt>
                <c:pt idx="1296">
                  <c:v>48492</c:v>
                </c:pt>
                <c:pt idx="1297">
                  <c:v>48499</c:v>
                </c:pt>
                <c:pt idx="1298">
                  <c:v>48506</c:v>
                </c:pt>
                <c:pt idx="1299">
                  <c:v>48513</c:v>
                </c:pt>
                <c:pt idx="1300">
                  <c:v>48520</c:v>
                </c:pt>
                <c:pt idx="1301">
                  <c:v>48527</c:v>
                </c:pt>
                <c:pt idx="1302">
                  <c:v>48534</c:v>
                </c:pt>
                <c:pt idx="1303">
                  <c:v>48541</c:v>
                </c:pt>
                <c:pt idx="1304">
                  <c:v>48548</c:v>
                </c:pt>
                <c:pt idx="1305">
                  <c:v>48555</c:v>
                </c:pt>
                <c:pt idx="1306">
                  <c:v>48562</c:v>
                </c:pt>
                <c:pt idx="1307">
                  <c:v>48569</c:v>
                </c:pt>
                <c:pt idx="1308">
                  <c:v>48576</c:v>
                </c:pt>
                <c:pt idx="1309">
                  <c:v>48583</c:v>
                </c:pt>
                <c:pt idx="1310">
                  <c:v>48590</c:v>
                </c:pt>
                <c:pt idx="1311">
                  <c:v>48597</c:v>
                </c:pt>
                <c:pt idx="1312">
                  <c:v>48604</c:v>
                </c:pt>
                <c:pt idx="1313">
                  <c:v>48611</c:v>
                </c:pt>
                <c:pt idx="1314">
                  <c:v>48618</c:v>
                </c:pt>
                <c:pt idx="1315">
                  <c:v>48625</c:v>
                </c:pt>
                <c:pt idx="1316">
                  <c:v>48632</c:v>
                </c:pt>
                <c:pt idx="1317">
                  <c:v>48639</c:v>
                </c:pt>
                <c:pt idx="1318">
                  <c:v>48646</c:v>
                </c:pt>
                <c:pt idx="1319">
                  <c:v>48653</c:v>
                </c:pt>
                <c:pt idx="1320">
                  <c:v>48660</c:v>
                </c:pt>
                <c:pt idx="1321">
                  <c:v>48667</c:v>
                </c:pt>
                <c:pt idx="1322">
                  <c:v>48674</c:v>
                </c:pt>
                <c:pt idx="1323">
                  <c:v>48681</c:v>
                </c:pt>
                <c:pt idx="1324">
                  <c:v>48688</c:v>
                </c:pt>
                <c:pt idx="1325">
                  <c:v>48695</c:v>
                </c:pt>
                <c:pt idx="1326">
                  <c:v>48702</c:v>
                </c:pt>
                <c:pt idx="1327">
                  <c:v>48709</c:v>
                </c:pt>
                <c:pt idx="1328">
                  <c:v>48716</c:v>
                </c:pt>
                <c:pt idx="1329">
                  <c:v>48723</c:v>
                </c:pt>
                <c:pt idx="1330">
                  <c:v>48730</c:v>
                </c:pt>
                <c:pt idx="1331">
                  <c:v>48737</c:v>
                </c:pt>
                <c:pt idx="1332">
                  <c:v>48744</c:v>
                </c:pt>
                <c:pt idx="1333">
                  <c:v>48751</c:v>
                </c:pt>
                <c:pt idx="1334">
                  <c:v>48758</c:v>
                </c:pt>
                <c:pt idx="1335">
                  <c:v>48765</c:v>
                </c:pt>
                <c:pt idx="1336">
                  <c:v>48772</c:v>
                </c:pt>
                <c:pt idx="1337">
                  <c:v>48779</c:v>
                </c:pt>
                <c:pt idx="1338">
                  <c:v>48786</c:v>
                </c:pt>
                <c:pt idx="1339">
                  <c:v>48793</c:v>
                </c:pt>
                <c:pt idx="1340">
                  <c:v>48800</c:v>
                </c:pt>
                <c:pt idx="1341">
                  <c:v>48807</c:v>
                </c:pt>
                <c:pt idx="1342">
                  <c:v>48814</c:v>
                </c:pt>
                <c:pt idx="1343">
                  <c:v>48821</c:v>
                </c:pt>
                <c:pt idx="1344">
                  <c:v>48828</c:v>
                </c:pt>
                <c:pt idx="1345">
                  <c:v>48835</c:v>
                </c:pt>
                <c:pt idx="1346">
                  <c:v>48842</c:v>
                </c:pt>
                <c:pt idx="1347">
                  <c:v>48849</c:v>
                </c:pt>
                <c:pt idx="1348">
                  <c:v>48856</c:v>
                </c:pt>
                <c:pt idx="1349">
                  <c:v>48863</c:v>
                </c:pt>
                <c:pt idx="1350">
                  <c:v>48870</c:v>
                </c:pt>
                <c:pt idx="1351">
                  <c:v>48877</c:v>
                </c:pt>
                <c:pt idx="1352">
                  <c:v>48884</c:v>
                </c:pt>
                <c:pt idx="1353">
                  <c:v>48891</c:v>
                </c:pt>
                <c:pt idx="1354">
                  <c:v>48898</c:v>
                </c:pt>
                <c:pt idx="1355">
                  <c:v>48905</c:v>
                </c:pt>
                <c:pt idx="1356">
                  <c:v>48912</c:v>
                </c:pt>
                <c:pt idx="1357">
                  <c:v>48919</c:v>
                </c:pt>
                <c:pt idx="1358">
                  <c:v>48926</c:v>
                </c:pt>
                <c:pt idx="1359">
                  <c:v>48933</c:v>
                </c:pt>
                <c:pt idx="1360">
                  <c:v>48940</c:v>
                </c:pt>
                <c:pt idx="1361">
                  <c:v>48947</c:v>
                </c:pt>
                <c:pt idx="1362">
                  <c:v>48954</c:v>
                </c:pt>
                <c:pt idx="1363">
                  <c:v>48961</c:v>
                </c:pt>
                <c:pt idx="1364">
                  <c:v>48968</c:v>
                </c:pt>
                <c:pt idx="1365">
                  <c:v>48975</c:v>
                </c:pt>
                <c:pt idx="1366">
                  <c:v>48982</c:v>
                </c:pt>
                <c:pt idx="1367">
                  <c:v>48989</c:v>
                </c:pt>
                <c:pt idx="1368">
                  <c:v>48996</c:v>
                </c:pt>
                <c:pt idx="1369">
                  <c:v>49003</c:v>
                </c:pt>
                <c:pt idx="1370">
                  <c:v>49010</c:v>
                </c:pt>
                <c:pt idx="1371">
                  <c:v>49017</c:v>
                </c:pt>
                <c:pt idx="1372">
                  <c:v>49024</c:v>
                </c:pt>
                <c:pt idx="1373">
                  <c:v>49031</c:v>
                </c:pt>
                <c:pt idx="1374">
                  <c:v>49038</c:v>
                </c:pt>
                <c:pt idx="1375">
                  <c:v>49045</c:v>
                </c:pt>
                <c:pt idx="1376">
                  <c:v>49052</c:v>
                </c:pt>
                <c:pt idx="1377">
                  <c:v>49059</c:v>
                </c:pt>
                <c:pt idx="1378">
                  <c:v>49066</c:v>
                </c:pt>
                <c:pt idx="1379">
                  <c:v>49073</c:v>
                </c:pt>
                <c:pt idx="1380">
                  <c:v>49080</c:v>
                </c:pt>
                <c:pt idx="1381">
                  <c:v>49087</c:v>
                </c:pt>
                <c:pt idx="1382">
                  <c:v>49094</c:v>
                </c:pt>
                <c:pt idx="1383">
                  <c:v>49101</c:v>
                </c:pt>
                <c:pt idx="1384">
                  <c:v>49108</c:v>
                </c:pt>
                <c:pt idx="1385">
                  <c:v>49115</c:v>
                </c:pt>
                <c:pt idx="1386">
                  <c:v>49122</c:v>
                </c:pt>
                <c:pt idx="1387">
                  <c:v>49129</c:v>
                </c:pt>
                <c:pt idx="1388">
                  <c:v>49136</c:v>
                </c:pt>
                <c:pt idx="1389">
                  <c:v>49143</c:v>
                </c:pt>
                <c:pt idx="1390">
                  <c:v>49150</c:v>
                </c:pt>
                <c:pt idx="1391">
                  <c:v>49157</c:v>
                </c:pt>
                <c:pt idx="1392">
                  <c:v>49164</c:v>
                </c:pt>
                <c:pt idx="1393">
                  <c:v>49171</c:v>
                </c:pt>
                <c:pt idx="1394">
                  <c:v>49178</c:v>
                </c:pt>
                <c:pt idx="1395">
                  <c:v>49185</c:v>
                </c:pt>
                <c:pt idx="1396">
                  <c:v>49192</c:v>
                </c:pt>
                <c:pt idx="1397">
                  <c:v>49199</c:v>
                </c:pt>
                <c:pt idx="1398">
                  <c:v>49206</c:v>
                </c:pt>
                <c:pt idx="1399">
                  <c:v>49213</c:v>
                </c:pt>
                <c:pt idx="1400">
                  <c:v>49220</c:v>
                </c:pt>
                <c:pt idx="1401">
                  <c:v>49227</c:v>
                </c:pt>
                <c:pt idx="1402">
                  <c:v>49234</c:v>
                </c:pt>
                <c:pt idx="1403">
                  <c:v>49241</c:v>
                </c:pt>
                <c:pt idx="1404">
                  <c:v>49248</c:v>
                </c:pt>
                <c:pt idx="1405">
                  <c:v>49255</c:v>
                </c:pt>
                <c:pt idx="1406">
                  <c:v>49262</c:v>
                </c:pt>
                <c:pt idx="1407">
                  <c:v>49269</c:v>
                </c:pt>
                <c:pt idx="1408">
                  <c:v>49276</c:v>
                </c:pt>
                <c:pt idx="1409">
                  <c:v>49283</c:v>
                </c:pt>
                <c:pt idx="1410">
                  <c:v>49290</c:v>
                </c:pt>
                <c:pt idx="1411">
                  <c:v>49297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49424</c:v>
                </c:pt>
                <c:pt idx="1430">
                  <c:v>49431</c:v>
                </c:pt>
                <c:pt idx="1431">
                  <c:v>49438</c:v>
                </c:pt>
                <c:pt idx="1432">
                  <c:v>49445</c:v>
                </c:pt>
                <c:pt idx="1433">
                  <c:v>49452</c:v>
                </c:pt>
                <c:pt idx="1434">
                  <c:v>49459</c:v>
                </c:pt>
                <c:pt idx="1435">
                  <c:v>49466</c:v>
                </c:pt>
                <c:pt idx="1436">
                  <c:v>49473</c:v>
                </c:pt>
                <c:pt idx="1437">
                  <c:v>49480</c:v>
                </c:pt>
                <c:pt idx="1438">
                  <c:v>49487</c:v>
                </c:pt>
                <c:pt idx="1439">
                  <c:v>49494</c:v>
                </c:pt>
                <c:pt idx="1440">
                  <c:v>49501</c:v>
                </c:pt>
                <c:pt idx="1441">
                  <c:v>49508</c:v>
                </c:pt>
                <c:pt idx="1442">
                  <c:v>49515</c:v>
                </c:pt>
                <c:pt idx="1443">
                  <c:v>49522</c:v>
                </c:pt>
                <c:pt idx="1444">
                  <c:v>49529</c:v>
                </c:pt>
                <c:pt idx="1445">
                  <c:v>49536</c:v>
                </c:pt>
                <c:pt idx="1446">
                  <c:v>49543</c:v>
                </c:pt>
                <c:pt idx="1447">
                  <c:v>49550</c:v>
                </c:pt>
                <c:pt idx="1448">
                  <c:v>49557</c:v>
                </c:pt>
                <c:pt idx="1449">
                  <c:v>49564</c:v>
                </c:pt>
                <c:pt idx="1450">
                  <c:v>49571</c:v>
                </c:pt>
                <c:pt idx="1451">
                  <c:v>49578</c:v>
                </c:pt>
                <c:pt idx="1452">
                  <c:v>49585</c:v>
                </c:pt>
                <c:pt idx="1453">
                  <c:v>49592</c:v>
                </c:pt>
                <c:pt idx="1454">
                  <c:v>49599</c:v>
                </c:pt>
                <c:pt idx="1455">
                  <c:v>49606</c:v>
                </c:pt>
                <c:pt idx="1456">
                  <c:v>49613</c:v>
                </c:pt>
                <c:pt idx="1457">
                  <c:v>49620</c:v>
                </c:pt>
                <c:pt idx="1458">
                  <c:v>49627</c:v>
                </c:pt>
                <c:pt idx="1459">
                  <c:v>49634</c:v>
                </c:pt>
                <c:pt idx="1460">
                  <c:v>49641</c:v>
                </c:pt>
                <c:pt idx="1461">
                  <c:v>49648</c:v>
                </c:pt>
                <c:pt idx="1462">
                  <c:v>49655</c:v>
                </c:pt>
                <c:pt idx="1463">
                  <c:v>49662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49797</c:v>
                </c:pt>
                <c:pt idx="1483">
                  <c:v>49804</c:v>
                </c:pt>
                <c:pt idx="1484">
                  <c:v>49811</c:v>
                </c:pt>
                <c:pt idx="1485">
                  <c:v>49818</c:v>
                </c:pt>
                <c:pt idx="1486">
                  <c:v>49825</c:v>
                </c:pt>
                <c:pt idx="1487">
                  <c:v>49832</c:v>
                </c:pt>
                <c:pt idx="1488">
                  <c:v>49839</c:v>
                </c:pt>
                <c:pt idx="1489">
                  <c:v>49846</c:v>
                </c:pt>
                <c:pt idx="1490">
                  <c:v>49853</c:v>
                </c:pt>
                <c:pt idx="1491">
                  <c:v>49860</c:v>
                </c:pt>
                <c:pt idx="1492">
                  <c:v>49867</c:v>
                </c:pt>
                <c:pt idx="1493">
                  <c:v>49874</c:v>
                </c:pt>
                <c:pt idx="1494">
                  <c:v>49881</c:v>
                </c:pt>
                <c:pt idx="1495">
                  <c:v>49888</c:v>
                </c:pt>
                <c:pt idx="1496">
                  <c:v>49895</c:v>
                </c:pt>
                <c:pt idx="1497">
                  <c:v>49902</c:v>
                </c:pt>
                <c:pt idx="1498">
                  <c:v>49909</c:v>
                </c:pt>
                <c:pt idx="1499">
                  <c:v>49916</c:v>
                </c:pt>
                <c:pt idx="1500">
                  <c:v>49923</c:v>
                </c:pt>
                <c:pt idx="1501">
                  <c:v>49930</c:v>
                </c:pt>
                <c:pt idx="1502">
                  <c:v>49937</c:v>
                </c:pt>
                <c:pt idx="1503">
                  <c:v>49944</c:v>
                </c:pt>
                <c:pt idx="1504">
                  <c:v>49951</c:v>
                </c:pt>
                <c:pt idx="1505">
                  <c:v>49958</c:v>
                </c:pt>
                <c:pt idx="1506">
                  <c:v>49965</c:v>
                </c:pt>
                <c:pt idx="1507">
                  <c:v>49972</c:v>
                </c:pt>
                <c:pt idx="1508">
                  <c:v>49979</c:v>
                </c:pt>
                <c:pt idx="1509">
                  <c:v>49986</c:v>
                </c:pt>
                <c:pt idx="1510">
                  <c:v>49993</c:v>
                </c:pt>
                <c:pt idx="1511">
                  <c:v>50000</c:v>
                </c:pt>
                <c:pt idx="1512">
                  <c:v>50007</c:v>
                </c:pt>
                <c:pt idx="1513">
                  <c:v>50014</c:v>
                </c:pt>
                <c:pt idx="1514">
                  <c:v>50021</c:v>
                </c:pt>
                <c:pt idx="1515">
                  <c:v>50028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50066</c:v>
                </c:pt>
                <c:pt idx="1521">
                  <c:v>50073</c:v>
                </c:pt>
                <c:pt idx="1522">
                  <c:v>50080</c:v>
                </c:pt>
                <c:pt idx="1523">
                  <c:v>50087</c:v>
                </c:pt>
                <c:pt idx="1524">
                  <c:v>50094</c:v>
                </c:pt>
                <c:pt idx="1525">
                  <c:v>50101</c:v>
                </c:pt>
                <c:pt idx="1526">
                  <c:v>50108</c:v>
                </c:pt>
                <c:pt idx="1527">
                  <c:v>50115</c:v>
                </c:pt>
                <c:pt idx="1528">
                  <c:v>50122</c:v>
                </c:pt>
                <c:pt idx="1529">
                  <c:v>50129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50431</c:v>
                </c:pt>
                <c:pt idx="1573">
                  <c:v>50438</c:v>
                </c:pt>
                <c:pt idx="1574">
                  <c:v>50445</c:v>
                </c:pt>
                <c:pt idx="1575">
                  <c:v>50452</c:v>
                </c:pt>
                <c:pt idx="1576">
                  <c:v>50459</c:v>
                </c:pt>
                <c:pt idx="1577">
                  <c:v>50466</c:v>
                </c:pt>
                <c:pt idx="1578">
                  <c:v>50473</c:v>
                </c:pt>
                <c:pt idx="1579">
                  <c:v>50480</c:v>
                </c:pt>
                <c:pt idx="1580">
                  <c:v>50487</c:v>
                </c:pt>
                <c:pt idx="1581">
                  <c:v>50494</c:v>
                </c:pt>
                <c:pt idx="1582">
                  <c:v>50501</c:v>
                </c:pt>
                <c:pt idx="1583">
                  <c:v>50508</c:v>
                </c:pt>
                <c:pt idx="1584">
                  <c:v>50515</c:v>
                </c:pt>
                <c:pt idx="1585">
                  <c:v>50522</c:v>
                </c:pt>
                <c:pt idx="1586">
                  <c:v>50529</c:v>
                </c:pt>
                <c:pt idx="1587">
                  <c:v>50536</c:v>
                </c:pt>
                <c:pt idx="1588">
                  <c:v>50543</c:v>
                </c:pt>
                <c:pt idx="1589">
                  <c:v>50550</c:v>
                </c:pt>
                <c:pt idx="1590">
                  <c:v>50557</c:v>
                </c:pt>
                <c:pt idx="1591">
                  <c:v>50564</c:v>
                </c:pt>
                <c:pt idx="1592">
                  <c:v>50571</c:v>
                </c:pt>
                <c:pt idx="1593">
                  <c:v>50578</c:v>
                </c:pt>
                <c:pt idx="1594">
                  <c:v>50585</c:v>
                </c:pt>
                <c:pt idx="1595">
                  <c:v>50592</c:v>
                </c:pt>
                <c:pt idx="1596">
                  <c:v>50599</c:v>
                </c:pt>
                <c:pt idx="1597">
                  <c:v>50606</c:v>
                </c:pt>
                <c:pt idx="1598">
                  <c:v>50613</c:v>
                </c:pt>
                <c:pt idx="1599">
                  <c:v>50620</c:v>
                </c:pt>
                <c:pt idx="1600">
                  <c:v>50627</c:v>
                </c:pt>
                <c:pt idx="1601">
                  <c:v>50634</c:v>
                </c:pt>
                <c:pt idx="1602">
                  <c:v>50641</c:v>
                </c:pt>
                <c:pt idx="1603">
                  <c:v>50648</c:v>
                </c:pt>
                <c:pt idx="1604">
                  <c:v>50655</c:v>
                </c:pt>
                <c:pt idx="1605">
                  <c:v>50662</c:v>
                </c:pt>
                <c:pt idx="1606">
                  <c:v>50669</c:v>
                </c:pt>
                <c:pt idx="1607">
                  <c:v>50676</c:v>
                </c:pt>
                <c:pt idx="1608">
                  <c:v>50683</c:v>
                </c:pt>
                <c:pt idx="1609">
                  <c:v>50690</c:v>
                </c:pt>
                <c:pt idx="1610">
                  <c:v>50697</c:v>
                </c:pt>
                <c:pt idx="1611">
                  <c:v>50704</c:v>
                </c:pt>
                <c:pt idx="1612">
                  <c:v>50711</c:v>
                </c:pt>
                <c:pt idx="1613">
                  <c:v>50718</c:v>
                </c:pt>
                <c:pt idx="1614">
                  <c:v>50725</c:v>
                </c:pt>
                <c:pt idx="1615">
                  <c:v>50732</c:v>
                </c:pt>
                <c:pt idx="1616">
                  <c:v>50739</c:v>
                </c:pt>
                <c:pt idx="1617">
                  <c:v>50746</c:v>
                </c:pt>
                <c:pt idx="1618">
                  <c:v>50753</c:v>
                </c:pt>
                <c:pt idx="1619">
                  <c:v>50760</c:v>
                </c:pt>
                <c:pt idx="1620">
                  <c:v>50767</c:v>
                </c:pt>
                <c:pt idx="1621">
                  <c:v>50774</c:v>
                </c:pt>
                <c:pt idx="1622">
                  <c:v>50781</c:v>
                </c:pt>
                <c:pt idx="1623">
                  <c:v>50788</c:v>
                </c:pt>
                <c:pt idx="1624">
                  <c:v>50795</c:v>
                </c:pt>
                <c:pt idx="1625">
                  <c:v>50802</c:v>
                </c:pt>
                <c:pt idx="1626">
                  <c:v>50809</c:v>
                </c:pt>
                <c:pt idx="1627">
                  <c:v>50816</c:v>
                </c:pt>
                <c:pt idx="1628">
                  <c:v>50823</c:v>
                </c:pt>
                <c:pt idx="1629">
                  <c:v>50830</c:v>
                </c:pt>
                <c:pt idx="1630">
                  <c:v>50837</c:v>
                </c:pt>
                <c:pt idx="1631">
                  <c:v>50844</c:v>
                </c:pt>
                <c:pt idx="1632">
                  <c:v>50851</c:v>
                </c:pt>
                <c:pt idx="1633">
                  <c:v>50858</c:v>
                </c:pt>
                <c:pt idx="1634">
                  <c:v>50865</c:v>
                </c:pt>
                <c:pt idx="1635">
                  <c:v>50872</c:v>
                </c:pt>
                <c:pt idx="1636">
                  <c:v>50879</c:v>
                </c:pt>
                <c:pt idx="1637">
                  <c:v>50886</c:v>
                </c:pt>
                <c:pt idx="1638">
                  <c:v>50893</c:v>
                </c:pt>
                <c:pt idx="1639">
                  <c:v>50900</c:v>
                </c:pt>
                <c:pt idx="1640">
                  <c:v>50907</c:v>
                </c:pt>
                <c:pt idx="1641">
                  <c:v>50914</c:v>
                </c:pt>
                <c:pt idx="1642">
                  <c:v>50921</c:v>
                </c:pt>
                <c:pt idx="1643">
                  <c:v>50928</c:v>
                </c:pt>
                <c:pt idx="1644">
                  <c:v>50935</c:v>
                </c:pt>
                <c:pt idx="1645">
                  <c:v>50942</c:v>
                </c:pt>
                <c:pt idx="1646">
                  <c:v>50949</c:v>
                </c:pt>
                <c:pt idx="1647">
                  <c:v>50956</c:v>
                </c:pt>
                <c:pt idx="1648">
                  <c:v>50963</c:v>
                </c:pt>
                <c:pt idx="1649">
                  <c:v>50970</c:v>
                </c:pt>
                <c:pt idx="1650">
                  <c:v>50977</c:v>
                </c:pt>
                <c:pt idx="1651">
                  <c:v>50984</c:v>
                </c:pt>
                <c:pt idx="1652">
                  <c:v>50991</c:v>
                </c:pt>
                <c:pt idx="1653">
                  <c:v>50998</c:v>
                </c:pt>
                <c:pt idx="1654">
                  <c:v>51005</c:v>
                </c:pt>
                <c:pt idx="1655">
                  <c:v>51012</c:v>
                </c:pt>
                <c:pt idx="1656">
                  <c:v>51019</c:v>
                </c:pt>
                <c:pt idx="1657">
                  <c:v>51026</c:v>
                </c:pt>
                <c:pt idx="1658">
                  <c:v>51033</c:v>
                </c:pt>
                <c:pt idx="1659">
                  <c:v>51040</c:v>
                </c:pt>
                <c:pt idx="1660">
                  <c:v>51047</c:v>
                </c:pt>
                <c:pt idx="1661">
                  <c:v>51054</c:v>
                </c:pt>
                <c:pt idx="1662">
                  <c:v>51061</c:v>
                </c:pt>
                <c:pt idx="1663">
                  <c:v>51068</c:v>
                </c:pt>
                <c:pt idx="1664">
                  <c:v>51075</c:v>
                </c:pt>
                <c:pt idx="1665">
                  <c:v>51082</c:v>
                </c:pt>
                <c:pt idx="1666">
                  <c:v>51089</c:v>
                </c:pt>
                <c:pt idx="1667">
                  <c:v>51096</c:v>
                </c:pt>
                <c:pt idx="1668">
                  <c:v>51103</c:v>
                </c:pt>
                <c:pt idx="1669">
                  <c:v>51110</c:v>
                </c:pt>
                <c:pt idx="1670">
                  <c:v>51117</c:v>
                </c:pt>
                <c:pt idx="1671">
                  <c:v>51124</c:v>
                </c:pt>
                <c:pt idx="1672">
                  <c:v>51131</c:v>
                </c:pt>
                <c:pt idx="1673">
                  <c:v>51138</c:v>
                </c:pt>
                <c:pt idx="1674">
                  <c:v>51145</c:v>
                </c:pt>
                <c:pt idx="1675">
                  <c:v>51152</c:v>
                </c:pt>
                <c:pt idx="1676">
                  <c:v>51159</c:v>
                </c:pt>
                <c:pt idx="1677">
                  <c:v>51166</c:v>
                </c:pt>
                <c:pt idx="1678">
                  <c:v>51173</c:v>
                </c:pt>
                <c:pt idx="1679">
                  <c:v>51180</c:v>
                </c:pt>
                <c:pt idx="1680">
                  <c:v>51187</c:v>
                </c:pt>
                <c:pt idx="1681">
                  <c:v>51194</c:v>
                </c:pt>
                <c:pt idx="1682">
                  <c:v>51201</c:v>
                </c:pt>
                <c:pt idx="1683">
                  <c:v>51208</c:v>
                </c:pt>
                <c:pt idx="1684">
                  <c:v>51215</c:v>
                </c:pt>
                <c:pt idx="1685">
                  <c:v>51222</c:v>
                </c:pt>
                <c:pt idx="1686">
                  <c:v>51229</c:v>
                </c:pt>
                <c:pt idx="1687">
                  <c:v>51236</c:v>
                </c:pt>
                <c:pt idx="1688">
                  <c:v>51243</c:v>
                </c:pt>
                <c:pt idx="1689">
                  <c:v>51250</c:v>
                </c:pt>
                <c:pt idx="1690">
                  <c:v>51258</c:v>
                </c:pt>
                <c:pt idx="1691">
                  <c:v>51265</c:v>
                </c:pt>
                <c:pt idx="1692">
                  <c:v>51272</c:v>
                </c:pt>
                <c:pt idx="1693">
                  <c:v>51279</c:v>
                </c:pt>
                <c:pt idx="1694">
                  <c:v>51286</c:v>
                </c:pt>
                <c:pt idx="1695">
                  <c:v>51293</c:v>
                </c:pt>
                <c:pt idx="1696">
                  <c:v>51300</c:v>
                </c:pt>
                <c:pt idx="1697">
                  <c:v>51307</c:v>
                </c:pt>
                <c:pt idx="1698">
                  <c:v>51314</c:v>
                </c:pt>
                <c:pt idx="1699">
                  <c:v>51321</c:v>
                </c:pt>
                <c:pt idx="1700">
                  <c:v>51328</c:v>
                </c:pt>
                <c:pt idx="1701">
                  <c:v>51335</c:v>
                </c:pt>
                <c:pt idx="1702">
                  <c:v>51342</c:v>
                </c:pt>
                <c:pt idx="1703">
                  <c:v>51349</c:v>
                </c:pt>
                <c:pt idx="1704">
                  <c:v>51356</c:v>
                </c:pt>
                <c:pt idx="1705">
                  <c:v>51363</c:v>
                </c:pt>
                <c:pt idx="1706">
                  <c:v>51370</c:v>
                </c:pt>
                <c:pt idx="1707">
                  <c:v>51377</c:v>
                </c:pt>
                <c:pt idx="1708">
                  <c:v>51384</c:v>
                </c:pt>
                <c:pt idx="1709">
                  <c:v>51391</c:v>
                </c:pt>
                <c:pt idx="1710">
                  <c:v>51398</c:v>
                </c:pt>
                <c:pt idx="1711">
                  <c:v>51405</c:v>
                </c:pt>
                <c:pt idx="1712">
                  <c:v>51412</c:v>
                </c:pt>
                <c:pt idx="1713">
                  <c:v>51419</c:v>
                </c:pt>
                <c:pt idx="1714">
                  <c:v>51426</c:v>
                </c:pt>
                <c:pt idx="1715">
                  <c:v>51433</c:v>
                </c:pt>
                <c:pt idx="1716">
                  <c:v>51440</c:v>
                </c:pt>
                <c:pt idx="1717">
                  <c:v>51447</c:v>
                </c:pt>
                <c:pt idx="1718">
                  <c:v>51454</c:v>
                </c:pt>
                <c:pt idx="1719">
                  <c:v>51461</c:v>
                </c:pt>
                <c:pt idx="1720">
                  <c:v>51468</c:v>
                </c:pt>
                <c:pt idx="1721">
                  <c:v>51475</c:v>
                </c:pt>
                <c:pt idx="1722">
                  <c:v>51482</c:v>
                </c:pt>
                <c:pt idx="1723">
                  <c:v>51489</c:v>
                </c:pt>
                <c:pt idx="1724">
                  <c:v>51497</c:v>
                </c:pt>
                <c:pt idx="1725">
                  <c:v>51504</c:v>
                </c:pt>
                <c:pt idx="1726">
                  <c:v>51511</c:v>
                </c:pt>
                <c:pt idx="1727">
                  <c:v>51518</c:v>
                </c:pt>
                <c:pt idx="1728">
                  <c:v>51525</c:v>
                </c:pt>
                <c:pt idx="1729">
                  <c:v>51532</c:v>
                </c:pt>
                <c:pt idx="1730">
                  <c:v>51539</c:v>
                </c:pt>
                <c:pt idx="1731">
                  <c:v>51546</c:v>
                </c:pt>
                <c:pt idx="1732">
                  <c:v>51553</c:v>
                </c:pt>
                <c:pt idx="1733">
                  <c:v>51560</c:v>
                </c:pt>
                <c:pt idx="1734">
                  <c:v>51567</c:v>
                </c:pt>
                <c:pt idx="1735">
                  <c:v>51574</c:v>
                </c:pt>
                <c:pt idx="1736">
                  <c:v>51581</c:v>
                </c:pt>
                <c:pt idx="1737">
                  <c:v>51588</c:v>
                </c:pt>
                <c:pt idx="1738">
                  <c:v>51595</c:v>
                </c:pt>
                <c:pt idx="1739">
                  <c:v>51602</c:v>
                </c:pt>
                <c:pt idx="1740">
                  <c:v>51609</c:v>
                </c:pt>
                <c:pt idx="1741">
                  <c:v>51616</c:v>
                </c:pt>
                <c:pt idx="1742">
                  <c:v>51623</c:v>
                </c:pt>
                <c:pt idx="1743">
                  <c:v>51630</c:v>
                </c:pt>
                <c:pt idx="1744">
                  <c:v>51637</c:v>
                </c:pt>
                <c:pt idx="1745">
                  <c:v>51644</c:v>
                </c:pt>
                <c:pt idx="1746">
                  <c:v>51651</c:v>
                </c:pt>
                <c:pt idx="1747">
                  <c:v>51658</c:v>
                </c:pt>
                <c:pt idx="1748">
                  <c:v>51665</c:v>
                </c:pt>
                <c:pt idx="1749">
                  <c:v>51672</c:v>
                </c:pt>
                <c:pt idx="1750">
                  <c:v>51679</c:v>
                </c:pt>
                <c:pt idx="1751">
                  <c:v>51686</c:v>
                </c:pt>
                <c:pt idx="1752">
                  <c:v>51693</c:v>
                </c:pt>
                <c:pt idx="1753">
                  <c:v>51700</c:v>
                </c:pt>
                <c:pt idx="1754">
                  <c:v>51707</c:v>
                </c:pt>
                <c:pt idx="1755">
                  <c:v>51714</c:v>
                </c:pt>
                <c:pt idx="1756">
                  <c:v>51721</c:v>
                </c:pt>
                <c:pt idx="1757">
                  <c:v>51728</c:v>
                </c:pt>
                <c:pt idx="1758">
                  <c:v>51735</c:v>
                </c:pt>
                <c:pt idx="1759">
                  <c:v>51742</c:v>
                </c:pt>
                <c:pt idx="1760">
                  <c:v>51749</c:v>
                </c:pt>
                <c:pt idx="1761">
                  <c:v>51756</c:v>
                </c:pt>
                <c:pt idx="1762">
                  <c:v>51763</c:v>
                </c:pt>
                <c:pt idx="1763">
                  <c:v>51770</c:v>
                </c:pt>
                <c:pt idx="1764">
                  <c:v>51777</c:v>
                </c:pt>
                <c:pt idx="1765">
                  <c:v>51784</c:v>
                </c:pt>
                <c:pt idx="1766">
                  <c:v>51791</c:v>
                </c:pt>
                <c:pt idx="1767">
                  <c:v>51798</c:v>
                </c:pt>
                <c:pt idx="1768">
                  <c:v>51805</c:v>
                </c:pt>
                <c:pt idx="1769">
                  <c:v>51812</c:v>
                </c:pt>
                <c:pt idx="1770">
                  <c:v>51819</c:v>
                </c:pt>
                <c:pt idx="1771">
                  <c:v>51826</c:v>
                </c:pt>
                <c:pt idx="1772">
                  <c:v>51833</c:v>
                </c:pt>
                <c:pt idx="1773">
                  <c:v>51840</c:v>
                </c:pt>
                <c:pt idx="1774">
                  <c:v>51847</c:v>
                </c:pt>
                <c:pt idx="1775">
                  <c:v>51854</c:v>
                </c:pt>
                <c:pt idx="1776">
                  <c:v>51862</c:v>
                </c:pt>
                <c:pt idx="1777">
                  <c:v>51869</c:v>
                </c:pt>
                <c:pt idx="1778">
                  <c:v>51876</c:v>
                </c:pt>
                <c:pt idx="1779">
                  <c:v>51883</c:v>
                </c:pt>
                <c:pt idx="1780">
                  <c:v>51890</c:v>
                </c:pt>
                <c:pt idx="1781">
                  <c:v>51897</c:v>
                </c:pt>
                <c:pt idx="1782">
                  <c:v>51904</c:v>
                </c:pt>
                <c:pt idx="1783">
                  <c:v>51911</c:v>
                </c:pt>
                <c:pt idx="1784">
                  <c:v>51918</c:v>
                </c:pt>
                <c:pt idx="1785">
                  <c:v>51925</c:v>
                </c:pt>
                <c:pt idx="1786">
                  <c:v>51932</c:v>
                </c:pt>
                <c:pt idx="1787">
                  <c:v>51939</c:v>
                </c:pt>
                <c:pt idx="1788">
                  <c:v>51946</c:v>
                </c:pt>
                <c:pt idx="1789">
                  <c:v>51953</c:v>
                </c:pt>
                <c:pt idx="1790">
                  <c:v>51964</c:v>
                </c:pt>
                <c:pt idx="1791">
                  <c:v>51971</c:v>
                </c:pt>
                <c:pt idx="1792">
                  <c:v>51978</c:v>
                </c:pt>
                <c:pt idx="1793">
                  <c:v>51985</c:v>
                </c:pt>
                <c:pt idx="1794">
                  <c:v>51992</c:v>
                </c:pt>
                <c:pt idx="1795">
                  <c:v>51999</c:v>
                </c:pt>
                <c:pt idx="1796">
                  <c:v>52006</c:v>
                </c:pt>
                <c:pt idx="1797">
                  <c:v>52013</c:v>
                </c:pt>
                <c:pt idx="1798">
                  <c:v>52020</c:v>
                </c:pt>
                <c:pt idx="1799">
                  <c:v>52027</c:v>
                </c:pt>
                <c:pt idx="1800">
                  <c:v>52034</c:v>
                </c:pt>
                <c:pt idx="1801">
                  <c:v>52041</c:v>
                </c:pt>
                <c:pt idx="1802">
                  <c:v>52048</c:v>
                </c:pt>
                <c:pt idx="1803">
                  <c:v>52055</c:v>
                </c:pt>
                <c:pt idx="1804">
                  <c:v>52062</c:v>
                </c:pt>
                <c:pt idx="1805">
                  <c:v>52069</c:v>
                </c:pt>
                <c:pt idx="1806">
                  <c:v>52076</c:v>
                </c:pt>
                <c:pt idx="1807">
                  <c:v>52083</c:v>
                </c:pt>
                <c:pt idx="1808">
                  <c:v>52090</c:v>
                </c:pt>
                <c:pt idx="1809">
                  <c:v>52097</c:v>
                </c:pt>
                <c:pt idx="1810">
                  <c:v>52104</c:v>
                </c:pt>
                <c:pt idx="1811">
                  <c:v>52111</c:v>
                </c:pt>
                <c:pt idx="1812">
                  <c:v>52118</c:v>
                </c:pt>
                <c:pt idx="1813">
                  <c:v>52125</c:v>
                </c:pt>
                <c:pt idx="1814">
                  <c:v>52132</c:v>
                </c:pt>
                <c:pt idx="1815">
                  <c:v>52139</c:v>
                </c:pt>
                <c:pt idx="1816">
                  <c:v>52146</c:v>
                </c:pt>
                <c:pt idx="1817">
                  <c:v>52153</c:v>
                </c:pt>
                <c:pt idx="1818">
                  <c:v>52160</c:v>
                </c:pt>
                <c:pt idx="1819">
                  <c:v>52167</c:v>
                </c:pt>
                <c:pt idx="1820">
                  <c:v>52174</c:v>
                </c:pt>
                <c:pt idx="1821">
                  <c:v>52181</c:v>
                </c:pt>
                <c:pt idx="1822">
                  <c:v>52188</c:v>
                </c:pt>
                <c:pt idx="1823">
                  <c:v>52195</c:v>
                </c:pt>
                <c:pt idx="1824">
                  <c:v>52202</c:v>
                </c:pt>
                <c:pt idx="1825">
                  <c:v>52209</c:v>
                </c:pt>
                <c:pt idx="1826">
                  <c:v>52216</c:v>
                </c:pt>
                <c:pt idx="1827">
                  <c:v>52223</c:v>
                </c:pt>
                <c:pt idx="1828">
                  <c:v>52230</c:v>
                </c:pt>
                <c:pt idx="1829">
                  <c:v>52237</c:v>
                </c:pt>
                <c:pt idx="1830">
                  <c:v>52244</c:v>
                </c:pt>
                <c:pt idx="1831">
                  <c:v>52251</c:v>
                </c:pt>
                <c:pt idx="1832">
                  <c:v>52258</c:v>
                </c:pt>
                <c:pt idx="1833">
                  <c:v>52265</c:v>
                </c:pt>
                <c:pt idx="1834">
                  <c:v>52272</c:v>
                </c:pt>
                <c:pt idx="1835">
                  <c:v>52279</c:v>
                </c:pt>
                <c:pt idx="1836">
                  <c:v>52286</c:v>
                </c:pt>
                <c:pt idx="1837">
                  <c:v>52293</c:v>
                </c:pt>
                <c:pt idx="1838">
                  <c:v>52300</c:v>
                </c:pt>
                <c:pt idx="1839">
                  <c:v>52307</c:v>
                </c:pt>
                <c:pt idx="1840">
                  <c:v>52314</c:v>
                </c:pt>
                <c:pt idx="1841">
                  <c:v>52321</c:v>
                </c:pt>
                <c:pt idx="1842">
                  <c:v>52328</c:v>
                </c:pt>
                <c:pt idx="1843">
                  <c:v>52335</c:v>
                </c:pt>
                <c:pt idx="1844">
                  <c:v>52342</c:v>
                </c:pt>
                <c:pt idx="1845">
                  <c:v>52349</c:v>
                </c:pt>
                <c:pt idx="1846">
                  <c:v>52356</c:v>
                </c:pt>
                <c:pt idx="1847">
                  <c:v>52363</c:v>
                </c:pt>
                <c:pt idx="1848">
                  <c:v>52370</c:v>
                </c:pt>
                <c:pt idx="1849">
                  <c:v>52377</c:v>
                </c:pt>
                <c:pt idx="1850">
                  <c:v>52384</c:v>
                </c:pt>
                <c:pt idx="1851">
                  <c:v>52391</c:v>
                </c:pt>
                <c:pt idx="1852">
                  <c:v>52398</c:v>
                </c:pt>
                <c:pt idx="1853">
                  <c:v>52405</c:v>
                </c:pt>
                <c:pt idx="1854">
                  <c:v>52412</c:v>
                </c:pt>
                <c:pt idx="1855">
                  <c:v>52419</c:v>
                </c:pt>
                <c:pt idx="1856">
                  <c:v>52426</c:v>
                </c:pt>
                <c:pt idx="1857">
                  <c:v>52433</c:v>
                </c:pt>
                <c:pt idx="1858">
                  <c:v>52440</c:v>
                </c:pt>
                <c:pt idx="1859">
                  <c:v>52447</c:v>
                </c:pt>
                <c:pt idx="1860">
                  <c:v>52454</c:v>
                </c:pt>
                <c:pt idx="1861">
                  <c:v>52461</c:v>
                </c:pt>
                <c:pt idx="1862">
                  <c:v>52468</c:v>
                </c:pt>
                <c:pt idx="1863">
                  <c:v>52475</c:v>
                </c:pt>
                <c:pt idx="1864">
                  <c:v>52482</c:v>
                </c:pt>
                <c:pt idx="1865">
                  <c:v>52489</c:v>
                </c:pt>
                <c:pt idx="1866">
                  <c:v>52496</c:v>
                </c:pt>
                <c:pt idx="1867">
                  <c:v>52503</c:v>
                </c:pt>
                <c:pt idx="1868">
                  <c:v>52510</c:v>
                </c:pt>
                <c:pt idx="1869">
                  <c:v>52517</c:v>
                </c:pt>
                <c:pt idx="1870">
                  <c:v>52524</c:v>
                </c:pt>
                <c:pt idx="1871">
                  <c:v>52531</c:v>
                </c:pt>
                <c:pt idx="1872">
                  <c:v>52538</c:v>
                </c:pt>
                <c:pt idx="1873">
                  <c:v>52545</c:v>
                </c:pt>
                <c:pt idx="1874">
                  <c:v>52552</c:v>
                </c:pt>
                <c:pt idx="1875">
                  <c:v>52559</c:v>
                </c:pt>
                <c:pt idx="1876">
                  <c:v>52566</c:v>
                </c:pt>
                <c:pt idx="1877">
                  <c:v>52573</c:v>
                </c:pt>
                <c:pt idx="1878">
                  <c:v>52580</c:v>
                </c:pt>
                <c:pt idx="1879">
                  <c:v>52587</c:v>
                </c:pt>
                <c:pt idx="1880">
                  <c:v>52594</c:v>
                </c:pt>
                <c:pt idx="1881">
                  <c:v>52601</c:v>
                </c:pt>
                <c:pt idx="1882">
                  <c:v>52608</c:v>
                </c:pt>
                <c:pt idx="1883">
                  <c:v>52615</c:v>
                </c:pt>
                <c:pt idx="1884">
                  <c:v>52622</c:v>
                </c:pt>
                <c:pt idx="1885">
                  <c:v>52629</c:v>
                </c:pt>
                <c:pt idx="1886">
                  <c:v>52636</c:v>
                </c:pt>
                <c:pt idx="1887">
                  <c:v>52643</c:v>
                </c:pt>
                <c:pt idx="1888">
                  <c:v>52650</c:v>
                </c:pt>
                <c:pt idx="1889">
                  <c:v>52657</c:v>
                </c:pt>
                <c:pt idx="1890">
                  <c:v>52664</c:v>
                </c:pt>
                <c:pt idx="1891">
                  <c:v>52671</c:v>
                </c:pt>
                <c:pt idx="1892">
                  <c:v>52678</c:v>
                </c:pt>
                <c:pt idx="1893">
                  <c:v>52685</c:v>
                </c:pt>
                <c:pt idx="1894">
                  <c:v>52692</c:v>
                </c:pt>
                <c:pt idx="1895">
                  <c:v>52699</c:v>
                </c:pt>
                <c:pt idx="1896">
                  <c:v>52706</c:v>
                </c:pt>
                <c:pt idx="1897">
                  <c:v>52713</c:v>
                </c:pt>
                <c:pt idx="1898">
                  <c:v>52720</c:v>
                </c:pt>
                <c:pt idx="1899">
                  <c:v>52727</c:v>
                </c:pt>
                <c:pt idx="1900">
                  <c:v>52734</c:v>
                </c:pt>
                <c:pt idx="1901">
                  <c:v>52741</c:v>
                </c:pt>
                <c:pt idx="1902">
                  <c:v>52748</c:v>
                </c:pt>
                <c:pt idx="1903">
                  <c:v>52755</c:v>
                </c:pt>
                <c:pt idx="1904">
                  <c:v>52762</c:v>
                </c:pt>
                <c:pt idx="1905">
                  <c:v>52769</c:v>
                </c:pt>
                <c:pt idx="1906">
                  <c:v>52776</c:v>
                </c:pt>
                <c:pt idx="1907">
                  <c:v>52783</c:v>
                </c:pt>
                <c:pt idx="1908">
                  <c:v>52790</c:v>
                </c:pt>
                <c:pt idx="1909">
                  <c:v>52797</c:v>
                </c:pt>
                <c:pt idx="1910">
                  <c:v>52804</c:v>
                </c:pt>
                <c:pt idx="1911">
                  <c:v>52811</c:v>
                </c:pt>
                <c:pt idx="1912">
                  <c:v>52818</c:v>
                </c:pt>
                <c:pt idx="1913">
                  <c:v>52825</c:v>
                </c:pt>
                <c:pt idx="1914">
                  <c:v>52832</c:v>
                </c:pt>
                <c:pt idx="1915">
                  <c:v>52839</c:v>
                </c:pt>
                <c:pt idx="1916">
                  <c:v>52846</c:v>
                </c:pt>
                <c:pt idx="1917">
                  <c:v>52853</c:v>
                </c:pt>
                <c:pt idx="1918">
                  <c:v>52860</c:v>
                </c:pt>
                <c:pt idx="1919">
                  <c:v>52867</c:v>
                </c:pt>
                <c:pt idx="1920">
                  <c:v>52874</c:v>
                </c:pt>
                <c:pt idx="1921">
                  <c:v>52881</c:v>
                </c:pt>
                <c:pt idx="1922">
                  <c:v>52888</c:v>
                </c:pt>
                <c:pt idx="1923">
                  <c:v>52895</c:v>
                </c:pt>
                <c:pt idx="1924">
                  <c:v>52902</c:v>
                </c:pt>
                <c:pt idx="1925">
                  <c:v>52909</c:v>
                </c:pt>
                <c:pt idx="1926">
                  <c:v>52916</c:v>
                </c:pt>
                <c:pt idx="1927">
                  <c:v>52923</c:v>
                </c:pt>
                <c:pt idx="1928">
                  <c:v>52930</c:v>
                </c:pt>
                <c:pt idx="1929">
                  <c:v>52937</c:v>
                </c:pt>
                <c:pt idx="1930">
                  <c:v>52944</c:v>
                </c:pt>
                <c:pt idx="1931">
                  <c:v>52951</c:v>
                </c:pt>
                <c:pt idx="1932">
                  <c:v>52958</c:v>
                </c:pt>
                <c:pt idx="1933">
                  <c:v>52965</c:v>
                </c:pt>
                <c:pt idx="1934">
                  <c:v>52972</c:v>
                </c:pt>
                <c:pt idx="1935">
                  <c:v>52979</c:v>
                </c:pt>
                <c:pt idx="1936">
                  <c:v>52986</c:v>
                </c:pt>
                <c:pt idx="1937">
                  <c:v>52993</c:v>
                </c:pt>
                <c:pt idx="1938">
                  <c:v>53000</c:v>
                </c:pt>
                <c:pt idx="1939">
                  <c:v>53007</c:v>
                </c:pt>
                <c:pt idx="1940">
                  <c:v>53014</c:v>
                </c:pt>
                <c:pt idx="1941">
                  <c:v>53021</c:v>
                </c:pt>
                <c:pt idx="1942">
                  <c:v>53028</c:v>
                </c:pt>
                <c:pt idx="1943">
                  <c:v>53035</c:v>
                </c:pt>
                <c:pt idx="1944">
                  <c:v>53042</c:v>
                </c:pt>
                <c:pt idx="1945">
                  <c:v>53049</c:v>
                </c:pt>
                <c:pt idx="1946">
                  <c:v>53056</c:v>
                </c:pt>
                <c:pt idx="1947">
                  <c:v>53063</c:v>
                </c:pt>
                <c:pt idx="1948">
                  <c:v>53070</c:v>
                </c:pt>
                <c:pt idx="1949">
                  <c:v>53077</c:v>
                </c:pt>
                <c:pt idx="1950">
                  <c:v>53084</c:v>
                </c:pt>
                <c:pt idx="1951">
                  <c:v>53091</c:v>
                </c:pt>
                <c:pt idx="1952">
                  <c:v>53098</c:v>
                </c:pt>
                <c:pt idx="1953">
                  <c:v>53105</c:v>
                </c:pt>
                <c:pt idx="1954">
                  <c:v>53112</c:v>
                </c:pt>
                <c:pt idx="1955">
                  <c:v>53119</c:v>
                </c:pt>
                <c:pt idx="1956">
                  <c:v>53126</c:v>
                </c:pt>
                <c:pt idx="1957">
                  <c:v>53133</c:v>
                </c:pt>
                <c:pt idx="1958">
                  <c:v>53140</c:v>
                </c:pt>
                <c:pt idx="1959">
                  <c:v>53147</c:v>
                </c:pt>
                <c:pt idx="1960">
                  <c:v>53154</c:v>
                </c:pt>
                <c:pt idx="1961">
                  <c:v>53161</c:v>
                </c:pt>
                <c:pt idx="1962">
                  <c:v>53168</c:v>
                </c:pt>
                <c:pt idx="1963">
                  <c:v>53175</c:v>
                </c:pt>
                <c:pt idx="1964">
                  <c:v>53182</c:v>
                </c:pt>
                <c:pt idx="1965">
                  <c:v>53189</c:v>
                </c:pt>
                <c:pt idx="1966">
                  <c:v>53196</c:v>
                </c:pt>
                <c:pt idx="1967">
                  <c:v>53203</c:v>
                </c:pt>
                <c:pt idx="1968">
                  <c:v>53210</c:v>
                </c:pt>
                <c:pt idx="1969">
                  <c:v>53217</c:v>
                </c:pt>
                <c:pt idx="1970">
                  <c:v>53224</c:v>
                </c:pt>
                <c:pt idx="1971">
                  <c:v>53231</c:v>
                </c:pt>
                <c:pt idx="1972">
                  <c:v>53238</c:v>
                </c:pt>
                <c:pt idx="1973">
                  <c:v>53245</c:v>
                </c:pt>
                <c:pt idx="1974">
                  <c:v>53252</c:v>
                </c:pt>
                <c:pt idx="1975">
                  <c:v>53259</c:v>
                </c:pt>
                <c:pt idx="1976">
                  <c:v>53266</c:v>
                </c:pt>
                <c:pt idx="1977">
                  <c:v>53273</c:v>
                </c:pt>
                <c:pt idx="1978">
                  <c:v>53280</c:v>
                </c:pt>
                <c:pt idx="1979">
                  <c:v>53287</c:v>
                </c:pt>
                <c:pt idx="1980">
                  <c:v>53294</c:v>
                </c:pt>
                <c:pt idx="1981">
                  <c:v>53301</c:v>
                </c:pt>
                <c:pt idx="1982">
                  <c:v>53308</c:v>
                </c:pt>
                <c:pt idx="1983">
                  <c:v>53315</c:v>
                </c:pt>
                <c:pt idx="1984">
                  <c:v>53323</c:v>
                </c:pt>
                <c:pt idx="1985">
                  <c:v>53330</c:v>
                </c:pt>
                <c:pt idx="1986">
                  <c:v>53337</c:v>
                </c:pt>
                <c:pt idx="1987">
                  <c:v>53344</c:v>
                </c:pt>
                <c:pt idx="1988">
                  <c:v>53351</c:v>
                </c:pt>
                <c:pt idx="1989">
                  <c:v>53358</c:v>
                </c:pt>
                <c:pt idx="1990">
                  <c:v>53365</c:v>
                </c:pt>
                <c:pt idx="1991">
                  <c:v>53372</c:v>
                </c:pt>
                <c:pt idx="1992">
                  <c:v>53379</c:v>
                </c:pt>
                <c:pt idx="1993">
                  <c:v>53386</c:v>
                </c:pt>
                <c:pt idx="1994">
                  <c:v>53393</c:v>
                </c:pt>
                <c:pt idx="1995">
                  <c:v>53400</c:v>
                </c:pt>
                <c:pt idx="1996">
                  <c:v>53407</c:v>
                </c:pt>
                <c:pt idx="1997">
                  <c:v>53414</c:v>
                </c:pt>
                <c:pt idx="1998">
                  <c:v>53421</c:v>
                </c:pt>
                <c:pt idx="1999">
                  <c:v>53428</c:v>
                </c:pt>
                <c:pt idx="2000">
                  <c:v>53435</c:v>
                </c:pt>
                <c:pt idx="2001">
                  <c:v>53442</c:v>
                </c:pt>
                <c:pt idx="2002">
                  <c:v>53449</c:v>
                </c:pt>
                <c:pt idx="2003">
                  <c:v>53456</c:v>
                </c:pt>
                <c:pt idx="2004">
                  <c:v>53463</c:v>
                </c:pt>
                <c:pt idx="2005">
                  <c:v>53470</c:v>
                </c:pt>
                <c:pt idx="2006">
                  <c:v>53477</c:v>
                </c:pt>
                <c:pt idx="2007">
                  <c:v>53484</c:v>
                </c:pt>
                <c:pt idx="2008">
                  <c:v>53491</c:v>
                </c:pt>
                <c:pt idx="2009">
                  <c:v>53498</c:v>
                </c:pt>
                <c:pt idx="2010">
                  <c:v>53505</c:v>
                </c:pt>
                <c:pt idx="2011">
                  <c:v>53512</c:v>
                </c:pt>
                <c:pt idx="2012">
                  <c:v>53519</c:v>
                </c:pt>
                <c:pt idx="2013">
                  <c:v>53526</c:v>
                </c:pt>
                <c:pt idx="2014">
                  <c:v>53533</c:v>
                </c:pt>
                <c:pt idx="2015">
                  <c:v>53540</c:v>
                </c:pt>
                <c:pt idx="2016">
                  <c:v>53547</c:v>
                </c:pt>
                <c:pt idx="2017">
                  <c:v>53554</c:v>
                </c:pt>
                <c:pt idx="2018">
                  <c:v>53561</c:v>
                </c:pt>
                <c:pt idx="2019">
                  <c:v>53568</c:v>
                </c:pt>
                <c:pt idx="2020">
                  <c:v>53575</c:v>
                </c:pt>
                <c:pt idx="2021">
                  <c:v>53582</c:v>
                </c:pt>
                <c:pt idx="2022">
                  <c:v>53589</c:v>
                </c:pt>
                <c:pt idx="2023">
                  <c:v>53596</c:v>
                </c:pt>
                <c:pt idx="2024">
                  <c:v>53603</c:v>
                </c:pt>
                <c:pt idx="2025">
                  <c:v>53610</c:v>
                </c:pt>
                <c:pt idx="2026">
                  <c:v>53617</c:v>
                </c:pt>
                <c:pt idx="2027">
                  <c:v>53624</c:v>
                </c:pt>
                <c:pt idx="2028">
                  <c:v>53631</c:v>
                </c:pt>
                <c:pt idx="2029">
                  <c:v>53638</c:v>
                </c:pt>
                <c:pt idx="2030">
                  <c:v>53645</c:v>
                </c:pt>
                <c:pt idx="2031">
                  <c:v>53652</c:v>
                </c:pt>
                <c:pt idx="2032">
                  <c:v>53659</c:v>
                </c:pt>
                <c:pt idx="2033">
                  <c:v>53666</c:v>
                </c:pt>
                <c:pt idx="2034">
                  <c:v>53673</c:v>
                </c:pt>
                <c:pt idx="2035">
                  <c:v>53680</c:v>
                </c:pt>
                <c:pt idx="2036">
                  <c:v>53688</c:v>
                </c:pt>
                <c:pt idx="2037">
                  <c:v>53695</c:v>
                </c:pt>
                <c:pt idx="2038">
                  <c:v>53702</c:v>
                </c:pt>
                <c:pt idx="2039">
                  <c:v>53709</c:v>
                </c:pt>
                <c:pt idx="2040">
                  <c:v>53716</c:v>
                </c:pt>
                <c:pt idx="2041">
                  <c:v>53723</c:v>
                </c:pt>
                <c:pt idx="2042">
                  <c:v>53730</c:v>
                </c:pt>
                <c:pt idx="2043">
                  <c:v>53737</c:v>
                </c:pt>
                <c:pt idx="2044">
                  <c:v>53744</c:v>
                </c:pt>
                <c:pt idx="2045">
                  <c:v>53751</c:v>
                </c:pt>
                <c:pt idx="2046">
                  <c:v>53758</c:v>
                </c:pt>
                <c:pt idx="2047">
                  <c:v>53765</c:v>
                </c:pt>
                <c:pt idx="2048">
                  <c:v>53772</c:v>
                </c:pt>
                <c:pt idx="2049">
                  <c:v>53779</c:v>
                </c:pt>
                <c:pt idx="2050">
                  <c:v>53786</c:v>
                </c:pt>
                <c:pt idx="2051">
                  <c:v>53793</c:v>
                </c:pt>
                <c:pt idx="2052">
                  <c:v>53800</c:v>
                </c:pt>
                <c:pt idx="2053">
                  <c:v>53807</c:v>
                </c:pt>
                <c:pt idx="2054">
                  <c:v>53814</c:v>
                </c:pt>
                <c:pt idx="2055">
                  <c:v>53821</c:v>
                </c:pt>
                <c:pt idx="2056">
                  <c:v>53828</c:v>
                </c:pt>
                <c:pt idx="2057">
                  <c:v>53835</c:v>
                </c:pt>
                <c:pt idx="2058">
                  <c:v>53842</c:v>
                </c:pt>
                <c:pt idx="2059">
                  <c:v>53849</c:v>
                </c:pt>
                <c:pt idx="2060">
                  <c:v>53856</c:v>
                </c:pt>
                <c:pt idx="2061">
                  <c:v>53863</c:v>
                </c:pt>
                <c:pt idx="2062">
                  <c:v>53870</c:v>
                </c:pt>
                <c:pt idx="2063">
                  <c:v>53877</c:v>
                </c:pt>
                <c:pt idx="2064">
                  <c:v>53884</c:v>
                </c:pt>
                <c:pt idx="2065">
                  <c:v>53891</c:v>
                </c:pt>
                <c:pt idx="2066">
                  <c:v>53898</c:v>
                </c:pt>
                <c:pt idx="2067">
                  <c:v>53905</c:v>
                </c:pt>
                <c:pt idx="2068">
                  <c:v>53912</c:v>
                </c:pt>
                <c:pt idx="2069">
                  <c:v>53919</c:v>
                </c:pt>
                <c:pt idx="2070">
                  <c:v>53926</c:v>
                </c:pt>
                <c:pt idx="2071">
                  <c:v>53933</c:v>
                </c:pt>
                <c:pt idx="2072">
                  <c:v>53940</c:v>
                </c:pt>
                <c:pt idx="2073">
                  <c:v>53947</c:v>
                </c:pt>
                <c:pt idx="2074">
                  <c:v>53954</c:v>
                </c:pt>
                <c:pt idx="2075">
                  <c:v>53961</c:v>
                </c:pt>
                <c:pt idx="2076">
                  <c:v>53968</c:v>
                </c:pt>
                <c:pt idx="2077">
                  <c:v>53975</c:v>
                </c:pt>
                <c:pt idx="2078">
                  <c:v>53982</c:v>
                </c:pt>
                <c:pt idx="2079">
                  <c:v>53989</c:v>
                </c:pt>
                <c:pt idx="2080">
                  <c:v>53996</c:v>
                </c:pt>
                <c:pt idx="2081">
                  <c:v>54003</c:v>
                </c:pt>
                <c:pt idx="2082">
                  <c:v>54010</c:v>
                </c:pt>
                <c:pt idx="2083">
                  <c:v>54017</c:v>
                </c:pt>
                <c:pt idx="2084">
                  <c:v>54024</c:v>
                </c:pt>
                <c:pt idx="2085">
                  <c:v>54031</c:v>
                </c:pt>
                <c:pt idx="2086">
                  <c:v>54038</c:v>
                </c:pt>
                <c:pt idx="2087">
                  <c:v>54045</c:v>
                </c:pt>
                <c:pt idx="2088">
                  <c:v>54053</c:v>
                </c:pt>
                <c:pt idx="2089">
                  <c:v>54060</c:v>
                </c:pt>
                <c:pt idx="2090">
                  <c:v>54067</c:v>
                </c:pt>
                <c:pt idx="2091">
                  <c:v>54074</c:v>
                </c:pt>
                <c:pt idx="2092">
                  <c:v>54081</c:v>
                </c:pt>
                <c:pt idx="2093">
                  <c:v>54088</c:v>
                </c:pt>
                <c:pt idx="2094">
                  <c:v>54095</c:v>
                </c:pt>
                <c:pt idx="2095">
                  <c:v>54102</c:v>
                </c:pt>
                <c:pt idx="2096">
                  <c:v>54109</c:v>
                </c:pt>
                <c:pt idx="2097">
                  <c:v>54116</c:v>
                </c:pt>
                <c:pt idx="2098">
                  <c:v>54123</c:v>
                </c:pt>
                <c:pt idx="2099">
                  <c:v>54130</c:v>
                </c:pt>
                <c:pt idx="2100">
                  <c:v>54137</c:v>
                </c:pt>
                <c:pt idx="2101">
                  <c:v>54144</c:v>
                </c:pt>
                <c:pt idx="2102">
                  <c:v>54155</c:v>
                </c:pt>
                <c:pt idx="2103">
                  <c:v>54162</c:v>
                </c:pt>
                <c:pt idx="2104">
                  <c:v>54169</c:v>
                </c:pt>
                <c:pt idx="2105">
                  <c:v>54176</c:v>
                </c:pt>
                <c:pt idx="2106">
                  <c:v>54183</c:v>
                </c:pt>
                <c:pt idx="2107">
                  <c:v>54190</c:v>
                </c:pt>
                <c:pt idx="2108">
                  <c:v>54197</c:v>
                </c:pt>
                <c:pt idx="2109">
                  <c:v>54204</c:v>
                </c:pt>
                <c:pt idx="2110">
                  <c:v>54211</c:v>
                </c:pt>
                <c:pt idx="2111">
                  <c:v>54218</c:v>
                </c:pt>
                <c:pt idx="2112">
                  <c:v>54225</c:v>
                </c:pt>
                <c:pt idx="2113">
                  <c:v>54232</c:v>
                </c:pt>
                <c:pt idx="2114">
                  <c:v>54239</c:v>
                </c:pt>
                <c:pt idx="2115">
                  <c:v>54246</c:v>
                </c:pt>
                <c:pt idx="2116">
                  <c:v>54253</c:v>
                </c:pt>
                <c:pt idx="2117">
                  <c:v>54260</c:v>
                </c:pt>
                <c:pt idx="2118">
                  <c:v>54267</c:v>
                </c:pt>
                <c:pt idx="2119">
                  <c:v>54274</c:v>
                </c:pt>
                <c:pt idx="2120">
                  <c:v>54281</c:v>
                </c:pt>
                <c:pt idx="2121">
                  <c:v>54288</c:v>
                </c:pt>
                <c:pt idx="2122">
                  <c:v>54295</c:v>
                </c:pt>
                <c:pt idx="2123">
                  <c:v>54302</c:v>
                </c:pt>
                <c:pt idx="2124">
                  <c:v>54309</c:v>
                </c:pt>
                <c:pt idx="2125">
                  <c:v>54316</c:v>
                </c:pt>
                <c:pt idx="2126">
                  <c:v>54323</c:v>
                </c:pt>
                <c:pt idx="2127">
                  <c:v>54330</c:v>
                </c:pt>
                <c:pt idx="2128">
                  <c:v>54337</c:v>
                </c:pt>
                <c:pt idx="2129">
                  <c:v>54344</c:v>
                </c:pt>
                <c:pt idx="2130">
                  <c:v>54351</c:v>
                </c:pt>
                <c:pt idx="2131">
                  <c:v>54358</c:v>
                </c:pt>
                <c:pt idx="2132">
                  <c:v>54365</c:v>
                </c:pt>
                <c:pt idx="2133">
                  <c:v>54372</c:v>
                </c:pt>
                <c:pt idx="2134">
                  <c:v>54379</c:v>
                </c:pt>
                <c:pt idx="2135">
                  <c:v>54386</c:v>
                </c:pt>
                <c:pt idx="2136">
                  <c:v>54393</c:v>
                </c:pt>
                <c:pt idx="2137">
                  <c:v>54400</c:v>
                </c:pt>
                <c:pt idx="2138">
                  <c:v>54407</c:v>
                </c:pt>
                <c:pt idx="2139">
                  <c:v>54414</c:v>
                </c:pt>
                <c:pt idx="2140">
                  <c:v>54421</c:v>
                </c:pt>
                <c:pt idx="2141">
                  <c:v>54428</c:v>
                </c:pt>
                <c:pt idx="2142">
                  <c:v>54435</c:v>
                </c:pt>
                <c:pt idx="2143">
                  <c:v>54442</c:v>
                </c:pt>
                <c:pt idx="2144">
                  <c:v>54449</c:v>
                </c:pt>
                <c:pt idx="2145">
                  <c:v>54456</c:v>
                </c:pt>
                <c:pt idx="2146">
                  <c:v>54463</c:v>
                </c:pt>
                <c:pt idx="2147">
                  <c:v>54470</c:v>
                </c:pt>
                <c:pt idx="2148">
                  <c:v>54477</c:v>
                </c:pt>
                <c:pt idx="2149">
                  <c:v>54484</c:v>
                </c:pt>
                <c:pt idx="2150">
                  <c:v>54491</c:v>
                </c:pt>
                <c:pt idx="2151">
                  <c:v>54498</c:v>
                </c:pt>
                <c:pt idx="2152">
                  <c:v>54505</c:v>
                </c:pt>
                <c:pt idx="2153">
                  <c:v>54512</c:v>
                </c:pt>
                <c:pt idx="2154">
                  <c:v>54519</c:v>
                </c:pt>
                <c:pt idx="2155">
                  <c:v>54526</c:v>
                </c:pt>
                <c:pt idx="2156">
                  <c:v>54533</c:v>
                </c:pt>
                <c:pt idx="2157">
                  <c:v>54540</c:v>
                </c:pt>
                <c:pt idx="2158">
                  <c:v>54547</c:v>
                </c:pt>
                <c:pt idx="2159">
                  <c:v>54554</c:v>
                </c:pt>
                <c:pt idx="2160">
                  <c:v>54561</c:v>
                </c:pt>
                <c:pt idx="2161">
                  <c:v>54568</c:v>
                </c:pt>
                <c:pt idx="2162">
                  <c:v>54575</c:v>
                </c:pt>
                <c:pt idx="2163">
                  <c:v>54582</c:v>
                </c:pt>
                <c:pt idx="2164">
                  <c:v>54589</c:v>
                </c:pt>
                <c:pt idx="2165">
                  <c:v>54596</c:v>
                </c:pt>
                <c:pt idx="2166">
                  <c:v>54603</c:v>
                </c:pt>
                <c:pt idx="2167">
                  <c:v>54610</c:v>
                </c:pt>
                <c:pt idx="2168">
                  <c:v>54617</c:v>
                </c:pt>
                <c:pt idx="2169">
                  <c:v>54624</c:v>
                </c:pt>
                <c:pt idx="2170">
                  <c:v>54631</c:v>
                </c:pt>
                <c:pt idx="2171">
                  <c:v>54638</c:v>
                </c:pt>
                <c:pt idx="2172">
                  <c:v>54645</c:v>
                </c:pt>
                <c:pt idx="2173">
                  <c:v>54652</c:v>
                </c:pt>
                <c:pt idx="2174">
                  <c:v>54659</c:v>
                </c:pt>
                <c:pt idx="2175">
                  <c:v>54666</c:v>
                </c:pt>
                <c:pt idx="2176">
                  <c:v>54673</c:v>
                </c:pt>
                <c:pt idx="2177">
                  <c:v>54680</c:v>
                </c:pt>
                <c:pt idx="2178">
                  <c:v>54687</c:v>
                </c:pt>
                <c:pt idx="2179">
                  <c:v>54694</c:v>
                </c:pt>
                <c:pt idx="2180">
                  <c:v>54701</c:v>
                </c:pt>
                <c:pt idx="2181">
                  <c:v>54708</c:v>
                </c:pt>
                <c:pt idx="2182">
                  <c:v>54715</c:v>
                </c:pt>
                <c:pt idx="2183">
                  <c:v>54722</c:v>
                </c:pt>
                <c:pt idx="2184">
                  <c:v>54729</c:v>
                </c:pt>
                <c:pt idx="2185">
                  <c:v>54736</c:v>
                </c:pt>
                <c:pt idx="2186">
                  <c:v>54743</c:v>
                </c:pt>
                <c:pt idx="2187">
                  <c:v>54750</c:v>
                </c:pt>
                <c:pt idx="2188">
                  <c:v>54757</c:v>
                </c:pt>
                <c:pt idx="2189">
                  <c:v>54764</c:v>
                </c:pt>
                <c:pt idx="2190">
                  <c:v>54771</c:v>
                </c:pt>
                <c:pt idx="2191">
                  <c:v>54778</c:v>
                </c:pt>
                <c:pt idx="2192">
                  <c:v>54785</c:v>
                </c:pt>
                <c:pt idx="2193">
                  <c:v>54792</c:v>
                </c:pt>
                <c:pt idx="2194">
                  <c:v>54799</c:v>
                </c:pt>
                <c:pt idx="2195">
                  <c:v>54806</c:v>
                </c:pt>
                <c:pt idx="2196">
                  <c:v>54813</c:v>
                </c:pt>
                <c:pt idx="2197">
                  <c:v>54820</c:v>
                </c:pt>
                <c:pt idx="2198">
                  <c:v>54827</c:v>
                </c:pt>
                <c:pt idx="2199">
                  <c:v>54834</c:v>
                </c:pt>
                <c:pt idx="2200">
                  <c:v>54841</c:v>
                </c:pt>
                <c:pt idx="2201">
                  <c:v>54848</c:v>
                </c:pt>
                <c:pt idx="2202">
                  <c:v>54855</c:v>
                </c:pt>
                <c:pt idx="2203">
                  <c:v>54862</c:v>
                </c:pt>
                <c:pt idx="2204">
                  <c:v>54869</c:v>
                </c:pt>
                <c:pt idx="2205">
                  <c:v>54876</c:v>
                </c:pt>
                <c:pt idx="2206">
                  <c:v>54883</c:v>
                </c:pt>
                <c:pt idx="2207">
                  <c:v>54890</c:v>
                </c:pt>
                <c:pt idx="2208">
                  <c:v>54897</c:v>
                </c:pt>
                <c:pt idx="2209">
                  <c:v>54904</c:v>
                </c:pt>
                <c:pt idx="2210">
                  <c:v>54911</c:v>
                </c:pt>
                <c:pt idx="2211">
                  <c:v>54918</c:v>
                </c:pt>
                <c:pt idx="2212">
                  <c:v>54925</c:v>
                </c:pt>
                <c:pt idx="2213">
                  <c:v>54932</c:v>
                </c:pt>
                <c:pt idx="2214">
                  <c:v>54939</c:v>
                </c:pt>
                <c:pt idx="2215">
                  <c:v>54946</c:v>
                </c:pt>
                <c:pt idx="2216">
                  <c:v>54953</c:v>
                </c:pt>
                <c:pt idx="2217">
                  <c:v>54960</c:v>
                </c:pt>
                <c:pt idx="2218">
                  <c:v>54967</c:v>
                </c:pt>
                <c:pt idx="2219">
                  <c:v>54974</c:v>
                </c:pt>
                <c:pt idx="2220">
                  <c:v>54981</c:v>
                </c:pt>
                <c:pt idx="2221">
                  <c:v>54988</c:v>
                </c:pt>
                <c:pt idx="2222">
                  <c:v>54995</c:v>
                </c:pt>
                <c:pt idx="2223">
                  <c:v>55002</c:v>
                </c:pt>
                <c:pt idx="2224">
                  <c:v>55009</c:v>
                </c:pt>
                <c:pt idx="2225">
                  <c:v>55016</c:v>
                </c:pt>
                <c:pt idx="2226">
                  <c:v>55023</c:v>
                </c:pt>
                <c:pt idx="2227">
                  <c:v>55030</c:v>
                </c:pt>
                <c:pt idx="2228">
                  <c:v>55037</c:v>
                </c:pt>
                <c:pt idx="2229">
                  <c:v>55044</c:v>
                </c:pt>
                <c:pt idx="2230">
                  <c:v>55051</c:v>
                </c:pt>
                <c:pt idx="2231">
                  <c:v>55058</c:v>
                </c:pt>
                <c:pt idx="2232">
                  <c:v>55065</c:v>
                </c:pt>
                <c:pt idx="2233">
                  <c:v>55072</c:v>
                </c:pt>
                <c:pt idx="2234">
                  <c:v>55079</c:v>
                </c:pt>
                <c:pt idx="2235">
                  <c:v>55086</c:v>
                </c:pt>
                <c:pt idx="2236">
                  <c:v>55093</c:v>
                </c:pt>
                <c:pt idx="2237">
                  <c:v>55100</c:v>
                </c:pt>
                <c:pt idx="2238">
                  <c:v>55107</c:v>
                </c:pt>
                <c:pt idx="2239">
                  <c:v>55114</c:v>
                </c:pt>
                <c:pt idx="2240">
                  <c:v>55121</c:v>
                </c:pt>
                <c:pt idx="2241">
                  <c:v>55128</c:v>
                </c:pt>
                <c:pt idx="2242">
                  <c:v>55135</c:v>
                </c:pt>
                <c:pt idx="2243">
                  <c:v>55142</c:v>
                </c:pt>
                <c:pt idx="2244">
                  <c:v>55149</c:v>
                </c:pt>
                <c:pt idx="2245">
                  <c:v>55156</c:v>
                </c:pt>
                <c:pt idx="2246">
                  <c:v>55163</c:v>
                </c:pt>
                <c:pt idx="2247">
                  <c:v>55170</c:v>
                </c:pt>
                <c:pt idx="2248">
                  <c:v>55177</c:v>
                </c:pt>
                <c:pt idx="2249">
                  <c:v>55184</c:v>
                </c:pt>
                <c:pt idx="2250">
                  <c:v>55191</c:v>
                </c:pt>
                <c:pt idx="2251">
                  <c:v>55198</c:v>
                </c:pt>
                <c:pt idx="2252">
                  <c:v>55205</c:v>
                </c:pt>
                <c:pt idx="2253">
                  <c:v>55212</c:v>
                </c:pt>
                <c:pt idx="2254">
                  <c:v>55219</c:v>
                </c:pt>
                <c:pt idx="2255">
                  <c:v>55226</c:v>
                </c:pt>
                <c:pt idx="2256">
                  <c:v>55233</c:v>
                </c:pt>
                <c:pt idx="2257">
                  <c:v>55240</c:v>
                </c:pt>
                <c:pt idx="2258">
                  <c:v>55247</c:v>
                </c:pt>
                <c:pt idx="2259">
                  <c:v>55254</c:v>
                </c:pt>
                <c:pt idx="2260">
                  <c:v>55261</c:v>
                </c:pt>
                <c:pt idx="2261">
                  <c:v>55268</c:v>
                </c:pt>
                <c:pt idx="2262">
                  <c:v>55275</c:v>
                </c:pt>
                <c:pt idx="2263">
                  <c:v>55282</c:v>
                </c:pt>
                <c:pt idx="2264">
                  <c:v>55289</c:v>
                </c:pt>
                <c:pt idx="2265">
                  <c:v>55296</c:v>
                </c:pt>
                <c:pt idx="2266">
                  <c:v>55303</c:v>
                </c:pt>
                <c:pt idx="2267">
                  <c:v>55310</c:v>
                </c:pt>
                <c:pt idx="2268">
                  <c:v>55317</c:v>
                </c:pt>
                <c:pt idx="2269">
                  <c:v>55324</c:v>
                </c:pt>
                <c:pt idx="2270">
                  <c:v>55331</c:v>
                </c:pt>
                <c:pt idx="2271">
                  <c:v>55338</c:v>
                </c:pt>
                <c:pt idx="2272">
                  <c:v>55345</c:v>
                </c:pt>
                <c:pt idx="2273">
                  <c:v>55352</c:v>
                </c:pt>
                <c:pt idx="2274">
                  <c:v>55359</c:v>
                </c:pt>
                <c:pt idx="2275">
                  <c:v>55366</c:v>
                </c:pt>
                <c:pt idx="2276">
                  <c:v>55373</c:v>
                </c:pt>
                <c:pt idx="2277">
                  <c:v>55380</c:v>
                </c:pt>
                <c:pt idx="2278">
                  <c:v>55387</c:v>
                </c:pt>
                <c:pt idx="2279">
                  <c:v>55394</c:v>
                </c:pt>
                <c:pt idx="2280">
                  <c:v>55401</c:v>
                </c:pt>
                <c:pt idx="2281">
                  <c:v>55408</c:v>
                </c:pt>
                <c:pt idx="2282">
                  <c:v>55415</c:v>
                </c:pt>
                <c:pt idx="2283">
                  <c:v>55422</c:v>
                </c:pt>
                <c:pt idx="2284">
                  <c:v>55429</c:v>
                </c:pt>
                <c:pt idx="2285">
                  <c:v>55436</c:v>
                </c:pt>
                <c:pt idx="2286">
                  <c:v>55443</c:v>
                </c:pt>
                <c:pt idx="2287">
                  <c:v>55450</c:v>
                </c:pt>
                <c:pt idx="2288">
                  <c:v>55457</c:v>
                </c:pt>
                <c:pt idx="2289">
                  <c:v>55464</c:v>
                </c:pt>
                <c:pt idx="2290">
                  <c:v>55471</c:v>
                </c:pt>
                <c:pt idx="2291">
                  <c:v>55478</c:v>
                </c:pt>
                <c:pt idx="2292">
                  <c:v>55485</c:v>
                </c:pt>
                <c:pt idx="2293">
                  <c:v>55492</c:v>
                </c:pt>
                <c:pt idx="2294">
                  <c:v>55499</c:v>
                </c:pt>
                <c:pt idx="2295">
                  <c:v>55506</c:v>
                </c:pt>
                <c:pt idx="2296">
                  <c:v>55514</c:v>
                </c:pt>
                <c:pt idx="2297">
                  <c:v>55521</c:v>
                </c:pt>
                <c:pt idx="2298">
                  <c:v>55528</c:v>
                </c:pt>
                <c:pt idx="2299">
                  <c:v>55535</c:v>
                </c:pt>
                <c:pt idx="2300">
                  <c:v>55542</c:v>
                </c:pt>
                <c:pt idx="2301">
                  <c:v>55549</c:v>
                </c:pt>
                <c:pt idx="2302">
                  <c:v>55556</c:v>
                </c:pt>
                <c:pt idx="2303">
                  <c:v>55563</c:v>
                </c:pt>
                <c:pt idx="2304">
                  <c:v>55570</c:v>
                </c:pt>
                <c:pt idx="2305">
                  <c:v>55577</c:v>
                </c:pt>
                <c:pt idx="2306">
                  <c:v>55584</c:v>
                </c:pt>
                <c:pt idx="2307">
                  <c:v>55591</c:v>
                </c:pt>
                <c:pt idx="2308">
                  <c:v>55598</c:v>
                </c:pt>
                <c:pt idx="2309">
                  <c:v>55605</c:v>
                </c:pt>
                <c:pt idx="2310">
                  <c:v>55612</c:v>
                </c:pt>
                <c:pt idx="2311">
                  <c:v>55619</c:v>
                </c:pt>
                <c:pt idx="2312">
                  <c:v>55626</c:v>
                </c:pt>
                <c:pt idx="2313">
                  <c:v>55633</c:v>
                </c:pt>
                <c:pt idx="2314">
                  <c:v>55641</c:v>
                </c:pt>
                <c:pt idx="2315">
                  <c:v>55648</c:v>
                </c:pt>
                <c:pt idx="2316">
                  <c:v>55655</c:v>
                </c:pt>
                <c:pt idx="2317">
                  <c:v>55662</c:v>
                </c:pt>
                <c:pt idx="2318">
                  <c:v>55669</c:v>
                </c:pt>
                <c:pt idx="2319">
                  <c:v>55676</c:v>
                </c:pt>
                <c:pt idx="2320">
                  <c:v>55683</c:v>
                </c:pt>
                <c:pt idx="2321">
                  <c:v>55690</c:v>
                </c:pt>
                <c:pt idx="2322">
                  <c:v>55697</c:v>
                </c:pt>
                <c:pt idx="2323">
                  <c:v>55704</c:v>
                </c:pt>
                <c:pt idx="2324">
                  <c:v>55711</c:v>
                </c:pt>
                <c:pt idx="2325">
                  <c:v>55718</c:v>
                </c:pt>
                <c:pt idx="2326">
                  <c:v>55725</c:v>
                </c:pt>
                <c:pt idx="2327">
                  <c:v>55732</c:v>
                </c:pt>
                <c:pt idx="2328">
                  <c:v>55739</c:v>
                </c:pt>
                <c:pt idx="2329">
                  <c:v>55746</c:v>
                </c:pt>
                <c:pt idx="2330">
                  <c:v>55753</c:v>
                </c:pt>
                <c:pt idx="2331">
                  <c:v>55760</c:v>
                </c:pt>
                <c:pt idx="2332">
                  <c:v>55767</c:v>
                </c:pt>
                <c:pt idx="2333">
                  <c:v>55774</c:v>
                </c:pt>
                <c:pt idx="2334">
                  <c:v>55781</c:v>
                </c:pt>
                <c:pt idx="2335">
                  <c:v>55788</c:v>
                </c:pt>
                <c:pt idx="2336">
                  <c:v>55795</c:v>
                </c:pt>
                <c:pt idx="2337">
                  <c:v>55802</c:v>
                </c:pt>
                <c:pt idx="2338">
                  <c:v>55809</c:v>
                </c:pt>
                <c:pt idx="2339">
                  <c:v>55816</c:v>
                </c:pt>
                <c:pt idx="2340">
                  <c:v>55823</c:v>
                </c:pt>
                <c:pt idx="2341">
                  <c:v>55830</c:v>
                </c:pt>
                <c:pt idx="2342">
                  <c:v>55837</c:v>
                </c:pt>
                <c:pt idx="2343">
                  <c:v>55844</c:v>
                </c:pt>
                <c:pt idx="2344">
                  <c:v>55851</c:v>
                </c:pt>
                <c:pt idx="2345">
                  <c:v>55858</c:v>
                </c:pt>
                <c:pt idx="2346">
                  <c:v>55865</c:v>
                </c:pt>
                <c:pt idx="2347">
                  <c:v>55872</c:v>
                </c:pt>
                <c:pt idx="2348">
                  <c:v>55880</c:v>
                </c:pt>
                <c:pt idx="2349">
                  <c:v>55887</c:v>
                </c:pt>
                <c:pt idx="2350">
                  <c:v>55894</c:v>
                </c:pt>
                <c:pt idx="2351">
                  <c:v>55901</c:v>
                </c:pt>
                <c:pt idx="2352">
                  <c:v>55908</c:v>
                </c:pt>
                <c:pt idx="2353">
                  <c:v>55915</c:v>
                </c:pt>
                <c:pt idx="2354">
                  <c:v>55922</c:v>
                </c:pt>
                <c:pt idx="2355">
                  <c:v>55929</c:v>
                </c:pt>
                <c:pt idx="2356">
                  <c:v>55936</c:v>
                </c:pt>
                <c:pt idx="2357">
                  <c:v>55943</c:v>
                </c:pt>
                <c:pt idx="2358">
                  <c:v>55950</c:v>
                </c:pt>
                <c:pt idx="2359">
                  <c:v>55957</c:v>
                </c:pt>
                <c:pt idx="2360">
                  <c:v>55964</c:v>
                </c:pt>
                <c:pt idx="2361">
                  <c:v>55971</c:v>
                </c:pt>
                <c:pt idx="2362">
                  <c:v>55982</c:v>
                </c:pt>
                <c:pt idx="2363">
                  <c:v>55989</c:v>
                </c:pt>
                <c:pt idx="2364">
                  <c:v>55996</c:v>
                </c:pt>
                <c:pt idx="2365">
                  <c:v>56003</c:v>
                </c:pt>
                <c:pt idx="2366">
                  <c:v>56010</c:v>
                </c:pt>
                <c:pt idx="2367">
                  <c:v>56017</c:v>
                </c:pt>
                <c:pt idx="2368">
                  <c:v>56024</c:v>
                </c:pt>
                <c:pt idx="2369">
                  <c:v>56031</c:v>
                </c:pt>
                <c:pt idx="2370">
                  <c:v>56038</c:v>
                </c:pt>
                <c:pt idx="2371">
                  <c:v>56045</c:v>
                </c:pt>
                <c:pt idx="2372">
                  <c:v>56052</c:v>
                </c:pt>
                <c:pt idx="2373">
                  <c:v>56059</c:v>
                </c:pt>
                <c:pt idx="2374">
                  <c:v>56066</c:v>
                </c:pt>
                <c:pt idx="2375">
                  <c:v>56073</c:v>
                </c:pt>
                <c:pt idx="2376">
                  <c:v>56080</c:v>
                </c:pt>
                <c:pt idx="2377">
                  <c:v>56087</c:v>
                </c:pt>
                <c:pt idx="2378">
                  <c:v>56094</c:v>
                </c:pt>
                <c:pt idx="2379">
                  <c:v>56101</c:v>
                </c:pt>
                <c:pt idx="2380">
                  <c:v>56108</c:v>
                </c:pt>
                <c:pt idx="2381">
                  <c:v>56115</c:v>
                </c:pt>
                <c:pt idx="2382">
                  <c:v>56122</c:v>
                </c:pt>
                <c:pt idx="2383">
                  <c:v>56129</c:v>
                </c:pt>
                <c:pt idx="2384">
                  <c:v>56136</c:v>
                </c:pt>
                <c:pt idx="2385">
                  <c:v>56143</c:v>
                </c:pt>
                <c:pt idx="2386">
                  <c:v>56150</c:v>
                </c:pt>
                <c:pt idx="2387">
                  <c:v>56157</c:v>
                </c:pt>
                <c:pt idx="2388">
                  <c:v>56164</c:v>
                </c:pt>
                <c:pt idx="2389">
                  <c:v>56171</c:v>
                </c:pt>
                <c:pt idx="2390">
                  <c:v>56178</c:v>
                </c:pt>
                <c:pt idx="2391">
                  <c:v>56185</c:v>
                </c:pt>
                <c:pt idx="2392">
                  <c:v>56192</c:v>
                </c:pt>
                <c:pt idx="2393">
                  <c:v>56199</c:v>
                </c:pt>
                <c:pt idx="2394">
                  <c:v>56206</c:v>
                </c:pt>
                <c:pt idx="2395">
                  <c:v>56213</c:v>
                </c:pt>
                <c:pt idx="2396">
                  <c:v>56220</c:v>
                </c:pt>
                <c:pt idx="2397">
                  <c:v>56227</c:v>
                </c:pt>
                <c:pt idx="2398">
                  <c:v>56234</c:v>
                </c:pt>
                <c:pt idx="2399">
                  <c:v>56241</c:v>
                </c:pt>
                <c:pt idx="2400">
                  <c:v>56248</c:v>
                </c:pt>
                <c:pt idx="2401">
                  <c:v>56255</c:v>
                </c:pt>
                <c:pt idx="2402">
                  <c:v>56262</c:v>
                </c:pt>
                <c:pt idx="2403">
                  <c:v>56269</c:v>
                </c:pt>
                <c:pt idx="2404">
                  <c:v>56276</c:v>
                </c:pt>
                <c:pt idx="2405">
                  <c:v>56283</c:v>
                </c:pt>
                <c:pt idx="2406">
                  <c:v>56290</c:v>
                </c:pt>
                <c:pt idx="2407">
                  <c:v>56297</c:v>
                </c:pt>
                <c:pt idx="2408">
                  <c:v>56304</c:v>
                </c:pt>
                <c:pt idx="2409">
                  <c:v>56311</c:v>
                </c:pt>
                <c:pt idx="2410">
                  <c:v>56318</c:v>
                </c:pt>
                <c:pt idx="2411">
                  <c:v>56325</c:v>
                </c:pt>
                <c:pt idx="2412">
                  <c:v>56332</c:v>
                </c:pt>
                <c:pt idx="2413">
                  <c:v>56339</c:v>
                </c:pt>
                <c:pt idx="2414">
                  <c:v>56346</c:v>
                </c:pt>
                <c:pt idx="2415">
                  <c:v>56353</c:v>
                </c:pt>
                <c:pt idx="2416">
                  <c:v>56360</c:v>
                </c:pt>
                <c:pt idx="2417">
                  <c:v>56367</c:v>
                </c:pt>
                <c:pt idx="2418">
                  <c:v>56374</c:v>
                </c:pt>
                <c:pt idx="2419">
                  <c:v>56381</c:v>
                </c:pt>
                <c:pt idx="2420">
                  <c:v>56388</c:v>
                </c:pt>
                <c:pt idx="2421">
                  <c:v>56395</c:v>
                </c:pt>
                <c:pt idx="2422">
                  <c:v>56402</c:v>
                </c:pt>
                <c:pt idx="2423">
                  <c:v>56409</c:v>
                </c:pt>
                <c:pt idx="2424">
                  <c:v>56416</c:v>
                </c:pt>
                <c:pt idx="2425">
                  <c:v>56423</c:v>
                </c:pt>
                <c:pt idx="2426">
                  <c:v>56430</c:v>
                </c:pt>
                <c:pt idx="2427">
                  <c:v>56437</c:v>
                </c:pt>
                <c:pt idx="2428">
                  <c:v>56444</c:v>
                </c:pt>
                <c:pt idx="2429">
                  <c:v>56451</c:v>
                </c:pt>
                <c:pt idx="2430">
                  <c:v>56458</c:v>
                </c:pt>
                <c:pt idx="2431">
                  <c:v>56465</c:v>
                </c:pt>
                <c:pt idx="2432">
                  <c:v>56472</c:v>
                </c:pt>
                <c:pt idx="2433">
                  <c:v>56479</c:v>
                </c:pt>
                <c:pt idx="2434">
                  <c:v>56486</c:v>
                </c:pt>
                <c:pt idx="2435">
                  <c:v>56493</c:v>
                </c:pt>
                <c:pt idx="2436">
                  <c:v>56500</c:v>
                </c:pt>
                <c:pt idx="2437">
                  <c:v>56507</c:v>
                </c:pt>
                <c:pt idx="2438">
                  <c:v>56514</c:v>
                </c:pt>
                <c:pt idx="2439">
                  <c:v>56521</c:v>
                </c:pt>
                <c:pt idx="2440">
                  <c:v>56528</c:v>
                </c:pt>
                <c:pt idx="2441">
                  <c:v>56535</c:v>
                </c:pt>
                <c:pt idx="2442">
                  <c:v>56542</c:v>
                </c:pt>
                <c:pt idx="2443">
                  <c:v>56549</c:v>
                </c:pt>
                <c:pt idx="2444">
                  <c:v>56556</c:v>
                </c:pt>
                <c:pt idx="2445">
                  <c:v>56563</c:v>
                </c:pt>
                <c:pt idx="2446">
                  <c:v>56570</c:v>
                </c:pt>
                <c:pt idx="2447">
                  <c:v>56577</c:v>
                </c:pt>
                <c:pt idx="2448">
                  <c:v>56584</c:v>
                </c:pt>
                <c:pt idx="2449">
                  <c:v>56591</c:v>
                </c:pt>
                <c:pt idx="2450">
                  <c:v>56598</c:v>
                </c:pt>
                <c:pt idx="2451">
                  <c:v>56605</c:v>
                </c:pt>
                <c:pt idx="2452">
                  <c:v>56612</c:v>
                </c:pt>
                <c:pt idx="2453">
                  <c:v>56619</c:v>
                </c:pt>
                <c:pt idx="2454">
                  <c:v>56626</c:v>
                </c:pt>
                <c:pt idx="2455">
                  <c:v>56633</c:v>
                </c:pt>
                <c:pt idx="2456">
                  <c:v>56640</c:v>
                </c:pt>
                <c:pt idx="2457">
                  <c:v>56647</c:v>
                </c:pt>
                <c:pt idx="2458">
                  <c:v>56654</c:v>
                </c:pt>
                <c:pt idx="2459">
                  <c:v>56661</c:v>
                </c:pt>
                <c:pt idx="2460">
                  <c:v>56668</c:v>
                </c:pt>
                <c:pt idx="2461">
                  <c:v>56675</c:v>
                </c:pt>
                <c:pt idx="2462">
                  <c:v>56682</c:v>
                </c:pt>
                <c:pt idx="2463">
                  <c:v>56689</c:v>
                </c:pt>
                <c:pt idx="2464">
                  <c:v>56696</c:v>
                </c:pt>
                <c:pt idx="2465">
                  <c:v>56703</c:v>
                </c:pt>
                <c:pt idx="2466">
                  <c:v>56710</c:v>
                </c:pt>
                <c:pt idx="2467">
                  <c:v>56717</c:v>
                </c:pt>
                <c:pt idx="2468">
                  <c:v>56724</c:v>
                </c:pt>
                <c:pt idx="2469">
                  <c:v>56731</c:v>
                </c:pt>
                <c:pt idx="2470">
                  <c:v>56738</c:v>
                </c:pt>
                <c:pt idx="2471">
                  <c:v>56745</c:v>
                </c:pt>
                <c:pt idx="2472">
                  <c:v>56752</c:v>
                </c:pt>
                <c:pt idx="2473">
                  <c:v>56759</c:v>
                </c:pt>
                <c:pt idx="2474">
                  <c:v>56766</c:v>
                </c:pt>
                <c:pt idx="2475">
                  <c:v>56773</c:v>
                </c:pt>
                <c:pt idx="2476">
                  <c:v>56780</c:v>
                </c:pt>
                <c:pt idx="2477">
                  <c:v>56787</c:v>
                </c:pt>
                <c:pt idx="2478">
                  <c:v>56794</c:v>
                </c:pt>
                <c:pt idx="2479">
                  <c:v>56801</c:v>
                </c:pt>
                <c:pt idx="2480">
                  <c:v>56808</c:v>
                </c:pt>
                <c:pt idx="2481">
                  <c:v>56815</c:v>
                </c:pt>
                <c:pt idx="2482">
                  <c:v>56822</c:v>
                </c:pt>
                <c:pt idx="2483">
                  <c:v>56829</c:v>
                </c:pt>
                <c:pt idx="2484">
                  <c:v>56836</c:v>
                </c:pt>
                <c:pt idx="2485">
                  <c:v>56843</c:v>
                </c:pt>
                <c:pt idx="2486">
                  <c:v>56850</c:v>
                </c:pt>
                <c:pt idx="2487">
                  <c:v>56857</c:v>
                </c:pt>
                <c:pt idx="2488">
                  <c:v>56864</c:v>
                </c:pt>
                <c:pt idx="2489">
                  <c:v>56871</c:v>
                </c:pt>
                <c:pt idx="2490">
                  <c:v>56878</c:v>
                </c:pt>
                <c:pt idx="2491">
                  <c:v>56885</c:v>
                </c:pt>
                <c:pt idx="2492">
                  <c:v>56892</c:v>
                </c:pt>
                <c:pt idx="2493">
                  <c:v>56899</c:v>
                </c:pt>
                <c:pt idx="2494">
                  <c:v>56906</c:v>
                </c:pt>
                <c:pt idx="2495">
                  <c:v>56913</c:v>
                </c:pt>
                <c:pt idx="2496">
                  <c:v>56920</c:v>
                </c:pt>
                <c:pt idx="2497">
                  <c:v>56927</c:v>
                </c:pt>
                <c:pt idx="2498">
                  <c:v>56934</c:v>
                </c:pt>
                <c:pt idx="2499">
                  <c:v>56941</c:v>
                </c:pt>
                <c:pt idx="2500">
                  <c:v>56948</c:v>
                </c:pt>
                <c:pt idx="2501">
                  <c:v>56955</c:v>
                </c:pt>
                <c:pt idx="2502">
                  <c:v>56962</c:v>
                </c:pt>
                <c:pt idx="2503">
                  <c:v>56969</c:v>
                </c:pt>
                <c:pt idx="2504">
                  <c:v>56976</c:v>
                </c:pt>
                <c:pt idx="2505">
                  <c:v>56983</c:v>
                </c:pt>
                <c:pt idx="2506">
                  <c:v>56990</c:v>
                </c:pt>
                <c:pt idx="2507">
                  <c:v>56997</c:v>
                </c:pt>
                <c:pt idx="2508">
                  <c:v>57004</c:v>
                </c:pt>
                <c:pt idx="2509">
                  <c:v>57011</c:v>
                </c:pt>
                <c:pt idx="2510">
                  <c:v>57018</c:v>
                </c:pt>
                <c:pt idx="2511">
                  <c:v>57025</c:v>
                </c:pt>
                <c:pt idx="2512">
                  <c:v>57032</c:v>
                </c:pt>
                <c:pt idx="2513">
                  <c:v>57039</c:v>
                </c:pt>
                <c:pt idx="2514">
                  <c:v>57046</c:v>
                </c:pt>
                <c:pt idx="2515">
                  <c:v>57053</c:v>
                </c:pt>
                <c:pt idx="2516">
                  <c:v>57060</c:v>
                </c:pt>
                <c:pt idx="2517">
                  <c:v>57067</c:v>
                </c:pt>
                <c:pt idx="2518">
                  <c:v>57074</c:v>
                </c:pt>
                <c:pt idx="2519">
                  <c:v>57081</c:v>
                </c:pt>
                <c:pt idx="2520">
                  <c:v>57088</c:v>
                </c:pt>
                <c:pt idx="2521">
                  <c:v>57095</c:v>
                </c:pt>
                <c:pt idx="2522">
                  <c:v>57102</c:v>
                </c:pt>
                <c:pt idx="2523">
                  <c:v>57109</c:v>
                </c:pt>
                <c:pt idx="2524">
                  <c:v>57116</c:v>
                </c:pt>
                <c:pt idx="2525">
                  <c:v>57123</c:v>
                </c:pt>
                <c:pt idx="2526">
                  <c:v>57130</c:v>
                </c:pt>
                <c:pt idx="2527">
                  <c:v>57137</c:v>
                </c:pt>
                <c:pt idx="2528">
                  <c:v>57144</c:v>
                </c:pt>
                <c:pt idx="2529">
                  <c:v>57151</c:v>
                </c:pt>
                <c:pt idx="2530">
                  <c:v>57158</c:v>
                </c:pt>
                <c:pt idx="2531">
                  <c:v>57165</c:v>
                </c:pt>
                <c:pt idx="2532">
                  <c:v>57172</c:v>
                </c:pt>
                <c:pt idx="2533">
                  <c:v>57179</c:v>
                </c:pt>
                <c:pt idx="2534">
                  <c:v>57186</c:v>
                </c:pt>
                <c:pt idx="2535">
                  <c:v>57193</c:v>
                </c:pt>
                <c:pt idx="2536">
                  <c:v>57200</c:v>
                </c:pt>
                <c:pt idx="2537">
                  <c:v>57207</c:v>
                </c:pt>
                <c:pt idx="2538">
                  <c:v>57214</c:v>
                </c:pt>
                <c:pt idx="2539">
                  <c:v>57221</c:v>
                </c:pt>
                <c:pt idx="2540">
                  <c:v>57228</c:v>
                </c:pt>
                <c:pt idx="2541">
                  <c:v>57235</c:v>
                </c:pt>
                <c:pt idx="2542">
                  <c:v>57242</c:v>
                </c:pt>
                <c:pt idx="2543">
                  <c:v>57249</c:v>
                </c:pt>
                <c:pt idx="2544">
                  <c:v>57256</c:v>
                </c:pt>
                <c:pt idx="2545">
                  <c:v>57263</c:v>
                </c:pt>
                <c:pt idx="2546">
                  <c:v>57270</c:v>
                </c:pt>
                <c:pt idx="2547">
                  <c:v>57277</c:v>
                </c:pt>
                <c:pt idx="2548">
                  <c:v>57284</c:v>
                </c:pt>
                <c:pt idx="2549">
                  <c:v>57291</c:v>
                </c:pt>
                <c:pt idx="2550">
                  <c:v>57298</c:v>
                </c:pt>
                <c:pt idx="2551">
                  <c:v>57305</c:v>
                </c:pt>
                <c:pt idx="2552">
                  <c:v>57312</c:v>
                </c:pt>
                <c:pt idx="2553">
                  <c:v>57319</c:v>
                </c:pt>
                <c:pt idx="2554">
                  <c:v>57326</c:v>
                </c:pt>
                <c:pt idx="2555">
                  <c:v>57333</c:v>
                </c:pt>
                <c:pt idx="2556">
                  <c:v>57341</c:v>
                </c:pt>
                <c:pt idx="2557">
                  <c:v>57348</c:v>
                </c:pt>
                <c:pt idx="2558">
                  <c:v>57355</c:v>
                </c:pt>
                <c:pt idx="2559">
                  <c:v>57362</c:v>
                </c:pt>
                <c:pt idx="2560">
                  <c:v>57369</c:v>
                </c:pt>
                <c:pt idx="2561">
                  <c:v>57376</c:v>
                </c:pt>
                <c:pt idx="2562">
                  <c:v>57383</c:v>
                </c:pt>
                <c:pt idx="2563">
                  <c:v>57390</c:v>
                </c:pt>
                <c:pt idx="2564">
                  <c:v>57397</c:v>
                </c:pt>
                <c:pt idx="2565">
                  <c:v>57404</c:v>
                </c:pt>
                <c:pt idx="2566">
                  <c:v>57411</c:v>
                </c:pt>
                <c:pt idx="2567">
                  <c:v>57418</c:v>
                </c:pt>
                <c:pt idx="2568">
                  <c:v>57425</c:v>
                </c:pt>
                <c:pt idx="2569">
                  <c:v>57432</c:v>
                </c:pt>
                <c:pt idx="2570">
                  <c:v>57439</c:v>
                </c:pt>
                <c:pt idx="2571">
                  <c:v>57446</c:v>
                </c:pt>
                <c:pt idx="2572">
                  <c:v>57453</c:v>
                </c:pt>
                <c:pt idx="2573">
                  <c:v>57460</c:v>
                </c:pt>
                <c:pt idx="2574">
                  <c:v>57467</c:v>
                </c:pt>
                <c:pt idx="2575">
                  <c:v>57474</c:v>
                </c:pt>
                <c:pt idx="2576">
                  <c:v>57481</c:v>
                </c:pt>
                <c:pt idx="2577">
                  <c:v>57488</c:v>
                </c:pt>
                <c:pt idx="2578">
                  <c:v>57495</c:v>
                </c:pt>
                <c:pt idx="2579">
                  <c:v>57502</c:v>
                </c:pt>
                <c:pt idx="2580">
                  <c:v>57509</c:v>
                </c:pt>
                <c:pt idx="2581">
                  <c:v>57516</c:v>
                </c:pt>
                <c:pt idx="2582">
                  <c:v>57523</c:v>
                </c:pt>
                <c:pt idx="2583">
                  <c:v>57530</c:v>
                </c:pt>
                <c:pt idx="2584">
                  <c:v>57537</c:v>
                </c:pt>
                <c:pt idx="2585">
                  <c:v>57544</c:v>
                </c:pt>
                <c:pt idx="2586">
                  <c:v>57551</c:v>
                </c:pt>
                <c:pt idx="2587">
                  <c:v>57558</c:v>
                </c:pt>
                <c:pt idx="2588">
                  <c:v>57565</c:v>
                </c:pt>
                <c:pt idx="2589">
                  <c:v>57572</c:v>
                </c:pt>
                <c:pt idx="2590">
                  <c:v>57579</c:v>
                </c:pt>
                <c:pt idx="2591">
                  <c:v>57586</c:v>
                </c:pt>
                <c:pt idx="2592">
                  <c:v>57593</c:v>
                </c:pt>
                <c:pt idx="2593">
                  <c:v>57600</c:v>
                </c:pt>
                <c:pt idx="2594">
                  <c:v>57607</c:v>
                </c:pt>
                <c:pt idx="2595">
                  <c:v>57614</c:v>
                </c:pt>
                <c:pt idx="2596">
                  <c:v>57621</c:v>
                </c:pt>
                <c:pt idx="2597">
                  <c:v>57628</c:v>
                </c:pt>
                <c:pt idx="2598">
                  <c:v>57635</c:v>
                </c:pt>
                <c:pt idx="2599">
                  <c:v>57642</c:v>
                </c:pt>
                <c:pt idx="2600">
                  <c:v>57649</c:v>
                </c:pt>
                <c:pt idx="2601">
                  <c:v>57656</c:v>
                </c:pt>
                <c:pt idx="2602">
                  <c:v>57663</c:v>
                </c:pt>
                <c:pt idx="2603">
                  <c:v>57670</c:v>
                </c:pt>
                <c:pt idx="2604">
                  <c:v>57677</c:v>
                </c:pt>
                <c:pt idx="2605">
                  <c:v>57684</c:v>
                </c:pt>
                <c:pt idx="2606">
                  <c:v>57691</c:v>
                </c:pt>
                <c:pt idx="2607">
                  <c:v>57698</c:v>
                </c:pt>
                <c:pt idx="2608">
                  <c:v>57706</c:v>
                </c:pt>
                <c:pt idx="2609">
                  <c:v>57713</c:v>
                </c:pt>
                <c:pt idx="2610">
                  <c:v>57720</c:v>
                </c:pt>
                <c:pt idx="2611">
                  <c:v>57727</c:v>
                </c:pt>
                <c:pt idx="2612">
                  <c:v>57734</c:v>
                </c:pt>
                <c:pt idx="2613">
                  <c:v>57741</c:v>
                </c:pt>
                <c:pt idx="2614">
                  <c:v>57748</c:v>
                </c:pt>
                <c:pt idx="2615">
                  <c:v>57755</c:v>
                </c:pt>
                <c:pt idx="2616">
                  <c:v>57762</c:v>
                </c:pt>
                <c:pt idx="2617">
                  <c:v>57769</c:v>
                </c:pt>
                <c:pt idx="2618">
                  <c:v>57776</c:v>
                </c:pt>
                <c:pt idx="2619">
                  <c:v>57783</c:v>
                </c:pt>
                <c:pt idx="2620">
                  <c:v>57790</c:v>
                </c:pt>
                <c:pt idx="2621">
                  <c:v>57797</c:v>
                </c:pt>
                <c:pt idx="2622">
                  <c:v>57804</c:v>
                </c:pt>
                <c:pt idx="2623">
                  <c:v>57811</c:v>
                </c:pt>
                <c:pt idx="2624">
                  <c:v>57818</c:v>
                </c:pt>
                <c:pt idx="2625">
                  <c:v>57825</c:v>
                </c:pt>
                <c:pt idx="2626">
                  <c:v>57832</c:v>
                </c:pt>
                <c:pt idx="2627">
                  <c:v>57839</c:v>
                </c:pt>
                <c:pt idx="2628">
                  <c:v>57846</c:v>
                </c:pt>
                <c:pt idx="2629">
                  <c:v>57853</c:v>
                </c:pt>
                <c:pt idx="2630">
                  <c:v>57860</c:v>
                </c:pt>
                <c:pt idx="2631">
                  <c:v>57867</c:v>
                </c:pt>
                <c:pt idx="2632">
                  <c:v>57874</c:v>
                </c:pt>
                <c:pt idx="2633">
                  <c:v>57881</c:v>
                </c:pt>
                <c:pt idx="2634">
                  <c:v>57888</c:v>
                </c:pt>
                <c:pt idx="2635">
                  <c:v>57895</c:v>
                </c:pt>
                <c:pt idx="2636">
                  <c:v>57902</c:v>
                </c:pt>
                <c:pt idx="2637">
                  <c:v>57909</c:v>
                </c:pt>
                <c:pt idx="2638">
                  <c:v>57916</c:v>
                </c:pt>
                <c:pt idx="2639">
                  <c:v>57923</c:v>
                </c:pt>
                <c:pt idx="2640">
                  <c:v>57930</c:v>
                </c:pt>
                <c:pt idx="2641">
                  <c:v>57937</c:v>
                </c:pt>
                <c:pt idx="2642">
                  <c:v>57944</c:v>
                </c:pt>
                <c:pt idx="2643">
                  <c:v>57951</c:v>
                </c:pt>
                <c:pt idx="2644">
                  <c:v>57958</c:v>
                </c:pt>
                <c:pt idx="2645">
                  <c:v>57965</c:v>
                </c:pt>
                <c:pt idx="2646">
                  <c:v>57972</c:v>
                </c:pt>
                <c:pt idx="2647">
                  <c:v>57979</c:v>
                </c:pt>
                <c:pt idx="2648">
                  <c:v>57986</c:v>
                </c:pt>
                <c:pt idx="2649">
                  <c:v>57993</c:v>
                </c:pt>
                <c:pt idx="2650">
                  <c:v>58000</c:v>
                </c:pt>
                <c:pt idx="2651">
                  <c:v>58007</c:v>
                </c:pt>
                <c:pt idx="2652">
                  <c:v>58014</c:v>
                </c:pt>
                <c:pt idx="2653">
                  <c:v>58021</c:v>
                </c:pt>
                <c:pt idx="2654">
                  <c:v>58028</c:v>
                </c:pt>
                <c:pt idx="2655">
                  <c:v>58035</c:v>
                </c:pt>
                <c:pt idx="2656">
                  <c:v>58042</c:v>
                </c:pt>
                <c:pt idx="2657">
                  <c:v>58049</c:v>
                </c:pt>
                <c:pt idx="2658">
                  <c:v>58056</c:v>
                </c:pt>
                <c:pt idx="2659">
                  <c:v>58063</c:v>
                </c:pt>
                <c:pt idx="2660">
                  <c:v>58071</c:v>
                </c:pt>
                <c:pt idx="2661">
                  <c:v>58078</c:v>
                </c:pt>
                <c:pt idx="2662">
                  <c:v>58085</c:v>
                </c:pt>
                <c:pt idx="2663">
                  <c:v>58092</c:v>
                </c:pt>
                <c:pt idx="2664">
                  <c:v>58099</c:v>
                </c:pt>
                <c:pt idx="2665">
                  <c:v>58106</c:v>
                </c:pt>
                <c:pt idx="2666">
                  <c:v>58113</c:v>
                </c:pt>
                <c:pt idx="2667">
                  <c:v>58120</c:v>
                </c:pt>
                <c:pt idx="2668">
                  <c:v>58127</c:v>
                </c:pt>
                <c:pt idx="2669">
                  <c:v>58134</c:v>
                </c:pt>
                <c:pt idx="2670">
                  <c:v>58141</c:v>
                </c:pt>
                <c:pt idx="2671">
                  <c:v>58148</c:v>
                </c:pt>
                <c:pt idx="2672">
                  <c:v>58155</c:v>
                </c:pt>
                <c:pt idx="2673">
                  <c:v>58166</c:v>
                </c:pt>
                <c:pt idx="2674">
                  <c:v>58173</c:v>
                </c:pt>
                <c:pt idx="2675">
                  <c:v>58180</c:v>
                </c:pt>
                <c:pt idx="2676">
                  <c:v>58187</c:v>
                </c:pt>
                <c:pt idx="2677">
                  <c:v>58194</c:v>
                </c:pt>
                <c:pt idx="2678">
                  <c:v>58201</c:v>
                </c:pt>
                <c:pt idx="2679">
                  <c:v>58208</c:v>
                </c:pt>
                <c:pt idx="2680">
                  <c:v>58215</c:v>
                </c:pt>
                <c:pt idx="2681">
                  <c:v>58222</c:v>
                </c:pt>
                <c:pt idx="2682">
                  <c:v>58229</c:v>
                </c:pt>
                <c:pt idx="2683">
                  <c:v>58236</c:v>
                </c:pt>
                <c:pt idx="2684">
                  <c:v>58243</c:v>
                </c:pt>
                <c:pt idx="2685">
                  <c:v>58250</c:v>
                </c:pt>
                <c:pt idx="2686">
                  <c:v>58257</c:v>
                </c:pt>
                <c:pt idx="2687">
                  <c:v>58264</c:v>
                </c:pt>
                <c:pt idx="2688">
                  <c:v>58271</c:v>
                </c:pt>
                <c:pt idx="2689">
                  <c:v>58278</c:v>
                </c:pt>
                <c:pt idx="2690">
                  <c:v>58285</c:v>
                </c:pt>
                <c:pt idx="2691">
                  <c:v>58292</c:v>
                </c:pt>
                <c:pt idx="2692">
                  <c:v>58299</c:v>
                </c:pt>
                <c:pt idx="2693">
                  <c:v>58306</c:v>
                </c:pt>
                <c:pt idx="2694">
                  <c:v>58313</c:v>
                </c:pt>
                <c:pt idx="2695">
                  <c:v>58320</c:v>
                </c:pt>
                <c:pt idx="2696">
                  <c:v>58327</c:v>
                </c:pt>
                <c:pt idx="2697">
                  <c:v>58334</c:v>
                </c:pt>
                <c:pt idx="2698">
                  <c:v>58341</c:v>
                </c:pt>
                <c:pt idx="2699">
                  <c:v>58348</c:v>
                </c:pt>
                <c:pt idx="2700">
                  <c:v>58355</c:v>
                </c:pt>
                <c:pt idx="2701">
                  <c:v>58362</c:v>
                </c:pt>
                <c:pt idx="2702">
                  <c:v>58369</c:v>
                </c:pt>
                <c:pt idx="2703">
                  <c:v>58376</c:v>
                </c:pt>
                <c:pt idx="2704">
                  <c:v>58383</c:v>
                </c:pt>
                <c:pt idx="2705">
                  <c:v>58390</c:v>
                </c:pt>
                <c:pt idx="2706">
                  <c:v>58397</c:v>
                </c:pt>
                <c:pt idx="2707">
                  <c:v>58404</c:v>
                </c:pt>
                <c:pt idx="2708">
                  <c:v>58411</c:v>
                </c:pt>
                <c:pt idx="2709">
                  <c:v>58418</c:v>
                </c:pt>
                <c:pt idx="2710">
                  <c:v>58425</c:v>
                </c:pt>
                <c:pt idx="2711">
                  <c:v>58432</c:v>
                </c:pt>
                <c:pt idx="2712">
                  <c:v>58439</c:v>
                </c:pt>
                <c:pt idx="2713">
                  <c:v>58446</c:v>
                </c:pt>
                <c:pt idx="2714">
                  <c:v>58453</c:v>
                </c:pt>
                <c:pt idx="2715">
                  <c:v>58460</c:v>
                </c:pt>
                <c:pt idx="2716">
                  <c:v>58467</c:v>
                </c:pt>
                <c:pt idx="2717">
                  <c:v>58474</c:v>
                </c:pt>
                <c:pt idx="2718">
                  <c:v>58481</c:v>
                </c:pt>
                <c:pt idx="2719">
                  <c:v>58488</c:v>
                </c:pt>
                <c:pt idx="2720">
                  <c:v>58495</c:v>
                </c:pt>
                <c:pt idx="2721">
                  <c:v>58502</c:v>
                </c:pt>
                <c:pt idx="2722">
                  <c:v>58509</c:v>
                </c:pt>
                <c:pt idx="2723">
                  <c:v>58516</c:v>
                </c:pt>
                <c:pt idx="2724">
                  <c:v>58523</c:v>
                </c:pt>
                <c:pt idx="2725">
                  <c:v>58530</c:v>
                </c:pt>
                <c:pt idx="2726">
                  <c:v>58537</c:v>
                </c:pt>
                <c:pt idx="2727">
                  <c:v>58544</c:v>
                </c:pt>
                <c:pt idx="2728">
                  <c:v>58551</c:v>
                </c:pt>
                <c:pt idx="2729">
                  <c:v>58558</c:v>
                </c:pt>
                <c:pt idx="2730">
                  <c:v>58565</c:v>
                </c:pt>
                <c:pt idx="2731">
                  <c:v>58572</c:v>
                </c:pt>
                <c:pt idx="2732">
                  <c:v>58579</c:v>
                </c:pt>
                <c:pt idx="2733">
                  <c:v>58586</c:v>
                </c:pt>
                <c:pt idx="2734">
                  <c:v>58593</c:v>
                </c:pt>
                <c:pt idx="2735">
                  <c:v>58600</c:v>
                </c:pt>
                <c:pt idx="2736">
                  <c:v>58607</c:v>
                </c:pt>
                <c:pt idx="2737">
                  <c:v>58614</c:v>
                </c:pt>
                <c:pt idx="2738">
                  <c:v>58621</c:v>
                </c:pt>
                <c:pt idx="2739">
                  <c:v>58628</c:v>
                </c:pt>
                <c:pt idx="2740">
                  <c:v>58635</c:v>
                </c:pt>
                <c:pt idx="2741">
                  <c:v>58642</c:v>
                </c:pt>
                <c:pt idx="2742">
                  <c:v>58649</c:v>
                </c:pt>
                <c:pt idx="2743">
                  <c:v>58656</c:v>
                </c:pt>
                <c:pt idx="2744">
                  <c:v>58663</c:v>
                </c:pt>
                <c:pt idx="2745">
                  <c:v>58670</c:v>
                </c:pt>
                <c:pt idx="2746">
                  <c:v>58677</c:v>
                </c:pt>
                <c:pt idx="2747">
                  <c:v>58684</c:v>
                </c:pt>
                <c:pt idx="2748">
                  <c:v>58691</c:v>
                </c:pt>
                <c:pt idx="2749">
                  <c:v>58698</c:v>
                </c:pt>
                <c:pt idx="2750">
                  <c:v>58705</c:v>
                </c:pt>
                <c:pt idx="2751">
                  <c:v>58712</c:v>
                </c:pt>
                <c:pt idx="2752">
                  <c:v>58719</c:v>
                </c:pt>
                <c:pt idx="2753">
                  <c:v>58726</c:v>
                </c:pt>
                <c:pt idx="2754">
                  <c:v>58733</c:v>
                </c:pt>
                <c:pt idx="2755">
                  <c:v>58740</c:v>
                </c:pt>
                <c:pt idx="2756">
                  <c:v>58747</c:v>
                </c:pt>
                <c:pt idx="2757">
                  <c:v>58754</c:v>
                </c:pt>
                <c:pt idx="2758">
                  <c:v>58761</c:v>
                </c:pt>
                <c:pt idx="2759">
                  <c:v>58768</c:v>
                </c:pt>
                <c:pt idx="2760">
                  <c:v>58775</c:v>
                </c:pt>
                <c:pt idx="2761">
                  <c:v>58782</c:v>
                </c:pt>
                <c:pt idx="2762">
                  <c:v>58789</c:v>
                </c:pt>
                <c:pt idx="2763">
                  <c:v>58796</c:v>
                </c:pt>
                <c:pt idx="2764">
                  <c:v>58803</c:v>
                </c:pt>
                <c:pt idx="2765">
                  <c:v>58810</c:v>
                </c:pt>
                <c:pt idx="2766">
                  <c:v>58817</c:v>
                </c:pt>
                <c:pt idx="2767">
                  <c:v>58824</c:v>
                </c:pt>
                <c:pt idx="2768">
                  <c:v>58831</c:v>
                </c:pt>
                <c:pt idx="2769">
                  <c:v>58838</c:v>
                </c:pt>
                <c:pt idx="2770">
                  <c:v>58845</c:v>
                </c:pt>
                <c:pt idx="2771">
                  <c:v>58852</c:v>
                </c:pt>
                <c:pt idx="2772">
                  <c:v>58859</c:v>
                </c:pt>
                <c:pt idx="2773">
                  <c:v>58866</c:v>
                </c:pt>
                <c:pt idx="2774">
                  <c:v>58873</c:v>
                </c:pt>
                <c:pt idx="2775">
                  <c:v>58880</c:v>
                </c:pt>
                <c:pt idx="2776">
                  <c:v>58887</c:v>
                </c:pt>
                <c:pt idx="2777">
                  <c:v>58894</c:v>
                </c:pt>
                <c:pt idx="2778">
                  <c:v>58901</c:v>
                </c:pt>
                <c:pt idx="2779">
                  <c:v>58908</c:v>
                </c:pt>
                <c:pt idx="2780">
                  <c:v>58915</c:v>
                </c:pt>
                <c:pt idx="2781">
                  <c:v>58922</c:v>
                </c:pt>
                <c:pt idx="2782">
                  <c:v>58929</c:v>
                </c:pt>
                <c:pt idx="2783">
                  <c:v>58936</c:v>
                </c:pt>
                <c:pt idx="2784">
                  <c:v>58943</c:v>
                </c:pt>
                <c:pt idx="2785">
                  <c:v>58950</c:v>
                </c:pt>
                <c:pt idx="2786">
                  <c:v>58957</c:v>
                </c:pt>
                <c:pt idx="2787">
                  <c:v>58964</c:v>
                </c:pt>
                <c:pt idx="2788">
                  <c:v>58971</c:v>
                </c:pt>
                <c:pt idx="2789">
                  <c:v>58978</c:v>
                </c:pt>
                <c:pt idx="2790">
                  <c:v>58985</c:v>
                </c:pt>
                <c:pt idx="2791">
                  <c:v>58992</c:v>
                </c:pt>
                <c:pt idx="2792">
                  <c:v>58999</c:v>
                </c:pt>
                <c:pt idx="2793">
                  <c:v>59006</c:v>
                </c:pt>
                <c:pt idx="2794">
                  <c:v>59013</c:v>
                </c:pt>
                <c:pt idx="2795">
                  <c:v>59020</c:v>
                </c:pt>
                <c:pt idx="2796">
                  <c:v>59027</c:v>
                </c:pt>
                <c:pt idx="2797">
                  <c:v>59034</c:v>
                </c:pt>
                <c:pt idx="2798">
                  <c:v>59041</c:v>
                </c:pt>
                <c:pt idx="2799">
                  <c:v>59048</c:v>
                </c:pt>
                <c:pt idx="2800">
                  <c:v>59055</c:v>
                </c:pt>
                <c:pt idx="2801">
                  <c:v>59062</c:v>
                </c:pt>
                <c:pt idx="2802">
                  <c:v>59069</c:v>
                </c:pt>
                <c:pt idx="2803">
                  <c:v>59076</c:v>
                </c:pt>
                <c:pt idx="2804">
                  <c:v>59083</c:v>
                </c:pt>
                <c:pt idx="2805">
                  <c:v>59090</c:v>
                </c:pt>
                <c:pt idx="2806">
                  <c:v>59097</c:v>
                </c:pt>
                <c:pt idx="2807">
                  <c:v>59104</c:v>
                </c:pt>
                <c:pt idx="2808">
                  <c:v>59111</c:v>
                </c:pt>
                <c:pt idx="2809">
                  <c:v>59118</c:v>
                </c:pt>
                <c:pt idx="2810">
                  <c:v>59125</c:v>
                </c:pt>
                <c:pt idx="2811">
                  <c:v>59132</c:v>
                </c:pt>
                <c:pt idx="2812">
                  <c:v>59139</c:v>
                </c:pt>
                <c:pt idx="2813">
                  <c:v>59146</c:v>
                </c:pt>
                <c:pt idx="2814">
                  <c:v>59153</c:v>
                </c:pt>
                <c:pt idx="2815">
                  <c:v>59160</c:v>
                </c:pt>
                <c:pt idx="2816">
                  <c:v>59167</c:v>
                </c:pt>
                <c:pt idx="2817">
                  <c:v>59174</c:v>
                </c:pt>
                <c:pt idx="2818">
                  <c:v>59181</c:v>
                </c:pt>
                <c:pt idx="2819">
                  <c:v>59188</c:v>
                </c:pt>
                <c:pt idx="2820">
                  <c:v>59195</c:v>
                </c:pt>
                <c:pt idx="2821">
                  <c:v>59202</c:v>
                </c:pt>
                <c:pt idx="2822">
                  <c:v>59209</c:v>
                </c:pt>
                <c:pt idx="2823">
                  <c:v>59216</c:v>
                </c:pt>
                <c:pt idx="2824">
                  <c:v>59223</c:v>
                </c:pt>
                <c:pt idx="2825">
                  <c:v>59230</c:v>
                </c:pt>
                <c:pt idx="2826">
                  <c:v>59237</c:v>
                </c:pt>
                <c:pt idx="2827">
                  <c:v>59244</c:v>
                </c:pt>
                <c:pt idx="2828">
                  <c:v>59251</c:v>
                </c:pt>
                <c:pt idx="2829">
                  <c:v>59258</c:v>
                </c:pt>
                <c:pt idx="2830">
                  <c:v>59265</c:v>
                </c:pt>
                <c:pt idx="2831">
                  <c:v>59272</c:v>
                </c:pt>
                <c:pt idx="2832">
                  <c:v>59279</c:v>
                </c:pt>
                <c:pt idx="2833">
                  <c:v>59286</c:v>
                </c:pt>
                <c:pt idx="2834">
                  <c:v>59293</c:v>
                </c:pt>
                <c:pt idx="2835">
                  <c:v>59300</c:v>
                </c:pt>
                <c:pt idx="2836">
                  <c:v>59307</c:v>
                </c:pt>
                <c:pt idx="2837">
                  <c:v>59314</c:v>
                </c:pt>
                <c:pt idx="2838">
                  <c:v>59321</c:v>
                </c:pt>
                <c:pt idx="2839">
                  <c:v>59328</c:v>
                </c:pt>
                <c:pt idx="2840">
                  <c:v>59335</c:v>
                </c:pt>
                <c:pt idx="2841">
                  <c:v>59342</c:v>
                </c:pt>
                <c:pt idx="2842">
                  <c:v>59349</c:v>
                </c:pt>
                <c:pt idx="2843">
                  <c:v>59356</c:v>
                </c:pt>
                <c:pt idx="2844">
                  <c:v>59363</c:v>
                </c:pt>
                <c:pt idx="2845">
                  <c:v>59370</c:v>
                </c:pt>
                <c:pt idx="2846">
                  <c:v>59377</c:v>
                </c:pt>
                <c:pt idx="2847">
                  <c:v>59384</c:v>
                </c:pt>
                <c:pt idx="2848">
                  <c:v>59391</c:v>
                </c:pt>
                <c:pt idx="2849">
                  <c:v>59398</c:v>
                </c:pt>
                <c:pt idx="2850">
                  <c:v>59405</c:v>
                </c:pt>
                <c:pt idx="2851">
                  <c:v>59412</c:v>
                </c:pt>
                <c:pt idx="2852">
                  <c:v>59419</c:v>
                </c:pt>
                <c:pt idx="2853">
                  <c:v>59426</c:v>
                </c:pt>
                <c:pt idx="2854">
                  <c:v>59433</c:v>
                </c:pt>
                <c:pt idx="2855">
                  <c:v>59440</c:v>
                </c:pt>
                <c:pt idx="2856">
                  <c:v>59447</c:v>
                </c:pt>
                <c:pt idx="2857">
                  <c:v>59454</c:v>
                </c:pt>
                <c:pt idx="2858">
                  <c:v>59461</c:v>
                </c:pt>
                <c:pt idx="2859">
                  <c:v>59468</c:v>
                </c:pt>
                <c:pt idx="2860">
                  <c:v>59475</c:v>
                </c:pt>
                <c:pt idx="2861">
                  <c:v>59482</c:v>
                </c:pt>
                <c:pt idx="2862">
                  <c:v>59489</c:v>
                </c:pt>
                <c:pt idx="2863">
                  <c:v>59496</c:v>
                </c:pt>
                <c:pt idx="2864">
                  <c:v>59503</c:v>
                </c:pt>
                <c:pt idx="2865">
                  <c:v>59510</c:v>
                </c:pt>
                <c:pt idx="2866">
                  <c:v>59517</c:v>
                </c:pt>
                <c:pt idx="2867">
                  <c:v>59524</c:v>
                </c:pt>
                <c:pt idx="2868">
                  <c:v>59532</c:v>
                </c:pt>
                <c:pt idx="2869">
                  <c:v>59539</c:v>
                </c:pt>
                <c:pt idx="2870">
                  <c:v>59546</c:v>
                </c:pt>
                <c:pt idx="2871">
                  <c:v>59553</c:v>
                </c:pt>
                <c:pt idx="2872">
                  <c:v>59560</c:v>
                </c:pt>
                <c:pt idx="2873">
                  <c:v>59567</c:v>
                </c:pt>
                <c:pt idx="2874">
                  <c:v>59574</c:v>
                </c:pt>
                <c:pt idx="2875">
                  <c:v>59581</c:v>
                </c:pt>
                <c:pt idx="2876">
                  <c:v>59588</c:v>
                </c:pt>
                <c:pt idx="2877">
                  <c:v>59595</c:v>
                </c:pt>
                <c:pt idx="2878">
                  <c:v>59602</c:v>
                </c:pt>
                <c:pt idx="2879">
                  <c:v>59609</c:v>
                </c:pt>
                <c:pt idx="2880">
                  <c:v>59616</c:v>
                </c:pt>
                <c:pt idx="2881">
                  <c:v>59623</c:v>
                </c:pt>
                <c:pt idx="2882">
                  <c:v>59630</c:v>
                </c:pt>
                <c:pt idx="2883">
                  <c:v>59637</c:v>
                </c:pt>
                <c:pt idx="2884">
                  <c:v>59644</c:v>
                </c:pt>
                <c:pt idx="2885">
                  <c:v>59651</c:v>
                </c:pt>
                <c:pt idx="2886">
                  <c:v>59658</c:v>
                </c:pt>
                <c:pt idx="2887">
                  <c:v>59665</c:v>
                </c:pt>
                <c:pt idx="2888">
                  <c:v>59672</c:v>
                </c:pt>
                <c:pt idx="2889">
                  <c:v>59679</c:v>
                </c:pt>
                <c:pt idx="2890">
                  <c:v>59686</c:v>
                </c:pt>
                <c:pt idx="2891">
                  <c:v>59693</c:v>
                </c:pt>
                <c:pt idx="2892">
                  <c:v>59700</c:v>
                </c:pt>
                <c:pt idx="2893">
                  <c:v>59707</c:v>
                </c:pt>
                <c:pt idx="2894">
                  <c:v>59714</c:v>
                </c:pt>
                <c:pt idx="2895">
                  <c:v>59721</c:v>
                </c:pt>
                <c:pt idx="2896">
                  <c:v>59728</c:v>
                </c:pt>
                <c:pt idx="2897">
                  <c:v>59735</c:v>
                </c:pt>
                <c:pt idx="2898">
                  <c:v>59742</c:v>
                </c:pt>
                <c:pt idx="2899">
                  <c:v>59749</c:v>
                </c:pt>
                <c:pt idx="2900">
                  <c:v>59756</c:v>
                </c:pt>
                <c:pt idx="2901">
                  <c:v>59763</c:v>
                </c:pt>
                <c:pt idx="2902">
                  <c:v>59770</c:v>
                </c:pt>
                <c:pt idx="2903">
                  <c:v>59777</c:v>
                </c:pt>
                <c:pt idx="2904">
                  <c:v>59784</c:v>
                </c:pt>
                <c:pt idx="2905">
                  <c:v>59791</c:v>
                </c:pt>
                <c:pt idx="2906">
                  <c:v>59798</c:v>
                </c:pt>
                <c:pt idx="2907">
                  <c:v>59805</c:v>
                </c:pt>
                <c:pt idx="2908">
                  <c:v>59812</c:v>
                </c:pt>
                <c:pt idx="2909">
                  <c:v>59819</c:v>
                </c:pt>
                <c:pt idx="2910">
                  <c:v>59826</c:v>
                </c:pt>
                <c:pt idx="2911">
                  <c:v>59833</c:v>
                </c:pt>
                <c:pt idx="2912">
                  <c:v>59840</c:v>
                </c:pt>
                <c:pt idx="2913">
                  <c:v>59847</c:v>
                </c:pt>
                <c:pt idx="2914">
                  <c:v>59854</c:v>
                </c:pt>
                <c:pt idx="2915">
                  <c:v>59861</c:v>
                </c:pt>
                <c:pt idx="2916">
                  <c:v>59868</c:v>
                </c:pt>
                <c:pt idx="2917">
                  <c:v>59875</c:v>
                </c:pt>
                <c:pt idx="2918">
                  <c:v>59882</c:v>
                </c:pt>
                <c:pt idx="2919">
                  <c:v>59889</c:v>
                </c:pt>
                <c:pt idx="2920">
                  <c:v>59897</c:v>
                </c:pt>
                <c:pt idx="2921">
                  <c:v>59904</c:v>
                </c:pt>
                <c:pt idx="2922">
                  <c:v>59911</c:v>
                </c:pt>
                <c:pt idx="2923">
                  <c:v>59918</c:v>
                </c:pt>
                <c:pt idx="2924">
                  <c:v>59925</c:v>
                </c:pt>
                <c:pt idx="2925">
                  <c:v>59932</c:v>
                </c:pt>
                <c:pt idx="2926">
                  <c:v>59939</c:v>
                </c:pt>
                <c:pt idx="2927">
                  <c:v>59946</c:v>
                </c:pt>
                <c:pt idx="2928">
                  <c:v>59953</c:v>
                </c:pt>
                <c:pt idx="2929">
                  <c:v>59960</c:v>
                </c:pt>
                <c:pt idx="2930">
                  <c:v>59967</c:v>
                </c:pt>
                <c:pt idx="2931">
                  <c:v>59974</c:v>
                </c:pt>
                <c:pt idx="2932">
                  <c:v>59981</c:v>
                </c:pt>
                <c:pt idx="2933">
                  <c:v>59988</c:v>
                </c:pt>
                <c:pt idx="2934">
                  <c:v>59995</c:v>
                </c:pt>
                <c:pt idx="2935">
                  <c:v>60002</c:v>
                </c:pt>
                <c:pt idx="2936">
                  <c:v>60009</c:v>
                </c:pt>
                <c:pt idx="2937">
                  <c:v>60016</c:v>
                </c:pt>
                <c:pt idx="2938">
                  <c:v>60024</c:v>
                </c:pt>
                <c:pt idx="2939">
                  <c:v>60031</c:v>
                </c:pt>
                <c:pt idx="2940">
                  <c:v>60038</c:v>
                </c:pt>
                <c:pt idx="2941">
                  <c:v>60045</c:v>
                </c:pt>
                <c:pt idx="2942">
                  <c:v>60052</c:v>
                </c:pt>
                <c:pt idx="2943">
                  <c:v>60059</c:v>
                </c:pt>
                <c:pt idx="2944">
                  <c:v>60066</c:v>
                </c:pt>
                <c:pt idx="2945">
                  <c:v>60073</c:v>
                </c:pt>
                <c:pt idx="2946">
                  <c:v>60080</c:v>
                </c:pt>
                <c:pt idx="2947">
                  <c:v>60087</c:v>
                </c:pt>
                <c:pt idx="2948">
                  <c:v>60094</c:v>
                </c:pt>
                <c:pt idx="2949">
                  <c:v>60101</c:v>
                </c:pt>
                <c:pt idx="2950">
                  <c:v>60108</c:v>
                </c:pt>
                <c:pt idx="2951">
                  <c:v>60115</c:v>
                </c:pt>
                <c:pt idx="2952">
                  <c:v>60122</c:v>
                </c:pt>
                <c:pt idx="2953">
                  <c:v>60129</c:v>
                </c:pt>
                <c:pt idx="2954">
                  <c:v>60136</c:v>
                </c:pt>
                <c:pt idx="2955">
                  <c:v>60143</c:v>
                </c:pt>
                <c:pt idx="2956">
                  <c:v>60150</c:v>
                </c:pt>
                <c:pt idx="2957">
                  <c:v>60157</c:v>
                </c:pt>
                <c:pt idx="2958">
                  <c:v>60164</c:v>
                </c:pt>
                <c:pt idx="2959">
                  <c:v>60171</c:v>
                </c:pt>
                <c:pt idx="2960">
                  <c:v>60178</c:v>
                </c:pt>
                <c:pt idx="2961">
                  <c:v>60185</c:v>
                </c:pt>
                <c:pt idx="2962">
                  <c:v>60192</c:v>
                </c:pt>
                <c:pt idx="2963">
                  <c:v>60199</c:v>
                </c:pt>
                <c:pt idx="2964">
                  <c:v>60206</c:v>
                </c:pt>
                <c:pt idx="2965">
                  <c:v>60213</c:v>
                </c:pt>
                <c:pt idx="2966">
                  <c:v>60220</c:v>
                </c:pt>
                <c:pt idx="2967">
                  <c:v>60227</c:v>
                </c:pt>
                <c:pt idx="2968">
                  <c:v>60234</c:v>
                </c:pt>
                <c:pt idx="2969">
                  <c:v>60241</c:v>
                </c:pt>
                <c:pt idx="2970">
                  <c:v>60248</c:v>
                </c:pt>
                <c:pt idx="2971">
                  <c:v>60255</c:v>
                </c:pt>
                <c:pt idx="2972">
                  <c:v>60265</c:v>
                </c:pt>
                <c:pt idx="2973">
                  <c:v>60272</c:v>
                </c:pt>
                <c:pt idx="2974">
                  <c:v>60279</c:v>
                </c:pt>
                <c:pt idx="2975">
                  <c:v>60286</c:v>
                </c:pt>
                <c:pt idx="2976">
                  <c:v>60293</c:v>
                </c:pt>
                <c:pt idx="2977">
                  <c:v>60300</c:v>
                </c:pt>
                <c:pt idx="2978">
                  <c:v>60307</c:v>
                </c:pt>
                <c:pt idx="2979">
                  <c:v>60314</c:v>
                </c:pt>
                <c:pt idx="2980">
                  <c:v>60321</c:v>
                </c:pt>
                <c:pt idx="2981">
                  <c:v>60328</c:v>
                </c:pt>
                <c:pt idx="2982">
                  <c:v>60335</c:v>
                </c:pt>
                <c:pt idx="2983">
                  <c:v>60342</c:v>
                </c:pt>
                <c:pt idx="2984">
                  <c:v>60349</c:v>
                </c:pt>
                <c:pt idx="2985">
                  <c:v>60357</c:v>
                </c:pt>
                <c:pt idx="2986">
                  <c:v>60364</c:v>
                </c:pt>
                <c:pt idx="2987">
                  <c:v>60371</c:v>
                </c:pt>
                <c:pt idx="2988">
                  <c:v>60378</c:v>
                </c:pt>
                <c:pt idx="2989">
                  <c:v>60385</c:v>
                </c:pt>
                <c:pt idx="2990">
                  <c:v>60392</c:v>
                </c:pt>
                <c:pt idx="2991">
                  <c:v>60399</c:v>
                </c:pt>
                <c:pt idx="2992">
                  <c:v>60406</c:v>
                </c:pt>
                <c:pt idx="2993">
                  <c:v>60413</c:v>
                </c:pt>
                <c:pt idx="2994">
                  <c:v>60420</c:v>
                </c:pt>
                <c:pt idx="2995">
                  <c:v>60427</c:v>
                </c:pt>
                <c:pt idx="2996">
                  <c:v>60434</c:v>
                </c:pt>
                <c:pt idx="2997">
                  <c:v>60441</c:v>
                </c:pt>
                <c:pt idx="2998">
                  <c:v>60448</c:v>
                </c:pt>
                <c:pt idx="2999">
                  <c:v>60455</c:v>
                </c:pt>
                <c:pt idx="3000">
                  <c:v>60462</c:v>
                </c:pt>
                <c:pt idx="3001">
                  <c:v>60469</c:v>
                </c:pt>
                <c:pt idx="3002">
                  <c:v>60476</c:v>
                </c:pt>
                <c:pt idx="3003">
                  <c:v>60483</c:v>
                </c:pt>
                <c:pt idx="3004">
                  <c:v>60490</c:v>
                </c:pt>
                <c:pt idx="3005">
                  <c:v>60497</c:v>
                </c:pt>
                <c:pt idx="3006">
                  <c:v>60504</c:v>
                </c:pt>
                <c:pt idx="3007">
                  <c:v>60511</c:v>
                </c:pt>
                <c:pt idx="3008">
                  <c:v>60518</c:v>
                </c:pt>
                <c:pt idx="3009">
                  <c:v>60525</c:v>
                </c:pt>
                <c:pt idx="3010">
                  <c:v>60532</c:v>
                </c:pt>
                <c:pt idx="3011">
                  <c:v>60539</c:v>
                </c:pt>
                <c:pt idx="3012">
                  <c:v>60546</c:v>
                </c:pt>
                <c:pt idx="3013">
                  <c:v>60553</c:v>
                </c:pt>
                <c:pt idx="3014">
                  <c:v>60560</c:v>
                </c:pt>
                <c:pt idx="3015">
                  <c:v>60567</c:v>
                </c:pt>
                <c:pt idx="3016">
                  <c:v>60574</c:v>
                </c:pt>
                <c:pt idx="3017">
                  <c:v>60581</c:v>
                </c:pt>
                <c:pt idx="3018">
                  <c:v>60588</c:v>
                </c:pt>
                <c:pt idx="3019">
                  <c:v>60595</c:v>
                </c:pt>
                <c:pt idx="3020">
                  <c:v>60602</c:v>
                </c:pt>
                <c:pt idx="3021">
                  <c:v>60609</c:v>
                </c:pt>
                <c:pt idx="3022">
                  <c:v>60616</c:v>
                </c:pt>
                <c:pt idx="3023">
                  <c:v>60623</c:v>
                </c:pt>
                <c:pt idx="3024">
                  <c:v>60630</c:v>
                </c:pt>
                <c:pt idx="3025">
                  <c:v>60637</c:v>
                </c:pt>
                <c:pt idx="3026">
                  <c:v>60644</c:v>
                </c:pt>
                <c:pt idx="3027">
                  <c:v>60651</c:v>
                </c:pt>
                <c:pt idx="3028">
                  <c:v>60658</c:v>
                </c:pt>
                <c:pt idx="3029">
                  <c:v>60665</c:v>
                </c:pt>
                <c:pt idx="3030">
                  <c:v>60672</c:v>
                </c:pt>
                <c:pt idx="3031">
                  <c:v>60679</c:v>
                </c:pt>
                <c:pt idx="3032">
                  <c:v>60686</c:v>
                </c:pt>
                <c:pt idx="3033">
                  <c:v>60693</c:v>
                </c:pt>
                <c:pt idx="3034">
                  <c:v>60700</c:v>
                </c:pt>
                <c:pt idx="3035">
                  <c:v>60707</c:v>
                </c:pt>
                <c:pt idx="3036">
                  <c:v>60714</c:v>
                </c:pt>
                <c:pt idx="3037">
                  <c:v>60721</c:v>
                </c:pt>
                <c:pt idx="3038">
                  <c:v>60728</c:v>
                </c:pt>
                <c:pt idx="3039">
                  <c:v>60735</c:v>
                </c:pt>
                <c:pt idx="3040">
                  <c:v>60742</c:v>
                </c:pt>
                <c:pt idx="3041">
                  <c:v>60749</c:v>
                </c:pt>
                <c:pt idx="3042">
                  <c:v>60756</c:v>
                </c:pt>
                <c:pt idx="3043">
                  <c:v>60763</c:v>
                </c:pt>
                <c:pt idx="3044">
                  <c:v>60770</c:v>
                </c:pt>
                <c:pt idx="3045">
                  <c:v>60777</c:v>
                </c:pt>
                <c:pt idx="3046">
                  <c:v>60784</c:v>
                </c:pt>
                <c:pt idx="3047">
                  <c:v>60791</c:v>
                </c:pt>
                <c:pt idx="3048">
                  <c:v>60798</c:v>
                </c:pt>
                <c:pt idx="3049">
                  <c:v>60805</c:v>
                </c:pt>
                <c:pt idx="3050">
                  <c:v>60812</c:v>
                </c:pt>
                <c:pt idx="3051">
                  <c:v>60819</c:v>
                </c:pt>
                <c:pt idx="3052">
                  <c:v>60826</c:v>
                </c:pt>
                <c:pt idx="3053">
                  <c:v>60833</c:v>
                </c:pt>
                <c:pt idx="3054">
                  <c:v>60840</c:v>
                </c:pt>
                <c:pt idx="3055">
                  <c:v>60847</c:v>
                </c:pt>
                <c:pt idx="3056">
                  <c:v>60854</c:v>
                </c:pt>
                <c:pt idx="3057">
                  <c:v>60861</c:v>
                </c:pt>
                <c:pt idx="3058">
                  <c:v>60868</c:v>
                </c:pt>
                <c:pt idx="3059">
                  <c:v>60875</c:v>
                </c:pt>
                <c:pt idx="3060">
                  <c:v>60882</c:v>
                </c:pt>
                <c:pt idx="3061">
                  <c:v>60889</c:v>
                </c:pt>
                <c:pt idx="3062">
                  <c:v>60896</c:v>
                </c:pt>
                <c:pt idx="3063">
                  <c:v>60903</c:v>
                </c:pt>
                <c:pt idx="3064">
                  <c:v>60910</c:v>
                </c:pt>
                <c:pt idx="3065">
                  <c:v>60917</c:v>
                </c:pt>
                <c:pt idx="3066">
                  <c:v>60924</c:v>
                </c:pt>
                <c:pt idx="3067">
                  <c:v>60931</c:v>
                </c:pt>
                <c:pt idx="3068">
                  <c:v>60938</c:v>
                </c:pt>
                <c:pt idx="3069">
                  <c:v>60945</c:v>
                </c:pt>
                <c:pt idx="3070">
                  <c:v>60952</c:v>
                </c:pt>
                <c:pt idx="3071">
                  <c:v>60959</c:v>
                </c:pt>
                <c:pt idx="3072">
                  <c:v>60966</c:v>
                </c:pt>
                <c:pt idx="3073">
                  <c:v>60973</c:v>
                </c:pt>
                <c:pt idx="3074">
                  <c:v>60980</c:v>
                </c:pt>
                <c:pt idx="3075">
                  <c:v>60987</c:v>
                </c:pt>
                <c:pt idx="3076">
                  <c:v>60994</c:v>
                </c:pt>
                <c:pt idx="3077">
                  <c:v>61001</c:v>
                </c:pt>
                <c:pt idx="3078">
                  <c:v>61008</c:v>
                </c:pt>
                <c:pt idx="3079">
                  <c:v>61015</c:v>
                </c:pt>
                <c:pt idx="3080">
                  <c:v>61022</c:v>
                </c:pt>
                <c:pt idx="3081">
                  <c:v>61029</c:v>
                </c:pt>
                <c:pt idx="3082">
                  <c:v>61036</c:v>
                </c:pt>
                <c:pt idx="3083">
                  <c:v>61043</c:v>
                </c:pt>
                <c:pt idx="3084">
                  <c:v>61050</c:v>
                </c:pt>
                <c:pt idx="3085">
                  <c:v>61057</c:v>
                </c:pt>
                <c:pt idx="3086">
                  <c:v>61064</c:v>
                </c:pt>
                <c:pt idx="3087">
                  <c:v>61071</c:v>
                </c:pt>
                <c:pt idx="3088">
                  <c:v>61078</c:v>
                </c:pt>
                <c:pt idx="3089">
                  <c:v>61085</c:v>
                </c:pt>
                <c:pt idx="3090">
                  <c:v>61092</c:v>
                </c:pt>
                <c:pt idx="3091">
                  <c:v>61099</c:v>
                </c:pt>
                <c:pt idx="3092">
                  <c:v>61106</c:v>
                </c:pt>
                <c:pt idx="3093">
                  <c:v>61113</c:v>
                </c:pt>
                <c:pt idx="3094">
                  <c:v>61120</c:v>
                </c:pt>
                <c:pt idx="3095">
                  <c:v>61127</c:v>
                </c:pt>
                <c:pt idx="3096">
                  <c:v>61134</c:v>
                </c:pt>
                <c:pt idx="3097">
                  <c:v>61141</c:v>
                </c:pt>
                <c:pt idx="3098">
                  <c:v>61148</c:v>
                </c:pt>
                <c:pt idx="3099">
                  <c:v>61155</c:v>
                </c:pt>
                <c:pt idx="3100">
                  <c:v>61162</c:v>
                </c:pt>
                <c:pt idx="3101">
                  <c:v>61169</c:v>
                </c:pt>
                <c:pt idx="3102">
                  <c:v>61176</c:v>
                </c:pt>
                <c:pt idx="3103">
                  <c:v>61183</c:v>
                </c:pt>
                <c:pt idx="3104">
                  <c:v>61190</c:v>
                </c:pt>
                <c:pt idx="3105">
                  <c:v>61197</c:v>
                </c:pt>
                <c:pt idx="3106">
                  <c:v>61204</c:v>
                </c:pt>
                <c:pt idx="3107">
                  <c:v>61211</c:v>
                </c:pt>
                <c:pt idx="3108">
                  <c:v>61218</c:v>
                </c:pt>
                <c:pt idx="3109">
                  <c:v>61225</c:v>
                </c:pt>
                <c:pt idx="3110">
                  <c:v>61232</c:v>
                </c:pt>
                <c:pt idx="3111">
                  <c:v>61239</c:v>
                </c:pt>
                <c:pt idx="3112">
                  <c:v>61246</c:v>
                </c:pt>
                <c:pt idx="3113">
                  <c:v>61253</c:v>
                </c:pt>
                <c:pt idx="3114">
                  <c:v>61260</c:v>
                </c:pt>
                <c:pt idx="3115">
                  <c:v>61267</c:v>
                </c:pt>
                <c:pt idx="3116">
                  <c:v>61274</c:v>
                </c:pt>
                <c:pt idx="3117">
                  <c:v>61281</c:v>
                </c:pt>
                <c:pt idx="3118">
                  <c:v>61288</c:v>
                </c:pt>
                <c:pt idx="3119">
                  <c:v>61295</c:v>
                </c:pt>
                <c:pt idx="3120">
                  <c:v>61302</c:v>
                </c:pt>
                <c:pt idx="3121">
                  <c:v>61309</c:v>
                </c:pt>
                <c:pt idx="3122">
                  <c:v>61316</c:v>
                </c:pt>
                <c:pt idx="3123">
                  <c:v>61323</c:v>
                </c:pt>
                <c:pt idx="3124">
                  <c:v>61330</c:v>
                </c:pt>
                <c:pt idx="3125">
                  <c:v>61337</c:v>
                </c:pt>
                <c:pt idx="3126">
                  <c:v>61344</c:v>
                </c:pt>
                <c:pt idx="3127">
                  <c:v>61351</c:v>
                </c:pt>
                <c:pt idx="3128">
                  <c:v>61358</c:v>
                </c:pt>
                <c:pt idx="3129">
                  <c:v>61365</c:v>
                </c:pt>
                <c:pt idx="3130">
                  <c:v>61372</c:v>
                </c:pt>
                <c:pt idx="3131">
                  <c:v>61379</c:v>
                </c:pt>
                <c:pt idx="3132">
                  <c:v>61386</c:v>
                </c:pt>
                <c:pt idx="3133">
                  <c:v>61393</c:v>
                </c:pt>
                <c:pt idx="3134">
                  <c:v>61400</c:v>
                </c:pt>
                <c:pt idx="3135">
                  <c:v>61407</c:v>
                </c:pt>
                <c:pt idx="3136">
                  <c:v>61414</c:v>
                </c:pt>
                <c:pt idx="3137">
                  <c:v>61421</c:v>
                </c:pt>
                <c:pt idx="3138">
                  <c:v>61428</c:v>
                </c:pt>
                <c:pt idx="3139">
                  <c:v>61435</c:v>
                </c:pt>
                <c:pt idx="3140">
                  <c:v>61442</c:v>
                </c:pt>
                <c:pt idx="3141">
                  <c:v>61449</c:v>
                </c:pt>
                <c:pt idx="3142">
                  <c:v>61456</c:v>
                </c:pt>
                <c:pt idx="3143">
                  <c:v>61463</c:v>
                </c:pt>
                <c:pt idx="3144">
                  <c:v>61470</c:v>
                </c:pt>
                <c:pt idx="3145">
                  <c:v>61477</c:v>
                </c:pt>
                <c:pt idx="3146">
                  <c:v>61485</c:v>
                </c:pt>
                <c:pt idx="3147">
                  <c:v>61492</c:v>
                </c:pt>
                <c:pt idx="3148">
                  <c:v>61499</c:v>
                </c:pt>
                <c:pt idx="3149">
                  <c:v>61506</c:v>
                </c:pt>
                <c:pt idx="3150">
                  <c:v>61513</c:v>
                </c:pt>
                <c:pt idx="3151">
                  <c:v>61520</c:v>
                </c:pt>
                <c:pt idx="3152">
                  <c:v>61527</c:v>
                </c:pt>
                <c:pt idx="3153">
                  <c:v>61534</c:v>
                </c:pt>
                <c:pt idx="3154">
                  <c:v>61541</c:v>
                </c:pt>
                <c:pt idx="3155">
                  <c:v>61548</c:v>
                </c:pt>
                <c:pt idx="3156">
                  <c:v>61555</c:v>
                </c:pt>
                <c:pt idx="3157">
                  <c:v>61562</c:v>
                </c:pt>
                <c:pt idx="3158">
                  <c:v>61569</c:v>
                </c:pt>
                <c:pt idx="3159">
                  <c:v>61576</c:v>
                </c:pt>
                <c:pt idx="3160">
                  <c:v>61583</c:v>
                </c:pt>
                <c:pt idx="3161">
                  <c:v>61590</c:v>
                </c:pt>
                <c:pt idx="3162">
                  <c:v>61597</c:v>
                </c:pt>
                <c:pt idx="3163">
                  <c:v>61604</c:v>
                </c:pt>
                <c:pt idx="3164">
                  <c:v>61611</c:v>
                </c:pt>
                <c:pt idx="3165">
                  <c:v>61618</c:v>
                </c:pt>
                <c:pt idx="3166">
                  <c:v>61625</c:v>
                </c:pt>
                <c:pt idx="3167">
                  <c:v>61632</c:v>
                </c:pt>
                <c:pt idx="3168">
                  <c:v>61639</c:v>
                </c:pt>
                <c:pt idx="3169">
                  <c:v>61646</c:v>
                </c:pt>
                <c:pt idx="3170">
                  <c:v>61653</c:v>
                </c:pt>
                <c:pt idx="3171">
                  <c:v>61660</c:v>
                </c:pt>
                <c:pt idx="3172">
                  <c:v>61667</c:v>
                </c:pt>
                <c:pt idx="3173">
                  <c:v>61674</c:v>
                </c:pt>
                <c:pt idx="3174">
                  <c:v>61681</c:v>
                </c:pt>
                <c:pt idx="3175">
                  <c:v>61688</c:v>
                </c:pt>
                <c:pt idx="3176">
                  <c:v>61695</c:v>
                </c:pt>
                <c:pt idx="3177">
                  <c:v>61702</c:v>
                </c:pt>
                <c:pt idx="3178">
                  <c:v>61709</c:v>
                </c:pt>
                <c:pt idx="3179">
                  <c:v>61716</c:v>
                </c:pt>
                <c:pt idx="3180">
                  <c:v>61724</c:v>
                </c:pt>
                <c:pt idx="3181">
                  <c:v>61731</c:v>
                </c:pt>
                <c:pt idx="3182">
                  <c:v>61738</c:v>
                </c:pt>
                <c:pt idx="3183">
                  <c:v>61745</c:v>
                </c:pt>
                <c:pt idx="3184">
                  <c:v>61752</c:v>
                </c:pt>
                <c:pt idx="3185">
                  <c:v>61759</c:v>
                </c:pt>
                <c:pt idx="3186">
                  <c:v>61766</c:v>
                </c:pt>
                <c:pt idx="3187">
                  <c:v>61773</c:v>
                </c:pt>
                <c:pt idx="3188">
                  <c:v>61780</c:v>
                </c:pt>
                <c:pt idx="3189">
                  <c:v>61787</c:v>
                </c:pt>
                <c:pt idx="3190">
                  <c:v>61794</c:v>
                </c:pt>
                <c:pt idx="3191">
                  <c:v>61801</c:v>
                </c:pt>
                <c:pt idx="3192">
                  <c:v>61808</c:v>
                </c:pt>
                <c:pt idx="3193">
                  <c:v>61815</c:v>
                </c:pt>
                <c:pt idx="3194">
                  <c:v>61822</c:v>
                </c:pt>
                <c:pt idx="3195">
                  <c:v>61829</c:v>
                </c:pt>
                <c:pt idx="3196">
                  <c:v>61836</c:v>
                </c:pt>
                <c:pt idx="3197">
                  <c:v>61843</c:v>
                </c:pt>
                <c:pt idx="3198">
                  <c:v>61850</c:v>
                </c:pt>
                <c:pt idx="3199">
                  <c:v>61857</c:v>
                </c:pt>
                <c:pt idx="3200">
                  <c:v>61864</c:v>
                </c:pt>
                <c:pt idx="3201">
                  <c:v>61871</c:v>
                </c:pt>
                <c:pt idx="3202">
                  <c:v>61878</c:v>
                </c:pt>
                <c:pt idx="3203">
                  <c:v>61885</c:v>
                </c:pt>
                <c:pt idx="3204">
                  <c:v>61892</c:v>
                </c:pt>
                <c:pt idx="3205">
                  <c:v>61899</c:v>
                </c:pt>
                <c:pt idx="3206">
                  <c:v>61906</c:v>
                </c:pt>
                <c:pt idx="3207">
                  <c:v>61913</c:v>
                </c:pt>
                <c:pt idx="3208">
                  <c:v>61920</c:v>
                </c:pt>
                <c:pt idx="3209">
                  <c:v>61927</c:v>
                </c:pt>
                <c:pt idx="3210">
                  <c:v>61934</c:v>
                </c:pt>
                <c:pt idx="3211">
                  <c:v>61941</c:v>
                </c:pt>
                <c:pt idx="3212">
                  <c:v>61948</c:v>
                </c:pt>
                <c:pt idx="3213">
                  <c:v>61955</c:v>
                </c:pt>
                <c:pt idx="3214">
                  <c:v>61962</c:v>
                </c:pt>
                <c:pt idx="3215">
                  <c:v>61969</c:v>
                </c:pt>
                <c:pt idx="3216">
                  <c:v>61976</c:v>
                </c:pt>
                <c:pt idx="3217">
                  <c:v>61983</c:v>
                </c:pt>
                <c:pt idx="3218">
                  <c:v>61990</c:v>
                </c:pt>
                <c:pt idx="3219">
                  <c:v>61997</c:v>
                </c:pt>
                <c:pt idx="3220">
                  <c:v>62004</c:v>
                </c:pt>
                <c:pt idx="3221">
                  <c:v>62011</c:v>
                </c:pt>
                <c:pt idx="3222">
                  <c:v>62018</c:v>
                </c:pt>
                <c:pt idx="3223">
                  <c:v>62025</c:v>
                </c:pt>
                <c:pt idx="3224">
                  <c:v>62032</c:v>
                </c:pt>
                <c:pt idx="3225">
                  <c:v>62039</c:v>
                </c:pt>
                <c:pt idx="3226">
                  <c:v>62046</c:v>
                </c:pt>
                <c:pt idx="3227">
                  <c:v>62053</c:v>
                </c:pt>
                <c:pt idx="3228">
                  <c:v>62060</c:v>
                </c:pt>
                <c:pt idx="3229">
                  <c:v>62067</c:v>
                </c:pt>
                <c:pt idx="3230">
                  <c:v>62074</c:v>
                </c:pt>
                <c:pt idx="3231">
                  <c:v>62081</c:v>
                </c:pt>
                <c:pt idx="3232">
                  <c:v>62089</c:v>
                </c:pt>
                <c:pt idx="3233">
                  <c:v>62096</c:v>
                </c:pt>
                <c:pt idx="3234">
                  <c:v>62103</c:v>
                </c:pt>
                <c:pt idx="3235">
                  <c:v>62110</c:v>
                </c:pt>
                <c:pt idx="3236">
                  <c:v>62117</c:v>
                </c:pt>
                <c:pt idx="3237">
                  <c:v>62124</c:v>
                </c:pt>
                <c:pt idx="3238">
                  <c:v>62131</c:v>
                </c:pt>
                <c:pt idx="3239">
                  <c:v>62138</c:v>
                </c:pt>
                <c:pt idx="3240">
                  <c:v>62145</c:v>
                </c:pt>
                <c:pt idx="3241">
                  <c:v>62152</c:v>
                </c:pt>
                <c:pt idx="3242">
                  <c:v>62159</c:v>
                </c:pt>
                <c:pt idx="3243">
                  <c:v>62166</c:v>
                </c:pt>
                <c:pt idx="3244">
                  <c:v>62173</c:v>
                </c:pt>
                <c:pt idx="3245">
                  <c:v>62184</c:v>
                </c:pt>
                <c:pt idx="3246">
                  <c:v>62191</c:v>
                </c:pt>
                <c:pt idx="3247">
                  <c:v>62198</c:v>
                </c:pt>
                <c:pt idx="3248">
                  <c:v>62205</c:v>
                </c:pt>
                <c:pt idx="3249">
                  <c:v>62212</c:v>
                </c:pt>
                <c:pt idx="3250">
                  <c:v>62219</c:v>
                </c:pt>
                <c:pt idx="3251">
                  <c:v>62226</c:v>
                </c:pt>
                <c:pt idx="3252">
                  <c:v>62233</c:v>
                </c:pt>
                <c:pt idx="3253">
                  <c:v>62240</c:v>
                </c:pt>
                <c:pt idx="3254">
                  <c:v>62247</c:v>
                </c:pt>
                <c:pt idx="3255">
                  <c:v>62254</c:v>
                </c:pt>
                <c:pt idx="3256">
                  <c:v>62261</c:v>
                </c:pt>
                <c:pt idx="3257">
                  <c:v>62268</c:v>
                </c:pt>
                <c:pt idx="3258">
                  <c:v>62275</c:v>
                </c:pt>
                <c:pt idx="3259">
                  <c:v>62282</c:v>
                </c:pt>
                <c:pt idx="3260">
                  <c:v>62289</c:v>
                </c:pt>
                <c:pt idx="3261">
                  <c:v>62296</c:v>
                </c:pt>
                <c:pt idx="3262">
                  <c:v>62303</c:v>
                </c:pt>
                <c:pt idx="3263">
                  <c:v>62310</c:v>
                </c:pt>
                <c:pt idx="3264">
                  <c:v>62317</c:v>
                </c:pt>
                <c:pt idx="3265">
                  <c:v>62324</c:v>
                </c:pt>
                <c:pt idx="3266">
                  <c:v>62331</c:v>
                </c:pt>
                <c:pt idx="3267">
                  <c:v>62338</c:v>
                </c:pt>
                <c:pt idx="3268">
                  <c:v>62345</c:v>
                </c:pt>
                <c:pt idx="3269">
                  <c:v>62352</c:v>
                </c:pt>
                <c:pt idx="3270">
                  <c:v>62359</c:v>
                </c:pt>
                <c:pt idx="3271">
                  <c:v>62366</c:v>
                </c:pt>
                <c:pt idx="3272">
                  <c:v>62373</c:v>
                </c:pt>
                <c:pt idx="3273">
                  <c:v>62380</c:v>
                </c:pt>
                <c:pt idx="3274">
                  <c:v>62387</c:v>
                </c:pt>
                <c:pt idx="3275">
                  <c:v>62394</c:v>
                </c:pt>
                <c:pt idx="3276">
                  <c:v>62401</c:v>
                </c:pt>
                <c:pt idx="3277">
                  <c:v>62408</c:v>
                </c:pt>
                <c:pt idx="3278">
                  <c:v>62415</c:v>
                </c:pt>
                <c:pt idx="3279">
                  <c:v>62422</c:v>
                </c:pt>
                <c:pt idx="3280">
                  <c:v>62429</c:v>
                </c:pt>
                <c:pt idx="3281">
                  <c:v>62436</c:v>
                </c:pt>
                <c:pt idx="3282">
                  <c:v>62443</c:v>
                </c:pt>
                <c:pt idx="3283">
                  <c:v>62450</c:v>
                </c:pt>
                <c:pt idx="3284">
                  <c:v>62457</c:v>
                </c:pt>
                <c:pt idx="3285">
                  <c:v>62464</c:v>
                </c:pt>
                <c:pt idx="3286">
                  <c:v>62471</c:v>
                </c:pt>
                <c:pt idx="3287">
                  <c:v>62478</c:v>
                </c:pt>
                <c:pt idx="3288">
                  <c:v>62485</c:v>
                </c:pt>
                <c:pt idx="3289">
                  <c:v>62492</c:v>
                </c:pt>
                <c:pt idx="3290">
                  <c:v>62499</c:v>
                </c:pt>
                <c:pt idx="3291">
                  <c:v>62506</c:v>
                </c:pt>
                <c:pt idx="3292">
                  <c:v>62513</c:v>
                </c:pt>
                <c:pt idx="3293">
                  <c:v>62520</c:v>
                </c:pt>
                <c:pt idx="3294">
                  <c:v>62527</c:v>
                </c:pt>
                <c:pt idx="3295">
                  <c:v>62534</c:v>
                </c:pt>
                <c:pt idx="3296">
                  <c:v>62541</c:v>
                </c:pt>
                <c:pt idx="3297">
                  <c:v>62548</c:v>
                </c:pt>
                <c:pt idx="3298">
                  <c:v>62555</c:v>
                </c:pt>
                <c:pt idx="3299">
                  <c:v>62562</c:v>
                </c:pt>
                <c:pt idx="3300">
                  <c:v>62569</c:v>
                </c:pt>
                <c:pt idx="3301">
                  <c:v>62576</c:v>
                </c:pt>
                <c:pt idx="3302">
                  <c:v>62583</c:v>
                </c:pt>
                <c:pt idx="3303">
                  <c:v>62590</c:v>
                </c:pt>
                <c:pt idx="3304">
                  <c:v>62597</c:v>
                </c:pt>
                <c:pt idx="3305">
                  <c:v>62604</c:v>
                </c:pt>
                <c:pt idx="3306">
                  <c:v>62611</c:v>
                </c:pt>
                <c:pt idx="3307">
                  <c:v>62618</c:v>
                </c:pt>
                <c:pt idx="3308">
                  <c:v>62625</c:v>
                </c:pt>
                <c:pt idx="3309">
                  <c:v>62632</c:v>
                </c:pt>
                <c:pt idx="3310">
                  <c:v>62639</c:v>
                </c:pt>
                <c:pt idx="3311">
                  <c:v>62646</c:v>
                </c:pt>
                <c:pt idx="3312">
                  <c:v>62653</c:v>
                </c:pt>
                <c:pt idx="3313">
                  <c:v>62660</c:v>
                </c:pt>
                <c:pt idx="3314">
                  <c:v>62667</c:v>
                </c:pt>
                <c:pt idx="3315">
                  <c:v>62674</c:v>
                </c:pt>
                <c:pt idx="3316">
                  <c:v>62681</c:v>
                </c:pt>
                <c:pt idx="3317">
                  <c:v>62688</c:v>
                </c:pt>
                <c:pt idx="3318">
                  <c:v>62695</c:v>
                </c:pt>
                <c:pt idx="3319">
                  <c:v>62702</c:v>
                </c:pt>
                <c:pt idx="3320">
                  <c:v>62709</c:v>
                </c:pt>
                <c:pt idx="3321">
                  <c:v>62716</c:v>
                </c:pt>
                <c:pt idx="3322">
                  <c:v>62723</c:v>
                </c:pt>
                <c:pt idx="3323">
                  <c:v>62730</c:v>
                </c:pt>
                <c:pt idx="3324">
                  <c:v>62737</c:v>
                </c:pt>
                <c:pt idx="3325">
                  <c:v>62744</c:v>
                </c:pt>
                <c:pt idx="3326">
                  <c:v>62751</c:v>
                </c:pt>
                <c:pt idx="3327">
                  <c:v>62758</c:v>
                </c:pt>
                <c:pt idx="3328">
                  <c:v>62765</c:v>
                </c:pt>
                <c:pt idx="3329">
                  <c:v>62772</c:v>
                </c:pt>
                <c:pt idx="3330">
                  <c:v>62779</c:v>
                </c:pt>
                <c:pt idx="3331">
                  <c:v>62786</c:v>
                </c:pt>
                <c:pt idx="3332">
                  <c:v>62793</c:v>
                </c:pt>
                <c:pt idx="3333">
                  <c:v>62800</c:v>
                </c:pt>
                <c:pt idx="3334">
                  <c:v>62807</c:v>
                </c:pt>
                <c:pt idx="3335">
                  <c:v>62814</c:v>
                </c:pt>
                <c:pt idx="3336">
                  <c:v>62821</c:v>
                </c:pt>
                <c:pt idx="3337">
                  <c:v>62828</c:v>
                </c:pt>
                <c:pt idx="3338">
                  <c:v>62835</c:v>
                </c:pt>
                <c:pt idx="3339">
                  <c:v>62842</c:v>
                </c:pt>
                <c:pt idx="3340">
                  <c:v>62849</c:v>
                </c:pt>
                <c:pt idx="3341">
                  <c:v>62856</c:v>
                </c:pt>
                <c:pt idx="3342">
                  <c:v>62863</c:v>
                </c:pt>
                <c:pt idx="3343">
                  <c:v>62870</c:v>
                </c:pt>
                <c:pt idx="3344">
                  <c:v>62877</c:v>
                </c:pt>
                <c:pt idx="3345">
                  <c:v>62884</c:v>
                </c:pt>
                <c:pt idx="3346">
                  <c:v>62891</c:v>
                </c:pt>
                <c:pt idx="3347">
                  <c:v>62898</c:v>
                </c:pt>
                <c:pt idx="3348">
                  <c:v>62905</c:v>
                </c:pt>
                <c:pt idx="3349">
                  <c:v>62912</c:v>
                </c:pt>
                <c:pt idx="3350">
                  <c:v>62919</c:v>
                </c:pt>
                <c:pt idx="3351">
                  <c:v>62926</c:v>
                </c:pt>
                <c:pt idx="3352">
                  <c:v>62933</c:v>
                </c:pt>
                <c:pt idx="3353">
                  <c:v>62940</c:v>
                </c:pt>
                <c:pt idx="3354">
                  <c:v>62947</c:v>
                </c:pt>
                <c:pt idx="3355">
                  <c:v>62954</c:v>
                </c:pt>
                <c:pt idx="3356">
                  <c:v>62961</c:v>
                </c:pt>
                <c:pt idx="3357">
                  <c:v>62968</c:v>
                </c:pt>
                <c:pt idx="3358">
                  <c:v>62975</c:v>
                </c:pt>
                <c:pt idx="3359">
                  <c:v>62982</c:v>
                </c:pt>
                <c:pt idx="3360">
                  <c:v>62989</c:v>
                </c:pt>
                <c:pt idx="3361">
                  <c:v>62996</c:v>
                </c:pt>
                <c:pt idx="3362">
                  <c:v>63003</c:v>
                </c:pt>
                <c:pt idx="3363">
                  <c:v>63010</c:v>
                </c:pt>
                <c:pt idx="3364">
                  <c:v>63017</c:v>
                </c:pt>
                <c:pt idx="3365">
                  <c:v>63024</c:v>
                </c:pt>
                <c:pt idx="3366">
                  <c:v>63031</c:v>
                </c:pt>
                <c:pt idx="3367">
                  <c:v>63038</c:v>
                </c:pt>
                <c:pt idx="3368">
                  <c:v>63045</c:v>
                </c:pt>
                <c:pt idx="3369">
                  <c:v>63052</c:v>
                </c:pt>
                <c:pt idx="3370">
                  <c:v>63059</c:v>
                </c:pt>
                <c:pt idx="3371">
                  <c:v>63066</c:v>
                </c:pt>
                <c:pt idx="3372">
                  <c:v>63073</c:v>
                </c:pt>
                <c:pt idx="3373">
                  <c:v>63080</c:v>
                </c:pt>
                <c:pt idx="3374">
                  <c:v>63087</c:v>
                </c:pt>
                <c:pt idx="3375">
                  <c:v>63094</c:v>
                </c:pt>
                <c:pt idx="3376">
                  <c:v>63101</c:v>
                </c:pt>
                <c:pt idx="3377">
                  <c:v>63108</c:v>
                </c:pt>
                <c:pt idx="3378">
                  <c:v>63115</c:v>
                </c:pt>
                <c:pt idx="3379">
                  <c:v>63122</c:v>
                </c:pt>
                <c:pt idx="3380">
                  <c:v>63129</c:v>
                </c:pt>
                <c:pt idx="3381">
                  <c:v>63136</c:v>
                </c:pt>
                <c:pt idx="3382">
                  <c:v>63143</c:v>
                </c:pt>
                <c:pt idx="3383">
                  <c:v>63150</c:v>
                </c:pt>
                <c:pt idx="3384">
                  <c:v>63157</c:v>
                </c:pt>
                <c:pt idx="3385">
                  <c:v>63164</c:v>
                </c:pt>
                <c:pt idx="3386">
                  <c:v>63171</c:v>
                </c:pt>
                <c:pt idx="3387">
                  <c:v>63178</c:v>
                </c:pt>
                <c:pt idx="3388">
                  <c:v>63185</c:v>
                </c:pt>
                <c:pt idx="3389">
                  <c:v>63192</c:v>
                </c:pt>
                <c:pt idx="3390">
                  <c:v>63199</c:v>
                </c:pt>
                <c:pt idx="3391">
                  <c:v>63206</c:v>
                </c:pt>
                <c:pt idx="3392">
                  <c:v>63213</c:v>
                </c:pt>
                <c:pt idx="3393">
                  <c:v>63220</c:v>
                </c:pt>
                <c:pt idx="3394">
                  <c:v>63227</c:v>
                </c:pt>
                <c:pt idx="3395">
                  <c:v>63234</c:v>
                </c:pt>
                <c:pt idx="3396">
                  <c:v>63241</c:v>
                </c:pt>
                <c:pt idx="3397">
                  <c:v>63248</c:v>
                </c:pt>
                <c:pt idx="3398">
                  <c:v>63255</c:v>
                </c:pt>
                <c:pt idx="3399">
                  <c:v>63262</c:v>
                </c:pt>
                <c:pt idx="3400">
                  <c:v>63269</c:v>
                </c:pt>
                <c:pt idx="3401">
                  <c:v>63276</c:v>
                </c:pt>
                <c:pt idx="3402">
                  <c:v>63283</c:v>
                </c:pt>
                <c:pt idx="3403">
                  <c:v>63290</c:v>
                </c:pt>
                <c:pt idx="3404">
                  <c:v>63297</c:v>
                </c:pt>
                <c:pt idx="3405">
                  <c:v>63304</c:v>
                </c:pt>
                <c:pt idx="3406">
                  <c:v>63311</c:v>
                </c:pt>
                <c:pt idx="3407">
                  <c:v>63318</c:v>
                </c:pt>
                <c:pt idx="3408">
                  <c:v>63325</c:v>
                </c:pt>
                <c:pt idx="3409">
                  <c:v>63332</c:v>
                </c:pt>
                <c:pt idx="3410">
                  <c:v>63339</c:v>
                </c:pt>
                <c:pt idx="3411">
                  <c:v>63346</c:v>
                </c:pt>
                <c:pt idx="3412">
                  <c:v>63353</c:v>
                </c:pt>
                <c:pt idx="3413">
                  <c:v>63360</c:v>
                </c:pt>
                <c:pt idx="3414">
                  <c:v>63367</c:v>
                </c:pt>
                <c:pt idx="3415">
                  <c:v>63374</c:v>
                </c:pt>
                <c:pt idx="3416">
                  <c:v>63381</c:v>
                </c:pt>
                <c:pt idx="3417">
                  <c:v>63388</c:v>
                </c:pt>
                <c:pt idx="3418">
                  <c:v>63395</c:v>
                </c:pt>
                <c:pt idx="3419">
                  <c:v>63402</c:v>
                </c:pt>
                <c:pt idx="3420">
                  <c:v>63409</c:v>
                </c:pt>
                <c:pt idx="3421">
                  <c:v>63416</c:v>
                </c:pt>
                <c:pt idx="3422">
                  <c:v>63423</c:v>
                </c:pt>
                <c:pt idx="3423">
                  <c:v>63430</c:v>
                </c:pt>
                <c:pt idx="3424">
                  <c:v>63437</c:v>
                </c:pt>
                <c:pt idx="3425">
                  <c:v>63444</c:v>
                </c:pt>
                <c:pt idx="3426">
                  <c:v>63451</c:v>
                </c:pt>
                <c:pt idx="3427">
                  <c:v>63458</c:v>
                </c:pt>
                <c:pt idx="3428">
                  <c:v>63465</c:v>
                </c:pt>
                <c:pt idx="3429">
                  <c:v>63472</c:v>
                </c:pt>
                <c:pt idx="3430">
                  <c:v>63479</c:v>
                </c:pt>
                <c:pt idx="3431">
                  <c:v>63486</c:v>
                </c:pt>
                <c:pt idx="3432">
                  <c:v>63493</c:v>
                </c:pt>
                <c:pt idx="3433">
                  <c:v>63500</c:v>
                </c:pt>
                <c:pt idx="3434">
                  <c:v>63507</c:v>
                </c:pt>
                <c:pt idx="3435">
                  <c:v>63514</c:v>
                </c:pt>
                <c:pt idx="3436">
                  <c:v>63521</c:v>
                </c:pt>
                <c:pt idx="3437">
                  <c:v>63528</c:v>
                </c:pt>
                <c:pt idx="3438">
                  <c:v>63535</c:v>
                </c:pt>
                <c:pt idx="3439">
                  <c:v>63542</c:v>
                </c:pt>
                <c:pt idx="3440">
                  <c:v>63550</c:v>
                </c:pt>
                <c:pt idx="3441">
                  <c:v>63557</c:v>
                </c:pt>
                <c:pt idx="3442">
                  <c:v>63564</c:v>
                </c:pt>
                <c:pt idx="3443">
                  <c:v>63571</c:v>
                </c:pt>
                <c:pt idx="3444">
                  <c:v>63578</c:v>
                </c:pt>
                <c:pt idx="3445">
                  <c:v>63585</c:v>
                </c:pt>
                <c:pt idx="3446">
                  <c:v>63592</c:v>
                </c:pt>
                <c:pt idx="3447">
                  <c:v>63599</c:v>
                </c:pt>
                <c:pt idx="3448">
                  <c:v>63606</c:v>
                </c:pt>
                <c:pt idx="3449">
                  <c:v>63613</c:v>
                </c:pt>
                <c:pt idx="3450">
                  <c:v>63620</c:v>
                </c:pt>
                <c:pt idx="3451">
                  <c:v>63627</c:v>
                </c:pt>
                <c:pt idx="3452">
                  <c:v>63634</c:v>
                </c:pt>
                <c:pt idx="3453">
                  <c:v>63641</c:v>
                </c:pt>
                <c:pt idx="3454">
                  <c:v>63648</c:v>
                </c:pt>
                <c:pt idx="3455">
                  <c:v>63655</c:v>
                </c:pt>
                <c:pt idx="3456">
                  <c:v>63662</c:v>
                </c:pt>
                <c:pt idx="3457">
                  <c:v>63669</c:v>
                </c:pt>
                <c:pt idx="3458">
                  <c:v>63676</c:v>
                </c:pt>
                <c:pt idx="3459">
                  <c:v>63683</c:v>
                </c:pt>
                <c:pt idx="3460">
                  <c:v>63690</c:v>
                </c:pt>
                <c:pt idx="3461">
                  <c:v>63697</c:v>
                </c:pt>
                <c:pt idx="3462">
                  <c:v>63704</c:v>
                </c:pt>
                <c:pt idx="3463">
                  <c:v>63711</c:v>
                </c:pt>
                <c:pt idx="3464">
                  <c:v>63718</c:v>
                </c:pt>
                <c:pt idx="3465">
                  <c:v>63725</c:v>
                </c:pt>
                <c:pt idx="3466">
                  <c:v>63732</c:v>
                </c:pt>
                <c:pt idx="3467">
                  <c:v>63739</c:v>
                </c:pt>
                <c:pt idx="3468">
                  <c:v>63746</c:v>
                </c:pt>
                <c:pt idx="3469">
                  <c:v>63753</c:v>
                </c:pt>
                <c:pt idx="3470">
                  <c:v>63760</c:v>
                </c:pt>
                <c:pt idx="3471">
                  <c:v>63767</c:v>
                </c:pt>
                <c:pt idx="3472">
                  <c:v>63774</c:v>
                </c:pt>
                <c:pt idx="3473">
                  <c:v>63781</c:v>
                </c:pt>
                <c:pt idx="3474">
                  <c:v>63788</c:v>
                </c:pt>
                <c:pt idx="3475">
                  <c:v>63795</c:v>
                </c:pt>
                <c:pt idx="3476">
                  <c:v>63802</c:v>
                </c:pt>
                <c:pt idx="3477">
                  <c:v>63809</c:v>
                </c:pt>
                <c:pt idx="3478">
                  <c:v>63816</c:v>
                </c:pt>
                <c:pt idx="3479">
                  <c:v>63823</c:v>
                </c:pt>
                <c:pt idx="3480">
                  <c:v>63830</c:v>
                </c:pt>
                <c:pt idx="3481">
                  <c:v>63837</c:v>
                </c:pt>
                <c:pt idx="3482">
                  <c:v>63844</c:v>
                </c:pt>
                <c:pt idx="3483">
                  <c:v>63851</c:v>
                </c:pt>
                <c:pt idx="3484">
                  <c:v>63858</c:v>
                </c:pt>
                <c:pt idx="3485">
                  <c:v>63865</c:v>
                </c:pt>
                <c:pt idx="3486">
                  <c:v>63872</c:v>
                </c:pt>
                <c:pt idx="3487">
                  <c:v>63879</c:v>
                </c:pt>
                <c:pt idx="3488">
                  <c:v>63886</c:v>
                </c:pt>
                <c:pt idx="3489">
                  <c:v>63893</c:v>
                </c:pt>
                <c:pt idx="3490">
                  <c:v>63900</c:v>
                </c:pt>
                <c:pt idx="3491">
                  <c:v>63907</c:v>
                </c:pt>
                <c:pt idx="3492">
                  <c:v>63915</c:v>
                </c:pt>
                <c:pt idx="3493">
                  <c:v>63922</c:v>
                </c:pt>
                <c:pt idx="3494">
                  <c:v>63929</c:v>
                </c:pt>
                <c:pt idx="3495">
                  <c:v>63936</c:v>
                </c:pt>
                <c:pt idx="3496">
                  <c:v>63943</c:v>
                </c:pt>
                <c:pt idx="3497">
                  <c:v>63950</c:v>
                </c:pt>
                <c:pt idx="3498">
                  <c:v>63957</c:v>
                </c:pt>
                <c:pt idx="3499">
                  <c:v>63964</c:v>
                </c:pt>
                <c:pt idx="3500">
                  <c:v>63971</c:v>
                </c:pt>
                <c:pt idx="3501">
                  <c:v>63978</c:v>
                </c:pt>
                <c:pt idx="3502">
                  <c:v>63985</c:v>
                </c:pt>
                <c:pt idx="3503">
                  <c:v>63992</c:v>
                </c:pt>
                <c:pt idx="3504">
                  <c:v>63999</c:v>
                </c:pt>
                <c:pt idx="3505">
                  <c:v>64006</c:v>
                </c:pt>
              </c:numCache>
            </c:numRef>
          </c:cat>
          <c:val>
            <c:numRef>
              <c:f>Eur6M!$AF$3:$AF$3508</c:f>
              <c:numCache>
                <c:formatCode>0.0000%</c:formatCode>
                <c:ptCount val="35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6494424"/>
        <c:axId val="776492072"/>
      </c:lineChart>
      <c:dateAx>
        <c:axId val="776494424"/>
        <c:scaling>
          <c:orientation val="minMax"/>
          <c:max val="43010"/>
          <c:min val="42277"/>
        </c:scaling>
        <c:delete val="0"/>
        <c:axPos val="b"/>
        <c:numFmt formatCode="mmm\-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6492072"/>
        <c:crosses val="autoZero"/>
        <c:auto val="1"/>
        <c:lblOffset val="100"/>
        <c:baseTimeUnit val="days"/>
        <c:majorUnit val="3"/>
        <c:majorTimeUnit val="months"/>
      </c:dateAx>
      <c:valAx>
        <c:axId val="776492072"/>
        <c:scaling>
          <c:orientation val="minMax"/>
          <c:max val="3.0000000000000001E-3"/>
          <c:min val="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6494424"/>
        <c:crosses val="autoZero"/>
        <c:crossBetween val="between"/>
        <c:majorUnit val="5.0000000000000001E-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323850</xdr:colOff>
      <xdr:row>2</xdr:row>
      <xdr:rowOff>133349</xdr:rowOff>
    </xdr:from>
    <xdr:to>
      <xdr:col>48</xdr:col>
      <xdr:colOff>1130625</xdr:colOff>
      <xdr:row>38</xdr:row>
      <xdr:rowOff>29849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76200</xdr:colOff>
          <xdr:row>1</xdr:row>
          <xdr:rowOff>0</xdr:rowOff>
        </xdr:from>
        <xdr:to>
          <xdr:col>41</xdr:col>
          <xdr:colOff>619125</xdr:colOff>
          <xdr:row>2</xdr:row>
          <xdr:rowOff>9525</xdr:rowOff>
        </xdr:to>
        <xdr:sp macro="" textlink="">
          <xdr:nvSpPr>
            <xdr:cNvPr id="4097" name="Length2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581025</xdr:colOff>
          <xdr:row>1</xdr:row>
          <xdr:rowOff>0</xdr:rowOff>
        </xdr:from>
        <xdr:to>
          <xdr:col>40</xdr:col>
          <xdr:colOff>1123950</xdr:colOff>
          <xdr:row>2</xdr:row>
          <xdr:rowOff>9525</xdr:rowOff>
        </xdr:to>
        <xdr:sp macro="" textlink="">
          <xdr:nvSpPr>
            <xdr:cNvPr id="4098" name="Length1" descr="3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733425</xdr:colOff>
          <xdr:row>1</xdr:row>
          <xdr:rowOff>0</xdr:rowOff>
        </xdr:from>
        <xdr:to>
          <xdr:col>42</xdr:col>
          <xdr:colOff>123825</xdr:colOff>
          <xdr:row>2</xdr:row>
          <xdr:rowOff>9525</xdr:rowOff>
        </xdr:to>
        <xdr:sp macro="" textlink="">
          <xdr:nvSpPr>
            <xdr:cNvPr id="4099" name="Length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228600</xdr:colOff>
          <xdr:row>1</xdr:row>
          <xdr:rowOff>0</xdr:rowOff>
        </xdr:from>
        <xdr:to>
          <xdr:col>42</xdr:col>
          <xdr:colOff>771525</xdr:colOff>
          <xdr:row>2</xdr:row>
          <xdr:rowOff>9525</xdr:rowOff>
        </xdr:to>
        <xdr:sp macro="" textlink="">
          <xdr:nvSpPr>
            <xdr:cNvPr id="4100" name="Length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152400</xdr:colOff>
          <xdr:row>1</xdr:row>
          <xdr:rowOff>0</xdr:rowOff>
        </xdr:from>
        <xdr:to>
          <xdr:col>43</xdr:col>
          <xdr:colOff>695325</xdr:colOff>
          <xdr:row>2</xdr:row>
          <xdr:rowOff>9525</xdr:rowOff>
        </xdr:to>
        <xdr:sp macro="" textlink="">
          <xdr:nvSpPr>
            <xdr:cNvPr id="4101" name="Length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66675</xdr:colOff>
          <xdr:row>1</xdr:row>
          <xdr:rowOff>0</xdr:rowOff>
        </xdr:from>
        <xdr:to>
          <xdr:col>45</xdr:col>
          <xdr:colOff>0</xdr:colOff>
          <xdr:row>2</xdr:row>
          <xdr:rowOff>9525</xdr:rowOff>
        </xdr:to>
        <xdr:sp macro="" textlink="">
          <xdr:nvSpPr>
            <xdr:cNvPr id="4102" name="Length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114300</xdr:colOff>
          <xdr:row>1</xdr:row>
          <xdr:rowOff>0</xdr:rowOff>
        </xdr:from>
        <xdr:to>
          <xdr:col>46</xdr:col>
          <xdr:colOff>47625</xdr:colOff>
          <xdr:row>2</xdr:row>
          <xdr:rowOff>9525</xdr:rowOff>
        </xdr:to>
        <xdr:sp macro="" textlink="">
          <xdr:nvSpPr>
            <xdr:cNvPr id="4103" name="Length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333375</xdr:colOff>
      <xdr:row>38</xdr:row>
      <xdr:rowOff>19049</xdr:rowOff>
    </xdr:from>
    <xdr:to>
      <xdr:col>48</xdr:col>
      <xdr:colOff>1140150</xdr:colOff>
      <xdr:row>73</xdr:row>
      <xdr:rowOff>58424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323850</xdr:colOff>
      <xdr:row>2</xdr:row>
      <xdr:rowOff>133349</xdr:rowOff>
    </xdr:from>
    <xdr:to>
      <xdr:col>46</xdr:col>
      <xdr:colOff>1130625</xdr:colOff>
      <xdr:row>38</xdr:row>
      <xdr:rowOff>29849</xdr:rowOff>
    </xdr:to>
    <xdr:graphicFrame macro="">
      <xdr:nvGraphicFramePr>
        <xdr:cNvPr id="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76200</xdr:colOff>
          <xdr:row>1</xdr:row>
          <xdr:rowOff>0</xdr:rowOff>
        </xdr:from>
        <xdr:to>
          <xdr:col>39</xdr:col>
          <xdr:colOff>619125</xdr:colOff>
          <xdr:row>2</xdr:row>
          <xdr:rowOff>9525</xdr:rowOff>
        </xdr:to>
        <xdr:sp macro="" textlink="">
          <xdr:nvSpPr>
            <xdr:cNvPr id="2049" name="Length2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581025</xdr:colOff>
          <xdr:row>1</xdr:row>
          <xdr:rowOff>0</xdr:rowOff>
        </xdr:from>
        <xdr:to>
          <xdr:col>38</xdr:col>
          <xdr:colOff>1123950</xdr:colOff>
          <xdr:row>2</xdr:row>
          <xdr:rowOff>9525</xdr:rowOff>
        </xdr:to>
        <xdr:sp macro="" textlink="">
          <xdr:nvSpPr>
            <xdr:cNvPr id="2050" name="Length1" descr="3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733425</xdr:colOff>
          <xdr:row>1</xdr:row>
          <xdr:rowOff>0</xdr:rowOff>
        </xdr:from>
        <xdr:to>
          <xdr:col>40</xdr:col>
          <xdr:colOff>123825</xdr:colOff>
          <xdr:row>2</xdr:row>
          <xdr:rowOff>9525</xdr:rowOff>
        </xdr:to>
        <xdr:sp macro="" textlink="">
          <xdr:nvSpPr>
            <xdr:cNvPr id="2051" name="Length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228600</xdr:colOff>
          <xdr:row>1</xdr:row>
          <xdr:rowOff>0</xdr:rowOff>
        </xdr:from>
        <xdr:to>
          <xdr:col>40</xdr:col>
          <xdr:colOff>771525</xdr:colOff>
          <xdr:row>2</xdr:row>
          <xdr:rowOff>9525</xdr:rowOff>
        </xdr:to>
        <xdr:sp macro="" textlink="">
          <xdr:nvSpPr>
            <xdr:cNvPr id="2052" name="Length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152400</xdr:colOff>
          <xdr:row>1</xdr:row>
          <xdr:rowOff>0</xdr:rowOff>
        </xdr:from>
        <xdr:to>
          <xdr:col>41</xdr:col>
          <xdr:colOff>695325</xdr:colOff>
          <xdr:row>2</xdr:row>
          <xdr:rowOff>9525</xdr:rowOff>
        </xdr:to>
        <xdr:sp macro="" textlink="">
          <xdr:nvSpPr>
            <xdr:cNvPr id="2053" name="Length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0</xdr:colOff>
          <xdr:row>2</xdr:row>
          <xdr:rowOff>9525</xdr:rowOff>
        </xdr:to>
        <xdr:sp macro="" textlink="">
          <xdr:nvSpPr>
            <xdr:cNvPr id="2054" name="Length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114300</xdr:colOff>
          <xdr:row>1</xdr:row>
          <xdr:rowOff>0</xdr:rowOff>
        </xdr:from>
        <xdr:to>
          <xdr:col>44</xdr:col>
          <xdr:colOff>47625</xdr:colOff>
          <xdr:row>2</xdr:row>
          <xdr:rowOff>9525</xdr:rowOff>
        </xdr:to>
        <xdr:sp macro="" textlink="">
          <xdr:nvSpPr>
            <xdr:cNvPr id="2055" name="Length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333375</xdr:colOff>
      <xdr:row>38</xdr:row>
      <xdr:rowOff>19049</xdr:rowOff>
    </xdr:from>
    <xdr:to>
      <xdr:col>46</xdr:col>
      <xdr:colOff>1140150</xdr:colOff>
      <xdr:row>73</xdr:row>
      <xdr:rowOff>58424</xdr:rowOff>
    </xdr:to>
    <xdr:graphicFrame macro="">
      <xdr:nvGraphicFramePr>
        <xdr:cNvPr id="12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13"/>
  <sheetViews>
    <sheetView showGridLines="0" workbookViewId="0">
      <selection activeCell="D4" sqref="D4"/>
    </sheetView>
  </sheetViews>
  <sheetFormatPr defaultRowHeight="11.25" x14ac:dyDescent="0.2"/>
  <cols>
    <col min="1" max="2" width="2.7109375" style="1" customWidth="1"/>
    <col min="3" max="3" width="16.140625" style="1" bestFit="1" customWidth="1"/>
    <col min="4" max="4" width="17.28515625" style="1" bestFit="1" customWidth="1"/>
    <col min="5" max="5" width="2.7109375" style="1" customWidth="1"/>
    <col min="6" max="16384" width="9.140625" style="1"/>
  </cols>
  <sheetData>
    <row r="2" spans="2:5" x14ac:dyDescent="0.2">
      <c r="B2" s="56" t="s">
        <v>78</v>
      </c>
      <c r="C2" s="57"/>
      <c r="D2" s="57"/>
      <c r="E2" s="58"/>
    </row>
    <row r="3" spans="2:5" x14ac:dyDescent="0.2">
      <c r="B3" s="48"/>
      <c r="C3" s="49"/>
      <c r="D3" s="49"/>
      <c r="E3" s="50"/>
    </row>
    <row r="4" spans="2:5" x14ac:dyDescent="0.2">
      <c r="B4" s="51"/>
      <c r="C4" s="37" t="s">
        <v>79</v>
      </c>
      <c r="D4" s="60"/>
      <c r="E4" s="52"/>
    </row>
    <row r="5" spans="2:5" x14ac:dyDescent="0.2">
      <c r="B5" s="51"/>
      <c r="C5" s="37" t="s">
        <v>72</v>
      </c>
      <c r="D5" s="59" t="s">
        <v>75</v>
      </c>
      <c r="E5" s="52"/>
    </row>
    <row r="6" spans="2:5" x14ac:dyDescent="0.2">
      <c r="B6" s="51"/>
      <c r="C6" s="37" t="s">
        <v>73</v>
      </c>
      <c r="D6" s="59" t="s">
        <v>76</v>
      </c>
      <c r="E6" s="52"/>
    </row>
    <row r="7" spans="2:5" x14ac:dyDescent="0.2">
      <c r="B7" s="51"/>
      <c r="C7" s="37" t="s">
        <v>106</v>
      </c>
      <c r="D7" s="59" t="str">
        <f>currency&amp;"ON"</f>
        <v>EURON</v>
      </c>
      <c r="E7" s="52"/>
    </row>
    <row r="8" spans="2:5" x14ac:dyDescent="0.2">
      <c r="B8" s="51"/>
      <c r="C8" s="37" t="s">
        <v>74</v>
      </c>
      <c r="D8" s="59" t="s">
        <v>77</v>
      </c>
      <c r="E8" s="52"/>
    </row>
    <row r="9" spans="2:5" x14ac:dyDescent="0.2">
      <c r="B9" s="51"/>
      <c r="C9" s="37" t="s">
        <v>107</v>
      </c>
      <c r="D9" s="74">
        <f>_xll.qlSettingsEvaluationDate(trigger)</f>
        <v>42277</v>
      </c>
      <c r="E9" s="52"/>
    </row>
    <row r="10" spans="2:5" x14ac:dyDescent="0.2">
      <c r="B10" s="51"/>
      <c r="C10" s="37" t="s">
        <v>108</v>
      </c>
      <c r="D10" s="74">
        <f>_xll.qlCalendarAdvance(calendar,D9,"2D","mf",,trigger)</f>
        <v>42279</v>
      </c>
      <c r="E10" s="52"/>
    </row>
    <row r="11" spans="2:5" x14ac:dyDescent="0.2">
      <c r="B11" s="51"/>
      <c r="C11" s="37" t="s">
        <v>80</v>
      </c>
      <c r="D11" s="47" t="b">
        <v>1</v>
      </c>
      <c r="E11" s="52"/>
    </row>
    <row r="12" spans="2:5" x14ac:dyDescent="0.2">
      <c r="B12" s="51"/>
      <c r="C12" s="37" t="s">
        <v>81</v>
      </c>
      <c r="D12" s="47" t="b">
        <v>1</v>
      </c>
      <c r="E12" s="52"/>
    </row>
    <row r="13" spans="2:5" x14ac:dyDescent="0.2">
      <c r="B13" s="53"/>
      <c r="C13" s="54"/>
      <c r="D13" s="54"/>
      <c r="E13" s="55"/>
    </row>
  </sheetData>
  <dataValidations count="2">
    <dataValidation type="list" allowBlank="1" showInputMessage="1" showErrorMessage="1" sqref="D5">
      <formula1>"EUR,USD,GBP,JPY,CHF,AUD,CNY,CNH,HKD,RMB,SEK,PLN,HUF,CZK"</formula1>
    </dataValidation>
    <dataValidation type="list" allowBlank="1" showInputMessage="1" showErrorMessage="1" sqref="D8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O3508"/>
  <sheetViews>
    <sheetView showGridLines="0" topLeftCell="O1" workbookViewId="0">
      <selection activeCell="Z3" sqref="Z3:AA13"/>
    </sheetView>
  </sheetViews>
  <sheetFormatPr defaultRowHeight="11.25" outlineLevelCol="1" x14ac:dyDescent="0.2"/>
  <cols>
    <col min="1" max="1" width="6" style="1" customWidth="1" outlineLevel="1"/>
    <col min="2" max="2" width="5.7109375" style="1" customWidth="1" outlineLevel="1"/>
    <col min="3" max="3" width="6.28515625" style="1" customWidth="1" outlineLevel="1"/>
    <col min="4" max="4" width="7" style="1" customWidth="1" outlineLevel="1"/>
    <col min="5" max="5" width="19.28515625" style="1" customWidth="1" outlineLevel="1"/>
    <col min="6" max="6" width="20.28515625" style="1" customWidth="1" outlineLevel="1"/>
    <col min="7" max="7" width="10.140625" style="1" customWidth="1" outlineLevel="1"/>
    <col min="8" max="8" width="15.140625" style="1" customWidth="1" outlineLevel="1"/>
    <col min="9" max="9" width="8" style="1" customWidth="1" outlineLevel="1"/>
    <col min="10" max="10" width="21.42578125" style="1" customWidth="1" outlineLevel="1"/>
    <col min="11" max="12" width="15.140625" style="1" customWidth="1" outlineLevel="1"/>
    <col min="13" max="13" width="10" style="1" customWidth="1" outlineLevel="1"/>
    <col min="14" max="14" width="9" style="1" customWidth="1" outlineLevel="1"/>
    <col min="15" max="15" width="4.85546875" style="1" customWidth="1" outlineLevel="1"/>
    <col min="16" max="16" width="2.7109375" style="1" customWidth="1"/>
    <col min="17" max="17" width="10" style="1" hidden="1" customWidth="1" outlineLevel="1"/>
    <col min="18" max="18" width="21.42578125" style="1" bestFit="1" customWidth="1" collapsed="1"/>
    <col min="19" max="19" width="12" style="1" bestFit="1" customWidth="1"/>
    <col min="20" max="23" width="10.7109375" style="1" customWidth="1"/>
    <col min="24" max="24" width="11.28515625" style="1" customWidth="1"/>
    <col min="25" max="25" width="2.7109375" style="1" customWidth="1"/>
    <col min="26" max="26" width="21" style="1" customWidth="1"/>
    <col min="27" max="27" width="17.28515625" style="1" bestFit="1" customWidth="1"/>
    <col min="28" max="28" width="6" style="1" bestFit="1" customWidth="1"/>
    <col min="29" max="29" width="2.7109375" style="1" customWidth="1"/>
    <col min="30" max="30" width="5" style="1" bestFit="1" customWidth="1"/>
    <col min="31" max="33" width="17.28515625" style="1" customWidth="1"/>
    <col min="34" max="34" width="9.140625" style="1"/>
    <col min="35" max="35" width="14" style="1" customWidth="1"/>
    <col min="36" max="36" width="12.140625" style="1" customWidth="1"/>
    <col min="37" max="37" width="12.5703125" style="1" customWidth="1"/>
    <col min="38" max="38" width="6.5703125" style="1" customWidth="1"/>
    <col min="39" max="39" width="9.140625" style="1"/>
    <col min="40" max="40" width="3.7109375" style="1" customWidth="1"/>
    <col min="41" max="42" width="17.28515625" style="1" bestFit="1" customWidth="1"/>
    <col min="43" max="43" width="12" style="1" bestFit="1" customWidth="1"/>
    <col min="44" max="44" width="11" style="1" bestFit="1" customWidth="1"/>
    <col min="45" max="46" width="9.140625" style="1"/>
    <col min="47" max="47" width="4.42578125" style="1" customWidth="1"/>
    <col min="48" max="48" width="9.140625" style="1"/>
    <col min="49" max="49" width="17.85546875" style="1" bestFit="1" customWidth="1"/>
    <col min="50" max="50" width="2.7109375" style="1" customWidth="1"/>
    <col min="51" max="51" width="10" style="1" hidden="1" customWidth="1" outlineLevel="1"/>
    <col min="52" max="52" width="6" style="1" hidden="1" customWidth="1" outlineLevel="1"/>
    <col min="53" max="54" width="17.85546875" style="1" hidden="1" customWidth="1" outlineLevel="1"/>
    <col min="55" max="55" width="11" style="1" hidden="1" customWidth="1" outlineLevel="1"/>
    <col min="56" max="60" width="9.140625" style="1" hidden="1" customWidth="1" outlineLevel="1"/>
    <col min="61" max="61" width="2.7109375" style="1" customWidth="1" collapsed="1"/>
    <col min="62" max="62" width="6" style="1" customWidth="1"/>
    <col min="63" max="64" width="17.28515625" style="1" bestFit="1" customWidth="1"/>
    <col min="65" max="66" width="11" style="1" bestFit="1" customWidth="1"/>
    <col min="67" max="67" width="9" style="1" bestFit="1" customWidth="1"/>
    <col min="68" max="69" width="11" style="1" bestFit="1" customWidth="1"/>
    <col min="70" max="16384" width="9.140625" style="1"/>
  </cols>
  <sheetData>
    <row r="1" spans="1:67" x14ac:dyDescent="0.2">
      <c r="J1" s="1" t="str">
        <f>PROPER(currency)&amp;familyname&amp;$AA$20</f>
        <v>Euribor3M</v>
      </c>
      <c r="BJ1" s="1" t="s">
        <v>86</v>
      </c>
    </row>
    <row r="2" spans="1:67" ht="21" customHeight="1" x14ac:dyDescent="0.25">
      <c r="A2" s="3" t="s">
        <v>8</v>
      </c>
      <c r="B2" s="3" t="s">
        <v>103</v>
      </c>
      <c r="C2" s="3"/>
      <c r="D2" s="3" t="s">
        <v>102</v>
      </c>
      <c r="E2" s="23" t="s">
        <v>101</v>
      </c>
      <c r="F2" s="23" t="s">
        <v>100</v>
      </c>
      <c r="G2" s="3" t="s">
        <v>104</v>
      </c>
      <c r="H2" s="3" t="s">
        <v>142</v>
      </c>
      <c r="I2" s="3" t="s">
        <v>105</v>
      </c>
      <c r="J2" s="3" t="s">
        <v>11</v>
      </c>
      <c r="K2" s="21" t="s">
        <v>12</v>
      </c>
      <c r="L2" s="21" t="s">
        <v>143</v>
      </c>
      <c r="M2" s="22" t="s">
        <v>54</v>
      </c>
      <c r="N2" s="22" t="s">
        <v>55</v>
      </c>
      <c r="O2" s="22" t="s">
        <v>56</v>
      </c>
      <c r="Q2" s="22" t="s">
        <v>62</v>
      </c>
      <c r="R2" s="22" t="s">
        <v>99</v>
      </c>
      <c r="S2" s="22" t="s">
        <v>57</v>
      </c>
      <c r="T2" s="22" t="s">
        <v>97</v>
      </c>
      <c r="U2" s="22" t="s">
        <v>152</v>
      </c>
      <c r="V2" s="22" t="s">
        <v>98</v>
      </c>
      <c r="W2" s="22" t="s">
        <v>125</v>
      </c>
      <c r="X2" s="22" t="s">
        <v>123</v>
      </c>
      <c r="AD2" s="37"/>
      <c r="AE2" s="22" t="s">
        <v>126</v>
      </c>
      <c r="AF2" s="22" t="s">
        <v>64</v>
      </c>
      <c r="AG2" s="22" t="s">
        <v>63</v>
      </c>
      <c r="AH2" s="22" t="s">
        <v>127</v>
      </c>
      <c r="AI2" s="22" t="s">
        <v>128</v>
      </c>
      <c r="AJ2" s="22" t="s">
        <v>120</v>
      </c>
      <c r="AK2" s="22" t="s">
        <v>146</v>
      </c>
      <c r="AL2" s="22" t="s">
        <v>111</v>
      </c>
      <c r="AV2" s="22" t="s">
        <v>64</v>
      </c>
      <c r="AW2" s="121"/>
      <c r="AY2" s="118" t="s">
        <v>131</v>
      </c>
      <c r="AZ2" s="119"/>
      <c r="BA2" s="119"/>
      <c r="BB2" s="119"/>
      <c r="BC2" s="120"/>
      <c r="BD2" s="118" t="s">
        <v>132</v>
      </c>
      <c r="BE2" s="119"/>
      <c r="BF2" s="119"/>
      <c r="BG2" s="119"/>
      <c r="BH2" s="120"/>
      <c r="BJ2" s="124"/>
      <c r="BK2" s="22" t="s">
        <v>64</v>
      </c>
      <c r="BL2" s="22" t="s">
        <v>63</v>
      </c>
      <c r="BM2" s="22" t="s">
        <v>94</v>
      </c>
      <c r="BN2" s="22" t="s">
        <v>95</v>
      </c>
      <c r="BO2" s="22" t="s">
        <v>96</v>
      </c>
    </row>
    <row r="3" spans="1:67" x14ac:dyDescent="0.2">
      <c r="A3" s="2" t="s">
        <v>65</v>
      </c>
      <c r="B3" s="63"/>
      <c r="C3" s="63"/>
      <c r="D3" s="63"/>
      <c r="E3" s="63"/>
      <c r="F3" s="63"/>
      <c r="G3" s="2" t="str">
        <f>PROPER(currency)&amp;familyname&amp;A3</f>
        <v>Euribor1M</v>
      </c>
      <c r="H3" s="2" t="str">
        <f>_xll.qlForwardIborIndex(,familyname,A3,2,currency,calendar,"mf",TRUE,"actual/360",,permanent,trigger,objectoverwrite)</f>
        <v>obj_005cf#0001</v>
      </c>
      <c r="I3" s="63"/>
      <c r="J3" s="2" t="str">
        <f>currency&amp;A3&amp;"D_SYNTH"&amp;$AA$20&amp;"_Quote"</f>
        <v>EUR1MD_SYNTH3M_Quote</v>
      </c>
      <c r="K3" s="2"/>
      <c r="L3" s="2"/>
      <c r="M3" s="15" t="b">
        <v>0</v>
      </c>
      <c r="N3" s="18">
        <v>10</v>
      </c>
      <c r="O3" s="18">
        <v>1</v>
      </c>
      <c r="Q3" s="81"/>
      <c r="R3" s="81"/>
      <c r="S3" s="82"/>
      <c r="T3" s="83"/>
      <c r="U3" s="83"/>
      <c r="V3" s="83">
        <f>SettlementDate</f>
        <v>42279</v>
      </c>
      <c r="W3" s="87">
        <f>_xll.qlYieldTSDiscount($AA$22,V3)</f>
        <v>1.0000063889195221</v>
      </c>
      <c r="X3" s="87" t="e">
        <f t="array" ref="X3:X72">_xll.qlDiscountCorrectedTermStructureData(AA43)</f>
        <v>#VALUE!</v>
      </c>
      <c r="Z3" s="35" t="s">
        <v>144</v>
      </c>
      <c r="AA3" s="85" t="str">
        <f>_xll.qlFwdRateCurveMonotonicCubicNaturalSpline(,familyname,"3M",1,currency,calendar,"mf",TRUE,"actual/360",_xll.ohPack(Q4:Q72),,,trigger)</f>
        <v>obj_00631#0002</v>
      </c>
      <c r="AD3" s="39"/>
      <c r="AE3" s="40">
        <f>_xll.qlInterestRateIndexFixingDate($AA$21,AF3)</f>
        <v>42277</v>
      </c>
      <c r="AF3" s="40">
        <f>_xll.qlCalendarAdvance(calendar,_xll.qlSettingsEvaluationDate(trigger),"2D",,,trigger)</f>
        <v>42279</v>
      </c>
      <c r="AG3" s="40">
        <f>_xll.qlInterestRateIndexMaturity($AA$21,AF3,)</f>
        <v>42373</v>
      </c>
      <c r="AH3" s="43" t="e">
        <f>_xll.qlTenorBasisValue(TenorBasis3M,AF3,_xll.ohTrigger(trigger,$AA$36))</f>
        <v>#NUM!</v>
      </c>
      <c r="AI3" s="90" t="e">
        <f>_xll.qlTenorBasisForwardRate(TenorBasis3M,AF3,_xll.ohTrigger(trigger,$AA$36))</f>
        <v>#NUM!</v>
      </c>
      <c r="AJ3" s="90">
        <f>_xll.qlIndexFixing($AA$21,$AE3,TRUE,_xll.ohTrigger(trigger))</f>
        <v>-4.4600000072561179E-4</v>
      </c>
      <c r="AK3" s="43">
        <f>_xll.qlIndexFixing($AA$6,$AE3,TRUE,trigger)</f>
        <v>-4.46E-4</v>
      </c>
      <c r="AL3" s="45">
        <f>(AJ3-AK3)*10000</f>
        <v>-7.2561179070493309E-9</v>
      </c>
      <c r="AY3" s="92" t="s">
        <v>133</v>
      </c>
      <c r="AZ3" s="93" t="s">
        <v>134</v>
      </c>
      <c r="BA3" s="94" t="s">
        <v>135</v>
      </c>
      <c r="BB3" s="93" t="s">
        <v>136</v>
      </c>
      <c r="BC3" s="95" t="s">
        <v>137</v>
      </c>
      <c r="BD3" s="93" t="s">
        <v>138</v>
      </c>
      <c r="BE3" s="93" t="s">
        <v>135</v>
      </c>
      <c r="BF3" s="93" t="s">
        <v>139</v>
      </c>
      <c r="BG3" s="93" t="s">
        <v>136</v>
      </c>
      <c r="BH3" s="93" t="s">
        <v>137</v>
      </c>
      <c r="BJ3" s="24" t="s">
        <v>87</v>
      </c>
      <c r="BK3" s="25">
        <f>_xll.qlCalendarAdvance(calendar,_xll.qlSettingsEvaluationDate(trigger),"2D")</f>
        <v>42279</v>
      </c>
      <c r="BL3" s="25">
        <f>_xll.qlCalendarAdvance(calendar,BK3,BJ3)</f>
        <v>42282</v>
      </c>
      <c r="BM3" s="125">
        <f>_xll.qlQuoteValue(currency&amp;"SN"&amp;"D_SYNTH"&amp;$AA$20&amp;"_Quote",trigger)</f>
        <v>-4.5100000000000001E-4</v>
      </c>
      <c r="BN3" s="125" t="e">
        <f>_xll.qlTenorBasisForwardRate2($AA$29,BK3,BL3,_xll.ohTrigger(Eur3M!$AA$36,trigger))</f>
        <v>#NUM!</v>
      </c>
      <c r="BO3" s="30" t="e">
        <f>BM3-BN3</f>
        <v>#NUM!</v>
      </c>
    </row>
    <row r="4" spans="1:67" ht="11.25" customHeight="1" x14ac:dyDescent="0.25">
      <c r="A4" s="7" t="s">
        <v>91</v>
      </c>
      <c r="B4" s="64"/>
      <c r="C4" s="64"/>
      <c r="D4" s="64"/>
      <c r="E4" s="64"/>
      <c r="F4" s="64"/>
      <c r="G4" s="7" t="str">
        <f>PROPER(currency)&amp;familyname&amp;A4</f>
        <v>Euribor2M</v>
      </c>
      <c r="H4" s="7" t="str">
        <f>_xll.qlForwardIborIndex(,familyname,A4,2,currency,calendar,"mf",TRUE,"actual/360",,permanent,trigger,objectoverwrite)</f>
        <v>obj_00596#0001</v>
      </c>
      <c r="I4" s="64"/>
      <c r="J4" s="7" t="str">
        <f>currency&amp;A4&amp;"D_SYNTH"&amp;$AA$20&amp;"_Quote"</f>
        <v>EUR2MD_SYNTH3M_Quote</v>
      </c>
      <c r="K4" s="7"/>
      <c r="L4" s="7"/>
      <c r="M4" s="16" t="b">
        <v>0</v>
      </c>
      <c r="N4" s="19">
        <v>10</v>
      </c>
      <c r="O4" s="19">
        <v>1</v>
      </c>
      <c r="Q4" s="24" t="str">
        <f t="array" ref="Q4:Q72">_xll.ohFilter($L$3:$L$70,$M$3:$M$70)</f>
        <v>obj_00594#0001</v>
      </c>
      <c r="R4" s="26" t="str">
        <f>_xll.qlForwardHelperQuoteName(Q4,trigger)</f>
        <v>EUR3MD_SYNTH3M_Quote</v>
      </c>
      <c r="S4" s="31">
        <f>_xll.qlForwardHelperQuoteValue(Q4,trigger)</f>
        <v>-4.46E-4</v>
      </c>
      <c r="T4" s="61">
        <f>_xll.qlForwardHelperEarliestDate(Q4,trigger)</f>
        <v>42279</v>
      </c>
      <c r="U4" s="61">
        <f>_xll.qlForwardHelperLatestRelevantDate(Q4,trigger)</f>
        <v>42373</v>
      </c>
      <c r="V4" s="61">
        <f>_xll.qlForwardHelperPillarDate(Q4,trigger)</f>
        <v>42279</v>
      </c>
      <c r="W4" s="88">
        <f>_xll.qlYieldTSDiscount($AA$22,V4)</f>
        <v>1.0000063889195221</v>
      </c>
      <c r="X4" s="88" t="e">
        <v>#VALUE!</v>
      </c>
      <c r="Z4" s="35" t="s">
        <v>145</v>
      </c>
      <c r="AA4" s="85" t="str">
        <f>_xll.qlRelinkableHandleForwardRateCurve("FWD"&amp;currency&amp;AA20,,,trigger)</f>
        <v>FWDEUR3M#0001</v>
      </c>
      <c r="AD4" s="39" t="s">
        <v>87</v>
      </c>
      <c r="AE4" s="40">
        <f>_xll.qlInterestRateIndexFixingDate($AA$21,AF4)</f>
        <v>42278</v>
      </c>
      <c r="AF4" s="40">
        <f>_xll.qlCalendarAdvance(calendar,$AF$3,AD4,,,trigger)</f>
        <v>42282</v>
      </c>
      <c r="AG4" s="40">
        <f>_xll.qlInterestRateIndexMaturity($AA$21,AF4,)</f>
        <v>42374</v>
      </c>
      <c r="AH4" s="43" t="e">
        <f>_xll.qlTenorBasisValue(TenorBasis3M,AF4,_xll.ohTrigger(trigger,$AA$36))</f>
        <v>#NUM!</v>
      </c>
      <c r="AI4" s="90" t="e">
        <f>_xll.qlTenorBasisForwardRate(TenorBasis3M,AF4,_xll.ohTrigger(trigger,$AA$36))</f>
        <v>#NUM!</v>
      </c>
      <c r="AJ4" s="90">
        <f>_xll.qlIndexFixing($AA$21,$AE4,TRUE,_xll.ohTrigger(trigger))</f>
        <v>-4.4511627377430906E-4</v>
      </c>
      <c r="AK4" s="43">
        <f>_xll.qlIndexFixing($AA$6,$AE4,TRUE,trigger)</f>
        <v>-4.4968386425430916E-4</v>
      </c>
      <c r="AL4" s="45">
        <f t="shared" ref="AL4:AL67" si="0">(AJ4-AK4)*10000</f>
        <v>4.5675904800000992E-2</v>
      </c>
      <c r="AY4" s="96">
        <v>12</v>
      </c>
      <c r="AZ4" s="97" t="str">
        <f>_xll.qlPeriodEquivalent(AY4&amp;"M")</f>
        <v>1Y</v>
      </c>
      <c r="BA4" s="98">
        <f>IF(ISBLANK($AW$2),_xll.qlDateEndOfMonth(EDATE(EvaluationDate,-1)),$AW$2)</f>
        <v>42247</v>
      </c>
      <c r="BB4" s="99">
        <f t="shared" ref="BB4:BB17" si="1">EDATE(SettlementDate,$AY4)</f>
        <v>42645</v>
      </c>
      <c r="BC4" s="100">
        <f t="shared" ref="BC4:BC17" si="2">IF(AY4&lt;=12,1,IF(AY4&lt;=24,3,IF(AY4&lt;=120,6,IF(AY4&lt;=240,12,IF(AY4&lt;=360,36,60)))))</f>
        <v>1</v>
      </c>
      <c r="BD4" s="101" t="e">
        <f>MIN(_xll.ohPack($AI$3:INDEX($AI$3:$AI$3508,MATCH(BB4+1,$AF$3:$AF$3508,1),1)))</f>
        <v>#NUM!</v>
      </c>
      <c r="BE4" s="102" t="e">
        <f>IF(BD4&gt;=0,ROUNDDOWN(BD4*10,2)/10,ROUNDUP(BD4*10,2)/10)</f>
        <v>#NUM!</v>
      </c>
      <c r="BF4" s="101" t="e">
        <f>MAX(_xll.ohPack($AI$3:INDEX($AI$3:$AI$3508,MATCH(BB4+1,$AF$3:$AF$3508,1),1)))</f>
        <v>#NUM!</v>
      </c>
      <c r="BG4" s="102" t="e">
        <f t="shared" ref="BG4:BG17" si="3">IF(BF4-BD4&gt;1%,(QUOTIENT(BF4*10000,50)+1)*0.5%,(QUOTIENT(BF4*10000,10)+1)*0.1%)</f>
        <v>#NUM!</v>
      </c>
      <c r="BH4" s="101" t="e">
        <f t="shared" ref="BH4:BH17" si="4">IF(BG4-BE4&lt;0.5%,0.05%,IF(BG4-BE4&lt;1%,0.1%,IF(BG4-BE4&lt;2%,0.25%,0.5%)))</f>
        <v>#NUM!</v>
      </c>
      <c r="BJ4" s="26" t="s">
        <v>88</v>
      </c>
      <c r="BK4" s="27">
        <f>_xll.qlCalendarAdvance(calendar,_xll.qlSettingsEvaluationDate(trigger),"2D")</f>
        <v>42279</v>
      </c>
      <c r="BL4" s="27">
        <f>_xll.qlCalendarAdvance(calendar,BK4,BJ4)</f>
        <v>42286</v>
      </c>
      <c r="BM4" s="126">
        <f>_xll.qlQuoteValue(currency&amp;"SW"&amp;"D_SYNTH"&amp;$AA$20&amp;"_Quote",trigger)</f>
        <v>-5.1699999999999999E-4</v>
      </c>
      <c r="BN4" s="126" t="e">
        <f>_xll.qlTenorBasisForwardRate2($AA$29,BK4,BL4,_xll.ohTrigger(Eur3M!$AA$36,trigger))</f>
        <v>#NUM!</v>
      </c>
      <c r="BO4" s="31" t="e">
        <f t="shared" ref="BO4:BO9" si="5">BM4-BN4</f>
        <v>#NUM!</v>
      </c>
    </row>
    <row r="5" spans="1:67" ht="11.25" customHeight="1" x14ac:dyDescent="0.25">
      <c r="A5" s="7" t="s">
        <v>70</v>
      </c>
      <c r="B5" s="64"/>
      <c r="C5" s="64"/>
      <c r="D5" s="64"/>
      <c r="E5" s="64"/>
      <c r="F5" s="64"/>
      <c r="G5" s="7" t="str">
        <f>PROPER(currency)&amp;familyname&amp;A5</f>
        <v>Euribor3M</v>
      </c>
      <c r="H5" s="7" t="str">
        <f>_xll.qlForwardIborIndex(,familyname,A5,2,currency,calendar,"mf",TRUE,"actual/360",,permanent,trigger,objectoverwrite)</f>
        <v>obj_00592#0001</v>
      </c>
      <c r="I5" s="64"/>
      <c r="J5" s="7" t="str">
        <f>currency&amp;A5&amp;"D_SYNTH"&amp;$AA$20&amp;"_Quote"</f>
        <v>EUR3MD_SYNTH3M_Quote</v>
      </c>
      <c r="K5" s="7" t="str">
        <f>_xll.qlDepositRateHelper(,J5,G5,permanent,trigger,objectoverwrite)</f>
        <v>obj_005ae#0001</v>
      </c>
      <c r="L5" s="7" t="str">
        <f>_xll.qlDepositForwardHelper(,J5,H5,permanent,trigger,objectoverwrite)</f>
        <v>obj_00594#0001</v>
      </c>
      <c r="M5" s="16" t="b">
        <v>1</v>
      </c>
      <c r="N5" s="19">
        <v>10</v>
      </c>
      <c r="O5" s="19">
        <v>1</v>
      </c>
      <c r="Q5" s="26" t="str">
        <v>obj_005b3#0001</v>
      </c>
      <c r="R5" s="26" t="str">
        <f>_xll.qlForwardHelperQuoteName(Q5,trigger)</f>
        <v>EUR1x4F_Quote</v>
      </c>
      <c r="S5" s="31">
        <f>_xll.qlForwardHelperQuoteValue(Q5,trigger)</f>
        <v>-4.6000000000000001E-4</v>
      </c>
      <c r="T5" s="61">
        <f>_xll.qlForwardHelperEarliestDate(Q5,trigger)</f>
        <v>42310</v>
      </c>
      <c r="U5" s="61">
        <f>_xll.qlForwardHelperLatestRelevantDate(Q5,trigger)</f>
        <v>42402</v>
      </c>
      <c r="V5" s="61">
        <f>_xll.qlForwardHelperPillarDate(Q5,trigger)</f>
        <v>42310</v>
      </c>
      <c r="W5" s="88">
        <f>_xll.qlYieldTSDiscount($AA$22,V5)</f>
        <v>1.0001269597807849</v>
      </c>
      <c r="X5" s="88" t="e">
        <v>#VALUE!</v>
      </c>
      <c r="Z5" s="35" t="s">
        <v>141</v>
      </c>
      <c r="AA5" s="84" t="b">
        <f>_xll.qlRelinkableHandleLinkTo(AA4,AA3)</f>
        <v>1</v>
      </c>
      <c r="AD5" s="39" t="s">
        <v>87</v>
      </c>
      <c r="AE5" s="40">
        <f>_xll.qlInterestRateIndexFixingDate($AA$21,AF5)</f>
        <v>42279</v>
      </c>
      <c r="AF5" s="40">
        <f>_xll.qlCalendarAdvance(calendar,$AF4,AD5,,,trigger)</f>
        <v>42283</v>
      </c>
      <c r="AG5" s="40">
        <f>_xll.qlInterestRateIndexMaturity($AA$21,AF5,)</f>
        <v>42375</v>
      </c>
      <c r="AH5" s="43" t="e">
        <f>_xll.qlTenorBasisValue(TenorBasis3M,AF5,_xll.ohTrigger(trigger,$AA$36))</f>
        <v>#NUM!</v>
      </c>
      <c r="AI5" s="90" t="e">
        <f>_xll.qlTenorBasisForwardRate(TenorBasis3M,AF5,_xll.ohTrigger(trigger,$AA$36))</f>
        <v>#NUM!</v>
      </c>
      <c r="AJ5" s="90">
        <f>_xll.qlIndexFixing($AA$21,$AE5,TRUE,_xll.ohTrigger(trigger))</f>
        <v>-4.4490883156698426E-4</v>
      </c>
      <c r="AK5" s="43">
        <f>_xll.qlIndexFixing($AA$6,$AE5,TRUE,trigger)</f>
        <v>-4.5075015944413284E-4</v>
      </c>
      <c r="AL5" s="45">
        <f t="shared" si="0"/>
        <v>5.8413278771485819E-2</v>
      </c>
      <c r="AY5" s="103">
        <v>24</v>
      </c>
      <c r="AZ5" s="104" t="str">
        <f>_xll.qlPeriodEquivalent(AY5&amp;"M")</f>
        <v>2Y</v>
      </c>
      <c r="BA5" s="105">
        <f>IF(ISBLANK($AW$2),_xll.qlDateEndOfMonth(EDATE(_xll.qlIMMNextDate(EvaluationDate-1,TRUE),-3)),$AW$2)</f>
        <v>42277</v>
      </c>
      <c r="BB5" s="106">
        <f t="shared" si="1"/>
        <v>43010</v>
      </c>
      <c r="BC5" s="107">
        <f t="shared" si="2"/>
        <v>3</v>
      </c>
      <c r="BD5" s="108" t="e">
        <f>MIN(_xll.ohPack($AI$3:INDEX($AI$3:$AI$3508,MATCH(BB5+1,$AF$3:$AF$3508,1),1)))</f>
        <v>#NUM!</v>
      </c>
      <c r="BE5" s="109" t="e">
        <f t="shared" ref="BE5:BE17" si="6">IF(BD5&gt;=0,ROUNDDOWN(BD5*10,2)/10,ROUNDUP(BD5*10,2)/10)</f>
        <v>#NUM!</v>
      </c>
      <c r="BF5" s="108" t="e">
        <f>MAX(_xll.ohPack($AI$3:INDEX($AI$3:$AI$3508,MATCH(BB5+1,$AF$3:$AF$3508,1),1)))</f>
        <v>#NUM!</v>
      </c>
      <c r="BG5" s="109" t="e">
        <f t="shared" si="3"/>
        <v>#NUM!</v>
      </c>
      <c r="BH5" s="108" t="e">
        <f t="shared" si="4"/>
        <v>#NUM!</v>
      </c>
      <c r="BJ5" s="26" t="s">
        <v>89</v>
      </c>
      <c r="BK5" s="27">
        <f>_xll.qlCalendarAdvance(calendar,_xll.qlSettingsEvaluationDate(trigger),"2D")</f>
        <v>42279</v>
      </c>
      <c r="BL5" s="27">
        <f>_xll.qlCalendarAdvance(calendar,BK5,BJ5)</f>
        <v>42293</v>
      </c>
      <c r="BM5" s="126">
        <f>_xll.qlQuoteValue(currency&amp;BJ5&amp;"D_SYNTH"&amp;$AA$20&amp;"_Quote",trigger)</f>
        <v>-5.1000000000000004E-4</v>
      </c>
      <c r="BN5" s="126" t="e">
        <f>_xll.qlTenorBasisForwardRate2($AA$29,BK5,BL5,_xll.ohTrigger(Eur3M!$AA$36,trigger))</f>
        <v>#NUM!</v>
      </c>
      <c r="BO5" s="31" t="e">
        <f t="shared" si="5"/>
        <v>#NUM!</v>
      </c>
    </row>
    <row r="6" spans="1:67" ht="11.25" customHeight="1" x14ac:dyDescent="0.25">
      <c r="A6" s="2" t="str">
        <f t="shared" ref="A6:A17" si="7">B6&amp;"M"</f>
        <v>1M</v>
      </c>
      <c r="B6" s="2">
        <v>1</v>
      </c>
      <c r="C6" s="2" t="str">
        <f t="shared" ref="C6:C17" si="8">"x"&amp;B6+SUBSTITUTE($AA$20,"M","")&amp;"F"</f>
        <v>x4F</v>
      </c>
      <c r="D6" s="63"/>
      <c r="E6" s="63"/>
      <c r="F6" s="63"/>
      <c r="G6" s="2" t="str">
        <f t="shared" ref="G6:G37" si="9">$J$1</f>
        <v>Euribor3M</v>
      </c>
      <c r="H6" s="2" t="str">
        <f>$H$5</f>
        <v>obj_00592#0001</v>
      </c>
      <c r="I6" s="63"/>
      <c r="J6" s="2" t="str">
        <f t="shared" ref="J6:J17" si="10">"EUR"&amp;B6&amp;C6&amp;"_Quote"</f>
        <v>EUR1x4F_Quote</v>
      </c>
      <c r="K6" s="2" t="str">
        <f>_xll.qlFraRateHelper(,J6,A6,G6,,,permanent,trigger,objectoverwrite)</f>
        <v>obj_005c2#0001</v>
      </c>
      <c r="L6" s="2" t="str">
        <f>_xll.qlFraForwardHelper(,J6,A6,H6,,,permanent,trigger,objectoverwrite)</f>
        <v>obj_005b3#0001</v>
      </c>
      <c r="M6" s="15" t="b">
        <v>1</v>
      </c>
      <c r="N6" s="18">
        <v>30</v>
      </c>
      <c r="O6" s="18">
        <v>21</v>
      </c>
      <c r="Q6" s="26" t="str">
        <v>obj_005b4#0001</v>
      </c>
      <c r="R6" s="26" t="str">
        <f>_xll.qlForwardHelperQuoteName(Q6,trigger)</f>
        <v>EUR2x5F_Quote</v>
      </c>
      <c r="S6" s="31">
        <f>_xll.qlForwardHelperQuoteValue(Q6,trigger)</f>
        <v>-4.8999999999999998E-4</v>
      </c>
      <c r="T6" s="61">
        <f>_xll.qlForwardHelperEarliestDate(Q6,trigger)</f>
        <v>42340</v>
      </c>
      <c r="U6" s="61">
        <f>_xll.qlForwardHelperLatestRelevantDate(Q6,trigger)</f>
        <v>42431</v>
      </c>
      <c r="V6" s="61">
        <f>_xll.qlForwardHelperPillarDate(Q6,trigger)</f>
        <v>42340</v>
      </c>
      <c r="W6" s="88">
        <f>_xll.qlYieldTSDiscount($AA$22,V6)</f>
        <v>1.0002521453146695</v>
      </c>
      <c r="X6" s="88" t="e">
        <v>#VALUE!</v>
      </c>
      <c r="Z6" s="35" t="s">
        <v>142</v>
      </c>
      <c r="AA6" s="85" t="str">
        <f>_xll.qlForwardIborIndex("FWD"&amp;PROPER(currency)&amp;familyname&amp;AA20,familyname,AA20,2,currency,calendar,"mf",TRUE,"Actual/360",Eur3M!AA4,permanent,AA5,objectoverwrite)</f>
        <v>FWDEuribor3M#0002</v>
      </c>
      <c r="AD6" s="39" t="s">
        <v>87</v>
      </c>
      <c r="AE6" s="40">
        <f>_xll.qlInterestRateIndexFixingDate($AA$21,AF6)</f>
        <v>42282</v>
      </c>
      <c r="AF6" s="40">
        <f>_xll.qlCalendarAdvance(calendar,$AF5,AD6,,,trigger)</f>
        <v>42284</v>
      </c>
      <c r="AG6" s="40">
        <f>_xll.qlInterestRateIndexMaturity($AA$21,AF6,)</f>
        <v>42376</v>
      </c>
      <c r="AH6" s="43" t="e">
        <f>_xll.qlTenorBasisValue(TenorBasis3M,AF6,_xll.ohTrigger(trigger,$AA$36))</f>
        <v>#NUM!</v>
      </c>
      <c r="AI6" s="90" t="e">
        <f>_xll.qlTenorBasisForwardRate(TenorBasis3M,AF6,_xll.ohTrigger(trigger,$AA$36))</f>
        <v>#NUM!</v>
      </c>
      <c r="AJ6" s="90">
        <f>_xll.qlIndexFixing($AA$21,$AE6,TRUE,_xll.ohTrigger(trigger))</f>
        <v>-4.4474700100194874E-4</v>
      </c>
      <c r="AK6" s="43">
        <f>_xll.qlIndexFixing($AA$6,$AE6,TRUE,trigger)</f>
        <v>-4.5174032425901093E-4</v>
      </c>
      <c r="AL6" s="45">
        <f t="shared" si="0"/>
        <v>6.9933232570621826E-2</v>
      </c>
      <c r="AY6" s="103">
        <v>60</v>
      </c>
      <c r="AZ6" s="104" t="str">
        <f>_xll.qlPeriodEquivalent(AY6&amp;"M")</f>
        <v>5Y</v>
      </c>
      <c r="BA6" s="105">
        <f>IF(ISBLANK($AW$2),IF(OR(MONTH(_xll.qlIMMNextDate(EvaluationDate-1))=6,MONTH(_xll.qlIMMNextDate(EvaluationDate-1))=12),_xll.qlDateEndOfMonth(EDATE(_xll.qlIMMNextDate(EvaluationDate-1,TRUE),-6)),_xll.qlDateEndOfMonth(EDATE(_xll.qlIMMNextDate(EvaluationDate-1,TRUE),-3))),$AW$2)</f>
        <v>42185</v>
      </c>
      <c r="BB6" s="106">
        <f t="shared" si="1"/>
        <v>44106</v>
      </c>
      <c r="BC6" s="107">
        <f t="shared" si="2"/>
        <v>6</v>
      </c>
      <c r="BD6" s="108" t="e">
        <f>MIN(_xll.ohPack($AI$3:INDEX($AI$3:$AI$3508,MATCH(BB6+1,$AF$3:$AF$3508,1),1)))</f>
        <v>#NUM!</v>
      </c>
      <c r="BE6" s="109" t="e">
        <f t="shared" si="6"/>
        <v>#NUM!</v>
      </c>
      <c r="BF6" s="108" t="e">
        <f>MAX(_xll.ohPack($AI$3:INDEX($AI$3:$AI$3508,MATCH(BB6+1,$AF$3:$AF$3508,1),1)))</f>
        <v>#NUM!</v>
      </c>
      <c r="BG6" s="109" t="e">
        <f t="shared" si="3"/>
        <v>#NUM!</v>
      </c>
      <c r="BH6" s="108" t="e">
        <f t="shared" si="4"/>
        <v>#NUM!</v>
      </c>
      <c r="BJ6" s="26" t="s">
        <v>90</v>
      </c>
      <c r="BK6" s="27">
        <f>_xll.qlCalendarAdvance(calendar,_xll.qlSettingsEvaluationDate(trigger),"2D")</f>
        <v>42279</v>
      </c>
      <c r="BL6" s="27">
        <f>_xll.qlCalendarAdvance(calendar,BK6,BJ6)</f>
        <v>42300</v>
      </c>
      <c r="BM6" s="126">
        <f>_xll.qlQuoteValue(currency&amp;BJ6&amp;"D_SYNTH"&amp;$AA$20&amp;"_Quote",trigger)</f>
        <v>-5.04E-4</v>
      </c>
      <c r="BN6" s="126" t="e">
        <f>_xll.qlTenorBasisForwardRate2($AA$29,BK6,BL6,_xll.ohTrigger(Eur3M!$AA$36,trigger))</f>
        <v>#NUM!</v>
      </c>
      <c r="BO6" s="31" t="e">
        <f t="shared" si="5"/>
        <v>#NUM!</v>
      </c>
    </row>
    <row r="7" spans="1:67" ht="11.25" customHeight="1" x14ac:dyDescent="0.25">
      <c r="A7" s="7" t="str">
        <f t="shared" si="7"/>
        <v>2M</v>
      </c>
      <c r="B7" s="7">
        <v>2</v>
      </c>
      <c r="C7" s="7" t="str">
        <f t="shared" si="8"/>
        <v>x5F</v>
      </c>
      <c r="D7" s="64"/>
      <c r="E7" s="64"/>
      <c r="F7" s="64"/>
      <c r="G7" s="7" t="str">
        <f t="shared" si="9"/>
        <v>Euribor3M</v>
      </c>
      <c r="H7" s="7" t="str">
        <f t="shared" ref="H7:H70" si="11">$H$5</f>
        <v>obj_00592#0001</v>
      </c>
      <c r="I7" s="64"/>
      <c r="J7" s="7" t="str">
        <f t="shared" si="10"/>
        <v>EUR2x5F_Quote</v>
      </c>
      <c r="K7" s="7" t="str">
        <f>_xll.qlFraRateHelper(,J7,A7,G7,,,permanent,trigger,objectoverwrite)</f>
        <v>obj_005cb#0001</v>
      </c>
      <c r="L7" s="7" t="str">
        <f>_xll.qlFraForwardHelper(,J7,A7,H7,,,permanent,trigger,objectoverwrite)</f>
        <v>obj_005b4#0001</v>
      </c>
      <c r="M7" s="16" t="b">
        <v>1</v>
      </c>
      <c r="N7" s="19">
        <v>30</v>
      </c>
      <c r="O7" s="19">
        <v>21</v>
      </c>
      <c r="Q7" s="26" t="str">
        <v>obj_005a3#0001</v>
      </c>
      <c r="R7" s="26" t="str">
        <f>_xll.qlForwardHelperQuoteName(Q7,trigger)</f>
        <v>EUR3x6F_Quote</v>
      </c>
      <c r="S7" s="31">
        <f>_xll.qlForwardHelperQuoteValue(Q7,trigger)</f>
        <v>-5.2999999999999998E-4</v>
      </c>
      <c r="T7" s="61">
        <f>_xll.qlForwardHelperEarliestDate(Q7,trigger)</f>
        <v>42373</v>
      </c>
      <c r="U7" s="61">
        <f>_xll.qlForwardHelperLatestRelevantDate(Q7,trigger)</f>
        <v>42464</v>
      </c>
      <c r="V7" s="61">
        <f>_xll.qlForwardHelperPillarDate(Q7,trigger)</f>
        <v>42373</v>
      </c>
      <c r="W7" s="88">
        <f>_xll.qlYieldTSDiscount($AA$22,V7)</f>
        <v>1.0003813475787324</v>
      </c>
      <c r="X7" s="88" t="e">
        <v>#VALUE!</v>
      </c>
      <c r="AD7" s="39" t="s">
        <v>87</v>
      </c>
      <c r="AE7" s="40">
        <f>_xll.qlInterestRateIndexFixingDate($AA$21,AF7)</f>
        <v>42283</v>
      </c>
      <c r="AF7" s="40">
        <f>_xll.qlCalendarAdvance(calendar,$AF6,AD7,,,trigger)</f>
        <v>42285</v>
      </c>
      <c r="AG7" s="40">
        <f>_xll.qlInterestRateIndexMaturity($AA$21,AF7,)</f>
        <v>42377</v>
      </c>
      <c r="AH7" s="43" t="e">
        <f>_xll.qlTenorBasisValue(TenorBasis3M,AF7,_xll.ohTrigger(trigger,$AA$36))</f>
        <v>#NUM!</v>
      </c>
      <c r="AI7" s="90" t="e">
        <f>_xll.qlTenorBasisForwardRate(TenorBasis3M,AF7,_xll.ohTrigger(trigger,$AA$36))</f>
        <v>#NUM!</v>
      </c>
      <c r="AJ7" s="90">
        <f>_xll.qlIndexFixing($AA$21,$AE7,TRUE,_xll.ohTrigger(trigger))</f>
        <v>-4.4462899626335933E-4</v>
      </c>
      <c r="AK7" s="43">
        <f>_xll.qlIndexFixing($AA$6,$AE7,TRUE,trigger)</f>
        <v>-4.5265717834246002E-4</v>
      </c>
      <c r="AL7" s="45">
        <f t="shared" si="0"/>
        <v>8.0281820791006958E-2</v>
      </c>
      <c r="AY7" s="103">
        <v>120</v>
      </c>
      <c r="AZ7" s="104" t="str">
        <f>_xll.qlPeriodEquivalent(AY7&amp;"M")</f>
        <v>10Y</v>
      </c>
      <c r="BA7" s="105">
        <f>BA6</f>
        <v>42185</v>
      </c>
      <c r="BB7" s="106">
        <f t="shared" si="1"/>
        <v>45932</v>
      </c>
      <c r="BC7" s="107">
        <f t="shared" si="2"/>
        <v>6</v>
      </c>
      <c r="BD7" s="108" t="e">
        <f>MIN(_xll.ohPack($AI$3:INDEX($AI$3:$AI$3508,MATCH(BB7+1,$AF$3:$AF$3508,1),1)))</f>
        <v>#NUM!</v>
      </c>
      <c r="BE7" s="109" t="e">
        <f t="shared" si="6"/>
        <v>#NUM!</v>
      </c>
      <c r="BF7" s="108" t="e">
        <f>MAX(_xll.ohPack($AI$3:INDEX($AI$3:$AI$3508,MATCH(BB7+1,$AF$3:$AF$3508,1),1)))</f>
        <v>#NUM!</v>
      </c>
      <c r="BG7" s="109" t="e">
        <f t="shared" si="3"/>
        <v>#NUM!</v>
      </c>
      <c r="BH7" s="108" t="e">
        <f t="shared" si="4"/>
        <v>#NUM!</v>
      </c>
      <c r="BJ7" s="26" t="s">
        <v>65</v>
      </c>
      <c r="BK7" s="27">
        <f>_xll.qlCalendarAdvance(calendar,_xll.qlSettingsEvaluationDate(trigger),"2D")</f>
        <v>42279</v>
      </c>
      <c r="BL7" s="27">
        <f>_xll.qlCalendarAdvance(calendar,BK7,BJ7)</f>
        <v>42310</v>
      </c>
      <c r="BM7" s="126">
        <f>_xll.qlQuoteValue(currency&amp;BJ7&amp;"D_SYNTH"&amp;$AA$20&amp;"_Quote",trigger)</f>
        <v>-4.6500000000000003E-4</v>
      </c>
      <c r="BN7" s="126" t="e">
        <f>_xll.qlTenorBasisForwardRate2($AA$29,BK7,BL7,_xll.ohTrigger(Eur3M!$AA$36,trigger))</f>
        <v>#NUM!</v>
      </c>
      <c r="BO7" s="31" t="e">
        <f t="shared" si="5"/>
        <v>#NUM!</v>
      </c>
    </row>
    <row r="8" spans="1:67" ht="11.25" customHeight="1" x14ac:dyDescent="0.25">
      <c r="A8" s="7" t="str">
        <f t="shared" si="7"/>
        <v>3M</v>
      </c>
      <c r="B8" s="7">
        <v>3</v>
      </c>
      <c r="C8" s="7" t="str">
        <f t="shared" si="8"/>
        <v>x6F</v>
      </c>
      <c r="D8" s="64"/>
      <c r="E8" s="64"/>
      <c r="F8" s="64"/>
      <c r="G8" s="7" t="str">
        <f t="shared" si="9"/>
        <v>Euribor3M</v>
      </c>
      <c r="H8" s="7" t="str">
        <f t="shared" si="11"/>
        <v>obj_00592#0001</v>
      </c>
      <c r="I8" s="64"/>
      <c r="J8" s="7" t="str">
        <f t="shared" si="10"/>
        <v>EUR3x6F_Quote</v>
      </c>
      <c r="K8" s="7" t="str">
        <f>_xll.qlFraRateHelper(,J8,A8,G8,,,permanent,trigger,objectoverwrite)</f>
        <v>obj_005d6#0001</v>
      </c>
      <c r="L8" s="7" t="str">
        <f>_xll.qlFraForwardHelper(,J8,A8,H8,,,permanent,trigger,objectoverwrite)</f>
        <v>obj_005a3#0001</v>
      </c>
      <c r="M8" s="16" t="b">
        <v>1</v>
      </c>
      <c r="N8" s="19">
        <v>30</v>
      </c>
      <c r="O8" s="19">
        <v>21</v>
      </c>
      <c r="Q8" s="26" t="str">
        <v>obj_005a0#0001</v>
      </c>
      <c r="R8" s="26" t="str">
        <f>_xll.qlForwardHelperQuoteName(Q8,trigger)</f>
        <v>EUR4x7F_Quote</v>
      </c>
      <c r="S8" s="31">
        <f>_xll.qlForwardHelperQuoteValue(Q8,trigger)</f>
        <v>-5.5000000000000003E-4</v>
      </c>
      <c r="T8" s="61">
        <f>_xll.qlForwardHelperEarliestDate(Q8,trigger)</f>
        <v>42402</v>
      </c>
      <c r="U8" s="61">
        <f>_xll.qlForwardHelperLatestRelevantDate(Q8,trigger)</f>
        <v>42492</v>
      </c>
      <c r="V8" s="61">
        <f>_xll.qlForwardHelperPillarDate(Q8,trigger)</f>
        <v>42402</v>
      </c>
      <c r="W8" s="88">
        <f>_xll.qlYieldTSDiscount($AA$22,V8)</f>
        <v>1.000514670267223</v>
      </c>
      <c r="X8" s="88" t="e">
        <v>#VALUE!</v>
      </c>
      <c r="Z8" s="35" t="s">
        <v>147</v>
      </c>
      <c r="AA8" s="33" t="str">
        <f>_xll.qlTermStructureCalendar($AA$3)</f>
        <v>TARGET</v>
      </c>
      <c r="AD8" s="39" t="s">
        <v>87</v>
      </c>
      <c r="AE8" s="40">
        <f>_xll.qlInterestRateIndexFixingDate($AA$21,AF8)</f>
        <v>42284</v>
      </c>
      <c r="AF8" s="40">
        <f>_xll.qlCalendarAdvance(calendar,$AF7,AD8,,,trigger)</f>
        <v>42286</v>
      </c>
      <c r="AG8" s="40">
        <f>_xll.qlInterestRateIndexMaturity($AA$21,AF8,)</f>
        <v>42380</v>
      </c>
      <c r="AH8" s="43" t="e">
        <f>_xll.qlTenorBasisValue(TenorBasis3M,AF8,_xll.ohTrigger(trigger,$AA$36))</f>
        <v>#NUM!</v>
      </c>
      <c r="AI8" s="90" t="e">
        <f>_xll.qlTenorBasisForwardRate(TenorBasis3M,AF8,_xll.ohTrigger(trigger,$AA$36))</f>
        <v>#NUM!</v>
      </c>
      <c r="AJ8" s="90">
        <f>_xll.qlIndexFixing($AA$21,$AE8,TRUE,_xll.ohTrigger(trigger))</f>
        <v>-4.4522275178295783E-4</v>
      </c>
      <c r="AK8" s="43">
        <f>_xll.qlIndexFixing($AA$6,$AE8,TRUE,trigger)</f>
        <v>-4.5350354133799652E-4</v>
      </c>
      <c r="AL8" s="45">
        <f t="shared" si="0"/>
        <v>8.2807895550386951E-2</v>
      </c>
      <c r="AY8" s="103">
        <v>240</v>
      </c>
      <c r="AZ8" s="104" t="str">
        <f>_xll.qlPeriodEquivalent(AY8&amp;"M")</f>
        <v>20Y</v>
      </c>
      <c r="BA8" s="105">
        <f>IF(ISBLANK($AW$2),IF(AND(MONTH(BA7)=12),BA7,_xll.qlDateEndOfMonth(EDATE(BA7,-6))),$AW$2)</f>
        <v>42004</v>
      </c>
      <c r="BB8" s="106">
        <f t="shared" si="1"/>
        <v>49584</v>
      </c>
      <c r="BC8" s="107">
        <f t="shared" si="2"/>
        <v>12</v>
      </c>
      <c r="BD8" s="108" t="e">
        <f>MIN(_xll.ohPack($AI$3:INDEX($AI$3:$AI$3508,MATCH(BB8+1,$AF$3:$AF$3508,1),1)))</f>
        <v>#NUM!</v>
      </c>
      <c r="BE8" s="109" t="e">
        <f t="shared" si="6"/>
        <v>#NUM!</v>
      </c>
      <c r="BF8" s="108" t="e">
        <f>MAX(_xll.ohPack($AI$3:INDEX($AI$3:$AI$3508,MATCH(BB8+1,$AF$3:$AF$3508,1),1)))</f>
        <v>#NUM!</v>
      </c>
      <c r="BG8" s="109" t="e">
        <f t="shared" si="3"/>
        <v>#NUM!</v>
      </c>
      <c r="BH8" s="108" t="e">
        <f t="shared" si="4"/>
        <v>#NUM!</v>
      </c>
      <c r="BJ8" s="26" t="s">
        <v>91</v>
      </c>
      <c r="BK8" s="27">
        <f>_xll.qlCalendarAdvance(calendar,_xll.qlSettingsEvaluationDate(trigger),"2D")</f>
        <v>42279</v>
      </c>
      <c r="BL8" s="27">
        <f>_xll.qlCalendarAdvance(calendar,BK8,BJ8)</f>
        <v>42340</v>
      </c>
      <c r="BM8" s="126">
        <f>_xll.qlQuoteValue(currency&amp;BJ8&amp;"D_SYNTH"&amp;$AA$20&amp;"_Quote",trigger)</f>
        <v>-4.8799999999999999E-4</v>
      </c>
      <c r="BN8" s="126" t="e">
        <f>_xll.qlTenorBasisForwardRate2($AA$29,BK8,BL8,_xll.ohTrigger(Eur3M!$AA$36,trigger))</f>
        <v>#NUM!</v>
      </c>
      <c r="BO8" s="31" t="e">
        <f t="shared" si="5"/>
        <v>#NUM!</v>
      </c>
    </row>
    <row r="9" spans="1:67" ht="11.25" customHeight="1" x14ac:dyDescent="0.25">
      <c r="A9" s="7" t="str">
        <f t="shared" si="7"/>
        <v>4M</v>
      </c>
      <c r="B9" s="7">
        <v>4</v>
      </c>
      <c r="C9" s="7" t="str">
        <f t="shared" si="8"/>
        <v>x7F</v>
      </c>
      <c r="D9" s="64"/>
      <c r="E9" s="64"/>
      <c r="F9" s="64"/>
      <c r="G9" s="7" t="str">
        <f t="shared" si="9"/>
        <v>Euribor3M</v>
      </c>
      <c r="H9" s="7" t="str">
        <f t="shared" si="11"/>
        <v>obj_00592#0001</v>
      </c>
      <c r="I9" s="64"/>
      <c r="J9" s="7" t="str">
        <f t="shared" si="10"/>
        <v>EUR4x7F_Quote</v>
      </c>
      <c r="K9" s="7" t="str">
        <f>_xll.qlFraRateHelper(,J9,A9,G9,,,permanent,trigger,objectoverwrite)</f>
        <v>obj_005cc#0001</v>
      </c>
      <c r="L9" s="7" t="str">
        <f>_xll.qlFraForwardHelper(,J9,A9,H9,,,permanent,trigger,objectoverwrite)</f>
        <v>obj_005a0#0001</v>
      </c>
      <c r="M9" s="16" t="b">
        <v>1</v>
      </c>
      <c r="N9" s="19">
        <v>30</v>
      </c>
      <c r="O9" s="19">
        <v>21</v>
      </c>
      <c r="Q9" s="26" t="str">
        <v>obj_005a4#0001</v>
      </c>
      <c r="R9" s="26" t="str">
        <f>_xll.qlForwardHelperQuoteName(Q9,trigger)</f>
        <v>EUR5x8F_Quote</v>
      </c>
      <c r="S9" s="31">
        <f>_xll.qlForwardHelperQuoteValue(Q9,trigger)</f>
        <v>-5.6999999999999998E-4</v>
      </c>
      <c r="T9" s="61">
        <f>_xll.qlForwardHelperEarliestDate(Q9,trigger)</f>
        <v>42431</v>
      </c>
      <c r="U9" s="61">
        <f>_xll.qlForwardHelperLatestRelevantDate(Q9,trigger)</f>
        <v>42523</v>
      </c>
      <c r="V9" s="61">
        <f>_xll.qlForwardHelperPillarDate(Q9,trigger)</f>
        <v>42431</v>
      </c>
      <c r="W9" s="88">
        <f>_xll.qlYieldTSDiscount($AA$22,V9)</f>
        <v>1.0006495266127844</v>
      </c>
      <c r="X9" s="88" t="e">
        <v>#VALUE!</v>
      </c>
      <c r="Z9" s="35" t="s">
        <v>100</v>
      </c>
      <c r="AA9" s="33" t="str">
        <f>_xll.qlTermStructureDayCounter(AA3)</f>
        <v>Actual/360</v>
      </c>
      <c r="AD9" s="39" t="s">
        <v>87</v>
      </c>
      <c r="AE9" s="40">
        <f>_xll.qlInterestRateIndexFixingDate($AA$21,AF9)</f>
        <v>42285</v>
      </c>
      <c r="AF9" s="40">
        <f>_xll.qlCalendarAdvance(calendar,$AF8,AD9,,,trigger)</f>
        <v>42289</v>
      </c>
      <c r="AG9" s="40">
        <f>_xll.qlInterestRateIndexMaturity($AA$21,AF9,)</f>
        <v>42381</v>
      </c>
      <c r="AH9" s="43" t="e">
        <f>_xll.qlTenorBasisValue(TenorBasis3M,AF9,_xll.ohTrigger(trigger,$AA$36))</f>
        <v>#NUM!</v>
      </c>
      <c r="AI9" s="90" t="e">
        <f>_xll.qlTenorBasisForwardRate(TenorBasis3M,AF9,_xll.ohTrigger(trigger,$AA$36))</f>
        <v>#NUM!</v>
      </c>
      <c r="AJ9" s="90">
        <f>_xll.qlIndexFixing($AA$21,$AE9,TRUE,_xll.ohTrigger(trigger))</f>
        <v>-4.4455951915277293E-4</v>
      </c>
      <c r="AK9" s="43">
        <f>_xll.qlIndexFixing($AA$6,$AE9,TRUE,trigger)</f>
        <v>-4.556478802322959E-4</v>
      </c>
      <c r="AL9" s="45">
        <f t="shared" si="0"/>
        <v>0.11088361079522971</v>
      </c>
      <c r="AY9" s="103">
        <v>360</v>
      </c>
      <c r="AZ9" s="104" t="str">
        <f>_xll.qlPeriodEquivalent(AY9&amp;"M")</f>
        <v>30Y</v>
      </c>
      <c r="BA9" s="105">
        <f>BA8</f>
        <v>42004</v>
      </c>
      <c r="BB9" s="106">
        <f t="shared" si="1"/>
        <v>53237</v>
      </c>
      <c r="BC9" s="107">
        <f t="shared" si="2"/>
        <v>36</v>
      </c>
      <c r="BD9" s="108" t="e">
        <f>MIN(_xll.ohPack($AI$3:INDEX($AI$3:$AI$3508,MATCH(BB9+1,$AF$3:$AF$3508,1),1)))</f>
        <v>#NUM!</v>
      </c>
      <c r="BE9" s="109" t="e">
        <f t="shared" si="6"/>
        <v>#NUM!</v>
      </c>
      <c r="BF9" s="108" t="e">
        <f>MAX(_xll.ohPack($AI$3:INDEX($AI$3:$AI$3508,MATCH(BB9+1,$AF$3:$AF$3508,1),1)))</f>
        <v>#NUM!</v>
      </c>
      <c r="BG9" s="109" t="e">
        <f t="shared" si="3"/>
        <v>#NUM!</v>
      </c>
      <c r="BH9" s="108" t="e">
        <f t="shared" si="4"/>
        <v>#NUM!</v>
      </c>
      <c r="BJ9" s="28" t="s">
        <v>70</v>
      </c>
      <c r="BK9" s="29">
        <f>_xll.qlCalendarAdvance(calendar,_xll.qlSettingsEvaluationDate(trigger),"2D")</f>
        <v>42279</v>
      </c>
      <c r="BL9" s="29">
        <f>_xll.qlCalendarAdvance(calendar,BK9,BJ9)</f>
        <v>42373</v>
      </c>
      <c r="BM9" s="127">
        <f>_xll.qlQuoteValue(currency&amp;BJ9&amp;"D_SYNTH"&amp;$AA$20&amp;"_Quote",trigger)</f>
        <v>-4.46E-4</v>
      </c>
      <c r="BN9" s="127" t="e">
        <f>_xll.qlTenorBasisForwardRate2($AA$29,BK9,BL9,_xll.ohTrigger(Eur3M!$AA$36,trigger))</f>
        <v>#NUM!</v>
      </c>
      <c r="BO9" s="32" t="e">
        <f t="shared" si="5"/>
        <v>#NUM!</v>
      </c>
    </row>
    <row r="10" spans="1:67" ht="11.25" customHeight="1" x14ac:dyDescent="0.25">
      <c r="A10" s="7" t="str">
        <f t="shared" si="7"/>
        <v>5M</v>
      </c>
      <c r="B10" s="7">
        <v>5</v>
      </c>
      <c r="C10" s="7" t="str">
        <f t="shared" si="8"/>
        <v>x8F</v>
      </c>
      <c r="D10" s="64"/>
      <c r="E10" s="64"/>
      <c r="F10" s="64"/>
      <c r="G10" s="7" t="str">
        <f t="shared" si="9"/>
        <v>Euribor3M</v>
      </c>
      <c r="H10" s="7" t="str">
        <f t="shared" si="11"/>
        <v>obj_00592#0001</v>
      </c>
      <c r="I10" s="64"/>
      <c r="J10" s="7" t="str">
        <f t="shared" si="10"/>
        <v>EUR5x8F_Quote</v>
      </c>
      <c r="K10" s="7" t="str">
        <f>_xll.qlFraRateHelper(,J10,A10,G10,,,permanent,trigger,objectoverwrite)</f>
        <v>obj_005a8#0001</v>
      </c>
      <c r="L10" s="7" t="str">
        <f>_xll.qlFraForwardHelper(,J10,A10,H10,,,permanent,trigger,objectoverwrite)</f>
        <v>obj_005a4#0001</v>
      </c>
      <c r="M10" s="16" t="b">
        <v>1</v>
      </c>
      <c r="N10" s="19">
        <v>30</v>
      </c>
      <c r="O10" s="19">
        <v>21</v>
      </c>
      <c r="Q10" s="26" t="str">
        <v>obj_005c5#0001</v>
      </c>
      <c r="R10" s="26" t="str">
        <f>_xll.qlForwardHelperQuoteName(Q10,trigger)</f>
        <v>EUR6x9F_Quote</v>
      </c>
      <c r="S10" s="31">
        <f>_xll.qlForwardHelperQuoteValue(Q10,trigger)</f>
        <v>-5.9999999999999995E-4</v>
      </c>
      <c r="T10" s="61">
        <f>_xll.qlForwardHelperEarliestDate(Q10,trigger)</f>
        <v>42464</v>
      </c>
      <c r="U10" s="61">
        <f>_xll.qlForwardHelperLatestRelevantDate(Q10,trigger)</f>
        <v>42555</v>
      </c>
      <c r="V10" s="61">
        <f>_xll.qlForwardHelperPillarDate(Q10,trigger)</f>
        <v>42464</v>
      </c>
      <c r="W10" s="88">
        <f>_xll.qlYieldTSDiscount($AA$22,V10)</f>
        <v>1.0008074033279986</v>
      </c>
      <c r="X10" s="88" t="e">
        <v>#VALUE!</v>
      </c>
      <c r="Z10" s="35" t="s">
        <v>148</v>
      </c>
      <c r="AA10" s="34" t="e">
        <f>_xll.qlTermStructureMaxDate(AA3)</f>
        <v>#NUM!</v>
      </c>
      <c r="AD10" s="39" t="s">
        <v>87</v>
      </c>
      <c r="AE10" s="40">
        <f>_xll.qlInterestRateIndexFixingDate($AA$21,AF10)</f>
        <v>42286</v>
      </c>
      <c r="AF10" s="40">
        <f>_xll.qlCalendarAdvance(calendar,$AF9,AD10,,,trigger)</f>
        <v>42290</v>
      </c>
      <c r="AG10" s="40">
        <f>_xll.qlInterestRateIndexMaturity($AA$21,AF10,)</f>
        <v>42382</v>
      </c>
      <c r="AH10" s="43" t="e">
        <f>_xll.qlTenorBasisValue(TenorBasis3M,AF10,_xll.ohTrigger(trigger,$AA$36))</f>
        <v>#NUM!</v>
      </c>
      <c r="AI10" s="90" t="e">
        <f>_xll.qlTenorBasisForwardRate(TenorBasis3M,AF10,_xll.ohTrigger(trigger,$AA$36))</f>
        <v>#NUM!</v>
      </c>
      <c r="AJ10" s="90">
        <f>_xll.qlIndexFixing($AA$21,$AE10,TRUE,_xll.ohTrigger(trigger))</f>
        <v>-4.4463385622405411E-4</v>
      </c>
      <c r="AK10" s="43">
        <f>_xll.qlIndexFixing($AA$6,$AE10,TRUE,trigger)</f>
        <v>-4.5624047531134731E-4</v>
      </c>
      <c r="AL10" s="45">
        <f t="shared" si="0"/>
        <v>0.116066190872932</v>
      </c>
      <c r="AY10" s="110">
        <f>60*12</f>
        <v>720</v>
      </c>
      <c r="AZ10" s="104" t="str">
        <f>_xll.qlPeriodEquivalent(AY10&amp;"M")</f>
        <v>60Y</v>
      </c>
      <c r="BA10" s="105">
        <f>BA9</f>
        <v>42004</v>
      </c>
      <c r="BB10" s="106">
        <f t="shared" si="1"/>
        <v>64194</v>
      </c>
      <c r="BC10" s="107">
        <f t="shared" si="2"/>
        <v>60</v>
      </c>
      <c r="BD10" s="111" t="e">
        <f>MIN(_xll.ohPack($AI$3:INDEX($AI$3:$AI$3508,MATCH(BB10+1,$AF$3:$AF$3508,1),1)))</f>
        <v>#NUM!</v>
      </c>
      <c r="BE10" s="112" t="e">
        <f t="shared" si="6"/>
        <v>#NUM!</v>
      </c>
      <c r="BF10" s="111" t="e">
        <f>MAX(_xll.ohPack($AI$3:INDEX($AI$3:$AI$3508,MATCH(BB10+1,$AF$3:$AF$3508,1),1)))</f>
        <v>#NUM!</v>
      </c>
      <c r="BG10" s="112" t="e">
        <f t="shared" si="3"/>
        <v>#NUM!</v>
      </c>
      <c r="BH10" s="111" t="e">
        <f t="shared" si="4"/>
        <v>#NUM!</v>
      </c>
    </row>
    <row r="11" spans="1:67" ht="11.25" customHeight="1" x14ac:dyDescent="0.25">
      <c r="A11" s="7" t="str">
        <f t="shared" si="7"/>
        <v>6M</v>
      </c>
      <c r="B11" s="7">
        <v>6</v>
      </c>
      <c r="C11" s="7" t="str">
        <f t="shared" si="8"/>
        <v>x9F</v>
      </c>
      <c r="D11" s="64"/>
      <c r="E11" s="64"/>
      <c r="F11" s="64"/>
      <c r="G11" s="7" t="str">
        <f t="shared" si="9"/>
        <v>Euribor3M</v>
      </c>
      <c r="H11" s="7" t="str">
        <f t="shared" si="11"/>
        <v>obj_00592#0001</v>
      </c>
      <c r="I11" s="64"/>
      <c r="J11" s="7" t="str">
        <f t="shared" si="10"/>
        <v>EUR6x9F_Quote</v>
      </c>
      <c r="K11" s="7" t="str">
        <f>_xll.qlFraRateHelper(,J11,A11,G11,,,permanent,trigger,objectoverwrite)</f>
        <v>obj_005d3#0001</v>
      </c>
      <c r="L11" s="7" t="str">
        <f>_xll.qlFraForwardHelper(,J11,A11,H11,,,permanent,trigger,objectoverwrite)</f>
        <v>obj_005c5#0001</v>
      </c>
      <c r="M11" s="16" t="b">
        <v>1</v>
      </c>
      <c r="N11" s="19">
        <v>30</v>
      </c>
      <c r="O11" s="19">
        <v>21</v>
      </c>
      <c r="Q11" s="26" t="str">
        <v>obj_005c3#0001</v>
      </c>
      <c r="R11" s="26" t="str">
        <f>_xll.qlForwardHelperQuoteName(Q11,trigger)</f>
        <v>EUR7x10F_Quote</v>
      </c>
      <c r="S11" s="31">
        <f>_xll.qlForwardHelperQuoteValue(Q11,trigger)</f>
        <v>-6.2E-4</v>
      </c>
      <c r="T11" s="61">
        <f>_xll.qlForwardHelperEarliestDate(Q11,trigger)</f>
        <v>42492</v>
      </c>
      <c r="U11" s="61">
        <f>_xll.qlForwardHelperLatestRelevantDate(Q11,trigger)</f>
        <v>42584</v>
      </c>
      <c r="V11" s="61">
        <f>_xll.qlForwardHelperPillarDate(Q11,trigger)</f>
        <v>42492</v>
      </c>
      <c r="W11" s="88">
        <f>_xll.qlYieldTSDiscount($AA$22,V11)</f>
        <v>1.000946307618269</v>
      </c>
      <c r="X11" s="88" t="e">
        <v>#VALUE!</v>
      </c>
      <c r="Z11" s="35" t="s">
        <v>149</v>
      </c>
      <c r="AA11" s="34">
        <f>_xll.qlTermStructureReferenceDate(AA3)</f>
        <v>42278</v>
      </c>
      <c r="AD11" s="39" t="s">
        <v>87</v>
      </c>
      <c r="AE11" s="40">
        <f>_xll.qlInterestRateIndexFixingDate($AA$21,AF11)</f>
        <v>42289</v>
      </c>
      <c r="AF11" s="40">
        <f>_xll.qlCalendarAdvance(calendar,$AF10,AD11,,,trigger)</f>
        <v>42291</v>
      </c>
      <c r="AG11" s="40">
        <f>_xll.qlInterestRateIndexMaturity($AA$21,AF11,)</f>
        <v>42383</v>
      </c>
      <c r="AH11" s="43" t="e">
        <f>_xll.qlTenorBasisValue(TenorBasis3M,AF11,_xll.ohTrigger(trigger,$AA$36))</f>
        <v>#NUM!</v>
      </c>
      <c r="AI11" s="90" t="e">
        <f>_xll.qlTenorBasisForwardRate(TenorBasis3M,AF11,_xll.ohTrigger(trigger,$AA$36))</f>
        <v>#NUM!</v>
      </c>
      <c r="AJ11" s="90">
        <f>_xll.qlIndexFixing($AA$21,$AE11,TRUE,_xll.ohTrigger(trigger))</f>
        <v>-4.4474130418588635E-4</v>
      </c>
      <c r="AK11" s="43">
        <f>_xll.qlIndexFixing($AA$6,$AE11,TRUE,trigger)</f>
        <v>-4.5677667752006869E-4</v>
      </c>
      <c r="AL11" s="45">
        <f t="shared" si="0"/>
        <v>0.12035373334182338</v>
      </c>
      <c r="AY11" s="103">
        <v>12</v>
      </c>
      <c r="AZ11" s="97" t="str">
        <f>_xll.qlPeriodEquivalent(AY11&amp;"M")</f>
        <v>1Y</v>
      </c>
      <c r="BA11" s="98">
        <f>BA4</f>
        <v>42247</v>
      </c>
      <c r="BB11" s="99">
        <f t="shared" si="1"/>
        <v>42645</v>
      </c>
      <c r="BC11" s="113">
        <f t="shared" si="2"/>
        <v>1</v>
      </c>
      <c r="BD11" s="108" t="e">
        <f>MIN(_xll.ohPack($AH$3:INDEX($AH$3:$AH$3508,MATCH(BB11+1,$AF$3:$AF$3508,1),1)))</f>
        <v>#NUM!</v>
      </c>
      <c r="BE11" s="109" t="e">
        <f t="shared" si="6"/>
        <v>#NUM!</v>
      </c>
      <c r="BF11" s="108" t="e">
        <f>MAX(_xll.ohPack($AH$3:INDEX($AH$3:$AH$3508,MATCH(BB11+1,$AF$3:$AF$3508,1),1)))</f>
        <v>#NUM!</v>
      </c>
      <c r="BG11" s="109" t="e">
        <f t="shared" si="3"/>
        <v>#NUM!</v>
      </c>
      <c r="BH11" s="108" t="e">
        <f t="shared" si="4"/>
        <v>#NUM!</v>
      </c>
    </row>
    <row r="12" spans="1:67" ht="11.25" customHeight="1" x14ac:dyDescent="0.25">
      <c r="A12" s="7" t="str">
        <f t="shared" si="7"/>
        <v>7M</v>
      </c>
      <c r="B12" s="7">
        <v>7</v>
      </c>
      <c r="C12" s="7" t="str">
        <f t="shared" si="8"/>
        <v>x10F</v>
      </c>
      <c r="D12" s="64"/>
      <c r="E12" s="64"/>
      <c r="F12" s="64"/>
      <c r="G12" s="7" t="str">
        <f t="shared" si="9"/>
        <v>Euribor3M</v>
      </c>
      <c r="H12" s="7" t="str">
        <f t="shared" si="11"/>
        <v>obj_00592#0001</v>
      </c>
      <c r="I12" s="64"/>
      <c r="J12" s="7" t="str">
        <f t="shared" si="10"/>
        <v>EUR7x10F_Quote</v>
      </c>
      <c r="K12" s="7" t="str">
        <f>_xll.qlFraRateHelper(,J12,A12,G12,,,permanent,trigger,objectoverwrite)</f>
        <v>obj_005bb#0001</v>
      </c>
      <c r="L12" s="7" t="str">
        <f>_xll.qlFraForwardHelper(,J12,A12,H12,,,permanent,trigger,objectoverwrite)</f>
        <v>obj_005c3#0001</v>
      </c>
      <c r="M12" s="16" t="b">
        <v>1</v>
      </c>
      <c r="N12" s="19">
        <v>30</v>
      </c>
      <c r="O12" s="19">
        <v>21</v>
      </c>
      <c r="Q12" s="26" t="str">
        <v>obj_005a5#0001</v>
      </c>
      <c r="R12" s="26" t="str">
        <f>_xll.qlForwardHelperQuoteName(Q12,trigger)</f>
        <v>EUR8x11F_Quote</v>
      </c>
      <c r="S12" s="31">
        <f>_xll.qlForwardHelperQuoteValue(Q12,trigger)</f>
        <v>-6.4999999999999997E-4</v>
      </c>
      <c r="T12" s="61">
        <f>_xll.qlForwardHelperEarliestDate(Q12,trigger)</f>
        <v>42523</v>
      </c>
      <c r="U12" s="61">
        <f>_xll.qlForwardHelperLatestRelevantDate(Q12,trigger)</f>
        <v>42615</v>
      </c>
      <c r="V12" s="61">
        <f>_xll.qlForwardHelperPillarDate(Q12,trigger)</f>
        <v>42523</v>
      </c>
      <c r="W12" s="88">
        <f>_xll.qlYieldTSDiscount($AA$22,V12)</f>
        <v>1.0011048200524264</v>
      </c>
      <c r="X12" s="88" t="e">
        <v>#VALUE!</v>
      </c>
      <c r="Z12" s="35" t="s">
        <v>150</v>
      </c>
      <c r="AA12" s="33">
        <f>_xll.qlTermStructureSettlementDays(AA3)</f>
        <v>1</v>
      </c>
      <c r="AD12" s="39" t="s">
        <v>87</v>
      </c>
      <c r="AE12" s="40">
        <f>_xll.qlInterestRateIndexFixingDate($AA$21,AF12)</f>
        <v>42290</v>
      </c>
      <c r="AF12" s="40">
        <f>_xll.qlCalendarAdvance(calendar,$AF11,AD12,,,trigger)</f>
        <v>42292</v>
      </c>
      <c r="AG12" s="40">
        <f>_xll.qlInterestRateIndexMaturity($AA$21,AF12,)</f>
        <v>42384</v>
      </c>
      <c r="AH12" s="43" t="e">
        <f>_xll.qlTenorBasisValue(TenorBasis3M,AF12,_xll.ohTrigger(trigger,$AA$36))</f>
        <v>#NUM!</v>
      </c>
      <c r="AI12" s="90" t="e">
        <f>_xll.qlTenorBasisForwardRate(TenorBasis3M,AF12,_xll.ohTrigger(trigger,$AA$36))</f>
        <v>#NUM!</v>
      </c>
      <c r="AJ12" s="90">
        <f>_xll.qlIndexFixing($AA$21,$AE12,TRUE,_xll.ohTrigger(trigger))</f>
        <v>-4.4488007721417243E-4</v>
      </c>
      <c r="AK12" s="43">
        <f>_xll.qlIndexFixing($AA$6,$AE12,TRUE,trigger)</f>
        <v>-4.5725930650197653E-4</v>
      </c>
      <c r="AL12" s="45">
        <f t="shared" si="0"/>
        <v>0.123792292878041</v>
      </c>
      <c r="AY12" s="103">
        <v>24</v>
      </c>
      <c r="AZ12" s="104" t="str">
        <f>_xll.qlPeriodEquivalent(AY12&amp;"M")</f>
        <v>2Y</v>
      </c>
      <c r="BA12" s="105">
        <f t="shared" ref="BA12:BA17" si="12">BA5</f>
        <v>42277</v>
      </c>
      <c r="BB12" s="106">
        <f t="shared" si="1"/>
        <v>43010</v>
      </c>
      <c r="BC12" s="107">
        <f t="shared" si="2"/>
        <v>3</v>
      </c>
      <c r="BD12" s="108" t="e">
        <f>MIN(_xll.ohPack($AH$3:INDEX($AH$3:$AH$3508,MATCH(BB12+1,$AF$3:$AF$3508,1),1)))</f>
        <v>#NUM!</v>
      </c>
      <c r="BE12" s="109" t="e">
        <f t="shared" si="6"/>
        <v>#NUM!</v>
      </c>
      <c r="BF12" s="108" t="e">
        <f>MAX(_xll.ohPack($AH$3:INDEX($AH$3:$AH$3508,MATCH(BB12+1,$AF$3:$AF$3508,1),1)))</f>
        <v>#NUM!</v>
      </c>
      <c r="BG12" s="109" t="e">
        <f t="shared" si="3"/>
        <v>#NUM!</v>
      </c>
      <c r="BH12" s="108" t="e">
        <f t="shared" si="4"/>
        <v>#NUM!</v>
      </c>
    </row>
    <row r="13" spans="1:67" ht="11.25" customHeight="1" x14ac:dyDescent="0.25">
      <c r="A13" s="7" t="str">
        <f t="shared" si="7"/>
        <v>8M</v>
      </c>
      <c r="B13" s="7">
        <v>8</v>
      </c>
      <c r="C13" s="7" t="str">
        <f t="shared" si="8"/>
        <v>x11F</v>
      </c>
      <c r="D13" s="64"/>
      <c r="E13" s="64"/>
      <c r="F13" s="64"/>
      <c r="G13" s="7" t="str">
        <f t="shared" si="9"/>
        <v>Euribor3M</v>
      </c>
      <c r="H13" s="7" t="str">
        <f t="shared" si="11"/>
        <v>obj_00592#0001</v>
      </c>
      <c r="I13" s="64"/>
      <c r="J13" s="7" t="str">
        <f t="shared" si="10"/>
        <v>EUR8x11F_Quote</v>
      </c>
      <c r="K13" s="7" t="str">
        <f>_xll.qlFraRateHelper(,J13,A13,G13,,,permanent,trigger,objectoverwrite)</f>
        <v>obj_005ce#0001</v>
      </c>
      <c r="L13" s="7" t="str">
        <f>_xll.qlFraForwardHelper(,J13,A13,H13,,,permanent,trigger,objectoverwrite)</f>
        <v>obj_005a5#0001</v>
      </c>
      <c r="M13" s="16" t="b">
        <v>1</v>
      </c>
      <c r="N13" s="19">
        <v>30</v>
      </c>
      <c r="O13" s="19">
        <v>21</v>
      </c>
      <c r="Q13" s="26" t="str">
        <v>obj_005a7#0001</v>
      </c>
      <c r="R13" s="26" t="str">
        <f>_xll.qlForwardHelperQuoteName(Q13,trigger)</f>
        <v>EUR9x12F_Quote</v>
      </c>
      <c r="S13" s="31">
        <f>_xll.qlForwardHelperQuoteValue(Q13,trigger)</f>
        <v>-6.4999999999999997E-4</v>
      </c>
      <c r="T13" s="61">
        <f>_xll.qlForwardHelperEarliestDate(Q13,trigger)</f>
        <v>42555</v>
      </c>
      <c r="U13" s="61">
        <f>_xll.qlForwardHelperLatestRelevantDate(Q13,trigger)</f>
        <v>42647</v>
      </c>
      <c r="V13" s="61">
        <f>_xll.qlForwardHelperPillarDate(Q13,trigger)</f>
        <v>42555</v>
      </c>
      <c r="W13" s="88">
        <f>_xll.qlYieldTSDiscount($AA$22,V13)</f>
        <v>1.0012739427488606</v>
      </c>
      <c r="X13" s="88" t="e">
        <v>#VALUE!</v>
      </c>
      <c r="Z13" s="35" t="s">
        <v>151</v>
      </c>
      <c r="AA13" s="33">
        <f>_xll.qlTermStructureTimeFromReference(AA3,AF3)</f>
        <v>2.7777777777777779E-3</v>
      </c>
      <c r="AD13" s="39" t="s">
        <v>87</v>
      </c>
      <c r="AE13" s="40">
        <f>_xll.qlInterestRateIndexFixingDate($AA$21,AF13)</f>
        <v>42291</v>
      </c>
      <c r="AF13" s="40">
        <f>_xll.qlCalendarAdvance(calendar,$AF12,AD13,,,trigger)</f>
        <v>42293</v>
      </c>
      <c r="AG13" s="40">
        <f>_xll.qlInterestRateIndexMaturity($AA$21,AF13,)</f>
        <v>42387</v>
      </c>
      <c r="AH13" s="43" t="e">
        <f>_xll.qlTenorBasisValue(TenorBasis3M,AF13,_xll.ohTrigger(trigger,$AA$36))</f>
        <v>#NUM!</v>
      </c>
      <c r="AI13" s="90" t="e">
        <f>_xll.qlTenorBasisForwardRate(TenorBasis3M,AF13,_xll.ohTrigger(trigger,$AA$36))</f>
        <v>#NUM!</v>
      </c>
      <c r="AJ13" s="90">
        <f>_xll.qlIndexFixing($AA$21,$AE13,TRUE,_xll.ohTrigger(trigger))</f>
        <v>-4.462913066318174E-4</v>
      </c>
      <c r="AK13" s="43">
        <f>_xll.qlIndexFixing($AA$6,$AE13,TRUE,trigger)</f>
        <v>-4.5769118190058735E-4</v>
      </c>
      <c r="AL13" s="45">
        <f t="shared" si="0"/>
        <v>0.11399875268769942</v>
      </c>
      <c r="AY13" s="103">
        <v>60</v>
      </c>
      <c r="AZ13" s="104" t="str">
        <f>_xll.qlPeriodEquivalent(AY13&amp;"M")</f>
        <v>5Y</v>
      </c>
      <c r="BA13" s="105">
        <f t="shared" si="12"/>
        <v>42185</v>
      </c>
      <c r="BB13" s="106">
        <f t="shared" si="1"/>
        <v>44106</v>
      </c>
      <c r="BC13" s="107">
        <f t="shared" si="2"/>
        <v>6</v>
      </c>
      <c r="BD13" s="108" t="e">
        <f>MIN(_xll.ohPack($AH$3:INDEX($AH$3:$AH$3508,MATCH(BB13+1,$AF$3:$AF$3508,1),1)))</f>
        <v>#NUM!</v>
      </c>
      <c r="BE13" s="109" t="e">
        <f t="shared" si="6"/>
        <v>#NUM!</v>
      </c>
      <c r="BF13" s="108" t="e">
        <f>MAX(_xll.ohPack($AH$3:INDEX($AH$3:$AH$3508,MATCH(BB13+1,$AF$3:$AF$3508,1),1)))</f>
        <v>#NUM!</v>
      </c>
      <c r="BG13" s="109" t="e">
        <f t="shared" si="3"/>
        <v>#NUM!</v>
      </c>
      <c r="BH13" s="108" t="e">
        <f t="shared" si="4"/>
        <v>#NUM!</v>
      </c>
    </row>
    <row r="14" spans="1:67" ht="11.25" customHeight="1" x14ac:dyDescent="0.25">
      <c r="A14" s="7" t="str">
        <f t="shared" si="7"/>
        <v>9M</v>
      </c>
      <c r="B14" s="7">
        <v>9</v>
      </c>
      <c r="C14" s="7" t="str">
        <f t="shared" si="8"/>
        <v>x12F</v>
      </c>
      <c r="D14" s="64"/>
      <c r="E14" s="64"/>
      <c r="F14" s="64"/>
      <c r="G14" s="7" t="str">
        <f t="shared" si="9"/>
        <v>Euribor3M</v>
      </c>
      <c r="H14" s="7" t="str">
        <f t="shared" si="11"/>
        <v>obj_00592#0001</v>
      </c>
      <c r="I14" s="64"/>
      <c r="J14" s="7" t="str">
        <f t="shared" si="10"/>
        <v>EUR9x12F_Quote</v>
      </c>
      <c r="K14" s="7" t="str">
        <f>_xll.qlFraRateHelper(,J14,A14,G14,,,permanent,trigger,objectoverwrite)</f>
        <v>obj_005be#0001</v>
      </c>
      <c r="L14" s="7" t="str">
        <f>_xll.qlFraForwardHelper(,J14,A14,H14,,,permanent,trigger,objectoverwrite)</f>
        <v>obj_005a7#0001</v>
      </c>
      <c r="M14" s="16" t="b">
        <v>1</v>
      </c>
      <c r="N14" s="19">
        <v>30</v>
      </c>
      <c r="O14" s="19">
        <v>21</v>
      </c>
      <c r="Q14" s="26" t="str">
        <v>obj_005c6#0001</v>
      </c>
      <c r="R14" s="26" t="str">
        <f>_xll.qlForwardHelperQuoteName(Q14,trigger)</f>
        <v>EUR10x13F_Quote</v>
      </c>
      <c r="S14" s="31">
        <f>_xll.qlForwardHelperQuoteValue(Q14,trigger)</f>
        <v>-6.4999999999999997E-4</v>
      </c>
      <c r="T14" s="61">
        <f>_xll.qlForwardHelperEarliestDate(Q14,trigger)</f>
        <v>42584</v>
      </c>
      <c r="U14" s="61">
        <f>_xll.qlForwardHelperLatestRelevantDate(Q14,trigger)</f>
        <v>42676</v>
      </c>
      <c r="V14" s="61">
        <f>_xll.qlForwardHelperPillarDate(Q14,trigger)</f>
        <v>42584</v>
      </c>
      <c r="W14" s="88">
        <f>_xll.qlYieldTSDiscount($AA$22,V14)</f>
        <v>1.0014302815221856</v>
      </c>
      <c r="X14" s="88" t="e">
        <v>#VALUE!</v>
      </c>
      <c r="AD14" s="39" t="s">
        <v>87</v>
      </c>
      <c r="AE14" s="40">
        <f>_xll.qlInterestRateIndexFixingDate($AA$21,AF14)</f>
        <v>42292</v>
      </c>
      <c r="AF14" s="40">
        <f>_xll.qlCalendarAdvance(calendar,$AF13,AD14,,,trigger)</f>
        <v>42296</v>
      </c>
      <c r="AG14" s="40">
        <f>_xll.qlInterestRateIndexMaturity($AA$21,AF14,)</f>
        <v>42388</v>
      </c>
      <c r="AH14" s="43" t="e">
        <f>_xll.qlTenorBasisValue(TenorBasis3M,AF14,_xll.ohTrigger(trigger,$AA$36))</f>
        <v>#NUM!</v>
      </c>
      <c r="AI14" s="90" t="e">
        <f>_xll.qlTenorBasisForwardRate(TenorBasis3M,AF14,_xll.ohTrigger(trigger,$AA$36))</f>
        <v>#NUM!</v>
      </c>
      <c r="AJ14" s="90">
        <f>_xll.qlIndexFixing($AA$21,$AE14,TRUE,_xll.ohTrigger(trigger))</f>
        <v>-4.4571270344821907E-4</v>
      </c>
      <c r="AK14" s="43">
        <f>_xll.qlIndexFixing($AA$6,$AE14,TRUE,trigger)</f>
        <v>-4.5871048303180263E-4</v>
      </c>
      <c r="AL14" s="45">
        <f t="shared" si="0"/>
        <v>0.12997779583583557</v>
      </c>
      <c r="AY14" s="103">
        <v>120</v>
      </c>
      <c r="AZ14" s="104" t="str">
        <f>_xll.qlPeriodEquivalent(AY14&amp;"M")</f>
        <v>10Y</v>
      </c>
      <c r="BA14" s="105">
        <f t="shared" si="12"/>
        <v>42185</v>
      </c>
      <c r="BB14" s="106">
        <f t="shared" si="1"/>
        <v>45932</v>
      </c>
      <c r="BC14" s="107">
        <f t="shared" si="2"/>
        <v>6</v>
      </c>
      <c r="BD14" s="108" t="e">
        <f>MIN(_xll.ohPack($AH$3:INDEX($AH$3:$AH$3508,MATCH(BB14+1,$AF$3:$AF$3508,1),1)))</f>
        <v>#NUM!</v>
      </c>
      <c r="BE14" s="109" t="e">
        <f t="shared" si="6"/>
        <v>#NUM!</v>
      </c>
      <c r="BF14" s="108" t="e">
        <f>MAX(_xll.ohPack($AH$3:INDEX($AH$3:$AH$3508,MATCH(BB14+1,$AF$3:$AF$3508,1),1)))</f>
        <v>#NUM!</v>
      </c>
      <c r="BG14" s="109" t="e">
        <f t="shared" si="3"/>
        <v>#NUM!</v>
      </c>
      <c r="BH14" s="108" t="e">
        <f t="shared" si="4"/>
        <v>#NUM!</v>
      </c>
    </row>
    <row r="15" spans="1:67" ht="11.25" customHeight="1" x14ac:dyDescent="0.25">
      <c r="A15" s="7" t="str">
        <f t="shared" si="7"/>
        <v>10M</v>
      </c>
      <c r="B15" s="7">
        <v>10</v>
      </c>
      <c r="C15" s="7" t="str">
        <f t="shared" si="8"/>
        <v>x13F</v>
      </c>
      <c r="D15" s="64"/>
      <c r="E15" s="64"/>
      <c r="F15" s="64"/>
      <c r="G15" s="7" t="str">
        <f t="shared" si="9"/>
        <v>Euribor3M</v>
      </c>
      <c r="H15" s="7" t="str">
        <f t="shared" si="11"/>
        <v>obj_00592#0001</v>
      </c>
      <c r="I15" s="64"/>
      <c r="J15" s="7" t="str">
        <f t="shared" si="10"/>
        <v>EUR10x13F_Quote</v>
      </c>
      <c r="K15" s="7" t="str">
        <f>_xll.qlFraRateHelper(,J15,A15,G15,,,permanent,trigger,objectoverwrite)</f>
        <v>obj_00595#0001</v>
      </c>
      <c r="L15" s="7" t="str">
        <f>_xll.qlFraForwardHelper(,J15,A15,H15,,,permanent,trigger,objectoverwrite)</f>
        <v>obj_005c6#0001</v>
      </c>
      <c r="M15" s="16" t="b">
        <v>1</v>
      </c>
      <c r="N15" s="19">
        <v>30</v>
      </c>
      <c r="O15" s="19">
        <v>21</v>
      </c>
      <c r="Q15" s="26" t="str">
        <v>obj_005ca#0001</v>
      </c>
      <c r="R15" s="26" t="str">
        <f>_xll.qlForwardHelperQuoteName(Q15,trigger)</f>
        <v>EUR11x14F_Quote</v>
      </c>
      <c r="S15" s="31">
        <f>_xll.qlForwardHelperQuoteValue(Q15,trigger)</f>
        <v>-6.4000000000000005E-4</v>
      </c>
      <c r="T15" s="61">
        <f>_xll.qlForwardHelperEarliestDate(Q15,trigger)</f>
        <v>42615</v>
      </c>
      <c r="U15" s="61">
        <f>_xll.qlForwardHelperLatestRelevantDate(Q15,trigger)</f>
        <v>42706</v>
      </c>
      <c r="V15" s="61">
        <f>_xll.qlForwardHelperPillarDate(Q15,trigger)</f>
        <v>42615</v>
      </c>
      <c r="W15" s="88">
        <f>_xll.qlYieldTSDiscount($AA$22,V15)</f>
        <v>1.0015990365223564</v>
      </c>
      <c r="X15" s="88" t="e">
        <v>#VALUE!</v>
      </c>
      <c r="Z15" s="35" t="s">
        <v>82</v>
      </c>
      <c r="AA15" s="33">
        <v>8</v>
      </c>
      <c r="AD15" s="39" t="s">
        <v>87</v>
      </c>
      <c r="AE15" s="40">
        <f>_xll.qlInterestRateIndexFixingDate($AA$21,AF15)</f>
        <v>42293</v>
      </c>
      <c r="AF15" s="40">
        <f>_xll.qlCalendarAdvance(calendar,$AF14,AD15,,,trigger)</f>
        <v>42297</v>
      </c>
      <c r="AG15" s="40">
        <f>_xll.qlInterestRateIndexMaturity($AA$21,AF15,)</f>
        <v>42389</v>
      </c>
      <c r="AH15" s="43" t="e">
        <f>_xll.qlTenorBasisValue(TenorBasis3M,AF15,_xll.ohTrigger(trigger,$AA$36))</f>
        <v>#NUM!</v>
      </c>
      <c r="AI15" s="90" t="e">
        <f>_xll.qlTenorBasisForwardRate(TenorBasis3M,AF15,_xll.ohTrigger(trigger,$AA$36))</f>
        <v>#NUM!</v>
      </c>
      <c r="AJ15" s="90">
        <f>_xll.qlIndexFixing($AA$21,$AE15,TRUE,_xll.ohTrigger(trigger))</f>
        <v>-4.4598131440256792E-4</v>
      </c>
      <c r="AK15" s="43">
        <f>_xll.qlIndexFixing($AA$6,$AE15,TRUE,trigger)</f>
        <v>-4.5896754053239034E-4</v>
      </c>
      <c r="AL15" s="45">
        <f t="shared" si="0"/>
        <v>0.12986226129822429</v>
      </c>
      <c r="AY15" s="103">
        <v>240</v>
      </c>
      <c r="AZ15" s="104" t="str">
        <f>_xll.qlPeriodEquivalent(AY15&amp;"M")</f>
        <v>20Y</v>
      </c>
      <c r="BA15" s="105">
        <f t="shared" si="12"/>
        <v>42004</v>
      </c>
      <c r="BB15" s="106">
        <f t="shared" si="1"/>
        <v>49584</v>
      </c>
      <c r="BC15" s="107">
        <f t="shared" si="2"/>
        <v>12</v>
      </c>
      <c r="BD15" s="108" t="e">
        <f>MIN(_xll.ohPack($AH$3:INDEX($AH$3:$AH$3508,MATCH(BB15+1,$AF$3:$AF$3508,1),1)))</f>
        <v>#NUM!</v>
      </c>
      <c r="BE15" s="109" t="e">
        <f t="shared" si="6"/>
        <v>#NUM!</v>
      </c>
      <c r="BF15" s="108" t="e">
        <f>MAX(_xll.ohPack($AH$3:INDEX($AH$3:$AH$3508,MATCH(BB15+1,$AF$3:$AF$3508,1),1)))</f>
        <v>#NUM!</v>
      </c>
      <c r="BG15" s="109" t="e">
        <f t="shared" si="3"/>
        <v>#NUM!</v>
      </c>
      <c r="BH15" s="108" t="e">
        <f t="shared" si="4"/>
        <v>#NUM!</v>
      </c>
      <c r="BL15" s="22" t="s">
        <v>112</v>
      </c>
      <c r="BM15" s="22" t="s">
        <v>113</v>
      </c>
    </row>
    <row r="16" spans="1:67" ht="11.25" customHeight="1" x14ac:dyDescent="0.25">
      <c r="A16" s="7" t="str">
        <f t="shared" si="7"/>
        <v>11M</v>
      </c>
      <c r="B16" s="7">
        <v>11</v>
      </c>
      <c r="C16" s="7" t="str">
        <f t="shared" si="8"/>
        <v>x14F</v>
      </c>
      <c r="D16" s="64"/>
      <c r="E16" s="64"/>
      <c r="F16" s="64"/>
      <c r="G16" s="7" t="str">
        <f t="shared" si="9"/>
        <v>Euribor3M</v>
      </c>
      <c r="H16" s="7" t="str">
        <f t="shared" si="11"/>
        <v>obj_00592#0001</v>
      </c>
      <c r="I16" s="64"/>
      <c r="J16" s="7" t="str">
        <f t="shared" si="10"/>
        <v>EUR11x14F_Quote</v>
      </c>
      <c r="K16" s="7" t="str">
        <f>_xll.qlFraRateHelper(,J16,A16,G16,,,permanent,trigger,objectoverwrite)</f>
        <v>obj_00598#0001</v>
      </c>
      <c r="L16" s="7" t="str">
        <f>_xll.qlFraForwardHelper(,J16,A16,H16,,,permanent,trigger,objectoverwrite)</f>
        <v>obj_005ca#0001</v>
      </c>
      <c r="M16" s="16" t="b">
        <v>1</v>
      </c>
      <c r="N16" s="19">
        <v>30</v>
      </c>
      <c r="O16" s="19">
        <v>21</v>
      </c>
      <c r="Q16" s="26" t="str">
        <v>obj_005da#0001</v>
      </c>
      <c r="R16" s="26" t="str">
        <f>_xll.qlForwardHelperQuoteName(Q16,trigger)</f>
        <v>EUR12x15F_Quote</v>
      </c>
      <c r="S16" s="31">
        <f>_xll.qlForwardHelperQuoteValue(Q16,trigger)</f>
        <v>-5.8999999999999992E-4</v>
      </c>
      <c r="T16" s="61">
        <f>_xll.qlForwardHelperEarliestDate(Q16,trigger)</f>
        <v>42646</v>
      </c>
      <c r="U16" s="61">
        <f>_xll.qlForwardHelperLatestRelevantDate(Q16,trigger)</f>
        <v>42738</v>
      </c>
      <c r="V16" s="61">
        <f>_xll.qlForwardHelperPillarDate(Q16,trigger)</f>
        <v>42646</v>
      </c>
      <c r="W16" s="88">
        <f>_xll.qlYieldTSDiscount($AA$22,V16)</f>
        <v>1.0017703535801519</v>
      </c>
      <c r="X16" s="88" t="e">
        <v>#VALUE!</v>
      </c>
      <c r="Z16" s="35" t="s">
        <v>84</v>
      </c>
      <c r="AA16" s="33">
        <v>0</v>
      </c>
      <c r="AD16" s="39" t="s">
        <v>87</v>
      </c>
      <c r="AE16" s="40">
        <f>_xll.qlInterestRateIndexFixingDate($AA$21,AF16)</f>
        <v>42296</v>
      </c>
      <c r="AF16" s="40">
        <f>_xll.qlCalendarAdvance(calendar,$AF15,AD16,,,trigger)</f>
        <v>42298</v>
      </c>
      <c r="AG16" s="40">
        <f>_xll.qlInterestRateIndexMaturity($AA$21,AF16,)</f>
        <v>42390</v>
      </c>
      <c r="AH16" s="43" t="e">
        <f>_xll.qlTenorBasisValue(TenorBasis3M,AF16,_xll.ohTrigger(trigger,$AA$36))</f>
        <v>#NUM!</v>
      </c>
      <c r="AI16" s="90" t="e">
        <f>_xll.qlTenorBasisForwardRate(TenorBasis3M,AF16,_xll.ohTrigger(trigger,$AA$36))</f>
        <v>#NUM!</v>
      </c>
      <c r="AJ16" s="90">
        <f>_xll.qlIndexFixing($AA$21,$AE16,TRUE,_xll.ohTrigger(trigger))</f>
        <v>-4.4627053546271266E-4</v>
      </c>
      <c r="AK16" s="43">
        <f>_xll.qlIndexFixing($AA$6,$AE16,TRUE,trigger)</f>
        <v>-4.5918794266726354E-4</v>
      </c>
      <c r="AL16" s="45">
        <f t="shared" si="0"/>
        <v>0.12917407204550879</v>
      </c>
      <c r="AY16" s="103">
        <v>360</v>
      </c>
      <c r="AZ16" s="104" t="str">
        <f>_xll.qlPeriodEquivalent(AY16&amp;"M")</f>
        <v>30Y</v>
      </c>
      <c r="BA16" s="105">
        <f t="shared" si="12"/>
        <v>42004</v>
      </c>
      <c r="BB16" s="106">
        <f t="shared" si="1"/>
        <v>53237</v>
      </c>
      <c r="BC16" s="107">
        <f t="shared" si="2"/>
        <v>36</v>
      </c>
      <c r="BD16" s="108" t="e">
        <f>MIN(_xll.ohPack($AH$3:INDEX($AH$3:$AH$3508,MATCH(BB16+1,$AF$3:$AF$3508,1),1)))</f>
        <v>#NUM!</v>
      </c>
      <c r="BE16" s="109" t="e">
        <f t="shared" si="6"/>
        <v>#NUM!</v>
      </c>
      <c r="BF16" s="108" t="e">
        <f>MAX(_xll.ohPack($AH$3:INDEX($AH$3:$AH$3508,MATCH(BB16+1,$AF$3:$AF$3508,1),1)))</f>
        <v>#NUM!</v>
      </c>
      <c r="BG16" s="109" t="e">
        <f t="shared" si="3"/>
        <v>#NUM!</v>
      </c>
      <c r="BH16" s="108" t="e">
        <f t="shared" si="4"/>
        <v>#NUM!</v>
      </c>
      <c r="BL16" s="38">
        <v>42298</v>
      </c>
      <c r="BM16" s="42" t="e">
        <f>_xll.qlIndexFixing(TenorBasisIndex6M,_xll.qlInterestRateIndexFixingDate(TenorBasisIndex6M,BL16,trigger),TRUE,_xll.ohTrigger(trigger,$AA$36))</f>
        <v>#NUM!</v>
      </c>
    </row>
    <row r="17" spans="1:65" ht="11.25" customHeight="1" x14ac:dyDescent="0.25">
      <c r="A17" s="7" t="str">
        <f t="shared" si="7"/>
        <v>12M</v>
      </c>
      <c r="B17" s="8">
        <v>12</v>
      </c>
      <c r="C17" s="7" t="str">
        <f t="shared" si="8"/>
        <v>x15F</v>
      </c>
      <c r="D17" s="64"/>
      <c r="E17" s="64"/>
      <c r="F17" s="64"/>
      <c r="G17" s="7" t="str">
        <f t="shared" si="9"/>
        <v>Euribor3M</v>
      </c>
      <c r="H17" s="7" t="str">
        <f t="shared" si="11"/>
        <v>obj_00592#0001</v>
      </c>
      <c r="I17" s="64"/>
      <c r="J17" s="7" t="str">
        <f t="shared" si="10"/>
        <v>EUR12x15F_Quote</v>
      </c>
      <c r="K17" s="7" t="str">
        <f>_xll.qlFraRateHelper(,J17,A17,G17,,,permanent,trigger,objectoverwrite)</f>
        <v>obj_005ac#0001</v>
      </c>
      <c r="L17" s="7" t="str">
        <f>_xll.qlFraForwardHelper(,J17,A17,H17,,,permanent,trigger,objectoverwrite)</f>
        <v>obj_005da#0001</v>
      </c>
      <c r="M17" s="16" t="b">
        <v>1</v>
      </c>
      <c r="N17" s="19">
        <v>30</v>
      </c>
      <c r="O17" s="19">
        <v>21</v>
      </c>
      <c r="Q17" s="26" t="str">
        <v>obj_005e1#0001</v>
      </c>
      <c r="R17" s="26" t="str">
        <f>_xll.qlForwardHelperQuoteName(Q17,trigger)</f>
        <v>EURFUT3MZ5_Quote</v>
      </c>
      <c r="S17" s="31">
        <f>_xll.qlForwardHelperQuoteValue(Q17,trigger)</f>
        <v>100.05000000000001</v>
      </c>
      <c r="T17" s="61">
        <f>_xll.qlForwardHelperEarliestDate(Q17,trigger)</f>
        <v>42354</v>
      </c>
      <c r="U17" s="61">
        <f>_xll.qlForwardHelperLatestRelevantDate(Q17,trigger)</f>
        <v>42445</v>
      </c>
      <c r="V17" s="61">
        <f>_xll.qlForwardHelperPillarDate(Q17,trigger)</f>
        <v>42354</v>
      </c>
      <c r="W17" s="88">
        <f>_xll.qlYieldTSDiscount($AA$22,V17)</f>
        <v>1.0003058579234136</v>
      </c>
      <c r="X17" s="88" t="e">
        <v>#VALUE!</v>
      </c>
      <c r="Z17" s="35" t="s">
        <v>83</v>
      </c>
      <c r="AA17" s="33" t="s">
        <v>85</v>
      </c>
      <c r="AD17" s="39" t="s">
        <v>87</v>
      </c>
      <c r="AE17" s="40">
        <f>_xll.qlInterestRateIndexFixingDate($AA$21,AF17)</f>
        <v>42297</v>
      </c>
      <c r="AF17" s="40">
        <f>_xll.qlCalendarAdvance(calendar,$AF16,AD17,,,trigger)</f>
        <v>42299</v>
      </c>
      <c r="AG17" s="40">
        <f>_xll.qlInterestRateIndexMaturity($AA$21,AF17,)</f>
        <v>42391</v>
      </c>
      <c r="AH17" s="43" t="e">
        <f>_xll.qlTenorBasisValue(TenorBasis3M,AF17,_xll.ohTrigger(trigger,$AA$36))</f>
        <v>#NUM!</v>
      </c>
      <c r="AI17" s="90" t="e">
        <f>_xll.qlTenorBasisForwardRate(TenorBasis3M,AF17,_xll.ohTrigger(trigger,$AA$36))</f>
        <v>#NUM!</v>
      </c>
      <c r="AJ17" s="90">
        <f>_xll.qlIndexFixing($AA$21,$AE17,TRUE,_xll.ohTrigger(trigger))</f>
        <v>-4.465785807997773E-4</v>
      </c>
      <c r="AK17" s="43">
        <f>_xll.qlIndexFixing($AA$6,$AE17,TRUE,trigger)</f>
        <v>-4.5937450907993871E-4</v>
      </c>
      <c r="AL17" s="45">
        <f t="shared" si="0"/>
        <v>0.12795928280161412</v>
      </c>
      <c r="AY17" s="110">
        <v>720</v>
      </c>
      <c r="AZ17" s="114" t="str">
        <f>_xll.qlPeriodEquivalent(AY17&amp;"M")</f>
        <v>60Y</v>
      </c>
      <c r="BA17" s="115">
        <f t="shared" si="12"/>
        <v>42004</v>
      </c>
      <c r="BB17" s="116">
        <f t="shared" si="1"/>
        <v>64194</v>
      </c>
      <c r="BC17" s="117">
        <f t="shared" si="2"/>
        <v>60</v>
      </c>
      <c r="BD17" s="111" t="e">
        <f>MIN(_xll.ohPack($AH$3:INDEX($AH$3:$AH$3508,MATCH(BB17+1,$AF$3:$AF$3508,1),1)))</f>
        <v>#NUM!</v>
      </c>
      <c r="BE17" s="112" t="e">
        <f t="shared" si="6"/>
        <v>#NUM!</v>
      </c>
      <c r="BF17" s="111" t="e">
        <f>MAX(_xll.ohPack($AH$3:INDEX($AH$3:$AH$3508,MATCH(BB17+1,$AF$3:$AF$3508,1),1)))</f>
        <v>#NUM!</v>
      </c>
      <c r="BG17" s="112" t="e">
        <f t="shared" si="3"/>
        <v>#NUM!</v>
      </c>
      <c r="BH17" s="111" t="e">
        <f t="shared" si="4"/>
        <v>#NUM!</v>
      </c>
      <c r="BL17" s="40">
        <v>42326</v>
      </c>
      <c r="BM17" s="43" t="e">
        <f>_xll.qlIndexFixing(TenorBasisIndex6M,_xll.qlInterestRateIndexFixingDate(TenorBasisIndex6M,BL17,trigger),TRUE,_xll.ohTrigger(trigger,$AA$36))</f>
        <v>#NUM!</v>
      </c>
    </row>
    <row r="18" spans="1:65" ht="11.25" customHeight="1" x14ac:dyDescent="0.2">
      <c r="A18" s="2" t="str">
        <f t="array" ref="A18:A33">_xll.qlIMMNextCodes(_xll.qlSettingsEvaluationDate(trigger)-1,B18:B33)</f>
        <v>V5</v>
      </c>
      <c r="B18" s="7" t="b">
        <v>0</v>
      </c>
      <c r="C18" s="2" t="s">
        <v>71</v>
      </c>
      <c r="D18" s="63"/>
      <c r="E18" s="63"/>
      <c r="F18" s="63"/>
      <c r="G18" s="2" t="str">
        <f t="shared" si="9"/>
        <v>Euribor3M</v>
      </c>
      <c r="H18" s="2" t="str">
        <f t="shared" si="11"/>
        <v>obj_00592#0001</v>
      </c>
      <c r="I18" s="4">
        <v>0</v>
      </c>
      <c r="J18" s="2" t="str">
        <f t="shared" ref="J18:J27" si="13">"EURFUT3M"&amp;A18&amp;"_Quote"</f>
        <v>EURFUT3MV5_Quote</v>
      </c>
      <c r="K18" s="2" t="str">
        <f>_xll.qlFuturesRateHelper(,J18,C18,A18,G18,0,permanent,trigger,objectoverwrite)</f>
        <v>obj_005f7#0001</v>
      </c>
      <c r="L18" s="2" t="str">
        <f>_xll.qlFuturesForwardHelper(,J18,C18,A18,H18,0,permanent,trigger,objectoverwrite)</f>
        <v>obj_005f6#0001</v>
      </c>
      <c r="M18" s="15" t="b">
        <v>0</v>
      </c>
      <c r="N18" s="18">
        <v>20</v>
      </c>
      <c r="O18" s="18">
        <v>21</v>
      </c>
      <c r="Q18" s="26" t="str">
        <v>obj_005e5#0001</v>
      </c>
      <c r="R18" s="26" t="str">
        <f>_xll.qlForwardHelperQuoteName(Q18,trigger)</f>
        <v>EURFUT3MH6_Quote</v>
      </c>
      <c r="S18" s="31">
        <f>_xll.qlForwardHelperQuoteValue(Q18,trigger)</f>
        <v>100.0575</v>
      </c>
      <c r="T18" s="61">
        <f>_xll.qlForwardHelperEarliestDate(Q18,trigger)</f>
        <v>42445</v>
      </c>
      <c r="U18" s="61">
        <f>_xll.qlForwardHelperLatestRelevantDate(Q18,trigger)</f>
        <v>42537</v>
      </c>
      <c r="V18" s="61">
        <f>_xll.qlForwardHelperPillarDate(Q18,trigger)</f>
        <v>42445</v>
      </c>
      <c r="W18" s="88">
        <f>_xll.qlYieldTSDiscount($AA$22,V18)</f>
        <v>1.0007156870324918</v>
      </c>
      <c r="X18" s="88" t="e">
        <v>#VALUE!</v>
      </c>
      <c r="AD18" s="39" t="s">
        <v>87</v>
      </c>
      <c r="AE18" s="40">
        <f>_xll.qlInterestRateIndexFixingDate($AA$21,AF18)</f>
        <v>42298</v>
      </c>
      <c r="AF18" s="40">
        <f>_xll.qlCalendarAdvance(calendar,$AF17,AD18,,,trigger)</f>
        <v>42300</v>
      </c>
      <c r="AG18" s="40">
        <f>_xll.qlInterestRateIndexMaturity($AA$21,AF18,)</f>
        <v>42394</v>
      </c>
      <c r="AH18" s="43" t="e">
        <f>_xll.qlTenorBasisValue(TenorBasis3M,AF18,_xll.ohTrigger(trigger,$AA$36))</f>
        <v>#NUM!</v>
      </c>
      <c r="AI18" s="90" t="e">
        <f>_xll.qlTenorBasisForwardRate(TenorBasis3M,AF18,_xll.ohTrigger(trigger,$AA$36))</f>
        <v>#NUM!</v>
      </c>
      <c r="AJ18" s="90">
        <f>_xll.qlIndexFixing($AA$21,$AE18,TRUE,_xll.ohTrigger(trigger))</f>
        <v>-4.4860616126575281E-4</v>
      </c>
      <c r="AK18" s="43">
        <f>_xll.qlIndexFixing($AA$6,$AE18,TRUE,trigger)</f>
        <v>-4.5953005941393236E-4</v>
      </c>
      <c r="AL18" s="45">
        <f t="shared" si="0"/>
        <v>0.10923898148179557</v>
      </c>
      <c r="BL18" s="40">
        <v>42354</v>
      </c>
      <c r="BM18" s="43" t="e">
        <f>_xll.qlIndexFixing(TenorBasisIndex6M,_xll.qlInterestRateIndexFixingDate(TenorBasisIndex6M,BL18,trigger),TRUE,_xll.ohTrigger(trigger,$AA$36))</f>
        <v>#NUM!</v>
      </c>
    </row>
    <row r="19" spans="1:65" ht="11.25" customHeight="1" x14ac:dyDescent="0.2">
      <c r="A19" s="7" t="str">
        <v>X5</v>
      </c>
      <c r="B19" s="7" t="b">
        <v>0</v>
      </c>
      <c r="C19" s="7" t="s">
        <v>71</v>
      </c>
      <c r="D19" s="64"/>
      <c r="E19" s="64"/>
      <c r="F19" s="64"/>
      <c r="G19" s="7" t="str">
        <f t="shared" si="9"/>
        <v>Euribor3M</v>
      </c>
      <c r="H19" s="7" t="str">
        <f t="shared" si="11"/>
        <v>obj_00592#0001</v>
      </c>
      <c r="I19" s="9">
        <v>0</v>
      </c>
      <c r="J19" s="7" t="str">
        <f t="shared" si="13"/>
        <v>EURFUT3MX5_Quote</v>
      </c>
      <c r="K19" s="7" t="str">
        <f>_xll.qlFuturesRateHelper(,J19,C19,A19,G19,0,permanent,trigger,objectoverwrite)</f>
        <v>obj_005f3#0001</v>
      </c>
      <c r="L19" s="7" t="str">
        <f>_xll.qlFuturesForwardHelper(,J19,C19,A19,H19,0,permanent,trigger,objectoverwrite)</f>
        <v>obj_005f2#0001</v>
      </c>
      <c r="M19" s="16" t="b">
        <v>0</v>
      </c>
      <c r="N19" s="19">
        <v>20</v>
      </c>
      <c r="O19" s="19">
        <v>21</v>
      </c>
      <c r="Q19" s="26" t="str">
        <v>obj_005ef#0001</v>
      </c>
      <c r="R19" s="26" t="str">
        <f>_xll.qlForwardHelperQuoteName(Q19,trigger)</f>
        <v>EURFUT3MM6_Quote</v>
      </c>
      <c r="S19" s="31">
        <f>_xll.qlForwardHelperQuoteValue(Q19,trigger)</f>
        <v>100.0675</v>
      </c>
      <c r="T19" s="61">
        <f>_xll.qlForwardHelperEarliestDate(Q19,trigger)</f>
        <v>42536</v>
      </c>
      <c r="U19" s="61">
        <f>_xll.qlForwardHelperLatestRelevantDate(Q19,trigger)</f>
        <v>42628</v>
      </c>
      <c r="V19" s="61">
        <f>_xll.qlForwardHelperPillarDate(Q19,trigger)</f>
        <v>42536</v>
      </c>
      <c r="W19" s="88">
        <f>_xll.qlYieldTSDiscount($AA$22,V19)</f>
        <v>1.0011729019409239</v>
      </c>
      <c r="X19" s="88" t="e">
        <v>#VALUE!</v>
      </c>
      <c r="Z19" s="77" t="s">
        <v>10</v>
      </c>
      <c r="AA19" s="78"/>
      <c r="AD19" s="39" t="s">
        <v>87</v>
      </c>
      <c r="AE19" s="40">
        <f>_xll.qlInterestRateIndexFixingDate($AA$21,AF19)</f>
        <v>42299</v>
      </c>
      <c r="AF19" s="40">
        <f>_xll.qlCalendarAdvance(calendar,$AF18,AD19,,,trigger)</f>
        <v>42303</v>
      </c>
      <c r="AG19" s="40">
        <f>_xll.qlInterestRateIndexMaturity($AA$21,AF19,)</f>
        <v>42395</v>
      </c>
      <c r="AH19" s="43" t="e">
        <f>_xll.qlTenorBasisValue(TenorBasis3M,AF19,_xll.ohTrigger(trigger,$AA$36))</f>
        <v>#NUM!</v>
      </c>
      <c r="AI19" s="90" t="e">
        <f>_xll.qlTenorBasisForwardRate(TenorBasis3M,AF19,_xll.ohTrigger(trigger,$AA$36))</f>
        <v>#NUM!</v>
      </c>
      <c r="AJ19" s="90">
        <f>_xll.qlIndexFixing($AA$21,$AE19,TRUE,_xll.ohTrigger(trigger))</f>
        <v>-4.4796328840096788E-4</v>
      </c>
      <c r="AK19" s="43">
        <f>_xll.qlIndexFixing($AA$6,$AE19,TRUE,trigger)</f>
        <v>-4.5983881037898929E-4</v>
      </c>
      <c r="AL19" s="45">
        <f t="shared" si="0"/>
        <v>0.11875521978021411</v>
      </c>
      <c r="BL19" s="40">
        <v>42389</v>
      </c>
      <c r="BM19" s="43" t="e">
        <f>_xll.qlIndexFixing(TenorBasisIndex6M,_xll.qlInterestRateIndexFixingDate(TenorBasisIndex6M,BL19,trigger),TRUE,_xll.ohTrigger(trigger,$AA$36))</f>
        <v>#NUM!</v>
      </c>
    </row>
    <row r="20" spans="1:65" ht="11.25" customHeight="1" x14ac:dyDescent="0.2">
      <c r="A20" s="7" t="str">
        <v>Z5</v>
      </c>
      <c r="B20" s="7" t="b">
        <v>0</v>
      </c>
      <c r="C20" s="7" t="s">
        <v>71</v>
      </c>
      <c r="D20" s="64"/>
      <c r="E20" s="64"/>
      <c r="F20" s="64"/>
      <c r="G20" s="7" t="str">
        <f t="shared" si="9"/>
        <v>Euribor3M</v>
      </c>
      <c r="H20" s="7" t="str">
        <f t="shared" si="11"/>
        <v>obj_00592#0001</v>
      </c>
      <c r="I20" s="9">
        <v>0</v>
      </c>
      <c r="J20" s="7" t="str">
        <f t="shared" si="13"/>
        <v>EURFUT3MZ5_Quote</v>
      </c>
      <c r="K20" s="7" t="str">
        <f>_xll.qlFuturesRateHelper(,J20,C20,A20,G20,0,permanent,trigger,objectoverwrite)</f>
        <v>obj_005e2#0001</v>
      </c>
      <c r="L20" s="7" t="str">
        <f>_xll.qlFuturesForwardHelper(,J20,C20,A20,H20,0,permanent,trigger,objectoverwrite)</f>
        <v>obj_005e1#0001</v>
      </c>
      <c r="M20" s="16" t="b">
        <v>1</v>
      </c>
      <c r="N20" s="19">
        <v>20</v>
      </c>
      <c r="O20" s="19">
        <v>21</v>
      </c>
      <c r="Q20" s="26" t="str">
        <v>obj_005ec#0001</v>
      </c>
      <c r="R20" s="26" t="str">
        <f>_xll.qlForwardHelperQuoteName(Q20,trigger)</f>
        <v>EURFUT3MU6_Quote</v>
      </c>
      <c r="S20" s="31">
        <f>_xll.qlForwardHelperQuoteValue(Q20,trigger)</f>
        <v>100.0625</v>
      </c>
      <c r="T20" s="61">
        <f>_xll.qlForwardHelperEarliestDate(Q20,trigger)</f>
        <v>42634</v>
      </c>
      <c r="U20" s="61">
        <f>_xll.qlForwardHelperLatestRelevantDate(Q20,trigger)</f>
        <v>42725</v>
      </c>
      <c r="V20" s="61">
        <f>_xll.qlForwardHelperPillarDate(Q20,trigger)</f>
        <v>42634</v>
      </c>
      <c r="W20" s="88">
        <f>_xll.qlYieldTSDiscount($AA$22,V20)</f>
        <v>1.0017037610473145</v>
      </c>
      <c r="X20" s="88" t="e">
        <v>#VALUE!</v>
      </c>
      <c r="Z20" s="35" t="s">
        <v>8</v>
      </c>
      <c r="AA20" s="33" t="s">
        <v>70</v>
      </c>
      <c r="AD20" s="39" t="s">
        <v>87</v>
      </c>
      <c r="AE20" s="40">
        <f>_xll.qlInterestRateIndexFixingDate($AA$21,AF20)</f>
        <v>42300</v>
      </c>
      <c r="AF20" s="40">
        <f>_xll.qlCalendarAdvance(calendar,$AF19,AD20,,,trigger)</f>
        <v>42304</v>
      </c>
      <c r="AG20" s="40">
        <f>_xll.qlInterestRateIndexMaturity($AA$21,AF20,)</f>
        <v>42396</v>
      </c>
      <c r="AH20" s="43" t="e">
        <f>_xll.qlTenorBasisValue(TenorBasis3M,AF20,_xll.ohTrigger(trigger,$AA$36))</f>
        <v>#NUM!</v>
      </c>
      <c r="AI20" s="90" t="e">
        <f>_xll.qlTenorBasisForwardRate(TenorBasis3M,AF20,_xll.ohTrigger(trigger,$AA$36))</f>
        <v>#NUM!</v>
      </c>
      <c r="AJ20" s="90">
        <f>_xll.qlIndexFixing($AA$21,$AE20,TRUE,_xll.ohTrigger(trigger))</f>
        <v>-4.4833866773814722E-4</v>
      </c>
      <c r="AK20" s="43">
        <f>_xll.qlIndexFixing($AA$6,$AE20,TRUE,trigger)</f>
        <v>-4.5989849283342189E-4</v>
      </c>
      <c r="AL20" s="45">
        <f t="shared" si="0"/>
        <v>0.11559825095274671</v>
      </c>
      <c r="BL20" s="40">
        <v>42417</v>
      </c>
      <c r="BM20" s="43" t="e">
        <f>_xll.qlIndexFixing(TenorBasisIndex6M,_xll.qlInterestRateIndexFixingDate(TenorBasisIndex6M,BL20,trigger),TRUE,_xll.ohTrigger(trigger,$AA$36))</f>
        <v>#NUM!</v>
      </c>
    </row>
    <row r="21" spans="1:65" ht="11.25" customHeight="1" x14ac:dyDescent="0.2">
      <c r="A21" s="7" t="str">
        <v>F6</v>
      </c>
      <c r="B21" s="7" t="b">
        <v>0</v>
      </c>
      <c r="C21" s="7" t="s">
        <v>71</v>
      </c>
      <c r="D21" s="64"/>
      <c r="E21" s="64"/>
      <c r="F21" s="64"/>
      <c r="G21" s="7" t="str">
        <f t="shared" si="9"/>
        <v>Euribor3M</v>
      </c>
      <c r="H21" s="7" t="str">
        <f t="shared" si="11"/>
        <v>obj_00592#0001</v>
      </c>
      <c r="I21" s="9">
        <v>0</v>
      </c>
      <c r="J21" s="7" t="str">
        <f t="shared" si="13"/>
        <v>EURFUT3MF6_Quote</v>
      </c>
      <c r="K21" s="7"/>
      <c r="L21" s="7"/>
      <c r="M21" s="16" t="b">
        <v>0</v>
      </c>
      <c r="N21" s="19">
        <v>20</v>
      </c>
      <c r="O21" s="19">
        <v>21</v>
      </c>
      <c r="Q21" s="26" t="str">
        <v>obj_005f0#0001</v>
      </c>
      <c r="R21" s="26" t="str">
        <f>_xll.qlForwardHelperQuoteName(Q21,trigger)</f>
        <v>EURFUT3MZ6_Quote</v>
      </c>
      <c r="S21" s="31">
        <f>_xll.qlForwardHelperQuoteValue(Q21,trigger)</f>
        <v>100.0475</v>
      </c>
      <c r="T21" s="61">
        <f>_xll.qlForwardHelperEarliestDate(Q21,trigger)</f>
        <v>42725</v>
      </c>
      <c r="U21" s="61">
        <f>_xll.qlForwardHelperLatestRelevantDate(Q21,trigger)</f>
        <v>42815</v>
      </c>
      <c r="V21" s="61">
        <f>_xll.qlForwardHelperPillarDate(Q21,trigger)</f>
        <v>42725</v>
      </c>
      <c r="W21" s="88">
        <f>_xll.qlYieldTSDiscount($AA$22,V21)</f>
        <v>1.0022034568350591</v>
      </c>
      <c r="X21" s="88" t="e">
        <v>#VALUE!</v>
      </c>
      <c r="Z21" s="35" t="s">
        <v>0</v>
      </c>
      <c r="AA21" s="33" t="str">
        <f>PROPER(currency)&amp;familyname&amp;AA20</f>
        <v>Euribor3M</v>
      </c>
      <c r="AD21" s="39" t="s">
        <v>87</v>
      </c>
      <c r="AE21" s="40">
        <f>_xll.qlInterestRateIndexFixingDate($AA$21,AF21)</f>
        <v>42303</v>
      </c>
      <c r="AF21" s="40">
        <f>_xll.qlCalendarAdvance(calendar,$AF20,AD21,,,trigger)</f>
        <v>42305</v>
      </c>
      <c r="AG21" s="40">
        <f>_xll.qlInterestRateIndexMaturity($AA$21,AF21,)</f>
        <v>42397</v>
      </c>
      <c r="AH21" s="43" t="e">
        <f>_xll.qlTenorBasisValue(TenorBasis3M,AF21,_xll.ohTrigger(trigger,$AA$36))</f>
        <v>#NUM!</v>
      </c>
      <c r="AI21" s="90" t="e">
        <f>_xll.qlTenorBasisForwardRate(TenorBasis3M,AF21,_xll.ohTrigger(trigger,$AA$36))</f>
        <v>#NUM!</v>
      </c>
      <c r="AJ21" s="90">
        <f>_xll.qlIndexFixing($AA$21,$AE21,TRUE,_xll.ohTrigger(trigger))</f>
        <v>-4.4872215640071169E-4</v>
      </c>
      <c r="AK21" s="43">
        <f>_xll.qlIndexFixing($AA$6,$AE21,TRUE,trigger)</f>
        <v>-4.5994125742675548E-4</v>
      </c>
      <c r="AL21" s="45">
        <f t="shared" si="0"/>
        <v>0.11219101026043789</v>
      </c>
      <c r="BL21" s="40">
        <v>42445</v>
      </c>
      <c r="BM21" s="43" t="e">
        <f>_xll.qlIndexFixing(TenorBasisIndex6M,_xll.qlInterestRateIndexFixingDate(TenorBasisIndex6M,BL21,trigger),TRUE,_xll.ohTrigger(trigger,$AA$36))</f>
        <v>#NUM!</v>
      </c>
    </row>
    <row r="22" spans="1:65" ht="11.25" customHeight="1" x14ac:dyDescent="0.2">
      <c r="A22" s="7" t="str">
        <v>H6</v>
      </c>
      <c r="B22" s="7" t="b">
        <v>1</v>
      </c>
      <c r="C22" s="7" t="s">
        <v>71</v>
      </c>
      <c r="D22" s="64"/>
      <c r="E22" s="64"/>
      <c r="F22" s="64"/>
      <c r="G22" s="7" t="str">
        <f t="shared" si="9"/>
        <v>Euribor3M</v>
      </c>
      <c r="H22" s="7" t="str">
        <f t="shared" si="11"/>
        <v>obj_00592#0001</v>
      </c>
      <c r="I22" s="9">
        <v>0</v>
      </c>
      <c r="J22" s="7" t="str">
        <f t="shared" si="13"/>
        <v>EURFUT3MH6_Quote</v>
      </c>
      <c r="K22" s="7" t="str">
        <f>_xll.qlFuturesRateHelper(,J22,C22,A22,G22,0,permanent,trigger,objectoverwrite)</f>
        <v>obj_005e6#0001</v>
      </c>
      <c r="L22" s="7" t="str">
        <f>_xll.qlFuturesForwardHelper(,J22,C22,A22,H22,0,permanent,trigger,objectoverwrite)</f>
        <v>obj_005e5#0001</v>
      </c>
      <c r="M22" s="16" t="b">
        <v>1</v>
      </c>
      <c r="N22" s="19">
        <v>20</v>
      </c>
      <c r="O22" s="19">
        <v>21</v>
      </c>
      <c r="Q22" s="26" t="str">
        <v>obj_005ea#0001</v>
      </c>
      <c r="R22" s="26" t="str">
        <f>_xll.qlForwardHelperQuoteName(Q22,trigger)</f>
        <v>EURFUT3MH7_Quote</v>
      </c>
      <c r="S22" s="31">
        <f>_xll.qlForwardHelperQuoteValue(Q22,trigger)</f>
        <v>100.02250000000001</v>
      </c>
      <c r="T22" s="61">
        <f>_xll.qlForwardHelperEarliestDate(Q22,trigger)</f>
        <v>42809</v>
      </c>
      <c r="U22" s="61">
        <f>_xll.qlForwardHelperLatestRelevantDate(Q22,trigger)</f>
        <v>42901</v>
      </c>
      <c r="V22" s="61">
        <f>_xll.qlForwardHelperPillarDate(Q22,trigger)</f>
        <v>42809</v>
      </c>
      <c r="W22" s="88">
        <f>_xll.qlYieldTSDiscount($AA$22,V22)</f>
        <v>1.0026338933786159</v>
      </c>
      <c r="X22" s="88" t="e">
        <v>#VALUE!</v>
      </c>
      <c r="Z22" s="35" t="s">
        <v>1</v>
      </c>
      <c r="AA22" s="33" t="str">
        <f>BaseCurve</f>
        <v>EURON</v>
      </c>
      <c r="AD22" s="39" t="s">
        <v>87</v>
      </c>
      <c r="AE22" s="40">
        <f>_xll.qlInterestRateIndexFixingDate($AA$21,AF22)</f>
        <v>42304</v>
      </c>
      <c r="AF22" s="40">
        <f>_xll.qlCalendarAdvance(calendar,$AF21,AD22,,,trigger)</f>
        <v>42306</v>
      </c>
      <c r="AG22" s="40">
        <f>_xll.qlInterestRateIndexMaturity($AA$21,AF22,)</f>
        <v>42398</v>
      </c>
      <c r="AH22" s="43" t="e">
        <f>_xll.qlTenorBasisValue(TenorBasis3M,AF22,_xll.ohTrigger(trigger,$AA$36))</f>
        <v>#NUM!</v>
      </c>
      <c r="AI22" s="90" t="e">
        <f>_xll.qlTenorBasisForwardRate(TenorBasis3M,AF22,_xll.ohTrigger(trigger,$AA$36))</f>
        <v>#NUM!</v>
      </c>
      <c r="AJ22" s="90">
        <f>_xll.qlIndexFixing($AA$21,$AE22,TRUE,_xll.ohTrigger(trigger))</f>
        <v>-4.4911196856499842E-4</v>
      </c>
      <c r="AK22" s="43">
        <f>_xll.qlIndexFixing($AA$6,$AE22,TRUE,trigger)</f>
        <v>-4.5996992380250662E-4</v>
      </c>
      <c r="AL22" s="45">
        <f t="shared" si="0"/>
        <v>0.10857955237508202</v>
      </c>
      <c r="BL22" s="40">
        <v>42480</v>
      </c>
      <c r="BM22" s="43" t="e">
        <f>_xll.qlIndexFixing(TenorBasisIndex6M,_xll.qlInterestRateIndexFixingDate(TenorBasisIndex6M,BL22,trigger),TRUE,_xll.ohTrigger(trigger,$AA$36))</f>
        <v>#NUM!</v>
      </c>
    </row>
    <row r="23" spans="1:65" ht="11.25" customHeight="1" x14ac:dyDescent="0.2">
      <c r="A23" s="7" t="str">
        <v>M6</v>
      </c>
      <c r="B23" s="7" t="b">
        <v>1</v>
      </c>
      <c r="C23" s="7" t="s">
        <v>71</v>
      </c>
      <c r="D23" s="64"/>
      <c r="E23" s="64"/>
      <c r="F23" s="64"/>
      <c r="G23" s="7" t="str">
        <f t="shared" si="9"/>
        <v>Euribor3M</v>
      </c>
      <c r="H23" s="7" t="str">
        <f t="shared" si="11"/>
        <v>obj_00592#0001</v>
      </c>
      <c r="I23" s="9">
        <v>0</v>
      </c>
      <c r="J23" s="7" t="str">
        <f t="shared" si="13"/>
        <v>EURFUT3MM6_Quote</v>
      </c>
      <c r="K23" s="7" t="str">
        <f>_xll.qlFuturesRateHelper(,J23,C23,A23,G23,0,permanent,trigger,objectoverwrite)</f>
        <v>obj_005ee#0001</v>
      </c>
      <c r="L23" s="7" t="str">
        <f>_xll.qlFuturesForwardHelper(,J23,C23,A23,H23,0,permanent,trigger,objectoverwrite)</f>
        <v>obj_005ef#0001</v>
      </c>
      <c r="M23" s="16" t="b">
        <v>1</v>
      </c>
      <c r="N23" s="19">
        <v>20</v>
      </c>
      <c r="O23" s="19">
        <v>21</v>
      </c>
      <c r="Q23" s="26" t="str">
        <v>obj_005df#0001</v>
      </c>
      <c r="R23" s="26" t="str">
        <f>_xll.qlForwardHelperQuoteName(Q23,trigger)</f>
        <v>EURFUT3MM7_Quote</v>
      </c>
      <c r="S23" s="31">
        <f>_xll.qlForwardHelperQuoteValue(Q23,trigger)</f>
        <v>99.987499999999997</v>
      </c>
      <c r="T23" s="61">
        <f>_xll.qlForwardHelperEarliestDate(Q23,trigger)</f>
        <v>42907</v>
      </c>
      <c r="U23" s="61">
        <f>_xll.qlForwardHelperLatestRelevantDate(Q23,trigger)</f>
        <v>42999</v>
      </c>
      <c r="V23" s="61">
        <f>_xll.qlForwardHelperPillarDate(Q23,trigger)</f>
        <v>42907</v>
      </c>
      <c r="W23" s="88">
        <f>_xll.qlYieldTSDiscount($AA$22,V23)</f>
        <v>1.003090972788536</v>
      </c>
      <c r="X23" s="88" t="e">
        <v>#VALUE!</v>
      </c>
      <c r="Z23" s="35" t="s">
        <v>2</v>
      </c>
      <c r="AA23" s="34">
        <f>SettlementDate</f>
        <v>42279</v>
      </c>
      <c r="AD23" s="39" t="s">
        <v>87</v>
      </c>
      <c r="AE23" s="40">
        <f>_xll.qlInterestRateIndexFixingDate($AA$21,AF23)</f>
        <v>42305</v>
      </c>
      <c r="AF23" s="40">
        <f>_xll.qlCalendarAdvance(calendar,$AF22,AD23,,,trigger)</f>
        <v>42307</v>
      </c>
      <c r="AG23" s="40">
        <f>_xll.qlInterestRateIndexMaturity($AA$21,AF23,)</f>
        <v>42398</v>
      </c>
      <c r="AH23" s="43" t="e">
        <f>_xll.qlTenorBasisValue(TenorBasis3M,AF23,_xll.ohTrigger(trigger,$AA$36))</f>
        <v>#NUM!</v>
      </c>
      <c r="AI23" s="90" t="e">
        <f>_xll.qlTenorBasisForwardRate(TenorBasis3M,AF23,_xll.ohTrigger(trigger,$AA$36))</f>
        <v>#NUM!</v>
      </c>
      <c r="AJ23" s="90">
        <f>_xll.qlIndexFixing($AA$21,$AE23,TRUE,_xll.ohTrigger(trigger))</f>
        <v>-4.4848364586289383E-4</v>
      </c>
      <c r="AK23" s="43">
        <f>_xll.qlIndexFixing($AA$6,$AE23,TRUE,trigger)</f>
        <v>-4.5998731160419169E-4</v>
      </c>
      <c r="AL23" s="45">
        <f t="shared" si="0"/>
        <v>0.11503665741297865</v>
      </c>
      <c r="BL23" s="40">
        <v>42508</v>
      </c>
      <c r="BM23" s="43" t="e">
        <f>_xll.qlIndexFixing(TenorBasisIndex6M,_xll.qlInterestRateIndexFixingDate(TenorBasisIndex6M,BL23,trigger),TRUE,_xll.ohTrigger(trigger,$AA$36))</f>
        <v>#NUM!</v>
      </c>
    </row>
    <row r="24" spans="1:65" ht="11.25" customHeight="1" x14ac:dyDescent="0.2">
      <c r="A24" s="7" t="str">
        <v>U6</v>
      </c>
      <c r="B24" s="7" t="b">
        <v>1</v>
      </c>
      <c r="C24" s="7" t="s">
        <v>71</v>
      </c>
      <c r="D24" s="64"/>
      <c r="E24" s="64"/>
      <c r="F24" s="64"/>
      <c r="G24" s="7" t="str">
        <f t="shared" si="9"/>
        <v>Euribor3M</v>
      </c>
      <c r="H24" s="7" t="str">
        <f t="shared" si="11"/>
        <v>obj_00592#0001</v>
      </c>
      <c r="I24" s="9">
        <v>0</v>
      </c>
      <c r="J24" s="7" t="str">
        <f t="shared" si="13"/>
        <v>EURFUT3MU6_Quote</v>
      </c>
      <c r="K24" s="7" t="str">
        <f>_xll.qlFuturesRateHelper(,J24,C24,A24,G24,0,permanent,trigger,objectoverwrite)</f>
        <v>obj_005ed#0001</v>
      </c>
      <c r="L24" s="7" t="str">
        <f>_xll.qlFuturesForwardHelper(,J24,C24,A24,H24,0,permanent,trigger,objectoverwrite)</f>
        <v>obj_005ec#0001</v>
      </c>
      <c r="M24" s="16" t="b">
        <v>1</v>
      </c>
      <c r="N24" s="19">
        <v>20</v>
      </c>
      <c r="O24" s="19">
        <v>21</v>
      </c>
      <c r="Q24" s="26" t="str">
        <v>obj_005e4#0001</v>
      </c>
      <c r="R24" s="26" t="str">
        <f>_xll.qlForwardHelperQuoteName(Q24,trigger)</f>
        <v>EURFUT3MU7_Quote</v>
      </c>
      <c r="S24" s="31">
        <f>_xll.qlForwardHelperQuoteValue(Q24,trigger)</f>
        <v>99.947499999999991</v>
      </c>
      <c r="T24" s="61">
        <f>_xll.qlForwardHelperEarliestDate(Q24,trigger)</f>
        <v>42998</v>
      </c>
      <c r="U24" s="61">
        <f>_xll.qlForwardHelperLatestRelevantDate(Q24,trigger)</f>
        <v>43089</v>
      </c>
      <c r="V24" s="61">
        <f>_xll.qlForwardHelperPillarDate(Q24,trigger)</f>
        <v>42998</v>
      </c>
      <c r="W24" s="88">
        <f>_xll.qlYieldTSDiscount($AA$22,V24)</f>
        <v>1.0034477377036939</v>
      </c>
      <c r="X24" s="88" t="e">
        <v>#VALUE!</v>
      </c>
      <c r="Z24" s="35" t="s">
        <v>3</v>
      </c>
      <c r="AA24" s="79" t="b">
        <v>1</v>
      </c>
      <c r="AD24" s="39" t="s">
        <v>87</v>
      </c>
      <c r="AE24" s="40">
        <f>_xll.qlInterestRateIndexFixingDate($AA$21,AF24)</f>
        <v>42306</v>
      </c>
      <c r="AF24" s="40">
        <f>_xll.qlCalendarAdvance(calendar,$AF23,AD24,,,trigger)</f>
        <v>42310</v>
      </c>
      <c r="AG24" s="40">
        <f>_xll.qlInterestRateIndexMaturity($AA$21,AF24,)</f>
        <v>42402</v>
      </c>
      <c r="AH24" s="43" t="e">
        <f>_xll.qlTenorBasisValue(TenorBasis3M,AF24,_xll.ohTrigger(trigger,$AA$36))</f>
        <v>#NUM!</v>
      </c>
      <c r="AI24" s="90" t="e">
        <f>_xll.qlTenorBasisForwardRate(TenorBasis3M,AF24,_xll.ohTrigger(trigger,$AA$36))</f>
        <v>#NUM!</v>
      </c>
      <c r="AJ24" s="90">
        <f>_xll.qlIndexFixing($AA$21,$AE24,TRUE,_xll.ohTrigger(trigger))</f>
        <v>-4.5852392135648445E-4</v>
      </c>
      <c r="AK24" s="43">
        <f>_xll.qlIndexFixing($AA$6,$AE24,TRUE,trigger)</f>
        <v>-4.6000000000001595E-4</v>
      </c>
      <c r="AL24" s="45">
        <f t="shared" si="0"/>
        <v>1.4760786435315037E-2</v>
      </c>
      <c r="BL24" s="40">
        <v>42536</v>
      </c>
      <c r="BM24" s="43" t="e">
        <f>_xll.qlIndexFixing(TenorBasisIndex6M,_xll.qlInterestRateIndexFixingDate(TenorBasisIndex6M,BL24,trigger),TRUE,_xll.ohTrigger(trigger,$AA$36))</f>
        <v>#NUM!</v>
      </c>
    </row>
    <row r="25" spans="1:65" ht="11.25" customHeight="1" x14ac:dyDescent="0.2">
      <c r="A25" s="7" t="str">
        <v>Z6</v>
      </c>
      <c r="B25" s="7" t="b">
        <v>1</v>
      </c>
      <c r="C25" s="7" t="s">
        <v>71</v>
      </c>
      <c r="D25" s="64"/>
      <c r="E25" s="64"/>
      <c r="F25" s="64"/>
      <c r="G25" s="7" t="str">
        <f t="shared" si="9"/>
        <v>Euribor3M</v>
      </c>
      <c r="H25" s="7" t="str">
        <f t="shared" si="11"/>
        <v>obj_00592#0001</v>
      </c>
      <c r="I25" s="9">
        <v>0</v>
      </c>
      <c r="J25" s="7" t="str">
        <f t="shared" si="13"/>
        <v>EURFUT3MZ6_Quote</v>
      </c>
      <c r="K25" s="7" t="str">
        <f>_xll.qlFuturesRateHelper(,J25,C25,A25,G25,0,permanent,trigger,objectoverwrite)</f>
        <v>obj_005f1#0001</v>
      </c>
      <c r="L25" s="7" t="str">
        <f>_xll.qlFuturesForwardHelper(,J25,C25,A25,H25,0,permanent,trigger,objectoverwrite)</f>
        <v>obj_005f0#0001</v>
      </c>
      <c r="M25" s="16" t="b">
        <v>1</v>
      </c>
      <c r="N25" s="19">
        <v>20</v>
      </c>
      <c r="O25" s="19">
        <v>21</v>
      </c>
      <c r="Q25" s="26" t="str">
        <v>obj_005ba#0002</v>
      </c>
      <c r="R25" s="26" t="str">
        <f>_xll.qlForwardHelperQuoteName(Q25,trigger)</f>
        <v>EURAB3E3Y_Quote</v>
      </c>
      <c r="S25" s="31">
        <f>_xll.qlForwardHelperQuoteValue(Q25,trigger)</f>
        <v>2.5000000000000001E-4</v>
      </c>
      <c r="T25" s="61">
        <f>_xll.qlForwardHelperEarliestDate(Q25,trigger)</f>
        <v>42279</v>
      </c>
      <c r="U25" s="61">
        <f>_xll.qlForwardHelperLatestRelevantDate(Q25,trigger)</f>
        <v>43375</v>
      </c>
      <c r="V25" s="61">
        <f>_xll.qlForwardHelperPillarDate(Q25,trigger)</f>
        <v>43283</v>
      </c>
      <c r="W25" s="88">
        <f>_xll.qlYieldTSDiscount($AA$22,V25)</f>
        <v>1.0038026713652308</v>
      </c>
      <c r="X25" s="88" t="e">
        <v>#VALUE!</v>
      </c>
      <c r="Z25" s="35" t="s">
        <v>66</v>
      </c>
      <c r="AA25" s="76">
        <v>-1.1102656891986307E-3</v>
      </c>
      <c r="AD25" s="39" t="s">
        <v>87</v>
      </c>
      <c r="AE25" s="40">
        <f>_xll.qlInterestRateIndexFixingDate($AA$21,AF25)</f>
        <v>42307</v>
      </c>
      <c r="AF25" s="40">
        <f>_xll.qlCalendarAdvance(calendar,$AF24,AD25,,,trigger)</f>
        <v>42311</v>
      </c>
      <c r="AG25" s="40">
        <f>_xll.qlInterestRateIndexMaturity($AA$21,AF25,)</f>
        <v>42403</v>
      </c>
      <c r="AH25" s="43" t="e">
        <f>_xll.qlTenorBasisValue(TenorBasis3M,AF25,_xll.ohTrigger(trigger,$AA$36))</f>
        <v>#NUM!</v>
      </c>
      <c r="AI25" s="90" t="e">
        <f>_xll.qlTenorBasisForwardRate(TenorBasis3M,AF25,_xll.ohTrigger(trigger,$AA$36))</f>
        <v>#NUM!</v>
      </c>
      <c r="AJ25" s="90">
        <f>_xll.qlIndexFixing($AA$21,$AE25,TRUE,_xll.ohTrigger(trigger))</f>
        <v>-4.5891921678461409E-4</v>
      </c>
      <c r="AK25" s="43">
        <f>_xll.qlIndexFixing($AA$6,$AE25,TRUE,trigger)</f>
        <v>-4.6002873015874474E-4</v>
      </c>
      <c r="AL25" s="45">
        <f t="shared" si="0"/>
        <v>1.1095133741306469E-2</v>
      </c>
      <c r="BL25" s="40">
        <v>42571</v>
      </c>
      <c r="BM25" s="43" t="e">
        <f>_xll.qlIndexFixing(TenorBasisIndex6M,_xll.qlInterestRateIndexFixingDate(TenorBasisIndex6M,BL25,trigger),TRUE,_xll.ohTrigger(trigger,$AA$36))</f>
        <v>#NUM!</v>
      </c>
    </row>
    <row r="26" spans="1:65" ht="11.25" customHeight="1" x14ac:dyDescent="0.2">
      <c r="A26" s="7" t="str">
        <v>H7</v>
      </c>
      <c r="B26" s="7" t="b">
        <v>1</v>
      </c>
      <c r="C26" s="7" t="s">
        <v>71</v>
      </c>
      <c r="D26" s="64"/>
      <c r="E26" s="64"/>
      <c r="F26" s="64"/>
      <c r="G26" s="7" t="str">
        <f t="shared" si="9"/>
        <v>Euribor3M</v>
      </c>
      <c r="H26" s="7" t="str">
        <f t="shared" si="11"/>
        <v>obj_00592#0001</v>
      </c>
      <c r="I26" s="9">
        <v>0</v>
      </c>
      <c r="J26" s="7" t="str">
        <f t="shared" si="13"/>
        <v>EURFUT3MH7_Quote</v>
      </c>
      <c r="K26" s="7" t="str">
        <f>_xll.qlFuturesRateHelper(,J26,C26,A26,G26,0,permanent,trigger,objectoverwrite)</f>
        <v>obj_005eb#0001</v>
      </c>
      <c r="L26" s="7" t="str">
        <f>_xll.qlFuturesForwardHelper(,J26,C26,A26,H26,0,permanent,trigger,objectoverwrite)</f>
        <v>obj_005ea#0001</v>
      </c>
      <c r="M26" s="16" t="b">
        <v>1</v>
      </c>
      <c r="N26" s="19">
        <v>20</v>
      </c>
      <c r="O26" s="19">
        <v>21</v>
      </c>
      <c r="Q26" s="26" t="str">
        <v>obj_005a2#0001</v>
      </c>
      <c r="R26" s="26" t="str">
        <f>_xll.qlForwardHelperQuoteName(Q26,trigger)</f>
        <v>EURAB3E4Y_Quote</v>
      </c>
      <c r="S26" s="31">
        <f>_xll.qlForwardHelperQuoteValue(Q26,trigger)</f>
        <v>1.25E-3</v>
      </c>
      <c r="T26" s="61">
        <f>_xll.qlForwardHelperEarliestDate(Q26,trigger)</f>
        <v>42279</v>
      </c>
      <c r="U26" s="61">
        <f>_xll.qlForwardHelperLatestRelevantDate(Q26,trigger)</f>
        <v>43740</v>
      </c>
      <c r="V26" s="61">
        <f>_xll.qlForwardHelperPillarDate(Q26,trigger)</f>
        <v>43648</v>
      </c>
      <c r="W26" s="88">
        <f>_xll.qlYieldTSDiscount($AA$22,V26)</f>
        <v>1.0020177823281302</v>
      </c>
      <c r="X26" s="88" t="e">
        <v>#VALUE!</v>
      </c>
      <c r="Z26" s="35" t="s">
        <v>67</v>
      </c>
      <c r="AA26" s="76">
        <v>-5.5445394710421252E-6</v>
      </c>
      <c r="AD26" s="39" t="s">
        <v>87</v>
      </c>
      <c r="AE26" s="40">
        <f>_xll.qlInterestRateIndexFixingDate($AA$21,AF26)</f>
        <v>42310</v>
      </c>
      <c r="AF26" s="40">
        <f>_xll.qlCalendarAdvance(calendar,$AF25,AD26,,,trigger)</f>
        <v>42312</v>
      </c>
      <c r="AG26" s="40">
        <f>_xll.qlInterestRateIndexMaturity($AA$21,AF26,)</f>
        <v>42404</v>
      </c>
      <c r="AH26" s="43" t="e">
        <f>_xll.qlTenorBasisValue(TenorBasis3M,AF26,_xll.ohTrigger(trigger,$AA$36))</f>
        <v>#NUM!</v>
      </c>
      <c r="AI26" s="90" t="e">
        <f>_xll.qlTenorBasisForwardRate(TenorBasis3M,AF26,_xll.ohTrigger(trigger,$AA$36))</f>
        <v>#NUM!</v>
      </c>
      <c r="AJ26" s="90">
        <f>_xll.qlIndexFixing($AA$21,$AE26,TRUE,_xll.ohTrigger(trigger))</f>
        <v>-4.5931404401508921E-4</v>
      </c>
      <c r="AK26" s="43">
        <f>_xll.qlIndexFixing($AA$6,$AE26,TRUE,trigger)</f>
        <v>-4.6011555555556621E-4</v>
      </c>
      <c r="AL26" s="45">
        <f t="shared" si="0"/>
        <v>8.0151154047700471E-3</v>
      </c>
      <c r="BL26" s="40">
        <v>42599</v>
      </c>
      <c r="BM26" s="43" t="e">
        <f>_xll.qlIndexFixing(TenorBasisIndex6M,_xll.qlInterestRateIndexFixingDate(TenorBasisIndex6M,BL26,trigger),TRUE,_xll.ohTrigger(trigger,$AA$36))</f>
        <v>#NUM!</v>
      </c>
    </row>
    <row r="27" spans="1:65" ht="11.25" customHeight="1" x14ac:dyDescent="0.2">
      <c r="A27" s="7" t="str">
        <v>M7</v>
      </c>
      <c r="B27" s="7" t="b">
        <v>1</v>
      </c>
      <c r="C27" s="7" t="s">
        <v>71</v>
      </c>
      <c r="D27" s="64"/>
      <c r="E27" s="64"/>
      <c r="F27" s="64"/>
      <c r="G27" s="7" t="str">
        <f t="shared" si="9"/>
        <v>Euribor3M</v>
      </c>
      <c r="H27" s="7" t="str">
        <f t="shared" si="11"/>
        <v>obj_00592#0001</v>
      </c>
      <c r="I27" s="9">
        <v>0</v>
      </c>
      <c r="J27" s="7" t="str">
        <f t="shared" si="13"/>
        <v>EURFUT3MM7_Quote</v>
      </c>
      <c r="K27" s="7" t="str">
        <f>_xll.qlFuturesRateHelper(,J27,C27,A27,G27,0,permanent,trigger,objectoverwrite)</f>
        <v>obj_005e0#0001</v>
      </c>
      <c r="L27" s="7" t="str">
        <f>_xll.qlFuturesForwardHelper(,J27,C27,A27,H27,0,permanent,trigger,objectoverwrite)</f>
        <v>obj_005df#0001</v>
      </c>
      <c r="M27" s="16" t="b">
        <v>1</v>
      </c>
      <c r="N27" s="19">
        <v>20</v>
      </c>
      <c r="O27" s="19">
        <v>21</v>
      </c>
      <c r="Q27" s="26" t="str">
        <v>obj_005c7#0001</v>
      </c>
      <c r="R27" s="26" t="str">
        <f>_xll.qlForwardHelperQuoteName(Q27,trigger)</f>
        <v>EURAB3E5Y_Quote</v>
      </c>
      <c r="S27" s="31">
        <f>_xll.qlForwardHelperQuoteValue(Q27,trigger)</f>
        <v>2.4199999999999998E-3</v>
      </c>
      <c r="T27" s="61">
        <f>_xll.qlForwardHelperEarliestDate(Q27,trigger)</f>
        <v>42279</v>
      </c>
      <c r="U27" s="61">
        <f>_xll.qlForwardHelperLatestRelevantDate(Q27,trigger)</f>
        <v>44106</v>
      </c>
      <c r="V27" s="61">
        <f>_xll.qlForwardHelperPillarDate(Q27,trigger)</f>
        <v>44014</v>
      </c>
      <c r="W27" s="88">
        <f>_xll.qlYieldTSDiscount($AA$22,V27)</f>
        <v>0.99748679347620828</v>
      </c>
      <c r="X27" s="88" t="e">
        <v>#VALUE!</v>
      </c>
      <c r="Z27" s="35" t="s">
        <v>68</v>
      </c>
      <c r="AA27" s="76">
        <v>0.197801272953334</v>
      </c>
      <c r="AD27" s="39" t="s">
        <v>87</v>
      </c>
      <c r="AE27" s="40">
        <f>_xll.qlInterestRateIndexFixingDate($AA$21,AF27)</f>
        <v>42311</v>
      </c>
      <c r="AF27" s="40">
        <f>_xll.qlCalendarAdvance(calendar,$AF26,AD27,,,trigger)</f>
        <v>42313</v>
      </c>
      <c r="AG27" s="40">
        <f>_xll.qlInterestRateIndexMaturity($AA$21,AF27,)</f>
        <v>42405</v>
      </c>
      <c r="AH27" s="43" t="e">
        <f>_xll.qlTenorBasisValue(TenorBasis3M,AF27,_xll.ohTrigger(trigger,$AA$36))</f>
        <v>#NUM!</v>
      </c>
      <c r="AI27" s="90" t="e">
        <f>_xll.qlTenorBasisForwardRate(TenorBasis3M,AF27,_xll.ohTrigger(trigger,$AA$36))</f>
        <v>#NUM!</v>
      </c>
      <c r="AJ27" s="90">
        <f>_xll.qlIndexFixing($AA$21,$AE27,TRUE,_xll.ohTrigger(trigger))</f>
        <v>-4.5971054045077317E-4</v>
      </c>
      <c r="AK27" s="43">
        <f>_xll.qlIndexFixing($AA$6,$AE27,TRUE,trigger)</f>
        <v>-4.6026142857143307E-4</v>
      </c>
      <c r="AL27" s="45">
        <f t="shared" si="0"/>
        <v>5.5088812065989985E-3</v>
      </c>
      <c r="BL27" s="40">
        <v>42634</v>
      </c>
      <c r="BM27" s="43" t="e">
        <f>_xll.qlIndexFixing(TenorBasisIndex6M,_xll.qlInterestRateIndexFixingDate(TenorBasisIndex6M,BL27,trigger),TRUE,_xll.ohTrigger(trigger,$AA$36))</f>
        <v>#NUM!</v>
      </c>
    </row>
    <row r="28" spans="1:65" ht="11.25" customHeight="1" x14ac:dyDescent="0.2">
      <c r="A28" s="7" t="str">
        <v>U7</v>
      </c>
      <c r="B28" s="7" t="b">
        <v>1</v>
      </c>
      <c r="C28" s="7" t="s">
        <v>71</v>
      </c>
      <c r="D28" s="64"/>
      <c r="E28" s="64"/>
      <c r="F28" s="64"/>
      <c r="G28" s="7" t="str">
        <f t="shared" si="9"/>
        <v>Euribor3M</v>
      </c>
      <c r="H28" s="7" t="str">
        <f t="shared" si="11"/>
        <v>obj_00592#0001</v>
      </c>
      <c r="I28" s="9">
        <v>0</v>
      </c>
      <c r="J28" s="7" t="str">
        <f t="shared" ref="J28:J33" si="14">"EURFUT3M"&amp;A28&amp;"_Quote"</f>
        <v>EURFUT3MU7_Quote</v>
      </c>
      <c r="K28" s="7" t="str">
        <f>_xll.qlFuturesRateHelper(,J28,C28,A28,G28,0,permanent,trigger,objectoverwrite)</f>
        <v>obj_005e3#0001</v>
      </c>
      <c r="L28" s="7" t="str">
        <f>_xll.qlFuturesForwardHelper(,J28,C28,A28,H28,0,permanent,trigger,objectoverwrite)</f>
        <v>obj_005e4#0001</v>
      </c>
      <c r="M28" s="16" t="b">
        <v>1</v>
      </c>
      <c r="N28" s="19">
        <v>20</v>
      </c>
      <c r="O28" s="19">
        <v>21</v>
      </c>
      <c r="Q28" s="26" t="str">
        <v>obj_005dc#0001</v>
      </c>
      <c r="R28" s="26" t="str">
        <f>_xll.qlForwardHelperQuoteName(Q28,trigger)</f>
        <v>EURAB3E6Y_Quote</v>
      </c>
      <c r="S28" s="31">
        <f>_xll.qlForwardHelperQuoteValue(Q28,trigger)</f>
        <v>3.7399999999999998E-3</v>
      </c>
      <c r="T28" s="61">
        <f>_xll.qlForwardHelperEarliestDate(Q28,trigger)</f>
        <v>42279</v>
      </c>
      <c r="U28" s="61">
        <f>_xll.qlForwardHelperLatestRelevantDate(Q28,trigger)</f>
        <v>44473</v>
      </c>
      <c r="V28" s="61">
        <f>_xll.qlForwardHelperPillarDate(Q28,trigger)</f>
        <v>44382</v>
      </c>
      <c r="W28" s="88">
        <f>_xll.qlYieldTSDiscount($AA$22,V28)</f>
        <v>0.98952616992432618</v>
      </c>
      <c r="X28" s="88" t="e">
        <v>#VALUE!</v>
      </c>
      <c r="Z28" s="35" t="s">
        <v>69</v>
      </c>
      <c r="AA28" s="76">
        <v>1.7423919639732814E-3</v>
      </c>
      <c r="AD28" s="39" t="s">
        <v>87</v>
      </c>
      <c r="AE28" s="40">
        <f>_xll.qlInterestRateIndexFixingDate($AA$21,AF28)</f>
        <v>42312</v>
      </c>
      <c r="AF28" s="40">
        <f>_xll.qlCalendarAdvance(calendar,$AF27,AD28,,,trigger)</f>
        <v>42314</v>
      </c>
      <c r="AG28" s="40">
        <f>_xll.qlInterestRateIndexMaturity($AA$21,AF28,)</f>
        <v>42408</v>
      </c>
      <c r="AH28" s="43" t="e">
        <f>_xll.qlTenorBasisValue(TenorBasis3M,AF28,_xll.ohTrigger(trigger,$AA$36))</f>
        <v>#NUM!</v>
      </c>
      <c r="AI28" s="90" t="e">
        <f>_xll.qlTenorBasisForwardRate(TenorBasis3M,AF28,_xll.ohTrigger(trigger,$AA$36))</f>
        <v>#NUM!</v>
      </c>
      <c r="AJ28" s="90">
        <f>_xll.qlIndexFixing($AA$21,$AE28,TRUE,_xll.ohTrigger(trigger))</f>
        <v>-4.6227637655784303E-4</v>
      </c>
      <c r="AK28" s="43">
        <f>_xll.qlIndexFixing($AA$6,$AE28,TRUE,trigger)</f>
        <v>-4.6046730158729794E-4</v>
      </c>
      <c r="AL28" s="45">
        <f t="shared" si="0"/>
        <v>-1.8090749705450944E-2</v>
      </c>
      <c r="BL28" s="40">
        <v>42662</v>
      </c>
      <c r="BM28" s="43" t="e">
        <f>_xll.qlIndexFixing(TenorBasisIndex6M,_xll.qlInterestRateIndexFixingDate(TenorBasisIndex6M,BL28,trigger),TRUE,_xll.ohTrigger(trigger,$AA$36))</f>
        <v>#NUM!</v>
      </c>
    </row>
    <row r="29" spans="1:65" ht="11.25" customHeight="1" x14ac:dyDescent="0.2">
      <c r="A29" s="7" t="str">
        <v>Z7</v>
      </c>
      <c r="B29" s="7" t="b">
        <v>1</v>
      </c>
      <c r="C29" s="7" t="s">
        <v>71</v>
      </c>
      <c r="D29" s="64"/>
      <c r="E29" s="64"/>
      <c r="F29" s="64"/>
      <c r="G29" s="7" t="str">
        <f t="shared" si="9"/>
        <v>Euribor3M</v>
      </c>
      <c r="H29" s="7" t="str">
        <f t="shared" si="11"/>
        <v>obj_00592#0001</v>
      </c>
      <c r="I29" s="9">
        <v>0</v>
      </c>
      <c r="J29" s="7" t="str">
        <f t="shared" si="14"/>
        <v>EURFUT3MZ7_Quote</v>
      </c>
      <c r="K29" s="7"/>
      <c r="L29" s="7"/>
      <c r="M29" s="16" t="b">
        <v>0</v>
      </c>
      <c r="N29" s="19">
        <v>20</v>
      </c>
      <c r="O29" s="19">
        <v>21</v>
      </c>
      <c r="Q29" s="26" t="str">
        <v>obj_005c8#0001</v>
      </c>
      <c r="R29" s="26" t="str">
        <f>_xll.qlForwardHelperQuoteName(Q29,trigger)</f>
        <v>EURAB3E7Y_Quote</v>
      </c>
      <c r="S29" s="31">
        <f>_xll.qlForwardHelperQuoteValue(Q29,trigger)</f>
        <v>5.0899999999999999E-3</v>
      </c>
      <c r="T29" s="61">
        <f>_xll.qlForwardHelperEarliestDate(Q29,trigger)</f>
        <v>42279</v>
      </c>
      <c r="U29" s="61">
        <f>_xll.qlForwardHelperLatestRelevantDate(Q29,trigger)</f>
        <v>44837</v>
      </c>
      <c r="V29" s="61">
        <f>_xll.qlForwardHelperPillarDate(Q29,trigger)</f>
        <v>44746</v>
      </c>
      <c r="W29" s="88">
        <f>_xll.qlYieldTSDiscount($AA$22,V29)</f>
        <v>0.97858104775023669</v>
      </c>
      <c r="X29" s="88" t="e">
        <v>#VALUE!</v>
      </c>
      <c r="Z29" s="35" t="s">
        <v>124</v>
      </c>
      <c r="AA29" s="36" t="str">
        <f>_xll.qlAbcdTenorBasis(,AA21,AA22,AA23,AA24,AA25:AA28,,trigger)</f>
        <v>obj_005e8#0001</v>
      </c>
      <c r="AD29" s="39" t="s">
        <v>87</v>
      </c>
      <c r="AE29" s="40">
        <f>_xll.qlInterestRateIndexFixingDate($AA$21,AF29)</f>
        <v>42313</v>
      </c>
      <c r="AF29" s="40">
        <f>_xll.qlCalendarAdvance(calendar,$AF28,AD29,,,trigger)</f>
        <v>42317</v>
      </c>
      <c r="AG29" s="40">
        <f>_xll.qlInterestRateIndexMaturity($AA$21,AF29,)</f>
        <v>42409</v>
      </c>
      <c r="AH29" s="43" t="e">
        <f>_xll.qlTenorBasisValue(TenorBasis3M,AF29,_xll.ohTrigger(trigger,$AA$36))</f>
        <v>#NUM!</v>
      </c>
      <c r="AI29" s="90" t="e">
        <f>_xll.qlTenorBasisForwardRate(TenorBasis3M,AF29,_xll.ohTrigger(trigger,$AA$36))</f>
        <v>#NUM!</v>
      </c>
      <c r="AJ29" s="90">
        <f>_xll.qlIndexFixing($AA$21,$AE29,TRUE,_xll.ohTrigger(trigger))</f>
        <v>-4.6135596624421657E-4</v>
      </c>
      <c r="AK29" s="43">
        <f>_xll.qlIndexFixing($AA$6,$AE29,TRUE,trigger)</f>
        <v>-4.6145444444440714E-4</v>
      </c>
      <c r="AL29" s="45">
        <f t="shared" si="0"/>
        <v>9.8478200190571085E-4</v>
      </c>
      <c r="BL29" s="40">
        <v>42690</v>
      </c>
      <c r="BM29" s="43" t="e">
        <f>_xll.qlIndexFixing(TenorBasisIndex6M,_xll.qlInterestRateIndexFixingDate(TenorBasisIndex6M,BL29,trigger),TRUE,_xll.ohTrigger(trigger,$AA$36))</f>
        <v>#NUM!</v>
      </c>
    </row>
    <row r="30" spans="1:65" ht="11.25" customHeight="1" x14ac:dyDescent="0.2">
      <c r="A30" s="7" t="str">
        <v>H8</v>
      </c>
      <c r="B30" s="7" t="b">
        <v>1</v>
      </c>
      <c r="C30" s="7" t="s">
        <v>71</v>
      </c>
      <c r="D30" s="64"/>
      <c r="E30" s="64"/>
      <c r="F30" s="64"/>
      <c r="G30" s="7" t="str">
        <f t="shared" si="9"/>
        <v>Euribor3M</v>
      </c>
      <c r="H30" s="7" t="str">
        <f t="shared" si="11"/>
        <v>obj_00592#0001</v>
      </c>
      <c r="I30" s="9">
        <v>0</v>
      </c>
      <c r="J30" s="7" t="str">
        <f t="shared" si="14"/>
        <v>EURFUT3MH8_Quote</v>
      </c>
      <c r="K30" s="7"/>
      <c r="L30" s="7"/>
      <c r="M30" s="16" t="b">
        <v>0</v>
      </c>
      <c r="N30" s="19">
        <v>20</v>
      </c>
      <c r="O30" s="19">
        <v>21</v>
      </c>
      <c r="Q30" s="26" t="str">
        <v>obj_005b5#0001</v>
      </c>
      <c r="R30" s="26" t="str">
        <f>_xll.qlForwardHelperQuoteName(Q30,trigger)</f>
        <v>EURAB3E8Y_Quote</v>
      </c>
      <c r="S30" s="31">
        <f>_xll.qlForwardHelperQuoteValue(Q30,trigger)</f>
        <v>6.3899999999999998E-3</v>
      </c>
      <c r="T30" s="61">
        <f>_xll.qlForwardHelperEarliestDate(Q30,trigger)</f>
        <v>42279</v>
      </c>
      <c r="U30" s="61">
        <f>_xll.qlForwardHelperLatestRelevantDate(Q30,trigger)</f>
        <v>45201</v>
      </c>
      <c r="V30" s="61">
        <f>_xll.qlForwardHelperPillarDate(Q30,trigger)</f>
        <v>45110</v>
      </c>
      <c r="W30" s="88">
        <f>_xll.qlYieldTSDiscount($AA$22,V30)</f>
        <v>0.96532584939981614</v>
      </c>
      <c r="X30" s="88" t="e">
        <v>#VALUE!</v>
      </c>
      <c r="AA30" s="1" t="str">
        <f ca="1">_xll.ohRangeRetrieveError(AA36)</f>
        <v>qlTenorBasisCalibrate - Error retrieving object with id 'obj_00594' - unable to convert reference to type 'class QuantLibAddin::RateHelper'</v>
      </c>
      <c r="AD30" s="39" t="s">
        <v>87</v>
      </c>
      <c r="AE30" s="40">
        <f>_xll.qlInterestRateIndexFixingDate($AA$21,AF30)</f>
        <v>42314</v>
      </c>
      <c r="AF30" s="40">
        <f>_xll.qlCalendarAdvance(calendar,$AF29,AD30,,,trigger)</f>
        <v>42318</v>
      </c>
      <c r="AG30" s="40">
        <f>_xll.qlInterestRateIndexMaturity($AA$21,AF30,)</f>
        <v>42410</v>
      </c>
      <c r="AH30" s="43" t="e">
        <f>_xll.qlTenorBasisValue(TenorBasis3M,AF30,_xll.ohTrigger(trigger,$AA$36))</f>
        <v>#NUM!</v>
      </c>
      <c r="AI30" s="90" t="e">
        <f>_xll.qlTenorBasisForwardRate(TenorBasis3M,AF30,_xll.ohTrigger(trigger,$AA$36))</f>
        <v>#NUM!</v>
      </c>
      <c r="AJ30" s="90">
        <f>_xll.qlIndexFixing($AA$21,$AE30,TRUE,_xll.ohTrigger(trigger))</f>
        <v>-4.6179286969763231E-4</v>
      </c>
      <c r="AK30" s="43">
        <f>_xll.qlIndexFixing($AA$6,$AE30,TRUE,trigger)</f>
        <v>-4.6190984126979063E-4</v>
      </c>
      <c r="AL30" s="45">
        <f t="shared" si="0"/>
        <v>1.1697157215832116E-3</v>
      </c>
      <c r="BL30" s="40">
        <v>42725</v>
      </c>
      <c r="BM30" s="43" t="e">
        <f>_xll.qlIndexFixing(TenorBasisIndex6M,_xll.qlInterestRateIndexFixingDate(TenorBasisIndex6M,BL30,trigger),TRUE,_xll.ohTrigger(trigger,$AA$36))</f>
        <v>#NUM!</v>
      </c>
    </row>
    <row r="31" spans="1:65" ht="11.25" customHeight="1" x14ac:dyDescent="0.2">
      <c r="A31" s="7" t="str">
        <v>M8</v>
      </c>
      <c r="B31" s="7" t="b">
        <v>1</v>
      </c>
      <c r="C31" s="7" t="s">
        <v>71</v>
      </c>
      <c r="D31" s="64"/>
      <c r="E31" s="64"/>
      <c r="F31" s="64"/>
      <c r="G31" s="7" t="str">
        <f t="shared" si="9"/>
        <v>Euribor3M</v>
      </c>
      <c r="H31" s="7" t="str">
        <f t="shared" si="11"/>
        <v>obj_00592#0001</v>
      </c>
      <c r="I31" s="9">
        <v>0</v>
      </c>
      <c r="J31" s="7" t="str">
        <f t="shared" si="14"/>
        <v>EURFUT3MM8_Quote</v>
      </c>
      <c r="K31" s="7"/>
      <c r="L31" s="7"/>
      <c r="M31" s="16" t="b">
        <v>0</v>
      </c>
      <c r="N31" s="19">
        <v>20</v>
      </c>
      <c r="O31" s="19">
        <v>21</v>
      </c>
      <c r="Q31" s="26" t="str">
        <v>obj_005c9#0001</v>
      </c>
      <c r="R31" s="26" t="str">
        <f>_xll.qlForwardHelperQuoteName(Q31,trigger)</f>
        <v>EURAB3E9Y_Quote</v>
      </c>
      <c r="S31" s="31">
        <f>_xll.qlForwardHelperQuoteValue(Q31,trigger)</f>
        <v>7.6100000000000004E-3</v>
      </c>
      <c r="T31" s="61">
        <f>_xll.qlForwardHelperEarliestDate(Q31,trigger)</f>
        <v>42279</v>
      </c>
      <c r="U31" s="61">
        <f>_xll.qlForwardHelperLatestRelevantDate(Q31,trigger)</f>
        <v>45567</v>
      </c>
      <c r="V31" s="61">
        <f>_xll.qlForwardHelperPillarDate(Q31,trigger)</f>
        <v>45475</v>
      </c>
      <c r="W31" s="88">
        <f>_xll.qlYieldTSDiscount($AA$22,V31)</f>
        <v>0.95022655596216443</v>
      </c>
      <c r="X31" s="88" t="e">
        <v>#VALUE!</v>
      </c>
      <c r="Z31" s="77" t="s">
        <v>109</v>
      </c>
      <c r="AA31" s="78"/>
      <c r="AD31" s="39" t="s">
        <v>87</v>
      </c>
      <c r="AE31" s="40">
        <f>_xll.qlInterestRateIndexFixingDate($AA$21,AF31)</f>
        <v>42317</v>
      </c>
      <c r="AF31" s="40">
        <f>_xll.qlCalendarAdvance(calendar,$AF30,AD31,,,trigger)</f>
        <v>42319</v>
      </c>
      <c r="AG31" s="40">
        <f>_xll.qlInterestRateIndexMaturity($AA$21,AF31,)</f>
        <v>42411</v>
      </c>
      <c r="AH31" s="43" t="e">
        <f>_xll.qlTenorBasisValue(TenorBasis3M,AF31,_xll.ohTrigger(trigger,$AA$36))</f>
        <v>#NUM!</v>
      </c>
      <c r="AI31" s="90" t="e">
        <f>_xll.qlTenorBasisForwardRate(TenorBasis3M,AF31,_xll.ohTrigger(trigger,$AA$36))</f>
        <v>#NUM!</v>
      </c>
      <c r="AJ31" s="90">
        <f>_xll.qlIndexFixing($AA$21,$AE31,TRUE,_xll.ohTrigger(trigger))</f>
        <v>-4.622442667456334E-4</v>
      </c>
      <c r="AK31" s="43">
        <f>_xll.qlIndexFixing($AA$6,$AE31,TRUE,trigger)</f>
        <v>-4.6242999999993549E-4</v>
      </c>
      <c r="AL31" s="45">
        <f t="shared" si="0"/>
        <v>1.8573325430209717E-3</v>
      </c>
      <c r="BL31" s="40">
        <v>42753</v>
      </c>
      <c r="BM31" s="43" t="e">
        <f>_xll.qlIndexFixing(TenorBasisIndex6M,_xll.qlInterestRateIndexFixingDate(TenorBasisIndex6M,BL31,trigger),TRUE,_xll.ohTrigger(trigger,$AA$36))</f>
        <v>#NUM!</v>
      </c>
    </row>
    <row r="32" spans="1:65" ht="11.25" customHeight="1" x14ac:dyDescent="0.2">
      <c r="A32" s="7" t="str">
        <v>U8</v>
      </c>
      <c r="B32" s="7" t="b">
        <v>1</v>
      </c>
      <c r="C32" s="7" t="s">
        <v>71</v>
      </c>
      <c r="D32" s="64"/>
      <c r="E32" s="64"/>
      <c r="F32" s="64"/>
      <c r="G32" s="7" t="str">
        <f t="shared" si="9"/>
        <v>Euribor3M</v>
      </c>
      <c r="H32" s="7" t="str">
        <f t="shared" si="11"/>
        <v>obj_00592#0001</v>
      </c>
      <c r="I32" s="9">
        <v>0</v>
      </c>
      <c r="J32" s="7" t="str">
        <f t="shared" si="14"/>
        <v>EURFUT3MU8_Quote</v>
      </c>
      <c r="K32" s="7"/>
      <c r="L32" s="7"/>
      <c r="M32" s="16" t="b">
        <v>0</v>
      </c>
      <c r="N32" s="19">
        <v>20</v>
      </c>
      <c r="O32" s="19">
        <v>21</v>
      </c>
      <c r="Q32" s="26" t="e">
        <v>#N/A</v>
      </c>
      <c r="R32" s="26" t="e">
        <f>_xll.qlForwardHelperQuoteName(Q32,trigger)</f>
        <v>#VALUE!</v>
      </c>
      <c r="S32" s="31" t="e">
        <f>_xll.qlForwardHelperQuoteValue(Q32,trigger)</f>
        <v>#VALUE!</v>
      </c>
      <c r="T32" s="61" t="e">
        <f>_xll.qlForwardHelperEarliestDate(Q32,trigger)</f>
        <v>#VALUE!</v>
      </c>
      <c r="U32" s="61" t="e">
        <f>_xll.qlForwardHelperLatestRelevantDate(Q32,trigger)</f>
        <v>#VALUE!</v>
      </c>
      <c r="V32" s="61" t="e">
        <f>_xll.qlForwardHelperPillarDate(Q32,trigger)</f>
        <v>#VALUE!</v>
      </c>
      <c r="W32" s="88" t="e">
        <f>_xll.qlYieldTSDiscount($AA$22,V32)</f>
        <v>#NUM!</v>
      </c>
      <c r="X32" s="88" t="e">
        <v>#VALUE!</v>
      </c>
      <c r="Z32" s="35" t="s">
        <v>60</v>
      </c>
      <c r="AA32" s="33" t="str">
        <f>_xll.qlLevenbergMarquardt(,0.00000001,0.00000001,0.00000001,,trigger)</f>
        <v>obj_005af#0001</v>
      </c>
      <c r="AD32" s="39" t="s">
        <v>87</v>
      </c>
      <c r="AE32" s="40">
        <f>_xll.qlInterestRateIndexFixingDate($AA$21,AF32)</f>
        <v>42318</v>
      </c>
      <c r="AF32" s="40">
        <f>_xll.qlCalendarAdvance(calendar,$AF31,AD32,,,trigger)</f>
        <v>42320</v>
      </c>
      <c r="AG32" s="40">
        <f>_xll.qlInterestRateIndexMaturity($AA$21,AF32,)</f>
        <v>42412</v>
      </c>
      <c r="AH32" s="43" t="e">
        <f>_xll.qlTenorBasisValue(TenorBasis3M,AF32,_xll.ohTrigger(trigger,$AA$36))</f>
        <v>#NUM!</v>
      </c>
      <c r="AI32" s="90" t="e">
        <f>_xll.qlTenorBasisForwardRate(TenorBasis3M,AF32,_xll.ohTrigger(trigger,$AA$36))</f>
        <v>#NUM!</v>
      </c>
      <c r="AJ32" s="90">
        <f>_xll.qlIndexFixing($AA$21,$AE32,TRUE,_xll.ohTrigger(trigger))</f>
        <v>-4.627122947850012E-4</v>
      </c>
      <c r="AK32" s="43">
        <f>_xll.qlIndexFixing($AA$6,$AE32,TRUE,trigger)</f>
        <v>-4.6301587301579426E-4</v>
      </c>
      <c r="AL32" s="45">
        <f t="shared" si="0"/>
        <v>3.0357823079305403E-3</v>
      </c>
      <c r="BL32" s="40">
        <v>42781</v>
      </c>
      <c r="BM32" s="43" t="e">
        <f>_xll.qlIndexFixing(TenorBasisIndex6M,_xll.qlInterestRateIndexFixingDate(TenorBasisIndex6M,BL32,trigger),TRUE,_xll.ohTrigger(trigger,$AA$36))</f>
        <v>#NUM!</v>
      </c>
    </row>
    <row r="33" spans="1:65" ht="11.25" customHeight="1" x14ac:dyDescent="0.2">
      <c r="A33" s="8" t="str">
        <v>Z8</v>
      </c>
      <c r="B33" s="8" t="b">
        <v>1</v>
      </c>
      <c r="C33" s="8" t="s">
        <v>71</v>
      </c>
      <c r="D33" s="65"/>
      <c r="E33" s="65"/>
      <c r="F33" s="65"/>
      <c r="G33" s="8" t="str">
        <f t="shared" si="9"/>
        <v>Euribor3M</v>
      </c>
      <c r="H33" s="7" t="str">
        <f t="shared" si="11"/>
        <v>obj_00592#0001</v>
      </c>
      <c r="I33" s="9">
        <v>0</v>
      </c>
      <c r="J33" s="8" t="str">
        <f t="shared" si="14"/>
        <v>EURFUT3MZ8_Quote</v>
      </c>
      <c r="K33" s="8"/>
      <c r="L33" s="8"/>
      <c r="M33" s="17" t="b">
        <v>0</v>
      </c>
      <c r="N33" s="20">
        <v>20</v>
      </c>
      <c r="O33" s="20">
        <v>21</v>
      </c>
      <c r="Q33" s="26" t="e">
        <v>#N/A</v>
      </c>
      <c r="R33" s="26" t="e">
        <f>_xll.qlForwardHelperQuoteName(Q33,trigger)</f>
        <v>#VALUE!</v>
      </c>
      <c r="S33" s="31" t="e">
        <f>_xll.qlForwardHelperQuoteValue(Q33,trigger)</f>
        <v>#VALUE!</v>
      </c>
      <c r="T33" s="61" t="e">
        <f>_xll.qlForwardHelperEarliestDate(Q33,trigger)</f>
        <v>#VALUE!</v>
      </c>
      <c r="U33" s="61" t="e">
        <f>_xll.qlForwardHelperLatestRelevantDate(Q33,trigger)</f>
        <v>#VALUE!</v>
      </c>
      <c r="V33" s="61" t="e">
        <f>_xll.qlForwardHelperPillarDate(Q33,trigger)</f>
        <v>#VALUE!</v>
      </c>
      <c r="W33" s="88" t="e">
        <f>_xll.qlYieldTSDiscount($AA$22,V33)</f>
        <v>#NUM!</v>
      </c>
      <c r="X33" s="88" t="e">
        <v>#VALUE!</v>
      </c>
      <c r="Z33" s="35" t="s">
        <v>58</v>
      </c>
      <c r="AA33" s="33" t="str">
        <f>_xll.qlEndCriteria(,1000,100,0.00000001,0.00003,0.00003,,trigger)</f>
        <v>obj_005bd#0001</v>
      </c>
      <c r="AD33" s="39" t="s">
        <v>87</v>
      </c>
      <c r="AE33" s="40">
        <f>_xll.qlInterestRateIndexFixingDate($AA$21,AF33)</f>
        <v>42319</v>
      </c>
      <c r="AF33" s="40">
        <f>_xll.qlCalendarAdvance(calendar,$AF32,AD33,,,trigger)</f>
        <v>42321</v>
      </c>
      <c r="AG33" s="40">
        <f>_xll.qlInterestRateIndexMaturity($AA$21,AF33,)</f>
        <v>42415</v>
      </c>
      <c r="AH33" s="43" t="e">
        <f>_xll.qlTenorBasisValue(TenorBasis3M,AF33,_xll.ohTrigger(trigger,$AA$36))</f>
        <v>#NUM!</v>
      </c>
      <c r="AI33" s="90" t="e">
        <f>_xll.qlTenorBasisForwardRate(TenorBasis3M,AF33,_xll.ohTrigger(trigger,$AA$36))</f>
        <v>#NUM!</v>
      </c>
      <c r="AJ33" s="90">
        <f>_xll.qlIndexFixing($AA$21,$AE33,TRUE,_xll.ohTrigger(trigger))</f>
        <v>-4.6554392847581957E-4</v>
      </c>
      <c r="AK33" s="43">
        <f>_xll.qlIndexFixing($AA$6,$AE33,TRUE,trigger)</f>
        <v>-4.6366841269831967E-4</v>
      </c>
      <c r="AL33" s="45">
        <f t="shared" si="0"/>
        <v>-1.8755157774998976E-2</v>
      </c>
      <c r="BL33" s="40">
        <v>42809</v>
      </c>
      <c r="BM33" s="43" t="e">
        <f>_xll.qlIndexFixing(TenorBasisIndex6M,_xll.qlInterestRateIndexFixingDate(TenorBasisIndex6M,BL33,trigger),TRUE,_xll.ohTrigger(trigger,$AA$36))</f>
        <v>#NUM!</v>
      </c>
    </row>
    <row r="34" spans="1:65" ht="11.25" customHeight="1" x14ac:dyDescent="0.2">
      <c r="A34" s="2" t="s">
        <v>14</v>
      </c>
      <c r="B34" s="2" t="s">
        <v>13</v>
      </c>
      <c r="C34" s="63"/>
      <c r="D34" s="2" t="s">
        <v>16</v>
      </c>
      <c r="E34" s="2" t="s">
        <v>15</v>
      </c>
      <c r="F34" s="2" t="s">
        <v>17</v>
      </c>
      <c r="G34" s="2" t="str">
        <f t="shared" si="9"/>
        <v>Euribor3M</v>
      </c>
      <c r="H34" s="2" t="str">
        <f t="shared" si="11"/>
        <v>obj_00592#0001</v>
      </c>
      <c r="I34" s="4">
        <v>0</v>
      </c>
      <c r="J34" s="5" t="str">
        <f>"EURAB3E"&amp;A34&amp;"_Quote"</f>
        <v>EURAB3E1Y_Quote</v>
      </c>
      <c r="K34" s="6"/>
      <c r="L34" s="6"/>
      <c r="M34" s="15" t="b">
        <v>0</v>
      </c>
      <c r="N34" s="18">
        <v>50</v>
      </c>
      <c r="O34" s="18">
        <v>1</v>
      </c>
      <c r="Q34" s="26" t="e">
        <v>#N/A</v>
      </c>
      <c r="R34" s="26" t="e">
        <f>_xll.qlForwardHelperQuoteName(Q34,trigger)</f>
        <v>#VALUE!</v>
      </c>
      <c r="S34" s="31" t="e">
        <f>_xll.qlForwardHelperQuoteValue(Q34,trigger)</f>
        <v>#VALUE!</v>
      </c>
      <c r="T34" s="61" t="e">
        <f>_xll.qlForwardHelperEarliestDate(Q34,trigger)</f>
        <v>#VALUE!</v>
      </c>
      <c r="U34" s="61" t="e">
        <f>_xll.qlForwardHelperLatestRelevantDate(Q34,trigger)</f>
        <v>#VALUE!</v>
      </c>
      <c r="V34" s="61" t="e">
        <f>_xll.qlForwardHelperPillarDate(Q34,trigger)</f>
        <v>#VALUE!</v>
      </c>
      <c r="W34" s="88" t="e">
        <f>_xll.qlYieldTSDiscount($AA$22,V34)</f>
        <v>#NUM!</v>
      </c>
      <c r="X34" s="88" t="e">
        <v>#VALUE!</v>
      </c>
      <c r="Z34" s="35" t="s">
        <v>59</v>
      </c>
      <c r="AA34" s="33" t="str">
        <f>_xll.qlNoConstraint(,,trigger)</f>
        <v>obj_005d2#0001</v>
      </c>
      <c r="AD34" s="39" t="s">
        <v>87</v>
      </c>
      <c r="AE34" s="40">
        <f>_xll.qlInterestRateIndexFixingDate($AA$21,AF34)</f>
        <v>42320</v>
      </c>
      <c r="AF34" s="40">
        <f>_xll.qlCalendarAdvance(calendar,$AF33,AD34,,,trigger)</f>
        <v>42324</v>
      </c>
      <c r="AG34" s="40">
        <f>_xll.qlInterestRateIndexMaturity($AA$21,AF34,)</f>
        <v>42416</v>
      </c>
      <c r="AH34" s="43" t="e">
        <f>_xll.qlTenorBasisValue(TenorBasis3M,AF34,_xll.ohTrigger(trigger,$AA$36))</f>
        <v>#NUM!</v>
      </c>
      <c r="AI34" s="90" t="e">
        <f>_xll.qlTenorBasisForwardRate(TenorBasis3M,AF34,_xll.ohTrigger(trigger,$AA$36))</f>
        <v>#NUM!</v>
      </c>
      <c r="AJ34" s="90">
        <f>_xll.qlIndexFixing($AA$21,$AE34,TRUE,_xll.ohTrigger(trigger))</f>
        <v>-4.647934646992304E-4</v>
      </c>
      <c r="AK34" s="43">
        <f>_xll.qlIndexFixing($AA$6,$AE34,TRUE,trigger)</f>
        <v>-4.6603555555542231E-4</v>
      </c>
      <c r="AL34" s="45">
        <f t="shared" si="0"/>
        <v>1.2420908561919134E-2</v>
      </c>
      <c r="BL34" s="40">
        <v>42844</v>
      </c>
      <c r="BM34" s="43" t="e">
        <f>_xll.qlIndexFixing(TenorBasisIndex6M,_xll.qlInterestRateIndexFixingDate(TenorBasisIndex6M,BL34,trigger),TRUE,_xll.ohTrigger(trigger,$AA$36))</f>
        <v>#NUM!</v>
      </c>
    </row>
    <row r="35" spans="1:65" x14ac:dyDescent="0.2">
      <c r="A35" s="7" t="s">
        <v>18</v>
      </c>
      <c r="B35" s="7" t="s">
        <v>13</v>
      </c>
      <c r="C35" s="64"/>
      <c r="D35" s="7" t="s">
        <v>16</v>
      </c>
      <c r="E35" s="7" t="s">
        <v>15</v>
      </c>
      <c r="F35" s="7" t="s">
        <v>17</v>
      </c>
      <c r="G35" s="7" t="str">
        <f t="shared" si="9"/>
        <v>Euribor3M</v>
      </c>
      <c r="H35" s="7" t="str">
        <f t="shared" si="11"/>
        <v>obj_00592#0001</v>
      </c>
      <c r="I35" s="9">
        <v>0</v>
      </c>
      <c r="J35" s="10" t="str">
        <f t="shared" ref="J35:J70" si="15">"EURAB3E"&amp;A35&amp;"_Quote"</f>
        <v>EURAB3E15M_Quote</v>
      </c>
      <c r="K35" s="11"/>
      <c r="L35" s="11"/>
      <c r="M35" s="16" t="b">
        <v>0</v>
      </c>
      <c r="N35" s="19">
        <v>50</v>
      </c>
      <c r="O35" s="19">
        <v>1</v>
      </c>
      <c r="Q35" s="26" t="e">
        <v>#N/A</v>
      </c>
      <c r="R35" s="26" t="e">
        <f>_xll.qlForwardHelperQuoteName(Q35,trigger)</f>
        <v>#VALUE!</v>
      </c>
      <c r="S35" s="31" t="e">
        <f>_xll.qlForwardHelperQuoteValue(Q35,trigger)</f>
        <v>#VALUE!</v>
      </c>
      <c r="T35" s="61" t="e">
        <f>_xll.qlForwardHelperEarliestDate(Q35,trigger)</f>
        <v>#VALUE!</v>
      </c>
      <c r="U35" s="61" t="e">
        <f>_xll.qlForwardHelperLatestRelevantDate(Q35,trigger)</f>
        <v>#VALUE!</v>
      </c>
      <c r="V35" s="61" t="e">
        <f>_xll.qlForwardHelperPillarDate(Q35,trigger)</f>
        <v>#VALUE!</v>
      </c>
      <c r="W35" s="88" t="e">
        <f>_xll.qlYieldTSDiscount($AA$22,V35)</f>
        <v>#NUM!</v>
      </c>
      <c r="X35" s="88" t="e">
        <v>#VALUE!</v>
      </c>
      <c r="Z35" s="35" t="s">
        <v>110</v>
      </c>
      <c r="AA35" s="80" t="b">
        <v>0</v>
      </c>
      <c r="AD35" s="39" t="s">
        <v>87</v>
      </c>
      <c r="AE35" s="40">
        <f>_xll.qlInterestRateIndexFixingDate($AA$21,AF35)</f>
        <v>42321</v>
      </c>
      <c r="AF35" s="40">
        <f>_xll.qlCalendarAdvance(calendar,$AF34,AD35,,,trigger)</f>
        <v>42325</v>
      </c>
      <c r="AG35" s="40">
        <f>_xll.qlInterestRateIndexMaturity($AA$21,AF35,)</f>
        <v>42417</v>
      </c>
      <c r="AH35" s="43" t="e">
        <f>_xll.qlTenorBasisValue(TenorBasis3M,AF35,_xll.ohTrigger(trigger,$AA$36))</f>
        <v>#NUM!</v>
      </c>
      <c r="AI35" s="90" t="e">
        <f>_xll.qlTenorBasisForwardRate(TenorBasis3M,AF35,_xll.ohTrigger(trigger,$AA$36))</f>
        <v>#NUM!</v>
      </c>
      <c r="AJ35" s="90">
        <f>_xll.qlIndexFixing($AA$21,$AE35,TRUE,_xll.ohTrigger(trigger))</f>
        <v>-4.6537670856808391E-4</v>
      </c>
      <c r="AK35" s="43">
        <f>_xll.qlIndexFixing($AA$6,$AE35,TRUE,trigger)</f>
        <v>-4.6696428571414087E-4</v>
      </c>
      <c r="AL35" s="45">
        <f t="shared" si="0"/>
        <v>1.5875771460569628E-2</v>
      </c>
      <c r="BL35" s="40">
        <v>42872</v>
      </c>
      <c r="BM35" s="43" t="e">
        <f>_xll.qlIndexFixing(TenorBasisIndex6M,_xll.qlInterestRateIndexFixingDate(TenorBasisIndex6M,BL35,trigger),TRUE,_xll.ohTrigger(trigger,$AA$36))</f>
        <v>#NUM!</v>
      </c>
    </row>
    <row r="36" spans="1:65" x14ac:dyDescent="0.2">
      <c r="A36" s="7" t="s">
        <v>19</v>
      </c>
      <c r="B36" s="7" t="s">
        <v>13</v>
      </c>
      <c r="C36" s="64"/>
      <c r="D36" s="7" t="s">
        <v>16</v>
      </c>
      <c r="E36" s="7" t="s">
        <v>15</v>
      </c>
      <c r="F36" s="7" t="s">
        <v>17</v>
      </c>
      <c r="G36" s="7" t="str">
        <f t="shared" si="9"/>
        <v>Euribor3M</v>
      </c>
      <c r="H36" s="7" t="str">
        <f t="shared" si="11"/>
        <v>obj_00592#0001</v>
      </c>
      <c r="I36" s="9">
        <v>0</v>
      </c>
      <c r="J36" s="10" t="str">
        <f t="shared" si="15"/>
        <v>EURAB3E18M_Quote</v>
      </c>
      <c r="K36" s="11"/>
      <c r="L36" s="11"/>
      <c r="M36" s="16" t="b">
        <v>0</v>
      </c>
      <c r="N36" s="19">
        <v>50</v>
      </c>
      <c r="O36" s="19">
        <v>1</v>
      </c>
      <c r="Q36" s="26" t="e">
        <v>#N/A</v>
      </c>
      <c r="R36" s="26" t="e">
        <f>_xll.qlForwardHelperQuoteName(Q36,trigger)</f>
        <v>#VALUE!</v>
      </c>
      <c r="S36" s="31" t="e">
        <f>_xll.qlForwardHelperQuoteValue(Q36,trigger)</f>
        <v>#VALUE!</v>
      </c>
      <c r="T36" s="61" t="e">
        <f>_xll.qlForwardHelperEarliestDate(Q36,trigger)</f>
        <v>#VALUE!</v>
      </c>
      <c r="U36" s="61" t="e">
        <f>_xll.qlForwardHelperLatestRelevantDate(Q36,trigger)</f>
        <v>#VALUE!</v>
      </c>
      <c r="V36" s="61" t="e">
        <f>_xll.qlForwardHelperPillarDate(Q36,trigger)</f>
        <v>#VALUE!</v>
      </c>
      <c r="W36" s="88" t="e">
        <f>_xll.qlYieldTSDiscount($AA$22,V36)</f>
        <v>#NUM!</v>
      </c>
      <c r="X36" s="88" t="e">
        <v>#VALUE!</v>
      </c>
      <c r="Z36" s="35" t="s">
        <v>61</v>
      </c>
      <c r="AA36" s="33" t="e">
        <f>_xll.qlTenorBasisCalibrate(TenorBasis3M,_xll.ohPack(RateHelpers),AA32,AA33,IF($AA$35,_xll.ohPack(Weigths),),AB43:AB46,_xll.ohTrigger(trigger))</f>
        <v>#NUM!</v>
      </c>
      <c r="AD36" s="39" t="s">
        <v>87</v>
      </c>
      <c r="AE36" s="40">
        <f>_xll.qlInterestRateIndexFixingDate($AA$21,AF36)</f>
        <v>42324</v>
      </c>
      <c r="AF36" s="40">
        <f>_xll.qlCalendarAdvance(calendar,$AF35,AD36,,,trigger)</f>
        <v>42326</v>
      </c>
      <c r="AG36" s="40">
        <f>_xll.qlInterestRateIndexMaturity($AA$21,AF36,)</f>
        <v>42418</v>
      </c>
      <c r="AH36" s="43" t="e">
        <f>_xll.qlTenorBasisValue(TenorBasis3M,AF36,_xll.ohTrigger(trigger,$AA$36))</f>
        <v>#NUM!</v>
      </c>
      <c r="AI36" s="90" t="e">
        <f>_xll.qlTenorBasisForwardRate(TenorBasis3M,AF36,_xll.ohTrigger(trigger,$AA$36))</f>
        <v>#NUM!</v>
      </c>
      <c r="AJ36" s="90">
        <f>_xll.qlIndexFixing($AA$21,$AE36,TRUE,_xll.ohTrigger(trigger))</f>
        <v>-4.659894077664173E-4</v>
      </c>
      <c r="AK36" s="43">
        <f>_xll.qlIndexFixing($AA$6,$AE36,TRUE,trigger)</f>
        <v>-4.6796444444428934E-4</v>
      </c>
      <c r="AL36" s="45">
        <f t="shared" si="0"/>
        <v>1.9750366778720371E-2</v>
      </c>
      <c r="BL36" s="40">
        <v>42907</v>
      </c>
      <c r="BM36" s="43" t="e">
        <f>_xll.qlIndexFixing(TenorBasisIndex6M,_xll.qlInterestRateIndexFixingDate(TenorBasisIndex6M,BL36,trigger),TRUE,_xll.ohTrigger(trigger,$AA$36))</f>
        <v>#NUM!</v>
      </c>
    </row>
    <row r="37" spans="1:65" x14ac:dyDescent="0.2">
      <c r="A37" s="7" t="s">
        <v>20</v>
      </c>
      <c r="B37" s="7" t="s">
        <v>13</v>
      </c>
      <c r="C37" s="64"/>
      <c r="D37" s="7" t="s">
        <v>16</v>
      </c>
      <c r="E37" s="7" t="s">
        <v>15</v>
      </c>
      <c r="F37" s="7" t="s">
        <v>17</v>
      </c>
      <c r="G37" s="7" t="str">
        <f t="shared" si="9"/>
        <v>Euribor3M</v>
      </c>
      <c r="H37" s="7" t="str">
        <f t="shared" si="11"/>
        <v>obj_00592#0001</v>
      </c>
      <c r="I37" s="9">
        <v>0</v>
      </c>
      <c r="J37" s="10" t="str">
        <f t="shared" si="15"/>
        <v>EURAB3E21M_Quote</v>
      </c>
      <c r="K37" s="11"/>
      <c r="L37" s="11"/>
      <c r="M37" s="16" t="b">
        <v>0</v>
      </c>
      <c r="N37" s="19">
        <v>50</v>
      </c>
      <c r="O37" s="19">
        <v>1</v>
      </c>
      <c r="Q37" s="26" t="e">
        <v>#N/A</v>
      </c>
      <c r="R37" s="26" t="e">
        <f>_xll.qlForwardHelperQuoteName(Q37,trigger)</f>
        <v>#VALUE!</v>
      </c>
      <c r="S37" s="31" t="e">
        <f>_xll.qlForwardHelperQuoteValue(Q37,trigger)</f>
        <v>#VALUE!</v>
      </c>
      <c r="T37" s="61" t="e">
        <f>_xll.qlForwardHelperEarliestDate(Q37,trigger)</f>
        <v>#VALUE!</v>
      </c>
      <c r="U37" s="61" t="e">
        <f>_xll.qlForwardHelperLatestRelevantDate(Q37,trigger)</f>
        <v>#VALUE!</v>
      </c>
      <c r="V37" s="61" t="e">
        <f>_xll.qlForwardHelperPillarDate(Q37,trigger)</f>
        <v>#VALUE!</v>
      </c>
      <c r="W37" s="88" t="e">
        <f>_xll.qlYieldTSDiscount($AA$22,V37)</f>
        <v>#NUM!</v>
      </c>
      <c r="X37" s="88" t="e">
        <v>#VALUE!</v>
      </c>
      <c r="Z37" s="35" t="s">
        <v>4</v>
      </c>
      <c r="AA37" s="75" t="e">
        <f t="array" ref="AA37:AA40">_xll.qlTenorBasisCoefficients(AA29,AA36)</f>
        <v>#NUM!</v>
      </c>
      <c r="AD37" s="39" t="s">
        <v>87</v>
      </c>
      <c r="AE37" s="40">
        <f>_xll.qlInterestRateIndexFixingDate($AA$21,AF37)</f>
        <v>42325</v>
      </c>
      <c r="AF37" s="40">
        <f>_xll.qlCalendarAdvance(calendar,$AF36,AD37,,,trigger)</f>
        <v>42327</v>
      </c>
      <c r="AG37" s="40">
        <f>_xll.qlInterestRateIndexMaturity($AA$21,AF37,)</f>
        <v>42419</v>
      </c>
      <c r="AH37" s="43" t="e">
        <f>_xll.qlTenorBasisValue(TenorBasis3M,AF37,_xll.ohTrigger(trigger,$AA$36))</f>
        <v>#NUM!</v>
      </c>
      <c r="AI37" s="90" t="e">
        <f>_xll.qlTenorBasisForwardRate(TenorBasis3M,AF37,_xll.ohTrigger(trigger,$AA$36))</f>
        <v>#NUM!</v>
      </c>
      <c r="AJ37" s="90">
        <f>_xll.qlIndexFixing($AA$21,$AE37,TRUE,_xll.ohTrigger(trigger))</f>
        <v>-4.666336996797165E-4</v>
      </c>
      <c r="AK37" s="43">
        <f>_xll.qlIndexFixing($AA$6,$AE37,TRUE,trigger)</f>
        <v>-4.6903698412682039E-4</v>
      </c>
      <c r="AL37" s="45">
        <f t="shared" si="0"/>
        <v>2.403284447103889E-2</v>
      </c>
      <c r="BL37" s="40">
        <v>42935</v>
      </c>
      <c r="BM37" s="43" t="e">
        <f>_xll.qlIndexFixing(TenorBasisIndex6M,_xll.qlInterestRateIndexFixingDate(TenorBasisIndex6M,BL37,trigger),TRUE,_xll.ohTrigger(trigger,$AA$36))</f>
        <v>#NUM!</v>
      </c>
    </row>
    <row r="38" spans="1:65" ht="11.25" customHeight="1" x14ac:dyDescent="0.2">
      <c r="A38" s="7" t="s">
        <v>21</v>
      </c>
      <c r="B38" s="7" t="s">
        <v>13</v>
      </c>
      <c r="C38" s="64"/>
      <c r="D38" s="7" t="s">
        <v>16</v>
      </c>
      <c r="E38" s="7" t="s">
        <v>15</v>
      </c>
      <c r="F38" s="7" t="s">
        <v>17</v>
      </c>
      <c r="G38" s="7" t="str">
        <f t="shared" ref="G38:G70" si="16">$J$1</f>
        <v>Euribor3M</v>
      </c>
      <c r="H38" s="7" t="str">
        <f t="shared" si="11"/>
        <v>obj_00592#0001</v>
      </c>
      <c r="I38" s="9">
        <v>0</v>
      </c>
      <c r="J38" s="10" t="str">
        <f t="shared" si="15"/>
        <v>EURAB3E2Y_Quote</v>
      </c>
      <c r="K38" s="11"/>
      <c r="L38" s="11"/>
      <c r="M38" s="16" t="b">
        <v>0</v>
      </c>
      <c r="N38" s="19">
        <v>50</v>
      </c>
      <c r="O38" s="19">
        <v>1</v>
      </c>
      <c r="Q38" s="26" t="e">
        <v>#N/A</v>
      </c>
      <c r="R38" s="26" t="e">
        <f>_xll.qlForwardHelperQuoteName(Q38,trigger)</f>
        <v>#VALUE!</v>
      </c>
      <c r="S38" s="31" t="e">
        <f>_xll.qlForwardHelperQuoteValue(Q38,trigger)</f>
        <v>#VALUE!</v>
      </c>
      <c r="T38" s="61" t="e">
        <f>_xll.qlForwardHelperEarliestDate(Q38,trigger)</f>
        <v>#VALUE!</v>
      </c>
      <c r="U38" s="61" t="e">
        <f>_xll.qlForwardHelperLatestRelevantDate(Q38,trigger)</f>
        <v>#VALUE!</v>
      </c>
      <c r="V38" s="61" t="e">
        <f>_xll.qlForwardHelperPillarDate(Q38,trigger)</f>
        <v>#VALUE!</v>
      </c>
      <c r="W38" s="88" t="e">
        <f>_xll.qlYieldTSDiscount($AA$22,V38)</f>
        <v>#NUM!</v>
      </c>
      <c r="X38" s="88" t="e">
        <v>#VALUE!</v>
      </c>
      <c r="Z38" s="35" t="s">
        <v>7</v>
      </c>
      <c r="AA38" s="75" t="e">
        <v>#NUM!</v>
      </c>
      <c r="AD38" s="39" t="s">
        <v>87</v>
      </c>
      <c r="AE38" s="40">
        <f>_xll.qlInterestRateIndexFixingDate($AA$21,AF38)</f>
        <v>42326</v>
      </c>
      <c r="AF38" s="40">
        <f>_xll.qlCalendarAdvance(calendar,$AF37,AD38,,,trigger)</f>
        <v>42328</v>
      </c>
      <c r="AG38" s="40">
        <f>_xll.qlInterestRateIndexMaturity($AA$21,AF38,)</f>
        <v>42422</v>
      </c>
      <c r="AH38" s="43" t="e">
        <f>_xll.qlTenorBasisValue(TenorBasis3M,AF38,_xll.ohTrigger(trigger,$AA$36))</f>
        <v>#NUM!</v>
      </c>
      <c r="AI38" s="90" t="e">
        <f>_xll.qlTenorBasisForwardRate(TenorBasis3M,AF38,_xll.ohTrigger(trigger,$AA$36))</f>
        <v>#NUM!</v>
      </c>
      <c r="AJ38" s="90">
        <f>_xll.qlIndexFixing($AA$21,$AE38,TRUE,_xll.ohTrigger(trigger))</f>
        <v>-4.6972938578591645E-4</v>
      </c>
      <c r="AK38" s="43">
        <f>_xll.qlIndexFixing($AA$6,$AE38,TRUE,trigger)</f>
        <v>-4.7018285714268667E-4</v>
      </c>
      <c r="AL38" s="45">
        <f t="shared" si="0"/>
        <v>4.5347135677021536E-3</v>
      </c>
      <c r="BL38" s="40">
        <v>42963</v>
      </c>
      <c r="BM38" s="43" t="e">
        <f>_xll.qlIndexFixing(TenorBasisIndex6M,_xll.qlInterestRateIndexFixingDate(TenorBasisIndex6M,BL38,trigger),TRUE,_xll.ohTrigger(trigger,$AA$36))</f>
        <v>#NUM!</v>
      </c>
    </row>
    <row r="39" spans="1:65" ht="11.25" customHeight="1" x14ac:dyDescent="0.2">
      <c r="A39" s="7" t="s">
        <v>22</v>
      </c>
      <c r="B39" s="7" t="s">
        <v>13</v>
      </c>
      <c r="C39" s="64"/>
      <c r="D39" s="7" t="s">
        <v>16</v>
      </c>
      <c r="E39" s="7" t="s">
        <v>15</v>
      </c>
      <c r="F39" s="7" t="s">
        <v>17</v>
      </c>
      <c r="G39" s="7" t="str">
        <f t="shared" si="16"/>
        <v>Euribor3M</v>
      </c>
      <c r="H39" s="7" t="str">
        <f t="shared" si="11"/>
        <v>obj_00592#0001</v>
      </c>
      <c r="I39" s="9">
        <v>0</v>
      </c>
      <c r="J39" s="10" t="str">
        <f t="shared" si="15"/>
        <v>EURAB3E3Y_Quote</v>
      </c>
      <c r="K39" s="11" t="str">
        <f>_xll.qlSwapRateHelper2(,J39,2,A39,calendar,D39,E39,F39,$G$34,I39,B39,BaseCurve,,,,trigger)</f>
        <v>obj_005b1#0001</v>
      </c>
      <c r="L39" s="11" t="str">
        <f>_xll.qlSwapForwardHelper(,J39,2,A39,calendar,D39,E39,F39,$H$34,I39,B39,BaseCurve,,,,trigger)</f>
        <v>obj_005ba#0002</v>
      </c>
      <c r="M39" s="16" t="b">
        <v>1</v>
      </c>
      <c r="N39" s="19">
        <v>50</v>
      </c>
      <c r="O39" s="19">
        <v>1</v>
      </c>
      <c r="Q39" s="26" t="e">
        <v>#N/A</v>
      </c>
      <c r="R39" s="26" t="e">
        <f>_xll.qlForwardHelperQuoteName(Q39,trigger)</f>
        <v>#VALUE!</v>
      </c>
      <c r="S39" s="31" t="e">
        <f>_xll.qlForwardHelperQuoteValue(Q39,trigger)</f>
        <v>#VALUE!</v>
      </c>
      <c r="T39" s="61" t="e">
        <f>_xll.qlForwardHelperEarliestDate(Q39,trigger)</f>
        <v>#VALUE!</v>
      </c>
      <c r="U39" s="61" t="e">
        <f>_xll.qlForwardHelperLatestRelevantDate(Q39,trigger)</f>
        <v>#VALUE!</v>
      </c>
      <c r="V39" s="61" t="e">
        <f>_xll.qlForwardHelperPillarDate(Q39,trigger)</f>
        <v>#VALUE!</v>
      </c>
      <c r="W39" s="88" t="e">
        <f>_xll.qlYieldTSDiscount($AA$22,V39)</f>
        <v>#NUM!</v>
      </c>
      <c r="X39" s="88" t="e">
        <v>#VALUE!</v>
      </c>
      <c r="Z39" s="35" t="s">
        <v>5</v>
      </c>
      <c r="AA39" s="75" t="e">
        <v>#NUM!</v>
      </c>
      <c r="AD39" s="39" t="s">
        <v>87</v>
      </c>
      <c r="AE39" s="40">
        <f>_xll.qlInterestRateIndexFixingDate($AA$21,AF39)</f>
        <v>42327</v>
      </c>
      <c r="AF39" s="40">
        <f>_xll.qlCalendarAdvance(calendar,$AF38,AD39,,,trigger)</f>
        <v>42331</v>
      </c>
      <c r="AG39" s="40">
        <f>_xll.qlInterestRateIndexMaturity($AA$21,AF39,)</f>
        <v>42423</v>
      </c>
      <c r="AH39" s="43" t="e">
        <f>_xll.qlTenorBasisValue(TenorBasis3M,AF39,_xll.ohTrigger(trigger,$AA$36))</f>
        <v>#NUM!</v>
      </c>
      <c r="AI39" s="90" t="e">
        <f>_xll.qlTenorBasisForwardRate(TenorBasis3M,AF39,_xll.ohTrigger(trigger,$AA$36))</f>
        <v>#NUM!</v>
      </c>
      <c r="AJ39" s="90">
        <f>_xll.qlIndexFixing($AA$21,$AE39,TRUE,_xll.ohTrigger(trigger))</f>
        <v>-4.6956954207412536E-4</v>
      </c>
      <c r="AK39" s="43">
        <f>_xll.qlIndexFixing($AA$6,$AE39,TRUE,trigger)</f>
        <v>-4.740699999998237E-4</v>
      </c>
      <c r="AL39" s="45">
        <f t="shared" si="0"/>
        <v>4.5004579256983382E-2</v>
      </c>
      <c r="BL39" s="40">
        <v>42998</v>
      </c>
      <c r="BM39" s="43" t="e">
        <f>_xll.qlIndexFixing(TenorBasisIndex6M,_xll.qlInterestRateIndexFixingDate(TenorBasisIndex6M,BL39,trigger),TRUE,_xll.ohTrigger(trigger,$AA$36))</f>
        <v>#NUM!</v>
      </c>
    </row>
    <row r="40" spans="1:65" ht="11.25" customHeight="1" x14ac:dyDescent="0.2">
      <c r="A40" s="7" t="s">
        <v>23</v>
      </c>
      <c r="B40" s="7" t="s">
        <v>13</v>
      </c>
      <c r="C40" s="64"/>
      <c r="D40" s="7" t="s">
        <v>16</v>
      </c>
      <c r="E40" s="7" t="s">
        <v>15</v>
      </c>
      <c r="F40" s="7" t="s">
        <v>17</v>
      </c>
      <c r="G40" s="7" t="str">
        <f t="shared" si="16"/>
        <v>Euribor3M</v>
      </c>
      <c r="H40" s="7" t="str">
        <f t="shared" si="11"/>
        <v>obj_00592#0001</v>
      </c>
      <c r="I40" s="9">
        <v>0</v>
      </c>
      <c r="J40" s="10" t="str">
        <f t="shared" si="15"/>
        <v>EURAB3E4Y_Quote</v>
      </c>
      <c r="K40" s="11" t="str">
        <f>_xll.qlSwapRateHelper2(,J40,2,A40,calendar,D40,E40,F40,$G$34,I40,B40,BaseCurve,,,,trigger)</f>
        <v>obj_005d5#0001</v>
      </c>
      <c r="L40" s="11" t="str">
        <f>_xll.qlSwapForwardHelper(,J40,2,A40,calendar,D40,E40,F40,$H$34,I40,B40,BaseCurve,,,,trigger)</f>
        <v>obj_005a2#0001</v>
      </c>
      <c r="M40" s="16" t="b">
        <v>1</v>
      </c>
      <c r="N40" s="19">
        <v>50</v>
      </c>
      <c r="O40" s="19">
        <v>1</v>
      </c>
      <c r="Q40" s="26" t="e">
        <v>#N/A</v>
      </c>
      <c r="R40" s="26" t="e">
        <f>_xll.qlForwardHelperQuoteName(Q40,trigger)</f>
        <v>#VALUE!</v>
      </c>
      <c r="S40" s="31" t="e">
        <f>_xll.qlForwardHelperQuoteValue(Q40,trigger)</f>
        <v>#VALUE!</v>
      </c>
      <c r="T40" s="61" t="e">
        <f>_xll.qlForwardHelperEarliestDate(Q40,trigger)</f>
        <v>#VALUE!</v>
      </c>
      <c r="U40" s="61" t="e">
        <f>_xll.qlForwardHelperLatestRelevantDate(Q40,trigger)</f>
        <v>#VALUE!</v>
      </c>
      <c r="V40" s="61" t="e">
        <f>_xll.qlForwardHelperPillarDate(Q40,trigger)</f>
        <v>#VALUE!</v>
      </c>
      <c r="W40" s="88" t="e">
        <f>_xll.qlYieldTSDiscount($AA$22,V40)</f>
        <v>#NUM!</v>
      </c>
      <c r="X40" s="88" t="e">
        <v>#VALUE!</v>
      </c>
      <c r="Z40" s="35" t="s">
        <v>6</v>
      </c>
      <c r="AA40" s="75" t="e">
        <v>#NUM!</v>
      </c>
      <c r="AD40" s="39" t="s">
        <v>87</v>
      </c>
      <c r="AE40" s="40">
        <f>_xll.qlInterestRateIndexFixingDate($AA$21,AF40)</f>
        <v>42328</v>
      </c>
      <c r="AF40" s="40">
        <f>_xll.qlCalendarAdvance(calendar,$AF39,AD40,,,trigger)</f>
        <v>42332</v>
      </c>
      <c r="AG40" s="40">
        <f>_xll.qlInterestRateIndexMaturity($AA$21,AF40,)</f>
        <v>42424</v>
      </c>
      <c r="AH40" s="43" t="e">
        <f>_xll.qlTenorBasisValue(TenorBasis3M,AF40,_xll.ohTrigger(trigger,$AA$36))</f>
        <v>#NUM!</v>
      </c>
      <c r="AI40" s="90" t="e">
        <f>_xll.qlTenorBasisForwardRate(TenorBasis3M,AF40,_xll.ohTrigger(trigger,$AA$36))</f>
        <v>#NUM!</v>
      </c>
      <c r="AJ40" s="90">
        <f>_xll.qlIndexFixing($AA$21,$AE40,TRUE,_xll.ohTrigger(trigger))</f>
        <v>-4.7040385823550051E-4</v>
      </c>
      <c r="AK40" s="43">
        <f>_xll.qlIndexFixing($AA$6,$AE40,TRUE,trigger)</f>
        <v>-4.7551873015855761E-4</v>
      </c>
      <c r="AL40" s="45">
        <f t="shared" si="0"/>
        <v>5.1148719230571037E-2</v>
      </c>
      <c r="BL40" s="40">
        <v>43026</v>
      </c>
      <c r="BM40" s="43" t="e">
        <f>_xll.qlIndexFixing(TenorBasisIndex6M,_xll.qlInterestRateIndexFixingDate(TenorBasisIndex6M,BL40,trigger),TRUE,_xll.ohTrigger(trigger,$AA$36))</f>
        <v>#NUM!</v>
      </c>
    </row>
    <row r="41" spans="1:65" ht="11.25" customHeight="1" x14ac:dyDescent="0.2">
      <c r="A41" s="7" t="s">
        <v>24</v>
      </c>
      <c r="B41" s="7" t="s">
        <v>13</v>
      </c>
      <c r="C41" s="64"/>
      <c r="D41" s="7" t="s">
        <v>16</v>
      </c>
      <c r="E41" s="7" t="s">
        <v>15</v>
      </c>
      <c r="F41" s="7" t="s">
        <v>17</v>
      </c>
      <c r="G41" s="7" t="str">
        <f t="shared" si="16"/>
        <v>Euribor3M</v>
      </c>
      <c r="H41" s="7" t="str">
        <f t="shared" si="11"/>
        <v>obj_00592#0001</v>
      </c>
      <c r="I41" s="9">
        <v>0</v>
      </c>
      <c r="J41" s="10" t="str">
        <f t="shared" si="15"/>
        <v>EURAB3E5Y_Quote</v>
      </c>
      <c r="K41" s="11" t="str">
        <f>_xll.qlSwapRateHelper2(,J41,2,A41,calendar,D41,E41,F41,$G$34,I41,B41,BaseCurve,,,,trigger)</f>
        <v>obj_005bc#0001</v>
      </c>
      <c r="L41" s="11" t="str">
        <f>_xll.qlSwapForwardHelper(,J41,2,A41,calendar,D41,E41,F41,$H$34,I41,B41,BaseCurve,,,,trigger)</f>
        <v>obj_005c7#0001</v>
      </c>
      <c r="M41" s="16" t="b">
        <v>1</v>
      </c>
      <c r="N41" s="19">
        <v>50</v>
      </c>
      <c r="O41" s="19">
        <v>1</v>
      </c>
      <c r="Q41" s="26" t="e">
        <v>#N/A</v>
      </c>
      <c r="R41" s="26" t="e">
        <f>_xll.qlForwardHelperQuoteName(Q41,trigger)</f>
        <v>#VALUE!</v>
      </c>
      <c r="S41" s="31" t="e">
        <f>_xll.qlForwardHelperQuoteValue(Q41,trigger)</f>
        <v>#VALUE!</v>
      </c>
      <c r="T41" s="61" t="e">
        <f>_xll.qlForwardHelperEarliestDate(Q41,trigger)</f>
        <v>#VALUE!</v>
      </c>
      <c r="U41" s="61" t="e">
        <f>_xll.qlForwardHelperLatestRelevantDate(Q41,trigger)</f>
        <v>#VALUE!</v>
      </c>
      <c r="V41" s="61" t="e">
        <f>_xll.qlForwardHelperPillarDate(Q41,trigger)</f>
        <v>#VALUE!</v>
      </c>
      <c r="W41" s="88" t="e">
        <f>_xll.qlYieldTSDiscount($AA$22,V41)</f>
        <v>#NUM!</v>
      </c>
      <c r="X41" s="88" t="e">
        <v>#VALUE!</v>
      </c>
      <c r="AD41" s="39" t="s">
        <v>87</v>
      </c>
      <c r="AE41" s="40">
        <f>_xll.qlInterestRateIndexFixingDate($AA$21,AF41)</f>
        <v>42331</v>
      </c>
      <c r="AF41" s="40">
        <f>_xll.qlCalendarAdvance(calendar,$AF40,AD41,,,trigger)</f>
        <v>42333</v>
      </c>
      <c r="AG41" s="40">
        <f>_xll.qlInterestRateIndexMaturity($AA$21,AF41,)</f>
        <v>42425</v>
      </c>
      <c r="AH41" s="43" t="e">
        <f>_xll.qlTenorBasisValue(TenorBasis3M,AF41,_xll.ohTrigger(trigger,$AA$36))</f>
        <v>#NUM!</v>
      </c>
      <c r="AI41" s="90" t="e">
        <f>_xll.qlTenorBasisForwardRate(TenorBasis3M,AF41,_xll.ohTrigger(trigger,$AA$36))</f>
        <v>#NUM!</v>
      </c>
      <c r="AJ41" s="90">
        <f>_xll.qlIndexFixing($AA$21,$AE41,TRUE,_xll.ohTrigger(trigger))</f>
        <v>-4.7128259136350206E-4</v>
      </c>
      <c r="AK41" s="43">
        <f>_xll.qlIndexFixing($AA$6,$AE41,TRUE,trigger)</f>
        <v>-4.7704555555539005E-4</v>
      </c>
      <c r="AL41" s="45">
        <f t="shared" si="0"/>
        <v>5.7629641918879829E-2</v>
      </c>
      <c r="BL41" s="40">
        <v>43054</v>
      </c>
      <c r="BM41" s="43" t="e">
        <f>_xll.qlIndexFixing(TenorBasisIndex6M,_xll.qlInterestRateIndexFixingDate(TenorBasisIndex6M,BL41,trigger),TRUE,_xll.ohTrigger(trigger,$AA$36))</f>
        <v>#NUM!</v>
      </c>
    </row>
    <row r="42" spans="1:65" ht="11.25" customHeight="1" x14ac:dyDescent="0.2">
      <c r="A42" s="7" t="s">
        <v>25</v>
      </c>
      <c r="B42" s="7" t="s">
        <v>13</v>
      </c>
      <c r="C42" s="64"/>
      <c r="D42" s="7" t="s">
        <v>16</v>
      </c>
      <c r="E42" s="7" t="s">
        <v>15</v>
      </c>
      <c r="F42" s="7" t="s">
        <v>17</v>
      </c>
      <c r="G42" s="7" t="str">
        <f t="shared" si="16"/>
        <v>Euribor3M</v>
      </c>
      <c r="H42" s="7" t="str">
        <f t="shared" si="11"/>
        <v>obj_00592#0001</v>
      </c>
      <c r="I42" s="9">
        <v>0</v>
      </c>
      <c r="J42" s="10" t="str">
        <f t="shared" si="15"/>
        <v>EURAB3E6Y_Quote</v>
      </c>
      <c r="K42" s="11" t="str">
        <f>_xll.qlSwapRateHelper2(,J42,2,A42,calendar,D42,E42,F42,$G$34,I42,B42,BaseCurve,,,,trigger)</f>
        <v>obj_0059a#0001</v>
      </c>
      <c r="L42" s="11" t="str">
        <f>_xll.qlSwapForwardHelper(,J42,2,A42,calendar,D42,E42,F42,$H$34,I42,B42,BaseCurve,,,,trigger)</f>
        <v>obj_005dc#0001</v>
      </c>
      <c r="M42" s="16" t="b">
        <v>1</v>
      </c>
      <c r="N42" s="19">
        <v>50</v>
      </c>
      <c r="O42" s="19">
        <v>1</v>
      </c>
      <c r="Q42" s="26" t="e">
        <v>#N/A</v>
      </c>
      <c r="R42" s="26" t="e">
        <f>_xll.qlForwardHelperQuoteName(Q42,trigger)</f>
        <v>#VALUE!</v>
      </c>
      <c r="S42" s="31" t="e">
        <f>_xll.qlForwardHelperQuoteValue(Q42,trigger)</f>
        <v>#VALUE!</v>
      </c>
      <c r="T42" s="61" t="e">
        <f>_xll.qlForwardHelperEarliestDate(Q42,trigger)</f>
        <v>#VALUE!</v>
      </c>
      <c r="U42" s="61" t="e">
        <f>_xll.qlForwardHelperLatestRelevantDate(Q42,trigger)</f>
        <v>#VALUE!</v>
      </c>
      <c r="V42" s="61" t="e">
        <f>_xll.qlForwardHelperPillarDate(Q42,trigger)</f>
        <v>#VALUE!</v>
      </c>
      <c r="W42" s="88" t="e">
        <f>_xll.qlYieldTSDiscount($AA$22,V42)</f>
        <v>#NUM!</v>
      </c>
      <c r="X42" s="88" t="e">
        <v>#VALUE!</v>
      </c>
      <c r="Z42" s="35" t="s">
        <v>121</v>
      </c>
      <c r="AA42" s="84" t="e">
        <f>_xll.qlTenorBasisYieldTermStructure(,TenorBasis3M,permanent,$AA$36,objectoverwrite)</f>
        <v>#NUM!</v>
      </c>
      <c r="AD42" s="39" t="s">
        <v>87</v>
      </c>
      <c r="AE42" s="40">
        <f>_xll.qlInterestRateIndexFixingDate($AA$21,AF42)</f>
        <v>42332</v>
      </c>
      <c r="AF42" s="40">
        <f>_xll.qlCalendarAdvance(calendar,$AF41,AD42,,,trigger)</f>
        <v>42334</v>
      </c>
      <c r="AG42" s="40">
        <f>_xll.qlInterestRateIndexMaturity($AA$21,AF42,)</f>
        <v>42426</v>
      </c>
      <c r="AH42" s="43" t="e">
        <f>_xll.qlTenorBasisValue(TenorBasis3M,AF42,_xll.ohTrigger(trigger,$AA$36))</f>
        <v>#NUM!</v>
      </c>
      <c r="AI42" s="90" t="e">
        <f>_xll.qlTenorBasisForwardRate(TenorBasis3M,AF42,_xll.ohTrigger(trigger,$AA$36))</f>
        <v>#NUM!</v>
      </c>
      <c r="AJ42" s="90">
        <f>_xll.qlIndexFixing($AA$21,$AE42,TRUE,_xll.ohTrigger(trigger))</f>
        <v>-4.7220787882319769E-4</v>
      </c>
      <c r="AK42" s="43">
        <f>_xll.qlIndexFixing($AA$6,$AE42,TRUE,trigger)</f>
        <v>-4.7865142857127371E-4</v>
      </c>
      <c r="AL42" s="45">
        <f t="shared" si="0"/>
        <v>6.4435497480760204E-2</v>
      </c>
      <c r="BL42" s="40">
        <v>43089</v>
      </c>
      <c r="BM42" s="43" t="e">
        <f>_xll.qlIndexFixing(TenorBasisIndex6M,_xll.qlInterestRateIndexFixingDate(TenorBasisIndex6M,BL42,trigger),TRUE,_xll.ohTrigger(trigger,$AA$36))</f>
        <v>#NUM!</v>
      </c>
    </row>
    <row r="43" spans="1:65" x14ac:dyDescent="0.2">
      <c r="A43" s="7" t="s">
        <v>26</v>
      </c>
      <c r="B43" s="7" t="s">
        <v>13</v>
      </c>
      <c r="C43" s="64"/>
      <c r="D43" s="7" t="s">
        <v>16</v>
      </c>
      <c r="E43" s="7" t="s">
        <v>15</v>
      </c>
      <c r="F43" s="7" t="s">
        <v>17</v>
      </c>
      <c r="G43" s="7" t="str">
        <f t="shared" si="16"/>
        <v>Euribor3M</v>
      </c>
      <c r="H43" s="7" t="str">
        <f t="shared" si="11"/>
        <v>obj_00592#0001</v>
      </c>
      <c r="I43" s="9">
        <v>0</v>
      </c>
      <c r="J43" s="10" t="str">
        <f t="shared" si="15"/>
        <v>EURAB3E7Y_Quote</v>
      </c>
      <c r="K43" s="11" t="str">
        <f>_xll.qlSwapRateHelper2(,J43,2,A43,calendar,D43,E43,F43,$G$34,I43,B43,BaseCurve,,,,trigger)</f>
        <v>obj_005bf#0001</v>
      </c>
      <c r="L43" s="11" t="str">
        <f>_xll.qlSwapForwardHelper(,J43,2,A43,calendar,D43,E43,F43,$H$34,I43,B43,BaseCurve,,,,trigger)</f>
        <v>obj_005c8#0001</v>
      </c>
      <c r="M43" s="16" t="b">
        <v>1</v>
      </c>
      <c r="N43" s="19">
        <v>50</v>
      </c>
      <c r="O43" s="19">
        <v>1</v>
      </c>
      <c r="Q43" s="26" t="e">
        <v>#N/A</v>
      </c>
      <c r="R43" s="26" t="e">
        <f>_xll.qlForwardHelperQuoteName(Q43,trigger)</f>
        <v>#VALUE!</v>
      </c>
      <c r="S43" s="31" t="e">
        <f>_xll.qlForwardHelperQuoteValue(Q43,trigger)</f>
        <v>#VALUE!</v>
      </c>
      <c r="T43" s="61" t="e">
        <f>_xll.qlForwardHelperEarliestDate(Q43,trigger)</f>
        <v>#VALUE!</v>
      </c>
      <c r="U43" s="61" t="e">
        <f>_xll.qlForwardHelperLatestRelevantDate(Q43,trigger)</f>
        <v>#VALUE!</v>
      </c>
      <c r="V43" s="61" t="e">
        <f>_xll.qlForwardHelperPillarDate(Q43,trigger)</f>
        <v>#VALUE!</v>
      </c>
      <c r="W43" s="88" t="e">
        <f>_xll.qlYieldTSDiscount($AA$22,V43)</f>
        <v>#NUM!</v>
      </c>
      <c r="X43" s="88" t="e">
        <v>#VALUE!</v>
      </c>
      <c r="Z43" s="35" t="s">
        <v>122</v>
      </c>
      <c r="AA43" s="85" t="e">
        <f>_xll.qlDiscountCorrectedTermStructure(,AA42,_xll.ohPack(RateHelpers),,permanent,,objectoverwrite)</f>
        <v>#VALUE!</v>
      </c>
      <c r="AB43" s="79" t="b">
        <v>0</v>
      </c>
      <c r="AD43" s="39" t="s">
        <v>87</v>
      </c>
      <c r="AE43" s="40">
        <f>_xll.qlInterestRateIndexFixingDate($AA$21,AF43)</f>
        <v>42333</v>
      </c>
      <c r="AF43" s="40">
        <f>_xll.qlCalendarAdvance(calendar,$AF42,AD43,,,trigger)</f>
        <v>42335</v>
      </c>
      <c r="AG43" s="40">
        <f>_xll.qlInterestRateIndexMaturity($AA$21,AF43,)</f>
        <v>42429</v>
      </c>
      <c r="AH43" s="43" t="e">
        <f>_xll.qlTenorBasisValue(TenorBasis3M,AF43,_xll.ohTrigger(trigger,$AA$36))</f>
        <v>#NUM!</v>
      </c>
      <c r="AI43" s="90" t="e">
        <f>_xll.qlTenorBasisForwardRate(TenorBasis3M,AF43,_xll.ohTrigger(trigger,$AA$36))</f>
        <v>#NUM!</v>
      </c>
      <c r="AJ43" s="90">
        <f>_xll.qlIndexFixing($AA$21,$AE43,TRUE,_xll.ohTrigger(trigger))</f>
        <v>-4.7555027098784749E-4</v>
      </c>
      <c r="AK43" s="43">
        <f>_xll.qlIndexFixing($AA$6,$AE43,TRUE,trigger)</f>
        <v>-4.8033730158716123E-4</v>
      </c>
      <c r="AL43" s="45">
        <f t="shared" si="0"/>
        <v>4.7870305993137394E-2</v>
      </c>
      <c r="BL43" s="40">
        <v>43117</v>
      </c>
      <c r="BM43" s="43" t="e">
        <f>_xll.qlIndexFixing(TenorBasisIndex6M,_xll.qlInterestRateIndexFixingDate(TenorBasisIndex6M,BL43,trigger),TRUE,_xll.ohTrigger(trigger,$AA$36))</f>
        <v>#NUM!</v>
      </c>
    </row>
    <row r="44" spans="1:65" x14ac:dyDescent="0.2">
      <c r="A44" s="7" t="s">
        <v>27</v>
      </c>
      <c r="B44" s="7" t="s">
        <v>13</v>
      </c>
      <c r="C44" s="64"/>
      <c r="D44" s="7" t="s">
        <v>16</v>
      </c>
      <c r="E44" s="7" t="s">
        <v>15</v>
      </c>
      <c r="F44" s="7" t="s">
        <v>17</v>
      </c>
      <c r="G44" s="7" t="str">
        <f t="shared" si="16"/>
        <v>Euribor3M</v>
      </c>
      <c r="H44" s="7" t="str">
        <f t="shared" si="11"/>
        <v>obj_00592#0001</v>
      </c>
      <c r="I44" s="9">
        <v>0</v>
      </c>
      <c r="J44" s="10" t="str">
        <f t="shared" si="15"/>
        <v>EURAB3E8Y_Quote</v>
      </c>
      <c r="K44" s="11" t="str">
        <f>_xll.qlSwapRateHelper2(,J44,2,A44,calendar,D44,E44,F44,$G$34,I44,B44,BaseCurve,,,,trigger)</f>
        <v>obj_0059b#0001</v>
      </c>
      <c r="L44" s="11" t="str">
        <f>_xll.qlSwapForwardHelper(,J44,2,A44,calendar,D44,E44,F44,$H$34,I44,B44,BaseCurve,,,,trigger)</f>
        <v>obj_005b5#0001</v>
      </c>
      <c r="M44" s="16" t="b">
        <v>1</v>
      </c>
      <c r="N44" s="19">
        <v>50</v>
      </c>
      <c r="O44" s="19">
        <v>1</v>
      </c>
      <c r="Q44" s="26" t="e">
        <v>#N/A</v>
      </c>
      <c r="R44" s="26" t="e">
        <f>_xll.qlForwardHelperQuoteName(Q44,trigger)</f>
        <v>#VALUE!</v>
      </c>
      <c r="S44" s="31" t="e">
        <f>_xll.qlForwardHelperQuoteValue(Q44,trigger)</f>
        <v>#VALUE!</v>
      </c>
      <c r="T44" s="61" t="e">
        <f>_xll.qlForwardHelperEarliestDate(Q44,trigger)</f>
        <v>#VALUE!</v>
      </c>
      <c r="U44" s="61" t="e">
        <f>_xll.qlForwardHelperLatestRelevantDate(Q44,trigger)</f>
        <v>#VALUE!</v>
      </c>
      <c r="V44" s="61" t="e">
        <f>_xll.qlForwardHelperPillarDate(Q44,trigger)</f>
        <v>#VALUE!</v>
      </c>
      <c r="W44" s="88" t="e">
        <f>_xll.qlYieldTSDiscount($AA$22,V44)</f>
        <v>#NUM!</v>
      </c>
      <c r="X44" s="88" t="e">
        <v>#VALUE!</v>
      </c>
      <c r="Z44" s="35" t="s">
        <v>140</v>
      </c>
      <c r="AA44" s="84" t="str">
        <f>_xll.qlRelinkableHandleYieldTermStructure("Basis"&amp;AA20,,permanent,trigger,objectoverwrite)</f>
        <v>Basis3M#0001</v>
      </c>
      <c r="AB44" s="79" t="b">
        <v>0</v>
      </c>
      <c r="AD44" s="39" t="s">
        <v>87</v>
      </c>
      <c r="AE44" s="40">
        <f>_xll.qlInterestRateIndexFixingDate($AA$21,AF44)</f>
        <v>42334</v>
      </c>
      <c r="AF44" s="40">
        <f>_xll.qlCalendarAdvance(calendar,$AF43,AD44,,,trigger)</f>
        <v>42338</v>
      </c>
      <c r="AG44" s="40">
        <f>_xll.qlInterestRateIndexMaturity($AA$21,AF44,)</f>
        <v>42429</v>
      </c>
      <c r="AH44" s="43" t="e">
        <f>_xll.qlTenorBasisValue(TenorBasis3M,AF44,_xll.ohTrigger(trigger,$AA$36))</f>
        <v>#NUM!</v>
      </c>
      <c r="AI44" s="90" t="e">
        <f>_xll.qlTenorBasisForwardRate(TenorBasis3M,AF44,_xll.ohTrigger(trigger,$AA$36))</f>
        <v>#NUM!</v>
      </c>
      <c r="AJ44" s="90">
        <f>_xll.qlIndexFixing($AA$21,$AE44,TRUE,_xll.ohTrigger(trigger))</f>
        <v>-4.7522682133790321E-4</v>
      </c>
      <c r="AK44" s="43">
        <f>_xll.qlIndexFixing($AA$6,$AE44,TRUE,trigger)</f>
        <v>-4.8588444444437362E-4</v>
      </c>
      <c r="AL44" s="45">
        <f t="shared" si="0"/>
        <v>0.1065762310647041</v>
      </c>
      <c r="BL44" s="40">
        <v>43152</v>
      </c>
      <c r="BM44" s="43" t="e">
        <f>_xll.qlIndexFixing(TenorBasisIndex6M,_xll.qlInterestRateIndexFixingDate(TenorBasisIndex6M,BL44,trigger),TRUE,_xll.ohTrigger(trigger,$AA$36))</f>
        <v>#NUM!</v>
      </c>
    </row>
    <row r="45" spans="1:65" x14ac:dyDescent="0.2">
      <c r="A45" s="7" t="s">
        <v>28</v>
      </c>
      <c r="B45" s="7" t="s">
        <v>13</v>
      </c>
      <c r="C45" s="64"/>
      <c r="D45" s="7" t="s">
        <v>16</v>
      </c>
      <c r="E45" s="7" t="s">
        <v>15</v>
      </c>
      <c r="F45" s="7" t="s">
        <v>17</v>
      </c>
      <c r="G45" s="7" t="str">
        <f t="shared" si="16"/>
        <v>Euribor3M</v>
      </c>
      <c r="H45" s="7" t="str">
        <f t="shared" si="11"/>
        <v>obj_00592#0001</v>
      </c>
      <c r="I45" s="9">
        <v>0</v>
      </c>
      <c r="J45" s="10" t="str">
        <f t="shared" si="15"/>
        <v>EURAB3E9Y_Quote</v>
      </c>
      <c r="K45" s="11" t="str">
        <f>_xll.qlSwapRateHelper2(,J45,2,A45,calendar,D45,E45,F45,$G$34,I45,B45,BaseCurve,,,,trigger)</f>
        <v>obj_0059e#0001</v>
      </c>
      <c r="L45" s="11" t="str">
        <f>_xll.qlSwapForwardHelper(,J45,2,A45,calendar,D45,E45,F45,$H$34,I45,B45,BaseCurve,,,,trigger)</f>
        <v>obj_005c9#0001</v>
      </c>
      <c r="M45" s="16" t="b">
        <v>1</v>
      </c>
      <c r="N45" s="19">
        <v>50</v>
      </c>
      <c r="O45" s="19">
        <v>1</v>
      </c>
      <c r="Q45" s="26" t="e">
        <v>#N/A</v>
      </c>
      <c r="R45" s="26" t="e">
        <f>_xll.qlForwardHelperQuoteName(Q45,trigger)</f>
        <v>#VALUE!</v>
      </c>
      <c r="S45" s="31" t="e">
        <f>_xll.qlForwardHelperQuoteValue(Q45,trigger)</f>
        <v>#VALUE!</v>
      </c>
      <c r="T45" s="61" t="e">
        <f>_xll.qlForwardHelperEarliestDate(Q45,trigger)</f>
        <v>#VALUE!</v>
      </c>
      <c r="U45" s="61" t="e">
        <f>_xll.qlForwardHelperLatestRelevantDate(Q45,trigger)</f>
        <v>#VALUE!</v>
      </c>
      <c r="V45" s="61" t="e">
        <f>_xll.qlForwardHelperPillarDate(Q45,trigger)</f>
        <v>#VALUE!</v>
      </c>
      <c r="W45" s="88" t="e">
        <f>_xll.qlYieldTSDiscount($AA$22,V45)</f>
        <v>#NUM!</v>
      </c>
      <c r="X45" s="88" t="e">
        <v>#VALUE!</v>
      </c>
      <c r="Z45" s="35" t="s">
        <v>141</v>
      </c>
      <c r="AA45" s="85" t="e">
        <f>_xll.qlRelinkableHandleLinkTo(AA44,AA43)</f>
        <v>#NUM!</v>
      </c>
      <c r="AB45" s="79" t="b">
        <v>0</v>
      </c>
      <c r="AD45" s="39" t="s">
        <v>87</v>
      </c>
      <c r="AE45" s="40">
        <f>_xll.qlInterestRateIndexFixingDate($AA$21,AF45)</f>
        <v>42335</v>
      </c>
      <c r="AF45" s="40">
        <f>_xll.qlCalendarAdvance(calendar,$AF44,AD45,,,trigger)</f>
        <v>42339</v>
      </c>
      <c r="AG45" s="40">
        <f>_xll.qlInterestRateIndexMaturity($AA$21,AF45,)</f>
        <v>42430</v>
      </c>
      <c r="AH45" s="43" t="e">
        <f>_xll.qlTenorBasisValue(TenorBasis3M,AF45,_xll.ohTrigger(trigger,$AA$36))</f>
        <v>#NUM!</v>
      </c>
      <c r="AI45" s="90" t="e">
        <f>_xll.qlTenorBasisForwardRate(TenorBasis3M,AF45,_xll.ohTrigger(trigger,$AA$36))</f>
        <v>#NUM!</v>
      </c>
      <c r="AJ45" s="90">
        <f>_xll.qlIndexFixing($AA$21,$AE45,TRUE,_xll.ohTrigger(trigger))</f>
        <v>-4.7642934725147465E-4</v>
      </c>
      <c r="AK45" s="43">
        <f>_xll.qlIndexFixing($AA$6,$AE45,TRUE,trigger)</f>
        <v>-4.8789984126980325E-4</v>
      </c>
      <c r="AL45" s="45">
        <f t="shared" si="0"/>
        <v>0.11470494018328602</v>
      </c>
      <c r="BL45" s="40">
        <v>43180</v>
      </c>
      <c r="BM45" s="43" t="e">
        <f>_xll.qlIndexFixing(TenorBasisIndex6M,_xll.qlInterestRateIndexFixingDate(TenorBasisIndex6M,BL45,trigger),TRUE,_xll.ohTrigger(trigger,$AA$36))</f>
        <v>#NUM!</v>
      </c>
    </row>
    <row r="46" spans="1:65" ht="22.5" x14ac:dyDescent="0.2">
      <c r="A46" s="7" t="s">
        <v>29</v>
      </c>
      <c r="B46" s="7" t="s">
        <v>13</v>
      </c>
      <c r="C46" s="64"/>
      <c r="D46" s="7" t="s">
        <v>16</v>
      </c>
      <c r="E46" s="7" t="s">
        <v>15</v>
      </c>
      <c r="F46" s="7" t="s">
        <v>17</v>
      </c>
      <c r="G46" s="7" t="str">
        <f t="shared" si="16"/>
        <v>Euribor3M</v>
      </c>
      <c r="H46" s="7" t="str">
        <f t="shared" si="11"/>
        <v>obj_00592#0001</v>
      </c>
      <c r="I46" s="9">
        <v>0</v>
      </c>
      <c r="J46" s="10" t="str">
        <f t="shared" si="15"/>
        <v>EURAB3E10Y_Quote</v>
      </c>
      <c r="K46" s="11" t="str">
        <f>_xll.qlSwapRateHelper2(,J46,2,A46,calendar,D46,E46,F46,$G$34,I46,B46,BaseCurve,,,,trigger)</f>
        <v>obj_005d0#0001</v>
      </c>
      <c r="L46" s="11" t="str">
        <f>_xll.qlSwapForwardHelper(,J46,2,A46,calendar,D46,E46,F46,$H$34,I46,B46,BaseCurve,,,,trigger)</f>
        <v>obj_005b8#0001</v>
      </c>
      <c r="M46" s="16" t="b">
        <v>0</v>
      </c>
      <c r="N46" s="19">
        <v>50</v>
      </c>
      <c r="O46" s="19">
        <v>1</v>
      </c>
      <c r="Q46" s="26" t="e">
        <v>#N/A</v>
      </c>
      <c r="R46" s="26" t="e">
        <f>_xll.qlForwardHelperQuoteName(Q46,trigger)</f>
        <v>#VALUE!</v>
      </c>
      <c r="S46" s="31" t="e">
        <f>_xll.qlForwardHelperQuoteValue(Q46,trigger)</f>
        <v>#VALUE!</v>
      </c>
      <c r="T46" s="61" t="e">
        <f>_xll.qlForwardHelperEarliestDate(Q46,trigger)</f>
        <v>#VALUE!</v>
      </c>
      <c r="U46" s="61" t="e">
        <f>_xll.qlForwardHelperLatestRelevantDate(Q46,trigger)</f>
        <v>#VALUE!</v>
      </c>
      <c r="V46" s="61" t="e">
        <f>_xll.qlForwardHelperPillarDate(Q46,trigger)</f>
        <v>#VALUE!</v>
      </c>
      <c r="W46" s="88" t="e">
        <f>_xll.qlYieldTSDiscount($AA$22,V46)</f>
        <v>#NUM!</v>
      </c>
      <c r="X46" s="88" t="e">
        <v>#VALUE!</v>
      </c>
      <c r="Z46" s="35" t="s">
        <v>129</v>
      </c>
      <c r="AA46" s="84" t="str">
        <f>_xll.qlEuribor("BasisIndex"&amp;AA20,$AA$20,$AA$44,permanent,trigger,objectoverwrite)</f>
        <v>BasisIndex3M#0001</v>
      </c>
      <c r="AB46" s="80" t="b">
        <v>0</v>
      </c>
      <c r="AD46" s="39" t="s">
        <v>87</v>
      </c>
      <c r="AE46" s="40">
        <f>_xll.qlInterestRateIndexFixingDate($AA$21,AF46)</f>
        <v>42338</v>
      </c>
      <c r="AF46" s="40">
        <f>_xll.qlCalendarAdvance(calendar,$AF45,AD46,,,trigger)</f>
        <v>42340</v>
      </c>
      <c r="AG46" s="40">
        <f>_xll.qlInterestRateIndexMaturity($AA$21,AF46,)</f>
        <v>42431</v>
      </c>
      <c r="AH46" s="43" t="e">
        <f>_xll.qlTenorBasisValue(TenorBasis3M,AF46,_xll.ohTrigger(trigger,$AA$36))</f>
        <v>#NUM!</v>
      </c>
      <c r="AI46" s="90" t="e">
        <f>_xll.qlTenorBasisForwardRate(TenorBasis3M,AF46,_xll.ohTrigger(trigger,$AA$36))</f>
        <v>#NUM!</v>
      </c>
      <c r="AJ46" s="90">
        <f>_xll.qlIndexFixing($AA$21,$AE46,TRUE,_xll.ohTrigger(trigger))</f>
        <v>-4.7769279675693175E-4</v>
      </c>
      <c r="AK46" s="43">
        <f>_xll.qlIndexFixing($AA$6,$AE46,TRUE,trigger)</f>
        <v>-4.8999999999999998E-4</v>
      </c>
      <c r="AL46" s="45">
        <f t="shared" si="0"/>
        <v>0.12307203243068238</v>
      </c>
      <c r="BL46" s="41">
        <v>43208</v>
      </c>
      <c r="BM46" s="44" t="e">
        <f>_xll.qlIndexFixing(TenorBasisIndex6M,_xll.qlInterestRateIndexFixingDate(TenorBasisIndex6M,BL46,trigger),TRUE,_xll.ohTrigger(trigger,$AA$36))</f>
        <v>#NUM!</v>
      </c>
    </row>
    <row r="47" spans="1:65" x14ac:dyDescent="0.2">
      <c r="A47" s="7" t="s">
        <v>30</v>
      </c>
      <c r="B47" s="7" t="s">
        <v>13</v>
      </c>
      <c r="C47" s="64"/>
      <c r="D47" s="7" t="s">
        <v>16</v>
      </c>
      <c r="E47" s="7" t="s">
        <v>15</v>
      </c>
      <c r="F47" s="7" t="s">
        <v>17</v>
      </c>
      <c r="G47" s="7" t="str">
        <f t="shared" si="16"/>
        <v>Euribor3M</v>
      </c>
      <c r="H47" s="7" t="str">
        <f t="shared" si="11"/>
        <v>obj_00592#0001</v>
      </c>
      <c r="I47" s="9">
        <v>0</v>
      </c>
      <c r="J47" s="10" t="str">
        <f t="shared" si="15"/>
        <v>EURAB3E11Y_Quote</v>
      </c>
      <c r="K47" s="11"/>
      <c r="L47" s="11"/>
      <c r="M47" s="16" t="b">
        <v>0</v>
      </c>
      <c r="N47" s="19">
        <v>50</v>
      </c>
      <c r="O47" s="19">
        <v>1</v>
      </c>
      <c r="Q47" s="26" t="e">
        <v>#N/A</v>
      </c>
      <c r="R47" s="26" t="e">
        <f>_xll.qlForwardHelperQuoteName(Q47,trigger)</f>
        <v>#VALUE!</v>
      </c>
      <c r="S47" s="31" t="e">
        <f>_xll.qlForwardHelperQuoteValue(Q47,trigger)</f>
        <v>#VALUE!</v>
      </c>
      <c r="T47" s="61" t="e">
        <f>_xll.qlForwardHelperEarliestDate(Q47,trigger)</f>
        <v>#VALUE!</v>
      </c>
      <c r="U47" s="61" t="e">
        <f>_xll.qlForwardHelperLatestRelevantDate(Q47,trigger)</f>
        <v>#VALUE!</v>
      </c>
      <c r="V47" s="61" t="e">
        <f>_xll.qlForwardHelperPillarDate(Q47,trigger)</f>
        <v>#VALUE!</v>
      </c>
      <c r="W47" s="88" t="e">
        <f>_xll.qlYieldTSDiscount($AA$22,V47)</f>
        <v>#NUM!</v>
      </c>
      <c r="X47" s="88" t="e">
        <v>#VALUE!</v>
      </c>
      <c r="AD47" s="39" t="s">
        <v>87</v>
      </c>
      <c r="AE47" s="40">
        <f>_xll.qlInterestRateIndexFixingDate($AA$21,AF47)</f>
        <v>42339</v>
      </c>
      <c r="AF47" s="40">
        <f>_xll.qlCalendarAdvance(calendar,$AF46,AD47,,,trigger)</f>
        <v>42341</v>
      </c>
      <c r="AG47" s="40">
        <f>_xll.qlInterestRateIndexMaturity($AA$21,AF47,)</f>
        <v>42432</v>
      </c>
      <c r="AH47" s="43" t="e">
        <f>_xll.qlTenorBasisValue(TenorBasis3M,AF47,_xll.ohTrigger(trigger,$AA$36))</f>
        <v>#NUM!</v>
      </c>
      <c r="AI47" s="90" t="e">
        <f>_xll.qlTenorBasisForwardRate(TenorBasis3M,AF47,_xll.ohTrigger(trigger,$AA$36))</f>
        <v>#NUM!</v>
      </c>
      <c r="AJ47" s="90">
        <f>_xll.qlIndexFixing($AA$21,$AE47,TRUE,_xll.ohTrigger(trigger))</f>
        <v>-4.7901824171072424E-4</v>
      </c>
      <c r="AK47" s="43">
        <f>_xll.qlIndexFixing($AA$6,$AE47,TRUE,trigger)</f>
        <v>-4.9199344023327402E-4</v>
      </c>
      <c r="AL47" s="45">
        <f t="shared" si="0"/>
        <v>0.12975198522549775</v>
      </c>
    </row>
    <row r="48" spans="1:65" x14ac:dyDescent="0.2">
      <c r="A48" s="7" t="s">
        <v>31</v>
      </c>
      <c r="B48" s="7" t="s">
        <v>13</v>
      </c>
      <c r="C48" s="64"/>
      <c r="D48" s="7" t="s">
        <v>16</v>
      </c>
      <c r="E48" s="7" t="s">
        <v>15</v>
      </c>
      <c r="F48" s="7" t="s">
        <v>17</v>
      </c>
      <c r="G48" s="7" t="str">
        <f t="shared" si="16"/>
        <v>Euribor3M</v>
      </c>
      <c r="H48" s="7" t="str">
        <f t="shared" si="11"/>
        <v>obj_00592#0001</v>
      </c>
      <c r="I48" s="9">
        <v>0</v>
      </c>
      <c r="J48" s="10" t="str">
        <f t="shared" si="15"/>
        <v>EURAB3E12Y_Quote</v>
      </c>
      <c r="K48" s="11"/>
      <c r="L48" s="11"/>
      <c r="M48" s="16" t="b">
        <v>0</v>
      </c>
      <c r="N48" s="19">
        <v>50</v>
      </c>
      <c r="O48" s="19">
        <v>1</v>
      </c>
      <c r="Q48" s="26" t="e">
        <v>#N/A</v>
      </c>
      <c r="R48" s="26" t="e">
        <f>_xll.qlForwardHelperQuoteName(Q48,trigger)</f>
        <v>#VALUE!</v>
      </c>
      <c r="S48" s="31" t="e">
        <f>_xll.qlForwardHelperQuoteValue(Q48,trigger)</f>
        <v>#VALUE!</v>
      </c>
      <c r="T48" s="61" t="e">
        <f>_xll.qlForwardHelperEarliestDate(Q48,trigger)</f>
        <v>#VALUE!</v>
      </c>
      <c r="U48" s="61" t="e">
        <f>_xll.qlForwardHelperLatestRelevantDate(Q48,trigger)</f>
        <v>#VALUE!</v>
      </c>
      <c r="V48" s="61" t="e">
        <f>_xll.qlForwardHelperPillarDate(Q48,trigger)</f>
        <v>#VALUE!</v>
      </c>
      <c r="W48" s="88" t="e">
        <f>_xll.qlYieldTSDiscount($AA$22,V48)</f>
        <v>#NUM!</v>
      </c>
      <c r="X48" s="88" t="e">
        <v>#VALUE!</v>
      </c>
      <c r="Z48" s="1" t="s">
        <v>119</v>
      </c>
      <c r="AD48" s="39" t="s">
        <v>87</v>
      </c>
      <c r="AE48" s="40">
        <f>_xll.qlInterestRateIndexFixingDate($AA$21,AF48)</f>
        <v>42340</v>
      </c>
      <c r="AF48" s="40">
        <f>_xll.qlCalendarAdvance(calendar,$AF47,AD48,,,trigger)</f>
        <v>42342</v>
      </c>
      <c r="AG48" s="40">
        <f>_xll.qlInterestRateIndexMaturity($AA$21,AF48,)</f>
        <v>42433</v>
      </c>
      <c r="AH48" s="43" t="e">
        <f>_xll.qlTenorBasisValue(TenorBasis3M,AF48,_xll.ohTrigger(trigger,$AA$36))</f>
        <v>#NUM!</v>
      </c>
      <c r="AI48" s="90" t="e">
        <f>_xll.qlTenorBasisForwardRate(TenorBasis3M,AF48,_xll.ohTrigger(trigger,$AA$36))</f>
        <v>#NUM!</v>
      </c>
      <c r="AJ48" s="90">
        <f>_xll.qlIndexFixing($AA$21,$AE48,TRUE,_xll.ohTrigger(trigger))</f>
        <v>-4.8040239807958703E-4</v>
      </c>
      <c r="AK48" s="43">
        <f>_xll.qlIndexFixing($AA$6,$AE48,TRUE,trigger)</f>
        <v>-4.937026239067759E-4</v>
      </c>
      <c r="AL48" s="45">
        <f t="shared" si="0"/>
        <v>0.13300225827188869</v>
      </c>
    </row>
    <row r="49" spans="1:38" x14ac:dyDescent="0.2">
      <c r="A49" s="7" t="s">
        <v>32</v>
      </c>
      <c r="B49" s="7" t="s">
        <v>13</v>
      </c>
      <c r="C49" s="64"/>
      <c r="D49" s="7" t="s">
        <v>16</v>
      </c>
      <c r="E49" s="7" t="s">
        <v>15</v>
      </c>
      <c r="F49" s="7" t="s">
        <v>17</v>
      </c>
      <c r="G49" s="7" t="str">
        <f t="shared" si="16"/>
        <v>Euribor3M</v>
      </c>
      <c r="H49" s="7" t="str">
        <f t="shared" si="11"/>
        <v>obj_00592#0001</v>
      </c>
      <c r="I49" s="9">
        <v>0</v>
      </c>
      <c r="J49" s="10" t="str">
        <f t="shared" si="15"/>
        <v>EURAB3E13Y_Quote</v>
      </c>
      <c r="K49" s="11"/>
      <c r="L49" s="11"/>
      <c r="M49" s="16" t="b">
        <v>0</v>
      </c>
      <c r="N49" s="19">
        <v>50</v>
      </c>
      <c r="O49" s="19">
        <v>1</v>
      </c>
      <c r="Q49" s="26" t="e">
        <v>#N/A</v>
      </c>
      <c r="R49" s="26" t="e">
        <f>_xll.qlForwardHelperQuoteName(Q49,trigger)</f>
        <v>#VALUE!</v>
      </c>
      <c r="S49" s="31" t="e">
        <f>_xll.qlForwardHelperQuoteValue(Q49,trigger)</f>
        <v>#VALUE!</v>
      </c>
      <c r="T49" s="61" t="e">
        <f>_xll.qlForwardHelperEarliestDate(Q49,trigger)</f>
        <v>#VALUE!</v>
      </c>
      <c r="U49" s="61" t="e">
        <f>_xll.qlForwardHelperLatestRelevantDate(Q49,trigger)</f>
        <v>#VALUE!</v>
      </c>
      <c r="V49" s="61" t="e">
        <f>_xll.qlForwardHelperPillarDate(Q49,trigger)</f>
        <v>#VALUE!</v>
      </c>
      <c r="W49" s="88" t="e">
        <f>_xll.qlYieldTSDiscount($AA$22,V49)</f>
        <v>#NUM!</v>
      </c>
      <c r="X49" s="88" t="e">
        <v>#VALUE!</v>
      </c>
      <c r="Z49" s="35" t="s">
        <v>114</v>
      </c>
      <c r="AA49" s="86" t="e">
        <f>AVERAGE(_xll.ohPack($X$3:$X$72))</f>
        <v>#VALUE!</v>
      </c>
      <c r="AD49" s="39" t="s">
        <v>87</v>
      </c>
      <c r="AE49" s="40">
        <f>_xll.qlInterestRateIndexFixingDate($AA$21,AF49)</f>
        <v>42341</v>
      </c>
      <c r="AF49" s="40">
        <f>_xll.qlCalendarAdvance(calendar,$AF48,AD49,,,trigger)</f>
        <v>42345</v>
      </c>
      <c r="AG49" s="40">
        <f>_xll.qlInterestRateIndexMaturity($AA$21,AF49,)</f>
        <v>42436</v>
      </c>
      <c r="AH49" s="43" t="e">
        <f>_xll.qlTenorBasisValue(TenorBasis3M,AF49,_xll.ohTrigger(trigger,$AA$36))</f>
        <v>#NUM!</v>
      </c>
      <c r="AI49" s="90" t="e">
        <f>_xll.qlTenorBasisForwardRate(TenorBasis3M,AF49,_xll.ohTrigger(trigger,$AA$36))</f>
        <v>#NUM!</v>
      </c>
      <c r="AJ49" s="90">
        <f>_xll.qlIndexFixing($AA$21,$AE49,TRUE,_xll.ohTrigger(trigger))</f>
        <v>-4.8486340572023788E-4</v>
      </c>
      <c r="AK49" s="43">
        <f>_xll.qlIndexFixing($AA$6,$AE49,TRUE,trigger)</f>
        <v>-4.9734329446078109E-4</v>
      </c>
      <c r="AL49" s="45">
        <f t="shared" si="0"/>
        <v>0.12479888740543209</v>
      </c>
    </row>
    <row r="50" spans="1:38" x14ac:dyDescent="0.2">
      <c r="A50" s="7" t="s">
        <v>33</v>
      </c>
      <c r="B50" s="7" t="s">
        <v>13</v>
      </c>
      <c r="C50" s="64"/>
      <c r="D50" s="7" t="s">
        <v>16</v>
      </c>
      <c r="E50" s="7" t="s">
        <v>15</v>
      </c>
      <c r="F50" s="7" t="s">
        <v>17</v>
      </c>
      <c r="G50" s="7" t="str">
        <f t="shared" si="16"/>
        <v>Euribor3M</v>
      </c>
      <c r="H50" s="7" t="str">
        <f t="shared" si="11"/>
        <v>obj_00592#0001</v>
      </c>
      <c r="I50" s="9">
        <v>0</v>
      </c>
      <c r="J50" s="10" t="str">
        <f t="shared" si="15"/>
        <v>EURAB3E14Y_Quote</v>
      </c>
      <c r="K50" s="11"/>
      <c r="L50" s="11"/>
      <c r="M50" s="16" t="b">
        <v>0</v>
      </c>
      <c r="N50" s="19">
        <v>50</v>
      </c>
      <c r="O50" s="19">
        <v>1</v>
      </c>
      <c r="Q50" s="26" t="e">
        <v>#N/A</v>
      </c>
      <c r="R50" s="26" t="e">
        <f>_xll.qlForwardHelperQuoteName(Q50,trigger)</f>
        <v>#VALUE!</v>
      </c>
      <c r="S50" s="31" t="e">
        <f>_xll.qlForwardHelperQuoteValue(Q50,trigger)</f>
        <v>#VALUE!</v>
      </c>
      <c r="T50" s="61" t="e">
        <f>_xll.qlForwardHelperEarliestDate(Q50,trigger)</f>
        <v>#VALUE!</v>
      </c>
      <c r="U50" s="61" t="e">
        <f>_xll.qlForwardHelperLatestRelevantDate(Q50,trigger)</f>
        <v>#VALUE!</v>
      </c>
      <c r="V50" s="61" t="e">
        <f>_xll.qlForwardHelperPillarDate(Q50,trigger)</f>
        <v>#VALUE!</v>
      </c>
      <c r="W50" s="88" t="e">
        <f>_xll.qlYieldTSDiscount($AA$22,V50)</f>
        <v>#NUM!</v>
      </c>
      <c r="X50" s="88" t="e">
        <v>#VALUE!</v>
      </c>
      <c r="Z50" s="35" t="s">
        <v>115</v>
      </c>
      <c r="AA50" s="86" t="e">
        <f>MAX(_xll.ohPack($X$3:$X$72))</f>
        <v>#VALUE!</v>
      </c>
      <c r="AD50" s="39" t="s">
        <v>87</v>
      </c>
      <c r="AE50" s="40">
        <f>_xll.qlInterestRateIndexFixingDate($AA$21,AF50)</f>
        <v>42342</v>
      </c>
      <c r="AF50" s="40">
        <f>_xll.qlCalendarAdvance(calendar,$AF49,AD50,,,trigger)</f>
        <v>42346</v>
      </c>
      <c r="AG50" s="40">
        <f>_xll.qlInterestRateIndexMaturity($AA$21,AF50,)</f>
        <v>42437</v>
      </c>
      <c r="AH50" s="43" t="e">
        <f>_xll.qlTenorBasisValue(TenorBasis3M,AF50,_xll.ohTrigger(trigger,$AA$36))</f>
        <v>#NUM!</v>
      </c>
      <c r="AI50" s="90" t="e">
        <f>_xll.qlTenorBasisForwardRate(TenorBasis3M,AF50,_xll.ohTrigger(trigger,$AA$36))</f>
        <v>#NUM!</v>
      </c>
      <c r="AJ50" s="90">
        <f>_xll.qlIndexFixing($AA$21,$AE50,TRUE,_xll.ohTrigger(trigger))</f>
        <v>-4.8643867781015165E-4</v>
      </c>
      <c r="AK50" s="43">
        <f>_xll.qlIndexFixing($AA$6,$AE50,TRUE,trigger)</f>
        <v>-4.981341107873267E-4</v>
      </c>
      <c r="AL50" s="45">
        <f t="shared" si="0"/>
        <v>0.11695432977175044</v>
      </c>
    </row>
    <row r="51" spans="1:38" x14ac:dyDescent="0.2">
      <c r="A51" s="7" t="s">
        <v>34</v>
      </c>
      <c r="B51" s="7" t="s">
        <v>13</v>
      </c>
      <c r="C51" s="64"/>
      <c r="D51" s="7" t="s">
        <v>16</v>
      </c>
      <c r="E51" s="7" t="s">
        <v>15</v>
      </c>
      <c r="F51" s="7" t="s">
        <v>17</v>
      </c>
      <c r="G51" s="7" t="str">
        <f t="shared" si="16"/>
        <v>Euribor3M</v>
      </c>
      <c r="H51" s="7" t="str">
        <f t="shared" si="11"/>
        <v>obj_00592#0001</v>
      </c>
      <c r="I51" s="9">
        <v>0</v>
      </c>
      <c r="J51" s="10" t="str">
        <f t="shared" si="15"/>
        <v>EURAB3E15Y_Quote</v>
      </c>
      <c r="K51" s="11" t="str">
        <f>_xll.qlSwapRateHelper2(,J51,2,A51,calendar,D51,E51,F51,$G$34,I51,B51,BaseCurve,,,,trigger)</f>
        <v>obj_005a9#0001</v>
      </c>
      <c r="L51" s="11" t="str">
        <f>_xll.qlSwapForwardHelper(,J51,2,A51,calendar,D51,E51,F51,$H$34,I51,B51,BaseCurve,,,,trigger)</f>
        <v>obj_005a1#0001</v>
      </c>
      <c r="M51" s="16" t="b">
        <v>0</v>
      </c>
      <c r="N51" s="19">
        <v>50</v>
      </c>
      <c r="O51" s="19">
        <v>1</v>
      </c>
      <c r="Q51" s="26" t="e">
        <v>#N/A</v>
      </c>
      <c r="R51" s="26" t="e">
        <f>_xll.qlForwardHelperQuoteName(Q51,trigger)</f>
        <v>#VALUE!</v>
      </c>
      <c r="S51" s="31" t="e">
        <f>_xll.qlForwardHelperQuoteValue(Q51,trigger)</f>
        <v>#VALUE!</v>
      </c>
      <c r="T51" s="61" t="e">
        <f>_xll.qlForwardHelperEarliestDate(Q51,trigger)</f>
        <v>#VALUE!</v>
      </c>
      <c r="U51" s="61" t="e">
        <f>_xll.qlForwardHelperLatestRelevantDate(Q51,trigger)</f>
        <v>#VALUE!</v>
      </c>
      <c r="V51" s="61" t="e">
        <f>_xll.qlForwardHelperPillarDate(Q51,trigger)</f>
        <v>#VALUE!</v>
      </c>
      <c r="W51" s="88" t="e">
        <f>_xll.qlYieldTSDiscount($AA$22,V51)</f>
        <v>#NUM!</v>
      </c>
      <c r="X51" s="88" t="e">
        <v>#VALUE!</v>
      </c>
      <c r="Z51" s="35" t="s">
        <v>116</v>
      </c>
      <c r="AA51" s="84" t="e">
        <f>INDEX(_xll.ohPack($V$3:$X$72),MATCH($AA$50,_xll.ohPack($X$3:$X$72),0))</f>
        <v>#VALUE!</v>
      </c>
      <c r="AD51" s="39" t="s">
        <v>87</v>
      </c>
      <c r="AE51" s="40">
        <f>_xll.qlInterestRateIndexFixingDate($AA$21,AF51)</f>
        <v>42345</v>
      </c>
      <c r="AF51" s="40">
        <f>_xll.qlCalendarAdvance(calendar,$AF50,AD51,,,trigger)</f>
        <v>42347</v>
      </c>
      <c r="AG51" s="40">
        <f>_xll.qlInterestRateIndexMaturity($AA$21,AF51,)</f>
        <v>42438</v>
      </c>
      <c r="AH51" s="43" t="e">
        <f>_xll.qlTenorBasisValue(TenorBasis3M,AF51,_xll.ohTrigger(trigger,$AA$36))</f>
        <v>#NUM!</v>
      </c>
      <c r="AI51" s="90" t="e">
        <f>_xll.qlTenorBasisForwardRate(TenorBasis3M,AF51,_xll.ohTrigger(trigger,$AA$36))</f>
        <v>#NUM!</v>
      </c>
      <c r="AJ51" s="90">
        <f>_xll.qlIndexFixing($AA$21,$AE51,TRUE,_xll.ohTrigger(trigger))</f>
        <v>-4.8805079636879872E-4</v>
      </c>
      <c r="AK51" s="43">
        <f>_xll.qlIndexFixing($AA$6,$AE51,TRUE,trigger)</f>
        <v>-4.9875000000016638E-4</v>
      </c>
      <c r="AL51" s="45">
        <f t="shared" si="0"/>
        <v>0.10699203631367654</v>
      </c>
    </row>
    <row r="52" spans="1:38" x14ac:dyDescent="0.2">
      <c r="A52" s="7" t="s">
        <v>35</v>
      </c>
      <c r="B52" s="7" t="s">
        <v>13</v>
      </c>
      <c r="C52" s="64"/>
      <c r="D52" s="7" t="s">
        <v>16</v>
      </c>
      <c r="E52" s="7" t="s">
        <v>15</v>
      </c>
      <c r="F52" s="7" t="s">
        <v>17</v>
      </c>
      <c r="G52" s="7" t="str">
        <f t="shared" si="16"/>
        <v>Euribor3M</v>
      </c>
      <c r="H52" s="7" t="str">
        <f t="shared" si="11"/>
        <v>obj_00592#0001</v>
      </c>
      <c r="I52" s="9">
        <v>0</v>
      </c>
      <c r="J52" s="10" t="str">
        <f t="shared" si="15"/>
        <v>EURAB3E16Y_Quote</v>
      </c>
      <c r="K52" s="11"/>
      <c r="L52" s="11"/>
      <c r="M52" s="16" t="b">
        <v>0</v>
      </c>
      <c r="N52" s="19">
        <v>50</v>
      </c>
      <c r="O52" s="19">
        <v>1</v>
      </c>
      <c r="Q52" s="26" t="e">
        <v>#N/A</v>
      </c>
      <c r="R52" s="26" t="e">
        <f>_xll.qlForwardHelperQuoteName(Q52,trigger)</f>
        <v>#VALUE!</v>
      </c>
      <c r="S52" s="31" t="e">
        <f>_xll.qlForwardHelperQuoteValue(Q52,trigger)</f>
        <v>#VALUE!</v>
      </c>
      <c r="T52" s="61" t="e">
        <f>_xll.qlForwardHelperEarliestDate(Q52,trigger)</f>
        <v>#VALUE!</v>
      </c>
      <c r="U52" s="61" t="e">
        <f>_xll.qlForwardHelperLatestRelevantDate(Q52,trigger)</f>
        <v>#VALUE!</v>
      </c>
      <c r="V52" s="61" t="e">
        <f>_xll.qlForwardHelperPillarDate(Q52,trigger)</f>
        <v>#VALUE!</v>
      </c>
      <c r="W52" s="88" t="e">
        <f>_xll.qlYieldTSDiscount($AA$22,V52)</f>
        <v>#NUM!</v>
      </c>
      <c r="X52" s="88" t="e">
        <v>#VALUE!</v>
      </c>
      <c r="Z52" s="35" t="s">
        <v>117</v>
      </c>
      <c r="AA52" s="86" t="e">
        <f>MIN(_xll.ohPack($X$3:$X$72))</f>
        <v>#VALUE!</v>
      </c>
      <c r="AD52" s="39" t="s">
        <v>87</v>
      </c>
      <c r="AE52" s="40">
        <f>_xll.qlInterestRateIndexFixingDate($AA$21,AF52)</f>
        <v>42346</v>
      </c>
      <c r="AF52" s="40">
        <f>_xll.qlCalendarAdvance(calendar,$AF51,AD52,,,trigger)</f>
        <v>42348</v>
      </c>
      <c r="AG52" s="40">
        <f>_xll.qlInterestRateIndexMaturity($AA$21,AF52,)</f>
        <v>42439</v>
      </c>
      <c r="AH52" s="43" t="e">
        <f>_xll.qlTenorBasisValue(TenorBasis3M,AF52,_xll.ohTrigger(trigger,$AA$36))</f>
        <v>#NUM!</v>
      </c>
      <c r="AI52" s="90" t="e">
        <f>_xll.qlTenorBasisForwardRate(TenorBasis3M,AF52,_xll.ohTrigger(trigger,$AA$36))</f>
        <v>#NUM!</v>
      </c>
      <c r="AJ52" s="90">
        <f>_xll.qlIndexFixing($AA$21,$AE52,TRUE,_xll.ohTrigger(trigger))</f>
        <v>-4.8969538842430439E-4</v>
      </c>
      <c r="AK52" s="43">
        <f>_xll.qlIndexFixing($AA$6,$AE52,TRUE,trigger)</f>
        <v>-4.9921282798851344E-4</v>
      </c>
      <c r="AL52" s="45">
        <f t="shared" si="0"/>
        <v>9.5174395642090445E-2</v>
      </c>
    </row>
    <row r="53" spans="1:38" x14ac:dyDescent="0.2">
      <c r="A53" s="7" t="s">
        <v>36</v>
      </c>
      <c r="B53" s="7" t="s">
        <v>13</v>
      </c>
      <c r="C53" s="64"/>
      <c r="D53" s="7" t="s">
        <v>16</v>
      </c>
      <c r="E53" s="7" t="s">
        <v>15</v>
      </c>
      <c r="F53" s="7" t="s">
        <v>17</v>
      </c>
      <c r="G53" s="7" t="str">
        <f t="shared" si="16"/>
        <v>Euribor3M</v>
      </c>
      <c r="H53" s="7" t="str">
        <f t="shared" si="11"/>
        <v>obj_00592#0001</v>
      </c>
      <c r="I53" s="9">
        <v>0</v>
      </c>
      <c r="J53" s="10" t="str">
        <f t="shared" si="15"/>
        <v>EURAB3E17Y_Quote</v>
      </c>
      <c r="K53" s="11"/>
      <c r="L53" s="11"/>
      <c r="M53" s="16" t="b">
        <v>0</v>
      </c>
      <c r="N53" s="19">
        <v>50</v>
      </c>
      <c r="O53" s="19">
        <v>1</v>
      </c>
      <c r="Q53" s="26" t="e">
        <v>#N/A</v>
      </c>
      <c r="R53" s="26" t="e">
        <f>_xll.qlForwardHelperQuoteName(Q53,trigger)</f>
        <v>#VALUE!</v>
      </c>
      <c r="S53" s="31" t="e">
        <f>_xll.qlForwardHelperQuoteValue(Q53,trigger)</f>
        <v>#VALUE!</v>
      </c>
      <c r="T53" s="61" t="e">
        <f>_xll.qlForwardHelperEarliestDate(Q53,trigger)</f>
        <v>#VALUE!</v>
      </c>
      <c r="U53" s="61" t="e">
        <f>_xll.qlForwardHelperLatestRelevantDate(Q53,trigger)</f>
        <v>#VALUE!</v>
      </c>
      <c r="V53" s="61" t="e">
        <f>_xll.qlForwardHelperPillarDate(Q53,trigger)</f>
        <v>#VALUE!</v>
      </c>
      <c r="W53" s="88" t="e">
        <f>_xll.qlYieldTSDiscount($AA$22,V53)</f>
        <v>#NUM!</v>
      </c>
      <c r="X53" s="88" t="e">
        <v>#VALUE!</v>
      </c>
      <c r="Z53" s="35" t="s">
        <v>118</v>
      </c>
      <c r="AA53" s="84" t="e">
        <f>INDEX(_xll.ohPack($V$3:$X$72),MATCH($AA$52,_xll.ohPack($X$3:$X$72),0))</f>
        <v>#VALUE!</v>
      </c>
      <c r="AD53" s="39" t="s">
        <v>87</v>
      </c>
      <c r="AE53" s="40">
        <f>_xll.qlInterestRateIndexFixingDate($AA$21,AF53)</f>
        <v>42347</v>
      </c>
      <c r="AF53" s="40">
        <f>_xll.qlCalendarAdvance(calendar,$AF52,AD53,,,trigger)</f>
        <v>42349</v>
      </c>
      <c r="AG53" s="40">
        <f>_xll.qlInterestRateIndexMaturity($AA$21,AF53,)</f>
        <v>42440</v>
      </c>
      <c r="AH53" s="43" t="e">
        <f>_xll.qlTenorBasisValue(TenorBasis3M,AF53,_xll.ohTrigger(trigger,$AA$36))</f>
        <v>#NUM!</v>
      </c>
      <c r="AI53" s="90" t="e">
        <f>_xll.qlTenorBasisForwardRate(TenorBasis3M,AF53,_xll.ohTrigger(trigger,$AA$36))</f>
        <v>#NUM!</v>
      </c>
      <c r="AJ53" s="90">
        <f>_xll.qlIndexFixing($AA$21,$AE53,TRUE,_xll.ohTrigger(trigger))</f>
        <v>-4.913680810065507E-4</v>
      </c>
      <c r="AK53" s="43">
        <f>_xll.qlIndexFixing($AA$6,$AE53,TRUE,trigger)</f>
        <v>-4.9954446064158096E-4</v>
      </c>
      <c r="AL53" s="45">
        <f t="shared" si="0"/>
        <v>8.1763796350302648E-2</v>
      </c>
    </row>
    <row r="54" spans="1:38" x14ac:dyDescent="0.2">
      <c r="A54" s="7" t="s">
        <v>37</v>
      </c>
      <c r="B54" s="7" t="s">
        <v>13</v>
      </c>
      <c r="C54" s="64"/>
      <c r="D54" s="7" t="s">
        <v>16</v>
      </c>
      <c r="E54" s="7" t="s">
        <v>15</v>
      </c>
      <c r="F54" s="7" t="s">
        <v>17</v>
      </c>
      <c r="G54" s="7" t="str">
        <f t="shared" si="16"/>
        <v>Euribor3M</v>
      </c>
      <c r="H54" s="7" t="str">
        <f t="shared" si="11"/>
        <v>obj_00592#0001</v>
      </c>
      <c r="I54" s="9">
        <v>0</v>
      </c>
      <c r="J54" s="10" t="str">
        <f t="shared" si="15"/>
        <v>EURAB3E18Y_Quote</v>
      </c>
      <c r="K54" s="11"/>
      <c r="L54" s="11"/>
      <c r="M54" s="16" t="b">
        <v>0</v>
      </c>
      <c r="N54" s="19">
        <v>50</v>
      </c>
      <c r="O54" s="19">
        <v>1</v>
      </c>
      <c r="Q54" s="26" t="e">
        <v>#N/A</v>
      </c>
      <c r="R54" s="26" t="e">
        <f>_xll.qlForwardHelperQuoteName(Q54,trigger)</f>
        <v>#VALUE!</v>
      </c>
      <c r="S54" s="31" t="e">
        <f>_xll.qlForwardHelperQuoteValue(Q54,trigger)</f>
        <v>#VALUE!</v>
      </c>
      <c r="T54" s="61" t="e">
        <f>_xll.qlForwardHelperEarliestDate(Q54,trigger)</f>
        <v>#VALUE!</v>
      </c>
      <c r="U54" s="61" t="e">
        <f>_xll.qlForwardHelperLatestRelevantDate(Q54,trigger)</f>
        <v>#VALUE!</v>
      </c>
      <c r="V54" s="61" t="e">
        <f>_xll.qlForwardHelperPillarDate(Q54,trigger)</f>
        <v>#VALUE!</v>
      </c>
      <c r="W54" s="88" t="e">
        <f>_xll.qlYieldTSDiscount($AA$22,V54)</f>
        <v>#NUM!</v>
      </c>
      <c r="X54" s="88" t="e">
        <v>#VALUE!</v>
      </c>
      <c r="AD54" s="39" t="s">
        <v>87</v>
      </c>
      <c r="AE54" s="40">
        <f>_xll.qlInterestRateIndexFixingDate($AA$21,AF54)</f>
        <v>42348</v>
      </c>
      <c r="AF54" s="40">
        <f>_xll.qlCalendarAdvance(calendar,$AF53,AD54,,,trigger)</f>
        <v>42352</v>
      </c>
      <c r="AG54" s="40">
        <f>_xll.qlInterestRateIndexMaturity($AA$21,AF54,)</f>
        <v>42443</v>
      </c>
      <c r="AH54" s="43" t="e">
        <f>_xll.qlTenorBasisValue(TenorBasis3M,AF54,_xll.ohTrigger(trigger,$AA$36))</f>
        <v>#NUM!</v>
      </c>
      <c r="AI54" s="90" t="e">
        <f>_xll.qlTenorBasisForwardRate(TenorBasis3M,AF54,_xll.ohTrigger(trigger,$AA$36))</f>
        <v>#NUM!</v>
      </c>
      <c r="AJ54" s="90">
        <f>_xll.qlIndexFixing($AA$21,$AE54,TRUE,_xll.ohTrigger(trigger))</f>
        <v>-4.9651103235925063E-4</v>
      </c>
      <c r="AK54" s="43">
        <f>_xll.qlIndexFixing($AA$6,$AE54,TRUE,trigger)</f>
        <v>-4.9997084548123914E-4</v>
      </c>
      <c r="AL54" s="45">
        <f t="shared" si="0"/>
        <v>3.4598131219885052E-2</v>
      </c>
    </row>
    <row r="55" spans="1:38" x14ac:dyDescent="0.2">
      <c r="A55" s="7" t="s">
        <v>38</v>
      </c>
      <c r="B55" s="7" t="s">
        <v>13</v>
      </c>
      <c r="C55" s="64"/>
      <c r="D55" s="7" t="s">
        <v>16</v>
      </c>
      <c r="E55" s="7" t="s">
        <v>15</v>
      </c>
      <c r="F55" s="7" t="s">
        <v>17</v>
      </c>
      <c r="G55" s="7" t="str">
        <f t="shared" si="16"/>
        <v>Euribor3M</v>
      </c>
      <c r="H55" s="7" t="str">
        <f t="shared" si="11"/>
        <v>obj_00592#0001</v>
      </c>
      <c r="I55" s="9">
        <v>0</v>
      </c>
      <c r="J55" s="10" t="str">
        <f t="shared" si="15"/>
        <v>EURAB3E19Y_Quote</v>
      </c>
      <c r="K55" s="11"/>
      <c r="L55" s="11"/>
      <c r="M55" s="16" t="b">
        <v>0</v>
      </c>
      <c r="N55" s="19">
        <v>50</v>
      </c>
      <c r="O55" s="19">
        <v>1</v>
      </c>
      <c r="Q55" s="26" t="e">
        <v>#N/A</v>
      </c>
      <c r="R55" s="26" t="e">
        <f>_xll.qlForwardHelperQuoteName(Q55,trigger)</f>
        <v>#VALUE!</v>
      </c>
      <c r="S55" s="31" t="e">
        <f>_xll.qlForwardHelperQuoteValue(Q55,trigger)</f>
        <v>#VALUE!</v>
      </c>
      <c r="T55" s="61" t="e">
        <f>_xll.qlForwardHelperEarliestDate(Q55,trigger)</f>
        <v>#VALUE!</v>
      </c>
      <c r="U55" s="61" t="e">
        <f>_xll.qlForwardHelperLatestRelevantDate(Q55,trigger)</f>
        <v>#VALUE!</v>
      </c>
      <c r="V55" s="61" t="e">
        <f>_xll.qlForwardHelperPillarDate(Q55,trigger)</f>
        <v>#VALUE!</v>
      </c>
      <c r="W55" s="88" t="e">
        <f>_xll.qlYieldTSDiscount($AA$22,V55)</f>
        <v>#NUM!</v>
      </c>
      <c r="X55" s="88" t="e">
        <v>#VALUE!</v>
      </c>
      <c r="AD55" s="39" t="s">
        <v>87</v>
      </c>
      <c r="AE55" s="40">
        <f>_xll.qlInterestRateIndexFixingDate($AA$21,AF55)</f>
        <v>42349</v>
      </c>
      <c r="AF55" s="40">
        <f>_xll.qlCalendarAdvance(calendar,$AF54,AD55,,,trigger)</f>
        <v>42353</v>
      </c>
      <c r="AG55" s="40">
        <f>_xll.qlInterestRateIndexMaturity($AA$21,AF55,)</f>
        <v>42444</v>
      </c>
      <c r="AH55" s="43" t="e">
        <f>_xll.qlTenorBasisValue(TenorBasis3M,AF55,_xll.ohTrigger(trigger,$AA$36))</f>
        <v>#NUM!</v>
      </c>
      <c r="AI55" s="90" t="e">
        <f>_xll.qlTenorBasisForwardRate(TenorBasis3M,AF55,_xll.ohTrigger(trigger,$AA$36))</f>
        <v>#NUM!</v>
      </c>
      <c r="AJ55" s="90">
        <f>_xll.qlIndexFixing($AA$21,$AE55,TRUE,_xll.ohTrigger(trigger))</f>
        <v>-4.9825239752559981E-4</v>
      </c>
      <c r="AK55" s="43">
        <f>_xll.qlIndexFixing($AA$6,$AE55,TRUE,trigger)</f>
        <v>-4.9999635568532131E-4</v>
      </c>
      <c r="AL55" s="45">
        <f t="shared" si="0"/>
        <v>1.7439581597215002E-2</v>
      </c>
    </row>
    <row r="56" spans="1:38" x14ac:dyDescent="0.2">
      <c r="A56" s="7" t="s">
        <v>39</v>
      </c>
      <c r="B56" s="7" t="s">
        <v>13</v>
      </c>
      <c r="C56" s="64"/>
      <c r="D56" s="7" t="s">
        <v>16</v>
      </c>
      <c r="E56" s="7" t="s">
        <v>15</v>
      </c>
      <c r="F56" s="7" t="s">
        <v>17</v>
      </c>
      <c r="G56" s="7" t="str">
        <f t="shared" si="16"/>
        <v>Euribor3M</v>
      </c>
      <c r="H56" s="7" t="str">
        <f t="shared" si="11"/>
        <v>obj_00592#0001</v>
      </c>
      <c r="I56" s="9">
        <v>0</v>
      </c>
      <c r="J56" s="10" t="str">
        <f t="shared" si="15"/>
        <v>EURAB3E20Y_Quote</v>
      </c>
      <c r="K56" s="11" t="str">
        <f>_xll.qlSwapRateHelper2(,J56,2,A56,calendar,D56,E56,F56,$G$34,I56,B56,BaseCurve,,,,trigger)</f>
        <v>obj_00597#0001</v>
      </c>
      <c r="L56" s="11" t="str">
        <f>_xll.qlSwapForwardHelper(,J56,2,A56,calendar,D56,E56,F56,$H$34,I56,B56,BaseCurve,,,,trigger)</f>
        <v>obj_005c4#0001</v>
      </c>
      <c r="M56" s="16" t="b">
        <v>0</v>
      </c>
      <c r="N56" s="19">
        <v>50</v>
      </c>
      <c r="O56" s="19">
        <v>1</v>
      </c>
      <c r="Q56" s="26" t="e">
        <v>#N/A</v>
      </c>
      <c r="R56" s="26" t="e">
        <f>_xll.qlForwardHelperQuoteName(Q56,trigger)</f>
        <v>#VALUE!</v>
      </c>
      <c r="S56" s="31" t="e">
        <f>_xll.qlForwardHelperQuoteValue(Q56,trigger)</f>
        <v>#VALUE!</v>
      </c>
      <c r="T56" s="61" t="e">
        <f>_xll.qlForwardHelperEarliestDate(Q56,trigger)</f>
        <v>#VALUE!</v>
      </c>
      <c r="U56" s="61" t="e">
        <f>_xll.qlForwardHelperLatestRelevantDate(Q56,trigger)</f>
        <v>#VALUE!</v>
      </c>
      <c r="V56" s="61" t="e">
        <f>_xll.qlForwardHelperPillarDate(Q56,trigger)</f>
        <v>#VALUE!</v>
      </c>
      <c r="W56" s="88" t="e">
        <f>_xll.qlYieldTSDiscount($AA$22,V56)</f>
        <v>#NUM!</v>
      </c>
      <c r="X56" s="88" t="e">
        <v>#VALUE!</v>
      </c>
      <c r="AD56" s="39" t="s">
        <v>87</v>
      </c>
      <c r="AE56" s="40">
        <f>_xll.qlInterestRateIndexFixingDate($AA$21,AF56)</f>
        <v>42352</v>
      </c>
      <c r="AF56" s="40">
        <f>_xll.qlCalendarAdvance(calendar,$AF55,AD56,,,trigger)</f>
        <v>42354</v>
      </c>
      <c r="AG56" s="40">
        <f>_xll.qlInterestRateIndexMaturity($AA$21,AF56,)</f>
        <v>42445</v>
      </c>
      <c r="AH56" s="43" t="e">
        <f>_xll.qlTenorBasisValue(TenorBasis3M,AF56,_xll.ohTrigger(trigger,$AA$36))</f>
        <v>#NUM!</v>
      </c>
      <c r="AI56" s="90" t="e">
        <f>_xll.qlTenorBasisForwardRate(TenorBasis3M,AF56,_xll.ohTrigger(trigger,$AA$36))</f>
        <v>#NUM!</v>
      </c>
      <c r="AJ56" s="90">
        <f>_xll.qlIndexFixing($AA$21,$AE56,TRUE,_xll.ohTrigger(trigger))</f>
        <v>-4.9999999849063945E-4</v>
      </c>
      <c r="AK56" s="43">
        <f>_xll.qlIndexFixing($AA$6,$AE56,TRUE,trigger)</f>
        <v>-5.0000000000019018E-4</v>
      </c>
      <c r="AL56" s="45">
        <f t="shared" si="0"/>
        <v>1.5095507309437206E-8</v>
      </c>
    </row>
    <row r="57" spans="1:38" x14ac:dyDescent="0.2">
      <c r="A57" s="7" t="s">
        <v>40</v>
      </c>
      <c r="B57" s="7" t="s">
        <v>13</v>
      </c>
      <c r="C57" s="64"/>
      <c r="D57" s="7" t="s">
        <v>16</v>
      </c>
      <c r="E57" s="7" t="s">
        <v>15</v>
      </c>
      <c r="F57" s="7" t="s">
        <v>17</v>
      </c>
      <c r="G57" s="7" t="str">
        <f t="shared" si="16"/>
        <v>Euribor3M</v>
      </c>
      <c r="H57" s="7" t="str">
        <f t="shared" si="11"/>
        <v>obj_00592#0001</v>
      </c>
      <c r="I57" s="9">
        <v>0</v>
      </c>
      <c r="J57" s="10" t="str">
        <f t="shared" si="15"/>
        <v>EURAB3E21Y_Quote</v>
      </c>
      <c r="K57" s="11"/>
      <c r="L57" s="11"/>
      <c r="M57" s="16" t="b">
        <v>0</v>
      </c>
      <c r="N57" s="19">
        <v>50</v>
      </c>
      <c r="O57" s="19">
        <v>1</v>
      </c>
      <c r="Q57" s="26" t="e">
        <v>#N/A</v>
      </c>
      <c r="R57" s="26" t="e">
        <f>_xll.qlForwardHelperQuoteName(Q57,trigger)</f>
        <v>#VALUE!</v>
      </c>
      <c r="S57" s="31" t="e">
        <f>_xll.qlForwardHelperQuoteValue(Q57,trigger)</f>
        <v>#VALUE!</v>
      </c>
      <c r="T57" s="61" t="e">
        <f>_xll.qlForwardHelperEarliestDate(Q57,trigger)</f>
        <v>#VALUE!</v>
      </c>
      <c r="U57" s="61" t="e">
        <f>_xll.qlForwardHelperLatestRelevantDate(Q57,trigger)</f>
        <v>#VALUE!</v>
      </c>
      <c r="V57" s="61" t="e">
        <f>_xll.qlForwardHelperPillarDate(Q57,trigger)</f>
        <v>#VALUE!</v>
      </c>
      <c r="W57" s="88" t="e">
        <f>_xll.qlYieldTSDiscount($AA$22,V57)</f>
        <v>#NUM!</v>
      </c>
      <c r="X57" s="88" t="e">
        <v>#VALUE!</v>
      </c>
      <c r="AD57" s="39" t="s">
        <v>87</v>
      </c>
      <c r="AE57" s="40">
        <f>_xll.qlInterestRateIndexFixingDate($AA$21,AF57)</f>
        <v>42353</v>
      </c>
      <c r="AF57" s="40">
        <f>_xll.qlCalendarAdvance(calendar,$AF56,AD57,,,trigger)</f>
        <v>42355</v>
      </c>
      <c r="AG57" s="40">
        <f>_xll.qlInterestRateIndexMaturity($AA$21,AF57,)</f>
        <v>42446</v>
      </c>
      <c r="AH57" s="43" t="e">
        <f>_xll.qlTenorBasisValue(TenorBasis3M,AF57,_xll.ohTrigger(trigger,$AA$36))</f>
        <v>#NUM!</v>
      </c>
      <c r="AI57" s="90" t="e">
        <f>_xll.qlTenorBasisForwardRate(TenorBasis3M,AF57,_xll.ohTrigger(trigger,$AA$36))</f>
        <v>#NUM!</v>
      </c>
      <c r="AJ57" s="90">
        <f>_xll.qlIndexFixing($AA$21,$AE57,TRUE,_xll.ohTrigger(trigger))</f>
        <v>-5.0174967810501974E-4</v>
      </c>
      <c r="AK57" s="43">
        <f>_xll.qlIndexFixing($AA$6,$AE57,TRUE,trigger)</f>
        <v>-5.0013739813302188E-4</v>
      </c>
      <c r="AL57" s="45">
        <f t="shared" si="0"/>
        <v>-1.6122799719978532E-2</v>
      </c>
    </row>
    <row r="58" spans="1:38" x14ac:dyDescent="0.2">
      <c r="A58" s="7" t="s">
        <v>41</v>
      </c>
      <c r="B58" s="7" t="s">
        <v>13</v>
      </c>
      <c r="C58" s="64"/>
      <c r="D58" s="7" t="s">
        <v>16</v>
      </c>
      <c r="E58" s="7" t="s">
        <v>15</v>
      </c>
      <c r="F58" s="7" t="s">
        <v>17</v>
      </c>
      <c r="G58" s="7" t="str">
        <f t="shared" si="16"/>
        <v>Euribor3M</v>
      </c>
      <c r="H58" s="7" t="str">
        <f t="shared" si="11"/>
        <v>obj_00592#0001</v>
      </c>
      <c r="I58" s="9">
        <v>0</v>
      </c>
      <c r="J58" s="10" t="str">
        <f t="shared" si="15"/>
        <v>EURAB3E22Y_Quote</v>
      </c>
      <c r="K58" s="11"/>
      <c r="L58" s="11"/>
      <c r="M58" s="16" t="b">
        <v>0</v>
      </c>
      <c r="N58" s="19">
        <v>50</v>
      </c>
      <c r="O58" s="19">
        <v>1</v>
      </c>
      <c r="Q58" s="26" t="e">
        <v>#N/A</v>
      </c>
      <c r="R58" s="26" t="e">
        <f>_xll.qlForwardHelperQuoteName(Q58,trigger)</f>
        <v>#VALUE!</v>
      </c>
      <c r="S58" s="31" t="e">
        <f>_xll.qlForwardHelperQuoteValue(Q58,trigger)</f>
        <v>#VALUE!</v>
      </c>
      <c r="T58" s="61" t="e">
        <f>_xll.qlForwardHelperEarliestDate(Q58,trigger)</f>
        <v>#VALUE!</v>
      </c>
      <c r="U58" s="61" t="e">
        <f>_xll.qlForwardHelperLatestRelevantDate(Q58,trigger)</f>
        <v>#VALUE!</v>
      </c>
      <c r="V58" s="61" t="e">
        <f>_xll.qlForwardHelperPillarDate(Q58,trigger)</f>
        <v>#VALUE!</v>
      </c>
      <c r="W58" s="88" t="e">
        <f>_xll.qlYieldTSDiscount($AA$22,V58)</f>
        <v>#NUM!</v>
      </c>
      <c r="X58" s="88" t="e">
        <v>#VALUE!</v>
      </c>
      <c r="AD58" s="39" t="s">
        <v>87</v>
      </c>
      <c r="AE58" s="40">
        <f>_xll.qlInterestRateIndexFixingDate($AA$21,AF58)</f>
        <v>42354</v>
      </c>
      <c r="AF58" s="40">
        <f>_xll.qlCalendarAdvance(calendar,$AF57,AD58,,,trigger)</f>
        <v>42356</v>
      </c>
      <c r="AG58" s="40">
        <f>_xll.qlInterestRateIndexMaturity($AA$21,AF58,)</f>
        <v>42447</v>
      </c>
      <c r="AH58" s="43" t="e">
        <f>_xll.qlTenorBasisValue(TenorBasis3M,AF58,_xll.ohTrigger(trigger,$AA$36))</f>
        <v>#NUM!</v>
      </c>
      <c r="AI58" s="90" t="e">
        <f>_xll.qlTenorBasisForwardRate(TenorBasis3M,AF58,_xll.ohTrigger(trigger,$AA$36))</f>
        <v>#NUM!</v>
      </c>
      <c r="AJ58" s="90">
        <f>_xll.qlIndexFixing($AA$21,$AE58,TRUE,_xll.ohTrigger(trigger))</f>
        <v>-5.0349814231755489E-4</v>
      </c>
      <c r="AK58" s="43">
        <f>_xll.qlIndexFixing($AA$6,$AE58,TRUE,trigger)</f>
        <v>-5.0053752683379329E-4</v>
      </c>
      <c r="AL58" s="45">
        <f t="shared" si="0"/>
        <v>-2.9606154837615983E-2</v>
      </c>
    </row>
    <row r="59" spans="1:38" x14ac:dyDescent="0.2">
      <c r="A59" s="7" t="s">
        <v>42</v>
      </c>
      <c r="B59" s="7" t="s">
        <v>13</v>
      </c>
      <c r="C59" s="64"/>
      <c r="D59" s="7" t="s">
        <v>16</v>
      </c>
      <c r="E59" s="7" t="s">
        <v>15</v>
      </c>
      <c r="F59" s="7" t="s">
        <v>17</v>
      </c>
      <c r="G59" s="7" t="str">
        <f t="shared" si="16"/>
        <v>Euribor3M</v>
      </c>
      <c r="H59" s="7" t="str">
        <f t="shared" si="11"/>
        <v>obj_00592#0001</v>
      </c>
      <c r="I59" s="9">
        <v>0</v>
      </c>
      <c r="J59" s="10" t="str">
        <f t="shared" si="15"/>
        <v>EURAB3E23Y_Quote</v>
      </c>
      <c r="K59" s="11"/>
      <c r="L59" s="11"/>
      <c r="M59" s="16" t="b">
        <v>0</v>
      </c>
      <c r="N59" s="19">
        <v>50</v>
      </c>
      <c r="O59" s="19">
        <v>1</v>
      </c>
      <c r="Q59" s="26" t="e">
        <v>#N/A</v>
      </c>
      <c r="R59" s="26" t="e">
        <f>_xll.qlForwardHelperQuoteName(Q59,trigger)</f>
        <v>#VALUE!</v>
      </c>
      <c r="S59" s="31" t="e">
        <f>_xll.qlForwardHelperQuoteValue(Q59,trigger)</f>
        <v>#VALUE!</v>
      </c>
      <c r="T59" s="61" t="e">
        <f>_xll.qlForwardHelperEarliestDate(Q59,trigger)</f>
        <v>#VALUE!</v>
      </c>
      <c r="U59" s="61" t="e">
        <f>_xll.qlForwardHelperLatestRelevantDate(Q59,trigger)</f>
        <v>#VALUE!</v>
      </c>
      <c r="V59" s="61" t="e">
        <f>_xll.qlForwardHelperPillarDate(Q59,trigger)</f>
        <v>#VALUE!</v>
      </c>
      <c r="W59" s="88" t="e">
        <f>_xll.qlYieldTSDiscount($AA$22,V59)</f>
        <v>#NUM!</v>
      </c>
      <c r="X59" s="88" t="e">
        <v>#VALUE!</v>
      </c>
      <c r="AD59" s="39" t="s">
        <v>87</v>
      </c>
      <c r="AE59" s="40">
        <f>_xll.qlInterestRateIndexFixingDate($AA$21,AF59)</f>
        <v>42355</v>
      </c>
      <c r="AF59" s="40">
        <f>_xll.qlCalendarAdvance(calendar,$AF58,AD59,,,trigger)</f>
        <v>42359</v>
      </c>
      <c r="AG59" s="40">
        <f>_xll.qlInterestRateIndexMaturity($AA$21,AF59,)</f>
        <v>42450</v>
      </c>
      <c r="AH59" s="43" t="e">
        <f>_xll.qlTenorBasisValue(TenorBasis3M,AF59,_xll.ohTrigger(trigger,$AA$36))</f>
        <v>#NUM!</v>
      </c>
      <c r="AI59" s="90" t="e">
        <f>_xll.qlTenorBasisForwardRate(TenorBasis3M,AF59,_xll.ohTrigger(trigger,$AA$36))</f>
        <v>#NUM!</v>
      </c>
      <c r="AJ59" s="90">
        <f>_xll.qlIndexFixing($AA$21,$AE59,TRUE,_xll.ohTrigger(trigger))</f>
        <v>-5.0870545982134531E-4</v>
      </c>
      <c r="AK59" s="43">
        <f>_xll.qlIndexFixing($AA$6,$AE59,TRUE,trigger)</f>
        <v>-5.0313331087788681E-4</v>
      </c>
      <c r="AL59" s="45">
        <f t="shared" si="0"/>
        <v>-5.5721489434584985E-2</v>
      </c>
    </row>
    <row r="60" spans="1:38" x14ac:dyDescent="0.2">
      <c r="A60" s="7" t="s">
        <v>43</v>
      </c>
      <c r="B60" s="7" t="s">
        <v>13</v>
      </c>
      <c r="C60" s="64"/>
      <c r="D60" s="7" t="s">
        <v>16</v>
      </c>
      <c r="E60" s="7" t="s">
        <v>15</v>
      </c>
      <c r="F60" s="7" t="s">
        <v>17</v>
      </c>
      <c r="G60" s="7" t="str">
        <f t="shared" si="16"/>
        <v>Euribor3M</v>
      </c>
      <c r="H60" s="7" t="str">
        <f t="shared" si="11"/>
        <v>obj_00592#0001</v>
      </c>
      <c r="I60" s="9">
        <v>0</v>
      </c>
      <c r="J60" s="10" t="str">
        <f t="shared" si="15"/>
        <v>EURAB3E24Y_Quote</v>
      </c>
      <c r="K60" s="11"/>
      <c r="L60" s="11"/>
      <c r="M60" s="16" t="b">
        <v>0</v>
      </c>
      <c r="N60" s="19">
        <v>50</v>
      </c>
      <c r="O60" s="19">
        <v>1</v>
      </c>
      <c r="Q60" s="26" t="e">
        <v>#N/A</v>
      </c>
      <c r="R60" s="26" t="e">
        <f>_xll.qlForwardHelperQuoteName(Q60,trigger)</f>
        <v>#VALUE!</v>
      </c>
      <c r="S60" s="31" t="e">
        <f>_xll.qlForwardHelperQuoteValue(Q60,trigger)</f>
        <v>#VALUE!</v>
      </c>
      <c r="T60" s="61" t="e">
        <f>_xll.qlForwardHelperEarliestDate(Q60,trigger)</f>
        <v>#VALUE!</v>
      </c>
      <c r="U60" s="61" t="e">
        <f>_xll.qlForwardHelperLatestRelevantDate(Q60,trigger)</f>
        <v>#VALUE!</v>
      </c>
      <c r="V60" s="61" t="e">
        <f>_xll.qlForwardHelperPillarDate(Q60,trigger)</f>
        <v>#VALUE!</v>
      </c>
      <c r="W60" s="88" t="e">
        <f>_xll.qlYieldTSDiscount($AA$22,V60)</f>
        <v>#NUM!</v>
      </c>
      <c r="X60" s="88" t="e">
        <v>#VALUE!</v>
      </c>
      <c r="AD60" s="39" t="s">
        <v>87</v>
      </c>
      <c r="AE60" s="40">
        <f>_xll.qlInterestRateIndexFixingDate($AA$21,AF60)</f>
        <v>42356</v>
      </c>
      <c r="AF60" s="40">
        <f>_xll.qlCalendarAdvance(calendar,$AF59,AD60,,,trigger)</f>
        <v>42360</v>
      </c>
      <c r="AG60" s="40">
        <f>_xll.qlInterestRateIndexMaturity($AA$21,AF60,)</f>
        <v>42451</v>
      </c>
      <c r="AH60" s="43" t="e">
        <f>_xll.qlTenorBasisValue(TenorBasis3M,AF60,_xll.ohTrigger(trigger,$AA$36))</f>
        <v>#NUM!</v>
      </c>
      <c r="AI60" s="90" t="e">
        <f>_xll.qlTenorBasisForwardRate(TenorBasis3M,AF60,_xll.ohTrigger(trigger,$AA$36))</f>
        <v>#NUM!</v>
      </c>
      <c r="AJ60" s="90">
        <f>_xll.qlIndexFixing($AA$21,$AE60,TRUE,_xll.ohTrigger(trigger))</f>
        <v>-5.1041827973406101E-4</v>
      </c>
      <c r="AK60" s="43">
        <f>_xll.qlIndexFixing($AA$6,$AE60,TRUE,trigger)</f>
        <v>-5.0440337638455834E-4</v>
      </c>
      <c r="AL60" s="45">
        <f t="shared" si="0"/>
        <v>-6.0149033495026642E-2</v>
      </c>
    </row>
    <row r="61" spans="1:38" x14ac:dyDescent="0.2">
      <c r="A61" s="7" t="s">
        <v>44</v>
      </c>
      <c r="B61" s="7" t="s">
        <v>13</v>
      </c>
      <c r="C61" s="64"/>
      <c r="D61" s="7" t="s">
        <v>16</v>
      </c>
      <c r="E61" s="7" t="s">
        <v>15</v>
      </c>
      <c r="F61" s="7" t="s">
        <v>17</v>
      </c>
      <c r="G61" s="7" t="str">
        <f t="shared" si="16"/>
        <v>Euribor3M</v>
      </c>
      <c r="H61" s="7" t="str">
        <f t="shared" si="11"/>
        <v>obj_00592#0001</v>
      </c>
      <c r="I61" s="9">
        <v>0</v>
      </c>
      <c r="J61" s="10" t="str">
        <f t="shared" si="15"/>
        <v>EURAB3E25Y_Quote</v>
      </c>
      <c r="K61" s="11" t="str">
        <f>_xll.qlSwapRateHelper2(,J61,2,A61,calendar,D61,E61,F61,$G$34,I61,B61,BaseCurve,,,,trigger)</f>
        <v>obj_005ab#0001</v>
      </c>
      <c r="L61" s="11" t="str">
        <f>_xll.qlSwapForwardHelper(,J61,2,A61,calendar,D61,E61,F61,$H$34,I61,B61,BaseCurve,,,,trigger)</f>
        <v>obj_005d7#0001</v>
      </c>
      <c r="M61" s="16" t="b">
        <v>0</v>
      </c>
      <c r="N61" s="19">
        <v>50</v>
      </c>
      <c r="O61" s="19">
        <v>1</v>
      </c>
      <c r="Q61" s="26" t="e">
        <v>#N/A</v>
      </c>
      <c r="R61" s="26" t="e">
        <f>_xll.qlForwardHelperQuoteName(Q61,trigger)</f>
        <v>#VALUE!</v>
      </c>
      <c r="S61" s="31" t="e">
        <f>_xll.qlForwardHelperQuoteValue(Q61,trigger)</f>
        <v>#VALUE!</v>
      </c>
      <c r="T61" s="61" t="e">
        <f>_xll.qlForwardHelperEarliestDate(Q61,trigger)</f>
        <v>#VALUE!</v>
      </c>
      <c r="U61" s="61" t="e">
        <f>_xll.qlForwardHelperLatestRelevantDate(Q61,trigger)</f>
        <v>#VALUE!</v>
      </c>
      <c r="V61" s="61" t="e">
        <f>_xll.qlForwardHelperPillarDate(Q61,trigger)</f>
        <v>#VALUE!</v>
      </c>
      <c r="W61" s="88" t="e">
        <f>_xll.qlYieldTSDiscount($AA$22,V61)</f>
        <v>#NUM!</v>
      </c>
      <c r="X61" s="88" t="e">
        <v>#VALUE!</v>
      </c>
      <c r="AD61" s="39" t="s">
        <v>87</v>
      </c>
      <c r="AE61" s="40">
        <f>_xll.qlInterestRateIndexFixingDate($AA$21,AF61)</f>
        <v>42359</v>
      </c>
      <c r="AF61" s="40">
        <f>_xll.qlCalendarAdvance(calendar,$AF60,AD61,,,trigger)</f>
        <v>42361</v>
      </c>
      <c r="AG61" s="40">
        <f>_xll.qlInterestRateIndexMaturity($AA$21,AF61,)</f>
        <v>42452</v>
      </c>
      <c r="AH61" s="43" t="e">
        <f>_xll.qlTenorBasisValue(TenorBasis3M,AF61,_xll.ohTrigger(trigger,$AA$36))</f>
        <v>#NUM!</v>
      </c>
      <c r="AI61" s="90" t="e">
        <f>_xll.qlTenorBasisForwardRate(TenorBasis3M,AF61,_xll.ohTrigger(trigger,$AA$36))</f>
        <v>#NUM!</v>
      </c>
      <c r="AJ61" s="90">
        <f>_xll.qlIndexFixing($AA$21,$AE61,TRUE,_xll.ohTrigger(trigger))</f>
        <v>-5.1211449292857831E-4</v>
      </c>
      <c r="AK61" s="43">
        <f>_xll.qlIndexFixing($AA$6,$AE61,TRUE,trigger)</f>
        <v>-5.0584567972624046E-4</v>
      </c>
      <c r="AL61" s="45">
        <f t="shared" si="0"/>
        <v>-6.2688132023378543E-2</v>
      </c>
    </row>
    <row r="62" spans="1:38" x14ac:dyDescent="0.2">
      <c r="A62" s="7" t="s">
        <v>45</v>
      </c>
      <c r="B62" s="7" t="s">
        <v>13</v>
      </c>
      <c r="C62" s="64"/>
      <c r="D62" s="7" t="s">
        <v>16</v>
      </c>
      <c r="E62" s="7" t="s">
        <v>15</v>
      </c>
      <c r="F62" s="7" t="s">
        <v>17</v>
      </c>
      <c r="G62" s="7" t="str">
        <f t="shared" si="16"/>
        <v>Euribor3M</v>
      </c>
      <c r="H62" s="7" t="str">
        <f t="shared" si="11"/>
        <v>obj_00592#0001</v>
      </c>
      <c r="I62" s="9">
        <v>0</v>
      </c>
      <c r="J62" s="10" t="str">
        <f t="shared" si="15"/>
        <v>EURAB3E26Y_Quote</v>
      </c>
      <c r="K62" s="11"/>
      <c r="L62" s="11"/>
      <c r="M62" s="16" t="b">
        <v>0</v>
      </c>
      <c r="N62" s="19">
        <v>50</v>
      </c>
      <c r="O62" s="19">
        <v>1</v>
      </c>
      <c r="Q62" s="26" t="e">
        <v>#N/A</v>
      </c>
      <c r="R62" s="26" t="e">
        <f>_xll.qlForwardHelperQuoteName(Q62,trigger)</f>
        <v>#VALUE!</v>
      </c>
      <c r="S62" s="31" t="e">
        <f>_xll.qlForwardHelperQuoteValue(Q62,trigger)</f>
        <v>#VALUE!</v>
      </c>
      <c r="T62" s="61" t="e">
        <f>_xll.qlForwardHelperEarliestDate(Q62,trigger)</f>
        <v>#VALUE!</v>
      </c>
      <c r="U62" s="61" t="e">
        <f>_xll.qlForwardHelperLatestRelevantDate(Q62,trigger)</f>
        <v>#VALUE!</v>
      </c>
      <c r="V62" s="61" t="e">
        <f>_xll.qlForwardHelperPillarDate(Q62,trigger)</f>
        <v>#VALUE!</v>
      </c>
      <c r="W62" s="88" t="e">
        <f>_xll.qlYieldTSDiscount($AA$22,V62)</f>
        <v>#NUM!</v>
      </c>
      <c r="X62" s="88" t="e">
        <v>#VALUE!</v>
      </c>
      <c r="AD62" s="39" t="s">
        <v>87</v>
      </c>
      <c r="AE62" s="40">
        <f>_xll.qlInterestRateIndexFixingDate($AA$21,AF62)</f>
        <v>42360</v>
      </c>
      <c r="AF62" s="40">
        <f>_xll.qlCalendarAdvance(calendar,$AF61,AD62,,,trigger)</f>
        <v>42362</v>
      </c>
      <c r="AG62" s="40">
        <f>_xll.qlInterestRateIndexMaturity($AA$21,AF62,)</f>
        <v>42453</v>
      </c>
      <c r="AH62" s="43" t="e">
        <f>_xll.qlTenorBasisValue(TenorBasis3M,AF62,_xll.ohTrigger(trigger,$AA$36))</f>
        <v>#NUM!</v>
      </c>
      <c r="AI62" s="90" t="e">
        <f>_xll.qlTenorBasisForwardRate(TenorBasis3M,AF62,_xll.ohTrigger(trigger,$AA$36))</f>
        <v>#NUM!</v>
      </c>
      <c r="AJ62" s="90">
        <f>_xll.qlIndexFixing($AA$21,$AE62,TRUE,_xll.ohTrigger(trigger))</f>
        <v>-5.1379102115471512E-4</v>
      </c>
      <c r="AK62" s="43">
        <f>_xll.qlIndexFixing($AA$6,$AE62,TRUE,trigger)</f>
        <v>-5.0744212235634704E-4</v>
      </c>
      <c r="AL62" s="45">
        <f t="shared" si="0"/>
        <v>-6.3488987983680759E-2</v>
      </c>
    </row>
    <row r="63" spans="1:38" x14ac:dyDescent="0.2">
      <c r="A63" s="7" t="s">
        <v>46</v>
      </c>
      <c r="B63" s="7" t="s">
        <v>13</v>
      </c>
      <c r="C63" s="64"/>
      <c r="D63" s="7" t="s">
        <v>16</v>
      </c>
      <c r="E63" s="7" t="s">
        <v>15</v>
      </c>
      <c r="F63" s="7" t="s">
        <v>17</v>
      </c>
      <c r="G63" s="7" t="str">
        <f t="shared" si="16"/>
        <v>Euribor3M</v>
      </c>
      <c r="H63" s="7" t="str">
        <f t="shared" si="11"/>
        <v>obj_00592#0001</v>
      </c>
      <c r="I63" s="9">
        <v>0</v>
      </c>
      <c r="J63" s="10" t="str">
        <f t="shared" si="15"/>
        <v>EURAB3E27Y_Quote</v>
      </c>
      <c r="K63" s="11"/>
      <c r="L63" s="11"/>
      <c r="M63" s="16" t="b">
        <v>0</v>
      </c>
      <c r="N63" s="19">
        <v>50</v>
      </c>
      <c r="O63" s="19">
        <v>1</v>
      </c>
      <c r="Q63" s="26" t="e">
        <v>#N/A</v>
      </c>
      <c r="R63" s="26" t="e">
        <f>_xll.qlForwardHelperQuoteName(Q63,trigger)</f>
        <v>#VALUE!</v>
      </c>
      <c r="S63" s="31" t="e">
        <f>_xll.qlForwardHelperQuoteValue(Q63,trigger)</f>
        <v>#VALUE!</v>
      </c>
      <c r="T63" s="61" t="e">
        <f>_xll.qlForwardHelperEarliestDate(Q63,trigger)</f>
        <v>#VALUE!</v>
      </c>
      <c r="U63" s="61" t="e">
        <f>_xll.qlForwardHelperLatestRelevantDate(Q63,trigger)</f>
        <v>#VALUE!</v>
      </c>
      <c r="V63" s="61" t="e">
        <f>_xll.qlForwardHelperPillarDate(Q63,trigger)</f>
        <v>#VALUE!</v>
      </c>
      <c r="W63" s="88" t="e">
        <f>_xll.qlYieldTSDiscount($AA$22,V63)</f>
        <v>#NUM!</v>
      </c>
      <c r="X63" s="88" t="e">
        <v>#VALUE!</v>
      </c>
      <c r="AD63" s="39" t="s">
        <v>87</v>
      </c>
      <c r="AE63" s="40">
        <f>_xll.qlInterestRateIndexFixingDate($AA$21,AF63)</f>
        <v>42361</v>
      </c>
      <c r="AF63" s="40">
        <f>_xll.qlCalendarAdvance(calendar,$AF62,AD63,,,trigger)</f>
        <v>42366</v>
      </c>
      <c r="AG63" s="40">
        <f>_xll.qlInterestRateIndexMaturity($AA$21,AF63,)</f>
        <v>42458</v>
      </c>
      <c r="AH63" s="43" t="e">
        <f>_xll.qlTenorBasisValue(TenorBasis3M,AF63,_xll.ohTrigger(trigger,$AA$36))</f>
        <v>#NUM!</v>
      </c>
      <c r="AI63" s="90" t="e">
        <f>_xll.qlTenorBasisForwardRate(TenorBasis3M,AF63,_xll.ohTrigger(trigger,$AA$36))</f>
        <v>#NUM!</v>
      </c>
      <c r="AJ63" s="90">
        <f>_xll.qlIndexFixing($AA$21,$AE63,TRUE,_xll.ohTrigger(trigger))</f>
        <v>-5.2072492787843974E-4</v>
      </c>
      <c r="AK63" s="43">
        <f>_xll.qlIndexFixing($AA$6,$AE63,TRUE,trigger)</f>
        <v>-5.1500731482930363E-4</v>
      </c>
      <c r="AL63" s="45">
        <f t="shared" si="0"/>
        <v>-5.7176130491361138E-2</v>
      </c>
    </row>
    <row r="64" spans="1:38" x14ac:dyDescent="0.2">
      <c r="A64" s="7" t="s">
        <v>47</v>
      </c>
      <c r="B64" s="7" t="s">
        <v>13</v>
      </c>
      <c r="C64" s="64"/>
      <c r="D64" s="7" t="s">
        <v>16</v>
      </c>
      <c r="E64" s="7" t="s">
        <v>15</v>
      </c>
      <c r="F64" s="7" t="s">
        <v>17</v>
      </c>
      <c r="G64" s="7" t="str">
        <f t="shared" si="16"/>
        <v>Euribor3M</v>
      </c>
      <c r="H64" s="7" t="str">
        <f t="shared" si="11"/>
        <v>obj_00592#0001</v>
      </c>
      <c r="I64" s="9">
        <v>0</v>
      </c>
      <c r="J64" s="10" t="str">
        <f t="shared" si="15"/>
        <v>EURAB3E28Y_Quote</v>
      </c>
      <c r="K64" s="11"/>
      <c r="L64" s="11"/>
      <c r="M64" s="16" t="b">
        <v>0</v>
      </c>
      <c r="N64" s="19">
        <v>50</v>
      </c>
      <c r="O64" s="19">
        <v>1</v>
      </c>
      <c r="Q64" s="26" t="e">
        <v>#N/A</v>
      </c>
      <c r="R64" s="26" t="e">
        <f>_xll.qlForwardHelperQuoteName(Q64,trigger)</f>
        <v>#VALUE!</v>
      </c>
      <c r="S64" s="31" t="e">
        <f>_xll.qlForwardHelperQuoteValue(Q64,trigger)</f>
        <v>#VALUE!</v>
      </c>
      <c r="T64" s="61" t="e">
        <f>_xll.qlForwardHelperEarliestDate(Q64,trigger)</f>
        <v>#VALUE!</v>
      </c>
      <c r="U64" s="61" t="e">
        <f>_xll.qlForwardHelperLatestRelevantDate(Q64,trigger)</f>
        <v>#VALUE!</v>
      </c>
      <c r="V64" s="61" t="e">
        <f>_xll.qlForwardHelperPillarDate(Q64,trigger)</f>
        <v>#VALUE!</v>
      </c>
      <c r="W64" s="88" t="e">
        <f>_xll.qlYieldTSDiscount($AA$22,V64)</f>
        <v>#NUM!</v>
      </c>
      <c r="X64" s="88" t="e">
        <v>#VALUE!</v>
      </c>
      <c r="AD64" s="39" t="s">
        <v>87</v>
      </c>
      <c r="AE64" s="40">
        <f>_xll.qlInterestRateIndexFixingDate($AA$21,AF64)</f>
        <v>42362</v>
      </c>
      <c r="AF64" s="40">
        <f>_xll.qlCalendarAdvance(calendar,$AF63,AD64,,,trigger)</f>
        <v>42367</v>
      </c>
      <c r="AG64" s="40">
        <f>_xll.qlInterestRateIndexMaturity($AA$21,AF64,)</f>
        <v>42458</v>
      </c>
      <c r="AH64" s="43" t="e">
        <f>_xll.qlTenorBasisValue(TenorBasis3M,AF64,_xll.ohTrigger(trigger,$AA$36))</f>
        <v>#NUM!</v>
      </c>
      <c r="AI64" s="90" t="e">
        <f>_xll.qlTenorBasisForwardRate(TenorBasis3M,AF64,_xll.ohTrigger(trigger,$AA$36))</f>
        <v>#NUM!</v>
      </c>
      <c r="AJ64" s="90">
        <f>_xll.qlIndexFixing($AA$21,$AE64,TRUE,_xll.ohTrigger(trigger))</f>
        <v>-5.2177064944603435E-4</v>
      </c>
      <c r="AK64" s="43">
        <f>_xll.qlIndexFixing($AA$6,$AE64,TRUE,trigger)</f>
        <v>-5.1710297570274611E-4</v>
      </c>
      <c r="AL64" s="45">
        <f t="shared" si="0"/>
        <v>-4.6676737432882393E-2</v>
      </c>
    </row>
    <row r="65" spans="1:38" x14ac:dyDescent="0.2">
      <c r="A65" s="7" t="s">
        <v>48</v>
      </c>
      <c r="B65" s="7" t="s">
        <v>13</v>
      </c>
      <c r="C65" s="64"/>
      <c r="D65" s="7" t="s">
        <v>16</v>
      </c>
      <c r="E65" s="7" t="s">
        <v>15</v>
      </c>
      <c r="F65" s="7" t="s">
        <v>17</v>
      </c>
      <c r="G65" s="7" t="str">
        <f t="shared" si="16"/>
        <v>Euribor3M</v>
      </c>
      <c r="H65" s="7" t="str">
        <f t="shared" si="11"/>
        <v>obj_00592#0001</v>
      </c>
      <c r="I65" s="9">
        <v>0</v>
      </c>
      <c r="J65" s="10" t="str">
        <f t="shared" si="15"/>
        <v>EURAB3E29Y_Quote</v>
      </c>
      <c r="K65" s="11"/>
      <c r="L65" s="11"/>
      <c r="M65" s="16" t="b">
        <v>0</v>
      </c>
      <c r="N65" s="19">
        <v>50</v>
      </c>
      <c r="O65" s="19">
        <v>1</v>
      </c>
      <c r="Q65" s="26" t="e">
        <v>#N/A</v>
      </c>
      <c r="R65" s="26" t="e">
        <f>_xll.qlForwardHelperQuoteName(Q65,trigger)</f>
        <v>#VALUE!</v>
      </c>
      <c r="S65" s="31" t="e">
        <f>_xll.qlForwardHelperQuoteValue(Q65,trigger)</f>
        <v>#VALUE!</v>
      </c>
      <c r="T65" s="61" t="e">
        <f>_xll.qlForwardHelperEarliestDate(Q65,trigger)</f>
        <v>#VALUE!</v>
      </c>
      <c r="U65" s="61" t="e">
        <f>_xll.qlForwardHelperLatestRelevantDate(Q65,trigger)</f>
        <v>#VALUE!</v>
      </c>
      <c r="V65" s="61" t="e">
        <f>_xll.qlForwardHelperPillarDate(Q65,trigger)</f>
        <v>#VALUE!</v>
      </c>
      <c r="W65" s="88" t="e">
        <f>_xll.qlYieldTSDiscount($AA$22,V65)</f>
        <v>#NUM!</v>
      </c>
      <c r="X65" s="88" t="e">
        <v>#VALUE!</v>
      </c>
      <c r="AD65" s="39" t="s">
        <v>87</v>
      </c>
      <c r="AE65" s="40">
        <f>_xll.qlInterestRateIndexFixingDate($AA$21,AF65)</f>
        <v>42366</v>
      </c>
      <c r="AF65" s="40">
        <f>_xll.qlCalendarAdvance(calendar,$AF64,AD65,,,trigger)</f>
        <v>42368</v>
      </c>
      <c r="AG65" s="40">
        <f>_xll.qlInterestRateIndexMaturity($AA$21,AF65,)</f>
        <v>42459</v>
      </c>
      <c r="AH65" s="43" t="e">
        <f>_xll.qlTenorBasisValue(TenorBasis3M,AF65,_xll.ohTrigger(trigger,$AA$36))</f>
        <v>#NUM!</v>
      </c>
      <c r="AI65" s="90" t="e">
        <f>_xll.qlTenorBasisForwardRate(TenorBasis3M,AF65,_xll.ohTrigger(trigger,$AA$36))</f>
        <v>#NUM!</v>
      </c>
      <c r="AJ65" s="90">
        <f>_xll.qlIndexFixing($AA$21,$AE65,TRUE,_xll.ohTrigger(trigger))</f>
        <v>-5.2326442493263623E-4</v>
      </c>
      <c r="AK65" s="43">
        <f>_xll.qlIndexFixing($AA$6,$AE65,TRUE,trigger)</f>
        <v>-5.1924418458509827E-4</v>
      </c>
      <c r="AL65" s="45">
        <f t="shared" si="0"/>
        <v>-4.0202403475379657E-2</v>
      </c>
    </row>
    <row r="66" spans="1:38" x14ac:dyDescent="0.2">
      <c r="A66" s="7" t="s">
        <v>49</v>
      </c>
      <c r="B66" s="7" t="s">
        <v>13</v>
      </c>
      <c r="C66" s="64"/>
      <c r="D66" s="7" t="s">
        <v>16</v>
      </c>
      <c r="E66" s="7" t="s">
        <v>15</v>
      </c>
      <c r="F66" s="7" t="s">
        <v>17</v>
      </c>
      <c r="G66" s="7" t="str">
        <f t="shared" si="16"/>
        <v>Euribor3M</v>
      </c>
      <c r="H66" s="7" t="str">
        <f t="shared" si="11"/>
        <v>obj_00592#0001</v>
      </c>
      <c r="I66" s="9">
        <v>0</v>
      </c>
      <c r="J66" s="10" t="str">
        <f t="shared" si="15"/>
        <v>EURAB3E30Y_Quote</v>
      </c>
      <c r="K66" s="11" t="str">
        <f>_xll.qlSwapRateHelper2(,J66,2,A66,calendar,D66,E66,F66,$G$34,I66,B66,BaseCurve,,,,trigger)</f>
        <v>obj_005c0#0001</v>
      </c>
      <c r="L66" s="11" t="str">
        <f>_xll.qlSwapForwardHelper(,J66,2,A66,calendar,D66,E66,F66,$H$34,I66,B66,BaseCurve,,,,trigger)</f>
        <v>obj_005b2#0001</v>
      </c>
      <c r="M66" s="16" t="b">
        <v>0</v>
      </c>
      <c r="N66" s="19">
        <v>50</v>
      </c>
      <c r="O66" s="19">
        <v>1</v>
      </c>
      <c r="Q66" s="26" t="e">
        <v>#N/A</v>
      </c>
      <c r="R66" s="26" t="e">
        <f>_xll.qlForwardHelperQuoteName(Q66,trigger)</f>
        <v>#VALUE!</v>
      </c>
      <c r="S66" s="31" t="e">
        <f>_xll.qlForwardHelperQuoteValue(Q66,trigger)</f>
        <v>#VALUE!</v>
      </c>
      <c r="T66" s="61" t="e">
        <f>_xll.qlForwardHelperEarliestDate(Q66,trigger)</f>
        <v>#VALUE!</v>
      </c>
      <c r="U66" s="61" t="e">
        <f>_xll.qlForwardHelperLatestRelevantDate(Q66,trigger)</f>
        <v>#VALUE!</v>
      </c>
      <c r="V66" s="61" t="e">
        <f>_xll.qlForwardHelperPillarDate(Q66,trigger)</f>
        <v>#VALUE!</v>
      </c>
      <c r="W66" s="88" t="e">
        <f>_xll.qlYieldTSDiscount($AA$22,V66)</f>
        <v>#NUM!</v>
      </c>
      <c r="X66" s="88" t="e">
        <v>#VALUE!</v>
      </c>
      <c r="AD66" s="39" t="s">
        <v>87</v>
      </c>
      <c r="AE66" s="40">
        <f>_xll.qlInterestRateIndexFixingDate($AA$21,AF66)</f>
        <v>42367</v>
      </c>
      <c r="AF66" s="40">
        <f>_xll.qlCalendarAdvance(calendar,$AF65,AD66,,,trigger)</f>
        <v>42369</v>
      </c>
      <c r="AG66" s="40">
        <f>_xll.qlInterestRateIndexMaturity($AA$21,AF66,)</f>
        <v>42460</v>
      </c>
      <c r="AH66" s="43" t="e">
        <f>_xll.qlTenorBasisValue(TenorBasis3M,AF66,_xll.ohTrigger(trigger,$AA$36))</f>
        <v>#NUM!</v>
      </c>
      <c r="AI66" s="90" t="e">
        <f>_xll.qlTenorBasisForwardRate(TenorBasis3M,AF66,_xll.ohTrigger(trigger,$AA$36))</f>
        <v>#NUM!</v>
      </c>
      <c r="AJ66" s="90">
        <f>_xll.qlIndexFixing($AA$21,$AE66,TRUE,_xll.ohTrigger(trigger))</f>
        <v>-5.2471696784627767E-4</v>
      </c>
      <c r="AK66" s="43">
        <f>_xll.qlIndexFixing($AA$6,$AE66,TRUE,trigger)</f>
        <v>-5.2141284292977423E-4</v>
      </c>
      <c r="AL66" s="45">
        <f t="shared" si="0"/>
        <v>-3.3041249165034453E-2</v>
      </c>
    </row>
    <row r="67" spans="1:38" x14ac:dyDescent="0.2">
      <c r="A67" s="7" t="s">
        <v>50</v>
      </c>
      <c r="B67" s="7" t="s">
        <v>13</v>
      </c>
      <c r="C67" s="64"/>
      <c r="D67" s="7" t="s">
        <v>16</v>
      </c>
      <c r="E67" s="7" t="s">
        <v>15</v>
      </c>
      <c r="F67" s="7" t="s">
        <v>17</v>
      </c>
      <c r="G67" s="7" t="str">
        <f t="shared" si="16"/>
        <v>Euribor3M</v>
      </c>
      <c r="H67" s="7" t="str">
        <f t="shared" si="11"/>
        <v>obj_00592#0001</v>
      </c>
      <c r="I67" s="9">
        <v>0</v>
      </c>
      <c r="J67" s="10" t="str">
        <f t="shared" si="15"/>
        <v>EURAB3E35Y_Quote</v>
      </c>
      <c r="K67" s="11"/>
      <c r="L67" s="11"/>
      <c r="M67" s="16" t="b">
        <v>0</v>
      </c>
      <c r="N67" s="19">
        <v>50</v>
      </c>
      <c r="O67" s="19">
        <v>1</v>
      </c>
      <c r="Q67" s="26" t="e">
        <v>#N/A</v>
      </c>
      <c r="R67" s="26" t="e">
        <f>_xll.qlForwardHelperQuoteName(Q67,trigger)</f>
        <v>#VALUE!</v>
      </c>
      <c r="S67" s="31" t="e">
        <f>_xll.qlForwardHelperQuoteValue(Q67,trigger)</f>
        <v>#VALUE!</v>
      </c>
      <c r="T67" s="61" t="e">
        <f>_xll.qlForwardHelperEarliestDate(Q67,trigger)</f>
        <v>#VALUE!</v>
      </c>
      <c r="U67" s="61" t="e">
        <f>_xll.qlForwardHelperLatestRelevantDate(Q67,trigger)</f>
        <v>#VALUE!</v>
      </c>
      <c r="V67" s="61" t="e">
        <f>_xll.qlForwardHelperPillarDate(Q67,trigger)</f>
        <v>#VALUE!</v>
      </c>
      <c r="W67" s="88" t="e">
        <f>_xll.qlYieldTSDiscount($AA$22,V67)</f>
        <v>#NUM!</v>
      </c>
      <c r="X67" s="88" t="e">
        <v>#VALUE!</v>
      </c>
      <c r="AD67" s="39" t="s">
        <v>87</v>
      </c>
      <c r="AE67" s="40">
        <f>_xll.qlInterestRateIndexFixingDate($AA$21,AF67)</f>
        <v>42368</v>
      </c>
      <c r="AF67" s="40">
        <f>_xll.qlCalendarAdvance(calendar,$AF66,AD67,,,trigger)</f>
        <v>42373</v>
      </c>
      <c r="AG67" s="40">
        <f>_xll.qlInterestRateIndexMaturity($AA$21,AF67,)</f>
        <v>42464</v>
      </c>
      <c r="AH67" s="43" t="e">
        <f>_xll.qlTenorBasisValue(TenorBasis3M,AF67,_xll.ohTrigger(trigger,$AA$36))</f>
        <v>#NUM!</v>
      </c>
      <c r="AI67" s="90" t="e">
        <f>_xll.qlTenorBasisForwardRate(TenorBasis3M,AF67,_xll.ohTrigger(trigger,$AA$36))</f>
        <v>#NUM!</v>
      </c>
      <c r="AJ67" s="90">
        <f>_xll.qlIndexFixing($AA$21,$AE67,TRUE,_xll.ohTrigger(trigger))</f>
        <v>-5.5220412739036382E-4</v>
      </c>
      <c r="AK67" s="43">
        <f>_xll.qlIndexFixing($AA$6,$AE67,TRUE,trigger)</f>
        <v>-5.2999999999999998E-4</v>
      </c>
      <c r="AL67" s="45">
        <f t="shared" si="0"/>
        <v>-0.22204127390363834</v>
      </c>
    </row>
    <row r="68" spans="1:38" x14ac:dyDescent="0.2">
      <c r="A68" s="7" t="s">
        <v>51</v>
      </c>
      <c r="B68" s="7" t="s">
        <v>13</v>
      </c>
      <c r="C68" s="64"/>
      <c r="D68" s="7" t="s">
        <v>16</v>
      </c>
      <c r="E68" s="7" t="s">
        <v>15</v>
      </c>
      <c r="F68" s="7" t="s">
        <v>17</v>
      </c>
      <c r="G68" s="7" t="str">
        <f t="shared" si="16"/>
        <v>Euribor3M</v>
      </c>
      <c r="H68" s="7" t="str">
        <f t="shared" si="11"/>
        <v>obj_00592#0001</v>
      </c>
      <c r="I68" s="9">
        <v>0</v>
      </c>
      <c r="J68" s="10" t="str">
        <f t="shared" si="15"/>
        <v>EURAB3E40Y_Quote</v>
      </c>
      <c r="K68" s="11" t="str">
        <f>_xll.qlSwapRateHelper2(,J68,2,A68,calendar,D68,E68,F68,$G$34,I68,B68,BaseCurve,,,,trigger)</f>
        <v>obj_005c1#0001</v>
      </c>
      <c r="L68" s="11" t="str">
        <f>_xll.qlSwapForwardHelper(,J68,2,A68,calendar,D68,E68,F68,$H$34,I68,B68,BaseCurve,,,,trigger)</f>
        <v>obj_005b9#0001</v>
      </c>
      <c r="M68" s="16" t="b">
        <v>0</v>
      </c>
      <c r="N68" s="19">
        <v>50</v>
      </c>
      <c r="O68" s="19">
        <v>1</v>
      </c>
      <c r="Q68" s="26" t="e">
        <v>#N/A</v>
      </c>
      <c r="R68" s="26" t="e">
        <f>_xll.qlForwardHelperQuoteName(Q68,trigger)</f>
        <v>#VALUE!</v>
      </c>
      <c r="S68" s="31" t="e">
        <f>_xll.qlForwardHelperQuoteValue(Q68,trigger)</f>
        <v>#VALUE!</v>
      </c>
      <c r="T68" s="61" t="e">
        <f>_xll.qlForwardHelperEarliestDate(Q68,trigger)</f>
        <v>#VALUE!</v>
      </c>
      <c r="U68" s="61" t="e">
        <f>_xll.qlForwardHelperLatestRelevantDate(Q68,trigger)</f>
        <v>#VALUE!</v>
      </c>
      <c r="V68" s="61" t="e">
        <f>_xll.qlForwardHelperPillarDate(Q68,trigger)</f>
        <v>#VALUE!</v>
      </c>
      <c r="W68" s="88" t="e">
        <f>_xll.qlYieldTSDiscount($AA$22,V68)</f>
        <v>#NUM!</v>
      </c>
      <c r="X68" s="88" t="e">
        <v>#VALUE!</v>
      </c>
      <c r="AD68" s="39" t="s">
        <v>87</v>
      </c>
      <c r="AE68" s="40">
        <f>_xll.qlInterestRateIndexFixingDate($AA$21,AF68)</f>
        <v>42369</v>
      </c>
      <c r="AF68" s="40">
        <f>_xll.qlCalendarAdvance(calendar,$AF67,AD68,,,trigger)</f>
        <v>42374</v>
      </c>
      <c r="AG68" s="40">
        <f>_xll.qlInterestRateIndexMaturity($AA$21,AF68,)</f>
        <v>42465</v>
      </c>
      <c r="AH68" s="43" t="e">
        <f>_xll.qlTenorBasisValue(TenorBasis3M,AF68,_xll.ohTrigger(trigger,$AA$36))</f>
        <v>#NUM!</v>
      </c>
      <c r="AI68" s="90" t="e">
        <f>_xll.qlTenorBasisForwardRate(TenorBasis3M,AF68,_xll.ohTrigger(trigger,$AA$36))</f>
        <v>#NUM!</v>
      </c>
      <c r="AJ68" s="90">
        <f>_xll.qlIndexFixing($AA$21,$AE68,TRUE,_xll.ohTrigger(trigger))</f>
        <v>-5.5340505637167846E-4</v>
      </c>
      <c r="AK68" s="43">
        <f>_xll.qlIndexFixing($AA$6,$AE68,TRUE,trigger)</f>
        <v>-5.3199844192053792E-4</v>
      </c>
      <c r="AL68" s="45">
        <f t="shared" ref="AL68:AL131" si="17">(AJ68-AK68)*10000</f>
        <v>-0.2140661445114054</v>
      </c>
    </row>
    <row r="69" spans="1:38" x14ac:dyDescent="0.2">
      <c r="A69" s="7" t="s">
        <v>52</v>
      </c>
      <c r="B69" s="7" t="s">
        <v>13</v>
      </c>
      <c r="C69" s="64"/>
      <c r="D69" s="7" t="s">
        <v>16</v>
      </c>
      <c r="E69" s="7" t="s">
        <v>15</v>
      </c>
      <c r="F69" s="7" t="s">
        <v>17</v>
      </c>
      <c r="G69" s="7" t="str">
        <f t="shared" si="16"/>
        <v>Euribor3M</v>
      </c>
      <c r="H69" s="7" t="str">
        <f t="shared" si="11"/>
        <v>obj_00592#0001</v>
      </c>
      <c r="I69" s="9">
        <v>0</v>
      </c>
      <c r="J69" s="10" t="str">
        <f t="shared" si="15"/>
        <v>EURAB3E50Y_Quote</v>
      </c>
      <c r="K69" s="11" t="str">
        <f>_xll.qlSwapRateHelper2(,J69,2,A69,calendar,D69,E69,F69,$G$34,I69,B69,BaseCurve,,,,trigger)</f>
        <v>obj_005d1#0001</v>
      </c>
      <c r="L69" s="11" t="str">
        <f>_xll.qlSwapForwardHelper(,J69,2,A69,calendar,D69,E69,F69,$H$34,I69,B69,BaseCurve,,,,trigger)</f>
        <v>obj_005a6#0001</v>
      </c>
      <c r="M69" s="16" t="b">
        <v>0</v>
      </c>
      <c r="N69" s="19">
        <v>50</v>
      </c>
      <c r="O69" s="19">
        <v>1</v>
      </c>
      <c r="Q69" s="26" t="e">
        <v>#N/A</v>
      </c>
      <c r="R69" s="26" t="e">
        <f>_xll.qlForwardHelperQuoteName(Q69,trigger)</f>
        <v>#VALUE!</v>
      </c>
      <c r="S69" s="31" t="e">
        <f>_xll.qlForwardHelperQuoteValue(Q69,trigger)</f>
        <v>#VALUE!</v>
      </c>
      <c r="T69" s="61" t="e">
        <f>_xll.qlForwardHelperEarliestDate(Q69,trigger)</f>
        <v>#VALUE!</v>
      </c>
      <c r="U69" s="61" t="e">
        <f>_xll.qlForwardHelperLatestRelevantDate(Q69,trigger)</f>
        <v>#VALUE!</v>
      </c>
      <c r="V69" s="61" t="e">
        <f>_xll.qlForwardHelperPillarDate(Q69,trigger)</f>
        <v>#VALUE!</v>
      </c>
      <c r="W69" s="88" t="e">
        <f>_xll.qlYieldTSDiscount($AA$22,V69)</f>
        <v>#NUM!</v>
      </c>
      <c r="X69" s="88" t="e">
        <v>#VALUE!</v>
      </c>
      <c r="AD69" s="39" t="s">
        <v>87</v>
      </c>
      <c r="AE69" s="40">
        <f>_xll.qlInterestRateIndexFixingDate($AA$21,AF69)</f>
        <v>42373</v>
      </c>
      <c r="AF69" s="40">
        <f>_xll.qlCalendarAdvance(calendar,$AF68,AD69,,,trigger)</f>
        <v>42375</v>
      </c>
      <c r="AG69" s="40">
        <f>_xll.qlInterestRateIndexMaturity($AA$21,AF69,)</f>
        <v>42466</v>
      </c>
      <c r="AH69" s="43" t="e">
        <f>_xll.qlTenorBasisValue(TenorBasis3M,AF69,_xll.ohTrigger(trigger,$AA$36))</f>
        <v>#NUM!</v>
      </c>
      <c r="AI69" s="90" t="e">
        <f>_xll.qlTenorBasisForwardRate(TenorBasis3M,AF69,_xll.ohTrigger(trigger,$AA$36))</f>
        <v>#NUM!</v>
      </c>
      <c r="AJ69" s="90">
        <f>_xll.qlIndexFixing($AA$21,$AE69,TRUE,_xll.ohTrigger(trigger))</f>
        <v>-5.5455065672384242E-4</v>
      </c>
      <c r="AK69" s="43">
        <f>_xll.qlIndexFixing($AA$6,$AE69,TRUE,trigger)</f>
        <v>-5.3385911681495758E-4</v>
      </c>
      <c r="AL69" s="45">
        <f t="shared" si="17"/>
        <v>-0.20691539908884835</v>
      </c>
    </row>
    <row r="70" spans="1:38" x14ac:dyDescent="0.2">
      <c r="A70" s="8" t="s">
        <v>53</v>
      </c>
      <c r="B70" s="8" t="s">
        <v>13</v>
      </c>
      <c r="C70" s="64"/>
      <c r="D70" s="8" t="s">
        <v>16</v>
      </c>
      <c r="E70" s="8" t="s">
        <v>15</v>
      </c>
      <c r="F70" s="8" t="s">
        <v>17</v>
      </c>
      <c r="G70" s="8" t="str">
        <f t="shared" si="16"/>
        <v>Euribor3M</v>
      </c>
      <c r="H70" s="8" t="str">
        <f t="shared" si="11"/>
        <v>obj_00592#0001</v>
      </c>
      <c r="I70" s="12">
        <v>0</v>
      </c>
      <c r="J70" s="13" t="str">
        <f t="shared" si="15"/>
        <v>EURAB3E60Y_Quote</v>
      </c>
      <c r="K70" s="14" t="str">
        <f>_xll.qlSwapRateHelper2(,J70,2,A70,calendar,D70,E70,F70,$G$34,I70,B70,BaseCurve,,,,trigger)</f>
        <v>obj_005aa#0001</v>
      </c>
      <c r="L70" s="14" t="str">
        <f>_xll.qlSwapForwardHelper(,J70,2,A70,calendar,D70,E70,F70,$H$34,I70,B70,BaseCurve,,,,trigger)</f>
        <v>obj_005d8#0001</v>
      </c>
      <c r="M70" s="17" t="b">
        <v>0</v>
      </c>
      <c r="N70" s="20">
        <v>50</v>
      </c>
      <c r="O70" s="20">
        <v>1</v>
      </c>
      <c r="Q70" s="26" t="e">
        <v>#N/A</v>
      </c>
      <c r="R70" s="26" t="e">
        <f>_xll.qlForwardHelperQuoteName(Q70,trigger)</f>
        <v>#VALUE!</v>
      </c>
      <c r="S70" s="31" t="e">
        <f>_xll.qlForwardHelperQuoteValue(Q70,trigger)</f>
        <v>#VALUE!</v>
      </c>
      <c r="T70" s="61" t="e">
        <f>_xll.qlForwardHelperEarliestDate(Q70,trigger)</f>
        <v>#VALUE!</v>
      </c>
      <c r="U70" s="61" t="e">
        <f>_xll.qlForwardHelperLatestRelevantDate(Q70,trigger)</f>
        <v>#VALUE!</v>
      </c>
      <c r="V70" s="61" t="e">
        <f>_xll.qlForwardHelperPillarDate(Q70,trigger)</f>
        <v>#VALUE!</v>
      </c>
      <c r="W70" s="88" t="e">
        <f>_xll.qlYieldTSDiscount($AA$22,V70)</f>
        <v>#NUM!</v>
      </c>
      <c r="X70" s="88" t="e">
        <v>#VALUE!</v>
      </c>
      <c r="AD70" s="39" t="s">
        <v>87</v>
      </c>
      <c r="AE70" s="40">
        <f>_xll.qlInterestRateIndexFixingDate($AA$21,AF70)</f>
        <v>42374</v>
      </c>
      <c r="AF70" s="40">
        <f>_xll.qlCalendarAdvance(calendar,$AF69,AD70,,,trigger)</f>
        <v>42376</v>
      </c>
      <c r="AG70" s="40">
        <f>_xll.qlInterestRateIndexMaturity($AA$21,AF70,)</f>
        <v>42467</v>
      </c>
      <c r="AH70" s="43" t="e">
        <f>_xll.qlTenorBasisValue(TenorBasis3M,AF70,_xll.ohTrigger(trigger,$AA$36))</f>
        <v>#NUM!</v>
      </c>
      <c r="AI70" s="90" t="e">
        <f>_xll.qlTenorBasisForwardRate(TenorBasis3M,AF70,_xll.ohTrigger(trigger,$AA$36))</f>
        <v>#NUM!</v>
      </c>
      <c r="AJ70" s="90">
        <f>_xll.qlIndexFixing($AA$21,$AE70,TRUE,_xll.ohTrigger(trigger))</f>
        <v>-5.5564222311408609E-4</v>
      </c>
      <c r="AK70" s="43">
        <f>_xll.qlIndexFixing($AA$6,$AE70,TRUE,trigger)</f>
        <v>-5.3558694493419166E-4</v>
      </c>
      <c r="AL70" s="45">
        <f t="shared" si="17"/>
        <v>-0.20055278179894426</v>
      </c>
    </row>
    <row r="71" spans="1:38" x14ac:dyDescent="0.2">
      <c r="Q71" s="26" t="e">
        <v>#N/A</v>
      </c>
      <c r="R71" s="26" t="e">
        <f>_xll.qlForwardHelperQuoteName(Q71,trigger)</f>
        <v>#VALUE!</v>
      </c>
      <c r="S71" s="31" t="e">
        <f>_xll.qlForwardHelperQuoteValue(Q71,trigger)</f>
        <v>#VALUE!</v>
      </c>
      <c r="T71" s="61" t="e">
        <f>_xll.qlForwardHelperEarliestDate(Q71,trigger)</f>
        <v>#VALUE!</v>
      </c>
      <c r="U71" s="61" t="e">
        <f>_xll.qlForwardHelperLatestRelevantDate(Q71,trigger)</f>
        <v>#VALUE!</v>
      </c>
      <c r="V71" s="61" t="e">
        <f>_xll.qlForwardHelperPillarDate(Q71,trigger)</f>
        <v>#VALUE!</v>
      </c>
      <c r="W71" s="88" t="e">
        <f>_xll.qlYieldTSDiscount($AA$22,V71)</f>
        <v>#NUM!</v>
      </c>
      <c r="X71" s="88" t="e">
        <v>#VALUE!</v>
      </c>
      <c r="AD71" s="39" t="s">
        <v>87</v>
      </c>
      <c r="AE71" s="40">
        <f>_xll.qlInterestRateIndexFixingDate($AA$21,AF71)</f>
        <v>42375</v>
      </c>
      <c r="AF71" s="40">
        <f>_xll.qlCalendarAdvance(calendar,$AF70,AD71,,,trigger)</f>
        <v>42377</v>
      </c>
      <c r="AG71" s="40">
        <f>_xll.qlInterestRateIndexMaturity($AA$21,AF71,)</f>
        <v>42468</v>
      </c>
      <c r="AH71" s="43" t="e">
        <f>_xll.qlTenorBasisValue(TenorBasis3M,AF71,_xll.ohTrigger(trigger,$AA$36))</f>
        <v>#NUM!</v>
      </c>
      <c r="AI71" s="90" t="e">
        <f>_xll.qlTenorBasisForwardRate(TenorBasis3M,AF71,_xll.ohTrigger(trigger,$AA$36))</f>
        <v>#NUM!</v>
      </c>
      <c r="AJ71" s="90">
        <f>_xll.qlIndexFixing($AA$21,$AE71,TRUE,_xll.ohTrigger(trigger))</f>
        <v>-5.5668105020480879E-4</v>
      </c>
      <c r="AK71" s="43">
        <f>_xll.qlIndexFixing($AA$6,$AE71,TRUE,trigger)</f>
        <v>-5.3718684652917298E-4</v>
      </c>
      <c r="AL71" s="45">
        <f t="shared" si="17"/>
        <v>-0.19494203675635818</v>
      </c>
    </row>
    <row r="72" spans="1:38" x14ac:dyDescent="0.2">
      <c r="Q72" s="28" t="e">
        <v>#N/A</v>
      </c>
      <c r="R72" s="28" t="e">
        <f>_xll.qlForwardHelperQuoteName(Q72,trigger)</f>
        <v>#VALUE!</v>
      </c>
      <c r="S72" s="32" t="e">
        <f>_xll.qlForwardHelperQuoteValue(Q72,trigger)</f>
        <v>#VALUE!</v>
      </c>
      <c r="T72" s="62" t="e">
        <f>_xll.qlForwardHelperEarliestDate(Q72,trigger)</f>
        <v>#VALUE!</v>
      </c>
      <c r="U72" s="62" t="e">
        <f>_xll.qlForwardHelperLatestRelevantDate(Q72,trigger)</f>
        <v>#VALUE!</v>
      </c>
      <c r="V72" s="62" t="e">
        <f>_xll.qlForwardHelperPillarDate(Q72,trigger)</f>
        <v>#VALUE!</v>
      </c>
      <c r="W72" s="89" t="e">
        <f>_xll.qlYieldTSDiscount($AA$22,V72)</f>
        <v>#NUM!</v>
      </c>
      <c r="X72" s="89" t="e">
        <v>#VALUE!</v>
      </c>
      <c r="AD72" s="39" t="s">
        <v>87</v>
      </c>
      <c r="AE72" s="40">
        <f>_xll.qlInterestRateIndexFixingDate($AA$21,AF72)</f>
        <v>42376</v>
      </c>
      <c r="AF72" s="40">
        <f>_xll.qlCalendarAdvance(calendar,$AF71,AD72,,,trigger)</f>
        <v>42380</v>
      </c>
      <c r="AG72" s="40">
        <f>_xll.qlInterestRateIndexMaturity($AA$21,AF72,)</f>
        <v>42471</v>
      </c>
      <c r="AH72" s="43" t="e">
        <f>_xll.qlTenorBasisValue(TenorBasis3M,AF72,_xll.ohTrigger(trigger,$AA$36))</f>
        <v>#NUM!</v>
      </c>
      <c r="AI72" s="90" t="e">
        <f>_xll.qlTenorBasisForwardRate(TenorBasis3M,AF72,_xll.ohTrigger(trigger,$AA$36))</f>
        <v>#NUM!</v>
      </c>
      <c r="AJ72" s="90">
        <f>_xll.qlIndexFixing($AA$21,$AE72,TRUE,_xll.ohTrigger(trigger))</f>
        <v>-5.5949404226519363E-4</v>
      </c>
      <c r="AK72" s="43">
        <f>_xll.qlIndexFixing($AA$6,$AE72,TRUE,trigger)</f>
        <v>-5.4126819467792853E-4</v>
      </c>
      <c r="AL72" s="45">
        <f t="shared" si="17"/>
        <v>-0.18225847587265098</v>
      </c>
    </row>
    <row r="73" spans="1:38" x14ac:dyDescent="0.2">
      <c r="AD73" s="39" t="s">
        <v>87</v>
      </c>
      <c r="AE73" s="40">
        <f>_xll.qlInterestRateIndexFixingDate($AA$21,AF73)</f>
        <v>42377</v>
      </c>
      <c r="AF73" s="40">
        <f>_xll.qlCalendarAdvance(calendar,$AF72,AD73,,,trigger)</f>
        <v>42381</v>
      </c>
      <c r="AG73" s="40">
        <f>_xll.qlInterestRateIndexMaturity($AA$21,AF73,)</f>
        <v>42472</v>
      </c>
      <c r="AH73" s="43" t="e">
        <f>_xll.qlTenorBasisValue(TenorBasis3M,AF73,_xll.ohTrigger(trigger,$AA$36))</f>
        <v>#NUM!</v>
      </c>
      <c r="AI73" s="90" t="e">
        <f>_xll.qlTenorBasisForwardRate(TenorBasis3M,AF73,_xll.ohTrigger(trigger,$AA$36))</f>
        <v>#NUM!</v>
      </c>
      <c r="AJ73" s="90">
        <f>_xll.qlIndexFixing($AA$21,$AE73,TRUE,_xll.ohTrigger(trigger))</f>
        <v>-5.6033485872516726E-4</v>
      </c>
      <c r="AK73" s="43">
        <f>_xll.qlIndexFixing($AA$6,$AE73,TRUE,trigger)</f>
        <v>-5.42405592685227E-4</v>
      </c>
      <c r="AL73" s="45">
        <f t="shared" si="17"/>
        <v>-0.17929266039940264</v>
      </c>
    </row>
    <row r="74" spans="1:38" x14ac:dyDescent="0.2">
      <c r="AD74" s="39" t="s">
        <v>87</v>
      </c>
      <c r="AE74" s="40">
        <f>_xll.qlInterestRateIndexFixingDate($AA$21,AF74)</f>
        <v>42380</v>
      </c>
      <c r="AF74" s="40">
        <f>_xll.qlCalendarAdvance(calendar,$AF73,AD74,,,trigger)</f>
        <v>42382</v>
      </c>
      <c r="AG74" s="40">
        <f>_xll.qlInterestRateIndexMaturity($AA$21,AF74,)</f>
        <v>42473</v>
      </c>
      <c r="AH74" s="43" t="e">
        <f>_xll.qlTenorBasisValue(TenorBasis3M,AF74,_xll.ohTrigger(trigger,$AA$36))</f>
        <v>#NUM!</v>
      </c>
      <c r="AI74" s="90" t="e">
        <f>_xll.qlTenorBasisForwardRate(TenorBasis3M,AF74,_xll.ohTrigger(trigger,$AA$36))</f>
        <v>#NUM!</v>
      </c>
      <c r="AJ74" s="90">
        <f>_xll.qlIndexFixing($AA$21,$AE74,TRUE,_xll.ohTrigger(trigger))</f>
        <v>-5.6112940915369535E-4</v>
      </c>
      <c r="AK74" s="43">
        <f>_xll.qlIndexFixing($AA$6,$AE74,TRUE,trigger)</f>
        <v>-5.4343966542293653E-4</v>
      </c>
      <c r="AL74" s="45">
        <f t="shared" si="17"/>
        <v>-0.17689743730758822</v>
      </c>
    </row>
    <row r="75" spans="1:38" x14ac:dyDescent="0.2">
      <c r="AD75" s="39" t="s">
        <v>87</v>
      </c>
      <c r="AE75" s="40">
        <f>_xll.qlInterestRateIndexFixingDate($AA$21,AF75)</f>
        <v>42381</v>
      </c>
      <c r="AF75" s="40">
        <f>_xll.qlCalendarAdvance(calendar,$AF74,AD75,,,trigger)</f>
        <v>42383</v>
      </c>
      <c r="AG75" s="40">
        <f>_xll.qlInterestRateIndexMaturity($AA$21,AF75,)</f>
        <v>42474</v>
      </c>
      <c r="AH75" s="43" t="e">
        <f>_xll.qlTenorBasisValue(TenorBasis3M,AF75,_xll.ohTrigger(trigger,$AA$36))</f>
        <v>#NUM!</v>
      </c>
      <c r="AI75" s="90" t="e">
        <f>_xll.qlTenorBasisForwardRate(TenorBasis3M,AF75,_xll.ohTrigger(trigger,$AA$36))</f>
        <v>#NUM!</v>
      </c>
      <c r="AJ75" s="90">
        <f>_xll.qlIndexFixing($AA$21,$AE75,TRUE,_xll.ohTrigger(trigger))</f>
        <v>-5.6187898819560881E-4</v>
      </c>
      <c r="AK75" s="43">
        <f>_xll.qlIndexFixing($AA$6,$AE75,TRUE,trigger)</f>
        <v>-5.4437533314199028E-4</v>
      </c>
      <c r="AL75" s="45">
        <f t="shared" si="17"/>
        <v>-0.17503655053618539</v>
      </c>
    </row>
    <row r="76" spans="1:38" x14ac:dyDescent="0.2">
      <c r="AD76" s="39" t="s">
        <v>87</v>
      </c>
      <c r="AE76" s="40">
        <f>_xll.qlInterestRateIndexFixingDate($AA$21,AF76)</f>
        <v>42382</v>
      </c>
      <c r="AF76" s="40">
        <f>_xll.qlCalendarAdvance(calendar,$AF75,AD76,,,trigger)</f>
        <v>42384</v>
      </c>
      <c r="AG76" s="40">
        <f>_xll.qlInterestRateIndexMaturity($AA$21,AF76,)</f>
        <v>42475</v>
      </c>
      <c r="AH76" s="43" t="e">
        <f>_xll.qlTenorBasisValue(TenorBasis3M,AF76,_xll.ohTrigger(trigger,$AA$36))</f>
        <v>#NUM!</v>
      </c>
      <c r="AI76" s="90" t="e">
        <f>_xll.qlTenorBasisForwardRate(TenorBasis3M,AF76,_xll.ohTrigger(trigger,$AA$36))</f>
        <v>#NUM!</v>
      </c>
      <c r="AJ76" s="90">
        <f>_xll.qlIndexFixing($AA$21,$AE76,TRUE,_xll.ohTrigger(trigger))</f>
        <v>-5.6258489049266407E-4</v>
      </c>
      <c r="AK76" s="43">
        <f>_xll.qlIndexFixing($AA$6,$AE76,TRUE,trigger)</f>
        <v>-5.4521751609332082E-4</v>
      </c>
      <c r="AL76" s="45">
        <f t="shared" si="17"/>
        <v>-0.17367374399343247</v>
      </c>
    </row>
    <row r="77" spans="1:38" x14ac:dyDescent="0.2">
      <c r="AD77" s="39" t="s">
        <v>87</v>
      </c>
      <c r="AE77" s="40">
        <f>_xll.qlInterestRateIndexFixingDate($AA$21,AF77)</f>
        <v>42383</v>
      </c>
      <c r="AF77" s="40">
        <f>_xll.qlCalendarAdvance(calendar,$AF76,AD77,,,trigger)</f>
        <v>42387</v>
      </c>
      <c r="AG77" s="40">
        <f>_xll.qlInterestRateIndexMaturity($AA$21,AF77,)</f>
        <v>42478</v>
      </c>
      <c r="AH77" s="43" t="e">
        <f>_xll.qlTenorBasisValue(TenorBasis3M,AF77,_xll.ohTrigger(trigger,$AA$36))</f>
        <v>#NUM!</v>
      </c>
      <c r="AI77" s="90" t="e">
        <f>_xll.qlTenorBasisForwardRate(TenorBasis3M,AF77,_xll.ohTrigger(trigger,$AA$36))</f>
        <v>#NUM!</v>
      </c>
      <c r="AJ77" s="90">
        <f>_xll.qlIndexFixing($AA$21,$AE77,TRUE,_xll.ohTrigger(trigger))</f>
        <v>-5.6445348330193951E-4</v>
      </c>
      <c r="AK77" s="43">
        <f>_xll.qlIndexFixing($AA$6,$AE77,TRUE,trigger)</f>
        <v>-5.472323588503014E-4</v>
      </c>
      <c r="AL77" s="45">
        <f t="shared" si="17"/>
        <v>-0.17221124451638112</v>
      </c>
    </row>
    <row r="78" spans="1:38" x14ac:dyDescent="0.2">
      <c r="AD78" s="39" t="s">
        <v>87</v>
      </c>
      <c r="AE78" s="40">
        <f>_xll.qlInterestRateIndexFixingDate($AA$21,AF78)</f>
        <v>42384</v>
      </c>
      <c r="AF78" s="40">
        <f>_xll.qlCalendarAdvance(calendar,$AF77,AD78,,,trigger)</f>
        <v>42388</v>
      </c>
      <c r="AG78" s="40">
        <f>_xll.qlInterestRateIndexMaturity($AA$21,AF78,)</f>
        <v>42479</v>
      </c>
      <c r="AH78" s="43" t="e">
        <f>_xll.qlTenorBasisValue(TenorBasis3M,AF78,_xll.ohTrigger(trigger,$AA$36))</f>
        <v>#NUM!</v>
      </c>
      <c r="AI78" s="90" t="e">
        <f>_xll.qlTenorBasisForwardRate(TenorBasis3M,AF78,_xll.ohTrigger(trigger,$AA$36))</f>
        <v>#NUM!</v>
      </c>
      <c r="AJ78" s="90">
        <f>_xll.qlIndexFixing($AA$21,$AE78,TRUE,_xll.ohTrigger(trigger))</f>
        <v>-5.6499762499759754E-4</v>
      </c>
      <c r="AK78" s="43">
        <f>_xll.qlIndexFixing($AA$6,$AE78,TRUE,trigger)</f>
        <v>-5.4774980524006727E-4</v>
      </c>
      <c r="AL78" s="45">
        <f t="shared" si="17"/>
        <v>-0.17247819757530269</v>
      </c>
    </row>
    <row r="79" spans="1:38" x14ac:dyDescent="0.2">
      <c r="AD79" s="39" t="s">
        <v>87</v>
      </c>
      <c r="AE79" s="40">
        <f>_xll.qlInterestRateIndexFixingDate($AA$21,AF79)</f>
        <v>42387</v>
      </c>
      <c r="AF79" s="40">
        <f>_xll.qlCalendarAdvance(calendar,$AF78,AD79,,,trigger)</f>
        <v>42389</v>
      </c>
      <c r="AG79" s="40">
        <f>_xll.qlInterestRateIndexMaturity($AA$21,AF79,)</f>
        <v>42480</v>
      </c>
      <c r="AH79" s="43" t="e">
        <f>_xll.qlTenorBasisValue(TenorBasis3M,AF79,_xll.ohTrigger(trigger,$AA$36))</f>
        <v>#NUM!</v>
      </c>
      <c r="AI79" s="90" t="e">
        <f>_xll.qlTenorBasisForwardRate(TenorBasis3M,AF79,_xll.ohTrigger(trigger,$AA$36))</f>
        <v>#NUM!</v>
      </c>
      <c r="AJ79" s="90">
        <f>_xll.qlIndexFixing($AA$21,$AE79,TRUE,_xll.ohTrigger(trigger))</f>
        <v>-5.6550456312555648E-4</v>
      </c>
      <c r="AK79" s="43">
        <f>_xll.qlIndexFixing($AA$6,$AE79,TRUE,trigger)</f>
        <v>-5.48198368116774E-4</v>
      </c>
      <c r="AL79" s="45">
        <f t="shared" si="17"/>
        <v>-0.17306195008782477</v>
      </c>
    </row>
    <row r="80" spans="1:38" x14ac:dyDescent="0.2">
      <c r="AD80" s="39" t="s">
        <v>87</v>
      </c>
      <c r="AE80" s="40">
        <f>_xll.qlInterestRateIndexFixingDate($AA$21,AF80)</f>
        <v>42388</v>
      </c>
      <c r="AF80" s="40">
        <f>_xll.qlCalendarAdvance(calendar,$AF79,AD80,,,trigger)</f>
        <v>42390</v>
      </c>
      <c r="AG80" s="40">
        <f>_xll.qlInterestRateIndexMaturity($AA$21,AF80,)</f>
        <v>42481</v>
      </c>
      <c r="AH80" s="43" t="e">
        <f>_xll.qlTenorBasisValue(TenorBasis3M,AF80,_xll.ohTrigger(trigger,$AA$36))</f>
        <v>#NUM!</v>
      </c>
      <c r="AI80" s="90" t="e">
        <f>_xll.qlTenorBasisForwardRate(TenorBasis3M,AF80,_xll.ohTrigger(trigger,$AA$36))</f>
        <v>#NUM!</v>
      </c>
      <c r="AJ80" s="90">
        <f>_xll.qlIndexFixing($AA$21,$AE80,TRUE,_xll.ohTrigger(trigger))</f>
        <v>-5.6597559231571419E-4</v>
      </c>
      <c r="AK80" s="43">
        <f>_xll.qlIndexFixing($AA$6,$AE80,TRUE,trigger)</f>
        <v>-5.4858296773135429E-4</v>
      </c>
      <c r="AL80" s="45">
        <f t="shared" si="17"/>
        <v>-0.17392624584359898</v>
      </c>
    </row>
    <row r="81" spans="30:38" x14ac:dyDescent="0.2">
      <c r="AD81" s="39" t="s">
        <v>87</v>
      </c>
      <c r="AE81" s="40">
        <f>_xll.qlInterestRateIndexFixingDate($AA$21,AF81)</f>
        <v>42389</v>
      </c>
      <c r="AF81" s="40">
        <f>_xll.qlCalendarAdvance(calendar,$AF80,AD81,,,trigger)</f>
        <v>42391</v>
      </c>
      <c r="AG81" s="40">
        <f>_xll.qlInterestRateIndexMaturity($AA$21,AF81,)</f>
        <v>42482</v>
      </c>
      <c r="AH81" s="43" t="e">
        <f>_xll.qlTenorBasisValue(TenorBasis3M,AF81,_xll.ohTrigger(trigger,$AA$36))</f>
        <v>#NUM!</v>
      </c>
      <c r="AI81" s="90" t="e">
        <f>_xll.qlTenorBasisForwardRate(TenorBasis3M,AF81,_xll.ohTrigger(trigger,$AA$36))</f>
        <v>#NUM!</v>
      </c>
      <c r="AJ81" s="90">
        <f>_xll.qlIndexFixing($AA$21,$AE81,TRUE,_xll.ohTrigger(trigger))</f>
        <v>-5.6641200719796843E-4</v>
      </c>
      <c r="AK81" s="43">
        <f>_xll.qlIndexFixing($AA$6,$AE81,TRUE,trigger)</f>
        <v>-5.4890852433474107E-4</v>
      </c>
      <c r="AL81" s="45">
        <f t="shared" si="17"/>
        <v>-0.1750348286322736</v>
      </c>
    </row>
    <row r="82" spans="30:38" x14ac:dyDescent="0.2">
      <c r="AD82" s="39" t="s">
        <v>87</v>
      </c>
      <c r="AE82" s="40">
        <f>_xll.qlInterestRateIndexFixingDate($AA$21,AF82)</f>
        <v>42390</v>
      </c>
      <c r="AF82" s="40">
        <f>_xll.qlCalendarAdvance(calendar,$AF81,AD82,,,trigger)</f>
        <v>42394</v>
      </c>
      <c r="AG82" s="40">
        <f>_xll.qlInterestRateIndexMaturity($AA$21,AF82,)</f>
        <v>42485</v>
      </c>
      <c r="AH82" s="43" t="e">
        <f>_xll.qlTenorBasisValue(TenorBasis3M,AF82,_xll.ohTrigger(trigger,$AA$36))</f>
        <v>#NUM!</v>
      </c>
      <c r="AI82" s="90" t="e">
        <f>_xll.qlTenorBasisForwardRate(TenorBasis3M,AF82,_xll.ohTrigger(trigger,$AA$36))</f>
        <v>#NUM!</v>
      </c>
      <c r="AJ82" s="90">
        <f>_xll.qlIndexFixing($AA$21,$AE82,TRUE,_xll.ohTrigger(trigger))</f>
        <v>-5.6752651225148868E-4</v>
      </c>
      <c r="AK82" s="43">
        <f>_xll.qlIndexFixing($AA$6,$AE82,TRUE,trigger)</f>
        <v>-5.4958013858706796E-4</v>
      </c>
      <c r="AL82" s="45">
        <f t="shared" si="17"/>
        <v>-0.17946373664420714</v>
      </c>
    </row>
    <row r="83" spans="30:38" x14ac:dyDescent="0.2">
      <c r="AD83" s="39" t="s">
        <v>87</v>
      </c>
      <c r="AE83" s="40">
        <f>_xll.qlInterestRateIndexFixingDate($AA$21,AF83)</f>
        <v>42391</v>
      </c>
      <c r="AF83" s="40">
        <f>_xll.qlCalendarAdvance(calendar,$AF82,AD83,,,trigger)</f>
        <v>42395</v>
      </c>
      <c r="AG83" s="40">
        <f>_xll.qlInterestRateIndexMaturity($AA$21,AF83,)</f>
        <v>42486</v>
      </c>
      <c r="AH83" s="43" t="e">
        <f>_xll.qlTenorBasisValue(TenorBasis3M,AF83,_xll.ohTrigger(trigger,$AA$36))</f>
        <v>#NUM!</v>
      </c>
      <c r="AI83" s="90" t="e">
        <f>_xll.qlTenorBasisForwardRate(TenorBasis3M,AF83,_xll.ohTrigger(trigger,$AA$36))</f>
        <v>#NUM!</v>
      </c>
      <c r="AJ83" s="90">
        <f>_xll.qlIndexFixing($AA$21,$AE83,TRUE,_xll.ohTrigger(trigger))</f>
        <v>-5.6783741615323304E-4</v>
      </c>
      <c r="AK83" s="43">
        <f>_xll.qlIndexFixing($AA$6,$AE83,TRUE,trigger)</f>
        <v>-5.4971872565500845E-4</v>
      </c>
      <c r="AL83" s="45">
        <f t="shared" si="17"/>
        <v>-0.18118690498224588</v>
      </c>
    </row>
    <row r="84" spans="30:38" x14ac:dyDescent="0.2">
      <c r="AD84" s="39" t="s">
        <v>87</v>
      </c>
      <c r="AE84" s="40">
        <f>_xll.qlInterestRateIndexFixingDate($AA$21,AF84)</f>
        <v>42394</v>
      </c>
      <c r="AF84" s="40">
        <f>_xll.qlCalendarAdvance(calendar,$AF83,AD84,,,trigger)</f>
        <v>42396</v>
      </c>
      <c r="AG84" s="40">
        <f>_xll.qlInterestRateIndexMaturity($AA$21,AF84,)</f>
        <v>42487</v>
      </c>
      <c r="AH84" s="43" t="e">
        <f>_xll.qlTenorBasisValue(TenorBasis3M,AF84,_xll.ohTrigger(trigger,$AA$36))</f>
        <v>#NUM!</v>
      </c>
      <c r="AI84" s="90" t="e">
        <f>_xll.qlTenorBasisForwardRate(TenorBasis3M,AF84,_xll.ohTrigger(trigger,$AA$36))</f>
        <v>#NUM!</v>
      </c>
      <c r="AJ84" s="90">
        <f>_xll.qlIndexFixing($AA$21,$AE84,TRUE,_xll.ohTrigger(trigger))</f>
        <v>-5.6812017886625739E-4</v>
      </c>
      <c r="AK84" s="43">
        <f>_xll.qlIndexFixing($AA$6,$AE84,TRUE,trigger)</f>
        <v>-5.4982287096641937E-4</v>
      </c>
      <c r="AL84" s="45">
        <f t="shared" si="17"/>
        <v>-0.18297307899838022</v>
      </c>
    </row>
    <row r="85" spans="30:38" x14ac:dyDescent="0.2">
      <c r="AD85" s="39" t="s">
        <v>87</v>
      </c>
      <c r="AE85" s="40">
        <f>_xll.qlInterestRateIndexFixingDate($AA$21,AF85)</f>
        <v>42395</v>
      </c>
      <c r="AF85" s="40">
        <f>_xll.qlCalendarAdvance(calendar,$AF84,AD85,,,trigger)</f>
        <v>42397</v>
      </c>
      <c r="AG85" s="40">
        <f>_xll.qlInterestRateIndexMaturity($AA$21,AF85,)</f>
        <v>42488</v>
      </c>
      <c r="AH85" s="43" t="e">
        <f>_xll.qlTenorBasisValue(TenorBasis3M,AF85,_xll.ohTrigger(trigger,$AA$36))</f>
        <v>#NUM!</v>
      </c>
      <c r="AI85" s="90" t="e">
        <f>_xll.qlTenorBasisForwardRate(TenorBasis3M,AF85,_xll.ohTrigger(trigger,$AA$36))</f>
        <v>#NUM!</v>
      </c>
      <c r="AJ85" s="90">
        <f>_xll.qlIndexFixing($AA$21,$AE85,TRUE,_xll.ohTrigger(trigger))</f>
        <v>-5.6837609501255392E-4</v>
      </c>
      <c r="AK85" s="43">
        <f>_xll.qlIndexFixing($AA$6,$AE85,TRUE,trigger)</f>
        <v>-5.4989749477223342E-4</v>
      </c>
      <c r="AL85" s="45">
        <f t="shared" si="17"/>
        <v>-0.18478600240320495</v>
      </c>
    </row>
    <row r="86" spans="30:38" x14ac:dyDescent="0.2">
      <c r="AD86" s="39" t="s">
        <v>87</v>
      </c>
      <c r="AE86" s="40">
        <f>_xll.qlInterestRateIndexFixingDate($AA$21,AF86)</f>
        <v>42396</v>
      </c>
      <c r="AF86" s="40">
        <f>_xll.qlCalendarAdvance(calendar,$AF85,AD86,,,trigger)</f>
        <v>42398</v>
      </c>
      <c r="AG86" s="40">
        <f>_xll.qlInterestRateIndexMaturity($AA$21,AF86,)</f>
        <v>42489</v>
      </c>
      <c r="AH86" s="43" t="e">
        <f>_xll.qlTenorBasisValue(TenorBasis3M,AF86,_xll.ohTrigger(trigger,$AA$36))</f>
        <v>#NUM!</v>
      </c>
      <c r="AI86" s="90" t="e">
        <f>_xll.qlTenorBasisForwardRate(TenorBasis3M,AF86,_xll.ohTrigger(trigger,$AA$36))</f>
        <v>#NUM!</v>
      </c>
      <c r="AJ86" s="90">
        <f>_xll.qlIndexFixing($AA$21,$AE86,TRUE,_xll.ohTrigger(trigger))</f>
        <v>-5.6860645921060079E-4</v>
      </c>
      <c r="AK86" s="43">
        <f>_xll.qlIndexFixing($AA$6,$AE86,TRUE,trigger)</f>
        <v>-5.4994751732338352E-4</v>
      </c>
      <c r="AL86" s="45">
        <f t="shared" si="17"/>
        <v>-0.18658941887217265</v>
      </c>
    </row>
    <row r="87" spans="30:38" x14ac:dyDescent="0.2">
      <c r="AD87" s="39" t="s">
        <v>87</v>
      </c>
      <c r="AE87" s="40">
        <f>_xll.qlInterestRateIndexFixingDate($AA$21,AF87)</f>
        <v>42397</v>
      </c>
      <c r="AF87" s="40">
        <f>_xll.qlCalendarAdvance(calendar,$AF86,AD87,,,trigger)</f>
        <v>42401</v>
      </c>
      <c r="AG87" s="40">
        <f>_xll.qlInterestRateIndexMaturity($AA$21,AF87,)</f>
        <v>42492</v>
      </c>
      <c r="AH87" s="43" t="e">
        <f>_xll.qlTenorBasisValue(TenorBasis3M,AF87,_xll.ohTrigger(trigger,$AA$36))</f>
        <v>#NUM!</v>
      </c>
      <c r="AI87" s="90" t="e">
        <f>_xll.qlTenorBasisForwardRate(TenorBasis3M,AF87,_xll.ohTrigger(trigger,$AA$36))</f>
        <v>#NUM!</v>
      </c>
      <c r="AJ87" s="90">
        <f>_xll.qlIndexFixing($AA$21,$AE87,TRUE,_xll.ohTrigger(trigger))</f>
        <v>-5.6915718631056858E-4</v>
      </c>
      <c r="AK87" s="43">
        <f>_xll.qlIndexFixing($AA$6,$AE87,TRUE,trigger)</f>
        <v>-5.4999917995817793E-4</v>
      </c>
      <c r="AL87" s="45">
        <f t="shared" si="17"/>
        <v>-0.19158006352390641</v>
      </c>
    </row>
    <row r="88" spans="30:38" x14ac:dyDescent="0.2">
      <c r="AD88" s="39" t="s">
        <v>87</v>
      </c>
      <c r="AE88" s="40">
        <f>_xll.qlInterestRateIndexFixingDate($AA$21,AF88)</f>
        <v>42398</v>
      </c>
      <c r="AF88" s="40">
        <f>_xll.qlCalendarAdvance(calendar,$AF87,AD88,,,trigger)</f>
        <v>42402</v>
      </c>
      <c r="AG88" s="40">
        <f>_xll.qlInterestRateIndexMaturity($AA$21,AF88,)</f>
        <v>42492</v>
      </c>
      <c r="AH88" s="43" t="e">
        <f>_xll.qlTenorBasisValue(TenorBasis3M,AF88,_xll.ohTrigger(trigger,$AA$36))</f>
        <v>#NUM!</v>
      </c>
      <c r="AI88" s="90" t="e">
        <f>_xll.qlTenorBasisForwardRate(TenorBasis3M,AF88,_xll.ohTrigger(trigger,$AA$36))</f>
        <v>#NUM!</v>
      </c>
      <c r="AJ88" s="90">
        <f>_xll.qlIndexFixing($AA$21,$AE88,TRUE,_xll.ohTrigger(trigger))</f>
        <v>-5.6936951558661519E-4</v>
      </c>
      <c r="AK88" s="43">
        <f>_xll.qlIndexFixing($AA$6,$AE88,TRUE,trigger)</f>
        <v>-5.5000000000000003E-4</v>
      </c>
      <c r="AL88" s="45">
        <f t="shared" si="17"/>
        <v>-0.1936951558661516</v>
      </c>
    </row>
    <row r="89" spans="30:38" x14ac:dyDescent="0.2">
      <c r="AD89" s="39" t="s">
        <v>87</v>
      </c>
      <c r="AE89" s="40">
        <f>_xll.qlInterestRateIndexFixingDate($AA$21,AF89)</f>
        <v>42401</v>
      </c>
      <c r="AF89" s="40">
        <f>_xll.qlCalendarAdvance(calendar,$AF88,AD89,,,trigger)</f>
        <v>42403</v>
      </c>
      <c r="AG89" s="40">
        <f>_xll.qlInterestRateIndexMaturity($AA$21,AF89,)</f>
        <v>42493</v>
      </c>
      <c r="AH89" s="43" t="e">
        <f>_xll.qlTenorBasisValue(TenorBasis3M,AF89,_xll.ohTrigger(trigger,$AA$36))</f>
        <v>#NUM!</v>
      </c>
      <c r="AI89" s="90" t="e">
        <f>_xll.qlTenorBasisForwardRate(TenorBasis3M,AF89,_xll.ohTrigger(trigger,$AA$36))</f>
        <v>#NUM!</v>
      </c>
      <c r="AJ89" s="90">
        <f>_xll.qlIndexFixing($AA$21,$AE89,TRUE,_xll.ohTrigger(trigger))</f>
        <v>-5.6948623641606133E-4</v>
      </c>
      <c r="AK89" s="43">
        <f>_xll.qlIndexFixing($AA$6,$AE89,TRUE,trigger)</f>
        <v>-5.5003403173561904E-4</v>
      </c>
      <c r="AL89" s="45">
        <f t="shared" si="17"/>
        <v>-0.19452204680442289</v>
      </c>
    </row>
    <row r="90" spans="30:38" x14ac:dyDescent="0.2">
      <c r="AD90" s="39" t="s">
        <v>87</v>
      </c>
      <c r="AE90" s="40">
        <f>_xll.qlInterestRateIndexFixingDate($AA$21,AF90)</f>
        <v>42402</v>
      </c>
      <c r="AF90" s="40">
        <f>_xll.qlCalendarAdvance(calendar,$AF89,AD90,,,trigger)</f>
        <v>42404</v>
      </c>
      <c r="AG90" s="40">
        <f>_xll.qlInterestRateIndexMaturity($AA$21,AF90,)</f>
        <v>42494</v>
      </c>
      <c r="AH90" s="43" t="e">
        <f>_xll.qlTenorBasisValue(TenorBasis3M,AF90,_xll.ohTrigger(trigger,$AA$36))</f>
        <v>#NUM!</v>
      </c>
      <c r="AI90" s="90" t="e">
        <f>_xll.qlTenorBasisForwardRate(TenorBasis3M,AF90,_xll.ohTrigger(trigger,$AA$36))</f>
        <v>#NUM!</v>
      </c>
      <c r="AJ90" s="90">
        <f>_xll.qlIndexFixing($AA$21,$AE90,TRUE,_xll.ohTrigger(trigger))</f>
        <v>-5.6958456882183484E-4</v>
      </c>
      <c r="AK90" s="43">
        <f>_xll.qlIndexFixing($AA$6,$AE90,TRUE,trigger)</f>
        <v>-5.5013466258207935E-4</v>
      </c>
      <c r="AL90" s="45">
        <f t="shared" si="17"/>
        <v>-0.19449906239755488</v>
      </c>
    </row>
    <row r="91" spans="30:38" x14ac:dyDescent="0.2">
      <c r="AD91" s="39" t="s">
        <v>87</v>
      </c>
      <c r="AE91" s="40">
        <f>_xll.qlInterestRateIndexFixingDate($AA$21,AF91)</f>
        <v>42403</v>
      </c>
      <c r="AF91" s="40">
        <f>_xll.qlCalendarAdvance(calendar,$AF90,AD91,,,trigger)</f>
        <v>42405</v>
      </c>
      <c r="AG91" s="40">
        <f>_xll.qlInterestRateIndexMaturity($AA$21,AF91,)</f>
        <v>42495</v>
      </c>
      <c r="AH91" s="43" t="e">
        <f>_xll.qlTenorBasisValue(TenorBasis3M,AF91,_xll.ohTrigger(trigger,$AA$36))</f>
        <v>#NUM!</v>
      </c>
      <c r="AI91" s="90" t="e">
        <f>_xll.qlTenorBasisForwardRate(TenorBasis3M,AF91,_xll.ohTrigger(trigger,$AA$36))</f>
        <v>#NUM!</v>
      </c>
      <c r="AJ91" s="90">
        <f>_xll.qlIndexFixing($AA$21,$AE91,TRUE,_xll.ohTrigger(trigger))</f>
        <v>-5.6966582180528746E-4</v>
      </c>
      <c r="AK91" s="43">
        <f>_xll.qlIndexFixing($AA$6,$AE91,TRUE,trigger)</f>
        <v>-5.5029969599878592E-4</v>
      </c>
      <c r="AL91" s="45">
        <f t="shared" si="17"/>
        <v>-0.19366125806501547</v>
      </c>
    </row>
    <row r="92" spans="30:38" x14ac:dyDescent="0.2">
      <c r="AD92" s="39" t="s">
        <v>87</v>
      </c>
      <c r="AE92" s="40">
        <f>_xll.qlInterestRateIndexFixingDate($AA$21,AF92)</f>
        <v>42404</v>
      </c>
      <c r="AF92" s="40">
        <f>_xll.qlCalendarAdvance(calendar,$AF91,AD92,,,trigger)</f>
        <v>42408</v>
      </c>
      <c r="AG92" s="40">
        <f>_xll.qlInterestRateIndexMaturity($AA$21,AF92,)</f>
        <v>42499</v>
      </c>
      <c r="AH92" s="43" t="e">
        <f>_xll.qlTenorBasisValue(TenorBasis3M,AF92,_xll.ohTrigger(trigger,$AA$36))</f>
        <v>#NUM!</v>
      </c>
      <c r="AI92" s="90" t="e">
        <f>_xll.qlTenorBasisForwardRate(TenorBasis3M,AF92,_xll.ohTrigger(trigger,$AA$36))</f>
        <v>#NUM!</v>
      </c>
      <c r="AJ92" s="90">
        <f>_xll.qlIndexFixing($AA$21,$AE92,TRUE,_xll.ohTrigger(trigger))</f>
        <v>-5.697895599914611E-4</v>
      </c>
      <c r="AK92" s="43">
        <f>_xll.qlIndexFixing($AA$6,$AE92,TRUE,trigger)</f>
        <v>-5.5115924626443144E-4</v>
      </c>
      <c r="AL92" s="45">
        <f t="shared" si="17"/>
        <v>-0.18630313727029654</v>
      </c>
    </row>
    <row r="93" spans="30:38" x14ac:dyDescent="0.2">
      <c r="AD93" s="39" t="s">
        <v>87</v>
      </c>
      <c r="AE93" s="40">
        <f>_xll.qlInterestRateIndexFixingDate($AA$21,AF93)</f>
        <v>42405</v>
      </c>
      <c r="AF93" s="40">
        <f>_xll.qlCalendarAdvance(calendar,$AF92,AD93,,,trigger)</f>
        <v>42409</v>
      </c>
      <c r="AG93" s="40">
        <f>_xll.qlInterestRateIndexMaturity($AA$21,AF93,)</f>
        <v>42499</v>
      </c>
      <c r="AH93" s="43" t="e">
        <f>_xll.qlTenorBasisValue(TenorBasis3M,AF93,_xll.ohTrigger(trigger,$AA$36))</f>
        <v>#NUM!</v>
      </c>
      <c r="AI93" s="90" t="e">
        <f>_xll.qlTenorBasisForwardRate(TenorBasis3M,AF93,_xll.ohTrigger(trigger,$AA$36))</f>
        <v>#NUM!</v>
      </c>
      <c r="AJ93" s="90">
        <f>_xll.qlIndexFixing($AA$21,$AE93,TRUE,_xll.ohTrigger(trigger))</f>
        <v>-5.6984621956068793E-4</v>
      </c>
      <c r="AK93" s="43">
        <f>_xll.qlIndexFixing($AA$6,$AE93,TRUE,trigger)</f>
        <v>-5.5155992455617172E-4</v>
      </c>
      <c r="AL93" s="45">
        <f t="shared" si="17"/>
        <v>-0.18286295004516212</v>
      </c>
    </row>
    <row r="94" spans="30:38" x14ac:dyDescent="0.2">
      <c r="AD94" s="39" t="s">
        <v>87</v>
      </c>
      <c r="AE94" s="40">
        <f>_xll.qlInterestRateIndexFixingDate($AA$21,AF94)</f>
        <v>42408</v>
      </c>
      <c r="AF94" s="40">
        <f>_xll.qlCalendarAdvance(calendar,$AF93,AD94,,,trigger)</f>
        <v>42410</v>
      </c>
      <c r="AG94" s="40">
        <f>_xll.qlInterestRateIndexMaturity($AA$21,AF94,)</f>
        <v>42500</v>
      </c>
      <c r="AH94" s="43" t="e">
        <f>_xll.qlTenorBasisValue(TenorBasis3M,AF94,_xll.ohTrigger(trigger,$AA$36))</f>
        <v>#NUM!</v>
      </c>
      <c r="AI94" s="90" t="e">
        <f>_xll.qlTenorBasisForwardRate(TenorBasis3M,AF94,_xll.ohTrigger(trigger,$AA$36))</f>
        <v>#NUM!</v>
      </c>
      <c r="AJ94" s="90">
        <f>_xll.qlIndexFixing($AA$21,$AE94,TRUE,_xll.ohTrigger(trigger))</f>
        <v>-5.6986171046169432E-4</v>
      </c>
      <c r="AK94" s="43">
        <f>_xll.qlIndexFixing($AA$6,$AE94,TRUE,trigger)</f>
        <v>-5.5201402271518258E-4</v>
      </c>
      <c r="AL94" s="45">
        <f t="shared" si="17"/>
        <v>-0.1784768774651174</v>
      </c>
    </row>
    <row r="95" spans="30:38" x14ac:dyDescent="0.2">
      <c r="AD95" s="39" t="s">
        <v>87</v>
      </c>
      <c r="AE95" s="40">
        <f>_xll.qlInterestRateIndexFixingDate($AA$21,AF95)</f>
        <v>42409</v>
      </c>
      <c r="AF95" s="40">
        <f>_xll.qlCalendarAdvance(calendar,$AF94,AD95,,,trigger)</f>
        <v>42411</v>
      </c>
      <c r="AG95" s="40">
        <f>_xll.qlInterestRateIndexMaturity($AA$21,AF95,)</f>
        <v>42501</v>
      </c>
      <c r="AH95" s="43" t="e">
        <f>_xll.qlTenorBasisValue(TenorBasis3M,AF95,_xll.ohTrigger(trigger,$AA$36))</f>
        <v>#NUM!</v>
      </c>
      <c r="AI95" s="90" t="e">
        <f>_xll.qlTenorBasisForwardRate(TenorBasis3M,AF95,_xll.ohTrigger(trigger,$AA$36))</f>
        <v>#NUM!</v>
      </c>
      <c r="AJ95" s="90">
        <f>_xll.qlIndexFixing($AA$21,$AE95,TRUE,_xll.ohTrigger(trigger))</f>
        <v>-5.6986797594893446E-4</v>
      </c>
      <c r="AK95" s="43">
        <f>_xll.qlIndexFixing($AA$6,$AE95,TRUE,trigger)</f>
        <v>-5.5251934420086899E-4</v>
      </c>
      <c r="AL95" s="45">
        <f t="shared" si="17"/>
        <v>-0.17348631748065466</v>
      </c>
    </row>
    <row r="96" spans="30:38" x14ac:dyDescent="0.2">
      <c r="AD96" s="39" t="s">
        <v>87</v>
      </c>
      <c r="AE96" s="40">
        <f>_xll.qlInterestRateIndexFixingDate($AA$21,AF96)</f>
        <v>42410</v>
      </c>
      <c r="AF96" s="40">
        <f>_xll.qlCalendarAdvance(calendar,$AF95,AD96,,,trigger)</f>
        <v>42412</v>
      </c>
      <c r="AG96" s="40">
        <f>_xll.qlInterestRateIndexMaturity($AA$21,AF96,)</f>
        <v>42502</v>
      </c>
      <c r="AH96" s="43" t="e">
        <f>_xll.qlTenorBasisValue(TenorBasis3M,AF96,_xll.ohTrigger(trigger,$AA$36))</f>
        <v>#NUM!</v>
      </c>
      <c r="AI96" s="90" t="e">
        <f>_xll.qlTenorBasisForwardRate(TenorBasis3M,AF96,_xll.ohTrigger(trigger,$AA$36))</f>
        <v>#NUM!</v>
      </c>
      <c r="AJ96" s="90">
        <f>_xll.qlIndexFixing($AA$21,$AE96,TRUE,_xll.ohTrigger(trigger))</f>
        <v>-5.6986632502553647E-4</v>
      </c>
      <c r="AK96" s="43">
        <f>_xll.qlIndexFixing($AA$6,$AE96,TRUE,trigger)</f>
        <v>-5.5307369247263583E-4</v>
      </c>
      <c r="AL96" s="45">
        <f t="shared" si="17"/>
        <v>-0.16792632552900641</v>
      </c>
    </row>
    <row r="97" spans="30:38" x14ac:dyDescent="0.2">
      <c r="AD97" s="39" t="s">
        <v>87</v>
      </c>
      <c r="AE97" s="40">
        <f>_xll.qlInterestRateIndexFixingDate($AA$21,AF97)</f>
        <v>42411</v>
      </c>
      <c r="AF97" s="40">
        <f>_xll.qlCalendarAdvance(calendar,$AF96,AD97,,,trigger)</f>
        <v>42415</v>
      </c>
      <c r="AG97" s="40">
        <f>_xll.qlInterestRateIndexMaturity($AA$21,AF97,)</f>
        <v>42506</v>
      </c>
      <c r="AH97" s="43" t="e">
        <f>_xll.qlTenorBasisValue(TenorBasis3M,AF97,_xll.ohTrigger(trigger,$AA$36))</f>
        <v>#NUM!</v>
      </c>
      <c r="AI97" s="90" t="e">
        <f>_xll.qlTenorBasisForwardRate(TenorBasis3M,AF97,_xll.ohTrigger(trigger,$AA$36))</f>
        <v>#NUM!</v>
      </c>
      <c r="AJ97" s="90">
        <f>_xll.qlIndexFixing($AA$21,$AE97,TRUE,_xll.ohTrigger(trigger))</f>
        <v>-5.6986768649189496E-4</v>
      </c>
      <c r="AK97" s="43">
        <f>_xll.qlIndexFixing($AA$6,$AE97,TRUE,trigger)</f>
        <v>-5.5500893259846802E-4</v>
      </c>
      <c r="AL97" s="45">
        <f t="shared" si="17"/>
        <v>-0.14858753893426932</v>
      </c>
    </row>
    <row r="98" spans="30:38" x14ac:dyDescent="0.2">
      <c r="AD98" s="39" t="s">
        <v>87</v>
      </c>
      <c r="AE98" s="40">
        <f>_xll.qlInterestRateIndexFixingDate($AA$21,AF98)</f>
        <v>42412</v>
      </c>
      <c r="AF98" s="40">
        <f>_xll.qlCalendarAdvance(calendar,$AF97,AD98,,,trigger)</f>
        <v>42416</v>
      </c>
      <c r="AG98" s="40">
        <f>_xll.qlInterestRateIndexMaturity($AA$21,AF98,)</f>
        <v>42506</v>
      </c>
      <c r="AH98" s="43" t="e">
        <f>_xll.qlTenorBasisValue(TenorBasis3M,AF98,_xll.ohTrigger(trigger,$AA$36))</f>
        <v>#NUM!</v>
      </c>
      <c r="AI98" s="90" t="e">
        <f>_xll.qlTenorBasisForwardRate(TenorBasis3M,AF98,_xll.ohTrigger(trigger,$AA$36))</f>
        <v>#NUM!</v>
      </c>
      <c r="AJ98" s="90">
        <f>_xll.qlIndexFixing($AA$21,$AE98,TRUE,_xll.ohTrigger(trigger))</f>
        <v>-5.698067372295057E-4</v>
      </c>
      <c r="AK98" s="43">
        <f>_xll.qlIndexFixing($AA$6,$AE98,TRUE,trigger)</f>
        <v>-5.557374226086056E-4</v>
      </c>
      <c r="AL98" s="45">
        <f t="shared" si="17"/>
        <v>-0.14069314620900097</v>
      </c>
    </row>
    <row r="99" spans="30:38" x14ac:dyDescent="0.2">
      <c r="AD99" s="39" t="s">
        <v>87</v>
      </c>
      <c r="AE99" s="40">
        <f>_xll.qlInterestRateIndexFixingDate($AA$21,AF99)</f>
        <v>42415</v>
      </c>
      <c r="AF99" s="40">
        <f>_xll.qlCalendarAdvance(calendar,$AF98,AD99,,,trigger)</f>
        <v>42417</v>
      </c>
      <c r="AG99" s="40">
        <f>_xll.qlInterestRateIndexMaturity($AA$21,AF99,)</f>
        <v>42507</v>
      </c>
      <c r="AH99" s="43" t="e">
        <f>_xll.qlTenorBasisValue(TenorBasis3M,AF99,_xll.ohTrigger(trigger,$AA$36))</f>
        <v>#NUM!</v>
      </c>
      <c r="AI99" s="90" t="e">
        <f>_xll.qlTenorBasisForwardRate(TenorBasis3M,AF99,_xll.ohTrigger(trigger,$AA$36))</f>
        <v>#NUM!</v>
      </c>
      <c r="AJ99" s="90">
        <f>_xll.qlIndexFixing($AA$21,$AE99,TRUE,_xll.ohTrigger(trigger))</f>
        <v>-5.6978513925942664E-4</v>
      </c>
      <c r="AK99" s="43">
        <f>_xll.qlIndexFixing($AA$6,$AE99,TRUE,trigger)</f>
        <v>-5.5650395670184814E-4</v>
      </c>
      <c r="AL99" s="45">
        <f t="shared" si="17"/>
        <v>-0.13281182557578508</v>
      </c>
    </row>
    <row r="100" spans="30:38" x14ac:dyDescent="0.2">
      <c r="AD100" s="39" t="s">
        <v>87</v>
      </c>
      <c r="AE100" s="40">
        <f>_xll.qlInterestRateIndexFixingDate($AA$21,AF100)</f>
        <v>42416</v>
      </c>
      <c r="AF100" s="40">
        <f>_xll.qlCalendarAdvance(calendar,$AF99,AD100,,,trigger)</f>
        <v>42418</v>
      </c>
      <c r="AG100" s="40">
        <f>_xll.qlInterestRateIndexMaturity($AA$21,AF100,)</f>
        <v>42508</v>
      </c>
      <c r="AH100" s="43" t="e">
        <f>_xll.qlTenorBasisValue(TenorBasis3M,AF100,_xll.ohTrigger(trigger,$AA$36))</f>
        <v>#NUM!</v>
      </c>
      <c r="AI100" s="90" t="e">
        <f>_xll.qlTenorBasisForwardRate(TenorBasis3M,AF100,_xll.ohTrigger(trigger,$AA$36))</f>
        <v>#NUM!</v>
      </c>
      <c r="AJ100" s="90">
        <f>_xll.qlIndexFixing($AA$21,$AE100,TRUE,_xll.ohTrigger(trigger))</f>
        <v>-5.6976347888415546E-4</v>
      </c>
      <c r="AK100" s="43">
        <f>_xll.qlIndexFixing($AA$6,$AE100,TRUE,trigger)</f>
        <v>-5.5730633833760048E-4</v>
      </c>
      <c r="AL100" s="45">
        <f t="shared" si="17"/>
        <v>-0.12457140546554978</v>
      </c>
    </row>
    <row r="101" spans="30:38" x14ac:dyDescent="0.2">
      <c r="AD101" s="39" t="s">
        <v>87</v>
      </c>
      <c r="AE101" s="40">
        <f>_xll.qlInterestRateIndexFixingDate($AA$21,AF101)</f>
        <v>42417</v>
      </c>
      <c r="AF101" s="40">
        <f>_xll.qlCalendarAdvance(calendar,$AF100,AD101,,,trigger)</f>
        <v>42419</v>
      </c>
      <c r="AG101" s="40">
        <f>_xll.qlInterestRateIndexMaturity($AA$21,AF101,)</f>
        <v>42509</v>
      </c>
      <c r="AH101" s="43" t="e">
        <f>_xll.qlTenorBasisValue(TenorBasis3M,AF101,_xll.ohTrigger(trigger,$AA$36))</f>
        <v>#NUM!</v>
      </c>
      <c r="AI101" s="90" t="e">
        <f>_xll.qlTenorBasisForwardRate(TenorBasis3M,AF101,_xll.ohTrigger(trigger,$AA$36))</f>
        <v>#NUM!</v>
      </c>
      <c r="AJ101" s="90">
        <f>_xll.qlIndexFixing($AA$21,$AE101,TRUE,_xll.ohTrigger(trigger))</f>
        <v>-5.6974306510282346E-4</v>
      </c>
      <c r="AK101" s="43">
        <f>_xll.qlIndexFixing($AA$6,$AE101,TRUE,trigger)</f>
        <v>-5.5814237097526751E-4</v>
      </c>
      <c r="AL101" s="45">
        <f t="shared" si="17"/>
        <v>-0.11600694127555955</v>
      </c>
    </row>
    <row r="102" spans="30:38" x14ac:dyDescent="0.2">
      <c r="AD102" s="39" t="s">
        <v>87</v>
      </c>
      <c r="AE102" s="40">
        <f>_xll.qlInterestRateIndexFixingDate($AA$21,AF102)</f>
        <v>42418</v>
      </c>
      <c r="AF102" s="40">
        <f>_xll.qlCalendarAdvance(calendar,$AF101,AD102,,,trigger)</f>
        <v>42422</v>
      </c>
      <c r="AG102" s="40">
        <f>_xll.qlInterestRateIndexMaturity($AA$21,AF102,)</f>
        <v>42513</v>
      </c>
      <c r="AH102" s="43" t="e">
        <f>_xll.qlTenorBasisValue(TenorBasis3M,AF102,_xll.ohTrigger(trigger,$AA$36))</f>
        <v>#NUM!</v>
      </c>
      <c r="AI102" s="90" t="e">
        <f>_xll.qlTenorBasisForwardRate(TenorBasis3M,AF102,_xll.ohTrigger(trigger,$AA$36))</f>
        <v>#NUM!</v>
      </c>
      <c r="AJ102" s="90">
        <f>_xll.qlIndexFixing($AA$21,$AE102,TRUE,_xll.ohTrigger(trigger))</f>
        <v>-5.698356185712683E-4</v>
      </c>
      <c r="AK102" s="43">
        <f>_xll.qlIndexFixing($AA$6,$AE102,TRUE,trigger)</f>
        <v>-5.6083040949380574E-4</v>
      </c>
      <c r="AL102" s="45">
        <f t="shared" si="17"/>
        <v>-9.0052090774625629E-2</v>
      </c>
    </row>
    <row r="103" spans="30:38" x14ac:dyDescent="0.2">
      <c r="AD103" s="39" t="s">
        <v>87</v>
      </c>
      <c r="AE103" s="40">
        <f>_xll.qlInterestRateIndexFixingDate($AA$21,AF103)</f>
        <v>42419</v>
      </c>
      <c r="AF103" s="40">
        <f>_xll.qlCalendarAdvance(calendar,$AF102,AD103,,,trigger)</f>
        <v>42423</v>
      </c>
      <c r="AG103" s="40">
        <f>_xll.qlInterestRateIndexMaturity($AA$21,AF103,)</f>
        <v>42513</v>
      </c>
      <c r="AH103" s="43" t="e">
        <f>_xll.qlTenorBasisValue(TenorBasis3M,AF103,_xll.ohTrigger(trigger,$AA$36))</f>
        <v>#NUM!</v>
      </c>
      <c r="AI103" s="90" t="e">
        <f>_xll.qlTenorBasisForwardRate(TenorBasis3M,AF103,_xll.ohTrigger(trigger,$AA$36))</f>
        <v>#NUM!</v>
      </c>
      <c r="AJ103" s="90">
        <f>_xll.qlIndexFixing($AA$21,$AE103,TRUE,_xll.ohTrigger(trigger))</f>
        <v>-5.6970005594614292E-4</v>
      </c>
      <c r="AK103" s="43">
        <f>_xll.qlIndexFixing($AA$6,$AE103,TRUE,trigger)</f>
        <v>-5.6177908073318055E-4</v>
      </c>
      <c r="AL103" s="45">
        <f t="shared" si="17"/>
        <v>-7.9209752129623778E-2</v>
      </c>
    </row>
    <row r="104" spans="30:38" x14ac:dyDescent="0.2">
      <c r="AD104" s="39" t="s">
        <v>87</v>
      </c>
      <c r="AE104" s="40">
        <f>_xll.qlInterestRateIndexFixingDate($AA$21,AF104)</f>
        <v>42422</v>
      </c>
      <c r="AF104" s="40">
        <f>_xll.qlCalendarAdvance(calendar,$AF103,AD104,,,trigger)</f>
        <v>42424</v>
      </c>
      <c r="AG104" s="40">
        <f>_xll.qlInterestRateIndexMaturity($AA$21,AF104,)</f>
        <v>42514</v>
      </c>
      <c r="AH104" s="43" t="e">
        <f>_xll.qlTenorBasisValue(TenorBasis3M,AF104,_xll.ohTrigger(trigger,$AA$36))</f>
        <v>#NUM!</v>
      </c>
      <c r="AI104" s="90" t="e">
        <f>_xll.qlTenorBasisForwardRate(TenorBasis3M,AF104,_xll.ohTrigger(trigger,$AA$36))</f>
        <v>#NUM!</v>
      </c>
      <c r="AJ104" s="90">
        <f>_xll.qlIndexFixing($AA$21,$AE104,TRUE,_xll.ohTrigger(trigger))</f>
        <v>-5.6970551015433912E-4</v>
      </c>
      <c r="AK104" s="43">
        <f>_xll.qlIndexFixing($AA$6,$AE104,TRUE,trigger)</f>
        <v>-5.6275042027149446E-4</v>
      </c>
      <c r="AL104" s="45">
        <f t="shared" si="17"/>
        <v>-6.9550898828446603E-2</v>
      </c>
    </row>
    <row r="105" spans="30:38" x14ac:dyDescent="0.2">
      <c r="AD105" s="39" t="s">
        <v>87</v>
      </c>
      <c r="AE105" s="40">
        <f>_xll.qlInterestRateIndexFixingDate($AA$21,AF105)</f>
        <v>42423</v>
      </c>
      <c r="AF105" s="40">
        <f>_xll.qlCalendarAdvance(calendar,$AF104,AD105,,,trigger)</f>
        <v>42425</v>
      </c>
      <c r="AG105" s="40">
        <f>_xll.qlInterestRateIndexMaturity($AA$21,AF105,)</f>
        <v>42515</v>
      </c>
      <c r="AH105" s="43" t="e">
        <f>_xll.qlTenorBasisValue(TenorBasis3M,AF105,_xll.ohTrigger(trigger,$AA$36))</f>
        <v>#NUM!</v>
      </c>
      <c r="AI105" s="90" t="e">
        <f>_xll.qlTenorBasisForwardRate(TenorBasis3M,AF105,_xll.ohTrigger(trigger,$AA$36))</f>
        <v>#NUM!</v>
      </c>
      <c r="AJ105" s="90">
        <f>_xll.qlIndexFixing($AA$21,$AE105,TRUE,_xll.ohTrigger(trigger))</f>
        <v>-5.697200649623646E-4</v>
      </c>
      <c r="AK105" s="43">
        <f>_xll.qlIndexFixing($AA$6,$AE105,TRUE,trigger)</f>
        <v>-5.6374223156815245E-4</v>
      </c>
      <c r="AL105" s="45">
        <f t="shared" si="17"/>
        <v>-5.9778333942121481E-2</v>
      </c>
    </row>
    <row r="106" spans="30:38" x14ac:dyDescent="0.2">
      <c r="AD106" s="39" t="s">
        <v>87</v>
      </c>
      <c r="AE106" s="40">
        <f>_xll.qlInterestRateIndexFixingDate($AA$21,AF106)</f>
        <v>42424</v>
      </c>
      <c r="AF106" s="40">
        <f>_xll.qlCalendarAdvance(calendar,$AF105,AD106,,,trigger)</f>
        <v>42426</v>
      </c>
      <c r="AG106" s="40">
        <f>_xll.qlInterestRateIndexMaturity($AA$21,AF106,)</f>
        <v>42516</v>
      </c>
      <c r="AH106" s="43" t="e">
        <f>_xll.qlTenorBasisValue(TenorBasis3M,AF106,_xll.ohTrigger(trigger,$AA$36))</f>
        <v>#NUM!</v>
      </c>
      <c r="AI106" s="90" t="e">
        <f>_xll.qlTenorBasisForwardRate(TenorBasis3M,AF106,_xll.ohTrigger(trigger,$AA$36))</f>
        <v>#NUM!</v>
      </c>
      <c r="AJ106" s="90">
        <f>_xll.qlIndexFixing($AA$21,$AE106,TRUE,_xll.ohTrigger(trigger))</f>
        <v>-5.6974502937157112E-4</v>
      </c>
      <c r="AK106" s="43">
        <f>_xll.qlIndexFixing($AA$6,$AE106,TRUE,trigger)</f>
        <v>-5.6475231808255949E-4</v>
      </c>
      <c r="AL106" s="45">
        <f t="shared" si="17"/>
        <v>-4.9927112890116268E-2</v>
      </c>
    </row>
    <row r="107" spans="30:38" x14ac:dyDescent="0.2">
      <c r="AD107" s="39" t="s">
        <v>87</v>
      </c>
      <c r="AE107" s="40">
        <f>_xll.qlInterestRateIndexFixingDate($AA$21,AF107)</f>
        <v>42425</v>
      </c>
      <c r="AF107" s="40">
        <f>_xll.qlCalendarAdvance(calendar,$AF106,AD107,,,trigger)</f>
        <v>42429</v>
      </c>
      <c r="AG107" s="40">
        <f>_xll.qlInterestRateIndexMaturity($AA$21,AF107,)</f>
        <v>42521</v>
      </c>
      <c r="AH107" s="43" t="e">
        <f>_xll.qlTenorBasisValue(TenorBasis3M,AF107,_xll.ohTrigger(trigger,$AA$36))</f>
        <v>#NUM!</v>
      </c>
      <c r="AI107" s="90" t="e">
        <f>_xll.qlTenorBasisForwardRate(TenorBasis3M,AF107,_xll.ohTrigger(trigger,$AA$36))</f>
        <v>#NUM!</v>
      </c>
      <c r="AJ107" s="90">
        <f>_xll.qlIndexFixing($AA$21,$AE107,TRUE,_xll.ohTrigger(trigger))</f>
        <v>-5.7039132985347652E-4</v>
      </c>
      <c r="AK107" s="43">
        <f>_xll.qlIndexFixing($AA$6,$AE107,TRUE,trigger)</f>
        <v>-5.678702635263231E-4</v>
      </c>
      <c r="AL107" s="45">
        <f t="shared" si="17"/>
        <v>-2.5210663271534171E-2</v>
      </c>
    </row>
    <row r="108" spans="30:38" x14ac:dyDescent="0.2">
      <c r="AD108" s="39" t="s">
        <v>87</v>
      </c>
      <c r="AE108" s="40">
        <f>_xll.qlInterestRateIndexFixingDate($AA$21,AF108)</f>
        <v>42426</v>
      </c>
      <c r="AF108" s="40">
        <f>_xll.qlCalendarAdvance(calendar,$AF107,AD108,,,trigger)</f>
        <v>42430</v>
      </c>
      <c r="AG108" s="40">
        <f>_xll.qlInterestRateIndexMaturity($AA$21,AF108,)</f>
        <v>42522</v>
      </c>
      <c r="AH108" s="43" t="e">
        <f>_xll.qlTenorBasisValue(TenorBasis3M,AF108,_xll.ohTrigger(trigger,$AA$36))</f>
        <v>#NUM!</v>
      </c>
      <c r="AI108" s="90" t="e">
        <f>_xll.qlTenorBasisForwardRate(TenorBasis3M,AF108,_xll.ohTrigger(trigger,$AA$36))</f>
        <v>#NUM!</v>
      </c>
      <c r="AJ108" s="90">
        <f>_xll.qlIndexFixing($AA$21,$AE108,TRUE,_xll.ohTrigger(trigger))</f>
        <v>-5.705041923958319E-4</v>
      </c>
      <c r="AK108" s="43">
        <f>_xll.qlIndexFixing($AA$6,$AE108,TRUE,trigger)</f>
        <v>-5.6893148550577486E-4</v>
      </c>
      <c r="AL108" s="45">
        <f t="shared" si="17"/>
        <v>-1.5727068900570462E-2</v>
      </c>
    </row>
    <row r="109" spans="30:38" x14ac:dyDescent="0.2">
      <c r="AD109" s="39" t="s">
        <v>87</v>
      </c>
      <c r="AE109" s="40">
        <f>_xll.qlInterestRateIndexFixingDate($AA$21,AF109)</f>
        <v>42429</v>
      </c>
      <c r="AF109" s="40">
        <f>_xll.qlCalendarAdvance(calendar,$AF108,AD109,,,trigger)</f>
        <v>42431</v>
      </c>
      <c r="AG109" s="40">
        <f>_xll.qlInterestRateIndexMaturity($AA$21,AF109,)</f>
        <v>42523</v>
      </c>
      <c r="AH109" s="43" t="e">
        <f>_xll.qlTenorBasisValue(TenorBasis3M,AF109,_xll.ohTrigger(trigger,$AA$36))</f>
        <v>#NUM!</v>
      </c>
      <c r="AI109" s="90" t="e">
        <f>_xll.qlTenorBasisForwardRate(TenorBasis3M,AF109,_xll.ohTrigger(trigger,$AA$36))</f>
        <v>#NUM!</v>
      </c>
      <c r="AJ109" s="90">
        <f>_xll.qlIndexFixing($AA$21,$AE109,TRUE,_xll.ohTrigger(trigger))</f>
        <v>-5.7063443633103401E-4</v>
      </c>
      <c r="AK109" s="43">
        <f>_xll.qlIndexFixing($AA$6,$AE109,TRUE,trigger)</f>
        <v>-5.7000000000000009E-4</v>
      </c>
      <c r="AL109" s="45">
        <f t="shared" si="17"/>
        <v>-6.3443633103392027E-3</v>
      </c>
    </row>
    <row r="110" spans="30:38" x14ac:dyDescent="0.2">
      <c r="AD110" s="39" t="s">
        <v>87</v>
      </c>
      <c r="AE110" s="40">
        <f>_xll.qlInterestRateIndexFixingDate($AA$21,AF110)</f>
        <v>42430</v>
      </c>
      <c r="AF110" s="40">
        <f>_xll.qlCalendarAdvance(calendar,$AF109,AD110,,,trigger)</f>
        <v>42432</v>
      </c>
      <c r="AG110" s="40">
        <f>_xll.qlInterestRateIndexMaturity($AA$21,AF110,)</f>
        <v>42524</v>
      </c>
      <c r="AH110" s="43" t="e">
        <f>_xll.qlTenorBasisValue(TenorBasis3M,AF110,_xll.ohTrigger(trigger,$AA$36))</f>
        <v>#NUM!</v>
      </c>
      <c r="AI110" s="90" t="e">
        <f>_xll.qlTenorBasisForwardRate(TenorBasis3M,AF110,_xll.ohTrigger(trigger,$AA$36))</f>
        <v>#NUM!</v>
      </c>
      <c r="AJ110" s="90">
        <f>_xll.qlIndexFixing($AA$21,$AE110,TRUE,_xll.ohTrigger(trigger))</f>
        <v>-5.7078334219823584E-4</v>
      </c>
      <c r="AK110" s="43">
        <f>_xll.qlIndexFixing($AA$6,$AE110,TRUE,trigger)</f>
        <v>-5.709967201166042E-4</v>
      </c>
      <c r="AL110" s="45">
        <f t="shared" si="17"/>
        <v>2.1337791836835863E-3</v>
      </c>
    </row>
    <row r="111" spans="30:38" x14ac:dyDescent="0.2">
      <c r="AD111" s="39" t="s">
        <v>87</v>
      </c>
      <c r="AE111" s="40">
        <f>_xll.qlInterestRateIndexFixingDate($AA$21,AF111)</f>
        <v>42431</v>
      </c>
      <c r="AF111" s="40">
        <f>_xll.qlCalendarAdvance(calendar,$AF110,AD111,,,trigger)</f>
        <v>42433</v>
      </c>
      <c r="AG111" s="40">
        <f>_xll.qlInterestRateIndexMaturity($AA$21,AF111,)</f>
        <v>42527</v>
      </c>
      <c r="AH111" s="43" t="e">
        <f>_xll.qlTenorBasisValue(TenorBasis3M,AF111,_xll.ohTrigger(trigger,$AA$36))</f>
        <v>#NUM!</v>
      </c>
      <c r="AI111" s="90" t="e">
        <f>_xll.qlTenorBasisForwardRate(TenorBasis3M,AF111,_xll.ohTrigger(trigger,$AA$36))</f>
        <v>#NUM!</v>
      </c>
      <c r="AJ111" s="90">
        <f>_xll.qlIndexFixing($AA$21,$AE111,TRUE,_xll.ohTrigger(trigger))</f>
        <v>-5.7163160891197083E-4</v>
      </c>
      <c r="AK111" s="43">
        <f>_xll.qlIndexFixing($AA$6,$AE111,TRUE,trigger)</f>
        <v>-5.7185131195332684E-4</v>
      </c>
      <c r="AL111" s="45">
        <f t="shared" si="17"/>
        <v>2.1970304135601314E-3</v>
      </c>
    </row>
    <row r="112" spans="30:38" x14ac:dyDescent="0.2">
      <c r="AD112" s="39" t="s">
        <v>87</v>
      </c>
      <c r="AE112" s="40">
        <f>_xll.qlInterestRateIndexFixingDate($AA$21,AF112)</f>
        <v>42432</v>
      </c>
      <c r="AF112" s="40">
        <f>_xll.qlCalendarAdvance(calendar,$AF111,AD112,,,trigger)</f>
        <v>42436</v>
      </c>
      <c r="AG112" s="40">
        <f>_xll.qlInterestRateIndexMaturity($AA$21,AF112,)</f>
        <v>42528</v>
      </c>
      <c r="AH112" s="43" t="e">
        <f>_xll.qlTenorBasisValue(TenorBasis3M,AF112,_xll.ohTrigger(trigger,$AA$36))</f>
        <v>#NUM!</v>
      </c>
      <c r="AI112" s="90" t="e">
        <f>_xll.qlTenorBasisForwardRate(TenorBasis3M,AF112,_xll.ohTrigger(trigger,$AA$36))</f>
        <v>#NUM!</v>
      </c>
      <c r="AJ112" s="90">
        <f>_xll.qlIndexFixing($AA$21,$AE112,TRUE,_xll.ohTrigger(trigger))</f>
        <v>-5.7159119572231215E-4</v>
      </c>
      <c r="AK112" s="43">
        <f>_xll.qlIndexFixing($AA$6,$AE112,TRUE,trigger)</f>
        <v>-5.7367164723026926E-4</v>
      </c>
      <c r="AL112" s="45">
        <f t="shared" si="17"/>
        <v>2.0804515079571144E-2</v>
      </c>
    </row>
    <row r="113" spans="30:38" x14ac:dyDescent="0.2">
      <c r="AD113" s="39" t="s">
        <v>87</v>
      </c>
      <c r="AE113" s="40">
        <f>_xll.qlInterestRateIndexFixingDate($AA$21,AF113)</f>
        <v>42433</v>
      </c>
      <c r="AF113" s="40">
        <f>_xll.qlCalendarAdvance(calendar,$AF112,AD113,,,trigger)</f>
        <v>42437</v>
      </c>
      <c r="AG113" s="40">
        <f>_xll.qlInterestRateIndexMaturity($AA$21,AF113,)</f>
        <v>42529</v>
      </c>
      <c r="AH113" s="43" t="e">
        <f>_xll.qlTenorBasisValue(TenorBasis3M,AF113,_xll.ohTrigger(trigger,$AA$36))</f>
        <v>#NUM!</v>
      </c>
      <c r="AI113" s="90" t="e">
        <f>_xll.qlTenorBasisForwardRate(TenorBasis3M,AF113,_xll.ohTrigger(trigger,$AA$36))</f>
        <v>#NUM!</v>
      </c>
      <c r="AJ113" s="90">
        <f>_xll.qlIndexFixing($AA$21,$AE113,TRUE,_xll.ohTrigger(trigger))</f>
        <v>-5.7185261929988023E-4</v>
      </c>
      <c r="AK113" s="43">
        <f>_xll.qlIndexFixing($AA$6,$AE113,TRUE,trigger)</f>
        <v>-5.74067055393529E-4</v>
      </c>
      <c r="AL113" s="45">
        <f t="shared" si="17"/>
        <v>2.2144360936487712E-2</v>
      </c>
    </row>
    <row r="114" spans="30:38" x14ac:dyDescent="0.2">
      <c r="AD114" s="39" t="s">
        <v>87</v>
      </c>
      <c r="AE114" s="40">
        <f>_xll.qlInterestRateIndexFixingDate($AA$21,AF114)</f>
        <v>42436</v>
      </c>
      <c r="AF114" s="40">
        <f>_xll.qlCalendarAdvance(calendar,$AF113,AD114,,,trigger)</f>
        <v>42438</v>
      </c>
      <c r="AG114" s="40">
        <f>_xll.qlInterestRateIndexMaturity($AA$21,AF114,)</f>
        <v>42530</v>
      </c>
      <c r="AH114" s="43" t="e">
        <f>_xll.qlTenorBasisValue(TenorBasis3M,AF114,_xll.ohTrigger(trigger,$AA$36))</f>
        <v>#NUM!</v>
      </c>
      <c r="AI114" s="90" t="e">
        <f>_xll.qlTenorBasisForwardRate(TenorBasis3M,AF114,_xll.ohTrigger(trigger,$AA$36))</f>
        <v>#NUM!</v>
      </c>
      <c r="AJ114" s="90">
        <f>_xll.qlIndexFixing($AA$21,$AE114,TRUE,_xll.ohTrigger(trigger))</f>
        <v>-5.7214038802785741E-4</v>
      </c>
      <c r="AK114" s="43">
        <f>_xll.qlIndexFixing($AA$6,$AE114,TRUE,trigger)</f>
        <v>-5.7437499999993876E-4</v>
      </c>
      <c r="AL114" s="45">
        <f t="shared" si="17"/>
        <v>2.2346119720813469E-2</v>
      </c>
    </row>
    <row r="115" spans="30:38" x14ac:dyDescent="0.2">
      <c r="AD115" s="39" t="s">
        <v>87</v>
      </c>
      <c r="AE115" s="40">
        <f>_xll.qlInterestRateIndexFixingDate($AA$21,AF115)</f>
        <v>42437</v>
      </c>
      <c r="AF115" s="40">
        <f>_xll.qlCalendarAdvance(calendar,$AF114,AD115,,,trigger)</f>
        <v>42439</v>
      </c>
      <c r="AG115" s="40">
        <f>_xll.qlInterestRateIndexMaturity($AA$21,AF115,)</f>
        <v>42531</v>
      </c>
      <c r="AH115" s="43" t="e">
        <f>_xll.qlTenorBasisValue(TenorBasis3M,AF115,_xll.ohTrigger(trigger,$AA$36))</f>
        <v>#NUM!</v>
      </c>
      <c r="AI115" s="90" t="e">
        <f>_xll.qlTenorBasisForwardRate(TenorBasis3M,AF115,_xll.ohTrigger(trigger,$AA$36))</f>
        <v>#NUM!</v>
      </c>
      <c r="AJ115" s="90">
        <f>_xll.qlIndexFixing($AA$21,$AE115,TRUE,_xll.ohTrigger(trigger))</f>
        <v>-5.7245578243670791E-4</v>
      </c>
      <c r="AK115" s="43">
        <f>_xll.qlIndexFixing($AA$6,$AE115,TRUE,trigger)</f>
        <v>-5.7460641399410459E-4</v>
      </c>
      <c r="AL115" s="45">
        <f t="shared" si="17"/>
        <v>2.1506315573966827E-2</v>
      </c>
    </row>
    <row r="116" spans="30:38" x14ac:dyDescent="0.2">
      <c r="AD116" s="39" t="s">
        <v>87</v>
      </c>
      <c r="AE116" s="40">
        <f>_xll.qlInterestRateIndexFixingDate($AA$21,AF116)</f>
        <v>42438</v>
      </c>
      <c r="AF116" s="40">
        <f>_xll.qlCalendarAdvance(calendar,$AF115,AD116,,,trigger)</f>
        <v>42440</v>
      </c>
      <c r="AG116" s="40">
        <f>_xll.qlInterestRateIndexMaturity($AA$21,AF116,)</f>
        <v>42534</v>
      </c>
      <c r="AH116" s="43" t="e">
        <f>_xll.qlTenorBasisValue(TenorBasis3M,AF116,_xll.ohTrigger(trigger,$AA$36))</f>
        <v>#NUM!</v>
      </c>
      <c r="AI116" s="90" t="e">
        <f>_xll.qlTenorBasisForwardRate(TenorBasis3M,AF116,_xll.ohTrigger(trigger,$AA$36))</f>
        <v>#NUM!</v>
      </c>
      <c r="AJ116" s="90">
        <f>_xll.qlIndexFixing($AA$21,$AE116,TRUE,_xll.ohTrigger(trigger))</f>
        <v>-5.73728341641538E-4</v>
      </c>
      <c r="AK116" s="43">
        <f>_xll.qlIndexFixing($AA$6,$AE116,TRUE,trigger)</f>
        <v>-5.7477223032063288E-4</v>
      </c>
      <c r="AL116" s="45">
        <f t="shared" si="17"/>
        <v>1.0438886790948817E-2</v>
      </c>
    </row>
    <row r="117" spans="30:38" x14ac:dyDescent="0.2">
      <c r="AD117" s="39" t="s">
        <v>87</v>
      </c>
      <c r="AE117" s="40">
        <f>_xll.qlInterestRateIndexFixingDate($AA$21,AF117)</f>
        <v>42439</v>
      </c>
      <c r="AF117" s="40">
        <f>_xll.qlCalendarAdvance(calendar,$AF116,AD117,,,trigger)</f>
        <v>42443</v>
      </c>
      <c r="AG117" s="40">
        <f>_xll.qlInterestRateIndexMaturity($AA$21,AF117,)</f>
        <v>42535</v>
      </c>
      <c r="AH117" s="43" t="e">
        <f>_xll.qlTenorBasisValue(TenorBasis3M,AF117,_xll.ohTrigger(trigger,$AA$36))</f>
        <v>#NUM!</v>
      </c>
      <c r="AI117" s="90" t="e">
        <f>_xll.qlTenorBasisForwardRate(TenorBasis3M,AF117,_xll.ohTrigger(trigger,$AA$36))</f>
        <v>#NUM!</v>
      </c>
      <c r="AJ117" s="90">
        <f>_xll.qlIndexFixing($AA$21,$AE117,TRUE,_xll.ohTrigger(trigger))</f>
        <v>-5.7401922753791662E-4</v>
      </c>
      <c r="AK117" s="43">
        <f>_xll.qlIndexFixing($AA$6,$AE117,TRUE,trigger)</f>
        <v>-5.7498542274045492E-4</v>
      </c>
      <c r="AL117" s="45">
        <f t="shared" si="17"/>
        <v>9.6619520253830079E-3</v>
      </c>
    </row>
    <row r="118" spans="30:38" x14ac:dyDescent="0.2">
      <c r="AD118" s="39" t="s">
        <v>87</v>
      </c>
      <c r="AE118" s="40">
        <f>_xll.qlInterestRateIndexFixingDate($AA$21,AF118)</f>
        <v>42440</v>
      </c>
      <c r="AF118" s="40">
        <f>_xll.qlCalendarAdvance(calendar,$AF117,AD118,,,trigger)</f>
        <v>42444</v>
      </c>
      <c r="AG118" s="40">
        <f>_xll.qlInterestRateIndexMaturity($AA$21,AF118,)</f>
        <v>42536</v>
      </c>
      <c r="AH118" s="43" t="e">
        <f>_xll.qlTenorBasisValue(TenorBasis3M,AF118,_xll.ohTrigger(trigger,$AA$36))</f>
        <v>#NUM!</v>
      </c>
      <c r="AI118" s="90" t="e">
        <f>_xll.qlTenorBasisForwardRate(TenorBasis3M,AF118,_xll.ohTrigger(trigger,$AA$36))</f>
        <v>#NUM!</v>
      </c>
      <c r="AJ118" s="90">
        <f>_xll.qlIndexFixing($AA$21,$AE118,TRUE,_xll.ohTrigger(trigger))</f>
        <v>-5.7449195832938514E-4</v>
      </c>
      <c r="AK118" s="43">
        <f>_xll.qlIndexFixing($AA$6,$AE118,TRUE,trigger)</f>
        <v>-5.7499817784249557E-4</v>
      </c>
      <c r="AL118" s="45">
        <f t="shared" si="17"/>
        <v>5.0621951311043221E-3</v>
      </c>
    </row>
    <row r="119" spans="30:38" x14ac:dyDescent="0.2">
      <c r="AD119" s="39" t="s">
        <v>87</v>
      </c>
      <c r="AE119" s="40">
        <f>_xll.qlInterestRateIndexFixingDate($AA$21,AF119)</f>
        <v>42443</v>
      </c>
      <c r="AF119" s="40">
        <f>_xll.qlCalendarAdvance(calendar,$AF118,AD119,,,trigger)</f>
        <v>42445</v>
      </c>
      <c r="AG119" s="40">
        <f>_xll.qlInterestRateIndexMaturity($AA$21,AF119,)</f>
        <v>42537</v>
      </c>
      <c r="AH119" s="43" t="e">
        <f>_xll.qlTenorBasisValue(TenorBasis3M,AF119,_xll.ohTrigger(trigger,$AA$36))</f>
        <v>#NUM!</v>
      </c>
      <c r="AI119" s="90" t="e">
        <f>_xll.qlTenorBasisForwardRate(TenorBasis3M,AF119,_xll.ohTrigger(trigger,$AA$36))</f>
        <v>#NUM!</v>
      </c>
      <c r="AJ119" s="90">
        <f>_xll.qlIndexFixing($AA$21,$AE119,TRUE,_xll.ohTrigger(trigger))</f>
        <v>-5.7499999798016831E-4</v>
      </c>
      <c r="AK119" s="43">
        <f>_xll.qlIndexFixing($AA$6,$AE119,TRUE,trigger)</f>
        <v>-5.7499999999992995E-4</v>
      </c>
      <c r="AL119" s="45">
        <f t="shared" si="17"/>
        <v>2.0197616365860704E-8</v>
      </c>
    </row>
    <row r="120" spans="30:38" x14ac:dyDescent="0.2">
      <c r="AD120" s="39" t="s">
        <v>87</v>
      </c>
      <c r="AE120" s="40">
        <f>_xll.qlInterestRateIndexFixingDate($AA$21,AF120)</f>
        <v>42444</v>
      </c>
      <c r="AF120" s="40">
        <f>_xll.qlCalendarAdvance(calendar,$AF119,AD120,,,trigger)</f>
        <v>42446</v>
      </c>
      <c r="AG120" s="40">
        <f>_xll.qlInterestRateIndexMaturity($AA$21,AF120,)</f>
        <v>42538</v>
      </c>
      <c r="AH120" s="43" t="e">
        <f>_xll.qlTenorBasisValue(TenorBasis3M,AF120,_xll.ohTrigger(trigger,$AA$36))</f>
        <v>#NUM!</v>
      </c>
      <c r="AI120" s="90" t="e">
        <f>_xll.qlTenorBasisForwardRate(TenorBasis3M,AF120,_xll.ohTrigger(trigger,$AA$36))</f>
        <v>#NUM!</v>
      </c>
      <c r="AJ120" s="90">
        <f>_xll.qlIndexFixing($AA$21,$AE120,TRUE,_xll.ohTrigger(trigger))</f>
        <v>-5.7554428172389572E-4</v>
      </c>
      <c r="AK120" s="43">
        <f>_xll.qlIndexFixing($AA$6,$AE120,TRUE,trigger)</f>
        <v>-5.7509362047771775E-4</v>
      </c>
      <c r="AL120" s="45">
        <f t="shared" si="17"/>
        <v>-4.5066124617796841E-3</v>
      </c>
    </row>
    <row r="121" spans="30:38" x14ac:dyDescent="0.2">
      <c r="AD121" s="39" t="s">
        <v>87</v>
      </c>
      <c r="AE121" s="40">
        <f>_xll.qlInterestRateIndexFixingDate($AA$21,AF121)</f>
        <v>42445</v>
      </c>
      <c r="AF121" s="40">
        <f>_xll.qlCalendarAdvance(calendar,$AF120,AD121,,,trigger)</f>
        <v>42447</v>
      </c>
      <c r="AG121" s="40">
        <f>_xll.qlInterestRateIndexMaturity($AA$21,AF121,)</f>
        <v>42541</v>
      </c>
      <c r="AH121" s="43" t="e">
        <f>_xll.qlTenorBasisValue(TenorBasis3M,AF121,_xll.ohTrigger(trigger,$AA$36))</f>
        <v>#NUM!</v>
      </c>
      <c r="AI121" s="90" t="e">
        <f>_xll.qlTenorBasisForwardRate(TenorBasis3M,AF121,_xll.ohTrigger(trigger,$AA$36))</f>
        <v>#NUM!</v>
      </c>
      <c r="AJ121" s="90">
        <f>_xll.qlIndexFixing($AA$21,$AE121,TRUE,_xll.ohTrigger(trigger))</f>
        <v>-5.7730096319672615E-4</v>
      </c>
      <c r="AK121" s="43">
        <f>_xll.qlIndexFixing($AA$6,$AE121,TRUE,trigger)</f>
        <v>-5.7536906671103118E-4</v>
      </c>
      <c r="AL121" s="45">
        <f t="shared" si="17"/>
        <v>-1.93189648569497E-2</v>
      </c>
    </row>
    <row r="122" spans="30:38" x14ac:dyDescent="0.2">
      <c r="AD122" s="39" t="s">
        <v>87</v>
      </c>
      <c r="AE122" s="40">
        <f>_xll.qlInterestRateIndexFixingDate($AA$21,AF122)</f>
        <v>42446</v>
      </c>
      <c r="AF122" s="40">
        <f>_xll.qlCalendarAdvance(calendar,$AF121,AD122,,,trigger)</f>
        <v>42450</v>
      </c>
      <c r="AG122" s="40">
        <f>_xll.qlInterestRateIndexMaturity($AA$21,AF122,)</f>
        <v>42542</v>
      </c>
      <c r="AH122" s="43" t="e">
        <f>_xll.qlTenorBasisValue(TenorBasis3M,AF122,_xll.ohTrigger(trigger,$AA$36))</f>
        <v>#NUM!</v>
      </c>
      <c r="AI122" s="90" t="e">
        <f>_xll.qlTenorBasisForwardRate(TenorBasis3M,AF122,_xll.ohTrigger(trigger,$AA$36))</f>
        <v>#NUM!</v>
      </c>
      <c r="AJ122" s="90">
        <f>_xll.qlIndexFixing($AA$21,$AE122,TRUE,_xll.ohTrigger(trigger))</f>
        <v>-5.7807148569042634E-4</v>
      </c>
      <c r="AK122" s="43">
        <f>_xll.qlIndexFixing($AA$6,$AE122,TRUE,trigger)</f>
        <v>-5.7720513194337388E-4</v>
      </c>
      <c r="AL122" s="45">
        <f t="shared" si="17"/>
        <v>-8.6635374705245835E-3</v>
      </c>
    </row>
    <row r="123" spans="30:38" x14ac:dyDescent="0.2">
      <c r="AD123" s="39" t="s">
        <v>87</v>
      </c>
      <c r="AE123" s="40">
        <f>_xll.qlInterestRateIndexFixingDate($AA$21,AF123)</f>
        <v>42447</v>
      </c>
      <c r="AF123" s="40">
        <f>_xll.qlCalendarAdvance(calendar,$AF122,AD123,,,trigger)</f>
        <v>42451</v>
      </c>
      <c r="AG123" s="40">
        <f>_xll.qlInterestRateIndexMaturity($AA$21,AF123,)</f>
        <v>42543</v>
      </c>
      <c r="AH123" s="43" t="e">
        <f>_xll.qlTenorBasisValue(TenorBasis3M,AF123,_xll.ohTrigger(trigger,$AA$36))</f>
        <v>#NUM!</v>
      </c>
      <c r="AI123" s="90" t="e">
        <f>_xll.qlTenorBasisForwardRate(TenorBasis3M,AF123,_xll.ohTrigger(trigger,$AA$36))</f>
        <v>#NUM!</v>
      </c>
      <c r="AJ123" s="90">
        <f>_xll.qlIndexFixing($AA$21,$AE123,TRUE,_xll.ohTrigger(trigger))</f>
        <v>-5.7878684771178507E-4</v>
      </c>
      <c r="AK123" s="43">
        <f>_xll.qlIndexFixing($AA$6,$AE123,TRUE,trigger)</f>
        <v>-5.7812665319803861E-4</v>
      </c>
      <c r="AL123" s="45">
        <f t="shared" si="17"/>
        <v>-6.601945137464562E-3</v>
      </c>
    </row>
    <row r="124" spans="30:38" x14ac:dyDescent="0.2">
      <c r="AD124" s="39" t="s">
        <v>87</v>
      </c>
      <c r="AE124" s="40">
        <f>_xll.qlInterestRateIndexFixingDate($AA$21,AF124)</f>
        <v>42450</v>
      </c>
      <c r="AF124" s="40">
        <f>_xll.qlCalendarAdvance(calendar,$AF123,AD124,,,trigger)</f>
        <v>42452</v>
      </c>
      <c r="AG124" s="40">
        <f>_xll.qlInterestRateIndexMaturity($AA$21,AF124,)</f>
        <v>42544</v>
      </c>
      <c r="AH124" s="43" t="e">
        <f>_xll.qlTenorBasisValue(TenorBasis3M,AF124,_xll.ohTrigger(trigger,$AA$36))</f>
        <v>#NUM!</v>
      </c>
      <c r="AI124" s="90" t="e">
        <f>_xll.qlTenorBasisForwardRate(TenorBasis3M,AF124,_xll.ohTrigger(trigger,$AA$36))</f>
        <v>#NUM!</v>
      </c>
      <c r="AJ124" s="90">
        <f>_xll.qlIndexFixing($AA$21,$AE124,TRUE,_xll.ohTrigger(trigger))</f>
        <v>-5.7953405165572076E-4</v>
      </c>
      <c r="AK124" s="43">
        <f>_xll.qlIndexFixing($AA$6,$AE124,TRUE,trigger)</f>
        <v>-5.7918938620785349E-4</v>
      </c>
      <c r="AL124" s="45">
        <f t="shared" si="17"/>
        <v>-3.4466544786726939E-3</v>
      </c>
    </row>
    <row r="125" spans="30:38" x14ac:dyDescent="0.2">
      <c r="AD125" s="39" t="s">
        <v>87</v>
      </c>
      <c r="AE125" s="40">
        <f>_xll.qlInterestRateIndexFixingDate($AA$21,AF125)</f>
        <v>42451</v>
      </c>
      <c r="AF125" s="40">
        <f>_xll.qlCalendarAdvance(calendar,$AF124,AD125,,,trigger)</f>
        <v>42453</v>
      </c>
      <c r="AG125" s="40">
        <f>_xll.qlInterestRateIndexMaturity($AA$21,AF125,)</f>
        <v>42545</v>
      </c>
      <c r="AH125" s="43" t="e">
        <f>_xll.qlTenorBasisValue(TenorBasis3M,AF125,_xll.ohTrigger(trigger,$AA$36))</f>
        <v>#NUM!</v>
      </c>
      <c r="AI125" s="90" t="e">
        <f>_xll.qlTenorBasisForwardRate(TenorBasis3M,AF125,_xll.ohTrigger(trigger,$AA$36))</f>
        <v>#NUM!</v>
      </c>
      <c r="AJ125" s="90">
        <f>_xll.qlIndexFixing($AA$21,$AE125,TRUE,_xll.ohTrigger(trigger))</f>
        <v>-5.8031230627820639E-4</v>
      </c>
      <c r="AK125" s="43">
        <f>_xll.qlIndexFixing($AA$6,$AE125,TRUE,trigger)</f>
        <v>-5.8038520817274325E-4</v>
      </c>
      <c r="AL125" s="45">
        <f t="shared" si="17"/>
        <v>7.2901894536858865E-4</v>
      </c>
    </row>
    <row r="126" spans="30:38" x14ac:dyDescent="0.2">
      <c r="AD126" s="39" t="s">
        <v>87</v>
      </c>
      <c r="AE126" s="40">
        <f>_xll.qlInterestRateIndexFixingDate($AA$21,AF126)</f>
        <v>42452</v>
      </c>
      <c r="AF126" s="40">
        <f>_xll.qlCalendarAdvance(calendar,$AF125,AD126,,,trigger)</f>
        <v>42458</v>
      </c>
      <c r="AG126" s="40">
        <f>_xll.qlInterestRateIndexMaturity($AA$21,AF126,)</f>
        <v>42550</v>
      </c>
      <c r="AH126" s="43" t="e">
        <f>_xll.qlTenorBasisValue(TenorBasis3M,AF126,_xll.ohTrigger(trigger,$AA$36))</f>
        <v>#NUM!</v>
      </c>
      <c r="AI126" s="90" t="e">
        <f>_xll.qlTenorBasisForwardRate(TenorBasis3M,AF126,_xll.ohTrigger(trigger,$AA$36))</f>
        <v>#NUM!</v>
      </c>
      <c r="AJ126" s="90">
        <f>_xll.qlIndexFixing($AA$21,$AE126,TRUE,_xll.ohTrigger(trigger))</f>
        <v>-5.8464164598971756E-4</v>
      </c>
      <c r="AK126" s="43">
        <f>_xll.qlIndexFixing($AA$6,$AE126,TRUE,trigger)</f>
        <v>-5.8807635432068823E-4</v>
      </c>
      <c r="AL126" s="45">
        <f t="shared" si="17"/>
        <v>3.4347083309706684E-2</v>
      </c>
    </row>
    <row r="127" spans="30:38" x14ac:dyDescent="0.2">
      <c r="AD127" s="39" t="s">
        <v>87</v>
      </c>
      <c r="AE127" s="40">
        <f>_xll.qlInterestRateIndexFixingDate($AA$21,AF127)</f>
        <v>42453</v>
      </c>
      <c r="AF127" s="40">
        <f>_xll.qlCalendarAdvance(calendar,$AF126,AD127,,,trigger)</f>
        <v>42459</v>
      </c>
      <c r="AG127" s="40">
        <f>_xll.qlInterestRateIndexMaturity($AA$21,AF127,)</f>
        <v>42551</v>
      </c>
      <c r="AH127" s="43" t="e">
        <f>_xll.qlTenorBasisValue(TenorBasis3M,AF127,_xll.ohTrigger(trigger,$AA$36))</f>
        <v>#NUM!</v>
      </c>
      <c r="AI127" s="90" t="e">
        <f>_xll.qlTenorBasisForwardRate(TenorBasis3M,AF127,_xll.ohTrigger(trigger,$AA$36))</f>
        <v>#NUM!</v>
      </c>
      <c r="AJ127" s="90">
        <f>_xll.qlIndexFixing($AA$21,$AE127,TRUE,_xll.ohTrigger(trigger))</f>
        <v>-5.8558958853808781E-4</v>
      </c>
      <c r="AK127" s="43">
        <f>_xll.qlIndexFixing($AA$6,$AE127,TRUE,trigger)</f>
        <v>-5.8990013121445063E-4</v>
      </c>
      <c r="AL127" s="45">
        <f t="shared" si="17"/>
        <v>4.3105426763628218E-2</v>
      </c>
    </row>
    <row r="128" spans="30:38" x14ac:dyDescent="0.2">
      <c r="AD128" s="39" t="s">
        <v>87</v>
      </c>
      <c r="AE128" s="40">
        <f>_xll.qlInterestRateIndexFixingDate($AA$21,AF128)</f>
        <v>42458</v>
      </c>
      <c r="AF128" s="40">
        <f>_xll.qlCalendarAdvance(calendar,$AF127,AD128,,,trigger)</f>
        <v>42460</v>
      </c>
      <c r="AG128" s="40">
        <f>_xll.qlInterestRateIndexMaturity($AA$21,AF128,)</f>
        <v>42551</v>
      </c>
      <c r="AH128" s="43" t="e">
        <f>_xll.qlTenorBasisValue(TenorBasis3M,AF128,_xll.ohTrigger(trigger,$AA$36))</f>
        <v>#NUM!</v>
      </c>
      <c r="AI128" s="90" t="e">
        <f>_xll.qlTenorBasisForwardRate(TenorBasis3M,AF128,_xll.ohTrigger(trigger,$AA$36))</f>
        <v>#NUM!</v>
      </c>
      <c r="AJ128" s="90">
        <f>_xll.qlIndexFixing($AA$21,$AE128,TRUE,_xll.ohTrigger(trigger))</f>
        <v>-5.8583085387325137E-4</v>
      </c>
      <c r="AK128" s="43">
        <f>_xll.qlIndexFixing($AA$6,$AE128,TRUE,trigger)</f>
        <v>-5.9180013746276238E-4</v>
      </c>
      <c r="AL128" s="45">
        <f t="shared" si="17"/>
        <v>5.9692835895110152E-2</v>
      </c>
    </row>
    <row r="129" spans="30:38" x14ac:dyDescent="0.2">
      <c r="AD129" s="39" t="s">
        <v>87</v>
      </c>
      <c r="AE129" s="40">
        <f>_xll.qlInterestRateIndexFixingDate($AA$21,AF129)</f>
        <v>42459</v>
      </c>
      <c r="AF129" s="40">
        <f>_xll.qlCalendarAdvance(calendar,$AF128,AD129,,,trigger)</f>
        <v>42461</v>
      </c>
      <c r="AG129" s="40">
        <f>_xll.qlInterestRateIndexMaturity($AA$21,AF129,)</f>
        <v>42552</v>
      </c>
      <c r="AH129" s="43" t="e">
        <f>_xll.qlTenorBasisValue(TenorBasis3M,AF129,_xll.ohTrigger(trigger,$AA$36))</f>
        <v>#NUM!</v>
      </c>
      <c r="AI129" s="90" t="e">
        <f>_xll.qlTenorBasisForwardRate(TenorBasis3M,AF129,_xll.ohTrigger(trigger,$AA$36))</f>
        <v>#NUM!</v>
      </c>
      <c r="AJ129" s="90">
        <f>_xll.qlIndexFixing($AA$21,$AE129,TRUE,_xll.ohTrigger(trigger))</f>
        <v>-5.8682169021062483E-4</v>
      </c>
      <c r="AK129" s="43">
        <f>_xll.qlIndexFixing($AA$6,$AE129,TRUE,trigger)</f>
        <v>-5.9376825026554825E-4</v>
      </c>
      <c r="AL129" s="45">
        <f t="shared" si="17"/>
        <v>6.9465600549234147E-2</v>
      </c>
    </row>
    <row r="130" spans="30:38" x14ac:dyDescent="0.2">
      <c r="AD130" s="39" t="s">
        <v>87</v>
      </c>
      <c r="AE130" s="40">
        <f>_xll.qlInterestRateIndexFixingDate($AA$21,AF130)</f>
        <v>42460</v>
      </c>
      <c r="AF130" s="40">
        <f>_xll.qlCalendarAdvance(calendar,$AF129,AD130,,,trigger)</f>
        <v>42464</v>
      </c>
      <c r="AG130" s="40">
        <f>_xll.qlInterestRateIndexMaturity($AA$21,AF130,)</f>
        <v>42555</v>
      </c>
      <c r="AH130" s="43" t="e">
        <f>_xll.qlTenorBasisValue(TenorBasis3M,AF130,_xll.ohTrigger(trigger,$AA$36))</f>
        <v>#NUM!</v>
      </c>
      <c r="AI130" s="90" t="e">
        <f>_xll.qlTenorBasisForwardRate(TenorBasis3M,AF130,_xll.ohTrigger(trigger,$AA$36))</f>
        <v>#NUM!</v>
      </c>
      <c r="AJ130" s="90">
        <f>_xll.qlIndexFixing($AA$21,$AE130,TRUE,_xll.ohTrigger(trigger))</f>
        <v>-5.899385414514641E-4</v>
      </c>
      <c r="AK130" s="43">
        <f>_xll.qlIndexFixing($AA$6,$AE130,TRUE,trigger)</f>
        <v>-5.9999999999999995E-4</v>
      </c>
      <c r="AL130" s="45">
        <f t="shared" si="17"/>
        <v>0.1006145854853585</v>
      </c>
    </row>
    <row r="131" spans="30:38" x14ac:dyDescent="0.2">
      <c r="AD131" s="39" t="s">
        <v>87</v>
      </c>
      <c r="AE131" s="40">
        <f>_xll.qlInterestRateIndexFixingDate($AA$21,AF131)</f>
        <v>42461</v>
      </c>
      <c r="AF131" s="40">
        <f>_xll.qlCalendarAdvance(calendar,$AF130,AD131,,,trigger)</f>
        <v>42465</v>
      </c>
      <c r="AG131" s="40">
        <f>_xll.qlInterestRateIndexMaturity($AA$21,AF131,)</f>
        <v>42556</v>
      </c>
      <c r="AH131" s="43" t="e">
        <f>_xll.qlTenorBasisValue(TenorBasis3M,AF131,_xll.ohTrigger(trigger,$AA$36))</f>
        <v>#NUM!</v>
      </c>
      <c r="AI131" s="90" t="e">
        <f>_xll.qlTenorBasisForwardRate(TenorBasis3M,AF131,_xll.ohTrigger(trigger,$AA$36))</f>
        <v>#NUM!</v>
      </c>
      <c r="AJ131" s="90">
        <f>_xll.qlIndexFixing($AA$21,$AE131,TRUE,_xll.ohTrigger(trigger))</f>
        <v>-5.9102293947514814E-4</v>
      </c>
      <c r="AK131" s="43">
        <f>_xll.qlIndexFixing($AA$6,$AE131,TRUE,trigger)</f>
        <v>-6.0206355417669901E-4</v>
      </c>
      <c r="AL131" s="45">
        <f t="shared" si="17"/>
        <v>0.11040614701550866</v>
      </c>
    </row>
    <row r="132" spans="30:38" x14ac:dyDescent="0.2">
      <c r="AD132" s="39" t="s">
        <v>87</v>
      </c>
      <c r="AE132" s="40">
        <f>_xll.qlInterestRateIndexFixingDate($AA$21,AF132)</f>
        <v>42464</v>
      </c>
      <c r="AF132" s="40">
        <f>_xll.qlCalendarAdvance(calendar,$AF131,AD132,,,trigger)</f>
        <v>42466</v>
      </c>
      <c r="AG132" s="40">
        <f>_xll.qlInterestRateIndexMaturity($AA$21,AF132,)</f>
        <v>42557</v>
      </c>
      <c r="AH132" s="43" t="e">
        <f>_xll.qlTenorBasisValue(TenorBasis3M,AF132,_xll.ohTrigger(trigger,$AA$36))</f>
        <v>#NUM!</v>
      </c>
      <c r="AI132" s="90" t="e">
        <f>_xll.qlTenorBasisForwardRate(TenorBasis3M,AF132,_xll.ohTrigger(trigger,$AA$36))</f>
        <v>#NUM!</v>
      </c>
      <c r="AJ132" s="90">
        <f>_xll.qlIndexFixing($AA$21,$AE132,TRUE,_xll.ohTrigger(trigger))</f>
        <v>-5.9212872807385775E-4</v>
      </c>
      <c r="AK132" s="43">
        <f>_xll.qlIndexFixing($AA$6,$AE132,TRUE,trigger)</f>
        <v>-6.0397269242967375E-4</v>
      </c>
      <c r="AL132" s="45">
        <f t="shared" ref="AL132:AL195" si="18">(AJ132-AK132)*10000</f>
        <v>0.11843964355816002</v>
      </c>
    </row>
    <row r="133" spans="30:38" x14ac:dyDescent="0.2">
      <c r="AD133" s="39" t="s">
        <v>87</v>
      </c>
      <c r="AE133" s="40">
        <f>_xll.qlInterestRateIndexFixingDate($AA$21,AF133)</f>
        <v>42465</v>
      </c>
      <c r="AF133" s="40">
        <f>_xll.qlCalendarAdvance(calendar,$AF132,AD133,,,trigger)</f>
        <v>42467</v>
      </c>
      <c r="AG133" s="40">
        <f>_xll.qlInterestRateIndexMaturity($AA$21,AF133,)</f>
        <v>42558</v>
      </c>
      <c r="AH133" s="43" t="e">
        <f>_xll.qlTenorBasisValue(TenorBasis3M,AF133,_xll.ohTrigger(trigger,$AA$36))</f>
        <v>#NUM!</v>
      </c>
      <c r="AI133" s="90" t="e">
        <f>_xll.qlTenorBasisForwardRate(TenorBasis3M,AF133,_xll.ohTrigger(trigger,$AA$36))</f>
        <v>#NUM!</v>
      </c>
      <c r="AJ133" s="90">
        <f>_xll.qlIndexFixing($AA$21,$AE133,TRUE,_xll.ohTrigger(trigger))</f>
        <v>-5.932551073072591E-4</v>
      </c>
      <c r="AK133" s="43">
        <f>_xll.qlIndexFixing($AA$6,$AE133,TRUE,trigger)</f>
        <v>-6.0573369977181179E-4</v>
      </c>
      <c r="AL133" s="45">
        <f t="shared" si="18"/>
        <v>0.1247859246455269</v>
      </c>
    </row>
    <row r="134" spans="30:38" x14ac:dyDescent="0.2">
      <c r="AD134" s="39" t="s">
        <v>87</v>
      </c>
      <c r="AE134" s="40">
        <f>_xll.qlInterestRateIndexFixingDate($AA$21,AF134)</f>
        <v>42466</v>
      </c>
      <c r="AF134" s="40">
        <f>_xll.qlCalendarAdvance(calendar,$AF133,AD134,,,trigger)</f>
        <v>42468</v>
      </c>
      <c r="AG134" s="40">
        <f>_xll.qlInterestRateIndexMaturity($AA$21,AF134,)</f>
        <v>42559</v>
      </c>
      <c r="AH134" s="43" t="e">
        <f>_xll.qlTenorBasisValue(TenorBasis3M,AF134,_xll.ohTrigger(trigger,$AA$36))</f>
        <v>#NUM!</v>
      </c>
      <c r="AI134" s="90" t="e">
        <f>_xll.qlTenorBasisForwardRate(TenorBasis3M,AF134,_xll.ohTrigger(trigger,$AA$36))</f>
        <v>#NUM!</v>
      </c>
      <c r="AJ134" s="90">
        <f>_xll.qlIndexFixing($AA$21,$AE134,TRUE,_xll.ohTrigger(trigger))</f>
        <v>-5.9440127723984972E-4</v>
      </c>
      <c r="AK134" s="43">
        <f>_xll.qlIndexFixing($AA$6,$AE134,TRUE,trigger)</f>
        <v>-6.0735286121600099E-4</v>
      </c>
      <c r="AL134" s="45">
        <f t="shared" si="18"/>
        <v>0.12951583976151268</v>
      </c>
    </row>
    <row r="135" spans="30:38" x14ac:dyDescent="0.2">
      <c r="AD135" s="39" t="s">
        <v>87</v>
      </c>
      <c r="AE135" s="40">
        <f>_xll.qlInterestRateIndexFixingDate($AA$21,AF135)</f>
        <v>42467</v>
      </c>
      <c r="AF135" s="40">
        <f>_xll.qlCalendarAdvance(calendar,$AF134,AD135,,,trigger)</f>
        <v>42471</v>
      </c>
      <c r="AG135" s="40">
        <f>_xll.qlInterestRateIndexMaturity($AA$21,AF135,)</f>
        <v>42562</v>
      </c>
      <c r="AH135" s="43" t="e">
        <f>_xll.qlTenorBasisValue(TenorBasis3M,AF135,_xll.ohTrigger(trigger,$AA$36))</f>
        <v>#NUM!</v>
      </c>
      <c r="AI135" s="90" t="e">
        <f>_xll.qlTenorBasisForwardRate(TenorBasis3M,AF135,_xll.ohTrigger(trigger,$AA$36))</f>
        <v>#NUM!</v>
      </c>
      <c r="AJ135" s="90">
        <f>_xll.qlIndexFixing($AA$21,$AE135,TRUE,_xll.ohTrigger(trigger))</f>
        <v>-5.9795053186543546E-4</v>
      </c>
      <c r="AK135" s="43">
        <f>_xll.qlIndexFixing($AA$6,$AE135,TRUE,trigger)</f>
        <v>-6.1142212028975269E-4</v>
      </c>
      <c r="AL135" s="45">
        <f t="shared" si="18"/>
        <v>0.13471588424317227</v>
      </c>
    </row>
    <row r="136" spans="30:38" x14ac:dyDescent="0.2">
      <c r="AD136" s="39" t="s">
        <v>87</v>
      </c>
      <c r="AE136" s="40">
        <f>_xll.qlInterestRateIndexFixingDate($AA$21,AF136)</f>
        <v>42468</v>
      </c>
      <c r="AF136" s="40">
        <f>_xll.qlCalendarAdvance(calendar,$AF135,AD136,,,trigger)</f>
        <v>42472</v>
      </c>
      <c r="AG136" s="40">
        <f>_xll.qlInterestRateIndexMaturity($AA$21,AF136,)</f>
        <v>42563</v>
      </c>
      <c r="AH136" s="43" t="e">
        <f>_xll.qlTenorBasisValue(TenorBasis3M,AF136,_xll.ohTrigger(trigger,$AA$36))</f>
        <v>#NUM!</v>
      </c>
      <c r="AI136" s="90" t="e">
        <f>_xll.qlTenorBasisForwardRate(TenorBasis3M,AF136,_xll.ohTrigger(trigger,$AA$36))</f>
        <v>#NUM!</v>
      </c>
      <c r="AJ136" s="90">
        <f>_xll.qlIndexFixing($AA$21,$AE136,TRUE,_xll.ohTrigger(trigger))</f>
        <v>-5.9916786523097482E-4</v>
      </c>
      <c r="AK136" s="43">
        <f>_xll.qlIndexFixing($AA$6,$AE136,TRUE,trigger)</f>
        <v>-6.1253674827102382E-4</v>
      </c>
      <c r="AL136" s="45">
        <f t="shared" si="18"/>
        <v>0.13368883040048998</v>
      </c>
    </row>
    <row r="137" spans="30:38" x14ac:dyDescent="0.2">
      <c r="AD137" s="39" t="s">
        <v>87</v>
      </c>
      <c r="AE137" s="40">
        <f>_xll.qlInterestRateIndexFixingDate($AA$21,AF137)</f>
        <v>42471</v>
      </c>
      <c r="AF137" s="40">
        <f>_xll.qlCalendarAdvance(calendar,$AF136,AD137,,,trigger)</f>
        <v>42473</v>
      </c>
      <c r="AG137" s="40">
        <f>_xll.qlInterestRateIndexMaturity($AA$21,AF137,)</f>
        <v>42564</v>
      </c>
      <c r="AH137" s="43" t="e">
        <f>_xll.qlTenorBasisValue(TenorBasis3M,AF137,_xll.ohTrigger(trigger,$AA$36))</f>
        <v>#NUM!</v>
      </c>
      <c r="AI137" s="90" t="e">
        <f>_xll.qlTenorBasisForwardRate(TenorBasis3M,AF137,_xll.ohTrigger(trigger,$AA$36))</f>
        <v>#NUM!</v>
      </c>
      <c r="AJ137" s="90">
        <f>_xll.qlIndexFixing($AA$21,$AE137,TRUE,_xll.ohTrigger(trigger))</f>
        <v>-6.0040098961819117E-4</v>
      </c>
      <c r="AK137" s="43">
        <f>_xll.qlIndexFixing($AA$6,$AE137,TRUE,trigger)</f>
        <v>-6.1354095541878476E-4</v>
      </c>
      <c r="AL137" s="45">
        <f t="shared" si="18"/>
        <v>0.13139965800593589</v>
      </c>
    </row>
    <row r="138" spans="30:38" x14ac:dyDescent="0.2">
      <c r="AD138" s="39" t="s">
        <v>87</v>
      </c>
      <c r="AE138" s="40">
        <f>_xll.qlInterestRateIndexFixingDate($AA$21,AF138)</f>
        <v>42472</v>
      </c>
      <c r="AF138" s="40">
        <f>_xll.qlCalendarAdvance(calendar,$AF137,AD138,,,trigger)</f>
        <v>42474</v>
      </c>
      <c r="AG138" s="40">
        <f>_xll.qlInterestRateIndexMaturity($AA$21,AF138,)</f>
        <v>42565</v>
      </c>
      <c r="AH138" s="43" t="e">
        <f>_xll.qlTenorBasisValue(TenorBasis3M,AF138,_xll.ohTrigger(trigger,$AA$36))</f>
        <v>#NUM!</v>
      </c>
      <c r="AI138" s="90" t="e">
        <f>_xll.qlTenorBasisForwardRate(TenorBasis3M,AF138,_xll.ohTrigger(trigger,$AA$36))</f>
        <v>#NUM!</v>
      </c>
      <c r="AJ138" s="90">
        <f>_xll.qlIndexFixing($AA$21,$AE138,TRUE,_xll.ohTrigger(trigger))</f>
        <v>-6.0164910509509582E-4</v>
      </c>
      <c r="AK138" s="43">
        <f>_xll.qlIndexFixing($AA$6,$AE138,TRUE,trigger)</f>
        <v>-6.1444102674592315E-4</v>
      </c>
      <c r="AL138" s="45">
        <f t="shared" si="18"/>
        <v>0.12791921650827331</v>
      </c>
    </row>
    <row r="139" spans="30:38" x14ac:dyDescent="0.2">
      <c r="AD139" s="39" t="s">
        <v>87</v>
      </c>
      <c r="AE139" s="40">
        <f>_xll.qlInterestRateIndexFixingDate($AA$21,AF139)</f>
        <v>42473</v>
      </c>
      <c r="AF139" s="40">
        <f>_xll.qlCalendarAdvance(calendar,$AF138,AD139,,,trigger)</f>
        <v>42475</v>
      </c>
      <c r="AG139" s="40">
        <f>_xll.qlInterestRateIndexMaturity($AA$21,AF139,)</f>
        <v>42566</v>
      </c>
      <c r="AH139" s="43" t="e">
        <f>_xll.qlTenorBasisValue(TenorBasis3M,AF139,_xll.ohTrigger(trigger,$AA$36))</f>
        <v>#NUM!</v>
      </c>
      <c r="AI139" s="90" t="e">
        <f>_xll.qlTenorBasisForwardRate(TenorBasis3M,AF139,_xll.ohTrigger(trigger,$AA$36))</f>
        <v>#NUM!</v>
      </c>
      <c r="AJ139" s="90">
        <f>_xll.qlIndexFixing($AA$21,$AE139,TRUE,_xll.ohTrigger(trigger))</f>
        <v>-6.0291141172838243E-4</v>
      </c>
      <c r="AK139" s="43">
        <f>_xll.qlIndexFixing($AA$6,$AE139,TRUE,trigger)</f>
        <v>-6.1524324726532694E-4</v>
      </c>
      <c r="AL139" s="45">
        <f t="shared" si="18"/>
        <v>0.1233183553694451</v>
      </c>
    </row>
    <row r="140" spans="30:38" x14ac:dyDescent="0.2">
      <c r="AD140" s="39" t="s">
        <v>87</v>
      </c>
      <c r="AE140" s="40">
        <f>_xll.qlInterestRateIndexFixingDate($AA$21,AF140)</f>
        <v>42474</v>
      </c>
      <c r="AF140" s="40">
        <f>_xll.qlCalendarAdvance(calendar,$AF139,AD140,,,trigger)</f>
        <v>42478</v>
      </c>
      <c r="AG140" s="40">
        <f>_xll.qlInterestRateIndexMaturity($AA$21,AF140,)</f>
        <v>42569</v>
      </c>
      <c r="AH140" s="43" t="e">
        <f>_xll.qlTenorBasisValue(TenorBasis3M,AF140,_xll.ohTrigger(trigger,$AA$36))</f>
        <v>#NUM!</v>
      </c>
      <c r="AI140" s="90" t="e">
        <f>_xll.qlTenorBasisForwardRate(TenorBasis3M,AF140,_xll.ohTrigger(trigger,$AA$36))</f>
        <v>#NUM!</v>
      </c>
      <c r="AJ140" s="90">
        <f>_xll.qlIndexFixing($AA$21,$AE140,TRUE,_xll.ohTrigger(trigger))</f>
        <v>-6.0677547925455134E-4</v>
      </c>
      <c r="AK140" s="43">
        <f>_xll.qlIndexFixing($AA$6,$AE140,TRUE,trigger)</f>
        <v>-6.1712565410600737E-4</v>
      </c>
      <c r="AL140" s="45">
        <f t="shared" si="18"/>
        <v>0.10350174851456022</v>
      </c>
    </row>
    <row r="141" spans="30:38" x14ac:dyDescent="0.2">
      <c r="AD141" s="39" t="s">
        <v>87</v>
      </c>
      <c r="AE141" s="40">
        <f>_xll.qlInterestRateIndexFixingDate($AA$21,AF141)</f>
        <v>42475</v>
      </c>
      <c r="AF141" s="40">
        <f>_xll.qlCalendarAdvance(calendar,$AF140,AD141,,,trigger)</f>
        <v>42479</v>
      </c>
      <c r="AG141" s="40">
        <f>_xll.qlInterestRateIndexMaturity($AA$21,AF141,)</f>
        <v>42570</v>
      </c>
      <c r="AH141" s="43" t="e">
        <f>_xll.qlTenorBasisValue(TenorBasis3M,AF141,_xll.ohTrigger(trigger,$AA$36))</f>
        <v>#NUM!</v>
      </c>
      <c r="AI141" s="90" t="e">
        <f>_xll.qlTenorBasisForwardRate(TenorBasis3M,AF141,_xll.ohTrigger(trigger,$AA$36))</f>
        <v>#NUM!</v>
      </c>
      <c r="AJ141" s="90">
        <f>_xll.qlIndexFixing($AA$21,$AE141,TRUE,_xll.ohTrigger(trigger))</f>
        <v>-6.0808655120577555E-4</v>
      </c>
      <c r="AK141" s="43">
        <f>_xll.qlIndexFixing($AA$6,$AE141,TRUE,trigger)</f>
        <v>-6.1759932152334975E-4</v>
      </c>
      <c r="AL141" s="45">
        <f t="shared" si="18"/>
        <v>9.5127703175741998E-2</v>
      </c>
    </row>
    <row r="142" spans="30:38" x14ac:dyDescent="0.2">
      <c r="AD142" s="39" t="s">
        <v>87</v>
      </c>
      <c r="AE142" s="40">
        <f>_xll.qlInterestRateIndexFixingDate($AA$21,AF142)</f>
        <v>42478</v>
      </c>
      <c r="AF142" s="40">
        <f>_xll.qlCalendarAdvance(calendar,$AF141,AD142,,,trigger)</f>
        <v>42480</v>
      </c>
      <c r="AG142" s="40">
        <f>_xll.qlInterestRateIndexMaturity($AA$21,AF142,)</f>
        <v>42571</v>
      </c>
      <c r="AH142" s="43" t="e">
        <f>_xll.qlTenorBasisValue(TenorBasis3M,AF142,_xll.ohTrigger(trigger,$AA$36))</f>
        <v>#NUM!</v>
      </c>
      <c r="AI142" s="90" t="e">
        <f>_xll.qlTenorBasisForwardRate(TenorBasis3M,AF142,_xll.ohTrigger(trigger,$AA$36))</f>
        <v>#NUM!</v>
      </c>
      <c r="AJ142" s="90">
        <f>_xll.qlIndexFixing($AA$21,$AE142,TRUE,_xll.ohTrigger(trigger))</f>
        <v>-6.0940781466705318E-4</v>
      </c>
      <c r="AK142" s="43">
        <f>_xll.qlIndexFixing($AA$6,$AE142,TRUE,trigger)</f>
        <v>-6.1800656319739599E-4</v>
      </c>
      <c r="AL142" s="45">
        <f t="shared" si="18"/>
        <v>8.5987485303428132E-2</v>
      </c>
    </row>
    <row r="143" spans="30:38" x14ac:dyDescent="0.2">
      <c r="AD143" s="39" t="s">
        <v>87</v>
      </c>
      <c r="AE143" s="40">
        <f>_xll.qlInterestRateIndexFixingDate($AA$21,AF143)</f>
        <v>42479</v>
      </c>
      <c r="AF143" s="40">
        <f>_xll.qlCalendarAdvance(calendar,$AF142,AD143,,,trigger)</f>
        <v>42481</v>
      </c>
      <c r="AG143" s="40">
        <f>_xll.qlInterestRateIndexMaturity($AA$21,AF143,)</f>
        <v>42572</v>
      </c>
      <c r="AH143" s="43" t="e">
        <f>_xll.qlTenorBasisValue(TenorBasis3M,AF143,_xll.ohTrigger(trigger,$AA$36))</f>
        <v>#NUM!</v>
      </c>
      <c r="AI143" s="90" t="e">
        <f>_xll.qlTenorBasisForwardRate(TenorBasis3M,AF143,_xll.ohTrigger(trigger,$AA$36))</f>
        <v>#NUM!</v>
      </c>
      <c r="AJ143" s="90">
        <f>_xll.qlIndexFixing($AA$21,$AE143,TRUE,_xll.ohTrigger(trigger))</f>
        <v>-6.1073846970990909E-4</v>
      </c>
      <c r="AK143" s="43">
        <f>_xll.qlIndexFixing($AA$6,$AE143,TRUE,trigger)</f>
        <v>-6.1835366414103403E-4</v>
      </c>
      <c r="AL143" s="45">
        <f t="shared" si="18"/>
        <v>7.6151944311249414E-2</v>
      </c>
    </row>
    <row r="144" spans="30:38" x14ac:dyDescent="0.2">
      <c r="AD144" s="39" t="s">
        <v>87</v>
      </c>
      <c r="AE144" s="40">
        <f>_xll.qlInterestRateIndexFixingDate($AA$21,AF144)</f>
        <v>42480</v>
      </c>
      <c r="AF144" s="40">
        <f>_xll.qlCalendarAdvance(calendar,$AF143,AD144,,,trigger)</f>
        <v>42482</v>
      </c>
      <c r="AG144" s="40">
        <f>_xll.qlInterestRateIndexMaturity($AA$21,AF144,)</f>
        <v>42573</v>
      </c>
      <c r="AH144" s="43" t="e">
        <f>_xll.qlTenorBasisValue(TenorBasis3M,AF144,_xll.ohTrigger(trigger,$AA$36))</f>
        <v>#NUM!</v>
      </c>
      <c r="AI144" s="90" t="e">
        <f>_xll.qlTenorBasisForwardRate(TenorBasis3M,AF144,_xll.ohTrigger(trigger,$AA$36))</f>
        <v>#NUM!</v>
      </c>
      <c r="AJ144" s="90">
        <f>_xll.qlIndexFixing($AA$21,$AE144,TRUE,_xll.ohTrigger(trigger))</f>
        <v>-6.1207771640762521E-4</v>
      </c>
      <c r="AK144" s="43">
        <f>_xll.qlIndexFixing($AA$6,$AE144,TRUE,trigger)</f>
        <v>-6.1864690936715161E-4</v>
      </c>
      <c r="AL144" s="45">
        <f t="shared" si="18"/>
        <v>6.5691929595263931E-2</v>
      </c>
    </row>
    <row r="145" spans="30:38" x14ac:dyDescent="0.2">
      <c r="AD145" s="39" t="s">
        <v>87</v>
      </c>
      <c r="AE145" s="40">
        <f>_xll.qlInterestRateIndexFixingDate($AA$21,AF145)</f>
        <v>42481</v>
      </c>
      <c r="AF145" s="40">
        <f>_xll.qlCalendarAdvance(calendar,$AF144,AD145,,,trigger)</f>
        <v>42485</v>
      </c>
      <c r="AG145" s="40">
        <f>_xll.qlInterestRateIndexMaturity($AA$21,AF145,)</f>
        <v>42576</v>
      </c>
      <c r="AH145" s="43" t="e">
        <f>_xll.qlTenorBasisValue(TenorBasis3M,AF145,_xll.ohTrigger(trigger,$AA$36))</f>
        <v>#NUM!</v>
      </c>
      <c r="AI145" s="90" t="e">
        <f>_xll.qlTenorBasisForwardRate(TenorBasis3M,AF145,_xll.ohTrigger(trigger,$AA$36))</f>
        <v>#NUM!</v>
      </c>
      <c r="AJ145" s="90">
        <f>_xll.qlIndexFixing($AA$21,$AE145,TRUE,_xll.ohTrigger(trigger))</f>
        <v>-6.1613900719613109E-4</v>
      </c>
      <c r="AK145" s="43">
        <f>_xll.qlIndexFixing($AA$6,$AE145,TRUE,trigger)</f>
        <v>-6.1926636086925835E-4</v>
      </c>
      <c r="AL145" s="45">
        <f t="shared" si="18"/>
        <v>3.1273536731272554E-2</v>
      </c>
    </row>
    <row r="146" spans="30:38" x14ac:dyDescent="0.2">
      <c r="AD146" s="39" t="s">
        <v>87</v>
      </c>
      <c r="AE146" s="40">
        <f>_xll.qlInterestRateIndexFixingDate($AA$21,AF146)</f>
        <v>42482</v>
      </c>
      <c r="AF146" s="40">
        <f>_xll.qlCalendarAdvance(calendar,$AF145,AD146,,,trigger)</f>
        <v>42486</v>
      </c>
      <c r="AG146" s="40">
        <f>_xll.qlInterestRateIndexMaturity($AA$21,AF146,)</f>
        <v>42577</v>
      </c>
      <c r="AH146" s="43" t="e">
        <f>_xll.qlTenorBasisValue(TenorBasis3M,AF146,_xll.ohTrigger(trigger,$AA$36))</f>
        <v>#NUM!</v>
      </c>
      <c r="AI146" s="90" t="e">
        <f>_xll.qlTenorBasisForwardRate(TenorBasis3M,AF146,_xll.ohTrigger(trigger,$AA$36))</f>
        <v>#NUM!</v>
      </c>
      <c r="AJ146" s="90">
        <f>_xll.qlIndexFixing($AA$21,$AE146,TRUE,_xll.ohTrigger(trigger))</f>
        <v>-6.1750462128211988E-4</v>
      </c>
      <c r="AK146" s="43">
        <f>_xll.qlIndexFixing($AA$6,$AE146,TRUE,trigger)</f>
        <v>-6.1940703335417108E-4</v>
      </c>
      <c r="AL146" s="45">
        <f t="shared" si="18"/>
        <v>1.902412072051201E-2</v>
      </c>
    </row>
    <row r="147" spans="30:38" x14ac:dyDescent="0.2">
      <c r="AD147" s="39" t="s">
        <v>87</v>
      </c>
      <c r="AE147" s="40">
        <f>_xll.qlInterestRateIndexFixingDate($AA$21,AF147)</f>
        <v>42485</v>
      </c>
      <c r="AF147" s="40">
        <f>_xll.qlCalendarAdvance(calendar,$AF146,AD147,,,trigger)</f>
        <v>42487</v>
      </c>
      <c r="AG147" s="40">
        <f>_xll.qlInterestRateIndexMaturity($AA$21,AF147,)</f>
        <v>42578</v>
      </c>
      <c r="AH147" s="43" t="e">
        <f>_xll.qlTenorBasisValue(TenorBasis3M,AF147,_xll.ohTrigger(trigger,$AA$36))</f>
        <v>#NUM!</v>
      </c>
      <c r="AI147" s="90" t="e">
        <f>_xll.qlTenorBasisForwardRate(TenorBasis3M,AF147,_xll.ohTrigger(trigger,$AA$36))</f>
        <v>#NUM!</v>
      </c>
      <c r="AJ147" s="90">
        <f>_xll.qlIndexFixing($AA$21,$AE147,TRUE,_xll.ohTrigger(trigger))</f>
        <v>-6.1887482741045954E-4</v>
      </c>
      <c r="AK147" s="43">
        <f>_xll.qlIndexFixing($AA$6,$AE147,TRUE,trigger)</f>
        <v>-6.1952527518600203E-4</v>
      </c>
      <c r="AL147" s="45">
        <f t="shared" si="18"/>
        <v>6.5044777554249065E-3</v>
      </c>
    </row>
    <row r="148" spans="30:38" x14ac:dyDescent="0.2">
      <c r="AD148" s="39" t="s">
        <v>87</v>
      </c>
      <c r="AE148" s="40">
        <f>_xll.qlInterestRateIndexFixingDate($AA$21,AF148)</f>
        <v>42486</v>
      </c>
      <c r="AF148" s="40">
        <f>_xll.qlCalendarAdvance(calendar,$AF147,AD148,,,trigger)</f>
        <v>42488</v>
      </c>
      <c r="AG148" s="40">
        <f>_xll.qlInterestRateIndexMaturity($AA$21,AF148,)</f>
        <v>42579</v>
      </c>
      <c r="AH148" s="43" t="e">
        <f>_xll.qlTenorBasisValue(TenorBasis3M,AF148,_xll.ohTrigger(trigger,$AA$36))</f>
        <v>#NUM!</v>
      </c>
      <c r="AI148" s="90" t="e">
        <f>_xll.qlTenorBasisForwardRate(TenorBasis3M,AF148,_xll.ohTrigger(trigger,$AA$36))</f>
        <v>#NUM!</v>
      </c>
      <c r="AJ148" s="90">
        <f>_xll.qlIndexFixing($AA$21,$AE148,TRUE,_xll.ohTrigger(trigger))</f>
        <v>-6.2024882566189812E-4</v>
      </c>
      <c r="AK148" s="43">
        <f>_xll.qlIndexFixing($AA$6,$AE148,TRUE,trigger)</f>
        <v>-6.1962737137763891E-4</v>
      </c>
      <c r="AL148" s="45">
        <f t="shared" si="18"/>
        <v>-6.2145428425921037E-3</v>
      </c>
    </row>
    <row r="149" spans="30:38" x14ac:dyDescent="0.2">
      <c r="AD149" s="39" t="s">
        <v>87</v>
      </c>
      <c r="AE149" s="40">
        <f>_xll.qlInterestRateIndexFixingDate($AA$21,AF149)</f>
        <v>42487</v>
      </c>
      <c r="AF149" s="40">
        <f>_xll.qlCalendarAdvance(calendar,$AF148,AD149,,,trigger)</f>
        <v>42489</v>
      </c>
      <c r="AG149" s="40">
        <f>_xll.qlInterestRateIndexMaturity($AA$21,AF149,)</f>
        <v>42580</v>
      </c>
      <c r="AH149" s="43" t="e">
        <f>_xll.qlTenorBasisValue(TenorBasis3M,AF149,_xll.ohTrigger(trigger,$AA$36))</f>
        <v>#NUM!</v>
      </c>
      <c r="AI149" s="90" t="e">
        <f>_xll.qlTenorBasisForwardRate(TenorBasis3M,AF149,_xll.ohTrigger(trigger,$AA$36))</f>
        <v>#NUM!</v>
      </c>
      <c r="AJ149" s="90">
        <f>_xll.qlIndexFixing($AA$21,$AE149,TRUE,_xll.ohTrigger(trigger))</f>
        <v>-6.2162581611938019E-4</v>
      </c>
      <c r="AK149" s="43">
        <f>_xll.qlIndexFixing($AA$6,$AE149,TRUE,trigger)</f>
        <v>-6.1971960694196936E-4</v>
      </c>
      <c r="AL149" s="45">
        <f t="shared" si="18"/>
        <v>-1.9062091774108308E-2</v>
      </c>
    </row>
    <row r="150" spans="30:38" x14ac:dyDescent="0.2">
      <c r="AD150" s="39" t="s">
        <v>87</v>
      </c>
      <c r="AE150" s="40">
        <f>_xll.qlInterestRateIndexFixingDate($AA$21,AF150)</f>
        <v>42488</v>
      </c>
      <c r="AF150" s="40">
        <f>_xll.qlCalendarAdvance(calendar,$AF149,AD150,,,trigger)</f>
        <v>42492</v>
      </c>
      <c r="AG150" s="40">
        <f>_xll.qlInterestRateIndexMaturity($AA$21,AF150,)</f>
        <v>42584</v>
      </c>
      <c r="AH150" s="43" t="e">
        <f>_xll.qlTenorBasisValue(TenorBasis3M,AF150,_xll.ohTrigger(trigger,$AA$36))</f>
        <v>#NUM!</v>
      </c>
      <c r="AI150" s="90" t="e">
        <f>_xll.qlTenorBasisForwardRate(TenorBasis3M,AF150,_xll.ohTrigger(trigger,$AA$36))</f>
        <v>#NUM!</v>
      </c>
      <c r="AJ150" s="90">
        <f>_xll.qlIndexFixing($AA$21,$AE150,TRUE,_xll.ohTrigger(trigger))</f>
        <v>-6.2644912638472631E-4</v>
      </c>
      <c r="AK150" s="43">
        <f>_xll.qlIndexFixing($AA$6,$AE150,TRUE,trigger)</f>
        <v>-6.2E-4</v>
      </c>
      <c r="AL150" s="45">
        <f t="shared" si="18"/>
        <v>-6.4491263847263114E-2</v>
      </c>
    </row>
    <row r="151" spans="30:38" x14ac:dyDescent="0.2">
      <c r="AD151" s="39" t="s">
        <v>87</v>
      </c>
      <c r="AE151" s="40">
        <f>_xll.qlInterestRateIndexFixingDate($AA$21,AF151)</f>
        <v>42489</v>
      </c>
      <c r="AF151" s="40">
        <f>_xll.qlCalendarAdvance(calendar,$AF150,AD151,,,trigger)</f>
        <v>42493</v>
      </c>
      <c r="AG151" s="40">
        <f>_xll.qlInterestRateIndexMaturity($AA$21,AF151,)</f>
        <v>42585</v>
      </c>
      <c r="AH151" s="43" t="e">
        <f>_xll.qlTenorBasisValue(TenorBasis3M,AF151,_xll.ohTrigger(trigger,$AA$36))</f>
        <v>#NUM!</v>
      </c>
      <c r="AI151" s="90" t="e">
        <f>_xll.qlTenorBasisForwardRate(TenorBasis3M,AF151,_xll.ohTrigger(trigger,$AA$36))</f>
        <v>#NUM!</v>
      </c>
      <c r="AJ151" s="90">
        <f>_xll.qlIndexFixing($AA$21,$AE151,TRUE,_xll.ohTrigger(trigger))</f>
        <v>-6.2782059155268007E-4</v>
      </c>
      <c r="AK151" s="43">
        <f>_xll.qlIndexFixing($AA$6,$AE151,TRUE,trigger)</f>
        <v>-6.2012119745253301E-4</v>
      </c>
      <c r="AL151" s="45">
        <f t="shared" si="18"/>
        <v>-7.699394100147057E-2</v>
      </c>
    </row>
    <row r="152" spans="30:38" x14ac:dyDescent="0.2">
      <c r="AD152" s="39" t="s">
        <v>87</v>
      </c>
      <c r="AE152" s="40">
        <f>_xll.qlInterestRateIndexFixingDate($AA$21,AF152)</f>
        <v>42492</v>
      </c>
      <c r="AF152" s="40">
        <f>_xll.qlCalendarAdvance(calendar,$AF151,AD152,,,trigger)</f>
        <v>42494</v>
      </c>
      <c r="AG152" s="40">
        <f>_xll.qlInterestRateIndexMaturity($AA$21,AF152,)</f>
        <v>42586</v>
      </c>
      <c r="AH152" s="43" t="e">
        <f>_xll.qlTenorBasisValue(TenorBasis3M,AF152,_xll.ohTrigger(trigger,$AA$36))</f>
        <v>#NUM!</v>
      </c>
      <c r="AI152" s="90" t="e">
        <f>_xll.qlTenorBasisForwardRate(TenorBasis3M,AF152,_xll.ohTrigger(trigger,$AA$36))</f>
        <v>#NUM!</v>
      </c>
      <c r="AJ152" s="90">
        <f>_xll.qlIndexFixing($AA$21,$AE152,TRUE,_xll.ohTrigger(trigger))</f>
        <v>-6.2919066678898564E-4</v>
      </c>
      <c r="AK152" s="43">
        <f>_xll.qlIndexFixing($AA$6,$AE152,TRUE,trigger)</f>
        <v>-6.2027268131156072E-4</v>
      </c>
      <c r="AL152" s="45">
        <f t="shared" si="18"/>
        <v>-8.9179854774249209E-2</v>
      </c>
    </row>
    <row r="153" spans="30:38" x14ac:dyDescent="0.2">
      <c r="AD153" s="39" t="s">
        <v>87</v>
      </c>
      <c r="AE153" s="40">
        <f>_xll.qlInterestRateIndexFixingDate($AA$21,AF153)</f>
        <v>42493</v>
      </c>
      <c r="AF153" s="40">
        <f>_xll.qlCalendarAdvance(calendar,$AF152,AD153,,,trigger)</f>
        <v>42495</v>
      </c>
      <c r="AG153" s="40">
        <f>_xll.qlInterestRateIndexMaturity($AA$21,AF153,)</f>
        <v>42587</v>
      </c>
      <c r="AH153" s="43" t="e">
        <f>_xll.qlTenorBasisValue(TenorBasis3M,AF153,_xll.ohTrigger(trigger,$AA$36))</f>
        <v>#NUM!</v>
      </c>
      <c r="AI153" s="90" t="e">
        <f>_xll.qlTenorBasisForwardRate(TenorBasis3M,AF153,_xll.ohTrigger(trigger,$AA$36))</f>
        <v>#NUM!</v>
      </c>
      <c r="AJ153" s="90">
        <f>_xll.qlIndexFixing($AA$21,$AE153,TRUE,_xll.ohTrigger(trigger))</f>
        <v>-6.3055856087785472E-4</v>
      </c>
      <c r="AK153" s="43">
        <f>_xll.qlIndexFixing($AA$6,$AE153,TRUE,trigger)</f>
        <v>-6.2045715673836256E-4</v>
      </c>
      <c r="AL153" s="45">
        <f t="shared" si="18"/>
        <v>-0.10101404139492152</v>
      </c>
    </row>
    <row r="154" spans="30:38" x14ac:dyDescent="0.2">
      <c r="AD154" s="39" t="s">
        <v>87</v>
      </c>
      <c r="AE154" s="40">
        <f>_xll.qlInterestRateIndexFixingDate($AA$21,AF154)</f>
        <v>42494</v>
      </c>
      <c r="AF154" s="40">
        <f>_xll.qlCalendarAdvance(calendar,$AF153,AD154,,,trigger)</f>
        <v>42496</v>
      </c>
      <c r="AG154" s="40">
        <f>_xll.qlInterestRateIndexMaturity($AA$21,AF154,)</f>
        <v>42590</v>
      </c>
      <c r="AH154" s="43" t="e">
        <f>_xll.qlTenorBasisValue(TenorBasis3M,AF154,_xll.ohTrigger(trigger,$AA$36))</f>
        <v>#NUM!</v>
      </c>
      <c r="AI154" s="90" t="e">
        <f>_xll.qlTenorBasisForwardRate(TenorBasis3M,AF154,_xll.ohTrigger(trigger,$AA$36))</f>
        <v>#NUM!</v>
      </c>
      <c r="AJ154" s="90">
        <f>_xll.qlIndexFixing($AA$21,$AE154,TRUE,_xll.ohTrigger(trigger))</f>
        <v>-6.331779365067599E-4</v>
      </c>
      <c r="AK154" s="43">
        <f>_xll.qlIndexFixing($AA$6,$AE154,TRUE,trigger)</f>
        <v>-6.206773288942181E-4</v>
      </c>
      <c r="AL154" s="45">
        <f t="shared" si="18"/>
        <v>-0.12500607612541803</v>
      </c>
    </row>
    <row r="155" spans="30:38" x14ac:dyDescent="0.2">
      <c r="AD155" s="39" t="s">
        <v>87</v>
      </c>
      <c r="AE155" s="40">
        <f>_xll.qlInterestRateIndexFixingDate($AA$21,AF155)</f>
        <v>42495</v>
      </c>
      <c r="AF155" s="40">
        <f>_xll.qlCalendarAdvance(calendar,$AF154,AD155,,,trigger)</f>
        <v>42499</v>
      </c>
      <c r="AG155" s="40">
        <f>_xll.qlInterestRateIndexMaturity($AA$21,AF155,)</f>
        <v>42591</v>
      </c>
      <c r="AH155" s="43" t="e">
        <f>_xll.qlTenorBasisValue(TenorBasis3M,AF155,_xll.ohTrigger(trigger,$AA$36))</f>
        <v>#NUM!</v>
      </c>
      <c r="AI155" s="90" t="e">
        <f>_xll.qlTenorBasisForwardRate(TenorBasis3M,AF155,_xll.ohTrigger(trigger,$AA$36))</f>
        <v>#NUM!</v>
      </c>
      <c r="AJ155" s="90">
        <f>_xll.qlIndexFixing($AA$21,$AE155,TRUE,_xll.ohTrigger(trigger))</f>
        <v>-6.3599250149836773E-4</v>
      </c>
      <c r="AK155" s="43">
        <f>_xll.qlIndexFixing($AA$6,$AE155,TRUE,trigger)</f>
        <v>-6.2157907734890249E-4</v>
      </c>
      <c r="AL155" s="45">
        <f t="shared" si="18"/>
        <v>-0.14413424149465237</v>
      </c>
    </row>
    <row r="156" spans="30:38" x14ac:dyDescent="0.2">
      <c r="AD156" s="39" t="s">
        <v>87</v>
      </c>
      <c r="AE156" s="40">
        <f>_xll.qlInterestRateIndexFixingDate($AA$21,AF156)</f>
        <v>42496</v>
      </c>
      <c r="AF156" s="40">
        <f>_xll.qlCalendarAdvance(calendar,$AF155,AD156,,,trigger)</f>
        <v>42500</v>
      </c>
      <c r="AG156" s="40">
        <f>_xll.qlInterestRateIndexMaturity($AA$21,AF156,)</f>
        <v>42592</v>
      </c>
      <c r="AH156" s="43" t="e">
        <f>_xll.qlTenorBasisValue(TenorBasis3M,AF156,_xll.ohTrigger(trigger,$AA$36))</f>
        <v>#NUM!</v>
      </c>
      <c r="AI156" s="90" t="e">
        <f>_xll.qlTenorBasisForwardRate(TenorBasis3M,AF156,_xll.ohTrigger(trigger,$AA$36))</f>
        <v>#NUM!</v>
      </c>
      <c r="AJ156" s="90">
        <f>_xll.qlIndexFixing($AA$21,$AE156,TRUE,_xll.ohTrigger(trigger))</f>
        <v>-6.3733762166492361E-4</v>
      </c>
      <c r="AK156" s="43">
        <f>_xll.qlIndexFixing($AA$6,$AE156,TRUE,trigger)</f>
        <v>-6.219690880337682E-4</v>
      </c>
      <c r="AL156" s="45">
        <f t="shared" si="18"/>
        <v>-0.15368533631155409</v>
      </c>
    </row>
    <row r="157" spans="30:38" x14ac:dyDescent="0.2">
      <c r="AD157" s="39" t="s">
        <v>87</v>
      </c>
      <c r="AE157" s="40">
        <f>_xll.qlInterestRateIndexFixingDate($AA$21,AF157)</f>
        <v>42499</v>
      </c>
      <c r="AF157" s="40">
        <f>_xll.qlCalendarAdvance(calendar,$AF156,AD157,,,trigger)</f>
        <v>42501</v>
      </c>
      <c r="AG157" s="40">
        <f>_xll.qlInterestRateIndexMaturity($AA$21,AF157,)</f>
        <v>42593</v>
      </c>
      <c r="AH157" s="43" t="e">
        <f>_xll.qlTenorBasisValue(TenorBasis3M,AF157,_xll.ohTrigger(trigger,$AA$36))</f>
        <v>#NUM!</v>
      </c>
      <c r="AI157" s="90" t="e">
        <f>_xll.qlTenorBasisForwardRate(TenorBasis3M,AF157,_xll.ohTrigger(trigger,$AA$36))</f>
        <v>#NUM!</v>
      </c>
      <c r="AJ157" s="90">
        <f>_xll.qlIndexFixing($AA$21,$AE157,TRUE,_xll.ohTrigger(trigger))</f>
        <v>-6.3867581341798434E-4</v>
      </c>
      <c r="AK157" s="43">
        <f>_xll.qlIndexFixing($AA$6,$AE157,TRUE,trigger)</f>
        <v>-6.2240832125408526E-4</v>
      </c>
      <c r="AL157" s="45">
        <f t="shared" si="18"/>
        <v>-0.16267492163899083</v>
      </c>
    </row>
    <row r="158" spans="30:38" x14ac:dyDescent="0.2">
      <c r="AD158" s="39" t="s">
        <v>87</v>
      </c>
      <c r="AE158" s="40">
        <f>_xll.qlInterestRateIndexFixingDate($AA$21,AF158)</f>
        <v>42500</v>
      </c>
      <c r="AF158" s="40">
        <f>_xll.qlCalendarAdvance(calendar,$AF157,AD158,,,trigger)</f>
        <v>42502</v>
      </c>
      <c r="AG158" s="40">
        <f>_xll.qlInterestRateIndexMaturity($AA$21,AF158,)</f>
        <v>42594</v>
      </c>
      <c r="AH158" s="43" t="e">
        <f>_xll.qlTenorBasisValue(TenorBasis3M,AF158,_xll.ohTrigger(trigger,$AA$36))</f>
        <v>#NUM!</v>
      </c>
      <c r="AI158" s="90" t="e">
        <f>_xll.qlTenorBasisForwardRate(TenorBasis3M,AF158,_xll.ohTrigger(trigger,$AA$36))</f>
        <v>#NUM!</v>
      </c>
      <c r="AJ158" s="90">
        <f>_xll.qlIndexFixing($AA$21,$AE158,TRUE,_xll.ohTrigger(trigger))</f>
        <v>-6.4000628554827799E-4</v>
      </c>
      <c r="AK158" s="43">
        <f>_xll.qlIndexFixing($AA$6,$AE158,TRUE,trigger)</f>
        <v>-6.228994821711331E-4</v>
      </c>
      <c r="AL158" s="45">
        <f t="shared" si="18"/>
        <v>-0.17106803377144889</v>
      </c>
    </row>
    <row r="159" spans="30:38" x14ac:dyDescent="0.2">
      <c r="AD159" s="39" t="s">
        <v>87</v>
      </c>
      <c r="AE159" s="40">
        <f>_xll.qlInterestRateIndexFixingDate($AA$21,AF159)</f>
        <v>42501</v>
      </c>
      <c r="AF159" s="40">
        <f>_xll.qlCalendarAdvance(calendar,$AF158,AD159,,,trigger)</f>
        <v>42503</v>
      </c>
      <c r="AG159" s="40">
        <f>_xll.qlInterestRateIndexMaturity($AA$21,AF159,)</f>
        <v>42597</v>
      </c>
      <c r="AH159" s="43" t="e">
        <f>_xll.qlTenorBasisValue(TenorBasis3M,AF159,_xll.ohTrigger(trigger,$AA$36))</f>
        <v>#NUM!</v>
      </c>
      <c r="AI159" s="90" t="e">
        <f>_xll.qlTenorBasisForwardRate(TenorBasis3M,AF159,_xll.ohTrigger(trigger,$AA$36))</f>
        <v>#NUM!</v>
      </c>
      <c r="AJ159" s="90">
        <f>_xll.qlIndexFixing($AA$21,$AE159,TRUE,_xll.ohTrigger(trigger))</f>
        <v>-6.4241234208228803E-4</v>
      </c>
      <c r="AK159" s="43">
        <f>_xll.qlIndexFixing($AA$6,$AE159,TRUE,trigger)</f>
        <v>-6.2344527594619138E-4</v>
      </c>
      <c r="AL159" s="45">
        <f t="shared" si="18"/>
        <v>-0.1896706613609665</v>
      </c>
    </row>
    <row r="160" spans="30:38" x14ac:dyDescent="0.2">
      <c r="AD160" s="39" t="s">
        <v>87</v>
      </c>
      <c r="AE160" s="40">
        <f>_xll.qlInterestRateIndexFixingDate($AA$21,AF160)</f>
        <v>42502</v>
      </c>
      <c r="AF160" s="40">
        <f>_xll.qlCalendarAdvance(calendar,$AF159,AD160,,,trigger)</f>
        <v>42506</v>
      </c>
      <c r="AG160" s="40">
        <f>_xll.qlInterestRateIndexMaturity($AA$21,AF160,)</f>
        <v>42598</v>
      </c>
      <c r="AH160" s="43" t="e">
        <f>_xll.qlTenorBasisValue(TenorBasis3M,AF160,_xll.ohTrigger(trigger,$AA$36))</f>
        <v>#NUM!</v>
      </c>
      <c r="AI160" s="90" t="e">
        <f>_xll.qlTenorBasisForwardRate(TenorBasis3M,AF160,_xll.ohTrigger(trigger,$AA$36))</f>
        <v>#NUM!</v>
      </c>
      <c r="AJ160" s="90">
        <f>_xll.qlIndexFixing($AA$21,$AE160,TRUE,_xll.ohTrigger(trigger))</f>
        <v>-6.4523515374496616E-4</v>
      </c>
      <c r="AK160" s="43">
        <f>_xll.qlIndexFixing($AA$6,$AE160,TRUE,trigger)</f>
        <v>-6.2543750603222357E-4</v>
      </c>
      <c r="AL160" s="45">
        <f t="shared" si="18"/>
        <v>-0.197976477127426</v>
      </c>
    </row>
    <row r="161" spans="30:38" x14ac:dyDescent="0.2">
      <c r="AD161" s="39" t="s">
        <v>87</v>
      </c>
      <c r="AE161" s="40">
        <f>_xll.qlInterestRateIndexFixingDate($AA$21,AF161)</f>
        <v>42503</v>
      </c>
      <c r="AF161" s="40">
        <f>_xll.qlCalendarAdvance(calendar,$AF160,AD161,,,trigger)</f>
        <v>42507</v>
      </c>
      <c r="AG161" s="40">
        <f>_xll.qlInterestRateIndexMaturity($AA$21,AF161,)</f>
        <v>42599</v>
      </c>
      <c r="AH161" s="43" t="e">
        <f>_xll.qlTenorBasisValue(TenorBasis3M,AF161,_xll.ohTrigger(trigger,$AA$36))</f>
        <v>#NUM!</v>
      </c>
      <c r="AI161" s="90" t="e">
        <f>_xll.qlTenorBasisForwardRate(TenorBasis3M,AF161,_xll.ohTrigger(trigger,$AA$36))</f>
        <v>#NUM!</v>
      </c>
      <c r="AJ161" s="90">
        <f>_xll.qlIndexFixing($AA$21,$AE161,TRUE,_xll.ohTrigger(trigger))</f>
        <v>-6.4651515969185367E-4</v>
      </c>
      <c r="AK161" s="43">
        <f>_xll.qlIndexFixing($AA$6,$AE161,TRUE,trigger)</f>
        <v>-6.2622888285211861E-4</v>
      </c>
      <c r="AL161" s="45">
        <f t="shared" si="18"/>
        <v>-0.20286276839735057</v>
      </c>
    </row>
    <row r="162" spans="30:38" x14ac:dyDescent="0.2">
      <c r="AD162" s="39" t="s">
        <v>87</v>
      </c>
      <c r="AE162" s="40">
        <f>_xll.qlInterestRateIndexFixingDate($AA$21,AF162)</f>
        <v>42506</v>
      </c>
      <c r="AF162" s="40">
        <f>_xll.qlCalendarAdvance(calendar,$AF161,AD162,,,trigger)</f>
        <v>42508</v>
      </c>
      <c r="AG162" s="40">
        <f>_xll.qlInterestRateIndexMaturity($AA$21,AF162,)</f>
        <v>42600</v>
      </c>
      <c r="AH162" s="43" t="e">
        <f>_xll.qlTenorBasisValue(TenorBasis3M,AF162,_xll.ohTrigger(trigger,$AA$36))</f>
        <v>#NUM!</v>
      </c>
      <c r="AI162" s="90" t="e">
        <f>_xll.qlTenorBasisForwardRate(TenorBasis3M,AF162,_xll.ohTrigger(trigger,$AA$36))</f>
        <v>#NUM!</v>
      </c>
      <c r="AJ162" s="90">
        <f>_xll.qlIndexFixing($AA$21,$AE162,TRUE,_xll.ohTrigger(trigger))</f>
        <v>-6.4778269879553127E-4</v>
      </c>
      <c r="AK162" s="43">
        <f>_xll.qlIndexFixing($AA$6,$AE162,TRUE,trigger)</f>
        <v>-6.2708841833642153E-4</v>
      </c>
      <c r="AL162" s="45">
        <f t="shared" si="18"/>
        <v>-0.2069428045910974</v>
      </c>
    </row>
    <row r="163" spans="30:38" x14ac:dyDescent="0.2">
      <c r="AD163" s="39" t="s">
        <v>87</v>
      </c>
      <c r="AE163" s="40">
        <f>_xll.qlInterestRateIndexFixingDate($AA$21,AF163)</f>
        <v>42507</v>
      </c>
      <c r="AF163" s="40">
        <f>_xll.qlCalendarAdvance(calendar,$AF162,AD163,,,trigger)</f>
        <v>42509</v>
      </c>
      <c r="AG163" s="40">
        <f>_xll.qlInterestRateIndexMaturity($AA$21,AF163,)</f>
        <v>42601</v>
      </c>
      <c r="AH163" s="43" t="e">
        <f>_xll.qlTenorBasisValue(TenorBasis3M,AF163,_xll.ohTrigger(trigger,$AA$36))</f>
        <v>#NUM!</v>
      </c>
      <c r="AI163" s="90" t="e">
        <f>_xll.qlTenorBasisForwardRate(TenorBasis3M,AF163,_xll.ohTrigger(trigger,$AA$36))</f>
        <v>#NUM!</v>
      </c>
      <c r="AJ163" s="90">
        <f>_xll.qlIndexFixing($AA$21,$AE163,TRUE,_xll.ohTrigger(trigger))</f>
        <v>-6.4903697985324344E-4</v>
      </c>
      <c r="AK163" s="43">
        <f>_xll.qlIndexFixing($AA$6,$AE163,TRUE,trigger)</f>
        <v>-6.280188176464121E-4</v>
      </c>
      <c r="AL163" s="45">
        <f t="shared" si="18"/>
        <v>-0.21018162206831334</v>
      </c>
    </row>
    <row r="164" spans="30:38" x14ac:dyDescent="0.2">
      <c r="AD164" s="39" t="s">
        <v>87</v>
      </c>
      <c r="AE164" s="40">
        <f>_xll.qlInterestRateIndexFixingDate($AA$21,AF164)</f>
        <v>42508</v>
      </c>
      <c r="AF164" s="40">
        <f>_xll.qlCalendarAdvance(calendar,$AF163,AD164,,,trigger)</f>
        <v>42510</v>
      </c>
      <c r="AG164" s="40">
        <f>_xll.qlInterestRateIndexMaturity($AA$21,AF164,)</f>
        <v>42604</v>
      </c>
      <c r="AH164" s="43" t="e">
        <f>_xll.qlTenorBasisValue(TenorBasis3M,AF164,_xll.ohTrigger(trigger,$AA$36))</f>
        <v>#NUM!</v>
      </c>
      <c r="AI164" s="90" t="e">
        <f>_xll.qlTenorBasisForwardRate(TenorBasis3M,AF164,_xll.ohTrigger(trigger,$AA$36))</f>
        <v>#NUM!</v>
      </c>
      <c r="AJ164" s="90">
        <f>_xll.qlIndexFixing($AA$21,$AE164,TRUE,_xll.ohTrigger(trigger))</f>
        <v>-6.511629044705983E-4</v>
      </c>
      <c r="AK164" s="43">
        <f>_xll.qlIndexFixing($AA$6,$AE164,TRUE,trigger)</f>
        <v>-6.2902278594336954E-4</v>
      </c>
      <c r="AL164" s="45">
        <f t="shared" si="18"/>
        <v>-0.2214011852722875</v>
      </c>
    </row>
    <row r="165" spans="30:38" x14ac:dyDescent="0.2">
      <c r="AD165" s="39" t="s">
        <v>87</v>
      </c>
      <c r="AE165" s="40">
        <f>_xll.qlInterestRateIndexFixingDate($AA$21,AF165)</f>
        <v>42509</v>
      </c>
      <c r="AF165" s="40">
        <f>_xll.qlCalendarAdvance(calendar,$AF164,AD165,,,trigger)</f>
        <v>42513</v>
      </c>
      <c r="AG165" s="40">
        <f>_xll.qlInterestRateIndexMaturity($AA$21,AF165,)</f>
        <v>42605</v>
      </c>
      <c r="AH165" s="43" t="e">
        <f>_xll.qlTenorBasisValue(TenorBasis3M,AF165,_xll.ohTrigger(trigger,$AA$36))</f>
        <v>#NUM!</v>
      </c>
      <c r="AI165" s="90" t="e">
        <f>_xll.qlTenorBasisForwardRate(TenorBasis3M,AF165,_xll.ohTrigger(trigger,$AA$36))</f>
        <v>#NUM!</v>
      </c>
      <c r="AJ165" s="90">
        <f>_xll.qlIndexFixing($AA$21,$AE165,TRUE,_xll.ohTrigger(trigger))</f>
        <v>-6.5390569964926418E-4</v>
      </c>
      <c r="AK165" s="43">
        <f>_xll.qlIndexFixing($AA$6,$AE165,TRUE,trigger)</f>
        <v>-6.3250315636883951E-4</v>
      </c>
      <c r="AL165" s="45">
        <f t="shared" si="18"/>
        <v>-0.21402543280424671</v>
      </c>
    </row>
    <row r="166" spans="30:38" x14ac:dyDescent="0.2">
      <c r="AD166" s="39" t="s">
        <v>87</v>
      </c>
      <c r="AE166" s="40">
        <f>_xll.qlInterestRateIndexFixingDate($AA$21,AF166)</f>
        <v>42510</v>
      </c>
      <c r="AF166" s="40">
        <f>_xll.qlCalendarAdvance(calendar,$AF165,AD166,,,trigger)</f>
        <v>42514</v>
      </c>
      <c r="AG166" s="40">
        <f>_xll.qlInterestRateIndexMaturity($AA$21,AF166,)</f>
        <v>42606</v>
      </c>
      <c r="AH166" s="43" t="e">
        <f>_xll.qlTenorBasisValue(TenorBasis3M,AF166,_xll.ohTrigger(trigger,$AA$36))</f>
        <v>#NUM!</v>
      </c>
      <c r="AI166" s="90" t="e">
        <f>_xll.qlTenorBasisForwardRate(TenorBasis3M,AF166,_xll.ohTrigger(trigger,$AA$36))</f>
        <v>#NUM!</v>
      </c>
      <c r="AJ166" s="90">
        <f>_xll.qlIndexFixing($AA$21,$AE166,TRUE,_xll.ohTrigger(trigger))</f>
        <v>-6.5508182250141665E-4</v>
      </c>
      <c r="AK166" s="43">
        <f>_xll.qlIndexFixing($AA$6,$AE166,TRUE,trigger)</f>
        <v>-6.338284522264604E-4</v>
      </c>
      <c r="AL166" s="45">
        <f t="shared" si="18"/>
        <v>-0.21253370274956251</v>
      </c>
    </row>
    <row r="167" spans="30:38" x14ac:dyDescent="0.2">
      <c r="AD167" s="39" t="s">
        <v>87</v>
      </c>
      <c r="AE167" s="40">
        <f>_xll.qlInterestRateIndexFixingDate($AA$21,AF167)</f>
        <v>42513</v>
      </c>
      <c r="AF167" s="40">
        <f>_xll.qlCalendarAdvance(calendar,$AF166,AD167,,,trigger)</f>
        <v>42515</v>
      </c>
      <c r="AG167" s="40">
        <f>_xll.qlInterestRateIndexMaturity($AA$21,AF167,)</f>
        <v>42607</v>
      </c>
      <c r="AH167" s="43" t="e">
        <f>_xll.qlTenorBasisValue(TenorBasis3M,AF167,_xll.ohTrigger(trigger,$AA$36))</f>
        <v>#NUM!</v>
      </c>
      <c r="AI167" s="90" t="e">
        <f>_xll.qlTenorBasisForwardRate(TenorBasis3M,AF167,_xll.ohTrigger(trigger,$AA$36))</f>
        <v>#NUM!</v>
      </c>
      <c r="AJ167" s="90">
        <f>_xll.qlIndexFixing($AA$21,$AE167,TRUE,_xll.ohTrigger(trigger))</f>
        <v>-6.562399401227845E-4</v>
      </c>
      <c r="AK167" s="43">
        <f>_xll.qlIndexFixing($AA$6,$AE167,TRUE,trigger)</f>
        <v>-6.3524084287744592E-4</v>
      </c>
      <c r="AL167" s="45">
        <f t="shared" si="18"/>
        <v>-0.2099909724533858</v>
      </c>
    </row>
    <row r="168" spans="30:38" x14ac:dyDescent="0.2">
      <c r="AD168" s="39" t="s">
        <v>87</v>
      </c>
      <c r="AE168" s="40">
        <f>_xll.qlInterestRateIndexFixingDate($AA$21,AF168)</f>
        <v>42514</v>
      </c>
      <c r="AF168" s="40">
        <f>_xll.qlCalendarAdvance(calendar,$AF167,AD168,,,trigger)</f>
        <v>42516</v>
      </c>
      <c r="AG168" s="40">
        <f>_xll.qlInterestRateIndexMaturity($AA$21,AF168,)</f>
        <v>42608</v>
      </c>
      <c r="AH168" s="43" t="e">
        <f>_xll.qlTenorBasisValue(TenorBasis3M,AF168,_xll.ohTrigger(trigger,$AA$36))</f>
        <v>#NUM!</v>
      </c>
      <c r="AI168" s="90" t="e">
        <f>_xll.qlTenorBasisForwardRate(TenorBasis3M,AF168,_xll.ohTrigger(trigger,$AA$36))</f>
        <v>#NUM!</v>
      </c>
      <c r="AJ168" s="90">
        <f>_xll.qlIndexFixing($AA$21,$AE168,TRUE,_xll.ohTrigger(trigger))</f>
        <v>-6.5737926131930098E-4</v>
      </c>
      <c r="AK168" s="43">
        <f>_xll.qlIndexFixing($AA$6,$AE168,TRUE,trigger)</f>
        <v>-6.3674303348307563E-4</v>
      </c>
      <c r="AL168" s="45">
        <f t="shared" si="18"/>
        <v>-0.20636227836225346</v>
      </c>
    </row>
    <row r="169" spans="30:38" x14ac:dyDescent="0.2">
      <c r="AD169" s="39" t="s">
        <v>87</v>
      </c>
      <c r="AE169" s="40">
        <f>_xll.qlInterestRateIndexFixingDate($AA$21,AF169)</f>
        <v>42515</v>
      </c>
      <c r="AF169" s="40">
        <f>_xll.qlCalendarAdvance(calendar,$AF168,AD169,,,trigger)</f>
        <v>42517</v>
      </c>
      <c r="AG169" s="40">
        <f>_xll.qlInterestRateIndexMaturity($AA$21,AF169,)</f>
        <v>42611</v>
      </c>
      <c r="AH169" s="43" t="e">
        <f>_xll.qlTenorBasisValue(TenorBasis3M,AF169,_xll.ohTrigger(trigger,$AA$36))</f>
        <v>#NUM!</v>
      </c>
      <c r="AI169" s="90" t="e">
        <f>_xll.qlTenorBasisForwardRate(TenorBasis3M,AF169,_xll.ohTrigger(trigger,$AA$36))</f>
        <v>#NUM!</v>
      </c>
      <c r="AJ169" s="90">
        <f>_xll.qlIndexFixing($AA$21,$AE169,TRUE,_xll.ohTrigger(trigger))</f>
        <v>-6.5916401688151198E-4</v>
      </c>
      <c r="AK169" s="43">
        <f>_xll.qlIndexFixing($AA$6,$AE169,TRUE,trigger)</f>
        <v>-6.3833772920462897E-4</v>
      </c>
      <c r="AL169" s="45">
        <f t="shared" si="18"/>
        <v>-0.20826287676883015</v>
      </c>
    </row>
    <row r="170" spans="30:38" x14ac:dyDescent="0.2">
      <c r="AD170" s="39" t="s">
        <v>87</v>
      </c>
      <c r="AE170" s="40">
        <f>_xll.qlInterestRateIndexFixingDate($AA$21,AF170)</f>
        <v>42516</v>
      </c>
      <c r="AF170" s="40">
        <f>_xll.qlCalendarAdvance(calendar,$AF169,AD170,,,trigger)</f>
        <v>42520</v>
      </c>
      <c r="AG170" s="40">
        <f>_xll.qlInterestRateIndexMaturity($AA$21,AF170,)</f>
        <v>42612</v>
      </c>
      <c r="AH170" s="43" t="e">
        <f>_xll.qlTenorBasisValue(TenorBasis3M,AF170,_xll.ohTrigger(trigger,$AA$36))</f>
        <v>#NUM!</v>
      </c>
      <c r="AI170" s="90" t="e">
        <f>_xll.qlTenorBasisForwardRate(TenorBasis3M,AF170,_xll.ohTrigger(trigger,$AA$36))</f>
        <v>#NUM!</v>
      </c>
      <c r="AJ170" s="90">
        <f>_xll.qlIndexFixing($AA$21,$AE170,TRUE,_xll.ohTrigger(trigger))</f>
        <v>-6.6173275795727133E-4</v>
      </c>
      <c r="AK170" s="43">
        <f>_xll.qlIndexFixing($AA$6,$AE170,TRUE,trigger)</f>
        <v>-6.4370389867762648E-4</v>
      </c>
      <c r="AL170" s="45">
        <f t="shared" si="18"/>
        <v>-0.18028859279644846</v>
      </c>
    </row>
    <row r="171" spans="30:38" x14ac:dyDescent="0.2">
      <c r="AD171" s="39" t="s">
        <v>87</v>
      </c>
      <c r="AE171" s="40">
        <f>_xll.qlInterestRateIndexFixingDate($AA$21,AF171)</f>
        <v>42517</v>
      </c>
      <c r="AF171" s="40">
        <f>_xll.qlCalendarAdvance(calendar,$AF170,AD171,,,trigger)</f>
        <v>42521</v>
      </c>
      <c r="AG171" s="40">
        <f>_xll.qlInterestRateIndexMaturity($AA$21,AF171,)</f>
        <v>42613</v>
      </c>
      <c r="AH171" s="43" t="e">
        <f>_xll.qlTenorBasisValue(TenorBasis3M,AF171,_xll.ohTrigger(trigger,$AA$36))</f>
        <v>#NUM!</v>
      </c>
      <c r="AI171" s="90" t="e">
        <f>_xll.qlTenorBasisForwardRate(TenorBasis3M,AF171,_xll.ohTrigger(trigger,$AA$36))</f>
        <v>#NUM!</v>
      </c>
      <c r="AJ171" s="90">
        <f>_xll.qlIndexFixing($AA$21,$AE171,TRUE,_xll.ohTrigger(trigger))</f>
        <v>-6.6276622911896356E-4</v>
      </c>
      <c r="AK171" s="43">
        <f>_xll.qlIndexFixing($AA$6,$AE171,TRUE,trigger)</f>
        <v>-6.4569566647566985E-4</v>
      </c>
      <c r="AL171" s="45">
        <f t="shared" si="18"/>
        <v>-0.17070562643293716</v>
      </c>
    </row>
    <row r="172" spans="30:38" x14ac:dyDescent="0.2">
      <c r="AD172" s="39" t="s">
        <v>87</v>
      </c>
      <c r="AE172" s="40">
        <f>_xll.qlInterestRateIndexFixingDate($AA$21,AF172)</f>
        <v>42520</v>
      </c>
      <c r="AF172" s="40">
        <f>_xll.qlCalendarAdvance(calendar,$AF171,AD172,,,trigger)</f>
        <v>42522</v>
      </c>
      <c r="AG172" s="40">
        <f>_xll.qlInterestRateIndexMaturity($AA$21,AF172,)</f>
        <v>42614</v>
      </c>
      <c r="AH172" s="43" t="e">
        <f>_xll.qlTenorBasisValue(TenorBasis3M,AF172,_xll.ohTrigger(trigger,$AA$36))</f>
        <v>#NUM!</v>
      </c>
      <c r="AI172" s="90" t="e">
        <f>_xll.qlTenorBasisForwardRate(TenorBasis3M,AF172,_xll.ohTrigger(trigger,$AA$36))</f>
        <v>#NUM!</v>
      </c>
      <c r="AJ172" s="90">
        <f>_xll.qlIndexFixing($AA$21,$AE172,TRUE,_xll.ohTrigger(trigger))</f>
        <v>-6.6377615669574821E-4</v>
      </c>
      <c r="AK172" s="43">
        <f>_xll.qlIndexFixing($AA$6,$AE172,TRUE,trigger)</f>
        <v>-6.4779346519603449E-4</v>
      </c>
      <c r="AL172" s="45">
        <f t="shared" si="18"/>
        <v>-0.15982691499713714</v>
      </c>
    </row>
    <row r="173" spans="30:38" x14ac:dyDescent="0.2">
      <c r="AD173" s="39" t="s">
        <v>87</v>
      </c>
      <c r="AE173" s="40">
        <f>_xll.qlInterestRateIndexFixingDate($AA$21,AF173)</f>
        <v>42521</v>
      </c>
      <c r="AF173" s="40">
        <f>_xll.qlCalendarAdvance(calendar,$AF172,AD173,,,trigger)</f>
        <v>42523</v>
      </c>
      <c r="AG173" s="40">
        <f>_xll.qlInterestRateIndexMaturity($AA$21,AF173,)</f>
        <v>42615</v>
      </c>
      <c r="AH173" s="43" t="e">
        <f>_xll.qlTenorBasisValue(TenorBasis3M,AF173,_xll.ohTrigger(trigger,$AA$36))</f>
        <v>#NUM!</v>
      </c>
      <c r="AI173" s="90" t="e">
        <f>_xll.qlTenorBasisForwardRate(TenorBasis3M,AF173,_xll.ohTrigger(trigger,$AA$36))</f>
        <v>#NUM!</v>
      </c>
      <c r="AJ173" s="90">
        <f>_xll.qlIndexFixing($AA$21,$AE173,TRUE,_xll.ohTrigger(trigger))</f>
        <v>-6.6476174949746814E-4</v>
      </c>
      <c r="AK173" s="43">
        <f>_xll.qlIndexFixing($AA$6,$AE173,TRUE,trigger)</f>
        <v>-6.4999999999999997E-4</v>
      </c>
      <c r="AL173" s="45">
        <f t="shared" si="18"/>
        <v>-0.14761749497468174</v>
      </c>
    </row>
    <row r="174" spans="30:38" x14ac:dyDescent="0.2">
      <c r="AD174" s="39" t="s">
        <v>87</v>
      </c>
      <c r="AE174" s="40">
        <f>_xll.qlInterestRateIndexFixingDate($AA$21,AF174)</f>
        <v>42522</v>
      </c>
      <c r="AF174" s="40">
        <f>_xll.qlCalendarAdvance(calendar,$AF173,AD174,,,trigger)</f>
        <v>42524</v>
      </c>
      <c r="AG174" s="40">
        <f>_xll.qlInterestRateIndexMaturity($AA$21,AF174,)</f>
        <v>42618</v>
      </c>
      <c r="AH174" s="43" t="e">
        <f>_xll.qlTenorBasisValue(TenorBasis3M,AF174,_xll.ohTrigger(trigger,$AA$36))</f>
        <v>#NUM!</v>
      </c>
      <c r="AI174" s="90" t="e">
        <f>_xll.qlTenorBasisForwardRate(TenorBasis3M,AF174,_xll.ohTrigger(trigger,$AA$36))</f>
        <v>#NUM!</v>
      </c>
      <c r="AJ174" s="90">
        <f>_xll.qlIndexFixing($AA$21,$AE174,TRUE,_xll.ohTrigger(trigger))</f>
        <v>-6.661500743829384E-4</v>
      </c>
      <c r="AK174" s="43">
        <f>_xll.qlIndexFixing($AA$6,$AE174,TRUE,trigger)</f>
        <v>-6.5231123468132573E-4</v>
      </c>
      <c r="AL174" s="45">
        <f t="shared" si="18"/>
        <v>-0.13838839701612671</v>
      </c>
    </row>
    <row r="175" spans="30:38" x14ac:dyDescent="0.2">
      <c r="AD175" s="39" t="s">
        <v>87</v>
      </c>
      <c r="AE175" s="40">
        <f>_xll.qlInterestRateIndexFixingDate($AA$21,AF175)</f>
        <v>42523</v>
      </c>
      <c r="AF175" s="40">
        <f>_xll.qlCalendarAdvance(calendar,$AF174,AD175,,,trigger)</f>
        <v>42527</v>
      </c>
      <c r="AG175" s="40">
        <f>_xll.qlInterestRateIndexMaturity($AA$21,AF175,)</f>
        <v>42619</v>
      </c>
      <c r="AH175" s="43" t="e">
        <f>_xll.qlTenorBasisValue(TenorBasis3M,AF175,_xll.ohTrigger(trigger,$AA$36))</f>
        <v>#NUM!</v>
      </c>
      <c r="AI175" s="90" t="e">
        <f>_xll.qlTenorBasisForwardRate(TenorBasis3M,AF175,_xll.ohTrigger(trigger,$AA$36))</f>
        <v>#NUM!</v>
      </c>
      <c r="AJ175" s="90">
        <f>_xll.qlIndexFixing($AA$21,$AE175,TRUE,_xll.ohTrigger(trigger))</f>
        <v>-6.6844494913970403E-4</v>
      </c>
      <c r="AK175" s="43">
        <f>_xll.qlIndexFixing($AA$6,$AE175,TRUE,trigger)</f>
        <v>-6.5953615575617972E-4</v>
      </c>
      <c r="AL175" s="45">
        <f t="shared" si="18"/>
        <v>-8.9087933835243133E-2</v>
      </c>
    </row>
    <row r="176" spans="30:38" x14ac:dyDescent="0.2">
      <c r="AD176" s="39" t="s">
        <v>87</v>
      </c>
      <c r="AE176" s="40">
        <f>_xll.qlInterestRateIndexFixingDate($AA$21,AF176)</f>
        <v>42524</v>
      </c>
      <c r="AF176" s="40">
        <f>_xll.qlCalendarAdvance(calendar,$AF175,AD176,,,trigger)</f>
        <v>42528</v>
      </c>
      <c r="AG176" s="40">
        <f>_xll.qlInterestRateIndexMaturity($AA$21,AF176,)</f>
        <v>42620</v>
      </c>
      <c r="AH176" s="43" t="e">
        <f>_xll.qlTenorBasisValue(TenorBasis3M,AF176,_xll.ohTrigger(trigger,$AA$36))</f>
        <v>#NUM!</v>
      </c>
      <c r="AI176" s="90" t="e">
        <f>_xll.qlTenorBasisForwardRate(TenorBasis3M,AF176,_xll.ohTrigger(trigger,$AA$36))</f>
        <v>#NUM!</v>
      </c>
      <c r="AJ176" s="90">
        <f>_xll.qlIndexFixing($AA$21,$AE176,TRUE,_xll.ohTrigger(trigger))</f>
        <v>-6.6929700020679705E-4</v>
      </c>
      <c r="AK176" s="43">
        <f>_xll.qlIndexFixing($AA$6,$AE176,TRUE,trigger)</f>
        <v>-6.6191572497862141E-4</v>
      </c>
      <c r="AL176" s="45">
        <f t="shared" si="18"/>
        <v>-7.381275228175635E-2</v>
      </c>
    </row>
    <row r="177" spans="30:38" x14ac:dyDescent="0.2">
      <c r="AD177" s="39" t="s">
        <v>87</v>
      </c>
      <c r="AE177" s="40">
        <f>_xll.qlInterestRateIndexFixingDate($AA$21,AF177)</f>
        <v>42527</v>
      </c>
      <c r="AF177" s="40">
        <f>_xll.qlCalendarAdvance(calendar,$AF176,AD177,,,trigger)</f>
        <v>42529</v>
      </c>
      <c r="AG177" s="40">
        <f>_xll.qlInterestRateIndexMaturity($AA$21,AF177,)</f>
        <v>42621</v>
      </c>
      <c r="AH177" s="43" t="e">
        <f>_xll.qlTenorBasisValue(TenorBasis3M,AF177,_xll.ohTrigger(trigger,$AA$36))</f>
        <v>#NUM!</v>
      </c>
      <c r="AI177" s="90" t="e">
        <f>_xll.qlTenorBasisForwardRate(TenorBasis3M,AF177,_xll.ohTrigger(trigger,$AA$36))</f>
        <v>#NUM!</v>
      </c>
      <c r="AJ177" s="90">
        <f>_xll.qlIndexFixing($AA$21,$AE177,TRUE,_xll.ohTrigger(trigger))</f>
        <v>-6.7011996935875315E-4</v>
      </c>
      <c r="AK177" s="43">
        <f>_xll.qlIndexFixing($AA$6,$AE177,TRUE,trigger)</f>
        <v>-6.6421802022674069E-4</v>
      </c>
      <c r="AL177" s="45">
        <f t="shared" si="18"/>
        <v>-5.9019491320124559E-2</v>
      </c>
    </row>
    <row r="178" spans="30:38" x14ac:dyDescent="0.2">
      <c r="AD178" s="39" t="s">
        <v>87</v>
      </c>
      <c r="AE178" s="40">
        <f>_xll.qlInterestRateIndexFixingDate($AA$21,AF178)</f>
        <v>42528</v>
      </c>
      <c r="AF178" s="40">
        <f>_xll.qlCalendarAdvance(calendar,$AF177,AD178,,,trigger)</f>
        <v>42530</v>
      </c>
      <c r="AG178" s="40">
        <f>_xll.qlInterestRateIndexMaturity($AA$21,AF178,)</f>
        <v>42622</v>
      </c>
      <c r="AH178" s="43" t="e">
        <f>_xll.qlTenorBasisValue(TenorBasis3M,AF178,_xll.ohTrigger(trigger,$AA$36))</f>
        <v>#NUM!</v>
      </c>
      <c r="AI178" s="90" t="e">
        <f>_xll.qlTenorBasisForwardRate(TenorBasis3M,AF178,_xll.ohTrigger(trigger,$AA$36))</f>
        <v>#NUM!</v>
      </c>
      <c r="AJ178" s="90">
        <f>_xll.qlIndexFixing($AA$21,$AE178,TRUE,_xll.ohTrigger(trigger))</f>
        <v>-6.7091306540150559E-4</v>
      </c>
      <c r="AK178" s="43">
        <f>_xll.qlIndexFixing($AA$6,$AE178,TRUE,trigger)</f>
        <v>-6.6640529845669687E-4</v>
      </c>
      <c r="AL178" s="45">
        <f t="shared" si="18"/>
        <v>-4.5077669448087165E-2</v>
      </c>
    </row>
    <row r="179" spans="30:38" x14ac:dyDescent="0.2">
      <c r="AD179" s="39" t="s">
        <v>87</v>
      </c>
      <c r="AE179" s="40">
        <f>_xll.qlInterestRateIndexFixingDate($AA$21,AF179)</f>
        <v>42529</v>
      </c>
      <c r="AF179" s="40">
        <f>_xll.qlCalendarAdvance(calendar,$AF178,AD179,,,trigger)</f>
        <v>42531</v>
      </c>
      <c r="AG179" s="40">
        <f>_xll.qlInterestRateIndexMaturity($AA$21,AF179,)</f>
        <v>42625</v>
      </c>
      <c r="AH179" s="43" t="e">
        <f>_xll.qlTenorBasisValue(TenorBasis3M,AF179,_xll.ohTrigger(trigger,$AA$36))</f>
        <v>#NUM!</v>
      </c>
      <c r="AI179" s="90" t="e">
        <f>_xll.qlTenorBasisForwardRate(TenorBasis3M,AF179,_xll.ohTrigger(trigger,$AA$36))</f>
        <v>#NUM!</v>
      </c>
      <c r="AJ179" s="90">
        <f>_xll.qlIndexFixing($AA$21,$AE179,TRUE,_xll.ohTrigger(trigger))</f>
        <v>-6.7185547330390568E-4</v>
      </c>
      <c r="AK179" s="43">
        <f>_xll.qlIndexFixing($AA$6,$AE179,TRUE,trigger)</f>
        <v>-6.6843981662464969E-4</v>
      </c>
      <c r="AL179" s="45">
        <f t="shared" si="18"/>
        <v>-3.4156566792559961E-2</v>
      </c>
    </row>
    <row r="180" spans="30:38" x14ac:dyDescent="0.2">
      <c r="AD180" s="39" t="s">
        <v>87</v>
      </c>
      <c r="AE180" s="40">
        <f>_xll.qlInterestRateIndexFixingDate($AA$21,AF180)</f>
        <v>42530</v>
      </c>
      <c r="AF180" s="40">
        <f>_xll.qlCalendarAdvance(calendar,$AF179,AD180,,,trigger)</f>
        <v>42534</v>
      </c>
      <c r="AG180" s="40">
        <f>_xll.qlInterestRateIndexMaturity($AA$21,AF180,)</f>
        <v>42626</v>
      </c>
      <c r="AH180" s="43" t="e">
        <f>_xll.qlTenorBasisValue(TenorBasis3M,AF180,_xll.ohTrigger(trigger,$AA$36))</f>
        <v>#NUM!</v>
      </c>
      <c r="AI180" s="90" t="e">
        <f>_xll.qlTenorBasisForwardRate(TenorBasis3M,AF180,_xll.ohTrigger(trigger,$AA$36))</f>
        <v>#NUM!</v>
      </c>
      <c r="AJ180" s="90">
        <f>_xll.qlIndexFixing($AA$21,$AE180,TRUE,_xll.ohTrigger(trigger))</f>
        <v>-6.7377089470731656E-4</v>
      </c>
      <c r="AK180" s="43">
        <f>_xll.qlIndexFixing($AA$6,$AE180,TRUE,trigger)</f>
        <v>-6.7324938031808129E-4</v>
      </c>
      <c r="AL180" s="45">
        <f t="shared" si="18"/>
        <v>-5.2151438923527145E-3</v>
      </c>
    </row>
    <row r="181" spans="30:38" x14ac:dyDescent="0.2">
      <c r="AD181" s="39" t="s">
        <v>87</v>
      </c>
      <c r="AE181" s="40">
        <f>_xll.qlInterestRateIndexFixingDate($AA$21,AF181)</f>
        <v>42531</v>
      </c>
      <c r="AF181" s="40">
        <f>_xll.qlCalendarAdvance(calendar,$AF180,AD181,,,trigger)</f>
        <v>42535</v>
      </c>
      <c r="AG181" s="40">
        <f>_xll.qlInterestRateIndexMaturity($AA$21,AF181,)</f>
        <v>42627</v>
      </c>
      <c r="AH181" s="43" t="e">
        <f>_xll.qlTenorBasisValue(TenorBasis3M,AF181,_xll.ohTrigger(trigger,$AA$36))</f>
        <v>#NUM!</v>
      </c>
      <c r="AI181" s="90" t="e">
        <f>_xll.qlTenorBasisForwardRate(TenorBasis3M,AF181,_xll.ohTrigger(trigger,$AA$36))</f>
        <v>#NUM!</v>
      </c>
      <c r="AJ181" s="90">
        <f>_xll.qlIndexFixing($AA$21,$AE181,TRUE,_xll.ohTrigger(trigger))</f>
        <v>-6.7440275736386157E-4</v>
      </c>
      <c r="AK181" s="43">
        <f>_xll.qlIndexFixing($AA$6,$AE181,TRUE,trigger)</f>
        <v>-6.742954277996143E-4</v>
      </c>
      <c r="AL181" s="45">
        <f t="shared" si="18"/>
        <v>-1.0732956424726152E-3</v>
      </c>
    </row>
    <row r="182" spans="30:38" x14ac:dyDescent="0.2">
      <c r="AD182" s="39" t="s">
        <v>87</v>
      </c>
      <c r="AE182" s="40">
        <f>_xll.qlInterestRateIndexFixingDate($AA$21,AF182)</f>
        <v>42534</v>
      </c>
      <c r="AF182" s="40">
        <f>_xll.qlCalendarAdvance(calendar,$AF181,AD182,,,trigger)</f>
        <v>42536</v>
      </c>
      <c r="AG182" s="40">
        <f>_xll.qlInterestRateIndexMaturity($AA$21,AF182,)</f>
        <v>42628</v>
      </c>
      <c r="AH182" s="43" t="e">
        <f>_xll.qlTenorBasisValue(TenorBasis3M,AF182,_xll.ohTrigger(trigger,$AA$36))</f>
        <v>#NUM!</v>
      </c>
      <c r="AI182" s="90" t="e">
        <f>_xll.qlTenorBasisForwardRate(TenorBasis3M,AF182,_xll.ohTrigger(trigger,$AA$36))</f>
        <v>#NUM!</v>
      </c>
      <c r="AJ182" s="90">
        <f>_xll.qlIndexFixing($AA$21,$AE182,TRUE,_xll.ohTrigger(trigger))</f>
        <v>-6.7499999977156493E-4</v>
      </c>
      <c r="AK182" s="43">
        <f>_xll.qlIndexFixing($AA$6,$AE182,TRUE,trigger)</f>
        <v>-6.7499999999994116E-4</v>
      </c>
      <c r="AL182" s="45">
        <f t="shared" si="18"/>
        <v>2.2837623719212941E-9</v>
      </c>
    </row>
    <row r="183" spans="30:38" x14ac:dyDescent="0.2">
      <c r="AD183" s="39" t="s">
        <v>87</v>
      </c>
      <c r="AE183" s="40">
        <f>_xll.qlInterestRateIndexFixingDate($AA$21,AF183)</f>
        <v>42535</v>
      </c>
      <c r="AF183" s="40">
        <f>_xll.qlCalendarAdvance(calendar,$AF182,AD183,,,trigger)</f>
        <v>42537</v>
      </c>
      <c r="AG183" s="40">
        <f>_xll.qlInterestRateIndexMaturity($AA$21,AF183,)</f>
        <v>42629</v>
      </c>
      <c r="AH183" s="43" t="e">
        <f>_xll.qlTenorBasisValue(TenorBasis3M,AF183,_xll.ohTrigger(trigger,$AA$36))</f>
        <v>#NUM!</v>
      </c>
      <c r="AI183" s="90" t="e">
        <f>_xll.qlTenorBasisForwardRate(TenorBasis3M,AF183,_xll.ohTrigger(trigger,$AA$36))</f>
        <v>#NUM!</v>
      </c>
      <c r="AJ183" s="90">
        <f>_xll.qlIndexFixing($AA$21,$AE183,TRUE,_xll.ohTrigger(trigger))</f>
        <v>-6.7556190146500017E-4</v>
      </c>
      <c r="AK183" s="43">
        <f>_xll.qlIndexFixing($AA$6,$AE183,TRUE,trigger)</f>
        <v>-6.7526736212615514E-4</v>
      </c>
      <c r="AL183" s="45">
        <f t="shared" si="18"/>
        <v>-2.9453933884503614E-3</v>
      </c>
    </row>
    <row r="184" spans="30:38" x14ac:dyDescent="0.2">
      <c r="AD184" s="39" t="s">
        <v>87</v>
      </c>
      <c r="AE184" s="40">
        <f>_xll.qlInterestRateIndexFixingDate($AA$21,AF184)</f>
        <v>42536</v>
      </c>
      <c r="AF184" s="40">
        <f>_xll.qlCalendarAdvance(calendar,$AF183,AD184,,,trigger)</f>
        <v>42538</v>
      </c>
      <c r="AG184" s="40">
        <f>_xll.qlInterestRateIndexMaturity($AA$21,AF184,)</f>
        <v>42632</v>
      </c>
      <c r="AH184" s="43" t="e">
        <f>_xll.qlTenorBasisValue(TenorBasis3M,AF184,_xll.ohTrigger(trigger,$AA$36))</f>
        <v>#NUM!</v>
      </c>
      <c r="AI184" s="90" t="e">
        <f>_xll.qlTenorBasisForwardRate(TenorBasis3M,AF184,_xll.ohTrigger(trigger,$AA$36))</f>
        <v>#NUM!</v>
      </c>
      <c r="AJ184" s="90">
        <f>_xll.qlIndexFixing($AA$21,$AE184,TRUE,_xll.ohTrigger(trigger))</f>
        <v>-6.7601916957890109E-4</v>
      </c>
      <c r="AK184" s="43">
        <f>_xll.qlIndexFixing($AA$6,$AE184,TRUE,trigger)</f>
        <v>-6.7506187584662615E-4</v>
      </c>
      <c r="AL184" s="45">
        <f t="shared" si="18"/>
        <v>-9.5729373227493742E-3</v>
      </c>
    </row>
    <row r="185" spans="30:38" x14ac:dyDescent="0.2">
      <c r="AD185" s="39" t="s">
        <v>87</v>
      </c>
      <c r="AE185" s="40">
        <f>_xll.qlInterestRateIndexFixingDate($AA$21,AF185)</f>
        <v>42537</v>
      </c>
      <c r="AF185" s="40">
        <f>_xll.qlCalendarAdvance(calendar,$AF184,AD185,,,trigger)</f>
        <v>42541</v>
      </c>
      <c r="AG185" s="40">
        <f>_xll.qlInterestRateIndexMaturity($AA$21,AF185,)</f>
        <v>42633</v>
      </c>
      <c r="AH185" s="43" t="e">
        <f>_xll.qlTenorBasisValue(TenorBasis3M,AF185,_xll.ohTrigger(trigger,$AA$36))</f>
        <v>#NUM!</v>
      </c>
      <c r="AI185" s="90" t="e">
        <f>_xll.qlTenorBasisForwardRate(TenorBasis3M,AF185,_xll.ohTrigger(trigger,$AA$36))</f>
        <v>#NUM!</v>
      </c>
      <c r="AJ185" s="90">
        <f>_xll.qlIndexFixing($AA$21,$AE185,TRUE,_xll.ohTrigger(trigger))</f>
        <v>-6.7745649654364821E-4</v>
      </c>
      <c r="AK185" s="43">
        <f>_xll.qlIndexFixing($AA$6,$AE185,TRUE,trigger)</f>
        <v>-6.7213234305432527E-4</v>
      </c>
      <c r="AL185" s="45">
        <f t="shared" si="18"/>
        <v>-5.3241534893229414E-2</v>
      </c>
    </row>
    <row r="186" spans="30:38" x14ac:dyDescent="0.2">
      <c r="AD186" s="39" t="s">
        <v>87</v>
      </c>
      <c r="AE186" s="40">
        <f>_xll.qlInterestRateIndexFixingDate($AA$21,AF186)</f>
        <v>42538</v>
      </c>
      <c r="AF186" s="40">
        <f>_xll.qlCalendarAdvance(calendar,$AF185,AD186,,,trigger)</f>
        <v>42542</v>
      </c>
      <c r="AG186" s="40">
        <f>_xll.qlInterestRateIndexMaturity($AA$21,AF186,)</f>
        <v>42634</v>
      </c>
      <c r="AH186" s="43" t="e">
        <f>_xll.qlTenorBasisValue(TenorBasis3M,AF186,_xll.ohTrigger(trigger,$AA$36))</f>
        <v>#NUM!</v>
      </c>
      <c r="AI186" s="90" t="e">
        <f>_xll.qlTenorBasisForwardRate(TenorBasis3M,AF186,_xll.ohTrigger(trigger,$AA$36))</f>
        <v>#NUM!</v>
      </c>
      <c r="AJ186" s="90">
        <f>_xll.qlIndexFixing($AA$21,$AE186,TRUE,_xll.ohTrigger(trigger))</f>
        <v>-6.7784388234447691E-4</v>
      </c>
      <c r="AK186" s="43">
        <f>_xll.qlIndexFixing($AA$6,$AE186,TRUE,trigger)</f>
        <v>-6.7055947963256808E-4</v>
      </c>
      <c r="AL186" s="45">
        <f t="shared" si="18"/>
        <v>-7.28440271190883E-2</v>
      </c>
    </row>
    <row r="187" spans="30:38" x14ac:dyDescent="0.2">
      <c r="AD187" s="39" t="s">
        <v>87</v>
      </c>
      <c r="AE187" s="40">
        <f>_xll.qlInterestRateIndexFixingDate($AA$21,AF187)</f>
        <v>42541</v>
      </c>
      <c r="AF187" s="40">
        <f>_xll.qlCalendarAdvance(calendar,$AF186,AD187,,,trigger)</f>
        <v>42543</v>
      </c>
      <c r="AG187" s="40">
        <f>_xll.qlInterestRateIndexMaturity($AA$21,AF187,)</f>
        <v>42635</v>
      </c>
      <c r="AH187" s="43" t="e">
        <f>_xll.qlTenorBasisValue(TenorBasis3M,AF187,_xll.ohTrigger(trigger,$AA$36))</f>
        <v>#NUM!</v>
      </c>
      <c r="AI187" s="90" t="e">
        <f>_xll.qlTenorBasisForwardRate(TenorBasis3M,AF187,_xll.ohTrigger(trigger,$AA$36))</f>
        <v>#NUM!</v>
      </c>
      <c r="AJ187" s="90">
        <f>_xll.qlIndexFixing($AA$21,$AE187,TRUE,_xll.ohTrigger(trigger))</f>
        <v>-6.781976116807338E-4</v>
      </c>
      <c r="AK187" s="43">
        <f>_xll.qlIndexFixing($AA$6,$AE187,TRUE,trigger)</f>
        <v>-6.6877577604543953E-4</v>
      </c>
      <c r="AL187" s="45">
        <f t="shared" si="18"/>
        <v>-9.4218356352942678E-2</v>
      </c>
    </row>
    <row r="188" spans="30:38" x14ac:dyDescent="0.2">
      <c r="AD188" s="39" t="s">
        <v>87</v>
      </c>
      <c r="AE188" s="40">
        <f>_xll.qlInterestRateIndexFixingDate($AA$21,AF188)</f>
        <v>42542</v>
      </c>
      <c r="AF188" s="40">
        <f>_xll.qlCalendarAdvance(calendar,$AF187,AD188,,,trigger)</f>
        <v>42544</v>
      </c>
      <c r="AG188" s="40">
        <f>_xll.qlInterestRateIndexMaturity($AA$21,AF188,)</f>
        <v>42636</v>
      </c>
      <c r="AH188" s="43" t="e">
        <f>_xll.qlTenorBasisValue(TenorBasis3M,AF188,_xll.ohTrigger(trigger,$AA$36))</f>
        <v>#NUM!</v>
      </c>
      <c r="AI188" s="90" t="e">
        <f>_xll.qlTenorBasisForwardRate(TenorBasis3M,AF188,_xll.ohTrigger(trigger,$AA$36))</f>
        <v>#NUM!</v>
      </c>
      <c r="AJ188" s="90">
        <f>_xll.qlIndexFixing($AA$21,$AE188,TRUE,_xll.ohTrigger(trigger))</f>
        <v>-6.7851810891340002E-4</v>
      </c>
      <c r="AK188" s="43">
        <f>_xll.qlIndexFixing($AA$6,$AE188,TRUE,trigger)</f>
        <v>-6.6683363394101419E-4</v>
      </c>
      <c r="AL188" s="45">
        <f t="shared" si="18"/>
        <v>-0.11684474972385836</v>
      </c>
    </row>
    <row r="189" spans="30:38" x14ac:dyDescent="0.2">
      <c r="AD189" s="39" t="s">
        <v>87</v>
      </c>
      <c r="AE189" s="40">
        <f>_xll.qlInterestRateIndexFixingDate($AA$21,AF189)</f>
        <v>42543</v>
      </c>
      <c r="AF189" s="40">
        <f>_xll.qlCalendarAdvance(calendar,$AF188,AD189,,,trigger)</f>
        <v>42545</v>
      </c>
      <c r="AG189" s="40">
        <f>_xll.qlInterestRateIndexMaturity($AA$21,AF189,)</f>
        <v>42639</v>
      </c>
      <c r="AH189" s="43" t="e">
        <f>_xll.qlTenorBasisValue(TenorBasis3M,AF189,_xll.ohTrigger(trigger,$AA$36))</f>
        <v>#NUM!</v>
      </c>
      <c r="AI189" s="90" t="e">
        <f>_xll.qlTenorBasisForwardRate(TenorBasis3M,AF189,_xll.ohTrigger(trigger,$AA$36))</f>
        <v>#NUM!</v>
      </c>
      <c r="AJ189" s="90">
        <f>_xll.qlIndexFixing($AA$21,$AE189,TRUE,_xll.ohTrigger(trigger))</f>
        <v>-6.7852009355702416E-4</v>
      </c>
      <c r="AK189" s="43">
        <f>_xll.qlIndexFixing($AA$6,$AE189,TRUE,trigger)</f>
        <v>-6.6478545496736628E-4</v>
      </c>
      <c r="AL189" s="45">
        <f t="shared" si="18"/>
        <v>-0.1373463858965788</v>
      </c>
    </row>
    <row r="190" spans="30:38" x14ac:dyDescent="0.2">
      <c r="AD190" s="39" t="s">
        <v>87</v>
      </c>
      <c r="AE190" s="40">
        <f>_xll.qlInterestRateIndexFixingDate($AA$21,AF190)</f>
        <v>42544</v>
      </c>
      <c r="AF190" s="40">
        <f>_xll.qlCalendarAdvance(calendar,$AF189,AD190,,,trigger)</f>
        <v>42548</v>
      </c>
      <c r="AG190" s="40">
        <f>_xll.qlInterestRateIndexMaturity($AA$21,AF190,)</f>
        <v>42640</v>
      </c>
      <c r="AH190" s="43" t="e">
        <f>_xll.qlTenorBasisValue(TenorBasis3M,AF190,_xll.ohTrigger(trigger,$AA$36))</f>
        <v>#NUM!</v>
      </c>
      <c r="AI190" s="90" t="e">
        <f>_xll.qlTenorBasisForwardRate(TenorBasis3M,AF190,_xll.ohTrigger(trigger,$AA$36))</f>
        <v>#NUM!</v>
      </c>
      <c r="AJ190" s="90">
        <f>_xll.qlIndexFixing($AA$21,$AE190,TRUE,_xll.ohTrigger(trigger))</f>
        <v>-6.7947626398042707E-4</v>
      </c>
      <c r="AK190" s="43">
        <f>_xll.qlIndexFixing($AA$6,$AE190,TRUE,trigger)</f>
        <v>-6.5852871331183063E-4</v>
      </c>
      <c r="AL190" s="45">
        <f t="shared" si="18"/>
        <v>-0.20947550668596443</v>
      </c>
    </row>
    <row r="191" spans="30:38" x14ac:dyDescent="0.2">
      <c r="AD191" s="39" t="s">
        <v>87</v>
      </c>
      <c r="AE191" s="40">
        <f>_xll.qlInterestRateIndexFixingDate($AA$21,AF191)</f>
        <v>42545</v>
      </c>
      <c r="AF191" s="40">
        <f>_xll.qlCalendarAdvance(calendar,$AF190,AD191,,,trigger)</f>
        <v>42549</v>
      </c>
      <c r="AG191" s="40">
        <f>_xll.qlInterestRateIndexMaturity($AA$21,AF191,)</f>
        <v>42641</v>
      </c>
      <c r="AH191" s="43" t="e">
        <f>_xll.qlTenorBasisValue(TenorBasis3M,AF191,_xll.ohTrigger(trigger,$AA$36))</f>
        <v>#NUM!</v>
      </c>
      <c r="AI191" s="90" t="e">
        <f>_xll.qlTenorBasisForwardRate(TenorBasis3M,AF191,_xll.ohTrigger(trigger,$AA$36))</f>
        <v>#NUM!</v>
      </c>
      <c r="AJ191" s="90">
        <f>_xll.qlIndexFixing($AA$21,$AE191,TRUE,_xll.ohTrigger(trigger))</f>
        <v>-6.796369660659788E-4</v>
      </c>
      <c r="AK191" s="43">
        <f>_xll.qlIndexFixing($AA$6,$AE191,TRUE,trigger)</f>
        <v>-6.5658040334203591E-4</v>
      </c>
      <c r="AL191" s="45">
        <f t="shared" si="18"/>
        <v>-0.23056562723942886</v>
      </c>
    </row>
    <row r="192" spans="30:38" x14ac:dyDescent="0.2">
      <c r="AD192" s="39" t="s">
        <v>87</v>
      </c>
      <c r="AE192" s="40">
        <f>_xll.qlInterestRateIndexFixingDate($AA$21,AF192)</f>
        <v>42548</v>
      </c>
      <c r="AF192" s="40">
        <f>_xll.qlCalendarAdvance(calendar,$AF191,AD192,,,trigger)</f>
        <v>42550</v>
      </c>
      <c r="AG192" s="40">
        <f>_xll.qlInterestRateIndexMaturity($AA$21,AF192,)</f>
        <v>42642</v>
      </c>
      <c r="AH192" s="43" t="e">
        <f>_xll.qlTenorBasisValue(TenorBasis3M,AF192,_xll.ohTrigger(trigger,$AA$36))</f>
        <v>#NUM!</v>
      </c>
      <c r="AI192" s="90" t="e">
        <f>_xll.qlTenorBasisForwardRate(TenorBasis3M,AF192,_xll.ohTrigger(trigger,$AA$36))</f>
        <v>#NUM!</v>
      </c>
      <c r="AJ192" s="90">
        <f>_xll.qlIndexFixing($AA$21,$AE192,TRUE,_xll.ohTrigger(trigger))</f>
        <v>-6.7976698219123616E-4</v>
      </c>
      <c r="AK192" s="43">
        <f>_xll.qlIndexFixing($AA$6,$AE192,TRUE,trigger)</f>
        <v>-6.5478806474339023E-4</v>
      </c>
      <c r="AL192" s="45">
        <f t="shared" si="18"/>
        <v>-0.24978917447845927</v>
      </c>
    </row>
    <row r="193" spans="30:38" x14ac:dyDescent="0.2">
      <c r="AD193" s="39" t="s">
        <v>87</v>
      </c>
      <c r="AE193" s="40">
        <f>_xll.qlInterestRateIndexFixingDate($AA$21,AF193)</f>
        <v>42549</v>
      </c>
      <c r="AF193" s="40">
        <f>_xll.qlCalendarAdvance(calendar,$AF192,AD193,,,trigger)</f>
        <v>42551</v>
      </c>
      <c r="AG193" s="40">
        <f>_xll.qlInterestRateIndexMaturity($AA$21,AF193,)</f>
        <v>42643</v>
      </c>
      <c r="AH193" s="43" t="e">
        <f>_xll.qlTenorBasisValue(TenorBasis3M,AF193,_xll.ohTrigger(trigger,$AA$36))</f>
        <v>#NUM!</v>
      </c>
      <c r="AI193" s="90" t="e">
        <f>_xll.qlTenorBasisForwardRate(TenorBasis3M,AF193,_xll.ohTrigger(trigger,$AA$36))</f>
        <v>#NUM!</v>
      </c>
      <c r="AJ193" s="90">
        <f>_xll.qlIndexFixing($AA$21,$AE193,TRUE,_xll.ohTrigger(trigger))</f>
        <v>-6.7986673670675365E-4</v>
      </c>
      <c r="AK193" s="43">
        <f>_xll.qlIndexFixing($AA$6,$AE193,TRUE,trigger)</f>
        <v>-6.5320409916396795E-4</v>
      </c>
      <c r="AL193" s="45">
        <f t="shared" si="18"/>
        <v>-0.26662637542785705</v>
      </c>
    </row>
    <row r="194" spans="30:38" x14ac:dyDescent="0.2">
      <c r="AD194" s="39" t="s">
        <v>87</v>
      </c>
      <c r="AE194" s="40">
        <f>_xll.qlInterestRateIndexFixingDate($AA$21,AF194)</f>
        <v>42550</v>
      </c>
      <c r="AF194" s="40">
        <f>_xll.qlCalendarAdvance(calendar,$AF193,AD194,,,trigger)</f>
        <v>42552</v>
      </c>
      <c r="AG194" s="40">
        <f>_xll.qlInterestRateIndexMaturity($AA$21,AF194,)</f>
        <v>42646</v>
      </c>
      <c r="AH194" s="43" t="e">
        <f>_xll.qlTenorBasisValue(TenorBasis3M,AF194,_xll.ohTrigger(trigger,$AA$36))</f>
        <v>#NUM!</v>
      </c>
      <c r="AI194" s="90" t="e">
        <f>_xll.qlTenorBasisForwardRate(TenorBasis3M,AF194,_xll.ohTrigger(trigger,$AA$36))</f>
        <v>#NUM!</v>
      </c>
      <c r="AJ194" s="90">
        <f>_xll.qlIndexFixing($AA$21,$AE194,TRUE,_xll.ohTrigger(trigger))</f>
        <v>-6.7947095725841788E-4</v>
      </c>
      <c r="AK194" s="43">
        <f>_xll.qlIndexFixing($AA$6,$AE194,TRUE,trigger)</f>
        <v>-6.518809082518435E-4</v>
      </c>
      <c r="AL194" s="45">
        <f t="shared" si="18"/>
        <v>-0.2759004900657438</v>
      </c>
    </row>
    <row r="195" spans="30:38" x14ac:dyDescent="0.2">
      <c r="AD195" s="39" t="s">
        <v>87</v>
      </c>
      <c r="AE195" s="40">
        <f>_xll.qlInterestRateIndexFixingDate($AA$21,AF195)</f>
        <v>42551</v>
      </c>
      <c r="AF195" s="40">
        <f>_xll.qlCalendarAdvance(calendar,$AF194,AD195,,,trigger)</f>
        <v>42555</v>
      </c>
      <c r="AG195" s="40">
        <f>_xll.qlInterestRateIndexMaturity($AA$21,AF195,)</f>
        <v>42647</v>
      </c>
      <c r="AH195" s="43" t="e">
        <f>_xll.qlTenorBasisValue(TenorBasis3M,AF195,_xll.ohTrigger(trigger,$AA$36))</f>
        <v>#NUM!</v>
      </c>
      <c r="AI195" s="90" t="e">
        <f>_xll.qlTenorBasisForwardRate(TenorBasis3M,AF195,_xll.ohTrigger(trigger,$AA$36))</f>
        <v>#NUM!</v>
      </c>
      <c r="AJ195" s="90">
        <f>_xll.qlIndexFixing($AA$21,$AE195,TRUE,_xll.ohTrigger(trigger))</f>
        <v>-6.7997162575289787E-4</v>
      </c>
      <c r="AK195" s="43">
        <f>_xll.qlIndexFixing($AA$6,$AE195,TRUE,trigger)</f>
        <v>-6.4999999999999997E-4</v>
      </c>
      <c r="AL195" s="45">
        <f t="shared" si="18"/>
        <v>-0.29971625752897907</v>
      </c>
    </row>
    <row r="196" spans="30:38" x14ac:dyDescent="0.2">
      <c r="AD196" s="39" t="s">
        <v>87</v>
      </c>
      <c r="AE196" s="40">
        <f>_xll.qlInterestRateIndexFixingDate($AA$21,AF196)</f>
        <v>42552</v>
      </c>
      <c r="AF196" s="40">
        <f>_xll.qlCalendarAdvance(calendar,$AF195,AD196,,,trigger)</f>
        <v>42556</v>
      </c>
      <c r="AG196" s="40">
        <f>_xll.qlInterestRateIndexMaturity($AA$21,AF196,)</f>
        <v>42648</v>
      </c>
      <c r="AH196" s="43" t="e">
        <f>_xll.qlTenorBasisValue(TenorBasis3M,AF196,_xll.ohTrigger(trigger,$AA$36))</f>
        <v>#NUM!</v>
      </c>
      <c r="AI196" s="90" t="e">
        <f>_xll.qlTenorBasisForwardRate(TenorBasis3M,AF196,_xll.ohTrigger(trigger,$AA$36))</f>
        <v>#NUM!</v>
      </c>
      <c r="AJ196" s="90">
        <f>_xll.qlIndexFixing($AA$21,$AE196,TRUE,_xll.ohTrigger(trigger))</f>
        <v>-6.7992643751800476E-4</v>
      </c>
      <c r="AK196" s="43">
        <f>_xll.qlIndexFixing($AA$6,$AE196,TRUE,trigger)</f>
        <v>-6.4999999999999997E-4</v>
      </c>
      <c r="AL196" s="45">
        <f t="shared" ref="AL196:AL259" si="19">(AJ196-AK196)*10000</f>
        <v>-0.29926437518004789</v>
      </c>
    </row>
    <row r="197" spans="30:38" x14ac:dyDescent="0.2">
      <c r="AD197" s="39" t="s">
        <v>87</v>
      </c>
      <c r="AE197" s="40">
        <f>_xll.qlInterestRateIndexFixingDate($AA$21,AF197)</f>
        <v>42555</v>
      </c>
      <c r="AF197" s="40">
        <f>_xll.qlCalendarAdvance(calendar,$AF196,AD197,,,trigger)</f>
        <v>42557</v>
      </c>
      <c r="AG197" s="40">
        <f>_xll.qlInterestRateIndexMaturity($AA$21,AF197,)</f>
        <v>42649</v>
      </c>
      <c r="AH197" s="43" t="e">
        <f>_xll.qlTenorBasisValue(TenorBasis3M,AF197,_xll.ohTrigger(trigger,$AA$36))</f>
        <v>#NUM!</v>
      </c>
      <c r="AI197" s="90" t="e">
        <f>_xll.qlTenorBasisForwardRate(TenorBasis3M,AF197,_xll.ohTrigger(trigger,$AA$36))</f>
        <v>#NUM!</v>
      </c>
      <c r="AJ197" s="90">
        <f>_xll.qlIndexFixing($AA$21,$AE197,TRUE,_xll.ohTrigger(trigger))</f>
        <v>-6.7985353378408541E-4</v>
      </c>
      <c r="AK197" s="43">
        <f>_xll.qlIndexFixing($AA$6,$AE197,TRUE,trigger)</f>
        <v>-6.4999999999999997E-4</v>
      </c>
      <c r="AL197" s="45">
        <f t="shared" si="19"/>
        <v>-0.2985353378408544</v>
      </c>
    </row>
    <row r="198" spans="30:38" x14ac:dyDescent="0.2">
      <c r="AD198" s="39" t="s">
        <v>87</v>
      </c>
      <c r="AE198" s="40">
        <f>_xll.qlInterestRateIndexFixingDate($AA$21,AF198)</f>
        <v>42556</v>
      </c>
      <c r="AF198" s="40">
        <f>_xll.qlCalendarAdvance(calendar,$AF197,AD198,,,trigger)</f>
        <v>42558</v>
      </c>
      <c r="AG198" s="40">
        <f>_xll.qlInterestRateIndexMaturity($AA$21,AF198,)</f>
        <v>42650</v>
      </c>
      <c r="AH198" s="43" t="e">
        <f>_xll.qlTenorBasisValue(TenorBasis3M,AF198,_xll.ohTrigger(trigger,$AA$36))</f>
        <v>#NUM!</v>
      </c>
      <c r="AI198" s="90" t="e">
        <f>_xll.qlTenorBasisForwardRate(TenorBasis3M,AF198,_xll.ohTrigger(trigger,$AA$36))</f>
        <v>#NUM!</v>
      </c>
      <c r="AJ198" s="90">
        <f>_xll.qlIndexFixing($AA$21,$AE198,TRUE,_xll.ohTrigger(trigger))</f>
        <v>-6.7975333890343229E-4</v>
      </c>
      <c r="AK198" s="43">
        <f>_xll.qlIndexFixing($AA$6,$AE198,TRUE,trigger)</f>
        <v>-6.4999999999999997E-4</v>
      </c>
      <c r="AL198" s="45">
        <f t="shared" si="19"/>
        <v>-0.29753338903432319</v>
      </c>
    </row>
    <row r="199" spans="30:38" x14ac:dyDescent="0.2">
      <c r="AD199" s="39" t="s">
        <v>87</v>
      </c>
      <c r="AE199" s="40">
        <f>_xll.qlInterestRateIndexFixingDate($AA$21,AF199)</f>
        <v>42557</v>
      </c>
      <c r="AF199" s="40">
        <f>_xll.qlCalendarAdvance(calendar,$AF198,AD199,,,trigger)</f>
        <v>42559</v>
      </c>
      <c r="AG199" s="40">
        <f>_xll.qlInterestRateIndexMaturity($AA$21,AF199,)</f>
        <v>42653</v>
      </c>
      <c r="AH199" s="43" t="e">
        <f>_xll.qlTenorBasisValue(TenorBasis3M,AF199,_xll.ohTrigger(trigger,$AA$36))</f>
        <v>#NUM!</v>
      </c>
      <c r="AI199" s="90" t="e">
        <f>_xll.qlTenorBasisForwardRate(TenorBasis3M,AF199,_xll.ohTrigger(trigger,$AA$36))</f>
        <v>#NUM!</v>
      </c>
      <c r="AJ199" s="90">
        <f>_xll.qlIndexFixing($AA$21,$AE199,TRUE,_xll.ohTrigger(trigger))</f>
        <v>-6.790142168690785E-4</v>
      </c>
      <c r="AK199" s="43">
        <f>_xll.qlIndexFixing($AA$6,$AE199,TRUE,trigger)</f>
        <v>-6.4999999999999997E-4</v>
      </c>
      <c r="AL199" s="45">
        <f t="shared" si="19"/>
        <v>-0.29014216869078524</v>
      </c>
    </row>
    <row r="200" spans="30:38" x14ac:dyDescent="0.2">
      <c r="AD200" s="39" t="s">
        <v>87</v>
      </c>
      <c r="AE200" s="40">
        <f>_xll.qlInterestRateIndexFixingDate($AA$21,AF200)</f>
        <v>42558</v>
      </c>
      <c r="AF200" s="40">
        <f>_xll.qlCalendarAdvance(calendar,$AF199,AD200,,,trigger)</f>
        <v>42562</v>
      </c>
      <c r="AG200" s="40">
        <f>_xll.qlInterestRateIndexMaturity($AA$21,AF200,)</f>
        <v>42654</v>
      </c>
      <c r="AH200" s="43" t="e">
        <f>_xll.qlTenorBasisValue(TenorBasis3M,AF200,_xll.ohTrigger(trigger,$AA$36))</f>
        <v>#NUM!</v>
      </c>
      <c r="AI200" s="90" t="e">
        <f>_xll.qlTenorBasisForwardRate(TenorBasis3M,AF200,_xll.ohTrigger(trigger,$AA$36))</f>
        <v>#NUM!</v>
      </c>
      <c r="AJ200" s="90">
        <f>_xll.qlIndexFixing($AA$21,$AE200,TRUE,_xll.ohTrigger(trigger))</f>
        <v>-6.7908813486505792E-4</v>
      </c>
      <c r="AK200" s="43">
        <f>_xll.qlIndexFixing($AA$6,$AE200,TRUE,trigger)</f>
        <v>-6.4999999999999997E-4</v>
      </c>
      <c r="AL200" s="45">
        <f t="shared" si="19"/>
        <v>-0.29088134865057952</v>
      </c>
    </row>
    <row r="201" spans="30:38" x14ac:dyDescent="0.2">
      <c r="AD201" s="39" t="s">
        <v>87</v>
      </c>
      <c r="AE201" s="40">
        <f>_xll.qlInterestRateIndexFixingDate($AA$21,AF201)</f>
        <v>42559</v>
      </c>
      <c r="AF201" s="40">
        <f>_xll.qlCalendarAdvance(calendar,$AF200,AD201,,,trigger)</f>
        <v>42563</v>
      </c>
      <c r="AG201" s="40">
        <f>_xll.qlInterestRateIndexMaturity($AA$21,AF201,)</f>
        <v>42655</v>
      </c>
      <c r="AH201" s="43" t="e">
        <f>_xll.qlTenorBasisValue(TenorBasis3M,AF201,_xll.ohTrigger(trigger,$AA$36))</f>
        <v>#NUM!</v>
      </c>
      <c r="AI201" s="90" t="e">
        <f>_xll.qlTenorBasisForwardRate(TenorBasis3M,AF201,_xll.ohTrigger(trigger,$AA$36))</f>
        <v>#NUM!</v>
      </c>
      <c r="AJ201" s="90">
        <f>_xll.qlIndexFixing($AA$21,$AE201,TRUE,_xll.ohTrigger(trigger))</f>
        <v>-6.788578494656127E-4</v>
      </c>
      <c r="AK201" s="43">
        <f>_xll.qlIndexFixing($AA$6,$AE201,TRUE,trigger)</f>
        <v>-6.4999999999999997E-4</v>
      </c>
      <c r="AL201" s="45">
        <f t="shared" si="19"/>
        <v>-0.28857849465612734</v>
      </c>
    </row>
    <row r="202" spans="30:38" x14ac:dyDescent="0.2">
      <c r="AD202" s="39" t="s">
        <v>87</v>
      </c>
      <c r="AE202" s="40">
        <f>_xll.qlInterestRateIndexFixingDate($AA$21,AF202)</f>
        <v>42562</v>
      </c>
      <c r="AF202" s="40">
        <f>_xll.qlCalendarAdvance(calendar,$AF201,AD202,,,trigger)</f>
        <v>42564</v>
      </c>
      <c r="AG202" s="40">
        <f>_xll.qlInterestRateIndexMaturity($AA$21,AF202,)</f>
        <v>42656</v>
      </c>
      <c r="AH202" s="43" t="e">
        <f>_xll.qlTenorBasisValue(TenorBasis3M,AF202,_xll.ohTrigger(trigger,$AA$36))</f>
        <v>#NUM!</v>
      </c>
      <c r="AI202" s="90" t="e">
        <f>_xll.qlTenorBasisForwardRate(TenorBasis3M,AF202,_xll.ohTrigger(trigger,$AA$36))</f>
        <v>#NUM!</v>
      </c>
      <c r="AJ202" s="90">
        <f>_xll.qlIndexFixing($AA$21,$AE202,TRUE,_xll.ohTrigger(trigger))</f>
        <v>-6.7860281900495006E-4</v>
      </c>
      <c r="AK202" s="43">
        <f>_xll.qlIndexFixing($AA$6,$AE202,TRUE,trigger)</f>
        <v>-6.4999999999999997E-4</v>
      </c>
      <c r="AL202" s="45">
        <f t="shared" si="19"/>
        <v>-0.28602819004950092</v>
      </c>
    </row>
    <row r="203" spans="30:38" x14ac:dyDescent="0.2">
      <c r="AD203" s="39" t="s">
        <v>87</v>
      </c>
      <c r="AE203" s="40">
        <f>_xll.qlInterestRateIndexFixingDate($AA$21,AF203)</f>
        <v>42563</v>
      </c>
      <c r="AF203" s="40">
        <f>_xll.qlCalendarAdvance(calendar,$AF202,AD203,,,trigger)</f>
        <v>42565</v>
      </c>
      <c r="AG203" s="40">
        <f>_xll.qlInterestRateIndexMaturity($AA$21,AF203,)</f>
        <v>42657</v>
      </c>
      <c r="AH203" s="43" t="e">
        <f>_xll.qlTenorBasisValue(TenorBasis3M,AF203,_xll.ohTrigger(trigger,$AA$36))</f>
        <v>#NUM!</v>
      </c>
      <c r="AI203" s="90" t="e">
        <f>_xll.qlTenorBasisForwardRate(TenorBasis3M,AF203,_xll.ohTrigger(trigger,$AA$36))</f>
        <v>#NUM!</v>
      </c>
      <c r="AJ203" s="90">
        <f>_xll.qlIndexFixing($AA$21,$AE203,TRUE,_xll.ohTrigger(trigger))</f>
        <v>-6.7832346782754243E-4</v>
      </c>
      <c r="AK203" s="43">
        <f>_xll.qlIndexFixing($AA$6,$AE203,TRUE,trigger)</f>
        <v>-6.4999999999999997E-4</v>
      </c>
      <c r="AL203" s="45">
        <f t="shared" si="19"/>
        <v>-0.28323467827542459</v>
      </c>
    </row>
    <row r="204" spans="30:38" x14ac:dyDescent="0.2">
      <c r="AD204" s="39" t="s">
        <v>87</v>
      </c>
      <c r="AE204" s="40">
        <f>_xll.qlInterestRateIndexFixingDate($AA$21,AF204)</f>
        <v>42564</v>
      </c>
      <c r="AF204" s="40">
        <f>_xll.qlCalendarAdvance(calendar,$AF203,AD204,,,trigger)</f>
        <v>42566</v>
      </c>
      <c r="AG204" s="40">
        <f>_xll.qlInterestRateIndexMaturity($AA$21,AF204,)</f>
        <v>42660</v>
      </c>
      <c r="AH204" s="43" t="e">
        <f>_xll.qlTenorBasisValue(TenorBasis3M,AF204,_xll.ohTrigger(trigger,$AA$36))</f>
        <v>#NUM!</v>
      </c>
      <c r="AI204" s="90" t="e">
        <f>_xll.qlTenorBasisForwardRate(TenorBasis3M,AF204,_xll.ohTrigger(trigger,$AA$36))</f>
        <v>#NUM!</v>
      </c>
      <c r="AJ204" s="90">
        <f>_xll.qlIndexFixing($AA$21,$AE204,TRUE,_xll.ohTrigger(trigger))</f>
        <v>-6.7729232697458046E-4</v>
      </c>
      <c r="AK204" s="43">
        <f>_xll.qlIndexFixing($AA$6,$AE204,TRUE,trigger)</f>
        <v>-6.4999999999999997E-4</v>
      </c>
      <c r="AL204" s="45">
        <f t="shared" si="19"/>
        <v>-0.27292326974580489</v>
      </c>
    </row>
    <row r="205" spans="30:38" x14ac:dyDescent="0.2">
      <c r="AD205" s="39" t="s">
        <v>87</v>
      </c>
      <c r="AE205" s="40">
        <f>_xll.qlInterestRateIndexFixingDate($AA$21,AF205)</f>
        <v>42565</v>
      </c>
      <c r="AF205" s="40">
        <f>_xll.qlCalendarAdvance(calendar,$AF204,AD205,,,trigger)</f>
        <v>42569</v>
      </c>
      <c r="AG205" s="40">
        <f>_xll.qlInterestRateIndexMaturity($AA$21,AF205,)</f>
        <v>42661</v>
      </c>
      <c r="AH205" s="43" t="e">
        <f>_xll.qlTenorBasisValue(TenorBasis3M,AF205,_xll.ohTrigger(trigger,$AA$36))</f>
        <v>#NUM!</v>
      </c>
      <c r="AI205" s="90" t="e">
        <f>_xll.qlTenorBasisForwardRate(TenorBasis3M,AF205,_xll.ohTrigger(trigger,$AA$36))</f>
        <v>#NUM!</v>
      </c>
      <c r="AJ205" s="90">
        <f>_xll.qlIndexFixing($AA$21,$AE205,TRUE,_xll.ohTrigger(trigger))</f>
        <v>-6.7697134288162138E-4</v>
      </c>
      <c r="AK205" s="43">
        <f>_xll.qlIndexFixing($AA$6,$AE205,TRUE,trigger)</f>
        <v>-6.4999999999999997E-4</v>
      </c>
      <c r="AL205" s="45">
        <f t="shared" si="19"/>
        <v>-0.26971342881621407</v>
      </c>
    </row>
    <row r="206" spans="30:38" x14ac:dyDescent="0.2">
      <c r="AD206" s="39" t="s">
        <v>87</v>
      </c>
      <c r="AE206" s="40">
        <f>_xll.qlInterestRateIndexFixingDate($AA$21,AF206)</f>
        <v>42566</v>
      </c>
      <c r="AF206" s="40">
        <f>_xll.qlCalendarAdvance(calendar,$AF205,AD206,,,trigger)</f>
        <v>42570</v>
      </c>
      <c r="AG206" s="40">
        <f>_xll.qlInterestRateIndexMaturity($AA$21,AF206,)</f>
        <v>42662</v>
      </c>
      <c r="AH206" s="43" t="e">
        <f>_xll.qlTenorBasisValue(TenorBasis3M,AF206,_xll.ohTrigger(trigger,$AA$36))</f>
        <v>#NUM!</v>
      </c>
      <c r="AI206" s="90" t="e">
        <f>_xll.qlTenorBasisForwardRate(TenorBasis3M,AF206,_xll.ohTrigger(trigger,$AA$36))</f>
        <v>#NUM!</v>
      </c>
      <c r="AJ206" s="90">
        <f>_xll.qlIndexFixing($AA$21,$AE206,TRUE,_xll.ohTrigger(trigger))</f>
        <v>-6.7657675331147247E-4</v>
      </c>
      <c r="AK206" s="43">
        <f>_xll.qlIndexFixing($AA$6,$AE206,TRUE,trigger)</f>
        <v>-6.4999999999999997E-4</v>
      </c>
      <c r="AL206" s="45">
        <f t="shared" si="19"/>
        <v>-0.26576753311472495</v>
      </c>
    </row>
    <row r="207" spans="30:38" x14ac:dyDescent="0.2">
      <c r="AD207" s="39" t="s">
        <v>87</v>
      </c>
      <c r="AE207" s="40">
        <f>_xll.qlInterestRateIndexFixingDate($AA$21,AF207)</f>
        <v>42569</v>
      </c>
      <c r="AF207" s="40">
        <f>_xll.qlCalendarAdvance(calendar,$AF206,AD207,,,trigger)</f>
        <v>42571</v>
      </c>
      <c r="AG207" s="40">
        <f>_xll.qlInterestRateIndexMaturity($AA$21,AF207,)</f>
        <v>42663</v>
      </c>
      <c r="AH207" s="43" t="e">
        <f>_xll.qlTenorBasisValue(TenorBasis3M,AF207,_xll.ohTrigger(trigger,$AA$36))</f>
        <v>#NUM!</v>
      </c>
      <c r="AI207" s="90" t="e">
        <f>_xll.qlTenorBasisForwardRate(TenorBasis3M,AF207,_xll.ohTrigger(trigger,$AA$36))</f>
        <v>#NUM!</v>
      </c>
      <c r="AJ207" s="90">
        <f>_xll.qlIndexFixing($AA$21,$AE207,TRUE,_xll.ohTrigger(trigger))</f>
        <v>-6.7616038909706195E-4</v>
      </c>
      <c r="AK207" s="43">
        <f>_xll.qlIndexFixing($AA$6,$AE207,TRUE,trigger)</f>
        <v>-6.4999999999999997E-4</v>
      </c>
      <c r="AL207" s="45">
        <f t="shared" si="19"/>
        <v>-0.26160389097061976</v>
      </c>
    </row>
    <row r="208" spans="30:38" x14ac:dyDescent="0.2">
      <c r="AD208" s="39" t="s">
        <v>87</v>
      </c>
      <c r="AE208" s="40">
        <f>_xll.qlInterestRateIndexFixingDate($AA$21,AF208)</f>
        <v>42570</v>
      </c>
      <c r="AF208" s="40">
        <f>_xll.qlCalendarAdvance(calendar,$AF207,AD208,,,trigger)</f>
        <v>42572</v>
      </c>
      <c r="AG208" s="40">
        <f>_xll.qlInterestRateIndexMaturity($AA$21,AF208,)</f>
        <v>42664</v>
      </c>
      <c r="AH208" s="43" t="e">
        <f>_xll.qlTenorBasisValue(TenorBasis3M,AF208,_xll.ohTrigger(trigger,$AA$36))</f>
        <v>#NUM!</v>
      </c>
      <c r="AI208" s="90" t="e">
        <f>_xll.qlTenorBasisForwardRate(TenorBasis3M,AF208,_xll.ohTrigger(trigger,$AA$36))</f>
        <v>#NUM!</v>
      </c>
      <c r="AJ208" s="90">
        <f>_xll.qlIndexFixing($AA$21,$AE208,TRUE,_xll.ohTrigger(trigger))</f>
        <v>-6.7572267458286246E-4</v>
      </c>
      <c r="AK208" s="43">
        <f>_xll.qlIndexFixing($AA$6,$AE208,TRUE,trigger)</f>
        <v>-6.4999999999999997E-4</v>
      </c>
      <c r="AL208" s="45">
        <f t="shared" si="19"/>
        <v>-0.25722674582862493</v>
      </c>
    </row>
    <row r="209" spans="30:38" x14ac:dyDescent="0.2">
      <c r="AD209" s="39" t="s">
        <v>87</v>
      </c>
      <c r="AE209" s="40">
        <f>_xll.qlInterestRateIndexFixingDate($AA$21,AF209)</f>
        <v>42571</v>
      </c>
      <c r="AF209" s="40">
        <f>_xll.qlCalendarAdvance(calendar,$AF208,AD209,,,trigger)</f>
        <v>42573</v>
      </c>
      <c r="AG209" s="40">
        <f>_xll.qlInterestRateIndexMaturity($AA$21,AF209,)</f>
        <v>42667</v>
      </c>
      <c r="AH209" s="43" t="e">
        <f>_xll.qlTenorBasisValue(TenorBasis3M,AF209,_xll.ohTrigger(trigger,$AA$36))</f>
        <v>#NUM!</v>
      </c>
      <c r="AI209" s="90" t="e">
        <f>_xll.qlTenorBasisForwardRate(TenorBasis3M,AF209,_xll.ohTrigger(trigger,$AA$36))</f>
        <v>#NUM!</v>
      </c>
      <c r="AJ209" s="90">
        <f>_xll.qlIndexFixing($AA$21,$AE209,TRUE,_xll.ohTrigger(trigger))</f>
        <v>-6.7444774106690522E-4</v>
      </c>
      <c r="AK209" s="43">
        <f>_xll.qlIndexFixing($AA$6,$AE209,TRUE,trigger)</f>
        <v>-6.4999999999999997E-4</v>
      </c>
      <c r="AL209" s="45">
        <f t="shared" si="19"/>
        <v>-0.24447741066905249</v>
      </c>
    </row>
    <row r="210" spans="30:38" x14ac:dyDescent="0.2">
      <c r="AD210" s="39" t="s">
        <v>87</v>
      </c>
      <c r="AE210" s="40">
        <f>_xll.qlInterestRateIndexFixingDate($AA$21,AF210)</f>
        <v>42572</v>
      </c>
      <c r="AF210" s="40">
        <f>_xll.qlCalendarAdvance(calendar,$AF209,AD210,,,trigger)</f>
        <v>42576</v>
      </c>
      <c r="AG210" s="40">
        <f>_xll.qlInterestRateIndexMaturity($AA$21,AF210,)</f>
        <v>42668</v>
      </c>
      <c r="AH210" s="43" t="e">
        <f>_xll.qlTenorBasisValue(TenorBasis3M,AF210,_xll.ohTrigger(trigger,$AA$36))</f>
        <v>#NUM!</v>
      </c>
      <c r="AI210" s="90" t="e">
        <f>_xll.qlTenorBasisForwardRate(TenorBasis3M,AF210,_xll.ohTrigger(trigger,$AA$36))</f>
        <v>#NUM!</v>
      </c>
      <c r="AJ210" s="90">
        <f>_xll.qlIndexFixing($AA$21,$AE210,TRUE,_xll.ohTrigger(trigger))</f>
        <v>-6.7376680042153668E-4</v>
      </c>
      <c r="AK210" s="43">
        <f>_xll.qlIndexFixing($AA$6,$AE210,TRUE,trigger)</f>
        <v>-6.4999999999999997E-4</v>
      </c>
      <c r="AL210" s="45">
        <f t="shared" si="19"/>
        <v>-0.2376680042153671</v>
      </c>
    </row>
    <row r="211" spans="30:38" x14ac:dyDescent="0.2">
      <c r="AD211" s="39" t="s">
        <v>87</v>
      </c>
      <c r="AE211" s="40">
        <f>_xll.qlInterestRateIndexFixingDate($AA$21,AF211)</f>
        <v>42573</v>
      </c>
      <c r="AF211" s="40">
        <f>_xll.qlCalendarAdvance(calendar,$AF210,AD211,,,trigger)</f>
        <v>42577</v>
      </c>
      <c r="AG211" s="40">
        <f>_xll.qlInterestRateIndexMaturity($AA$21,AF211,)</f>
        <v>42669</v>
      </c>
      <c r="AH211" s="43" t="e">
        <f>_xll.qlTenorBasisValue(TenorBasis3M,AF211,_xll.ohTrigger(trigger,$AA$36))</f>
        <v>#NUM!</v>
      </c>
      <c r="AI211" s="90" t="e">
        <f>_xll.qlTenorBasisForwardRate(TenorBasis3M,AF211,_xll.ohTrigger(trigger,$AA$36))</f>
        <v>#NUM!</v>
      </c>
      <c r="AJ211" s="90">
        <f>_xll.qlIndexFixing($AA$21,$AE211,TRUE,_xll.ohTrigger(trigger))</f>
        <v>-6.7322869957417799E-4</v>
      </c>
      <c r="AK211" s="43">
        <f>_xll.qlIndexFixing($AA$6,$AE211,TRUE,trigger)</f>
        <v>-6.4999999999999997E-4</v>
      </c>
      <c r="AL211" s="45">
        <f t="shared" si="19"/>
        <v>-0.23228699574178022</v>
      </c>
    </row>
    <row r="212" spans="30:38" x14ac:dyDescent="0.2">
      <c r="AD212" s="39" t="s">
        <v>87</v>
      </c>
      <c r="AE212" s="40">
        <f>_xll.qlInterestRateIndexFixingDate($AA$21,AF212)</f>
        <v>42576</v>
      </c>
      <c r="AF212" s="40">
        <f>_xll.qlCalendarAdvance(calendar,$AF211,AD212,,,trigger)</f>
        <v>42578</v>
      </c>
      <c r="AG212" s="40">
        <f>_xll.qlInterestRateIndexMaturity($AA$21,AF212,)</f>
        <v>42670</v>
      </c>
      <c r="AH212" s="43" t="e">
        <f>_xll.qlTenorBasisValue(TenorBasis3M,AF212,_xll.ohTrigger(trigger,$AA$36))</f>
        <v>#NUM!</v>
      </c>
      <c r="AI212" s="90" t="e">
        <f>_xll.qlTenorBasisForwardRate(TenorBasis3M,AF212,_xll.ohTrigger(trigger,$AA$36))</f>
        <v>#NUM!</v>
      </c>
      <c r="AJ212" s="90">
        <f>_xll.qlIndexFixing($AA$21,$AE212,TRUE,_xll.ohTrigger(trigger))</f>
        <v>-6.7267179449212824E-4</v>
      </c>
      <c r="AK212" s="43">
        <f>_xll.qlIndexFixing($AA$6,$AE212,TRUE,trigger)</f>
        <v>-6.4999999999999997E-4</v>
      </c>
      <c r="AL212" s="45">
        <f t="shared" si="19"/>
        <v>-0.22671794492128269</v>
      </c>
    </row>
    <row r="213" spans="30:38" x14ac:dyDescent="0.2">
      <c r="AD213" s="39" t="s">
        <v>87</v>
      </c>
      <c r="AE213" s="40">
        <f>_xll.qlInterestRateIndexFixingDate($AA$21,AF213)</f>
        <v>42577</v>
      </c>
      <c r="AF213" s="40">
        <f>_xll.qlCalendarAdvance(calendar,$AF212,AD213,,,trigger)</f>
        <v>42579</v>
      </c>
      <c r="AG213" s="40">
        <f>_xll.qlInterestRateIndexMaturity($AA$21,AF213,)</f>
        <v>42671</v>
      </c>
      <c r="AH213" s="43" t="e">
        <f>_xll.qlTenorBasisValue(TenorBasis3M,AF213,_xll.ohTrigger(trigger,$AA$36))</f>
        <v>#NUM!</v>
      </c>
      <c r="AI213" s="90" t="e">
        <f>_xll.qlTenorBasisForwardRate(TenorBasis3M,AF213,_xll.ohTrigger(trigger,$AA$36))</f>
        <v>#NUM!</v>
      </c>
      <c r="AJ213" s="90">
        <f>_xll.qlIndexFixing($AA$21,$AE213,TRUE,_xll.ohTrigger(trigger))</f>
        <v>-6.7209650951725332E-4</v>
      </c>
      <c r="AK213" s="43">
        <f>_xll.qlIndexFixing($AA$6,$AE213,TRUE,trigger)</f>
        <v>-6.4999999999999997E-4</v>
      </c>
      <c r="AL213" s="45">
        <f t="shared" si="19"/>
        <v>-0.22096509517253354</v>
      </c>
    </row>
    <row r="214" spans="30:38" x14ac:dyDescent="0.2">
      <c r="AD214" s="39" t="s">
        <v>87</v>
      </c>
      <c r="AE214" s="40">
        <f>_xll.qlInterestRateIndexFixingDate($AA$21,AF214)</f>
        <v>42578</v>
      </c>
      <c r="AF214" s="40">
        <f>_xll.qlCalendarAdvance(calendar,$AF213,AD214,,,trigger)</f>
        <v>42580</v>
      </c>
      <c r="AG214" s="40">
        <f>_xll.qlInterestRateIndexMaturity($AA$21,AF214,)</f>
        <v>42674</v>
      </c>
      <c r="AH214" s="43" t="e">
        <f>_xll.qlTenorBasisValue(TenorBasis3M,AF214,_xll.ohTrigger(trigger,$AA$36))</f>
        <v>#NUM!</v>
      </c>
      <c r="AI214" s="90" t="e">
        <f>_xll.qlTenorBasisForwardRate(TenorBasis3M,AF214,_xll.ohTrigger(trigger,$AA$36))</f>
        <v>#NUM!</v>
      </c>
      <c r="AJ214" s="90">
        <f>_xll.qlIndexFixing($AA$21,$AE214,TRUE,_xll.ohTrigger(trigger))</f>
        <v>-6.706229119823881E-4</v>
      </c>
      <c r="AK214" s="43">
        <f>_xll.qlIndexFixing($AA$6,$AE214,TRUE,trigger)</f>
        <v>-6.4999999999999997E-4</v>
      </c>
      <c r="AL214" s="45">
        <f t="shared" si="19"/>
        <v>-0.20622911982388134</v>
      </c>
    </row>
    <row r="215" spans="30:38" x14ac:dyDescent="0.2">
      <c r="AD215" s="39" t="s">
        <v>87</v>
      </c>
      <c r="AE215" s="40">
        <f>_xll.qlInterestRateIndexFixingDate($AA$21,AF215)</f>
        <v>42579</v>
      </c>
      <c r="AF215" s="40">
        <f>_xll.qlCalendarAdvance(calendar,$AF214,AD215,,,trigger)</f>
        <v>42583</v>
      </c>
      <c r="AG215" s="40">
        <f>_xll.qlInterestRateIndexMaturity($AA$21,AF215,)</f>
        <v>42675</v>
      </c>
      <c r="AH215" s="43" t="e">
        <f>_xll.qlTenorBasisValue(TenorBasis3M,AF215,_xll.ohTrigger(trigger,$AA$36))</f>
        <v>#NUM!</v>
      </c>
      <c r="AI215" s="90" t="e">
        <f>_xll.qlTenorBasisForwardRate(TenorBasis3M,AF215,_xll.ohTrigger(trigger,$AA$36))</f>
        <v>#NUM!</v>
      </c>
      <c r="AJ215" s="90">
        <f>_xll.qlIndexFixing($AA$21,$AE215,TRUE,_xll.ohTrigger(trigger))</f>
        <v>-6.696200575872092E-4</v>
      </c>
      <c r="AK215" s="43">
        <f>_xll.qlIndexFixing($AA$6,$AE215,TRUE,trigger)</f>
        <v>-6.4999999999999997E-4</v>
      </c>
      <c r="AL215" s="45">
        <f t="shared" si="19"/>
        <v>-0.1962005758720923</v>
      </c>
    </row>
    <row r="216" spans="30:38" x14ac:dyDescent="0.2">
      <c r="AD216" s="39" t="s">
        <v>87</v>
      </c>
      <c r="AE216" s="40">
        <f>_xll.qlInterestRateIndexFixingDate($AA$21,AF216)</f>
        <v>42580</v>
      </c>
      <c r="AF216" s="40">
        <f>_xll.qlCalendarAdvance(calendar,$AF215,AD216,,,trigger)</f>
        <v>42584</v>
      </c>
      <c r="AG216" s="40">
        <f>_xll.qlInterestRateIndexMaturity($AA$21,AF216,)</f>
        <v>42676</v>
      </c>
      <c r="AH216" s="43" t="e">
        <f>_xll.qlTenorBasisValue(TenorBasis3M,AF216,_xll.ohTrigger(trigger,$AA$36))</f>
        <v>#NUM!</v>
      </c>
      <c r="AI216" s="90" t="e">
        <f>_xll.qlTenorBasisForwardRate(TenorBasis3M,AF216,_xll.ohTrigger(trigger,$AA$36))</f>
        <v>#NUM!</v>
      </c>
      <c r="AJ216" s="90">
        <f>_xll.qlIndexFixing($AA$21,$AE216,TRUE,_xll.ohTrigger(trigger))</f>
        <v>-6.6895923831356008E-4</v>
      </c>
      <c r="AK216" s="43">
        <f>_xll.qlIndexFixing($AA$6,$AE216,TRUE,trigger)</f>
        <v>-6.4999999999999997E-4</v>
      </c>
      <c r="AL216" s="45">
        <f t="shared" si="19"/>
        <v>-0.18959238313560109</v>
      </c>
    </row>
    <row r="217" spans="30:38" x14ac:dyDescent="0.2">
      <c r="AD217" s="39" t="s">
        <v>87</v>
      </c>
      <c r="AE217" s="40">
        <f>_xll.qlInterestRateIndexFixingDate($AA$21,AF217)</f>
        <v>42583</v>
      </c>
      <c r="AF217" s="40">
        <f>_xll.qlCalendarAdvance(calendar,$AF216,AD217,,,trigger)</f>
        <v>42585</v>
      </c>
      <c r="AG217" s="40">
        <f>_xll.qlInterestRateIndexMaturity($AA$21,AF217,)</f>
        <v>42677</v>
      </c>
      <c r="AH217" s="43" t="e">
        <f>_xll.qlTenorBasisValue(TenorBasis3M,AF217,_xll.ohTrigger(trigger,$AA$36))</f>
        <v>#NUM!</v>
      </c>
      <c r="AI217" s="90" t="e">
        <f>_xll.qlTenorBasisForwardRate(TenorBasis3M,AF217,_xll.ohTrigger(trigger,$AA$36))</f>
        <v>#NUM!</v>
      </c>
      <c r="AJ217" s="90">
        <f>_xll.qlIndexFixing($AA$21,$AE217,TRUE,_xll.ohTrigger(trigger))</f>
        <v>-6.68282585214356E-4</v>
      </c>
      <c r="AK217" s="43">
        <f>_xll.qlIndexFixing($AA$6,$AE217,TRUE,trigger)</f>
        <v>-6.4997778304992139E-4</v>
      </c>
      <c r="AL217" s="45">
        <f t="shared" si="19"/>
        <v>-0.18304802164434614</v>
      </c>
    </row>
    <row r="218" spans="30:38" x14ac:dyDescent="0.2">
      <c r="AD218" s="39" t="s">
        <v>87</v>
      </c>
      <c r="AE218" s="40">
        <f>_xll.qlInterestRateIndexFixingDate($AA$21,AF218)</f>
        <v>42584</v>
      </c>
      <c r="AF218" s="40">
        <f>_xll.qlCalendarAdvance(calendar,$AF217,AD218,,,trigger)</f>
        <v>42586</v>
      </c>
      <c r="AG218" s="40">
        <f>_xll.qlInterestRateIndexMaturity($AA$21,AF218,)</f>
        <v>42678</v>
      </c>
      <c r="AH218" s="43" t="e">
        <f>_xll.qlTenorBasisValue(TenorBasis3M,AF218,_xll.ohTrigger(trigger,$AA$36))</f>
        <v>#NUM!</v>
      </c>
      <c r="AI218" s="90" t="e">
        <f>_xll.qlTenorBasisForwardRate(TenorBasis3M,AF218,_xll.ohTrigger(trigger,$AA$36))</f>
        <v>#NUM!</v>
      </c>
      <c r="AJ218" s="90">
        <f>_xll.qlIndexFixing($AA$21,$AE218,TRUE,_xll.ohTrigger(trigger))</f>
        <v>-6.6759052262972511E-4</v>
      </c>
      <c r="AK218" s="43">
        <f>_xll.qlIndexFixing($AA$6,$AE218,TRUE,trigger)</f>
        <v>-6.4991270701606114E-4</v>
      </c>
      <c r="AL218" s="45">
        <f t="shared" si="19"/>
        <v>-0.17677815613663969</v>
      </c>
    </row>
    <row r="219" spans="30:38" x14ac:dyDescent="0.2">
      <c r="AD219" s="39" t="s">
        <v>87</v>
      </c>
      <c r="AE219" s="40">
        <f>_xll.qlInterestRateIndexFixingDate($AA$21,AF219)</f>
        <v>42585</v>
      </c>
      <c r="AF219" s="40">
        <f>_xll.qlCalendarAdvance(calendar,$AF218,AD219,,,trigger)</f>
        <v>42587</v>
      </c>
      <c r="AG219" s="40">
        <f>_xll.qlInterestRateIndexMaturity($AA$21,AF219,)</f>
        <v>42681</v>
      </c>
      <c r="AH219" s="43" t="e">
        <f>_xll.qlTenorBasisValue(TenorBasis3M,AF219,_xll.ohTrigger(trigger,$AA$36))</f>
        <v>#NUM!</v>
      </c>
      <c r="AI219" s="90" t="e">
        <f>_xll.qlTenorBasisForwardRate(TenorBasis3M,AF219,_xll.ohTrigger(trigger,$AA$36))</f>
        <v>#NUM!</v>
      </c>
      <c r="AJ219" s="90">
        <f>_xll.qlIndexFixing($AA$21,$AE219,TRUE,_xll.ohTrigger(trigger))</f>
        <v>-6.6596029229714715E-4</v>
      </c>
      <c r="AK219" s="43">
        <f>_xll.qlIndexFixing($AA$6,$AE219,TRUE,trigger)</f>
        <v>-6.4980713412298222E-4</v>
      </c>
      <c r="AL219" s="45">
        <f t="shared" si="19"/>
        <v>-0.16153158174164933</v>
      </c>
    </row>
    <row r="220" spans="30:38" x14ac:dyDescent="0.2">
      <c r="AD220" s="39" t="s">
        <v>87</v>
      </c>
      <c r="AE220" s="40">
        <f>_xll.qlInterestRateIndexFixingDate($AA$21,AF220)</f>
        <v>42586</v>
      </c>
      <c r="AF220" s="40">
        <f>_xll.qlCalendarAdvance(calendar,$AF219,AD220,,,trigger)</f>
        <v>42590</v>
      </c>
      <c r="AG220" s="40">
        <f>_xll.qlInterestRateIndexMaturity($AA$21,AF220,)</f>
        <v>42682</v>
      </c>
      <c r="AH220" s="43" t="e">
        <f>_xll.qlTenorBasisValue(TenorBasis3M,AF220,_xll.ohTrigger(trigger,$AA$36))</f>
        <v>#NUM!</v>
      </c>
      <c r="AI220" s="90" t="e">
        <f>_xll.qlTenorBasisForwardRate(TenorBasis3M,AF220,_xll.ohTrigger(trigger,$AA$36))</f>
        <v>#NUM!</v>
      </c>
      <c r="AJ220" s="90">
        <f>_xll.qlIndexFixing($AA$21,$AE220,TRUE,_xll.ohTrigger(trigger))</f>
        <v>-6.6467666434028743E-4</v>
      </c>
      <c r="AK220" s="43">
        <f>_xll.qlIndexFixing($AA$6,$AE220,TRUE,trigger)</f>
        <v>-6.4927105653406387E-4</v>
      </c>
      <c r="AL220" s="45">
        <f t="shared" si="19"/>
        <v>-0.15405607806223556</v>
      </c>
    </row>
    <row r="221" spans="30:38" x14ac:dyDescent="0.2">
      <c r="AD221" s="39" t="s">
        <v>87</v>
      </c>
      <c r="AE221" s="40">
        <f>_xll.qlInterestRateIndexFixingDate($AA$21,AF221)</f>
        <v>42587</v>
      </c>
      <c r="AF221" s="40">
        <f>_xll.qlCalendarAdvance(calendar,$AF220,AD221,,,trigger)</f>
        <v>42591</v>
      </c>
      <c r="AG221" s="40">
        <f>_xll.qlInterestRateIndexMaturity($AA$21,AF221,)</f>
        <v>42683</v>
      </c>
      <c r="AH221" s="43" t="e">
        <f>_xll.qlTenorBasisValue(TenorBasis3M,AF221,_xll.ohTrigger(trigger,$AA$36))</f>
        <v>#NUM!</v>
      </c>
      <c r="AI221" s="90" t="e">
        <f>_xll.qlTenorBasisForwardRate(TenorBasis3M,AF221,_xll.ohTrigger(trigger,$AA$36))</f>
        <v>#NUM!</v>
      </c>
      <c r="AJ221" s="90">
        <f>_xll.qlIndexFixing($AA$21,$AE221,TRUE,_xll.ohTrigger(trigger))</f>
        <v>-6.6391391950299699E-4</v>
      </c>
      <c r="AK221" s="43">
        <f>_xll.qlIndexFixing($AA$6,$AE221,TRUE,trigger)</f>
        <v>-6.4902711844974084E-4</v>
      </c>
      <c r="AL221" s="45">
        <f t="shared" si="19"/>
        <v>-0.14886801053256149</v>
      </c>
    </row>
    <row r="222" spans="30:38" x14ac:dyDescent="0.2">
      <c r="AD222" s="39" t="s">
        <v>87</v>
      </c>
      <c r="AE222" s="40">
        <f>_xll.qlInterestRateIndexFixingDate($AA$21,AF222)</f>
        <v>42590</v>
      </c>
      <c r="AF222" s="40">
        <f>_xll.qlCalendarAdvance(calendar,$AF221,AD222,,,trigger)</f>
        <v>42592</v>
      </c>
      <c r="AG222" s="40">
        <f>_xll.qlInterestRateIndexMaturity($AA$21,AF222,)</f>
        <v>42684</v>
      </c>
      <c r="AH222" s="43" t="e">
        <f>_xll.qlTenorBasisValue(TenorBasis3M,AF222,_xll.ohTrigger(trigger,$AA$36))</f>
        <v>#NUM!</v>
      </c>
      <c r="AI222" s="90" t="e">
        <f>_xll.qlTenorBasisForwardRate(TenorBasis3M,AF222,_xll.ohTrigger(trigger,$AA$36))</f>
        <v>#NUM!</v>
      </c>
      <c r="AJ222" s="90">
        <f>_xll.qlIndexFixing($AA$21,$AE222,TRUE,_xll.ohTrigger(trigger))</f>
        <v>-6.6313831124885315E-4</v>
      </c>
      <c r="AK222" s="43">
        <f>_xll.qlIndexFixing($AA$6,$AE222,TRUE,trigger)</f>
        <v>-6.4875449462901437E-4</v>
      </c>
      <c r="AL222" s="45">
        <f t="shared" si="19"/>
        <v>-0.14383816619838782</v>
      </c>
    </row>
    <row r="223" spans="30:38" x14ac:dyDescent="0.2">
      <c r="AD223" s="39" t="s">
        <v>87</v>
      </c>
      <c r="AE223" s="40">
        <f>_xll.qlInterestRateIndexFixingDate($AA$21,AF223)</f>
        <v>42591</v>
      </c>
      <c r="AF223" s="40">
        <f>_xll.qlCalendarAdvance(calendar,$AF222,AD223,,,trigger)</f>
        <v>42593</v>
      </c>
      <c r="AG223" s="40">
        <f>_xll.qlInterestRateIndexMaturity($AA$21,AF223,)</f>
        <v>42685</v>
      </c>
      <c r="AH223" s="43" t="e">
        <f>_xll.qlTenorBasisValue(TenorBasis3M,AF223,_xll.ohTrigger(trigger,$AA$36))</f>
        <v>#NUM!</v>
      </c>
      <c r="AI223" s="90" t="e">
        <f>_xll.qlTenorBasisForwardRate(TenorBasis3M,AF223,_xll.ohTrigger(trigger,$AA$36))</f>
        <v>#NUM!</v>
      </c>
      <c r="AJ223" s="90">
        <f>_xll.qlIndexFixing($AA$21,$AE223,TRUE,_xll.ohTrigger(trigger))</f>
        <v>-6.6235026392363178E-4</v>
      </c>
      <c r="AK223" s="43">
        <f>_xll.qlIndexFixing($AA$6,$AE223,TRUE,trigger)</f>
        <v>-6.4845554729644767E-4</v>
      </c>
      <c r="AL223" s="45">
        <f t="shared" si="19"/>
        <v>-0.13894716627184106</v>
      </c>
    </row>
    <row r="224" spans="30:38" x14ac:dyDescent="0.2">
      <c r="AD224" s="39" t="s">
        <v>87</v>
      </c>
      <c r="AE224" s="40">
        <f>_xll.qlInterestRateIndexFixingDate($AA$21,AF224)</f>
        <v>42592</v>
      </c>
      <c r="AF224" s="40">
        <f>_xll.qlCalendarAdvance(calendar,$AF223,AD224,,,trigger)</f>
        <v>42594</v>
      </c>
      <c r="AG224" s="40">
        <f>_xll.qlInterestRateIndexMaturity($AA$21,AF224,)</f>
        <v>42688</v>
      </c>
      <c r="AH224" s="43" t="e">
        <f>_xll.qlTenorBasisValue(TenorBasis3M,AF224,_xll.ohTrigger(trigger,$AA$36))</f>
        <v>#NUM!</v>
      </c>
      <c r="AI224" s="90" t="e">
        <f>_xll.qlTenorBasisForwardRate(TenorBasis3M,AF224,_xll.ohTrigger(trigger,$AA$36))</f>
        <v>#NUM!</v>
      </c>
      <c r="AJ224" s="90">
        <f>_xll.qlIndexFixing($AA$21,$AE224,TRUE,_xll.ohTrigger(trigger))</f>
        <v>-6.6060233466340987E-4</v>
      </c>
      <c r="AK224" s="43">
        <f>_xll.qlIndexFixing($AA$6,$AE224,TRUE,trigger)</f>
        <v>-6.4813263867660351E-4</v>
      </c>
      <c r="AL224" s="45">
        <f t="shared" si="19"/>
        <v>-0.1246969598680636</v>
      </c>
    </row>
    <row r="225" spans="30:38" x14ac:dyDescent="0.2">
      <c r="AD225" s="39" t="s">
        <v>87</v>
      </c>
      <c r="AE225" s="40">
        <f>_xll.qlInterestRateIndexFixingDate($AA$21,AF225)</f>
        <v>42593</v>
      </c>
      <c r="AF225" s="40">
        <f>_xll.qlCalendarAdvance(calendar,$AF224,AD225,,,trigger)</f>
        <v>42597</v>
      </c>
      <c r="AG225" s="40">
        <f>_xll.qlInterestRateIndexMaturity($AA$21,AF225,)</f>
        <v>42689</v>
      </c>
      <c r="AH225" s="43" t="e">
        <f>_xll.qlTenorBasisValue(TenorBasis3M,AF225,_xll.ohTrigger(trigger,$AA$36))</f>
        <v>#NUM!</v>
      </c>
      <c r="AI225" s="90" t="e">
        <f>_xll.qlTenorBasisForwardRate(TenorBasis3M,AF225,_xll.ohTrigger(trigger,$AA$36))</f>
        <v>#NUM!</v>
      </c>
      <c r="AJ225" s="90">
        <f>_xll.qlIndexFixing($AA$21,$AE225,TRUE,_xll.ohTrigger(trigger))</f>
        <v>-6.5908217082748916E-4</v>
      </c>
      <c r="AK225" s="43">
        <f>_xll.qlIndexFixing($AA$6,$AE225,TRUE,trigger)</f>
        <v>-6.4704376733903826E-4</v>
      </c>
      <c r="AL225" s="45">
        <f t="shared" si="19"/>
        <v>-0.12038403488450898</v>
      </c>
    </row>
    <row r="226" spans="30:38" x14ac:dyDescent="0.2">
      <c r="AD226" s="39" t="s">
        <v>87</v>
      </c>
      <c r="AE226" s="40">
        <f>_xll.qlInterestRateIndexFixingDate($AA$21,AF226)</f>
        <v>42594</v>
      </c>
      <c r="AF226" s="40">
        <f>_xll.qlCalendarAdvance(calendar,$AF225,AD226,,,trigger)</f>
        <v>42598</v>
      </c>
      <c r="AG226" s="40">
        <f>_xll.qlInterestRateIndexMaturity($AA$21,AF226,)</f>
        <v>42690</v>
      </c>
      <c r="AH226" s="43" t="e">
        <f>_xll.qlTenorBasisValue(TenorBasis3M,AF226,_xll.ohTrigger(trigger,$AA$36))</f>
        <v>#NUM!</v>
      </c>
      <c r="AI226" s="90" t="e">
        <f>_xll.qlTenorBasisForwardRate(TenorBasis3M,AF226,_xll.ohTrigger(trigger,$AA$36))</f>
        <v>#NUM!</v>
      </c>
      <c r="AJ226" s="90">
        <f>_xll.qlIndexFixing($AA$21,$AE226,TRUE,_xll.ohTrigger(trigger))</f>
        <v>-6.582382933343876E-4</v>
      </c>
      <c r="AK226" s="43">
        <f>_xll.qlIndexFixing($AA$6,$AE226,TRUE,trigger)</f>
        <v>-6.4664863581571572E-4</v>
      </c>
      <c r="AL226" s="45">
        <f t="shared" si="19"/>
        <v>-0.11589657518671888</v>
      </c>
    </row>
    <row r="227" spans="30:38" x14ac:dyDescent="0.2">
      <c r="AD227" s="39" t="s">
        <v>87</v>
      </c>
      <c r="AE227" s="40">
        <f>_xll.qlInterestRateIndexFixingDate($AA$21,AF227)</f>
        <v>42597</v>
      </c>
      <c r="AF227" s="40">
        <f>_xll.qlCalendarAdvance(calendar,$AF226,AD227,,,trigger)</f>
        <v>42599</v>
      </c>
      <c r="AG227" s="40">
        <f>_xll.qlInterestRateIndexMaturity($AA$21,AF227,)</f>
        <v>42691</v>
      </c>
      <c r="AH227" s="43" t="e">
        <f>_xll.qlTenorBasisValue(TenorBasis3M,AF227,_xll.ohTrigger(trigger,$AA$36))</f>
        <v>#NUM!</v>
      </c>
      <c r="AI227" s="90" t="e">
        <f>_xll.qlTenorBasisForwardRate(TenorBasis3M,AF227,_xll.ohTrigger(trigger,$AA$36))</f>
        <v>#NUM!</v>
      </c>
      <c r="AJ227" s="90">
        <f>_xll.qlIndexFixing($AA$21,$AE227,TRUE,_xll.ohTrigger(trigger))</f>
        <v>-6.5738452284703629E-4</v>
      </c>
      <c r="AK227" s="43">
        <f>_xll.qlIndexFixing($AA$6,$AE227,TRUE,trigger)</f>
        <v>-6.4624135412793106E-4</v>
      </c>
      <c r="AL227" s="45">
        <f t="shared" si="19"/>
        <v>-0.11143168719105227</v>
      </c>
    </row>
    <row r="228" spans="30:38" x14ac:dyDescent="0.2">
      <c r="AD228" s="39" t="s">
        <v>87</v>
      </c>
      <c r="AE228" s="40">
        <f>_xll.qlInterestRateIndexFixingDate($AA$21,AF228)</f>
        <v>42598</v>
      </c>
      <c r="AF228" s="40">
        <f>_xll.qlCalendarAdvance(calendar,$AF227,AD228,,,trigger)</f>
        <v>42600</v>
      </c>
      <c r="AG228" s="40">
        <f>_xll.qlInterestRateIndexMaturity($AA$21,AF228,)</f>
        <v>42692</v>
      </c>
      <c r="AH228" s="43" t="e">
        <f>_xll.qlTenorBasisValue(TenorBasis3M,AF228,_xll.ohTrigger(trigger,$AA$36))</f>
        <v>#NUM!</v>
      </c>
      <c r="AI228" s="90" t="e">
        <f>_xll.qlTenorBasisForwardRate(TenorBasis3M,AF228,_xll.ohTrigger(trigger,$AA$36))</f>
        <v>#NUM!</v>
      </c>
      <c r="AJ228" s="90">
        <f>_xll.qlIndexFixing($AA$21,$AE228,TRUE,_xll.ohTrigger(trigger))</f>
        <v>-6.5652128371164529E-4</v>
      </c>
      <c r="AK228" s="43">
        <f>_xll.qlIndexFixing($AA$6,$AE228,TRUE,trigger)</f>
        <v>-6.4582428450024761E-4</v>
      </c>
      <c r="AL228" s="45">
        <f t="shared" si="19"/>
        <v>-0.10696999211397686</v>
      </c>
    </row>
    <row r="229" spans="30:38" x14ac:dyDescent="0.2">
      <c r="AD229" s="39" t="s">
        <v>87</v>
      </c>
      <c r="AE229" s="40">
        <f>_xll.qlInterestRateIndexFixingDate($AA$21,AF229)</f>
        <v>42599</v>
      </c>
      <c r="AF229" s="40">
        <f>_xll.qlCalendarAdvance(calendar,$AF228,AD229,,,trigger)</f>
        <v>42601</v>
      </c>
      <c r="AG229" s="40">
        <f>_xll.qlInterestRateIndexMaturity($AA$21,AF229,)</f>
        <v>42695</v>
      </c>
      <c r="AH229" s="43" t="e">
        <f>_xll.qlTenorBasisValue(TenorBasis3M,AF229,_xll.ohTrigger(trigger,$AA$36))</f>
        <v>#NUM!</v>
      </c>
      <c r="AI229" s="90" t="e">
        <f>_xll.qlTenorBasisForwardRate(TenorBasis3M,AF229,_xll.ohTrigger(trigger,$AA$36))</f>
        <v>#NUM!</v>
      </c>
      <c r="AJ229" s="90">
        <f>_xll.qlIndexFixing($AA$21,$AE229,TRUE,_xll.ohTrigger(trigger))</f>
        <v>-6.5469149209396638E-4</v>
      </c>
      <c r="AK229" s="43">
        <f>_xll.qlIndexFixing($AA$6,$AE229,TRUE,trigger)</f>
        <v>-6.4539978915722812E-4</v>
      </c>
      <c r="AL229" s="45">
        <f t="shared" si="19"/>
        <v>-9.2917029367382525E-2</v>
      </c>
    </row>
    <row r="230" spans="30:38" x14ac:dyDescent="0.2">
      <c r="AD230" s="39" t="s">
        <v>87</v>
      </c>
      <c r="AE230" s="40">
        <f>_xll.qlInterestRateIndexFixingDate($AA$21,AF230)</f>
        <v>42600</v>
      </c>
      <c r="AF230" s="40">
        <f>_xll.qlCalendarAdvance(calendar,$AF229,AD230,,,trigger)</f>
        <v>42604</v>
      </c>
      <c r="AG230" s="40">
        <f>_xll.qlInterestRateIndexMaturity($AA$21,AF230,)</f>
        <v>42696</v>
      </c>
      <c r="AH230" s="43" t="e">
        <f>_xll.qlTenorBasisValue(TenorBasis3M,AF230,_xll.ohTrigger(trigger,$AA$36))</f>
        <v>#NUM!</v>
      </c>
      <c r="AI230" s="90" t="e">
        <f>_xll.qlTenorBasisForwardRate(TenorBasis3M,AF230,_xll.ohTrigger(trigger,$AA$36))</f>
        <v>#NUM!</v>
      </c>
      <c r="AJ230" s="90">
        <f>_xll.qlIndexFixing($AA$21,$AE230,TRUE,_xll.ohTrigger(trigger))</f>
        <v>-6.5298212764951658E-4</v>
      </c>
      <c r="AK230" s="43">
        <f>_xll.qlIndexFixing($AA$6,$AE230,TRUE,trigger)</f>
        <v>-6.4410537108178516E-4</v>
      </c>
      <c r="AL230" s="45">
        <f t="shared" si="19"/>
        <v>-8.8767565677314253E-2</v>
      </c>
    </row>
    <row r="231" spans="30:38" x14ac:dyDescent="0.2">
      <c r="AD231" s="39" t="s">
        <v>87</v>
      </c>
      <c r="AE231" s="40">
        <f>_xll.qlInterestRateIndexFixingDate($AA$21,AF231)</f>
        <v>42601</v>
      </c>
      <c r="AF231" s="40">
        <f>_xll.qlCalendarAdvance(calendar,$AF230,AD231,,,trigger)</f>
        <v>42605</v>
      </c>
      <c r="AG231" s="40">
        <f>_xll.qlInterestRateIndexMaturity($AA$21,AF231,)</f>
        <v>42697</v>
      </c>
      <c r="AH231" s="43" t="e">
        <f>_xll.qlTenorBasisValue(TenorBasis3M,AF231,_xll.ohTrigger(trigger,$AA$36))</f>
        <v>#NUM!</v>
      </c>
      <c r="AI231" s="90" t="e">
        <f>_xll.qlTenorBasisForwardRate(TenorBasis3M,AF231,_xll.ohTrigger(trigger,$AA$36))</f>
        <v>#NUM!</v>
      </c>
      <c r="AJ231" s="90">
        <f>_xll.qlIndexFixing($AA$21,$AE231,TRUE,_xll.ohTrigger(trigger))</f>
        <v>-6.5207791049445255E-4</v>
      </c>
      <c r="AK231" s="43">
        <f>_xll.qlIndexFixing($AA$6,$AE231,TRUE,trigger)</f>
        <v>-6.436747951230528E-4</v>
      </c>
      <c r="AL231" s="45">
        <f t="shared" si="19"/>
        <v>-8.4031153713997511E-2</v>
      </c>
    </row>
    <row r="232" spans="30:38" x14ac:dyDescent="0.2">
      <c r="AD232" s="39" t="s">
        <v>87</v>
      </c>
      <c r="AE232" s="40">
        <f>_xll.qlInterestRateIndexFixingDate($AA$21,AF232)</f>
        <v>42604</v>
      </c>
      <c r="AF232" s="40">
        <f>_xll.qlCalendarAdvance(calendar,$AF231,AD232,,,trigger)</f>
        <v>42606</v>
      </c>
      <c r="AG232" s="40">
        <f>_xll.qlInterestRateIndexMaturity($AA$21,AF232,)</f>
        <v>42698</v>
      </c>
      <c r="AH232" s="43" t="e">
        <f>_xll.qlTenorBasisValue(TenorBasis3M,AF232,_xll.ohTrigger(trigger,$AA$36))</f>
        <v>#NUM!</v>
      </c>
      <c r="AI232" s="90" t="e">
        <f>_xll.qlTenorBasisForwardRate(TenorBasis3M,AF232,_xll.ohTrigger(trigger,$AA$36))</f>
        <v>#NUM!</v>
      </c>
      <c r="AJ232" s="90">
        <f>_xll.qlIndexFixing($AA$21,$AE232,TRUE,_xll.ohTrigger(trigger))</f>
        <v>-6.5116677077947183E-4</v>
      </c>
      <c r="AK232" s="43">
        <f>_xll.qlIndexFixing($AA$6,$AE232,TRUE,trigger)</f>
        <v>-6.4324860457179976E-4</v>
      </c>
      <c r="AL232" s="45">
        <f t="shared" si="19"/>
        <v>-7.9181662076720699E-2</v>
      </c>
    </row>
    <row r="233" spans="30:38" x14ac:dyDescent="0.2">
      <c r="AD233" s="39" t="s">
        <v>87</v>
      </c>
      <c r="AE233" s="40">
        <f>_xll.qlInterestRateIndexFixingDate($AA$21,AF233)</f>
        <v>42605</v>
      </c>
      <c r="AF233" s="40">
        <f>_xll.qlCalendarAdvance(calendar,$AF232,AD233,,,trigger)</f>
        <v>42607</v>
      </c>
      <c r="AG233" s="40">
        <f>_xll.qlInterestRateIndexMaturity($AA$21,AF233,)</f>
        <v>42699</v>
      </c>
      <c r="AH233" s="43" t="e">
        <f>_xll.qlTenorBasisValue(TenorBasis3M,AF233,_xll.ohTrigger(trigger,$AA$36))</f>
        <v>#NUM!</v>
      </c>
      <c r="AI233" s="90" t="e">
        <f>_xll.qlTenorBasisForwardRate(TenorBasis3M,AF233,_xll.ohTrigger(trigger,$AA$36))</f>
        <v>#NUM!</v>
      </c>
      <c r="AJ233" s="90">
        <f>_xll.qlIndexFixing($AA$21,$AE233,TRUE,_xll.ohTrigger(trigger))</f>
        <v>-6.5024913285773587E-4</v>
      </c>
      <c r="AK233" s="43">
        <f>_xll.qlIndexFixing($AA$6,$AE233,TRUE,trigger)</f>
        <v>-6.4282916165258924E-4</v>
      </c>
      <c r="AL233" s="45">
        <f t="shared" si="19"/>
        <v>-7.4199712051466235E-2</v>
      </c>
    </row>
    <row r="234" spans="30:38" x14ac:dyDescent="0.2">
      <c r="AD234" s="39" t="s">
        <v>87</v>
      </c>
      <c r="AE234" s="40">
        <f>_xll.qlInterestRateIndexFixingDate($AA$21,AF234)</f>
        <v>42606</v>
      </c>
      <c r="AF234" s="40">
        <f>_xll.qlCalendarAdvance(calendar,$AF233,AD234,,,trigger)</f>
        <v>42608</v>
      </c>
      <c r="AG234" s="40">
        <f>_xll.qlInterestRateIndexMaturity($AA$21,AF234,)</f>
        <v>42702</v>
      </c>
      <c r="AH234" s="43" t="e">
        <f>_xll.qlTenorBasisValue(TenorBasis3M,AF234,_xll.ohTrigger(trigger,$AA$36))</f>
        <v>#NUM!</v>
      </c>
      <c r="AI234" s="90" t="e">
        <f>_xll.qlTenorBasisForwardRate(TenorBasis3M,AF234,_xll.ohTrigger(trigger,$AA$36))</f>
        <v>#NUM!</v>
      </c>
      <c r="AJ234" s="90">
        <f>_xll.qlIndexFixing($AA$21,$AE234,TRUE,_xll.ohTrigger(trigger))</f>
        <v>-6.4837021819474927E-4</v>
      </c>
      <c r="AK234" s="43">
        <f>_xll.qlIndexFixing($AA$6,$AE234,TRUE,trigger)</f>
        <v>-6.4241882858998424E-4</v>
      </c>
      <c r="AL234" s="45">
        <f t="shared" si="19"/>
        <v>-5.9513896047650325E-2</v>
      </c>
    </row>
    <row r="235" spans="30:38" x14ac:dyDescent="0.2">
      <c r="AD235" s="39" t="s">
        <v>87</v>
      </c>
      <c r="AE235" s="40">
        <f>_xll.qlInterestRateIndexFixingDate($AA$21,AF235)</f>
        <v>42607</v>
      </c>
      <c r="AF235" s="40">
        <f>_xll.qlCalendarAdvance(calendar,$AF234,AD235,,,trigger)</f>
        <v>42611</v>
      </c>
      <c r="AG235" s="40">
        <f>_xll.qlInterestRateIndexMaturity($AA$21,AF235,)</f>
        <v>42703</v>
      </c>
      <c r="AH235" s="43" t="e">
        <f>_xll.qlTenorBasisValue(TenorBasis3M,AF235,_xll.ohTrigger(trigger,$AA$36))</f>
        <v>#NUM!</v>
      </c>
      <c r="AI235" s="90" t="e">
        <f>_xll.qlTenorBasisForwardRate(TenorBasis3M,AF235,_xll.ohTrigger(trigger,$AA$36))</f>
        <v>#NUM!</v>
      </c>
      <c r="AJ235" s="90">
        <f>_xll.qlIndexFixing($AA$21,$AE235,TRUE,_xll.ohTrigger(trigger))</f>
        <v>-6.4652208607479916E-4</v>
      </c>
      <c r="AK235" s="43">
        <f>_xll.qlIndexFixing($AA$6,$AE235,TRUE,trigger)</f>
        <v>-6.4126611078743276E-4</v>
      </c>
      <c r="AL235" s="45">
        <f t="shared" si="19"/>
        <v>-5.2559752873664004E-2</v>
      </c>
    </row>
    <row r="236" spans="30:38" x14ac:dyDescent="0.2">
      <c r="AD236" s="39" t="s">
        <v>87</v>
      </c>
      <c r="AE236" s="40">
        <f>_xll.qlInterestRateIndexFixingDate($AA$21,AF236)</f>
        <v>42608</v>
      </c>
      <c r="AF236" s="40">
        <f>_xll.qlCalendarAdvance(calendar,$AF235,AD236,,,trigger)</f>
        <v>42612</v>
      </c>
      <c r="AG236" s="40">
        <f>_xll.qlInterestRateIndexMaturity($AA$21,AF236,)</f>
        <v>42704</v>
      </c>
      <c r="AH236" s="43" t="e">
        <f>_xll.qlTenorBasisValue(TenorBasis3M,AF236,_xll.ohTrigger(trigger,$AA$36))</f>
        <v>#NUM!</v>
      </c>
      <c r="AI236" s="90" t="e">
        <f>_xll.qlTenorBasisForwardRate(TenorBasis3M,AF236,_xll.ohTrigger(trigger,$AA$36))</f>
        <v>#NUM!</v>
      </c>
      <c r="AJ236" s="90">
        <f>_xll.qlIndexFixing($AA$21,$AE236,TRUE,_xll.ohTrigger(trigger))</f>
        <v>-6.4557832236022961E-4</v>
      </c>
      <c r="AK236" s="43">
        <f>_xll.qlIndexFixing($AA$6,$AE236,TRUE,trigger)</f>
        <v>-6.4091583939688038E-4</v>
      </c>
      <c r="AL236" s="45">
        <f t="shared" si="19"/>
        <v>-4.6624829633492217E-2</v>
      </c>
    </row>
    <row r="237" spans="30:38" x14ac:dyDescent="0.2">
      <c r="AD237" s="39" t="s">
        <v>87</v>
      </c>
      <c r="AE237" s="40">
        <f>_xll.qlInterestRateIndexFixingDate($AA$21,AF237)</f>
        <v>42611</v>
      </c>
      <c r="AF237" s="40">
        <f>_xll.qlCalendarAdvance(calendar,$AF236,AD237,,,trigger)</f>
        <v>42613</v>
      </c>
      <c r="AG237" s="40">
        <f>_xll.qlInterestRateIndexMaturity($AA$21,AF237,)</f>
        <v>42704</v>
      </c>
      <c r="AH237" s="43" t="e">
        <f>_xll.qlTenorBasisValue(TenorBasis3M,AF237,_xll.ohTrigger(trigger,$AA$36))</f>
        <v>#NUM!</v>
      </c>
      <c r="AI237" s="90" t="e">
        <f>_xll.qlTenorBasisForwardRate(TenorBasis3M,AF237,_xll.ohTrigger(trigger,$AA$36))</f>
        <v>#NUM!</v>
      </c>
      <c r="AJ237" s="90">
        <f>_xll.qlIndexFixing($AA$21,$AE237,TRUE,_xll.ohTrigger(trigger))</f>
        <v>-6.4510592314378178E-4</v>
      </c>
      <c r="AK237" s="43">
        <f>_xll.qlIndexFixing($AA$6,$AE237,TRUE,trigger)</f>
        <v>-6.4058648898574866E-4</v>
      </c>
      <c r="AL237" s="45">
        <f t="shared" si="19"/>
        <v>-4.5194341580331213E-2</v>
      </c>
    </row>
    <row r="238" spans="30:38" x14ac:dyDescent="0.2">
      <c r="AD238" s="39" t="s">
        <v>87</v>
      </c>
      <c r="AE238" s="40">
        <f>_xll.qlInterestRateIndexFixingDate($AA$21,AF238)</f>
        <v>42612</v>
      </c>
      <c r="AF238" s="40">
        <f>_xll.qlCalendarAdvance(calendar,$AF237,AD238,,,trigger)</f>
        <v>42614</v>
      </c>
      <c r="AG238" s="40">
        <f>_xll.qlInterestRateIndexMaturity($AA$21,AF238,)</f>
        <v>42705</v>
      </c>
      <c r="AH238" s="43" t="e">
        <f>_xll.qlTenorBasisValue(TenorBasis3M,AF238,_xll.ohTrigger(trigger,$AA$36))</f>
        <v>#NUM!</v>
      </c>
      <c r="AI238" s="90" t="e">
        <f>_xll.qlTenorBasisForwardRate(TenorBasis3M,AF238,_xll.ohTrigger(trigger,$AA$36))</f>
        <v>#NUM!</v>
      </c>
      <c r="AJ238" s="90">
        <f>_xll.qlIndexFixing($AA$21,$AE238,TRUE,_xll.ohTrigger(trigger))</f>
        <v>-6.4415374949967495E-4</v>
      </c>
      <c r="AK238" s="43">
        <f>_xll.qlIndexFixing($AA$6,$AE238,TRUE,trigger)</f>
        <v>-6.4028042177860088E-4</v>
      </c>
      <c r="AL238" s="45">
        <f t="shared" si="19"/>
        <v>-3.8733277210740685E-2</v>
      </c>
    </row>
    <row r="239" spans="30:38" x14ac:dyDescent="0.2">
      <c r="AD239" s="39" t="s">
        <v>87</v>
      </c>
      <c r="AE239" s="40">
        <f>_xll.qlInterestRateIndexFixingDate($AA$21,AF239)</f>
        <v>42613</v>
      </c>
      <c r="AF239" s="40">
        <f>_xll.qlCalendarAdvance(calendar,$AF238,AD239,,,trigger)</f>
        <v>42615</v>
      </c>
      <c r="AG239" s="40">
        <f>_xll.qlInterestRateIndexMaturity($AA$21,AF239,)</f>
        <v>42706</v>
      </c>
      <c r="AH239" s="43" t="e">
        <f>_xll.qlTenorBasisValue(TenorBasis3M,AF239,_xll.ohTrigger(trigger,$AA$36))</f>
        <v>#NUM!</v>
      </c>
      <c r="AI239" s="90" t="e">
        <f>_xll.qlTenorBasisForwardRate(TenorBasis3M,AF239,_xll.ohTrigger(trigger,$AA$36))</f>
        <v>#NUM!</v>
      </c>
      <c r="AJ239" s="90">
        <f>_xll.qlIndexFixing($AA$21,$AE239,TRUE,_xll.ohTrigger(trigger))</f>
        <v>-6.4319840716564234E-4</v>
      </c>
      <c r="AK239" s="43">
        <f>_xll.qlIndexFixing($AA$6,$AE239,TRUE,trigger)</f>
        <v>-6.4000000000000005E-4</v>
      </c>
      <c r="AL239" s="45">
        <f t="shared" si="19"/>
        <v>-3.1984071656422856E-2</v>
      </c>
    </row>
    <row r="240" spans="30:38" x14ac:dyDescent="0.2">
      <c r="AD240" s="39" t="s">
        <v>87</v>
      </c>
      <c r="AE240" s="40">
        <f>_xll.qlInterestRateIndexFixingDate($AA$21,AF240)</f>
        <v>42614</v>
      </c>
      <c r="AF240" s="40">
        <f>_xll.qlCalendarAdvance(calendar,$AF239,AD240,,,trigger)</f>
        <v>42618</v>
      </c>
      <c r="AG240" s="40">
        <f>_xll.qlInterestRateIndexMaturity($AA$21,AF240,)</f>
        <v>42709</v>
      </c>
      <c r="AH240" s="43" t="e">
        <f>_xll.qlTenorBasisValue(TenorBasis3M,AF240,_xll.ohTrigger(trigger,$AA$36))</f>
        <v>#NUM!</v>
      </c>
      <c r="AI240" s="90" t="e">
        <f>_xll.qlTenorBasisForwardRate(TenorBasis3M,AF240,_xll.ohTrigger(trigger,$AA$36))</f>
        <v>#NUM!</v>
      </c>
      <c r="AJ240" s="90">
        <f>_xll.qlIndexFixing($AA$21,$AE240,TRUE,_xll.ohTrigger(trigger))</f>
        <v>-6.4031765819923768E-4</v>
      </c>
      <c r="AK240" s="43">
        <f>_xll.qlIndexFixing($AA$6,$AE240,TRUE,trigger)</f>
        <v>-6.3931281406927993E-4</v>
      </c>
      <c r="AL240" s="45">
        <f t="shared" si="19"/>
        <v>-1.0048441299577524E-2</v>
      </c>
    </row>
    <row r="241" spans="30:38" x14ac:dyDescent="0.2">
      <c r="AD241" s="39" t="s">
        <v>87</v>
      </c>
      <c r="AE241" s="40">
        <f>_xll.qlInterestRateIndexFixingDate($AA$21,AF241)</f>
        <v>42615</v>
      </c>
      <c r="AF241" s="40">
        <f>_xll.qlCalendarAdvance(calendar,$AF240,AD241,,,trigger)</f>
        <v>42619</v>
      </c>
      <c r="AG241" s="40">
        <f>_xll.qlInterestRateIndexMaturity($AA$21,AF241,)</f>
        <v>42710</v>
      </c>
      <c r="AH241" s="43" t="e">
        <f>_xll.qlTenorBasisValue(TenorBasis3M,AF241,_xll.ohTrigger(trigger,$AA$36))</f>
        <v>#NUM!</v>
      </c>
      <c r="AI241" s="90" t="e">
        <f>_xll.qlTenorBasisForwardRate(TenorBasis3M,AF241,_xll.ohTrigger(trigger,$AA$36))</f>
        <v>#NUM!</v>
      </c>
      <c r="AJ241" s="90">
        <f>_xll.qlIndexFixing($AA$21,$AE241,TRUE,_xll.ohTrigger(trigger))</f>
        <v>-6.3935393128074973E-4</v>
      </c>
      <c r="AK241" s="43">
        <f>_xll.qlIndexFixing($AA$6,$AE241,TRUE,trigger)</f>
        <v>-6.3909399324381313E-4</v>
      </c>
      <c r="AL241" s="45">
        <f t="shared" si="19"/>
        <v>-2.5993803693660431E-3</v>
      </c>
    </row>
    <row r="242" spans="30:38" x14ac:dyDescent="0.2">
      <c r="AD242" s="39" t="s">
        <v>87</v>
      </c>
      <c r="AE242" s="40">
        <f>_xll.qlInterestRateIndexFixingDate($AA$21,AF242)</f>
        <v>42618</v>
      </c>
      <c r="AF242" s="40">
        <f>_xll.qlCalendarAdvance(calendar,$AF241,AD242,,,trigger)</f>
        <v>42620</v>
      </c>
      <c r="AG242" s="40">
        <f>_xll.qlInterestRateIndexMaturity($AA$21,AF242,)</f>
        <v>42711</v>
      </c>
      <c r="AH242" s="43" t="e">
        <f>_xll.qlTenorBasisValue(TenorBasis3M,AF242,_xll.ohTrigger(trigger,$AA$36))</f>
        <v>#NUM!</v>
      </c>
      <c r="AI242" s="90" t="e">
        <f>_xll.qlTenorBasisForwardRate(TenorBasis3M,AF242,_xll.ohTrigger(trigger,$AA$36))</f>
        <v>#NUM!</v>
      </c>
      <c r="AJ242" s="90">
        <f>_xll.qlIndexFixing($AA$21,$AE242,TRUE,_xll.ohTrigger(trigger))</f>
        <v>-6.3838918076083843E-4</v>
      </c>
      <c r="AK242" s="43">
        <f>_xll.qlIndexFixing($AA$6,$AE242,TRUE,trigger)</f>
        <v>-6.3885523564768856E-4</v>
      </c>
      <c r="AL242" s="45">
        <f t="shared" si="19"/>
        <v>4.6605488685012939E-3</v>
      </c>
    </row>
    <row r="243" spans="30:38" x14ac:dyDescent="0.2">
      <c r="AD243" s="39" t="s">
        <v>87</v>
      </c>
      <c r="AE243" s="40">
        <f>_xll.qlInterestRateIndexFixingDate($AA$21,AF243)</f>
        <v>42619</v>
      </c>
      <c r="AF243" s="40">
        <f>_xll.qlCalendarAdvance(calendar,$AF242,AD243,,,trigger)</f>
        <v>42621</v>
      </c>
      <c r="AG243" s="40">
        <f>_xll.qlInterestRateIndexMaturity($AA$21,AF243,)</f>
        <v>42712</v>
      </c>
      <c r="AH243" s="43" t="e">
        <f>_xll.qlTenorBasisValue(TenorBasis3M,AF243,_xll.ohTrigger(trigger,$AA$36))</f>
        <v>#NUM!</v>
      </c>
      <c r="AI243" s="90" t="e">
        <f>_xll.qlTenorBasisForwardRate(TenorBasis3M,AF243,_xll.ohTrigger(trigger,$AA$36))</f>
        <v>#NUM!</v>
      </c>
      <c r="AJ243" s="90">
        <f>_xll.qlIndexFixing($AA$21,$AE243,TRUE,_xll.ohTrigger(trigger))</f>
        <v>-6.3742383565940032E-4</v>
      </c>
      <c r="AK243" s="43">
        <f>_xll.qlIndexFixing($AA$6,$AE243,TRUE,trigger)</f>
        <v>-6.3858150687307969E-4</v>
      </c>
      <c r="AL243" s="45">
        <f t="shared" si="19"/>
        <v>1.1576712136793666E-2</v>
      </c>
    </row>
    <row r="244" spans="30:38" x14ac:dyDescent="0.2">
      <c r="AD244" s="39" t="s">
        <v>87</v>
      </c>
      <c r="AE244" s="40">
        <f>_xll.qlInterestRateIndexFixingDate($AA$21,AF244)</f>
        <v>42620</v>
      </c>
      <c r="AF244" s="40">
        <f>_xll.qlCalendarAdvance(calendar,$AF243,AD244,,,trigger)</f>
        <v>42622</v>
      </c>
      <c r="AG244" s="40">
        <f>_xll.qlInterestRateIndexMaturity($AA$21,AF244,)</f>
        <v>42713</v>
      </c>
      <c r="AH244" s="43" t="e">
        <f>_xll.qlTenorBasisValue(TenorBasis3M,AF244,_xll.ohTrigger(trigger,$AA$36))</f>
        <v>#NUM!</v>
      </c>
      <c r="AI244" s="90" t="e">
        <f>_xll.qlTenorBasisForwardRate(TenorBasis3M,AF244,_xll.ohTrigger(trigger,$AA$36))</f>
        <v>#NUM!</v>
      </c>
      <c r="AJ244" s="90">
        <f>_xll.qlIndexFixing($AA$21,$AE244,TRUE,_xll.ohTrigger(trigger))</f>
        <v>-6.3645832499501409E-4</v>
      </c>
      <c r="AK244" s="43">
        <f>_xll.qlIndexFixing($AA$6,$AE244,TRUE,trigger)</f>
        <v>-6.3825777251215997E-4</v>
      </c>
      <c r="AL244" s="45">
        <f t="shared" si="19"/>
        <v>1.7994475171458732E-2</v>
      </c>
    </row>
    <row r="245" spans="30:38" x14ac:dyDescent="0.2">
      <c r="AD245" s="39" t="s">
        <v>87</v>
      </c>
      <c r="AE245" s="40">
        <f>_xll.qlInterestRateIndexFixingDate($AA$21,AF245)</f>
        <v>42621</v>
      </c>
      <c r="AF245" s="40">
        <f>_xll.qlCalendarAdvance(calendar,$AF244,AD245,,,trigger)</f>
        <v>42625</v>
      </c>
      <c r="AG245" s="40">
        <f>_xll.qlInterestRateIndexMaturity($AA$21,AF245,)</f>
        <v>42716</v>
      </c>
      <c r="AH245" s="43" t="e">
        <f>_xll.qlTenorBasisValue(TenorBasis3M,AF245,_xll.ohTrigger(trigger,$AA$36))</f>
        <v>#NUM!</v>
      </c>
      <c r="AI245" s="90" t="e">
        <f>_xll.qlTenorBasisForwardRate(TenorBasis3M,AF245,_xll.ohTrigger(trigger,$AA$36))</f>
        <v>#NUM!</v>
      </c>
      <c r="AJ245" s="90">
        <f>_xll.qlIndexFixing($AA$21,$AE245,TRUE,_xll.ohTrigger(trigger))</f>
        <v>-6.335650898235724E-4</v>
      </c>
      <c r="AK245" s="43">
        <f>_xll.qlIndexFixing($AA$6,$AE245,TRUE,trigger)</f>
        <v>-6.3683619183326965E-4</v>
      </c>
      <c r="AL245" s="45">
        <f t="shared" si="19"/>
        <v>3.2711020096972417E-2</v>
      </c>
    </row>
    <row r="246" spans="30:38" x14ac:dyDescent="0.2">
      <c r="AD246" s="39" t="s">
        <v>87</v>
      </c>
      <c r="AE246" s="40">
        <f>_xll.qlInterestRateIndexFixingDate($AA$21,AF246)</f>
        <v>42622</v>
      </c>
      <c r="AF246" s="40">
        <f>_xll.qlCalendarAdvance(calendar,$AF245,AD246,,,trigger)</f>
        <v>42626</v>
      </c>
      <c r="AG246" s="40">
        <f>_xll.qlInterestRateIndexMaturity($AA$21,AF246,)</f>
        <v>42717</v>
      </c>
      <c r="AH246" s="43" t="e">
        <f>_xll.qlTenorBasisValue(TenorBasis3M,AF246,_xll.ohTrigger(trigger,$AA$36))</f>
        <v>#NUM!</v>
      </c>
      <c r="AI246" s="90" t="e">
        <f>_xll.qlTenorBasisForwardRate(TenorBasis3M,AF246,_xll.ohTrigger(trigger,$AA$36))</f>
        <v>#NUM!</v>
      </c>
      <c r="AJ246" s="90">
        <f>_xll.qlIndexFixing($AA$21,$AE246,TRUE,_xll.ohTrigger(trigger))</f>
        <v>-6.3260320710855581E-4</v>
      </c>
      <c r="AK246" s="43">
        <f>_xll.qlIndexFixing($AA$6,$AE246,TRUE,trigger)</f>
        <v>-6.3616209104884057E-4</v>
      </c>
      <c r="AL246" s="45">
        <f t="shared" si="19"/>
        <v>3.55888394028476E-2</v>
      </c>
    </row>
    <row r="247" spans="30:38" x14ac:dyDescent="0.2">
      <c r="AD247" s="39" t="s">
        <v>87</v>
      </c>
      <c r="AE247" s="40">
        <f>_xll.qlInterestRateIndexFixingDate($AA$21,AF247)</f>
        <v>42625</v>
      </c>
      <c r="AF247" s="40">
        <f>_xll.qlCalendarAdvance(calendar,$AF246,AD247,,,trigger)</f>
        <v>42627</v>
      </c>
      <c r="AG247" s="40">
        <f>_xll.qlInterestRateIndexMaturity($AA$21,AF247,)</f>
        <v>42718</v>
      </c>
      <c r="AH247" s="43" t="e">
        <f>_xll.qlTenorBasisValue(TenorBasis3M,AF247,_xll.ohTrigger(trigger,$AA$36))</f>
        <v>#NUM!</v>
      </c>
      <c r="AI247" s="90" t="e">
        <f>_xll.qlTenorBasisForwardRate(TenorBasis3M,AF247,_xll.ohTrigger(trigger,$AA$36))</f>
        <v>#NUM!</v>
      </c>
      <c r="AJ247" s="90">
        <f>_xll.qlIndexFixing($AA$21,$AE247,TRUE,_xll.ohTrigger(trigger))</f>
        <v>-6.3164330393270906E-4</v>
      </c>
      <c r="AK247" s="43">
        <f>_xll.qlIndexFixing($AA$6,$AE247,TRUE,trigger)</f>
        <v>-6.3536281263896772E-4</v>
      </c>
      <c r="AL247" s="45">
        <f t="shared" si="19"/>
        <v>3.719508706258659E-2</v>
      </c>
    </row>
    <row r="248" spans="30:38" x14ac:dyDescent="0.2">
      <c r="AD248" s="39" t="s">
        <v>87</v>
      </c>
      <c r="AE248" s="40">
        <f>_xll.qlInterestRateIndexFixingDate($AA$21,AF248)</f>
        <v>42626</v>
      </c>
      <c r="AF248" s="40">
        <f>_xll.qlCalendarAdvance(calendar,$AF247,AD248,,,trigger)</f>
        <v>42628</v>
      </c>
      <c r="AG248" s="40">
        <f>_xll.qlInterestRateIndexMaturity($AA$21,AF248,)</f>
        <v>42719</v>
      </c>
      <c r="AH248" s="43" t="e">
        <f>_xll.qlTenorBasisValue(TenorBasis3M,AF248,_xll.ohTrigger(trigger,$AA$36))</f>
        <v>#NUM!</v>
      </c>
      <c r="AI248" s="90" t="e">
        <f>_xll.qlTenorBasisForwardRate(TenorBasis3M,AF248,_xll.ohTrigger(trigger,$AA$36))</f>
        <v>#NUM!</v>
      </c>
      <c r="AJ248" s="90">
        <f>_xll.qlIndexFixing($AA$21,$AE248,TRUE,_xll.ohTrigger(trigger))</f>
        <v>-6.3068580931856418E-4</v>
      </c>
      <c r="AK248" s="43">
        <f>_xll.qlIndexFixing($AA$6,$AE248,TRUE,trigger)</f>
        <v>-6.3442332219582455E-4</v>
      </c>
      <c r="AL248" s="45">
        <f t="shared" si="19"/>
        <v>3.7375128772603773E-2</v>
      </c>
    </row>
    <row r="249" spans="30:38" x14ac:dyDescent="0.2">
      <c r="AD249" s="39" t="s">
        <v>87</v>
      </c>
      <c r="AE249" s="40">
        <f>_xll.qlInterestRateIndexFixingDate($AA$21,AF249)</f>
        <v>42627</v>
      </c>
      <c r="AF249" s="40">
        <f>_xll.qlCalendarAdvance(calendar,$AF248,AD249,,,trigger)</f>
        <v>42629</v>
      </c>
      <c r="AG249" s="40">
        <f>_xll.qlInterestRateIndexMaturity($AA$21,AF249,)</f>
        <v>42720</v>
      </c>
      <c r="AH249" s="43" t="e">
        <f>_xll.qlTenorBasisValue(TenorBasis3M,AF249,_xll.ohTrigger(trigger,$AA$36))</f>
        <v>#NUM!</v>
      </c>
      <c r="AI249" s="90" t="e">
        <f>_xll.qlTenorBasisForwardRate(TenorBasis3M,AF249,_xll.ohTrigger(trigger,$AA$36))</f>
        <v>#NUM!</v>
      </c>
      <c r="AJ249" s="90">
        <f>_xll.qlIndexFixing($AA$21,$AE249,TRUE,_xll.ohTrigger(trigger))</f>
        <v>-6.2973108078584906E-4</v>
      </c>
      <c r="AK249" s="43">
        <f>_xll.qlIndexFixing($AA$6,$AE249,TRUE,trigger)</f>
        <v>-6.3332858531158431E-4</v>
      </c>
      <c r="AL249" s="45">
        <f t="shared" si="19"/>
        <v>3.5975045257352491E-2</v>
      </c>
    </row>
    <row r="250" spans="30:38" x14ac:dyDescent="0.2">
      <c r="AD250" s="39" t="s">
        <v>87</v>
      </c>
      <c r="AE250" s="40">
        <f>_xll.qlInterestRateIndexFixingDate($AA$21,AF250)</f>
        <v>42628</v>
      </c>
      <c r="AF250" s="40">
        <f>_xll.qlCalendarAdvance(calendar,$AF249,AD250,,,trigger)</f>
        <v>42632</v>
      </c>
      <c r="AG250" s="40">
        <f>_xll.qlInterestRateIndexMaturity($AA$21,AF250,)</f>
        <v>42723</v>
      </c>
      <c r="AH250" s="43" t="e">
        <f>_xll.qlTenorBasisValue(TenorBasis3M,AF250,_xll.ohTrigger(trigger,$AA$36))</f>
        <v>#NUM!</v>
      </c>
      <c r="AI250" s="90" t="e">
        <f>_xll.qlTenorBasisForwardRate(TenorBasis3M,AF250,_xll.ohTrigger(trigger,$AA$36))</f>
        <v>#NUM!</v>
      </c>
      <c r="AJ250" s="90">
        <f>_xll.qlIndexFixing($AA$21,$AE250,TRUE,_xll.ohTrigger(trigger))</f>
        <v>-6.268839207093555E-4</v>
      </c>
      <c r="AK250" s="43">
        <f>_xll.qlIndexFixing($AA$6,$AE250,TRUE,trigger)</f>
        <v>-6.2896255193401623E-4</v>
      </c>
      <c r="AL250" s="45">
        <f t="shared" si="19"/>
        <v>2.0786312246607326E-2</v>
      </c>
    </row>
    <row r="251" spans="30:38" x14ac:dyDescent="0.2">
      <c r="AD251" s="39" t="s">
        <v>87</v>
      </c>
      <c r="AE251" s="40">
        <f>_xll.qlInterestRateIndexFixingDate($AA$21,AF251)</f>
        <v>42629</v>
      </c>
      <c r="AF251" s="40">
        <f>_xll.qlCalendarAdvance(calendar,$AF250,AD251,,,trigger)</f>
        <v>42633</v>
      </c>
      <c r="AG251" s="40">
        <f>_xll.qlInterestRateIndexMaturity($AA$21,AF251,)</f>
        <v>42724</v>
      </c>
      <c r="AH251" s="43" t="e">
        <f>_xll.qlTenorBasisValue(TenorBasis3M,AF251,_xll.ohTrigger(trigger,$AA$36))</f>
        <v>#NUM!</v>
      </c>
      <c r="AI251" s="90" t="e">
        <f>_xll.qlTenorBasisForwardRate(TenorBasis3M,AF251,_xll.ohTrigger(trigger,$AA$36))</f>
        <v>#NUM!</v>
      </c>
      <c r="AJ251" s="90">
        <f>_xll.qlIndexFixing($AA$21,$AE251,TRUE,_xll.ohTrigger(trigger))</f>
        <v>-6.2594054253070359E-4</v>
      </c>
      <c r="AK251" s="43">
        <f>_xll.qlIndexFixing($AA$6,$AE251,TRUE,trigger)</f>
        <v>-6.2709648520712237E-4</v>
      </c>
      <c r="AL251" s="45">
        <f t="shared" si="19"/>
        <v>1.1559426764187752E-2</v>
      </c>
    </row>
    <row r="252" spans="30:38" x14ac:dyDescent="0.2">
      <c r="AD252" s="39" t="s">
        <v>87</v>
      </c>
      <c r="AE252" s="40">
        <f>_xll.qlInterestRateIndexFixingDate($AA$21,AF252)</f>
        <v>42632</v>
      </c>
      <c r="AF252" s="40">
        <f>_xll.qlCalendarAdvance(calendar,$AF251,AD252,,,trigger)</f>
        <v>42634</v>
      </c>
      <c r="AG252" s="40">
        <f>_xll.qlInterestRateIndexMaturity($AA$21,AF252,)</f>
        <v>42725</v>
      </c>
      <c r="AH252" s="43" t="e">
        <f>_xll.qlTenorBasisValue(TenorBasis3M,AF252,_xll.ohTrigger(trigger,$AA$36))</f>
        <v>#NUM!</v>
      </c>
      <c r="AI252" s="90" t="e">
        <f>_xll.qlTenorBasisForwardRate(TenorBasis3M,AF252,_xll.ohTrigger(trigger,$AA$36))</f>
        <v>#NUM!</v>
      </c>
      <c r="AJ252" s="90">
        <f>_xll.qlIndexFixing($AA$21,$AE252,TRUE,_xll.ohTrigger(trigger))</f>
        <v>-6.2500000194638697E-4</v>
      </c>
      <c r="AK252" s="43">
        <f>_xll.qlIndexFixing($AA$6,$AE252,TRUE,trigger)</f>
        <v>-6.2499999999999871E-4</v>
      </c>
      <c r="AL252" s="45">
        <f t="shared" si="19"/>
        <v>-1.9463882545631139E-8</v>
      </c>
    </row>
    <row r="253" spans="30:38" x14ac:dyDescent="0.2">
      <c r="AD253" s="39" t="s">
        <v>87</v>
      </c>
      <c r="AE253" s="40">
        <f>_xll.qlInterestRateIndexFixingDate($AA$21,AF253)</f>
        <v>42633</v>
      </c>
      <c r="AF253" s="40">
        <f>_xll.qlCalendarAdvance(calendar,$AF252,AD253,,,trigger)</f>
        <v>42635</v>
      </c>
      <c r="AG253" s="40">
        <f>_xll.qlInterestRateIndexMaturity($AA$21,AF253,)</f>
        <v>42726</v>
      </c>
      <c r="AH253" s="43" t="e">
        <f>_xll.qlTenorBasisValue(TenorBasis3M,AF253,_xll.ohTrigger(trigger,$AA$36))</f>
        <v>#NUM!</v>
      </c>
      <c r="AI253" s="90" t="e">
        <f>_xll.qlTenorBasisForwardRate(TenorBasis3M,AF253,_xll.ohTrigger(trigger,$AA$36))</f>
        <v>#NUM!</v>
      </c>
      <c r="AJ253" s="90">
        <f>_xll.qlIndexFixing($AA$21,$AE253,TRUE,_xll.ohTrigger(trigger))</f>
        <v>-6.2406223138188836E-4</v>
      </c>
      <c r="AK253" s="43">
        <f>_xll.qlIndexFixing($AA$6,$AE253,TRUE,trigger)</f>
        <v>-6.2266593400458266E-4</v>
      </c>
      <c r="AL253" s="45">
        <f t="shared" si="19"/>
        <v>-1.396297377305694E-2</v>
      </c>
    </row>
    <row r="254" spans="30:38" x14ac:dyDescent="0.2">
      <c r="AD254" s="39" t="s">
        <v>87</v>
      </c>
      <c r="AE254" s="40">
        <f>_xll.qlInterestRateIndexFixingDate($AA$21,AF254)</f>
        <v>42634</v>
      </c>
      <c r="AF254" s="40">
        <f>_xll.qlCalendarAdvance(calendar,$AF253,AD254,,,trigger)</f>
        <v>42636</v>
      </c>
      <c r="AG254" s="40">
        <f>_xll.qlInterestRateIndexMaturity($AA$21,AF254,)</f>
        <v>42727</v>
      </c>
      <c r="AH254" s="43" t="e">
        <f>_xll.qlTenorBasisValue(TenorBasis3M,AF254,_xll.ohTrigger(trigger,$AA$36))</f>
        <v>#NUM!</v>
      </c>
      <c r="AI254" s="90" t="e">
        <f>_xll.qlTenorBasisForwardRate(TenorBasis3M,AF254,_xll.ohTrigger(trigger,$AA$36))</f>
        <v>#NUM!</v>
      </c>
      <c r="AJ254" s="90">
        <f>_xll.qlIndexFixing($AA$21,$AE254,TRUE,_xll.ohTrigger(trigger))</f>
        <v>-6.2312689295188355E-4</v>
      </c>
      <c r="AK254" s="43">
        <f>_xll.qlIndexFixing($AA$6,$AE254,TRUE,trigger)</f>
        <v>-6.2011861331186789E-4</v>
      </c>
      <c r="AL254" s="45">
        <f t="shared" si="19"/>
        <v>-3.0082796400156611E-2</v>
      </c>
    </row>
    <row r="255" spans="30:38" x14ac:dyDescent="0.2">
      <c r="AD255" s="39" t="s">
        <v>87</v>
      </c>
      <c r="AE255" s="40">
        <f>_xll.qlInterestRateIndexFixingDate($AA$21,AF255)</f>
        <v>42635</v>
      </c>
      <c r="AF255" s="40">
        <f>_xll.qlCalendarAdvance(calendar,$AF254,AD255,,,trigger)</f>
        <v>42639</v>
      </c>
      <c r="AG255" s="40">
        <f>_xll.qlInterestRateIndexMaturity($AA$21,AF255,)</f>
        <v>42731</v>
      </c>
      <c r="AH255" s="43" t="e">
        <f>_xll.qlTenorBasisValue(TenorBasis3M,AF255,_xll.ohTrigger(trigger,$AA$36))</f>
        <v>#NUM!</v>
      </c>
      <c r="AI255" s="90" t="e">
        <f>_xll.qlTenorBasisForwardRate(TenorBasis3M,AF255,_xll.ohTrigger(trigger,$AA$36))</f>
        <v>#NUM!</v>
      </c>
      <c r="AJ255" s="90">
        <f>_xll.qlIndexFixing($AA$21,$AE255,TRUE,_xll.ohTrigger(trigger))</f>
        <v>-6.1988441752690727E-4</v>
      </c>
      <c r="AK255" s="43">
        <f>_xll.qlIndexFixing($AA$6,$AE255,TRUE,trigger)</f>
        <v>-6.1151910495750919E-4</v>
      </c>
      <c r="AL255" s="45">
        <f t="shared" si="19"/>
        <v>-8.365312569398077E-2</v>
      </c>
    </row>
    <row r="256" spans="30:38" x14ac:dyDescent="0.2">
      <c r="AD256" s="39" t="s">
        <v>87</v>
      </c>
      <c r="AE256" s="40">
        <f>_xll.qlInterestRateIndexFixingDate($AA$21,AF256)</f>
        <v>42636</v>
      </c>
      <c r="AF256" s="40">
        <f>_xll.qlCalendarAdvance(calendar,$AF255,AD256,,,trigger)</f>
        <v>42640</v>
      </c>
      <c r="AG256" s="40">
        <f>_xll.qlInterestRateIndexMaturity($AA$21,AF256,)</f>
        <v>42731</v>
      </c>
      <c r="AH256" s="43" t="e">
        <f>_xll.qlTenorBasisValue(TenorBasis3M,AF256,_xll.ohTrigger(trigger,$AA$36))</f>
        <v>#NUM!</v>
      </c>
      <c r="AI256" s="90" t="e">
        <f>_xll.qlTenorBasisForwardRate(TenorBasis3M,AF256,_xll.ohTrigger(trigger,$AA$36))</f>
        <v>#NUM!</v>
      </c>
      <c r="AJ256" s="90">
        <f>_xll.qlIndexFixing($AA$21,$AE256,TRUE,_xll.ohTrigger(trigger))</f>
        <v>-6.1940175139973594E-4</v>
      </c>
      <c r="AK256" s="43">
        <f>_xll.qlIndexFixing($AA$6,$AE256,TRUE,trigger)</f>
        <v>-6.0844074738317729E-4</v>
      </c>
      <c r="AL256" s="45">
        <f t="shared" si="19"/>
        <v>-0.10961004016558656</v>
      </c>
    </row>
    <row r="257" spans="30:38" x14ac:dyDescent="0.2">
      <c r="AD257" s="39" t="s">
        <v>87</v>
      </c>
      <c r="AE257" s="40">
        <f>_xll.qlInterestRateIndexFixingDate($AA$21,AF257)</f>
        <v>42639</v>
      </c>
      <c r="AF257" s="40">
        <f>_xll.qlCalendarAdvance(calendar,$AF256,AD257,,,trigger)</f>
        <v>42641</v>
      </c>
      <c r="AG257" s="40">
        <f>_xll.qlInterestRateIndexMaturity($AA$21,AF257,)</f>
        <v>42732</v>
      </c>
      <c r="AH257" s="43" t="e">
        <f>_xll.qlTenorBasisValue(TenorBasis3M,AF257,_xll.ohTrigger(trigger,$AA$36))</f>
        <v>#NUM!</v>
      </c>
      <c r="AI257" s="90" t="e">
        <f>_xll.qlTenorBasisForwardRate(TenorBasis3M,AF257,_xll.ohTrigger(trigger,$AA$36))</f>
        <v>#NUM!</v>
      </c>
      <c r="AJ257" s="90">
        <f>_xll.qlIndexFixing($AA$21,$AE257,TRUE,_xll.ohTrigger(trigger))</f>
        <v>-6.1847249174721251E-4</v>
      </c>
      <c r="AK257" s="43">
        <f>_xll.qlIndexFixing($AA$6,$AE257,TRUE,trigger)</f>
        <v>-6.0531012606533543E-4</v>
      </c>
      <c r="AL257" s="45">
        <f t="shared" si="19"/>
        <v>-0.13162365681877081</v>
      </c>
    </row>
    <row r="258" spans="30:38" x14ac:dyDescent="0.2">
      <c r="AD258" s="39" t="s">
        <v>87</v>
      </c>
      <c r="AE258" s="40">
        <f>_xll.qlInterestRateIndexFixingDate($AA$21,AF258)</f>
        <v>42640</v>
      </c>
      <c r="AF258" s="40">
        <f>_xll.qlCalendarAdvance(calendar,$AF257,AD258,,,trigger)</f>
        <v>42642</v>
      </c>
      <c r="AG258" s="40">
        <f>_xll.qlInterestRateIndexMaturity($AA$21,AF258,)</f>
        <v>42733</v>
      </c>
      <c r="AH258" s="43" t="e">
        <f>_xll.qlTenorBasisValue(TenorBasis3M,AF258,_xll.ohTrigger(trigger,$AA$36))</f>
        <v>#NUM!</v>
      </c>
      <c r="AI258" s="90" t="e">
        <f>_xll.qlTenorBasisForwardRate(TenorBasis3M,AF258,_xll.ohTrigger(trigger,$AA$36))</f>
        <v>#NUM!</v>
      </c>
      <c r="AJ258" s="90">
        <f>_xll.qlIndexFixing($AA$21,$AE258,TRUE,_xll.ohTrigger(trigger))</f>
        <v>-6.1754323146793761E-4</v>
      </c>
      <c r="AK258" s="43">
        <f>_xll.qlIndexFixing($AA$6,$AE258,TRUE,trigger)</f>
        <v>-6.0215943919474156E-4</v>
      </c>
      <c r="AL258" s="45">
        <f t="shared" si="19"/>
        <v>-0.15383792273196048</v>
      </c>
    </row>
    <row r="259" spans="30:38" x14ac:dyDescent="0.2">
      <c r="AD259" s="39" t="s">
        <v>87</v>
      </c>
      <c r="AE259" s="40">
        <f>_xll.qlInterestRateIndexFixingDate($AA$21,AF259)</f>
        <v>42641</v>
      </c>
      <c r="AF259" s="40">
        <f>_xll.qlCalendarAdvance(calendar,$AF258,AD259,,,trigger)</f>
        <v>42643</v>
      </c>
      <c r="AG259" s="40">
        <f>_xll.qlInterestRateIndexMaturity($AA$21,AF259,)</f>
        <v>42734</v>
      </c>
      <c r="AH259" s="43" t="e">
        <f>_xll.qlTenorBasisValue(TenorBasis3M,AF259,_xll.ohTrigger(trigger,$AA$36))</f>
        <v>#NUM!</v>
      </c>
      <c r="AI259" s="90" t="e">
        <f>_xll.qlTenorBasisForwardRate(TenorBasis3M,AF259,_xll.ohTrigger(trigger,$AA$36))</f>
        <v>#NUM!</v>
      </c>
      <c r="AJ259" s="90">
        <f>_xll.qlIndexFixing($AA$21,$AE259,TRUE,_xll.ohTrigger(trigger))</f>
        <v>-6.1661356509811697E-4</v>
      </c>
      <c r="AK259" s="43">
        <f>_xll.qlIndexFixing($AA$6,$AE259,TRUE,trigger)</f>
        <v>-5.9902088496215328E-4</v>
      </c>
      <c r="AL259" s="45">
        <f t="shared" si="19"/>
        <v>-0.17592680135963693</v>
      </c>
    </row>
    <row r="260" spans="30:38" x14ac:dyDescent="0.2">
      <c r="AD260" s="39" t="s">
        <v>87</v>
      </c>
      <c r="AE260" s="40">
        <f>_xll.qlInterestRateIndexFixingDate($AA$21,AF260)</f>
        <v>42642</v>
      </c>
      <c r="AF260" s="40">
        <f>_xll.qlCalendarAdvance(calendar,$AF259,AD260,,,trigger)</f>
        <v>42646</v>
      </c>
      <c r="AG260" s="40">
        <f>_xll.qlInterestRateIndexMaturity($AA$21,AF260,)</f>
        <v>42738</v>
      </c>
      <c r="AH260" s="43" t="e">
        <f>_xll.qlTenorBasisValue(TenorBasis3M,AF260,_xll.ohTrigger(trigger,$AA$36))</f>
        <v>#NUM!</v>
      </c>
      <c r="AI260" s="90" t="e">
        <f>_xll.qlTenorBasisForwardRate(TenorBasis3M,AF260,_xll.ohTrigger(trigger,$AA$36))</f>
        <v>#NUM!</v>
      </c>
      <c r="AJ260" s="90">
        <f>_xll.qlIndexFixing($AA$21,$AE260,TRUE,_xll.ohTrigger(trigger))</f>
        <v>-5.8714347283714643E-4</v>
      </c>
      <c r="AK260" s="43">
        <f>_xll.qlIndexFixing($AA$6,$AE260,TRUE,trigger)</f>
        <v>-5.8999999999999992E-4</v>
      </c>
      <c r="AL260" s="45">
        <f t="shared" ref="AL260:AL323" si="20">(AJ260-AK260)*10000</f>
        <v>2.8565271628534915E-2</v>
      </c>
    </row>
    <row r="261" spans="30:38" x14ac:dyDescent="0.2">
      <c r="AD261" s="39" t="s">
        <v>87</v>
      </c>
      <c r="AE261" s="40">
        <f>_xll.qlInterestRateIndexFixingDate($AA$21,AF261)</f>
        <v>42643</v>
      </c>
      <c r="AF261" s="40">
        <f>_xll.qlCalendarAdvance(calendar,$AF260,AD261,,,trigger)</f>
        <v>42647</v>
      </c>
      <c r="AG261" s="40">
        <f>_xll.qlInterestRateIndexMaturity($AA$21,AF261,)</f>
        <v>42739</v>
      </c>
      <c r="AH261" s="43" t="e">
        <f>_xll.qlTenorBasisValue(TenorBasis3M,AF261,_xll.ohTrigger(trigger,$AA$36))</f>
        <v>#NUM!</v>
      </c>
      <c r="AI261" s="90" t="e">
        <f>_xll.qlTenorBasisForwardRate(TenorBasis3M,AF261,_xll.ohTrigger(trigger,$AA$36))</f>
        <v>#NUM!</v>
      </c>
      <c r="AJ261" s="90">
        <f>_xll.qlIndexFixing($AA$21,$AE261,TRUE,_xll.ohTrigger(trigger))</f>
        <v>-5.8620467236760929E-4</v>
      </c>
      <c r="AK261" s="43">
        <f>_xll.qlIndexFixing($AA$6,$AE261,TRUE,trigger)</f>
        <v>-5.8722592235720594E-4</v>
      </c>
      <c r="AL261" s="45">
        <f t="shared" si="20"/>
        <v>1.021249989596653E-2</v>
      </c>
    </row>
    <row r="262" spans="30:38" x14ac:dyDescent="0.2">
      <c r="AD262" s="39" t="s">
        <v>87</v>
      </c>
      <c r="AE262" s="40">
        <f>_xll.qlInterestRateIndexFixingDate($AA$21,AF262)</f>
        <v>42646</v>
      </c>
      <c r="AF262" s="40">
        <f>_xll.qlCalendarAdvance(calendar,$AF261,AD262,,,trigger)</f>
        <v>42648</v>
      </c>
      <c r="AG262" s="40">
        <f>_xll.qlInterestRateIndexMaturity($AA$21,AF262,)</f>
        <v>42740</v>
      </c>
      <c r="AH262" s="43" t="e">
        <f>_xll.qlTenorBasisValue(TenorBasis3M,AF262,_xll.ohTrigger(trigger,$AA$36))</f>
        <v>#NUM!</v>
      </c>
      <c r="AI262" s="90" t="e">
        <f>_xll.qlTenorBasisForwardRate(TenorBasis3M,AF262,_xll.ohTrigger(trigger,$AA$36))</f>
        <v>#NUM!</v>
      </c>
      <c r="AJ262" s="90">
        <f>_xll.qlIndexFixing($AA$21,$AE262,TRUE,_xll.ohTrigger(trigger))</f>
        <v>-5.8526309471176516E-4</v>
      </c>
      <c r="AK262" s="43">
        <f>_xll.qlIndexFixing($AA$6,$AE262,TRUE,trigger)</f>
        <v>-5.8458875308737169E-4</v>
      </c>
      <c r="AL262" s="45">
        <f t="shared" si="20"/>
        <v>-6.743416243934746E-3</v>
      </c>
    </row>
    <row r="263" spans="30:38" x14ac:dyDescent="0.2">
      <c r="AD263" s="39" t="s">
        <v>87</v>
      </c>
      <c r="AE263" s="40">
        <f>_xll.qlInterestRateIndexFixingDate($AA$21,AF263)</f>
        <v>42647</v>
      </c>
      <c r="AF263" s="40">
        <f>_xll.qlCalendarAdvance(calendar,$AF262,AD263,,,trigger)</f>
        <v>42649</v>
      </c>
      <c r="AG263" s="40">
        <f>_xll.qlInterestRateIndexMaturity($AA$21,AF263,)</f>
        <v>42741</v>
      </c>
      <c r="AH263" s="43" t="e">
        <f>_xll.qlTenorBasisValue(TenorBasis3M,AF263,_xll.ohTrigger(trigger,$AA$36))</f>
        <v>#NUM!</v>
      </c>
      <c r="AI263" s="90" t="e">
        <f>_xll.qlTenorBasisForwardRate(TenorBasis3M,AF263,_xll.ohTrigger(trigger,$AA$36))</f>
        <v>#NUM!</v>
      </c>
      <c r="AJ263" s="90">
        <f>_xll.qlIndexFixing($AA$21,$AE263,TRUE,_xll.ohTrigger(trigger))</f>
        <v>-5.843183388095593E-4</v>
      </c>
      <c r="AK263" s="43">
        <f>_xll.qlIndexFixing($AA$6,$AE263,TRUE,trigger)</f>
        <v>-5.8208447516241979E-4</v>
      </c>
      <c r="AL263" s="45">
        <f t="shared" si="20"/>
        <v>-2.2338636471395119E-2</v>
      </c>
    </row>
    <row r="264" spans="30:38" x14ac:dyDescent="0.2">
      <c r="AD264" s="39" t="s">
        <v>87</v>
      </c>
      <c r="AE264" s="40">
        <f>_xll.qlInterestRateIndexFixingDate($AA$21,AF264)</f>
        <v>42648</v>
      </c>
      <c r="AF264" s="40">
        <f>_xll.qlCalendarAdvance(calendar,$AF263,AD264,,,trigger)</f>
        <v>42650</v>
      </c>
      <c r="AG264" s="40">
        <f>_xll.qlInterestRateIndexMaturity($AA$21,AF264,)</f>
        <v>42744</v>
      </c>
      <c r="AH264" s="43" t="e">
        <f>_xll.qlTenorBasisValue(TenorBasis3M,AF264,_xll.ohTrigger(trigger,$AA$36))</f>
        <v>#NUM!</v>
      </c>
      <c r="AI264" s="90" t="e">
        <f>_xll.qlTenorBasisForwardRate(TenorBasis3M,AF264,_xll.ohTrigger(trigger,$AA$36))</f>
        <v>#NUM!</v>
      </c>
      <c r="AJ264" s="90">
        <f>_xll.qlIndexFixing($AA$21,$AE264,TRUE,_xll.ohTrigger(trigger))</f>
        <v>-5.8295957329636532E-4</v>
      </c>
      <c r="AK264" s="43">
        <f>_xll.qlIndexFixing($AA$6,$AE264,TRUE,trigger)</f>
        <v>-5.7970907155427322E-4</v>
      </c>
      <c r="AL264" s="45">
        <f t="shared" si="20"/>
        <v>-3.250501742092099E-2</v>
      </c>
    </row>
    <row r="265" spans="30:38" x14ac:dyDescent="0.2">
      <c r="AD265" s="39" t="s">
        <v>87</v>
      </c>
      <c r="AE265" s="40">
        <f>_xll.qlInterestRateIndexFixingDate($AA$21,AF265)</f>
        <v>42649</v>
      </c>
      <c r="AF265" s="40">
        <f>_xll.qlCalendarAdvance(calendar,$AF264,AD265,,,trigger)</f>
        <v>42653</v>
      </c>
      <c r="AG265" s="40">
        <f>_xll.qlInterestRateIndexMaturity($AA$21,AF265,)</f>
        <v>42745</v>
      </c>
      <c r="AH265" s="43" t="e">
        <f>_xll.qlTenorBasisValue(TenorBasis3M,AF265,_xll.ohTrigger(trigger,$AA$36))</f>
        <v>#NUM!</v>
      </c>
      <c r="AI265" s="90" t="e">
        <f>_xll.qlTenorBasisForwardRate(TenorBasis3M,AF265,_xll.ohTrigger(trigger,$AA$36))</f>
        <v>#NUM!</v>
      </c>
      <c r="AJ265" s="90">
        <f>_xll.qlIndexFixing($AA$21,$AE265,TRUE,_xll.ohTrigger(trigger))</f>
        <v>-5.8049951153037605E-4</v>
      </c>
      <c r="AK265" s="43">
        <f>_xll.qlIndexFixing($AA$6,$AE265,TRUE,trigger)</f>
        <v>-5.7331593634989554E-4</v>
      </c>
      <c r="AL265" s="45">
        <f t="shared" si="20"/>
        <v>-7.183575180480517E-2</v>
      </c>
    </row>
    <row r="266" spans="30:38" x14ac:dyDescent="0.2">
      <c r="AD266" s="39" t="s">
        <v>87</v>
      </c>
      <c r="AE266" s="40">
        <f>_xll.qlInterestRateIndexFixingDate($AA$21,AF266)</f>
        <v>42650</v>
      </c>
      <c r="AF266" s="40">
        <f>_xll.qlCalendarAdvance(calendar,$AF265,AD266,,,trigger)</f>
        <v>42654</v>
      </c>
      <c r="AG266" s="40">
        <f>_xll.qlInterestRateIndexMaturity($AA$21,AF266,)</f>
        <v>42746</v>
      </c>
      <c r="AH266" s="43" t="e">
        <f>_xll.qlTenorBasisValue(TenorBasis3M,AF266,_xll.ohTrigger(trigger,$AA$36))</f>
        <v>#NUM!</v>
      </c>
      <c r="AI266" s="90" t="e">
        <f>_xll.qlTenorBasisForwardRate(TenorBasis3M,AF266,_xll.ohTrigger(trigger,$AA$36))</f>
        <v>#NUM!</v>
      </c>
      <c r="AJ266" s="90">
        <f>_xll.qlIndexFixing($AA$21,$AE266,TRUE,_xll.ohTrigger(trigger))</f>
        <v>-5.7953284848989283E-4</v>
      </c>
      <c r="AK266" s="43">
        <f>_xll.qlIndexFixing($AA$6,$AE266,TRUE,trigger)</f>
        <v>-5.714158597281999E-4</v>
      </c>
      <c r="AL266" s="45">
        <f t="shared" si="20"/>
        <v>-8.1169887616929254E-2</v>
      </c>
    </row>
    <row r="267" spans="30:38" x14ac:dyDescent="0.2">
      <c r="AD267" s="39" t="s">
        <v>87</v>
      </c>
      <c r="AE267" s="40">
        <f>_xll.qlInterestRateIndexFixingDate($AA$21,AF267)</f>
        <v>42653</v>
      </c>
      <c r="AF267" s="40">
        <f>_xll.qlCalendarAdvance(calendar,$AF266,AD267,,,trigger)</f>
        <v>42655</v>
      </c>
      <c r="AG267" s="40">
        <f>_xll.qlInterestRateIndexMaturity($AA$21,AF267,)</f>
        <v>42747</v>
      </c>
      <c r="AH267" s="43" t="e">
        <f>_xll.qlTenorBasisValue(TenorBasis3M,AF267,_xll.ohTrigger(trigger,$AA$36))</f>
        <v>#NUM!</v>
      </c>
      <c r="AI267" s="90" t="e">
        <f>_xll.qlTenorBasisForwardRate(TenorBasis3M,AF267,_xll.ohTrigger(trigger,$AA$36))</f>
        <v>#NUM!</v>
      </c>
      <c r="AJ267" s="90">
        <f>_xll.qlIndexFixing($AA$21,$AE267,TRUE,_xll.ohTrigger(trigger))</f>
        <v>-5.7856060083750626E-4</v>
      </c>
      <c r="AK267" s="43">
        <f>_xll.qlIndexFixing($AA$6,$AE267,TRUE,trigger)</f>
        <v>-5.696245722829243E-4</v>
      </c>
      <c r="AL267" s="45">
        <f t="shared" si="20"/>
        <v>-8.936028554581954E-2</v>
      </c>
    </row>
    <row r="268" spans="30:38" x14ac:dyDescent="0.2">
      <c r="AD268" s="39" t="s">
        <v>87</v>
      </c>
      <c r="AE268" s="40">
        <f>_xll.qlInterestRateIndexFixingDate($AA$21,AF268)</f>
        <v>42654</v>
      </c>
      <c r="AF268" s="40">
        <f>_xll.qlCalendarAdvance(calendar,$AF267,AD268,,,trigger)</f>
        <v>42656</v>
      </c>
      <c r="AG268" s="40">
        <f>_xll.qlInterestRateIndexMaturity($AA$21,AF268,)</f>
        <v>42748</v>
      </c>
      <c r="AH268" s="43" t="e">
        <f>_xll.qlTenorBasisValue(TenorBasis3M,AF268,_xll.ohTrigger(trigger,$AA$36))</f>
        <v>#NUM!</v>
      </c>
      <c r="AI268" s="90" t="e">
        <f>_xll.qlTenorBasisForwardRate(TenorBasis3M,AF268,_xll.ohTrigger(trigger,$AA$36))</f>
        <v>#NUM!</v>
      </c>
      <c r="AJ268" s="90">
        <f>_xll.qlIndexFixing($AA$21,$AE268,TRUE,_xll.ohTrigger(trigger))</f>
        <v>-5.7758236751012063E-4</v>
      </c>
      <c r="AK268" s="43">
        <f>_xll.qlIndexFixing($AA$6,$AE268,TRUE,trigger)</f>
        <v>-5.6793805698599159E-4</v>
      </c>
      <c r="AL268" s="45">
        <f t="shared" si="20"/>
        <v>-9.6443105241290378E-2</v>
      </c>
    </row>
    <row r="269" spans="30:38" x14ac:dyDescent="0.2">
      <c r="AD269" s="39" t="s">
        <v>87</v>
      </c>
      <c r="AE269" s="40">
        <f>_xll.qlInterestRateIndexFixingDate($AA$21,AF269)</f>
        <v>42655</v>
      </c>
      <c r="AF269" s="40">
        <f>_xll.qlCalendarAdvance(calendar,$AF268,AD269,,,trigger)</f>
        <v>42657</v>
      </c>
      <c r="AG269" s="40">
        <f>_xll.qlInterestRateIndexMaturity($AA$21,AF269,)</f>
        <v>42751</v>
      </c>
      <c r="AH269" s="43" t="e">
        <f>_xll.qlTenorBasisValue(TenorBasis3M,AF269,_xll.ohTrigger(trigger,$AA$36))</f>
        <v>#NUM!</v>
      </c>
      <c r="AI269" s="90" t="e">
        <f>_xll.qlTenorBasisForwardRate(TenorBasis3M,AF269,_xll.ohTrigger(trigger,$AA$36))</f>
        <v>#NUM!</v>
      </c>
      <c r="AJ269" s="90">
        <f>_xll.qlIndexFixing($AA$21,$AE269,TRUE,_xll.ohTrigger(trigger))</f>
        <v>-5.7610172653015893E-4</v>
      </c>
      <c r="AK269" s="43">
        <f>_xll.qlIndexFixing($AA$6,$AE269,TRUE,trigger)</f>
        <v>-5.6635229680932473E-4</v>
      </c>
      <c r="AL269" s="45">
        <f t="shared" si="20"/>
        <v>-9.7494297208341976E-2</v>
      </c>
    </row>
    <row r="270" spans="30:38" x14ac:dyDescent="0.2">
      <c r="AD270" s="39" t="s">
        <v>87</v>
      </c>
      <c r="AE270" s="40">
        <f>_xll.qlInterestRateIndexFixingDate($AA$21,AF270)</f>
        <v>42656</v>
      </c>
      <c r="AF270" s="40">
        <f>_xll.qlCalendarAdvance(calendar,$AF269,AD270,,,trigger)</f>
        <v>42660</v>
      </c>
      <c r="AG270" s="40">
        <f>_xll.qlInterestRateIndexMaturity($AA$21,AF270,)</f>
        <v>42752</v>
      </c>
      <c r="AH270" s="43" t="e">
        <f>_xll.qlTenorBasisValue(TenorBasis3M,AF270,_xll.ohTrigger(trigger,$AA$36))</f>
        <v>#NUM!</v>
      </c>
      <c r="AI270" s="90" t="e">
        <f>_xll.qlTenorBasisForwardRate(TenorBasis3M,AF270,_xll.ohTrigger(trigger,$AA$36))</f>
        <v>#NUM!</v>
      </c>
      <c r="AJ270" s="90">
        <f>_xll.qlIndexFixing($AA$21,$AE270,TRUE,_xll.ohTrigger(trigger))</f>
        <v>-5.7360155619605631E-4</v>
      </c>
      <c r="AK270" s="43">
        <f>_xll.qlIndexFixing($AA$6,$AE270,TRUE,trigger)</f>
        <v>-5.6215937672014814E-4</v>
      </c>
      <c r="AL270" s="45">
        <f t="shared" si="20"/>
        <v>-0.11442179475908165</v>
      </c>
    </row>
    <row r="271" spans="30:38" x14ac:dyDescent="0.2">
      <c r="AD271" s="39" t="s">
        <v>87</v>
      </c>
      <c r="AE271" s="40">
        <f>_xll.qlInterestRateIndexFixingDate($AA$21,AF271)</f>
        <v>42657</v>
      </c>
      <c r="AF271" s="40">
        <f>_xll.qlCalendarAdvance(calendar,$AF270,AD271,,,trigger)</f>
        <v>42661</v>
      </c>
      <c r="AG271" s="40">
        <f>_xll.qlInterestRateIndexMaturity($AA$21,AF271,)</f>
        <v>42753</v>
      </c>
      <c r="AH271" s="43" t="e">
        <f>_xll.qlTenorBasisValue(TenorBasis3M,AF271,_xll.ohTrigger(trigger,$AA$36))</f>
        <v>#NUM!</v>
      </c>
      <c r="AI271" s="90" t="e">
        <f>_xll.qlTenorBasisForwardRate(TenorBasis3M,AF271,_xll.ohTrigger(trigger,$AA$36))</f>
        <v>#NUM!</v>
      </c>
      <c r="AJ271" s="90">
        <f>_xll.qlIndexFixing($AA$21,$AE271,TRUE,_xll.ohTrigger(trigger))</f>
        <v>-5.7258737854550055E-4</v>
      </c>
      <c r="AK271" s="43">
        <f>_xll.qlIndexFixing($AA$6,$AE271,TRUE,trigger)</f>
        <v>-5.6093646674377367E-4</v>
      </c>
      <c r="AL271" s="45">
        <f t="shared" si="20"/>
        <v>-0.11650911801726881</v>
      </c>
    </row>
    <row r="272" spans="30:38" x14ac:dyDescent="0.2">
      <c r="AD272" s="39" t="s">
        <v>87</v>
      </c>
      <c r="AE272" s="40">
        <f>_xll.qlInterestRateIndexFixingDate($AA$21,AF272)</f>
        <v>42660</v>
      </c>
      <c r="AF272" s="40">
        <f>_xll.qlCalendarAdvance(calendar,$AF271,AD272,,,trigger)</f>
        <v>42662</v>
      </c>
      <c r="AG272" s="40">
        <f>_xll.qlInterestRateIndexMaturity($AA$21,AF272,)</f>
        <v>42754</v>
      </c>
      <c r="AH272" s="43" t="e">
        <f>_xll.qlTenorBasisValue(TenorBasis3M,AF272,_xll.ohTrigger(trigger,$AA$36))</f>
        <v>#NUM!</v>
      </c>
      <c r="AI272" s="90" t="e">
        <f>_xll.qlTenorBasisForwardRate(TenorBasis3M,AF272,_xll.ohTrigger(trigger,$AA$36))</f>
        <v>#NUM!</v>
      </c>
      <c r="AJ272" s="90">
        <f>_xll.qlIndexFixing($AA$21,$AE272,TRUE,_xll.ohTrigger(trigger))</f>
        <v>-5.7156480883789552E-4</v>
      </c>
      <c r="AK272" s="43">
        <f>_xll.qlIndexFixing($AA$6,$AE272,TRUE,trigger)</f>
        <v>-5.5979422674727955E-4</v>
      </c>
      <c r="AL272" s="45">
        <f t="shared" si="20"/>
        <v>-0.11770582090615973</v>
      </c>
    </row>
    <row r="273" spans="30:38" x14ac:dyDescent="0.2">
      <c r="AD273" s="39" t="s">
        <v>87</v>
      </c>
      <c r="AE273" s="40">
        <f>_xll.qlInterestRateIndexFixingDate($AA$21,AF273)</f>
        <v>42661</v>
      </c>
      <c r="AF273" s="40">
        <f>_xll.qlCalendarAdvance(calendar,$AF272,AD273,,,trigger)</f>
        <v>42663</v>
      </c>
      <c r="AG273" s="40">
        <f>_xll.qlInterestRateIndexMaturity($AA$21,AF273,)</f>
        <v>42755</v>
      </c>
      <c r="AH273" s="43" t="e">
        <f>_xll.qlTenorBasisValue(TenorBasis3M,AF273,_xll.ohTrigger(trigger,$AA$36))</f>
        <v>#NUM!</v>
      </c>
      <c r="AI273" s="90" t="e">
        <f>_xll.qlTenorBasisForwardRate(TenorBasis3M,AF273,_xll.ohTrigger(trigger,$AA$36))</f>
        <v>#NUM!</v>
      </c>
      <c r="AJ273" s="90">
        <f>_xll.qlIndexFixing($AA$21,$AE273,TRUE,_xll.ohTrigger(trigger))</f>
        <v>-5.705334460079732E-4</v>
      </c>
      <c r="AK273" s="43">
        <f>_xll.qlIndexFixing($AA$6,$AE273,TRUE,trigger)</f>
        <v>-5.5872863970258873E-4</v>
      </c>
      <c r="AL273" s="45">
        <f t="shared" si="20"/>
        <v>-0.11804806305384463</v>
      </c>
    </row>
    <row r="274" spans="30:38" x14ac:dyDescent="0.2">
      <c r="AD274" s="39" t="s">
        <v>87</v>
      </c>
      <c r="AE274" s="40">
        <f>_xll.qlInterestRateIndexFixingDate($AA$21,AF274)</f>
        <v>42662</v>
      </c>
      <c r="AF274" s="40">
        <f>_xll.qlCalendarAdvance(calendar,$AF273,AD274,,,trigger)</f>
        <v>42664</v>
      </c>
      <c r="AG274" s="40">
        <f>_xll.qlInterestRateIndexMaturity($AA$21,AF274,)</f>
        <v>42758</v>
      </c>
      <c r="AH274" s="43" t="e">
        <f>_xll.qlTenorBasisValue(TenorBasis3M,AF274,_xll.ohTrigger(trigger,$AA$36))</f>
        <v>#NUM!</v>
      </c>
      <c r="AI274" s="90" t="e">
        <f>_xll.qlTenorBasisForwardRate(TenorBasis3M,AF274,_xll.ohTrigger(trigger,$AA$36))</f>
        <v>#NUM!</v>
      </c>
      <c r="AJ274" s="90">
        <f>_xll.qlIndexFixing($AA$21,$AE274,TRUE,_xll.ohTrigger(trigger))</f>
        <v>-5.6888284546022293E-4</v>
      </c>
      <c r="AK274" s="43">
        <f>_xll.qlIndexFixing($AA$6,$AE274,TRUE,trigger)</f>
        <v>-5.5773568858162419E-4</v>
      </c>
      <c r="AL274" s="45">
        <f t="shared" si="20"/>
        <v>-0.11147156878598742</v>
      </c>
    </row>
    <row r="275" spans="30:38" x14ac:dyDescent="0.2">
      <c r="AD275" s="39" t="s">
        <v>87</v>
      </c>
      <c r="AE275" s="40">
        <f>_xll.qlInterestRateIndexFixingDate($AA$21,AF275)</f>
        <v>42663</v>
      </c>
      <c r="AF275" s="40">
        <f>_xll.qlCalendarAdvance(calendar,$AF274,AD275,,,trigger)</f>
        <v>42667</v>
      </c>
      <c r="AG275" s="40">
        <f>_xll.qlInterestRateIndexMaturity($AA$21,AF275,)</f>
        <v>42759</v>
      </c>
      <c r="AH275" s="43" t="e">
        <f>_xll.qlTenorBasisValue(TenorBasis3M,AF275,_xll.ohTrigger(trigger,$AA$36))</f>
        <v>#NUM!</v>
      </c>
      <c r="AI275" s="90" t="e">
        <f>_xll.qlTenorBasisForwardRate(TenorBasis3M,AF275,_xll.ohTrigger(trigger,$AA$36))</f>
        <v>#NUM!</v>
      </c>
      <c r="AJ275" s="90">
        <f>_xll.qlIndexFixing($AA$21,$AE275,TRUE,_xll.ohTrigger(trigger))</f>
        <v>-5.6631204212239132E-4</v>
      </c>
      <c r="AK275" s="43">
        <f>_xll.qlIndexFixing($AA$6,$AE275,TRUE,trigger)</f>
        <v>-5.5515248048031705E-4</v>
      </c>
      <c r="AL275" s="45">
        <f t="shared" si="20"/>
        <v>-0.11159561642074271</v>
      </c>
    </row>
    <row r="276" spans="30:38" x14ac:dyDescent="0.2">
      <c r="AD276" s="39" t="s">
        <v>87</v>
      </c>
      <c r="AE276" s="40">
        <f>_xll.qlInterestRateIndexFixingDate($AA$21,AF276)</f>
        <v>42664</v>
      </c>
      <c r="AF276" s="40">
        <f>_xll.qlCalendarAdvance(calendar,$AF275,AD276,,,trigger)</f>
        <v>42668</v>
      </c>
      <c r="AG276" s="40">
        <f>_xll.qlInterestRateIndexMaturity($AA$21,AF276,)</f>
        <v>42760</v>
      </c>
      <c r="AH276" s="43" t="e">
        <f>_xll.qlTenorBasisValue(TenorBasis3M,AF276,_xll.ohTrigger(trigger,$AA$36))</f>
        <v>#NUM!</v>
      </c>
      <c r="AI276" s="90" t="e">
        <f>_xll.qlTenorBasisForwardRate(TenorBasis3M,AF276,_xll.ohTrigger(trigger,$AA$36))</f>
        <v>#NUM!</v>
      </c>
      <c r="AJ276" s="90">
        <f>_xll.qlIndexFixing($AA$21,$AE276,TRUE,_xll.ohTrigger(trigger))</f>
        <v>-5.6523069767492869E-4</v>
      </c>
      <c r="AK276" s="43">
        <f>_xll.qlIndexFixing($AA$6,$AE276,TRUE,trigger)</f>
        <v>-5.5440990277348646E-4</v>
      </c>
      <c r="AL276" s="45">
        <f t="shared" si="20"/>
        <v>-0.10820794901442231</v>
      </c>
    </row>
    <row r="277" spans="30:38" x14ac:dyDescent="0.2">
      <c r="AD277" s="39" t="s">
        <v>87</v>
      </c>
      <c r="AE277" s="40">
        <f>_xll.qlInterestRateIndexFixingDate($AA$21,AF277)</f>
        <v>42667</v>
      </c>
      <c r="AF277" s="40">
        <f>_xll.qlCalendarAdvance(calendar,$AF276,AD277,,,trigger)</f>
        <v>42669</v>
      </c>
      <c r="AG277" s="40">
        <f>_xll.qlInterestRateIndexMaturity($AA$21,AF277,)</f>
        <v>42761</v>
      </c>
      <c r="AH277" s="43" t="e">
        <f>_xll.qlTenorBasisValue(TenorBasis3M,AF277,_xll.ohTrigger(trigger,$AA$36))</f>
        <v>#NUM!</v>
      </c>
      <c r="AI277" s="90" t="e">
        <f>_xll.qlTenorBasisForwardRate(TenorBasis3M,AF277,_xll.ohTrigger(trigger,$AA$36))</f>
        <v>#NUM!</v>
      </c>
      <c r="AJ277" s="90">
        <f>_xll.qlIndexFixing($AA$21,$AE277,TRUE,_xll.ohTrigger(trigger))</f>
        <v>-5.6413815369920467E-4</v>
      </c>
      <c r="AK277" s="43">
        <f>_xll.qlIndexFixing($AA$6,$AE277,TRUE,trigger)</f>
        <v>-5.5371987584999674E-4</v>
      </c>
      <c r="AL277" s="45">
        <f t="shared" si="20"/>
        <v>-0.10418277849207937</v>
      </c>
    </row>
    <row r="278" spans="30:38" x14ac:dyDescent="0.2">
      <c r="AD278" s="39" t="s">
        <v>87</v>
      </c>
      <c r="AE278" s="40">
        <f>_xll.qlInterestRateIndexFixingDate($AA$21,AF278)</f>
        <v>42668</v>
      </c>
      <c r="AF278" s="40">
        <f>_xll.qlCalendarAdvance(calendar,$AF277,AD278,,,trigger)</f>
        <v>42670</v>
      </c>
      <c r="AG278" s="40">
        <f>_xll.qlInterestRateIndexMaturity($AA$21,AF278,)</f>
        <v>42762</v>
      </c>
      <c r="AH278" s="43" t="e">
        <f>_xll.qlTenorBasisValue(TenorBasis3M,AF278,_xll.ohTrigger(trigger,$AA$36))</f>
        <v>#NUM!</v>
      </c>
      <c r="AI278" s="90" t="e">
        <f>_xll.qlTenorBasisForwardRate(TenorBasis3M,AF278,_xll.ohTrigger(trigger,$AA$36))</f>
        <v>#NUM!</v>
      </c>
      <c r="AJ278" s="90">
        <f>_xll.qlIndexFixing($AA$21,$AE278,TRUE,_xll.ohTrigger(trigger))</f>
        <v>-5.6303400912777917E-4</v>
      </c>
      <c r="AK278" s="43">
        <f>_xll.qlIndexFixing($AA$6,$AE278,TRUE,trigger)</f>
        <v>-5.5307838268177075E-4</v>
      </c>
      <c r="AL278" s="45">
        <f t="shared" si="20"/>
        <v>-9.9556264460084254E-2</v>
      </c>
    </row>
    <row r="279" spans="30:38" x14ac:dyDescent="0.2">
      <c r="AD279" s="39" t="s">
        <v>87</v>
      </c>
      <c r="AE279" s="40">
        <f>_xll.qlInterestRateIndexFixingDate($AA$21,AF279)</f>
        <v>42669</v>
      </c>
      <c r="AF279" s="40">
        <f>_xll.qlCalendarAdvance(calendar,$AF278,AD279,,,trigger)</f>
        <v>42671</v>
      </c>
      <c r="AG279" s="40">
        <f>_xll.qlInterestRateIndexMaturity($AA$21,AF279,)</f>
        <v>42765</v>
      </c>
      <c r="AH279" s="43" t="e">
        <f>_xll.qlTenorBasisValue(TenorBasis3M,AF279,_xll.ohTrigger(trigger,$AA$36))</f>
        <v>#NUM!</v>
      </c>
      <c r="AI279" s="90" t="e">
        <f>_xll.qlTenorBasisForwardRate(TenorBasis3M,AF279,_xll.ohTrigger(trigger,$AA$36))</f>
        <v>#NUM!</v>
      </c>
      <c r="AJ279" s="90">
        <f>_xll.qlIndexFixing($AA$21,$AE279,TRUE,_xll.ohTrigger(trigger))</f>
        <v>-5.611682918000801E-4</v>
      </c>
      <c r="AK279" s="43">
        <f>_xll.qlIndexFixing($AA$6,$AE279,TRUE,trigger)</f>
        <v>-5.5248140624073133E-4</v>
      </c>
      <c r="AL279" s="45">
        <f t="shared" si="20"/>
        <v>-8.6868855593487698E-2</v>
      </c>
    </row>
    <row r="280" spans="30:38" x14ac:dyDescent="0.2">
      <c r="AD280" s="39" t="s">
        <v>87</v>
      </c>
      <c r="AE280" s="40">
        <f>_xll.qlInterestRateIndexFixingDate($AA$21,AF280)</f>
        <v>42670</v>
      </c>
      <c r="AF280" s="40">
        <f>_xll.qlCalendarAdvance(calendar,$AF279,AD280,,,trigger)</f>
        <v>42674</v>
      </c>
      <c r="AG280" s="40">
        <f>_xll.qlInterestRateIndexMaturity($AA$21,AF280,)</f>
        <v>42766</v>
      </c>
      <c r="AH280" s="43" t="e">
        <f>_xll.qlTenorBasisValue(TenorBasis3M,AF280,_xll.ohTrigger(trigger,$AA$36))</f>
        <v>#NUM!</v>
      </c>
      <c r="AI280" s="90" t="e">
        <f>_xll.qlTenorBasisForwardRate(TenorBasis3M,AF280,_xll.ohTrigger(trigger,$AA$36))</f>
        <v>#NUM!</v>
      </c>
      <c r="AJ280" s="90">
        <f>_xll.qlIndexFixing($AA$21,$AE280,TRUE,_xll.ohTrigger(trigger))</f>
        <v>-5.5849340347978395E-4</v>
      </c>
      <c r="AK280" s="43">
        <f>_xll.qlIndexFixing($AA$6,$AE280,TRUE,trigger)</f>
        <v>-5.50917406999962E-4</v>
      </c>
      <c r="AL280" s="45">
        <f t="shared" si="20"/>
        <v>-7.5759964798219503E-2</v>
      </c>
    </row>
    <row r="281" spans="30:38" x14ac:dyDescent="0.2">
      <c r="AD281" s="39" t="s">
        <v>87</v>
      </c>
      <c r="AE281" s="40">
        <f>_xll.qlInterestRateIndexFixingDate($AA$21,AF281)</f>
        <v>42671</v>
      </c>
      <c r="AF281" s="40">
        <f>_xll.qlCalendarAdvance(calendar,$AF280,AD281,,,trigger)</f>
        <v>42675</v>
      </c>
      <c r="AG281" s="40">
        <f>_xll.qlInterestRateIndexMaturity($AA$21,AF281,)</f>
        <v>42767</v>
      </c>
      <c r="AH281" s="43" t="e">
        <f>_xll.qlTenorBasisValue(TenorBasis3M,AF281,_xll.ohTrigger(trigger,$AA$36))</f>
        <v>#NUM!</v>
      </c>
      <c r="AI281" s="90" t="e">
        <f>_xll.qlTenorBasisForwardRate(TenorBasis3M,AF281,_xll.ohTrigger(trigger,$AA$36))</f>
        <v>#NUM!</v>
      </c>
      <c r="AJ281" s="90">
        <f>_xll.qlIndexFixing($AA$21,$AE281,TRUE,_xll.ohTrigger(trigger))</f>
        <v>-5.5732523987176482E-4</v>
      </c>
      <c r="AK281" s="43">
        <f>_xll.qlIndexFixing($AA$6,$AE281,TRUE,trigger)</f>
        <v>-5.5045832718689821E-4</v>
      </c>
      <c r="AL281" s="45">
        <f t="shared" si="20"/>
        <v>-6.8669126848666051E-2</v>
      </c>
    </row>
    <row r="282" spans="30:38" x14ac:dyDescent="0.2">
      <c r="AD282" s="39" t="s">
        <v>87</v>
      </c>
      <c r="AE282" s="40">
        <f>_xll.qlInterestRateIndexFixingDate($AA$21,AF282)</f>
        <v>42674</v>
      </c>
      <c r="AF282" s="40">
        <f>_xll.qlCalendarAdvance(calendar,$AF281,AD282,,,trigger)</f>
        <v>42676</v>
      </c>
      <c r="AG282" s="40">
        <f>_xll.qlInterestRateIndexMaturity($AA$21,AF282,)</f>
        <v>42768</v>
      </c>
      <c r="AH282" s="43" t="e">
        <f>_xll.qlTenorBasisValue(TenorBasis3M,AF282,_xll.ohTrigger(trigger,$AA$36))</f>
        <v>#NUM!</v>
      </c>
      <c r="AI282" s="90" t="e">
        <f>_xll.qlTenorBasisForwardRate(TenorBasis3M,AF282,_xll.ohTrigger(trigger,$AA$36))</f>
        <v>#NUM!</v>
      </c>
      <c r="AJ282" s="90">
        <f>_xll.qlIndexFixing($AA$21,$AE282,TRUE,_xll.ohTrigger(trigger))</f>
        <v>-5.5614306924081289E-4</v>
      </c>
      <c r="AK282" s="43">
        <f>_xll.qlIndexFixing($AA$6,$AE282,TRUE,trigger)</f>
        <v>-5.5002367896063561E-4</v>
      </c>
      <c r="AL282" s="45">
        <f t="shared" si="20"/>
        <v>-6.1193902801772761E-2</v>
      </c>
    </row>
    <row r="283" spans="30:38" x14ac:dyDescent="0.2">
      <c r="AD283" s="39" t="s">
        <v>87</v>
      </c>
      <c r="AE283" s="40">
        <f>_xll.qlInterestRateIndexFixingDate($AA$21,AF283)</f>
        <v>42675</v>
      </c>
      <c r="AF283" s="40">
        <f>_xll.qlCalendarAdvance(calendar,$AF282,AD283,,,trigger)</f>
        <v>42677</v>
      </c>
      <c r="AG283" s="40">
        <f>_xll.qlInterestRateIndexMaturity($AA$21,AF283,)</f>
        <v>42769</v>
      </c>
      <c r="AH283" s="43" t="e">
        <f>_xll.qlTenorBasisValue(TenorBasis3M,AF283,_xll.ohTrigger(trigger,$AA$36))</f>
        <v>#NUM!</v>
      </c>
      <c r="AI283" s="90" t="e">
        <f>_xll.qlTenorBasisForwardRate(TenorBasis3M,AF283,_xll.ohTrigger(trigger,$AA$36))</f>
        <v>#NUM!</v>
      </c>
      <c r="AJ283" s="90">
        <f>_xll.qlIndexFixing($AA$21,$AE283,TRUE,_xll.ohTrigger(trigger))</f>
        <v>-5.5494649051340589E-4</v>
      </c>
      <c r="AK283" s="43">
        <f>_xll.qlIndexFixing($AA$6,$AE283,TRUE,trigger)</f>
        <v>-5.4960944529309716E-4</v>
      </c>
      <c r="AL283" s="45">
        <f t="shared" si="20"/>
        <v>-5.3370452203087324E-2</v>
      </c>
    </row>
    <row r="284" spans="30:38" x14ac:dyDescent="0.2">
      <c r="AD284" s="39" t="s">
        <v>87</v>
      </c>
      <c r="AE284" s="40">
        <f>_xll.qlInterestRateIndexFixingDate($AA$21,AF284)</f>
        <v>42676</v>
      </c>
      <c r="AF284" s="40">
        <f>_xll.qlCalendarAdvance(calendar,$AF283,AD284,,,trigger)</f>
        <v>42678</v>
      </c>
      <c r="AG284" s="40">
        <f>_xll.qlInterestRateIndexMaturity($AA$21,AF284,)</f>
        <v>42772</v>
      </c>
      <c r="AH284" s="43" t="e">
        <f>_xll.qlTenorBasisValue(TenorBasis3M,AF284,_xll.ohTrigger(trigger,$AA$36))</f>
        <v>#NUM!</v>
      </c>
      <c r="AI284" s="90" t="e">
        <f>_xll.qlTenorBasisForwardRate(TenorBasis3M,AF284,_xll.ohTrigger(trigger,$AA$36))</f>
        <v>#NUM!</v>
      </c>
      <c r="AJ284" s="90">
        <f>_xll.qlIndexFixing($AA$21,$AE284,TRUE,_xll.ohTrigger(trigger))</f>
        <v>-5.5282342601701607E-4</v>
      </c>
      <c r="AK284" s="43">
        <f>_xll.qlIndexFixing($AA$6,$AE284,TRUE,trigger)</f>
        <v>-5.492116091562057E-4</v>
      </c>
      <c r="AL284" s="45">
        <f t="shared" si="20"/>
        <v>-3.611816860810374E-2</v>
      </c>
    </row>
    <row r="285" spans="30:38" x14ac:dyDescent="0.2">
      <c r="AD285" s="39" t="s">
        <v>87</v>
      </c>
      <c r="AE285" s="40">
        <f>_xll.qlInterestRateIndexFixingDate($AA$21,AF285)</f>
        <v>42677</v>
      </c>
      <c r="AF285" s="40">
        <f>_xll.qlCalendarAdvance(calendar,$AF284,AD285,,,trigger)</f>
        <v>42681</v>
      </c>
      <c r="AG285" s="40">
        <f>_xll.qlInterestRateIndexMaturity($AA$21,AF285,)</f>
        <v>42773</v>
      </c>
      <c r="AH285" s="43" t="e">
        <f>_xll.qlTenorBasisValue(TenorBasis3M,AF285,_xll.ohTrigger(trigger,$AA$36))</f>
        <v>#NUM!</v>
      </c>
      <c r="AI285" s="90" t="e">
        <f>_xll.qlTenorBasisForwardRate(TenorBasis3M,AF285,_xll.ohTrigger(trigger,$AA$36))</f>
        <v>#NUM!</v>
      </c>
      <c r="AJ285" s="90">
        <f>_xll.qlIndexFixing($AA$21,$AE285,TRUE,_xll.ohTrigger(trigger))</f>
        <v>-5.5000807315661883E-4</v>
      </c>
      <c r="AK285" s="43">
        <f>_xll.qlIndexFixing($AA$6,$AE285,TRUE,trigger)</f>
        <v>-5.4807631564864263E-4</v>
      </c>
      <c r="AL285" s="45">
        <f t="shared" si="20"/>
        <v>-1.9317575079762055E-2</v>
      </c>
    </row>
    <row r="286" spans="30:38" x14ac:dyDescent="0.2">
      <c r="AD286" s="39" t="s">
        <v>87</v>
      </c>
      <c r="AE286" s="40">
        <f>_xll.qlInterestRateIndexFixingDate($AA$21,AF286)</f>
        <v>42678</v>
      </c>
      <c r="AF286" s="40">
        <f>_xll.qlCalendarAdvance(calendar,$AF285,AD286,,,trigger)</f>
        <v>42682</v>
      </c>
      <c r="AG286" s="40">
        <f>_xll.qlInterestRateIndexMaturity($AA$21,AF286,)</f>
        <v>42774</v>
      </c>
      <c r="AH286" s="43" t="e">
        <f>_xll.qlTenorBasisValue(TenorBasis3M,AF286,_xll.ohTrigger(trigger,$AA$36))</f>
        <v>#NUM!</v>
      </c>
      <c r="AI286" s="90" t="e">
        <f>_xll.qlTenorBasisForwardRate(TenorBasis3M,AF286,_xll.ohTrigger(trigger,$AA$36))</f>
        <v>#NUM!</v>
      </c>
      <c r="AJ286" s="90">
        <f>_xll.qlIndexFixing($AA$21,$AE286,TRUE,_xll.ohTrigger(trigger))</f>
        <v>-5.4873343782759474E-4</v>
      </c>
      <c r="AK286" s="43">
        <f>_xll.qlIndexFixing($AA$6,$AE286,TRUE,trigger)</f>
        <v>-5.4770389935356848E-4</v>
      </c>
      <c r="AL286" s="45">
        <f t="shared" si="20"/>
        <v>-1.0295384740262661E-2</v>
      </c>
    </row>
    <row r="287" spans="30:38" x14ac:dyDescent="0.2">
      <c r="AD287" s="39" t="s">
        <v>87</v>
      </c>
      <c r="AE287" s="40">
        <f>_xll.qlInterestRateIndexFixingDate($AA$21,AF287)</f>
        <v>42681</v>
      </c>
      <c r="AF287" s="40">
        <f>_xll.qlCalendarAdvance(calendar,$AF286,AD287,,,trigger)</f>
        <v>42683</v>
      </c>
      <c r="AG287" s="40">
        <f>_xll.qlInterestRateIndexMaturity($AA$21,AF287,)</f>
        <v>42775</v>
      </c>
      <c r="AH287" s="43" t="e">
        <f>_xll.qlTenorBasisValue(TenorBasis3M,AF287,_xll.ohTrigger(trigger,$AA$36))</f>
        <v>#NUM!</v>
      </c>
      <c r="AI287" s="90" t="e">
        <f>_xll.qlTenorBasisForwardRate(TenorBasis3M,AF287,_xll.ohTrigger(trigger,$AA$36))</f>
        <v>#NUM!</v>
      </c>
      <c r="AJ287" s="90">
        <f>_xll.qlIndexFixing($AA$21,$AE287,TRUE,_xll.ohTrigger(trigger))</f>
        <v>-5.4744198794838377E-4</v>
      </c>
      <c r="AK287" s="43">
        <f>_xll.qlIndexFixing($AA$6,$AE287,TRUE,trigger)</f>
        <v>-5.4732779544875581E-4</v>
      </c>
      <c r="AL287" s="45">
        <f t="shared" si="20"/>
        <v>-1.141924996279518E-3</v>
      </c>
    </row>
    <row r="288" spans="30:38" x14ac:dyDescent="0.2">
      <c r="AD288" s="39" t="s">
        <v>87</v>
      </c>
      <c r="AE288" s="40">
        <f>_xll.qlInterestRateIndexFixingDate($AA$21,AF288)</f>
        <v>42682</v>
      </c>
      <c r="AF288" s="40">
        <f>_xll.qlCalendarAdvance(calendar,$AF287,AD288,,,trigger)</f>
        <v>42684</v>
      </c>
      <c r="AG288" s="40">
        <f>_xll.qlInterestRateIndexMaturity($AA$21,AF288,)</f>
        <v>42776</v>
      </c>
      <c r="AH288" s="43" t="e">
        <f>_xll.qlTenorBasisValue(TenorBasis3M,AF288,_xll.ohTrigger(trigger,$AA$36))</f>
        <v>#NUM!</v>
      </c>
      <c r="AI288" s="90" t="e">
        <f>_xll.qlTenorBasisForwardRate(TenorBasis3M,AF288,_xll.ohTrigger(trigger,$AA$36))</f>
        <v>#NUM!</v>
      </c>
      <c r="AJ288" s="90">
        <f>_xll.qlIndexFixing($AA$21,$AE288,TRUE,_xll.ohTrigger(trigger))</f>
        <v>-5.4613332244111913E-4</v>
      </c>
      <c r="AK288" s="43">
        <f>_xll.qlIndexFixing($AA$6,$AE288,TRUE,trigger)</f>
        <v>-5.4694398690612782E-4</v>
      </c>
      <c r="AL288" s="45">
        <f t="shared" si="20"/>
        <v>8.1066446500869128E-3</v>
      </c>
    </row>
    <row r="289" spans="30:38" x14ac:dyDescent="0.2">
      <c r="AD289" s="39" t="s">
        <v>87</v>
      </c>
      <c r="AE289" s="40">
        <f>_xll.qlInterestRateIndexFixingDate($AA$21,AF289)</f>
        <v>42683</v>
      </c>
      <c r="AF289" s="40">
        <f>_xll.qlCalendarAdvance(calendar,$AF288,AD289,,,trigger)</f>
        <v>42685</v>
      </c>
      <c r="AG289" s="40">
        <f>_xll.qlInterestRateIndexMaturity($AA$21,AF289,)</f>
        <v>42779</v>
      </c>
      <c r="AH289" s="43" t="e">
        <f>_xll.qlTenorBasisValue(TenorBasis3M,AF289,_xll.ohTrigger(trigger,$AA$36))</f>
        <v>#NUM!</v>
      </c>
      <c r="AI289" s="90" t="e">
        <f>_xll.qlTenorBasisForwardRate(TenorBasis3M,AF289,_xll.ohTrigger(trigger,$AA$36))</f>
        <v>#NUM!</v>
      </c>
      <c r="AJ289" s="90">
        <f>_xll.qlIndexFixing($AA$21,$AE289,TRUE,_xll.ohTrigger(trigger))</f>
        <v>-5.4371360713436527E-4</v>
      </c>
      <c r="AK289" s="43">
        <f>_xll.qlIndexFixing($AA$6,$AE289,TRUE,trigger)</f>
        <v>-5.4654845669760714E-4</v>
      </c>
      <c r="AL289" s="45">
        <f t="shared" si="20"/>
        <v>2.834849563241866E-2</v>
      </c>
    </row>
    <row r="290" spans="30:38" x14ac:dyDescent="0.2">
      <c r="AD290" s="39" t="s">
        <v>87</v>
      </c>
      <c r="AE290" s="40">
        <f>_xll.qlInterestRateIndexFixingDate($AA$21,AF290)</f>
        <v>42684</v>
      </c>
      <c r="AF290" s="40">
        <f>_xll.qlCalendarAdvance(calendar,$AF289,AD290,,,trigger)</f>
        <v>42688</v>
      </c>
      <c r="AG290" s="40">
        <f>_xll.qlInterestRateIndexMaturity($AA$21,AF290,)</f>
        <v>42780</v>
      </c>
      <c r="AH290" s="43" t="e">
        <f>_xll.qlTenorBasisValue(TenorBasis3M,AF290,_xll.ohTrigger(trigger,$AA$36))</f>
        <v>#NUM!</v>
      </c>
      <c r="AI290" s="90" t="e">
        <f>_xll.qlTenorBasisForwardRate(TenorBasis3M,AF290,_xll.ohTrigger(trigger,$AA$36))</f>
        <v>#NUM!</v>
      </c>
      <c r="AJ290" s="90">
        <f>_xll.qlIndexFixing($AA$21,$AE290,TRUE,_xll.ohTrigger(trigger))</f>
        <v>-5.4071848254856191E-4</v>
      </c>
      <c r="AK290" s="43">
        <f>_xll.qlIndexFixing($AA$6,$AE290,TRUE,trigger)</f>
        <v>-5.452513657959188E-4</v>
      </c>
      <c r="AL290" s="45">
        <f t="shared" si="20"/>
        <v>4.5328832473568892E-2</v>
      </c>
    </row>
    <row r="291" spans="30:38" x14ac:dyDescent="0.2">
      <c r="AD291" s="39" t="s">
        <v>87</v>
      </c>
      <c r="AE291" s="40">
        <f>_xll.qlInterestRateIndexFixingDate($AA$21,AF291)</f>
        <v>42685</v>
      </c>
      <c r="AF291" s="40">
        <f>_xll.qlCalendarAdvance(calendar,$AF290,AD291,,,trigger)</f>
        <v>42689</v>
      </c>
      <c r="AG291" s="40">
        <f>_xll.qlInterestRateIndexMaturity($AA$21,AF291,)</f>
        <v>42781</v>
      </c>
      <c r="AH291" s="43" t="e">
        <f>_xll.qlTenorBasisValue(TenorBasis3M,AF291,_xll.ohTrigger(trigger,$AA$36))</f>
        <v>#NUM!</v>
      </c>
      <c r="AI291" s="90" t="e">
        <f>_xll.qlTenorBasisForwardRate(TenorBasis3M,AF291,_xll.ohTrigger(trigger,$AA$36))</f>
        <v>#NUM!</v>
      </c>
      <c r="AJ291" s="90">
        <f>_xll.qlIndexFixing($AA$21,$AE291,TRUE,_xll.ohTrigger(trigger))</f>
        <v>-5.3931772270348938E-4</v>
      </c>
      <c r="AK291" s="43">
        <f>_xll.qlIndexFixing($AA$6,$AE291,TRUE,trigger)</f>
        <v>-5.4476877864305699E-4</v>
      </c>
      <c r="AL291" s="45">
        <f t="shared" si="20"/>
        <v>5.4510559395676068E-2</v>
      </c>
    </row>
    <row r="292" spans="30:38" x14ac:dyDescent="0.2">
      <c r="AD292" s="39" t="s">
        <v>87</v>
      </c>
      <c r="AE292" s="40">
        <f>_xll.qlInterestRateIndexFixingDate($AA$21,AF292)</f>
        <v>42688</v>
      </c>
      <c r="AF292" s="40">
        <f>_xll.qlCalendarAdvance(calendar,$AF291,AD292,,,trigger)</f>
        <v>42690</v>
      </c>
      <c r="AG292" s="40">
        <f>_xll.qlInterestRateIndexMaturity($AA$21,AF292,)</f>
        <v>42782</v>
      </c>
      <c r="AH292" s="43" t="e">
        <f>_xll.qlTenorBasisValue(TenorBasis3M,AF292,_xll.ohTrigger(trigger,$AA$36))</f>
        <v>#NUM!</v>
      </c>
      <c r="AI292" s="90" t="e">
        <f>_xll.qlTenorBasisForwardRate(TenorBasis3M,AF292,_xll.ohTrigger(trigger,$AA$36))</f>
        <v>#NUM!</v>
      </c>
      <c r="AJ292" s="90">
        <f>_xll.qlIndexFixing($AA$21,$AE292,TRUE,_xll.ohTrigger(trigger))</f>
        <v>-5.3789734074665536E-4</v>
      </c>
      <c r="AK292" s="43">
        <f>_xll.qlIndexFixing($AA$6,$AE292,TRUE,trigger)</f>
        <v>-5.4425438468391708E-4</v>
      </c>
      <c r="AL292" s="45">
        <f t="shared" si="20"/>
        <v>6.3570439372617277E-2</v>
      </c>
    </row>
    <row r="293" spans="30:38" x14ac:dyDescent="0.2">
      <c r="AD293" s="39" t="s">
        <v>87</v>
      </c>
      <c r="AE293" s="40">
        <f>_xll.qlInterestRateIndexFixingDate($AA$21,AF293)</f>
        <v>42689</v>
      </c>
      <c r="AF293" s="40">
        <f>_xll.qlCalendarAdvance(calendar,$AF292,AD293,,,trigger)</f>
        <v>42691</v>
      </c>
      <c r="AG293" s="40">
        <f>_xll.qlInterestRateIndexMaturity($AA$21,AF293,)</f>
        <v>42783</v>
      </c>
      <c r="AH293" s="43" t="e">
        <f>_xll.qlTenorBasisValue(TenorBasis3M,AF293,_xll.ohTrigger(trigger,$AA$36))</f>
        <v>#NUM!</v>
      </c>
      <c r="AI293" s="90" t="e">
        <f>_xll.qlTenorBasisForwardRate(TenorBasis3M,AF293,_xll.ohTrigger(trigger,$AA$36))</f>
        <v>#NUM!</v>
      </c>
      <c r="AJ293" s="90">
        <f>_xll.qlIndexFixing($AA$21,$AE293,TRUE,_xll.ohTrigger(trigger))</f>
        <v>-5.364569355928077E-4</v>
      </c>
      <c r="AK293" s="43">
        <f>_xll.qlIndexFixing($AA$6,$AE293,TRUE,trigger)</f>
        <v>-5.4370416689042227E-4</v>
      </c>
      <c r="AL293" s="45">
        <f t="shared" si="20"/>
        <v>7.2472312976145731E-2</v>
      </c>
    </row>
    <row r="294" spans="30:38" x14ac:dyDescent="0.2">
      <c r="AD294" s="39" t="s">
        <v>87</v>
      </c>
      <c r="AE294" s="40">
        <f>_xll.qlInterestRateIndexFixingDate($AA$21,AF294)</f>
        <v>42690</v>
      </c>
      <c r="AF294" s="40">
        <f>_xll.qlCalendarAdvance(calendar,$AF293,AD294,,,trigger)</f>
        <v>42692</v>
      </c>
      <c r="AG294" s="40">
        <f>_xll.qlInterestRateIndexMaturity($AA$21,AF294,)</f>
        <v>42786</v>
      </c>
      <c r="AH294" s="43" t="e">
        <f>_xll.qlTenorBasisValue(TenorBasis3M,AF294,_xll.ohTrigger(trigger,$AA$36))</f>
        <v>#NUM!</v>
      </c>
      <c r="AI294" s="90" t="e">
        <f>_xll.qlTenorBasisForwardRate(TenorBasis3M,AF294,_xll.ohTrigger(trigger,$AA$36))</f>
        <v>#NUM!</v>
      </c>
      <c r="AJ294" s="90">
        <f>_xll.qlIndexFixing($AA$21,$AE294,TRUE,_xll.ohTrigger(trigger))</f>
        <v>-5.337041924810725E-4</v>
      </c>
      <c r="AK294" s="43">
        <f>_xll.qlIndexFixing($AA$6,$AE294,TRUE,trigger)</f>
        <v>-5.4311410823449518E-4</v>
      </c>
      <c r="AL294" s="45">
        <f t="shared" si="20"/>
        <v>9.4099157534226818E-2</v>
      </c>
    </row>
    <row r="295" spans="30:38" x14ac:dyDescent="0.2">
      <c r="AD295" s="39" t="s">
        <v>87</v>
      </c>
      <c r="AE295" s="40">
        <f>_xll.qlInterestRateIndexFixingDate($AA$21,AF295)</f>
        <v>42691</v>
      </c>
      <c r="AF295" s="40">
        <f>_xll.qlCalendarAdvance(calendar,$AF294,AD295,,,trigger)</f>
        <v>42695</v>
      </c>
      <c r="AG295" s="40">
        <f>_xll.qlInterestRateIndexMaturity($AA$21,AF295,)</f>
        <v>42787</v>
      </c>
      <c r="AH295" s="43" t="e">
        <f>_xll.qlTenorBasisValue(TenorBasis3M,AF295,_xll.ohTrigger(trigger,$AA$36))</f>
        <v>#NUM!</v>
      </c>
      <c r="AI295" s="90" t="e">
        <f>_xll.qlTenorBasisForwardRate(TenorBasis3M,AF295,_xll.ohTrigger(trigger,$AA$36))</f>
        <v>#NUM!</v>
      </c>
      <c r="AJ295" s="90">
        <f>_xll.qlIndexFixing($AA$21,$AE295,TRUE,_xll.ohTrigger(trigger))</f>
        <v>-5.3048706130007109E-4</v>
      </c>
      <c r="AK295" s="43">
        <f>_xll.qlIndexFixing($AA$6,$AE295,TRUE,trigger)</f>
        <v>-5.4106471681134992E-4</v>
      </c>
      <c r="AL295" s="45">
        <f t="shared" si="20"/>
        <v>0.10577655511278833</v>
      </c>
    </row>
    <row r="296" spans="30:38" x14ac:dyDescent="0.2">
      <c r="AD296" s="39" t="s">
        <v>87</v>
      </c>
      <c r="AE296" s="40">
        <f>_xll.qlInterestRateIndexFixingDate($AA$21,AF296)</f>
        <v>42692</v>
      </c>
      <c r="AF296" s="40">
        <f>_xll.qlCalendarAdvance(calendar,$AF295,AD296,,,trigger)</f>
        <v>42696</v>
      </c>
      <c r="AG296" s="40">
        <f>_xll.qlInterestRateIndexMaturity($AA$21,AF296,)</f>
        <v>42788</v>
      </c>
      <c r="AH296" s="43" t="e">
        <f>_xll.qlTenorBasisValue(TenorBasis3M,AF296,_xll.ohTrigger(trigger,$AA$36))</f>
        <v>#NUM!</v>
      </c>
      <c r="AI296" s="90" t="e">
        <f>_xll.qlTenorBasisForwardRate(TenorBasis3M,AF296,_xll.ohTrigger(trigger,$AA$36))</f>
        <v>#NUM!</v>
      </c>
      <c r="AJ296" s="90">
        <f>_xll.qlIndexFixing($AA$21,$AE296,TRUE,_xll.ohTrigger(trigger))</f>
        <v>-5.2894052387281903E-4</v>
      </c>
      <c r="AK296" s="43">
        <f>_xll.qlIndexFixing($AA$6,$AE296,TRUE,trigger)</f>
        <v>-5.4027512442492327E-4</v>
      </c>
      <c r="AL296" s="45">
        <f t="shared" si="20"/>
        <v>0.11334600552104246</v>
      </c>
    </row>
    <row r="297" spans="30:38" x14ac:dyDescent="0.2">
      <c r="AD297" s="39" t="s">
        <v>87</v>
      </c>
      <c r="AE297" s="40">
        <f>_xll.qlInterestRateIndexFixingDate($AA$21,AF297)</f>
        <v>42695</v>
      </c>
      <c r="AF297" s="40">
        <f>_xll.qlCalendarAdvance(calendar,$AF296,AD297,,,trigger)</f>
        <v>42697</v>
      </c>
      <c r="AG297" s="40">
        <f>_xll.qlInterestRateIndexMaturity($AA$21,AF297,)</f>
        <v>42789</v>
      </c>
      <c r="AH297" s="43" t="e">
        <f>_xll.qlTenorBasisValue(TenorBasis3M,AF297,_xll.ohTrigger(trigger,$AA$36))</f>
        <v>#NUM!</v>
      </c>
      <c r="AI297" s="90" t="e">
        <f>_xll.qlTenorBasisForwardRate(TenorBasis3M,AF297,_xll.ohTrigger(trigger,$AA$36))</f>
        <v>#NUM!</v>
      </c>
      <c r="AJ297" s="90">
        <f>_xll.qlIndexFixing($AA$21,$AE297,TRUE,_xll.ohTrigger(trigger))</f>
        <v>-5.2737155672574634E-4</v>
      </c>
      <c r="AK297" s="43">
        <f>_xll.qlIndexFixing($AA$6,$AE297,TRUE,trigger)</f>
        <v>-5.3942560603567906E-4</v>
      </c>
      <c r="AL297" s="45">
        <f t="shared" si="20"/>
        <v>0.12054049309932714</v>
      </c>
    </row>
    <row r="298" spans="30:38" x14ac:dyDescent="0.2">
      <c r="AD298" s="39" t="s">
        <v>87</v>
      </c>
      <c r="AE298" s="40">
        <f>_xll.qlInterestRateIndexFixingDate($AA$21,AF298)</f>
        <v>42696</v>
      </c>
      <c r="AF298" s="40">
        <f>_xll.qlCalendarAdvance(calendar,$AF297,AD298,,,trigger)</f>
        <v>42698</v>
      </c>
      <c r="AG298" s="40">
        <f>_xll.qlInterestRateIndexMaturity($AA$21,AF298,)</f>
        <v>42790</v>
      </c>
      <c r="AH298" s="43" t="e">
        <f>_xll.qlTenorBasisValue(TenorBasis3M,AF298,_xll.ohTrigger(trigger,$AA$36))</f>
        <v>#NUM!</v>
      </c>
      <c r="AI298" s="90" t="e">
        <f>_xll.qlTenorBasisForwardRate(TenorBasis3M,AF298,_xll.ohTrigger(trigger,$AA$36))</f>
        <v>#NUM!</v>
      </c>
      <c r="AJ298" s="90">
        <f>_xll.qlIndexFixing($AA$21,$AE298,TRUE,_xll.ohTrigger(trigger))</f>
        <v>-5.2577975876969127E-4</v>
      </c>
      <c r="AK298" s="43">
        <f>_xll.qlIndexFixing($AA$6,$AE298,TRUE,trigger)</f>
        <v>-5.3851214461554013E-4</v>
      </c>
      <c r="AL298" s="45">
        <f t="shared" si="20"/>
        <v>0.1273238584584887</v>
      </c>
    </row>
    <row r="299" spans="30:38" x14ac:dyDescent="0.2">
      <c r="AD299" s="39" t="s">
        <v>87</v>
      </c>
      <c r="AE299" s="40">
        <f>_xll.qlInterestRateIndexFixingDate($AA$21,AF299)</f>
        <v>42697</v>
      </c>
      <c r="AF299" s="40">
        <f>_xll.qlCalendarAdvance(calendar,$AF298,AD299,,,trigger)</f>
        <v>42699</v>
      </c>
      <c r="AG299" s="40">
        <f>_xll.qlInterestRateIndexMaturity($AA$21,AF299,)</f>
        <v>42793</v>
      </c>
      <c r="AH299" s="43" t="e">
        <f>_xll.qlTenorBasisValue(TenorBasis3M,AF299,_xll.ohTrigger(trigger,$AA$36))</f>
        <v>#NUM!</v>
      </c>
      <c r="AI299" s="90" t="e">
        <f>_xll.qlTenorBasisForwardRate(TenorBasis3M,AF299,_xll.ohTrigger(trigger,$AA$36))</f>
        <v>#NUM!</v>
      </c>
      <c r="AJ299" s="90">
        <f>_xll.qlIndexFixing($AA$21,$AE299,TRUE,_xll.ohTrigger(trigger))</f>
        <v>-5.2266053740638988E-4</v>
      </c>
      <c r="AK299" s="43">
        <f>_xll.qlIndexFixing($AA$6,$AE299,TRUE,trigger)</f>
        <v>-5.3753072313642947E-4</v>
      </c>
      <c r="AL299" s="45">
        <f t="shared" si="20"/>
        <v>0.14870185730039581</v>
      </c>
    </row>
    <row r="300" spans="30:38" x14ac:dyDescent="0.2">
      <c r="AD300" s="39" t="s">
        <v>87</v>
      </c>
      <c r="AE300" s="40">
        <f>_xll.qlInterestRateIndexFixingDate($AA$21,AF300)</f>
        <v>42698</v>
      </c>
      <c r="AF300" s="40">
        <f>_xll.qlCalendarAdvance(calendar,$AF299,AD300,,,trigger)</f>
        <v>42702</v>
      </c>
      <c r="AG300" s="40">
        <f>_xll.qlInterestRateIndexMaturity($AA$21,AF300,)</f>
        <v>42794</v>
      </c>
      <c r="AH300" s="43" t="e">
        <f>_xll.qlTenorBasisValue(TenorBasis3M,AF300,_xll.ohTrigger(trigger,$AA$36))</f>
        <v>#NUM!</v>
      </c>
      <c r="AI300" s="90" t="e">
        <f>_xll.qlTenorBasisForwardRate(TenorBasis3M,AF300,_xll.ohTrigger(trigger,$AA$36))</f>
        <v>#NUM!</v>
      </c>
      <c r="AJ300" s="90">
        <f>_xll.qlIndexFixing($AA$21,$AE300,TRUE,_xll.ohTrigger(trigger))</f>
        <v>-5.1917623699898857E-4</v>
      </c>
      <c r="AK300" s="43">
        <f>_xll.qlIndexFixing($AA$6,$AE300,TRUE,trigger)</f>
        <v>-5.3413852806449586E-4</v>
      </c>
      <c r="AL300" s="45">
        <f t="shared" si="20"/>
        <v>0.14962291065507291</v>
      </c>
    </row>
    <row r="301" spans="30:38" x14ac:dyDescent="0.2">
      <c r="AD301" s="39" t="s">
        <v>87</v>
      </c>
      <c r="AE301" s="40">
        <f>_xll.qlInterestRateIndexFixingDate($AA$21,AF301)</f>
        <v>42699</v>
      </c>
      <c r="AF301" s="40">
        <f>_xll.qlCalendarAdvance(calendar,$AF300,AD301,,,trigger)</f>
        <v>42703</v>
      </c>
      <c r="AG301" s="40">
        <f>_xll.qlInterestRateIndexMaturity($AA$21,AF301,)</f>
        <v>42794</v>
      </c>
      <c r="AH301" s="43" t="e">
        <f>_xll.qlTenorBasisValue(TenorBasis3M,AF301,_xll.ohTrigger(trigger,$AA$36))</f>
        <v>#NUM!</v>
      </c>
      <c r="AI301" s="90" t="e">
        <f>_xll.qlTenorBasisForwardRate(TenorBasis3M,AF301,_xll.ohTrigger(trigger,$AA$36))</f>
        <v>#NUM!</v>
      </c>
      <c r="AJ301" s="90">
        <f>_xll.qlIndexFixing($AA$21,$AE301,TRUE,_xll.ohTrigger(trigger))</f>
        <v>-5.1825357856359166E-4</v>
      </c>
      <c r="AK301" s="43">
        <f>_xll.qlIndexFixing($AA$6,$AE301,TRUE,trigger)</f>
        <v>-5.3284509606872719E-4</v>
      </c>
      <c r="AL301" s="45">
        <f t="shared" si="20"/>
        <v>0.14591517505135529</v>
      </c>
    </row>
    <row r="302" spans="30:38" x14ac:dyDescent="0.2">
      <c r="AD302" s="39" t="s">
        <v>87</v>
      </c>
      <c r="AE302" s="40">
        <f>_xll.qlInterestRateIndexFixingDate($AA$21,AF302)</f>
        <v>42702</v>
      </c>
      <c r="AF302" s="40">
        <f>_xll.qlCalendarAdvance(calendar,$AF301,AD302,,,trigger)</f>
        <v>42704</v>
      </c>
      <c r="AG302" s="40">
        <f>_xll.qlInterestRateIndexMaturity($AA$21,AF302,)</f>
        <v>42794</v>
      </c>
      <c r="AH302" s="43" t="e">
        <f>_xll.qlTenorBasisValue(TenorBasis3M,AF302,_xll.ohTrigger(trigger,$AA$36))</f>
        <v>#NUM!</v>
      </c>
      <c r="AI302" s="90" t="e">
        <f>_xll.qlTenorBasisForwardRate(TenorBasis3M,AF302,_xll.ohTrigger(trigger,$AA$36))</f>
        <v>#NUM!</v>
      </c>
      <c r="AJ302" s="90">
        <f>_xll.qlIndexFixing($AA$21,$AE302,TRUE,_xll.ohTrigger(trigger))</f>
        <v>-5.1732009935756551E-4</v>
      </c>
      <c r="AK302" s="43">
        <f>_xll.qlIndexFixing($AA$6,$AE302,TRUE,trigger)</f>
        <v>-5.3146361887360138E-4</v>
      </c>
      <c r="AL302" s="45">
        <f t="shared" si="20"/>
        <v>0.14143519516035866</v>
      </c>
    </row>
    <row r="303" spans="30:38" x14ac:dyDescent="0.2">
      <c r="AD303" s="39" t="s">
        <v>87</v>
      </c>
      <c r="AE303" s="40">
        <f>_xll.qlInterestRateIndexFixingDate($AA$21,AF303)</f>
        <v>42703</v>
      </c>
      <c r="AF303" s="40">
        <f>_xll.qlCalendarAdvance(calendar,$AF302,AD303,,,trigger)</f>
        <v>42705</v>
      </c>
      <c r="AG303" s="40">
        <f>_xll.qlInterestRateIndexMaturity($AA$21,AF303,)</f>
        <v>42795</v>
      </c>
      <c r="AH303" s="43" t="e">
        <f>_xll.qlTenorBasisValue(TenorBasis3M,AF303,_xll.ohTrigger(trigger,$AA$36))</f>
        <v>#NUM!</v>
      </c>
      <c r="AI303" s="90" t="e">
        <f>_xll.qlTenorBasisForwardRate(TenorBasis3M,AF303,_xll.ohTrigger(trigger,$AA$36))</f>
        <v>#NUM!</v>
      </c>
      <c r="AJ303" s="90">
        <f>_xll.qlIndexFixing($AA$21,$AE303,TRUE,_xll.ohTrigger(trigger))</f>
        <v>-5.1558943778706734E-4</v>
      </c>
      <c r="AK303" s="43">
        <f>_xll.qlIndexFixing($AA$6,$AE303,TRUE,trigger)</f>
        <v>-5.2999007945104127E-4</v>
      </c>
      <c r="AL303" s="45">
        <f t="shared" si="20"/>
        <v>0.14400641663973932</v>
      </c>
    </row>
    <row r="304" spans="30:38" x14ac:dyDescent="0.2">
      <c r="AD304" s="39" t="s">
        <v>87</v>
      </c>
      <c r="AE304" s="40">
        <f>_xll.qlInterestRateIndexFixingDate($AA$21,AF304)</f>
        <v>42704</v>
      </c>
      <c r="AF304" s="40">
        <f>_xll.qlCalendarAdvance(calendar,$AF303,AD304,,,trigger)</f>
        <v>42706</v>
      </c>
      <c r="AG304" s="40">
        <f>_xll.qlInterestRateIndexMaturity($AA$21,AF304,)</f>
        <v>42796</v>
      </c>
      <c r="AH304" s="43" t="e">
        <f>_xll.qlTenorBasisValue(TenorBasis3M,AF304,_xll.ohTrigger(trigger,$AA$36))</f>
        <v>#NUM!</v>
      </c>
      <c r="AI304" s="90" t="e">
        <f>_xll.qlTenorBasisForwardRate(TenorBasis3M,AF304,_xll.ohTrigger(trigger,$AA$36))</f>
        <v>#NUM!</v>
      </c>
      <c r="AJ304" s="90">
        <f>_xll.qlIndexFixing($AA$21,$AE304,TRUE,_xll.ohTrigger(trigger))</f>
        <v>-5.1383291487727689E-4</v>
      </c>
      <c r="AK304" s="43">
        <f>_xll.qlIndexFixing($AA$6,$AE304,TRUE,trigger)</f>
        <v>-5.2842046077296973E-4</v>
      </c>
      <c r="AL304" s="45">
        <f t="shared" si="20"/>
        <v>0.14587545895692841</v>
      </c>
    </row>
    <row r="305" spans="30:38" x14ac:dyDescent="0.2">
      <c r="AD305" s="39" t="s">
        <v>87</v>
      </c>
      <c r="AE305" s="40">
        <f>_xll.qlInterestRateIndexFixingDate($AA$21,AF305)</f>
        <v>42705</v>
      </c>
      <c r="AF305" s="40">
        <f>_xll.qlCalendarAdvance(calendar,$AF304,AD305,,,trigger)</f>
        <v>42709</v>
      </c>
      <c r="AG305" s="40">
        <f>_xll.qlInterestRateIndexMaturity($AA$21,AF305,)</f>
        <v>42800</v>
      </c>
      <c r="AH305" s="43" t="e">
        <f>_xll.qlTenorBasisValue(TenorBasis3M,AF305,_xll.ohTrigger(trigger,$AA$36))</f>
        <v>#NUM!</v>
      </c>
      <c r="AI305" s="90" t="e">
        <f>_xll.qlTenorBasisForwardRate(TenorBasis3M,AF305,_xll.ohTrigger(trigger,$AA$36))</f>
        <v>#NUM!</v>
      </c>
      <c r="AJ305" s="90">
        <f>_xll.qlIndexFixing($AA$21,$AE305,TRUE,_xll.ohTrigger(trigger))</f>
        <v>-5.0753509926694117E-4</v>
      </c>
      <c r="AK305" s="43">
        <f>_xll.qlIndexFixing($AA$6,$AE305,TRUE,trigger)</f>
        <v>-5.2309495892491624E-4</v>
      </c>
      <c r="AL305" s="45">
        <f t="shared" si="20"/>
        <v>0.15559859657975073</v>
      </c>
    </row>
    <row r="306" spans="30:38" x14ac:dyDescent="0.2">
      <c r="AD306" s="39" t="s">
        <v>87</v>
      </c>
      <c r="AE306" s="40">
        <f>_xll.qlInterestRateIndexFixingDate($AA$21,AF306)</f>
        <v>42706</v>
      </c>
      <c r="AF306" s="40">
        <f>_xll.qlCalendarAdvance(calendar,$AF305,AD306,,,trigger)</f>
        <v>42710</v>
      </c>
      <c r="AG306" s="40">
        <f>_xll.qlInterestRateIndexMaturity($AA$21,AF306,)</f>
        <v>42800</v>
      </c>
      <c r="AH306" s="43" t="e">
        <f>_xll.qlTenorBasisValue(TenorBasis3M,AF306,_xll.ohTrigger(trigger,$AA$36))</f>
        <v>#NUM!</v>
      </c>
      <c r="AI306" s="90" t="e">
        <f>_xll.qlTenorBasisForwardRate(TenorBasis3M,AF306,_xll.ohTrigger(trigger,$AA$36))</f>
        <v>#NUM!</v>
      </c>
      <c r="AJ306" s="90">
        <f>_xll.qlIndexFixing($AA$21,$AE306,TRUE,_xll.ohTrigger(trigger))</f>
        <v>-5.0654000956118495E-4</v>
      </c>
      <c r="AK306" s="43">
        <f>_xll.qlIndexFixing($AA$6,$AE306,TRUE,trigger)</f>
        <v>-5.2110085294402838E-4</v>
      </c>
      <c r="AL306" s="45">
        <f t="shared" si="20"/>
        <v>0.1456084338284343</v>
      </c>
    </row>
    <row r="307" spans="30:38" x14ac:dyDescent="0.2">
      <c r="AD307" s="39" t="s">
        <v>87</v>
      </c>
      <c r="AE307" s="40">
        <f>_xll.qlInterestRateIndexFixingDate($AA$21,AF307)</f>
        <v>42709</v>
      </c>
      <c r="AF307" s="40">
        <f>_xll.qlCalendarAdvance(calendar,$AF306,AD307,,,trigger)</f>
        <v>42711</v>
      </c>
      <c r="AG307" s="40">
        <f>_xll.qlInterestRateIndexMaturity($AA$21,AF307,)</f>
        <v>42801</v>
      </c>
      <c r="AH307" s="43" t="e">
        <f>_xll.qlTenorBasisValue(TenorBasis3M,AF307,_xll.ohTrigger(trigger,$AA$36))</f>
        <v>#NUM!</v>
      </c>
      <c r="AI307" s="90" t="e">
        <f>_xll.qlTenorBasisForwardRate(TenorBasis3M,AF307,_xll.ohTrigger(trigger,$AA$36))</f>
        <v>#NUM!</v>
      </c>
      <c r="AJ307" s="90">
        <f>_xll.qlIndexFixing($AA$21,$AE307,TRUE,_xll.ohTrigger(trigger))</f>
        <v>-5.0464802973415601E-4</v>
      </c>
      <c r="AK307" s="43">
        <f>_xll.qlIndexFixing($AA$6,$AE307,TRUE,trigger)</f>
        <v>-5.1899058256724378E-4</v>
      </c>
      <c r="AL307" s="45">
        <f t="shared" si="20"/>
        <v>0.14342552833087771</v>
      </c>
    </row>
    <row r="308" spans="30:38" x14ac:dyDescent="0.2">
      <c r="AD308" s="39" t="s">
        <v>87</v>
      </c>
      <c r="AE308" s="40">
        <f>_xll.qlInterestRateIndexFixingDate($AA$21,AF308)</f>
        <v>42710</v>
      </c>
      <c r="AF308" s="40">
        <f>_xll.qlCalendarAdvance(calendar,$AF307,AD308,,,trigger)</f>
        <v>42712</v>
      </c>
      <c r="AG308" s="40">
        <f>_xll.qlInterestRateIndexMaturity($AA$21,AF308,)</f>
        <v>42802</v>
      </c>
      <c r="AH308" s="43" t="e">
        <f>_xll.qlTenorBasisValue(TenorBasis3M,AF308,_xll.ohTrigger(trigger,$AA$36))</f>
        <v>#NUM!</v>
      </c>
      <c r="AI308" s="90" t="e">
        <f>_xll.qlTenorBasisForwardRate(TenorBasis3M,AF308,_xll.ohTrigger(trigger,$AA$36))</f>
        <v>#NUM!</v>
      </c>
      <c r="AJ308" s="90">
        <f>_xll.qlIndexFixing($AA$21,$AE308,TRUE,_xll.ohTrigger(trigger))</f>
        <v>-5.0272772847170799E-4</v>
      </c>
      <c r="AK308" s="43">
        <f>_xll.qlIndexFixing($AA$6,$AE308,TRUE,trigger)</f>
        <v>-5.1676013076648532E-4</v>
      </c>
      <c r="AL308" s="45">
        <f t="shared" si="20"/>
        <v>0.1403240229477733</v>
      </c>
    </row>
    <row r="309" spans="30:38" x14ac:dyDescent="0.2">
      <c r="AD309" s="39" t="s">
        <v>87</v>
      </c>
      <c r="AE309" s="40">
        <f>_xll.qlInterestRateIndexFixingDate($AA$21,AF309)</f>
        <v>42711</v>
      </c>
      <c r="AF309" s="40">
        <f>_xll.qlCalendarAdvance(calendar,$AF308,AD309,,,trigger)</f>
        <v>42713</v>
      </c>
      <c r="AG309" s="40">
        <f>_xll.qlInterestRateIndexMaturity($AA$21,AF309,)</f>
        <v>42803</v>
      </c>
      <c r="AH309" s="43" t="e">
        <f>_xll.qlTenorBasisValue(TenorBasis3M,AF309,_xll.ohTrigger(trigger,$AA$36))</f>
        <v>#NUM!</v>
      </c>
      <c r="AI309" s="90" t="e">
        <f>_xll.qlTenorBasisForwardRate(TenorBasis3M,AF309,_xll.ohTrigger(trigger,$AA$36))</f>
        <v>#NUM!</v>
      </c>
      <c r="AJ309" s="90">
        <f>_xll.qlIndexFixing($AA$21,$AE309,TRUE,_xll.ohTrigger(trigger))</f>
        <v>-5.007786957516025E-4</v>
      </c>
      <c r="AK309" s="43">
        <f>_xll.qlIndexFixing($AA$6,$AE309,TRUE,trigger)</f>
        <v>-5.1440548051367584E-4</v>
      </c>
      <c r="AL309" s="45">
        <f t="shared" si="20"/>
        <v>0.13626784762073341</v>
      </c>
    </row>
    <row r="310" spans="30:38" x14ac:dyDescent="0.2">
      <c r="AD310" s="39" t="s">
        <v>87</v>
      </c>
      <c r="AE310" s="40">
        <f>_xll.qlInterestRateIndexFixingDate($AA$21,AF310)</f>
        <v>42712</v>
      </c>
      <c r="AF310" s="40">
        <f>_xll.qlCalendarAdvance(calendar,$AF309,AD310,,,trigger)</f>
        <v>42716</v>
      </c>
      <c r="AG310" s="40">
        <f>_xll.qlInterestRateIndexMaturity($AA$21,AF310,)</f>
        <v>42807</v>
      </c>
      <c r="AH310" s="43" t="e">
        <f>_xll.qlTenorBasisValue(TenorBasis3M,AF310,_xll.ohTrigger(trigger,$AA$36))</f>
        <v>#NUM!</v>
      </c>
      <c r="AI310" s="90" t="e">
        <f>_xll.qlTenorBasisForwardRate(TenorBasis3M,AF310,_xll.ohTrigger(trigger,$AA$36))</f>
        <v>#NUM!</v>
      </c>
      <c r="AJ310" s="90">
        <f>_xll.qlIndexFixing($AA$21,$AE310,TRUE,_xll.ohTrigger(trigger))</f>
        <v>-4.9376946315770188E-4</v>
      </c>
      <c r="AK310" s="43">
        <f>_xll.qlIndexFixing($AA$6,$AE310,TRUE,trigger)</f>
        <v>-5.0655616876217071E-4</v>
      </c>
      <c r="AL310" s="45">
        <f t="shared" si="20"/>
        <v>0.12786705604468823</v>
      </c>
    </row>
    <row r="311" spans="30:38" x14ac:dyDescent="0.2">
      <c r="AD311" s="39" t="s">
        <v>87</v>
      </c>
      <c r="AE311" s="40">
        <f>_xll.qlInterestRateIndexFixingDate($AA$21,AF311)</f>
        <v>42713</v>
      </c>
      <c r="AF311" s="40">
        <f>_xll.qlCalendarAdvance(calendar,$AF310,AD311,,,trigger)</f>
        <v>42717</v>
      </c>
      <c r="AG311" s="40">
        <f>_xll.qlInterestRateIndexMaturity($AA$21,AF311,)</f>
        <v>42807</v>
      </c>
      <c r="AH311" s="43" t="e">
        <f>_xll.qlTenorBasisValue(TenorBasis3M,AF311,_xll.ohTrigger(trigger,$AA$36))</f>
        <v>#NUM!</v>
      </c>
      <c r="AI311" s="90" t="e">
        <f>_xll.qlTenorBasisForwardRate(TenorBasis3M,AF311,_xll.ohTrigger(trigger,$AA$36))</f>
        <v>#NUM!</v>
      </c>
      <c r="AJ311" s="90">
        <f>_xll.qlIndexFixing($AA$21,$AE311,TRUE,_xll.ohTrigger(trigger))</f>
        <v>-4.9268704984894995E-4</v>
      </c>
      <c r="AK311" s="43">
        <f>_xll.qlIndexFixing($AA$6,$AE311,TRUE,trigger)</f>
        <v>-5.0366455442038625E-4</v>
      </c>
      <c r="AL311" s="45">
        <f t="shared" si="20"/>
        <v>0.10977504571436296</v>
      </c>
    </row>
    <row r="312" spans="30:38" x14ac:dyDescent="0.2">
      <c r="AD312" s="39" t="s">
        <v>87</v>
      </c>
      <c r="AE312" s="40">
        <f>_xll.qlInterestRateIndexFixingDate($AA$21,AF312)</f>
        <v>42716</v>
      </c>
      <c r="AF312" s="40">
        <f>_xll.qlCalendarAdvance(calendar,$AF311,AD312,,,trigger)</f>
        <v>42718</v>
      </c>
      <c r="AG312" s="40">
        <f>_xll.qlInterestRateIndexMaturity($AA$21,AF312,)</f>
        <v>42808</v>
      </c>
      <c r="AH312" s="43" t="e">
        <f>_xll.qlTenorBasisValue(TenorBasis3M,AF312,_xll.ohTrigger(trigger,$AA$36))</f>
        <v>#NUM!</v>
      </c>
      <c r="AI312" s="90" t="e">
        <f>_xll.qlTenorBasisForwardRate(TenorBasis3M,AF312,_xll.ohTrigger(trigger,$AA$36))</f>
        <v>#NUM!</v>
      </c>
      <c r="AJ312" s="90">
        <f>_xll.qlIndexFixing($AA$21,$AE312,TRUE,_xll.ohTrigger(trigger))</f>
        <v>-4.905882094883296E-4</v>
      </c>
      <c r="AK312" s="43">
        <f>_xll.qlIndexFixing($AA$6,$AE312,TRUE,trigger)</f>
        <v>-5.006286564861657E-4</v>
      </c>
      <c r="AL312" s="45">
        <f t="shared" si="20"/>
        <v>0.10040446997836103</v>
      </c>
    </row>
    <row r="313" spans="30:38" x14ac:dyDescent="0.2">
      <c r="AD313" s="39" t="s">
        <v>87</v>
      </c>
      <c r="AE313" s="40">
        <f>_xll.qlInterestRateIndexFixingDate($AA$21,AF313)</f>
        <v>42717</v>
      </c>
      <c r="AF313" s="40">
        <f>_xll.qlCalendarAdvance(calendar,$AF312,AD313,,,trigger)</f>
        <v>42719</v>
      </c>
      <c r="AG313" s="40">
        <f>_xll.qlInterestRateIndexMaturity($AA$21,AF313,)</f>
        <v>42809</v>
      </c>
      <c r="AH313" s="43" t="e">
        <f>_xll.qlTenorBasisValue(TenorBasis3M,AF313,_xll.ohTrigger(trigger,$AA$36))</f>
        <v>#NUM!</v>
      </c>
      <c r="AI313" s="90" t="e">
        <f>_xll.qlTenorBasisForwardRate(TenorBasis3M,AF313,_xll.ohTrigger(trigger,$AA$36))</f>
        <v>#NUM!</v>
      </c>
      <c r="AJ313" s="90">
        <f>_xll.qlIndexFixing($AA$21,$AE313,TRUE,_xll.ohTrigger(trigger))</f>
        <v>-4.8845817751619336E-4</v>
      </c>
      <c r="AK313" s="43">
        <f>_xll.qlIndexFixing($AA$6,$AE313,TRUE,trigger)</f>
        <v>-4.9744445793143159E-4</v>
      </c>
      <c r="AL313" s="45">
        <f t="shared" si="20"/>
        <v>8.9862804152382292E-2</v>
      </c>
    </row>
    <row r="314" spans="30:38" x14ac:dyDescent="0.2">
      <c r="AD314" s="39" t="s">
        <v>87</v>
      </c>
      <c r="AE314" s="40">
        <f>_xll.qlInterestRateIndexFixingDate($AA$21,AF314)</f>
        <v>42718</v>
      </c>
      <c r="AF314" s="40">
        <f>_xll.qlCalendarAdvance(calendar,$AF313,AD314,,,trigger)</f>
        <v>42720</v>
      </c>
      <c r="AG314" s="40">
        <f>_xll.qlInterestRateIndexMaturity($AA$21,AF314,)</f>
        <v>42810</v>
      </c>
      <c r="AH314" s="43" t="e">
        <f>_xll.qlTenorBasisValue(TenorBasis3M,AF314,_xll.ohTrigger(trigger,$AA$36))</f>
        <v>#NUM!</v>
      </c>
      <c r="AI314" s="90" t="e">
        <f>_xll.qlTenorBasisForwardRate(TenorBasis3M,AF314,_xll.ohTrigger(trigger,$AA$36))</f>
        <v>#NUM!</v>
      </c>
      <c r="AJ314" s="90">
        <f>_xll.qlIndexFixing($AA$21,$AE314,TRUE,_xll.ohTrigger(trigger))</f>
        <v>-4.8629654390319743E-4</v>
      </c>
      <c r="AK314" s="43">
        <f>_xll.qlIndexFixing($AA$6,$AE314,TRUE,trigger)</f>
        <v>-4.9410794172810688E-4</v>
      </c>
      <c r="AL314" s="45">
        <f t="shared" si="20"/>
        <v>7.8113978249094454E-2</v>
      </c>
    </row>
    <row r="315" spans="30:38" x14ac:dyDescent="0.2">
      <c r="AD315" s="39" t="s">
        <v>87</v>
      </c>
      <c r="AE315" s="40">
        <f>_xll.qlInterestRateIndexFixingDate($AA$21,AF315)</f>
        <v>42719</v>
      </c>
      <c r="AF315" s="40">
        <f>_xll.qlCalendarAdvance(calendar,$AF314,AD315,,,trigger)</f>
        <v>42723</v>
      </c>
      <c r="AG315" s="40">
        <f>_xll.qlInterestRateIndexMaturity($AA$21,AF315,)</f>
        <v>42814</v>
      </c>
      <c r="AH315" s="43" t="e">
        <f>_xll.qlTenorBasisValue(TenorBasis3M,AF315,_xll.ohTrigger(trigger,$AA$36))</f>
        <v>#NUM!</v>
      </c>
      <c r="AI315" s="90" t="e">
        <f>_xll.qlTenorBasisForwardRate(TenorBasis3M,AF315,_xll.ohTrigger(trigger,$AA$36))</f>
        <v>#NUM!</v>
      </c>
      <c r="AJ315" s="90">
        <f>_xll.qlIndexFixing($AA$21,$AE315,TRUE,_xll.ohTrigger(trigger))</f>
        <v>-4.7851363404913467E-4</v>
      </c>
      <c r="AK315" s="43">
        <f>_xll.qlIndexFixing($AA$6,$AE315,TRUE,trigger)</f>
        <v>-4.8314431694581868E-4</v>
      </c>
      <c r="AL315" s="45">
        <f t="shared" si="20"/>
        <v>4.630682896684013E-2</v>
      </c>
    </row>
    <row r="316" spans="30:38" x14ac:dyDescent="0.2">
      <c r="AD316" s="39" t="s">
        <v>87</v>
      </c>
      <c r="AE316" s="40">
        <f>_xll.qlInterestRateIndexFixingDate($AA$21,AF316)</f>
        <v>42720</v>
      </c>
      <c r="AF316" s="40">
        <f>_xll.qlCalendarAdvance(calendar,$AF315,AD316,,,trigger)</f>
        <v>42724</v>
      </c>
      <c r="AG316" s="40">
        <f>_xll.qlInterestRateIndexMaturity($AA$21,AF316,)</f>
        <v>42814</v>
      </c>
      <c r="AH316" s="43" t="e">
        <f>_xll.qlTenorBasisValue(TenorBasis3M,AF316,_xll.ohTrigger(trigger,$AA$36))</f>
        <v>#NUM!</v>
      </c>
      <c r="AI316" s="90" t="e">
        <f>_xll.qlTenorBasisForwardRate(TenorBasis3M,AF316,_xll.ohTrigger(trigger,$AA$36))</f>
        <v>#NUM!</v>
      </c>
      <c r="AJ316" s="90">
        <f>_xll.qlIndexFixing($AA$21,$AE316,TRUE,_xll.ohTrigger(trigger))</f>
        <v>-4.7732579234915917E-4</v>
      </c>
      <c r="AK316" s="43">
        <f>_xll.qlIndexFixing($AA$6,$AE316,TRUE,trigger)</f>
        <v>-4.7915835986736088E-4</v>
      </c>
      <c r="AL316" s="45">
        <f t="shared" si="20"/>
        <v>1.8325675182017092E-2</v>
      </c>
    </row>
    <row r="317" spans="30:38" x14ac:dyDescent="0.2">
      <c r="AD317" s="39" t="s">
        <v>87</v>
      </c>
      <c r="AE317" s="40">
        <f>_xll.qlInterestRateIndexFixingDate($AA$21,AF317)</f>
        <v>42723</v>
      </c>
      <c r="AF317" s="40">
        <f>_xll.qlCalendarAdvance(calendar,$AF316,AD317,,,trigger)</f>
        <v>42725</v>
      </c>
      <c r="AG317" s="40">
        <f>_xll.qlInterestRateIndexMaturity($AA$21,AF317,)</f>
        <v>42815</v>
      </c>
      <c r="AH317" s="43" t="e">
        <f>_xll.qlTenorBasisValue(TenorBasis3M,AF317,_xll.ohTrigger(trigger,$AA$36))</f>
        <v>#NUM!</v>
      </c>
      <c r="AI317" s="90" t="e">
        <f>_xll.qlTenorBasisForwardRate(TenorBasis3M,AF317,_xll.ohTrigger(trigger,$AA$36))</f>
        <v>#NUM!</v>
      </c>
      <c r="AJ317" s="90">
        <f>_xll.qlIndexFixing($AA$21,$AE317,TRUE,_xll.ohTrigger(trigger))</f>
        <v>-4.7499999999978115E-4</v>
      </c>
      <c r="AK317" s="43">
        <f>_xll.qlIndexFixing($AA$6,$AE317,TRUE,trigger)</f>
        <v>-4.7499999999992709E-4</v>
      </c>
      <c r="AL317" s="45">
        <f t="shared" si="20"/>
        <v>1.459336124165489E-12</v>
      </c>
    </row>
    <row r="318" spans="30:38" x14ac:dyDescent="0.2">
      <c r="AD318" s="39" t="s">
        <v>87</v>
      </c>
      <c r="AE318" s="40">
        <f>_xll.qlInterestRateIndexFixingDate($AA$21,AF318)</f>
        <v>42724</v>
      </c>
      <c r="AF318" s="40">
        <f>_xll.qlCalendarAdvance(calendar,$AF317,AD318,,,trigger)</f>
        <v>42726</v>
      </c>
      <c r="AG318" s="40">
        <f>_xll.qlInterestRateIndexMaturity($AA$21,AF318,)</f>
        <v>42816</v>
      </c>
      <c r="AH318" s="43" t="e">
        <f>_xll.qlTenorBasisValue(TenorBasis3M,AF318,_xll.ohTrigger(trigger,$AA$36))</f>
        <v>#NUM!</v>
      </c>
      <c r="AI318" s="90" t="e">
        <f>_xll.qlTenorBasisForwardRate(TenorBasis3M,AF318,_xll.ohTrigger(trigger,$AA$36))</f>
        <v>#NUM!</v>
      </c>
      <c r="AJ318" s="90">
        <f>_xll.qlIndexFixing($AA$21,$AE318,TRUE,_xll.ohTrigger(trigger))</f>
        <v>-4.7264028789273382E-4</v>
      </c>
      <c r="AK318" s="43">
        <f>_xll.qlIndexFixing($AA$6,$AE318,TRUE,trigger)</f>
        <v>-4.7074914192341054E-4</v>
      </c>
      <c r="AL318" s="45">
        <f t="shared" si="20"/>
        <v>-1.8911459693232845E-2</v>
      </c>
    </row>
    <row r="319" spans="30:38" x14ac:dyDescent="0.2">
      <c r="AD319" s="39" t="s">
        <v>87</v>
      </c>
      <c r="AE319" s="40">
        <f>_xll.qlInterestRateIndexFixingDate($AA$21,AF319)</f>
        <v>42725</v>
      </c>
      <c r="AF319" s="40">
        <f>_xll.qlCalendarAdvance(calendar,$AF318,AD319,,,trigger)</f>
        <v>42727</v>
      </c>
      <c r="AG319" s="40">
        <f>_xll.qlInterestRateIndexMaturity($AA$21,AF319,)</f>
        <v>42817</v>
      </c>
      <c r="AH319" s="43" t="e">
        <f>_xll.qlTenorBasisValue(TenorBasis3M,AF319,_xll.ohTrigger(trigger,$AA$36))</f>
        <v>#NUM!</v>
      </c>
      <c r="AI319" s="90" t="e">
        <f>_xll.qlTenorBasisForwardRate(TenorBasis3M,AF319,_xll.ohTrigger(trigger,$AA$36))</f>
        <v>#NUM!</v>
      </c>
      <c r="AJ319" s="90">
        <f>_xll.qlIndexFixing($AA$21,$AE319,TRUE,_xll.ohTrigger(trigger))</f>
        <v>-4.7024695651698423E-4</v>
      </c>
      <c r="AK319" s="43">
        <f>_xll.qlIndexFixing($AA$6,$AE319,TRUE,trigger)</f>
        <v>-4.6648933562909878E-4</v>
      </c>
      <c r="AL319" s="45">
        <f t="shared" si="20"/>
        <v>-3.757620887885442E-2</v>
      </c>
    </row>
    <row r="320" spans="30:38" x14ac:dyDescent="0.2">
      <c r="AD320" s="39" t="s">
        <v>87</v>
      </c>
      <c r="AE320" s="40">
        <f>_xll.qlInterestRateIndexFixingDate($AA$21,AF320)</f>
        <v>42726</v>
      </c>
      <c r="AF320" s="40">
        <f>_xll.qlCalendarAdvance(calendar,$AF319,AD320,,,trigger)</f>
        <v>42731</v>
      </c>
      <c r="AG320" s="40">
        <f>_xll.qlInterestRateIndexMaturity($AA$21,AF320,)</f>
        <v>42821</v>
      </c>
      <c r="AH320" s="43" t="e">
        <f>_xll.qlTenorBasisValue(TenorBasis3M,AF320,_xll.ohTrigger(trigger,$AA$36))</f>
        <v>#NUM!</v>
      </c>
      <c r="AI320" s="90" t="e">
        <f>_xll.qlTenorBasisForwardRate(TenorBasis3M,AF320,_xll.ohTrigger(trigger,$AA$36))</f>
        <v>#NUM!</v>
      </c>
      <c r="AJ320" s="90">
        <f>_xll.qlIndexFixing($AA$21,$AE320,TRUE,_xll.ohTrigger(trigger))</f>
        <v>-4.6034629020397233E-4</v>
      </c>
      <c r="AK320" s="43">
        <f>_xll.qlIndexFixing($AA$6,$AE320,TRUE,trigger)</f>
        <v>-4.4938965005419089E-4</v>
      </c>
      <c r="AL320" s="45">
        <f t="shared" si="20"/>
        <v>-0.10956640149781445</v>
      </c>
    </row>
    <row r="321" spans="30:38" x14ac:dyDescent="0.2">
      <c r="AD321" s="39" t="s">
        <v>87</v>
      </c>
      <c r="AE321" s="40">
        <f>_xll.qlInterestRateIndexFixingDate($AA$21,AF321)</f>
        <v>42727</v>
      </c>
      <c r="AF321" s="40">
        <f>_xll.qlCalendarAdvance(calendar,$AF320,AD321,,,trigger)</f>
        <v>42732</v>
      </c>
      <c r="AG321" s="40">
        <f>_xll.qlInterestRateIndexMaturity($AA$21,AF321,)</f>
        <v>42822</v>
      </c>
      <c r="AH321" s="43" t="e">
        <f>_xll.qlTenorBasisValue(TenorBasis3M,AF321,_xll.ohTrigger(trigger,$AA$36))</f>
        <v>#NUM!</v>
      </c>
      <c r="AI321" s="90" t="e">
        <f>_xll.qlTenorBasisForwardRate(TenorBasis3M,AF321,_xll.ohTrigger(trigger,$AA$36))</f>
        <v>#NUM!</v>
      </c>
      <c r="AJ321" s="90">
        <f>_xll.qlIndexFixing($AA$21,$AE321,TRUE,_xll.ohTrigger(trigger))</f>
        <v>-4.577915013985745E-4</v>
      </c>
      <c r="AK321" s="43">
        <f>_xll.qlIndexFixing($AA$6,$AE321,TRUE,trigger)</f>
        <v>-4.4510686900612137E-4</v>
      </c>
      <c r="AL321" s="45">
        <f t="shared" si="20"/>
        <v>-0.1268463239245313</v>
      </c>
    </row>
    <row r="322" spans="30:38" x14ac:dyDescent="0.2">
      <c r="AD322" s="39" t="s">
        <v>87</v>
      </c>
      <c r="AE322" s="40">
        <f>_xll.qlInterestRateIndexFixingDate($AA$21,AF322)</f>
        <v>42731</v>
      </c>
      <c r="AF322" s="40">
        <f>_xll.qlCalendarAdvance(calendar,$AF321,AD322,,,trigger)</f>
        <v>42733</v>
      </c>
      <c r="AG322" s="40">
        <f>_xll.qlInterestRateIndexMaturity($AA$21,AF322,)</f>
        <v>42823</v>
      </c>
      <c r="AH322" s="43" t="e">
        <f>_xll.qlTenorBasisValue(TenorBasis3M,AF322,_xll.ohTrigger(trigger,$AA$36))</f>
        <v>#NUM!</v>
      </c>
      <c r="AI322" s="90" t="e">
        <f>_xll.qlTenorBasisForwardRate(TenorBasis3M,AF322,_xll.ohTrigger(trigger,$AA$36))</f>
        <v>#NUM!</v>
      </c>
      <c r="AJ322" s="90">
        <f>_xll.qlIndexFixing($AA$21,$AE322,TRUE,_xll.ohTrigger(trigger))</f>
        <v>-4.5520574889357235E-4</v>
      </c>
      <c r="AK322" s="43">
        <f>_xll.qlIndexFixing($AA$6,$AE322,TRUE,trigger)</f>
        <v>-4.4082384627434391E-4</v>
      </c>
      <c r="AL322" s="45">
        <f t="shared" si="20"/>
        <v>-0.14381902619228434</v>
      </c>
    </row>
    <row r="323" spans="30:38" x14ac:dyDescent="0.2">
      <c r="AD323" s="39" t="s">
        <v>87</v>
      </c>
      <c r="AE323" s="40">
        <f>_xll.qlInterestRateIndexFixingDate($AA$21,AF323)</f>
        <v>42732</v>
      </c>
      <c r="AF323" s="40">
        <f>_xll.qlCalendarAdvance(calendar,$AF322,AD323,,,trigger)</f>
        <v>42734</v>
      </c>
      <c r="AG323" s="40">
        <f>_xll.qlInterestRateIndexMaturity($AA$21,AF323,)</f>
        <v>42825</v>
      </c>
      <c r="AH323" s="43" t="e">
        <f>_xll.qlTenorBasisValue(TenorBasis3M,AF323,_xll.ohTrigger(trigger,$AA$36))</f>
        <v>#NUM!</v>
      </c>
      <c r="AI323" s="90" t="e">
        <f>_xll.qlTenorBasisForwardRate(TenorBasis3M,AF323,_xll.ohTrigger(trigger,$AA$36))</f>
        <v>#NUM!</v>
      </c>
      <c r="AJ323" s="90">
        <f>_xll.qlIndexFixing($AA$21,$AE323,TRUE,_xll.ohTrigger(trigger))</f>
        <v>-4.5131705891476983E-4</v>
      </c>
      <c r="AK323" s="43">
        <f>_xll.qlIndexFixing($AA$6,$AE323,TRUE,trigger)</f>
        <v>-4.3654203294787305E-4</v>
      </c>
      <c r="AL323" s="45">
        <f t="shared" si="20"/>
        <v>-0.14775025966896785</v>
      </c>
    </row>
    <row r="324" spans="30:38" x14ac:dyDescent="0.2">
      <c r="AD324" s="39" t="s">
        <v>87</v>
      </c>
      <c r="AE324" s="40">
        <f>_xll.qlInterestRateIndexFixingDate($AA$21,AF324)</f>
        <v>42733</v>
      </c>
      <c r="AF324" s="40">
        <f>_xll.qlCalendarAdvance(calendar,$AF323,AD324,,,trigger)</f>
        <v>42737</v>
      </c>
      <c r="AG324" s="40">
        <f>_xll.qlInterestRateIndexMaturity($AA$21,AF324,)</f>
        <v>42828</v>
      </c>
      <c r="AH324" s="43" t="e">
        <f>_xll.qlTenorBasisValue(TenorBasis3M,AF324,_xll.ohTrigger(trigger,$AA$36))</f>
        <v>#NUM!</v>
      </c>
      <c r="AI324" s="90" t="e">
        <f>_xll.qlTenorBasisForwardRate(TenorBasis3M,AF324,_xll.ohTrigger(trigger,$AA$36))</f>
        <v>#NUM!</v>
      </c>
      <c r="AJ324" s="90">
        <f>_xll.qlIndexFixing($AA$21,$AE324,TRUE,_xll.ohTrigger(trigger))</f>
        <v>-4.6975461573628299E-4</v>
      </c>
      <c r="AK324" s="43">
        <f>_xll.qlIndexFixing($AA$6,$AE324,TRUE,trigger)</f>
        <v>-4.2371836029044555E-4</v>
      </c>
      <c r="AL324" s="45">
        <f t="shared" ref="AL324:AL387" si="21">(AJ324-AK324)*10000</f>
        <v>-0.46036255445837448</v>
      </c>
    </row>
    <row r="325" spans="30:38" x14ac:dyDescent="0.2">
      <c r="AD325" s="39" t="s">
        <v>87</v>
      </c>
      <c r="AE325" s="40">
        <f>_xll.qlInterestRateIndexFixingDate($AA$21,AF325)</f>
        <v>42734</v>
      </c>
      <c r="AF325" s="40">
        <f>_xll.qlCalendarAdvance(calendar,$AF324,AD325,,,trigger)</f>
        <v>42738</v>
      </c>
      <c r="AG325" s="40">
        <f>_xll.qlInterestRateIndexMaturity($AA$21,AF325,)</f>
        <v>42828</v>
      </c>
      <c r="AH325" s="43" t="e">
        <f>_xll.qlTenorBasisValue(TenorBasis3M,AF325,_xll.ohTrigger(trigger,$AA$36))</f>
        <v>#NUM!</v>
      </c>
      <c r="AI325" s="90" t="e">
        <f>_xll.qlTenorBasisForwardRate(TenorBasis3M,AF325,_xll.ohTrigger(trigger,$AA$36))</f>
        <v>#NUM!</v>
      </c>
      <c r="AJ325" s="90">
        <f>_xll.qlIndexFixing($AA$21,$AE325,TRUE,_xll.ohTrigger(trigger))</f>
        <v>-4.6862506151823524E-4</v>
      </c>
      <c r="AK325" s="43">
        <f>_xll.qlIndexFixing($AA$6,$AE325,TRUE,trigger)</f>
        <v>-4.1945589547534654E-4</v>
      </c>
      <c r="AL325" s="45">
        <f t="shared" si="21"/>
        <v>-0.49169166042888696</v>
      </c>
    </row>
    <row r="326" spans="30:38" x14ac:dyDescent="0.2">
      <c r="AD326" s="39" t="s">
        <v>87</v>
      </c>
      <c r="AE326" s="40">
        <f>_xll.qlInterestRateIndexFixingDate($AA$21,AF326)</f>
        <v>42737</v>
      </c>
      <c r="AF326" s="40">
        <f>_xll.qlCalendarAdvance(calendar,$AF325,AD326,,,trigger)</f>
        <v>42739</v>
      </c>
      <c r="AG326" s="40">
        <f>_xll.qlInterestRateIndexMaturity($AA$21,AF326,)</f>
        <v>42829</v>
      </c>
      <c r="AH326" s="43" t="e">
        <f>_xll.qlTenorBasisValue(TenorBasis3M,AF326,_xll.ohTrigger(trigger,$AA$36))</f>
        <v>#NUM!</v>
      </c>
      <c r="AI326" s="90" t="e">
        <f>_xll.qlTenorBasisForwardRate(TenorBasis3M,AF326,_xll.ohTrigger(trigger,$AA$36))</f>
        <v>#NUM!</v>
      </c>
      <c r="AJ326" s="90">
        <f>_xll.qlIndexFixing($AA$21,$AE326,TRUE,_xll.ohTrigger(trigger))</f>
        <v>-4.6586283986238541E-4</v>
      </c>
      <c r="AK326" s="43">
        <f>_xll.qlIndexFixing($AA$6,$AE326,TRUE,trigger)</f>
        <v>-4.1520189551062683E-4</v>
      </c>
      <c r="AL326" s="45">
        <f t="shared" si="21"/>
        <v>-0.50660944351758586</v>
      </c>
    </row>
    <row r="327" spans="30:38" x14ac:dyDescent="0.2">
      <c r="AD327" s="39" t="s">
        <v>87</v>
      </c>
      <c r="AE327" s="40">
        <f>_xll.qlInterestRateIndexFixingDate($AA$21,AF327)</f>
        <v>42738</v>
      </c>
      <c r="AF327" s="40">
        <f>_xll.qlCalendarAdvance(calendar,$AF326,AD327,,,trigger)</f>
        <v>42740</v>
      </c>
      <c r="AG327" s="40">
        <f>_xll.qlInterestRateIndexMaturity($AA$21,AF327,)</f>
        <v>42830</v>
      </c>
      <c r="AH327" s="43" t="e">
        <f>_xll.qlTenorBasisValue(TenorBasis3M,AF327,_xll.ohTrigger(trigger,$AA$36))</f>
        <v>#NUM!</v>
      </c>
      <c r="AI327" s="90" t="e">
        <f>_xll.qlTenorBasisForwardRate(TenorBasis3M,AF327,_xll.ohTrigger(trigger,$AA$36))</f>
        <v>#NUM!</v>
      </c>
      <c r="AJ327" s="90">
        <f>_xll.qlIndexFixing($AA$21,$AE327,TRUE,_xll.ohTrigger(trigger))</f>
        <v>-4.630727528800449E-4</v>
      </c>
      <c r="AK327" s="43">
        <f>_xll.qlIndexFixing($AA$6,$AE327,TRUE,trigger)</f>
        <v>-4.109578114853006E-4</v>
      </c>
      <c r="AL327" s="45">
        <f t="shared" si="21"/>
        <v>-0.52114941394744296</v>
      </c>
    </row>
    <row r="328" spans="30:38" x14ac:dyDescent="0.2">
      <c r="AD328" s="39" t="s">
        <v>87</v>
      </c>
      <c r="AE328" s="40">
        <f>_xll.qlInterestRateIndexFixingDate($AA$21,AF328)</f>
        <v>42739</v>
      </c>
      <c r="AF328" s="40">
        <f>_xll.qlCalendarAdvance(calendar,$AF327,AD328,,,trigger)</f>
        <v>42741</v>
      </c>
      <c r="AG328" s="40">
        <f>_xll.qlInterestRateIndexMaturity($AA$21,AF328,)</f>
        <v>42831</v>
      </c>
      <c r="AH328" s="43" t="e">
        <f>_xll.qlTenorBasisValue(TenorBasis3M,AF328,_xll.ohTrigger(trigger,$AA$36))</f>
        <v>#NUM!</v>
      </c>
      <c r="AI328" s="90" t="e">
        <f>_xll.qlTenorBasisForwardRate(TenorBasis3M,AF328,_xll.ohTrigger(trigger,$AA$36))</f>
        <v>#NUM!</v>
      </c>
      <c r="AJ328" s="90">
        <f>_xll.qlIndexFixing($AA$21,$AE328,TRUE,_xll.ohTrigger(trigger))</f>
        <v>-4.6025524316561928E-4</v>
      </c>
      <c r="AK328" s="43">
        <f>_xll.qlIndexFixing($AA$6,$AE328,TRUE,trigger)</f>
        <v>-4.0672509448838313E-4</v>
      </c>
      <c r="AL328" s="45">
        <f t="shared" si="21"/>
        <v>-0.53530148677236145</v>
      </c>
    </row>
    <row r="329" spans="30:38" x14ac:dyDescent="0.2">
      <c r="AD329" s="39" t="s">
        <v>87</v>
      </c>
      <c r="AE329" s="40">
        <f>_xll.qlInterestRateIndexFixingDate($AA$21,AF329)</f>
        <v>42740</v>
      </c>
      <c r="AF329" s="40">
        <f>_xll.qlCalendarAdvance(calendar,$AF328,AD329,,,trigger)</f>
        <v>42744</v>
      </c>
      <c r="AG329" s="40">
        <f>_xll.qlInterestRateIndexMaturity($AA$21,AF329,)</f>
        <v>42835</v>
      </c>
      <c r="AH329" s="43" t="e">
        <f>_xll.qlTenorBasisValue(TenorBasis3M,AF329,_xll.ohTrigger(trigger,$AA$36))</f>
        <v>#NUM!</v>
      </c>
      <c r="AI329" s="90" t="e">
        <f>_xll.qlTenorBasisForwardRate(TenorBasis3M,AF329,_xll.ohTrigger(trigger,$AA$36))</f>
        <v>#NUM!</v>
      </c>
      <c r="AJ329" s="90">
        <f>_xll.qlIndexFixing($AA$21,$AE329,TRUE,_xll.ohTrigger(trigger))</f>
        <v>-4.4996392191935049E-4</v>
      </c>
      <c r="AK329" s="43">
        <f>_xll.qlIndexFixing($AA$6,$AE329,TRUE,trigger)</f>
        <v>-3.9410965655822637E-4</v>
      </c>
      <c r="AL329" s="45">
        <f t="shared" si="21"/>
        <v>-0.55854265361124122</v>
      </c>
    </row>
    <row r="330" spans="30:38" x14ac:dyDescent="0.2">
      <c r="AD330" s="39" t="s">
        <v>87</v>
      </c>
      <c r="AE330" s="40">
        <f>_xll.qlInterestRateIndexFixingDate($AA$21,AF330)</f>
        <v>42741</v>
      </c>
      <c r="AF330" s="40">
        <f>_xll.qlCalendarAdvance(calendar,$AF329,AD330,,,trigger)</f>
        <v>42745</v>
      </c>
      <c r="AG330" s="40">
        <f>_xll.qlInterestRateIndexMaturity($AA$21,AF330,)</f>
        <v>42835</v>
      </c>
      <c r="AH330" s="43" t="e">
        <f>_xll.qlTenorBasisValue(TenorBasis3M,AF330,_xll.ohTrigger(trigger,$AA$36))</f>
        <v>#NUM!</v>
      </c>
      <c r="AI330" s="90" t="e">
        <f>_xll.qlTenorBasisForwardRate(TenorBasis3M,AF330,_xll.ohTrigger(trigger,$AA$36))</f>
        <v>#NUM!</v>
      </c>
      <c r="AJ330" s="90">
        <f>_xll.qlIndexFixing($AA$21,$AE330,TRUE,_xll.ohTrigger(trigger))</f>
        <v>-4.4871982897332074E-4</v>
      </c>
      <c r="AK330" s="43">
        <f>_xll.qlIndexFixing($AA$6,$AE330,TRUE,trigger)</f>
        <v>-3.8993691856508783E-4</v>
      </c>
      <c r="AL330" s="45">
        <f t="shared" si="21"/>
        <v>-0.58782910408232913</v>
      </c>
    </row>
    <row r="331" spans="30:38" x14ac:dyDescent="0.2">
      <c r="AD331" s="39" t="s">
        <v>87</v>
      </c>
      <c r="AE331" s="40">
        <f>_xll.qlInterestRateIndexFixingDate($AA$21,AF331)</f>
        <v>42744</v>
      </c>
      <c r="AF331" s="40">
        <f>_xll.qlCalendarAdvance(calendar,$AF330,AD331,,,trigger)</f>
        <v>42746</v>
      </c>
      <c r="AG331" s="40">
        <f>_xll.qlInterestRateIndexMaturity($AA$21,AF331,)</f>
        <v>42836</v>
      </c>
      <c r="AH331" s="43" t="e">
        <f>_xll.qlTenorBasisValue(TenorBasis3M,AF331,_xll.ohTrigger(trigger,$AA$36))</f>
        <v>#NUM!</v>
      </c>
      <c r="AI331" s="90" t="e">
        <f>_xll.qlTenorBasisForwardRate(TenorBasis3M,AF331,_xll.ohTrigger(trigger,$AA$36))</f>
        <v>#NUM!</v>
      </c>
      <c r="AJ331" s="90">
        <f>_xll.qlIndexFixing($AA$21,$AE331,TRUE,_xll.ohTrigger(trigger))</f>
        <v>-4.4577184458782781E-4</v>
      </c>
      <c r="AK331" s="43">
        <f>_xll.qlIndexFixing($AA$6,$AE331,TRUE,trigger)</f>
        <v>-3.8578280304543038E-4</v>
      </c>
      <c r="AL331" s="45">
        <f t="shared" si="21"/>
        <v>-0.59989041542397437</v>
      </c>
    </row>
    <row r="332" spans="30:38" x14ac:dyDescent="0.2">
      <c r="AD332" s="39" t="s">
        <v>87</v>
      </c>
      <c r="AE332" s="40">
        <f>_xll.qlInterestRateIndexFixingDate($AA$21,AF332)</f>
        <v>42745</v>
      </c>
      <c r="AF332" s="40">
        <f>_xll.qlCalendarAdvance(calendar,$AF331,AD332,,,trigger)</f>
        <v>42747</v>
      </c>
      <c r="AG332" s="40">
        <f>_xll.qlInterestRateIndexMaturity($AA$21,AF332,)</f>
        <v>42837</v>
      </c>
      <c r="AH332" s="43" t="e">
        <f>_xll.qlTenorBasisValue(TenorBasis3M,AF332,_xll.ohTrigger(trigger,$AA$36))</f>
        <v>#NUM!</v>
      </c>
      <c r="AI332" s="90" t="e">
        <f>_xll.qlTenorBasisForwardRate(TenorBasis3M,AF332,_xll.ohTrigger(trigger,$AA$36))</f>
        <v>#NUM!</v>
      </c>
      <c r="AJ332" s="90">
        <f>_xll.qlIndexFixing($AA$21,$AE332,TRUE,_xll.ohTrigger(trigger))</f>
        <v>-4.4279909307221033E-4</v>
      </c>
      <c r="AK332" s="43">
        <f>_xll.qlIndexFixing($AA$6,$AE332,TRUE,trigger)</f>
        <v>-3.8164876108826847E-4</v>
      </c>
      <c r="AL332" s="45">
        <f t="shared" si="21"/>
        <v>-0.61150331983941852</v>
      </c>
    </row>
    <row r="333" spans="30:38" x14ac:dyDescent="0.2">
      <c r="AD333" s="39" t="s">
        <v>87</v>
      </c>
      <c r="AE333" s="40">
        <f>_xll.qlInterestRateIndexFixingDate($AA$21,AF333)</f>
        <v>42746</v>
      </c>
      <c r="AF333" s="40">
        <f>_xll.qlCalendarAdvance(calendar,$AF332,AD333,,,trigger)</f>
        <v>42748</v>
      </c>
      <c r="AG333" s="40">
        <f>_xll.qlInterestRateIndexMaturity($AA$21,AF333,)</f>
        <v>42838</v>
      </c>
      <c r="AH333" s="43" t="e">
        <f>_xll.qlTenorBasisValue(TenorBasis3M,AF333,_xll.ohTrigger(trigger,$AA$36))</f>
        <v>#NUM!</v>
      </c>
      <c r="AI333" s="90" t="e">
        <f>_xll.qlTenorBasisForwardRate(TenorBasis3M,AF333,_xll.ohTrigger(trigger,$AA$36))</f>
        <v>#NUM!</v>
      </c>
      <c r="AJ333" s="90">
        <f>_xll.qlIndexFixing($AA$21,$AE333,TRUE,_xll.ohTrigger(trigger))</f>
        <v>-4.3980201702487065E-4</v>
      </c>
      <c r="AK333" s="43">
        <f>_xll.qlIndexFixing($AA$6,$AE333,TRUE,trigger)</f>
        <v>-3.7753624378261685E-4</v>
      </c>
      <c r="AL333" s="45">
        <f t="shared" si="21"/>
        <v>-0.62265773242253797</v>
      </c>
    </row>
    <row r="334" spans="30:38" x14ac:dyDescent="0.2">
      <c r="AD334" s="39" t="s">
        <v>87</v>
      </c>
      <c r="AE334" s="40">
        <f>_xll.qlInterestRateIndexFixingDate($AA$21,AF334)</f>
        <v>42747</v>
      </c>
      <c r="AF334" s="40">
        <f>_xll.qlCalendarAdvance(calendar,$AF333,AD334,,,trigger)</f>
        <v>42751</v>
      </c>
      <c r="AG334" s="40">
        <f>_xll.qlInterestRateIndexMaturity($AA$21,AF334,)</f>
        <v>42843</v>
      </c>
      <c r="AH334" s="43" t="e">
        <f>_xll.qlTenorBasisValue(TenorBasis3M,AF334,_xll.ohTrigger(trigger,$AA$36))</f>
        <v>#NUM!</v>
      </c>
      <c r="AI334" s="90" t="e">
        <f>_xll.qlTenorBasisForwardRate(TenorBasis3M,AF334,_xll.ohTrigger(trigger,$AA$36))</f>
        <v>#NUM!</v>
      </c>
      <c r="AJ334" s="90">
        <f>_xll.qlIndexFixing($AA$21,$AE334,TRUE,_xll.ohTrigger(trigger))</f>
        <v>-4.2719441390076906E-4</v>
      </c>
      <c r="AK334" s="43">
        <f>_xll.qlIndexFixing($AA$6,$AE334,TRUE,trigger)</f>
        <v>-3.6534235066486818E-4</v>
      </c>
      <c r="AL334" s="45">
        <f t="shared" si="21"/>
        <v>-0.61852063235900878</v>
      </c>
    </row>
    <row r="335" spans="30:38" x14ac:dyDescent="0.2">
      <c r="AD335" s="39" t="s">
        <v>87</v>
      </c>
      <c r="AE335" s="40">
        <f>_xll.qlInterestRateIndexFixingDate($AA$21,AF335)</f>
        <v>42748</v>
      </c>
      <c r="AF335" s="40">
        <f>_xll.qlCalendarAdvance(calendar,$AF334,AD335,,,trigger)</f>
        <v>42752</v>
      </c>
      <c r="AG335" s="40">
        <f>_xll.qlInterestRateIndexMaturity($AA$21,AF335,)</f>
        <v>42843</v>
      </c>
      <c r="AH335" s="43" t="e">
        <f>_xll.qlTenorBasisValue(TenorBasis3M,AF335,_xll.ohTrigger(trigger,$AA$36))</f>
        <v>#NUM!</v>
      </c>
      <c r="AI335" s="90" t="e">
        <f>_xll.qlTenorBasisForwardRate(TenorBasis3M,AF335,_xll.ohTrigger(trigger,$AA$36))</f>
        <v>#NUM!</v>
      </c>
      <c r="AJ335" s="90">
        <f>_xll.qlIndexFixing($AA$21,$AE335,TRUE,_xll.ohTrigger(trigger))</f>
        <v>-4.2583632216342958E-4</v>
      </c>
      <c r="AK335" s="43">
        <f>_xll.qlIndexFixing($AA$6,$AE335,TRUE,trigger)</f>
        <v>-3.6133044285540256E-4</v>
      </c>
      <c r="AL335" s="45">
        <f t="shared" si="21"/>
        <v>-0.64505879308027014</v>
      </c>
    </row>
    <row r="336" spans="30:38" x14ac:dyDescent="0.2">
      <c r="AD336" s="39" t="s">
        <v>87</v>
      </c>
      <c r="AE336" s="40">
        <f>_xll.qlInterestRateIndexFixingDate($AA$21,AF336)</f>
        <v>42751</v>
      </c>
      <c r="AF336" s="40">
        <f>_xll.qlCalendarAdvance(calendar,$AF335,AD336,,,trigger)</f>
        <v>42753</v>
      </c>
      <c r="AG336" s="40">
        <f>_xll.qlInterestRateIndexMaturity($AA$21,AF336,)</f>
        <v>42843</v>
      </c>
      <c r="AH336" s="43" t="e">
        <f>_xll.qlTenorBasisValue(TenorBasis3M,AF336,_xll.ohTrigger(trigger,$AA$36))</f>
        <v>#NUM!</v>
      </c>
      <c r="AI336" s="90" t="e">
        <f>_xll.qlTenorBasisForwardRate(TenorBasis3M,AF336,_xll.ohTrigger(trigger,$AA$36))</f>
        <v>#NUM!</v>
      </c>
      <c r="AJ336" s="90">
        <f>_xll.qlIndexFixing($AA$21,$AE336,TRUE,_xll.ohTrigger(trigger))</f>
        <v>-4.2446726000244794E-4</v>
      </c>
      <c r="AK336" s="43">
        <f>_xll.qlIndexFixing($AA$6,$AE336,TRUE,trigger)</f>
        <v>-3.5734731514251977E-4</v>
      </c>
      <c r="AL336" s="45">
        <f t="shared" si="21"/>
        <v>-0.67119944859928182</v>
      </c>
    </row>
    <row r="337" spans="30:38" x14ac:dyDescent="0.2">
      <c r="AD337" s="39" t="s">
        <v>87</v>
      </c>
      <c r="AE337" s="40">
        <f>_xll.qlInterestRateIndexFixingDate($AA$21,AF337)</f>
        <v>42752</v>
      </c>
      <c r="AF337" s="40">
        <f>_xll.qlCalendarAdvance(calendar,$AF336,AD337,,,trigger)</f>
        <v>42754</v>
      </c>
      <c r="AG337" s="40">
        <f>_xll.qlInterestRateIndexMaturity($AA$21,AF337,)</f>
        <v>42844</v>
      </c>
      <c r="AH337" s="43" t="e">
        <f>_xll.qlTenorBasisValue(TenorBasis3M,AF337,_xll.ohTrigger(trigger,$AA$36))</f>
        <v>#NUM!</v>
      </c>
      <c r="AI337" s="90" t="e">
        <f>_xll.qlTenorBasisForwardRate(TenorBasis3M,AF337,_xll.ohTrigger(trigger,$AA$36))</f>
        <v>#NUM!</v>
      </c>
      <c r="AJ337" s="90">
        <f>_xll.qlIndexFixing($AA$21,$AE337,TRUE,_xll.ohTrigger(trigger))</f>
        <v>-4.2133353148177122E-4</v>
      </c>
      <c r="AK337" s="43">
        <f>_xll.qlIndexFixing($AA$6,$AE337,TRUE,trigger)</f>
        <v>-3.5339441861523442E-4</v>
      </c>
      <c r="AL337" s="45">
        <f t="shared" si="21"/>
        <v>-0.67939112866536799</v>
      </c>
    </row>
    <row r="338" spans="30:38" x14ac:dyDescent="0.2">
      <c r="AD338" s="39" t="s">
        <v>87</v>
      </c>
      <c r="AE338" s="40">
        <f>_xll.qlInterestRateIndexFixingDate($AA$21,AF338)</f>
        <v>42753</v>
      </c>
      <c r="AF338" s="40">
        <f>_xll.qlCalendarAdvance(calendar,$AF337,AD338,,,trigger)</f>
        <v>42755</v>
      </c>
      <c r="AG338" s="40">
        <f>_xll.qlInterestRateIndexMaturity($AA$21,AF338,)</f>
        <v>42845</v>
      </c>
      <c r="AH338" s="43" t="e">
        <f>_xll.qlTenorBasisValue(TenorBasis3M,AF338,_xll.ohTrigger(trigger,$AA$36))</f>
        <v>#NUM!</v>
      </c>
      <c r="AI338" s="90" t="e">
        <f>_xll.qlTenorBasisForwardRate(TenorBasis3M,AF338,_xll.ohTrigger(trigger,$AA$36))</f>
        <v>#NUM!</v>
      </c>
      <c r="AJ338" s="90">
        <f>_xll.qlIndexFixing($AA$21,$AE338,TRUE,_xll.ohTrigger(trigger))</f>
        <v>-4.1817857667592051E-4</v>
      </c>
      <c r="AK338" s="43">
        <f>_xll.qlIndexFixing($AA$6,$AE338,TRUE,trigger)</f>
        <v>-3.4947320436256105E-4</v>
      </c>
      <c r="AL338" s="45">
        <f t="shared" si="21"/>
        <v>-0.6870537231335947</v>
      </c>
    </row>
    <row r="339" spans="30:38" x14ac:dyDescent="0.2">
      <c r="AD339" s="39" t="s">
        <v>87</v>
      </c>
      <c r="AE339" s="40">
        <f>_xll.qlInterestRateIndexFixingDate($AA$21,AF339)</f>
        <v>42754</v>
      </c>
      <c r="AF339" s="40">
        <f>_xll.qlCalendarAdvance(calendar,$AF338,AD339,,,trigger)</f>
        <v>42758</v>
      </c>
      <c r="AG339" s="40">
        <f>_xll.qlInterestRateIndexMaturity($AA$21,AF339,)</f>
        <v>42849</v>
      </c>
      <c r="AH339" s="43" t="e">
        <f>_xll.qlTenorBasisValue(TenorBasis3M,AF339,_xll.ohTrigger(trigger,$AA$36))</f>
        <v>#NUM!</v>
      </c>
      <c r="AI339" s="90" t="e">
        <f>_xll.qlTenorBasisForwardRate(TenorBasis3M,AF339,_xll.ohTrigger(trigger,$AA$36))</f>
        <v>#NUM!</v>
      </c>
      <c r="AJ339" s="90">
        <f>_xll.qlIndexFixing($AA$21,$AE339,TRUE,_xll.ohTrigger(trigger))</f>
        <v>-4.0681255286818834E-4</v>
      </c>
      <c r="AK339" s="43">
        <f>_xll.qlIndexFixing($AA$6,$AE339,TRUE,trigger)</f>
        <v>-3.3791416614235782E-4</v>
      </c>
      <c r="AL339" s="45">
        <f t="shared" si="21"/>
        <v>-0.68898386725830518</v>
      </c>
    </row>
    <row r="340" spans="30:38" x14ac:dyDescent="0.2">
      <c r="AD340" s="39" t="s">
        <v>87</v>
      </c>
      <c r="AE340" s="40">
        <f>_xll.qlInterestRateIndexFixingDate($AA$21,AF340)</f>
        <v>42755</v>
      </c>
      <c r="AF340" s="40">
        <f>_xll.qlCalendarAdvance(calendar,$AF339,AD340,,,trigger)</f>
        <v>42759</v>
      </c>
      <c r="AG340" s="40">
        <f>_xll.qlInterestRateIndexMaturity($AA$21,AF340,)</f>
        <v>42849</v>
      </c>
      <c r="AH340" s="43" t="e">
        <f>_xll.qlTenorBasisValue(TenorBasis3M,AF340,_xll.ohTrigger(trigger,$AA$36))</f>
        <v>#NUM!</v>
      </c>
      <c r="AI340" s="90" t="e">
        <f>_xll.qlTenorBasisForwardRate(TenorBasis3M,AF340,_xll.ohTrigger(trigger,$AA$36))</f>
        <v>#NUM!</v>
      </c>
      <c r="AJ340" s="90">
        <f>_xll.qlIndexFixing($AA$21,$AE340,TRUE,_xll.ohTrigger(trigger))</f>
        <v>-4.0535534682151209E-4</v>
      </c>
      <c r="AK340" s="43">
        <f>_xll.qlIndexFixing($AA$6,$AE340,TRUE,trigger)</f>
        <v>-3.3413419187827757E-4</v>
      </c>
      <c r="AL340" s="45">
        <f t="shared" si="21"/>
        <v>-0.7122115494323451</v>
      </c>
    </row>
    <row r="341" spans="30:38" x14ac:dyDescent="0.2">
      <c r="AD341" s="39" t="s">
        <v>87</v>
      </c>
      <c r="AE341" s="40">
        <f>_xll.qlInterestRateIndexFixingDate($AA$21,AF341)</f>
        <v>42758</v>
      </c>
      <c r="AF341" s="40">
        <f>_xll.qlCalendarAdvance(calendar,$AF340,AD341,,,trigger)</f>
        <v>42760</v>
      </c>
      <c r="AG341" s="40">
        <f>_xll.qlInterestRateIndexMaturity($AA$21,AF341,)</f>
        <v>42850</v>
      </c>
      <c r="AH341" s="43" t="e">
        <f>_xll.qlTenorBasisValue(TenorBasis3M,AF341,_xll.ohTrigger(trigger,$AA$36))</f>
        <v>#NUM!</v>
      </c>
      <c r="AI341" s="90" t="e">
        <f>_xll.qlTenorBasisForwardRate(TenorBasis3M,AF341,_xll.ohTrigger(trigger,$AA$36))</f>
        <v>#NUM!</v>
      </c>
      <c r="AJ341" s="90">
        <f>_xll.qlIndexFixing($AA$21,$AE341,TRUE,_xll.ohTrigger(trigger))</f>
        <v>-4.0210089976344676E-4</v>
      </c>
      <c r="AK341" s="43">
        <f>_xll.qlIndexFixing($AA$6,$AE341,TRUE,trigger)</f>
        <v>-3.3039315533388194E-4</v>
      </c>
      <c r="AL341" s="45">
        <f t="shared" si="21"/>
        <v>-0.71707744429564824</v>
      </c>
    </row>
    <row r="342" spans="30:38" x14ac:dyDescent="0.2">
      <c r="AD342" s="39" t="s">
        <v>87</v>
      </c>
      <c r="AE342" s="40">
        <f>_xll.qlInterestRateIndexFixingDate($AA$21,AF342)</f>
        <v>42759</v>
      </c>
      <c r="AF342" s="40">
        <f>_xll.qlCalendarAdvance(calendar,$AF341,AD342,,,trigger)</f>
        <v>42761</v>
      </c>
      <c r="AG342" s="40">
        <f>_xll.qlInterestRateIndexMaturity($AA$21,AF342,)</f>
        <v>42851</v>
      </c>
      <c r="AH342" s="43" t="e">
        <f>_xll.qlTenorBasisValue(TenorBasis3M,AF342,_xll.ohTrigger(trigger,$AA$36))</f>
        <v>#NUM!</v>
      </c>
      <c r="AI342" s="90" t="e">
        <f>_xll.qlTenorBasisForwardRate(TenorBasis3M,AF342,_xll.ohTrigger(trigger,$AA$36))</f>
        <v>#NUM!</v>
      </c>
      <c r="AJ342" s="90">
        <f>_xll.qlIndexFixing($AA$21,$AE342,TRUE,_xll.ohTrigger(trigger))</f>
        <v>-3.9882788209899545E-4</v>
      </c>
      <c r="AK342" s="43">
        <f>_xll.qlIndexFixing($AA$6,$AE342,TRUE,trigger)</f>
        <v>-3.2669250759818555E-4</v>
      </c>
      <c r="AL342" s="45">
        <f t="shared" si="21"/>
        <v>-0.7213537450080989</v>
      </c>
    </row>
    <row r="343" spans="30:38" x14ac:dyDescent="0.2">
      <c r="AD343" s="39" t="s">
        <v>87</v>
      </c>
      <c r="AE343" s="40">
        <f>_xll.qlInterestRateIndexFixingDate($AA$21,AF343)</f>
        <v>42760</v>
      </c>
      <c r="AF343" s="40">
        <f>_xll.qlCalendarAdvance(calendar,$AF342,AD343,,,trigger)</f>
        <v>42762</v>
      </c>
      <c r="AG343" s="40">
        <f>_xll.qlInterestRateIndexMaturity($AA$21,AF343,)</f>
        <v>42852</v>
      </c>
      <c r="AH343" s="43" t="e">
        <f>_xll.qlTenorBasisValue(TenorBasis3M,AF343,_xll.ohTrigger(trigger,$AA$36))</f>
        <v>#NUM!</v>
      </c>
      <c r="AI343" s="90" t="e">
        <f>_xll.qlTenorBasisForwardRate(TenorBasis3M,AF343,_xll.ohTrigger(trigger,$AA$36))</f>
        <v>#NUM!</v>
      </c>
      <c r="AJ343" s="90">
        <f>_xll.qlIndexFixing($AA$21,$AE343,TRUE,_xll.ohTrigger(trigger))</f>
        <v>-3.9553673644432408E-4</v>
      </c>
      <c r="AK343" s="43">
        <f>_xll.qlIndexFixing($AA$6,$AE343,TRUE,trigger)</f>
        <v>-3.2303369976020255E-4</v>
      </c>
      <c r="AL343" s="45">
        <f t="shared" si="21"/>
        <v>-0.72503036684121525</v>
      </c>
    </row>
    <row r="344" spans="30:38" x14ac:dyDescent="0.2">
      <c r="AD344" s="39" t="s">
        <v>87</v>
      </c>
      <c r="AE344" s="40">
        <f>_xll.qlInterestRateIndexFixingDate($AA$21,AF344)</f>
        <v>42761</v>
      </c>
      <c r="AF344" s="40">
        <f>_xll.qlCalendarAdvance(calendar,$AF343,AD344,,,trigger)</f>
        <v>42765</v>
      </c>
      <c r="AG344" s="40">
        <f>_xll.qlInterestRateIndexMaturity($AA$21,AF344,)</f>
        <v>42853</v>
      </c>
      <c r="AH344" s="43" t="e">
        <f>_xll.qlTenorBasisValue(TenorBasis3M,AF344,_xll.ohTrigger(trigger,$AA$36))</f>
        <v>#NUM!</v>
      </c>
      <c r="AI344" s="90" t="e">
        <f>_xll.qlTenorBasisForwardRate(TenorBasis3M,AF344,_xll.ohTrigger(trigger,$AA$36))</f>
        <v>#NUM!</v>
      </c>
      <c r="AJ344" s="90">
        <f>_xll.qlIndexFixing($AA$21,$AE344,TRUE,_xll.ohTrigger(trigger))</f>
        <v>-3.8917141340249535E-4</v>
      </c>
      <c r="AK344" s="43">
        <f>_xll.qlIndexFixing($AA$6,$AE344,TRUE,trigger)</f>
        <v>-3.1232282652268219E-4</v>
      </c>
      <c r="AL344" s="45">
        <f t="shared" si="21"/>
        <v>-0.76848586879813163</v>
      </c>
    </row>
    <row r="345" spans="30:38" x14ac:dyDescent="0.2">
      <c r="AD345" s="39" t="s">
        <v>87</v>
      </c>
      <c r="AE345" s="40">
        <f>_xll.qlInterestRateIndexFixingDate($AA$21,AF345)</f>
        <v>42762</v>
      </c>
      <c r="AF345" s="40">
        <f>_xll.qlCalendarAdvance(calendar,$AF344,AD345,,,trigger)</f>
        <v>42766</v>
      </c>
      <c r="AG345" s="40">
        <f>_xll.qlInterestRateIndexMaturity($AA$21,AF345,)</f>
        <v>42853</v>
      </c>
      <c r="AH345" s="43" t="e">
        <f>_xll.qlTenorBasisValue(TenorBasis3M,AF345,_xll.ohTrigger(trigger,$AA$36))</f>
        <v>#NUM!</v>
      </c>
      <c r="AI345" s="90" t="e">
        <f>_xll.qlTenorBasisForwardRate(TenorBasis3M,AF345,_xll.ohTrigger(trigger,$AA$36))</f>
        <v>#NUM!</v>
      </c>
      <c r="AJ345" s="90">
        <f>_xll.qlIndexFixing($AA$21,$AE345,TRUE,_xll.ohTrigger(trigger))</f>
        <v>-3.8762771723099831E-4</v>
      </c>
      <c r="AK345" s="43">
        <f>_xll.qlIndexFixing($AA$6,$AE345,TRUE,trigger)</f>
        <v>-3.0884588916569981E-4</v>
      </c>
      <c r="AL345" s="45">
        <f t="shared" si="21"/>
        <v>-0.78781828065298498</v>
      </c>
    </row>
    <row r="346" spans="30:38" x14ac:dyDescent="0.2">
      <c r="AD346" s="39" t="s">
        <v>87</v>
      </c>
      <c r="AE346" s="40">
        <f>_xll.qlInterestRateIndexFixingDate($AA$21,AF346)</f>
        <v>42765</v>
      </c>
      <c r="AF346" s="40">
        <f>_xll.qlCalendarAdvance(calendar,$AF345,AD346,,,trigger)</f>
        <v>42767</v>
      </c>
      <c r="AG346" s="40">
        <f>_xll.qlInterestRateIndexMaturity($AA$21,AF346,)</f>
        <v>42857</v>
      </c>
      <c r="AH346" s="43" t="e">
        <f>_xll.qlTenorBasisValue(TenorBasis3M,AF346,_xll.ohTrigger(trigger,$AA$36))</f>
        <v>#NUM!</v>
      </c>
      <c r="AI346" s="90" t="e">
        <f>_xll.qlTenorBasisForwardRate(TenorBasis3M,AF346,_xll.ohTrigger(trigger,$AA$36))</f>
        <v>#NUM!</v>
      </c>
      <c r="AJ346" s="90">
        <f>_xll.qlIndexFixing($AA$21,$AE346,TRUE,_xll.ohTrigger(trigger))</f>
        <v>-3.7882458000249031E-4</v>
      </c>
      <c r="AK346" s="43">
        <f>_xll.qlIndexFixing($AA$6,$AE346,TRUE,trigger)</f>
        <v>-3.0541804715150385E-4</v>
      </c>
      <c r="AL346" s="45">
        <f t="shared" si="21"/>
        <v>-0.73406532850986461</v>
      </c>
    </row>
    <row r="347" spans="30:38" x14ac:dyDescent="0.2">
      <c r="AD347" s="39" t="s">
        <v>87</v>
      </c>
      <c r="AE347" s="40">
        <f>_xll.qlInterestRateIndexFixingDate($AA$21,AF347)</f>
        <v>42766</v>
      </c>
      <c r="AF347" s="40">
        <f>_xll.qlCalendarAdvance(calendar,$AF346,AD347,,,trigger)</f>
        <v>42768</v>
      </c>
      <c r="AG347" s="40">
        <f>_xll.qlInterestRateIndexMaturity($AA$21,AF347,)</f>
        <v>42857</v>
      </c>
      <c r="AH347" s="43" t="e">
        <f>_xll.qlTenorBasisValue(TenorBasis3M,AF347,_xll.ohTrigger(trigger,$AA$36))</f>
        <v>#NUM!</v>
      </c>
      <c r="AI347" s="90" t="e">
        <f>_xll.qlTenorBasisForwardRate(TenorBasis3M,AF347,_xll.ohTrigger(trigger,$AA$36))</f>
        <v>#NUM!</v>
      </c>
      <c r="AJ347" s="90">
        <f>_xll.qlIndexFixing($AA$21,$AE347,TRUE,_xll.ohTrigger(trigger))</f>
        <v>-3.7724928311693958E-4</v>
      </c>
      <c r="AK347" s="43">
        <f>_xll.qlIndexFixing($AA$6,$AE347,TRUE,trigger)</f>
        <v>-3.0204075156910882E-4</v>
      </c>
      <c r="AL347" s="45">
        <f t="shared" si="21"/>
        <v>-0.75208531547830759</v>
      </c>
    </row>
    <row r="348" spans="30:38" x14ac:dyDescent="0.2">
      <c r="AD348" s="39" t="s">
        <v>87</v>
      </c>
      <c r="AE348" s="40">
        <f>_xll.qlInterestRateIndexFixingDate($AA$21,AF348)</f>
        <v>42767</v>
      </c>
      <c r="AF348" s="40">
        <f>_xll.qlCalendarAdvance(calendar,$AF347,AD348,,,trigger)</f>
        <v>42769</v>
      </c>
      <c r="AG348" s="40">
        <f>_xll.qlInterestRateIndexMaturity($AA$21,AF348,)</f>
        <v>42858</v>
      </c>
      <c r="AH348" s="43" t="e">
        <f>_xll.qlTenorBasisValue(TenorBasis3M,AF348,_xll.ohTrigger(trigger,$AA$36))</f>
        <v>#NUM!</v>
      </c>
      <c r="AI348" s="90" t="e">
        <f>_xll.qlTenorBasisForwardRate(TenorBasis3M,AF348,_xll.ohTrigger(trigger,$AA$36))</f>
        <v>#NUM!</v>
      </c>
      <c r="AJ348" s="90">
        <f>_xll.qlIndexFixing($AA$21,$AE348,TRUE,_xll.ohTrigger(trigger))</f>
        <v>-3.7384612112607645E-4</v>
      </c>
      <c r="AK348" s="43">
        <f>_xll.qlIndexFixing($AA$6,$AE348,TRUE,trigger)</f>
        <v>-2.9871545350752929E-4</v>
      </c>
      <c r="AL348" s="45">
        <f t="shared" si="21"/>
        <v>-0.75130667618547164</v>
      </c>
    </row>
    <row r="349" spans="30:38" x14ac:dyDescent="0.2">
      <c r="AD349" s="39" t="s">
        <v>87</v>
      </c>
      <c r="AE349" s="40">
        <f>_xll.qlInterestRateIndexFixingDate($AA$21,AF349)</f>
        <v>42768</v>
      </c>
      <c r="AF349" s="40">
        <f>_xll.qlCalendarAdvance(calendar,$AF348,AD349,,,trigger)</f>
        <v>42772</v>
      </c>
      <c r="AG349" s="40">
        <f>_xll.qlInterestRateIndexMaturity($AA$21,AF349,)</f>
        <v>42863</v>
      </c>
      <c r="AH349" s="43" t="e">
        <f>_xll.qlTenorBasisValue(TenorBasis3M,AF349,_xll.ohTrigger(trigger,$AA$36))</f>
        <v>#NUM!</v>
      </c>
      <c r="AI349" s="90" t="e">
        <f>_xll.qlTenorBasisForwardRate(TenorBasis3M,AF349,_xll.ohTrigger(trigger,$AA$36))</f>
        <v>#NUM!</v>
      </c>
      <c r="AJ349" s="90">
        <f>_xll.qlIndexFixing($AA$21,$AE349,TRUE,_xll.ohTrigger(trigger))</f>
        <v>-3.5990218372736654E-4</v>
      </c>
      <c r="AK349" s="43">
        <f>_xll.qlIndexFixing($AA$6,$AE349,TRUE,trigger)</f>
        <v>-2.8906605533782909E-4</v>
      </c>
      <c r="AL349" s="45">
        <f t="shared" si="21"/>
        <v>-0.70836128389537456</v>
      </c>
    </row>
    <row r="350" spans="30:38" x14ac:dyDescent="0.2">
      <c r="AD350" s="39" t="s">
        <v>87</v>
      </c>
      <c r="AE350" s="40">
        <f>_xll.qlInterestRateIndexFixingDate($AA$21,AF350)</f>
        <v>42769</v>
      </c>
      <c r="AF350" s="40">
        <f>_xll.qlCalendarAdvance(calendar,$AF349,AD350,,,trigger)</f>
        <v>42773</v>
      </c>
      <c r="AG350" s="40">
        <f>_xll.qlInterestRateIndexMaturity($AA$21,AF350,)</f>
        <v>42863</v>
      </c>
      <c r="AH350" s="43" t="e">
        <f>_xll.qlTenorBasisValue(TenorBasis3M,AF350,_xll.ohTrigger(trigger,$AA$36))</f>
        <v>#NUM!</v>
      </c>
      <c r="AI350" s="90" t="e">
        <f>_xll.qlTenorBasisForwardRate(TenorBasis3M,AF350,_xll.ohTrigger(trigger,$AA$36))</f>
        <v>#NUM!</v>
      </c>
      <c r="AJ350" s="90">
        <f>_xll.qlIndexFixing($AA$21,$AE350,TRUE,_xll.ohTrigger(trigger))</f>
        <v>-3.5826427662888349E-4</v>
      </c>
      <c r="AK350" s="43">
        <f>_xll.qlIndexFixing($AA$6,$AE350,TRUE,trigger)</f>
        <v>-2.8596325824965704E-4</v>
      </c>
      <c r="AL350" s="45">
        <f t="shared" si="21"/>
        <v>-0.72301018379226456</v>
      </c>
    </row>
    <row r="351" spans="30:38" x14ac:dyDescent="0.2">
      <c r="AD351" s="39" t="s">
        <v>87</v>
      </c>
      <c r="AE351" s="40">
        <f>_xll.qlInterestRateIndexFixingDate($AA$21,AF351)</f>
        <v>42772</v>
      </c>
      <c r="AF351" s="40">
        <f>_xll.qlCalendarAdvance(calendar,$AF350,AD351,,,trigger)</f>
        <v>42774</v>
      </c>
      <c r="AG351" s="40">
        <f>_xll.qlInterestRateIndexMaturity($AA$21,AF351,)</f>
        <v>42863</v>
      </c>
      <c r="AH351" s="43" t="e">
        <f>_xll.qlTenorBasisValue(TenorBasis3M,AF351,_xll.ohTrigger(trigger,$AA$36))</f>
        <v>#NUM!</v>
      </c>
      <c r="AI351" s="90" t="e">
        <f>_xll.qlTenorBasisForwardRate(TenorBasis3M,AF351,_xll.ohTrigger(trigger,$AA$36))</f>
        <v>#NUM!</v>
      </c>
      <c r="AJ351" s="90">
        <f>_xll.qlIndexFixing($AA$21,$AE351,TRUE,_xll.ohTrigger(trigger))</f>
        <v>-3.5661702663072111E-4</v>
      </c>
      <c r="AK351" s="43">
        <f>_xll.qlIndexFixing($AA$6,$AE351,TRUE,trigger)</f>
        <v>-2.8291971412737309E-4</v>
      </c>
      <c r="AL351" s="45">
        <f t="shared" si="21"/>
        <v>-0.73697312503348023</v>
      </c>
    </row>
    <row r="352" spans="30:38" x14ac:dyDescent="0.2">
      <c r="AD352" s="39" t="s">
        <v>87</v>
      </c>
      <c r="AE352" s="40">
        <f>_xll.qlInterestRateIndexFixingDate($AA$21,AF352)</f>
        <v>42773</v>
      </c>
      <c r="AF352" s="40">
        <f>_xll.qlCalendarAdvance(calendar,$AF351,AD352,,,trigger)</f>
        <v>42775</v>
      </c>
      <c r="AG352" s="40">
        <f>_xll.qlInterestRateIndexMaturity($AA$21,AF352,)</f>
        <v>42864</v>
      </c>
      <c r="AH352" s="43" t="e">
        <f>_xll.qlTenorBasisValue(TenorBasis3M,AF352,_xll.ohTrigger(trigger,$AA$36))</f>
        <v>#NUM!</v>
      </c>
      <c r="AI352" s="90" t="e">
        <f>_xll.qlTenorBasisForwardRate(TenorBasis3M,AF352,_xll.ohTrigger(trigger,$AA$36))</f>
        <v>#NUM!</v>
      </c>
      <c r="AJ352" s="90">
        <f>_xll.qlIndexFixing($AA$21,$AE352,TRUE,_xll.ohTrigger(trigger))</f>
        <v>-3.5313168406156045E-4</v>
      </c>
      <c r="AK352" s="43">
        <f>_xll.qlIndexFixing($AA$6,$AE352,TRUE,trigger)</f>
        <v>-2.7993687405999197E-4</v>
      </c>
      <c r="AL352" s="45">
        <f t="shared" si="21"/>
        <v>-0.73194810001568478</v>
      </c>
    </row>
    <row r="353" spans="30:38" x14ac:dyDescent="0.2">
      <c r="AD353" s="39" t="s">
        <v>87</v>
      </c>
      <c r="AE353" s="40">
        <f>_xll.qlInterestRateIndexFixingDate($AA$21,AF353)</f>
        <v>42774</v>
      </c>
      <c r="AF353" s="40">
        <f>_xll.qlCalendarAdvance(calendar,$AF352,AD353,,,trigger)</f>
        <v>42776</v>
      </c>
      <c r="AG353" s="40">
        <f>_xll.qlInterestRateIndexMaturity($AA$21,AF353,)</f>
        <v>42865</v>
      </c>
      <c r="AH353" s="43" t="e">
        <f>_xll.qlTenorBasisValue(TenorBasis3M,AF353,_xll.ohTrigger(trigger,$AA$36))</f>
        <v>#NUM!</v>
      </c>
      <c r="AI353" s="90" t="e">
        <f>_xll.qlTenorBasisForwardRate(TenorBasis3M,AF353,_xll.ohTrigger(trigger,$AA$36))</f>
        <v>#NUM!</v>
      </c>
      <c r="AJ353" s="90">
        <f>_xll.qlIndexFixing($AA$21,$AE353,TRUE,_xll.ohTrigger(trigger))</f>
        <v>-3.4963421135325953E-4</v>
      </c>
      <c r="AK353" s="43">
        <f>_xll.qlIndexFixing($AA$6,$AE353,TRUE,trigger)</f>
        <v>-2.7701618913652805E-4</v>
      </c>
      <c r="AL353" s="45">
        <f t="shared" si="21"/>
        <v>-0.72618022216731481</v>
      </c>
    </row>
    <row r="354" spans="30:38" x14ac:dyDescent="0.2">
      <c r="AD354" s="39" t="s">
        <v>87</v>
      </c>
      <c r="AE354" s="40">
        <f>_xll.qlInterestRateIndexFixingDate($AA$21,AF354)</f>
        <v>42775</v>
      </c>
      <c r="AF354" s="40">
        <f>_xll.qlCalendarAdvance(calendar,$AF353,AD354,,,trigger)</f>
        <v>42779</v>
      </c>
      <c r="AG354" s="40">
        <f>_xll.qlInterestRateIndexMaturity($AA$21,AF354,)</f>
        <v>42870</v>
      </c>
      <c r="AH354" s="43" t="e">
        <f>_xll.qlTenorBasisValue(TenorBasis3M,AF354,_xll.ohTrigger(trigger,$AA$36))</f>
        <v>#NUM!</v>
      </c>
      <c r="AI354" s="90" t="e">
        <f>_xll.qlTenorBasisForwardRate(TenorBasis3M,AF354,_xll.ohTrigger(trigger,$AA$36))</f>
        <v>#NUM!</v>
      </c>
      <c r="AJ354" s="90">
        <f>_xll.qlIndexFixing($AA$21,$AE354,TRUE,_xll.ohTrigger(trigger))</f>
        <v>-3.3541275007277813E-4</v>
      </c>
      <c r="AK354" s="43">
        <f>_xll.qlIndexFixing($AA$6,$AE354,TRUE,trigger)</f>
        <v>-2.6864157611978547E-4</v>
      </c>
      <c r="AL354" s="45">
        <f t="shared" si="21"/>
        <v>-0.66771173952992668</v>
      </c>
    </row>
    <row r="355" spans="30:38" x14ac:dyDescent="0.2">
      <c r="AD355" s="39" t="s">
        <v>87</v>
      </c>
      <c r="AE355" s="40">
        <f>_xll.qlInterestRateIndexFixingDate($AA$21,AF355)</f>
        <v>42776</v>
      </c>
      <c r="AF355" s="40">
        <f>_xll.qlCalendarAdvance(calendar,$AF354,AD355,,,trigger)</f>
        <v>42780</v>
      </c>
      <c r="AG355" s="40">
        <f>_xll.qlInterestRateIndexMaturity($AA$21,AF355,)</f>
        <v>42870</v>
      </c>
      <c r="AH355" s="43" t="e">
        <f>_xll.qlTenorBasisValue(TenorBasis3M,AF355,_xll.ohTrigger(trigger,$AA$36))</f>
        <v>#NUM!</v>
      </c>
      <c r="AI355" s="90" t="e">
        <f>_xll.qlTenorBasisForwardRate(TenorBasis3M,AF355,_xll.ohTrigger(trigger,$AA$36))</f>
        <v>#NUM!</v>
      </c>
      <c r="AJ355" s="90">
        <f>_xll.qlIndexFixing($AA$21,$AE355,TRUE,_xll.ohTrigger(trigger))</f>
        <v>-3.3370081943129293E-4</v>
      </c>
      <c r="AK355" s="43">
        <f>_xll.qlIndexFixing($AA$6,$AE355,TRUE,trigger)</f>
        <v>-2.6598402266213609E-4</v>
      </c>
      <c r="AL355" s="45">
        <f t="shared" si="21"/>
        <v>-0.6771679676915684</v>
      </c>
    </row>
    <row r="356" spans="30:38" x14ac:dyDescent="0.2">
      <c r="AD356" s="39" t="s">
        <v>87</v>
      </c>
      <c r="AE356" s="40">
        <f>_xll.qlInterestRateIndexFixingDate($AA$21,AF356)</f>
        <v>42779</v>
      </c>
      <c r="AF356" s="40">
        <f>_xll.qlCalendarAdvance(calendar,$AF355,AD356,,,trigger)</f>
        <v>42781</v>
      </c>
      <c r="AG356" s="40">
        <f>_xll.qlInterestRateIndexMaturity($AA$21,AF356,)</f>
        <v>42870</v>
      </c>
      <c r="AH356" s="43" t="e">
        <f>_xll.qlTenorBasisValue(TenorBasis3M,AF356,_xll.ohTrigger(trigger,$AA$36))</f>
        <v>#NUM!</v>
      </c>
      <c r="AI356" s="90" t="e">
        <f>_xll.qlTenorBasisForwardRate(TenorBasis3M,AF356,_xll.ohTrigger(trigger,$AA$36))</f>
        <v>#NUM!</v>
      </c>
      <c r="AJ356" s="90">
        <f>_xll.qlIndexFixing($AA$21,$AE356,TRUE,_xll.ohTrigger(trigger))</f>
        <v>-3.3198056217615654E-4</v>
      </c>
      <c r="AK356" s="43">
        <f>_xll.qlIndexFixing($AA$6,$AE356,TRUE,trigger)</f>
        <v>-2.6339587979347671E-4</v>
      </c>
      <c r="AL356" s="45">
        <f t="shared" si="21"/>
        <v>-0.68584682382679829</v>
      </c>
    </row>
    <row r="357" spans="30:38" x14ac:dyDescent="0.2">
      <c r="AD357" s="39" t="s">
        <v>87</v>
      </c>
      <c r="AE357" s="40">
        <f>_xll.qlInterestRateIndexFixingDate($AA$21,AF357)</f>
        <v>42780</v>
      </c>
      <c r="AF357" s="40">
        <f>_xll.qlCalendarAdvance(calendar,$AF356,AD357,,,trigger)</f>
        <v>42782</v>
      </c>
      <c r="AG357" s="40">
        <f>_xll.qlInterestRateIndexMaturity($AA$21,AF357,)</f>
        <v>42871</v>
      </c>
      <c r="AH357" s="43" t="e">
        <f>_xll.qlTenorBasisValue(TenorBasis3M,AF357,_xll.ohTrigger(trigger,$AA$36))</f>
        <v>#NUM!</v>
      </c>
      <c r="AI357" s="90" t="e">
        <f>_xll.qlTenorBasisForwardRate(TenorBasis3M,AF357,_xll.ohTrigger(trigger,$AA$36))</f>
        <v>#NUM!</v>
      </c>
      <c r="AJ357" s="90">
        <f>_xll.qlIndexFixing($AA$21,$AE357,TRUE,_xll.ohTrigger(trigger))</f>
        <v>-3.2841970852017438E-4</v>
      </c>
      <c r="AK357" s="43">
        <f>_xll.qlIndexFixing($AA$6,$AE357,TRUE,trigger)</f>
        <v>-2.608785986028218E-4</v>
      </c>
      <c r="AL357" s="45">
        <f t="shared" si="21"/>
        <v>-0.67541109917352571</v>
      </c>
    </row>
    <row r="358" spans="30:38" x14ac:dyDescent="0.2">
      <c r="AD358" s="39" t="s">
        <v>87</v>
      </c>
      <c r="AE358" s="40">
        <f>_xll.qlInterestRateIndexFixingDate($AA$21,AF358)</f>
        <v>42781</v>
      </c>
      <c r="AF358" s="40">
        <f>_xll.qlCalendarAdvance(calendar,$AF357,AD358,,,trigger)</f>
        <v>42783</v>
      </c>
      <c r="AG358" s="40">
        <f>_xll.qlInterestRateIndexMaturity($AA$21,AF358,)</f>
        <v>42872</v>
      </c>
      <c r="AH358" s="43" t="e">
        <f>_xll.qlTenorBasisValue(TenorBasis3M,AF358,_xll.ohTrigger(trigger,$AA$36))</f>
        <v>#NUM!</v>
      </c>
      <c r="AI358" s="90" t="e">
        <f>_xll.qlTenorBasisForwardRate(TenorBasis3M,AF358,_xll.ohTrigger(trigger,$AA$36))</f>
        <v>#NUM!</v>
      </c>
      <c r="AJ358" s="90">
        <f>_xll.qlIndexFixing($AA$21,$AE358,TRUE,_xll.ohTrigger(trigger))</f>
        <v>-3.2484985803439418E-4</v>
      </c>
      <c r="AK358" s="43">
        <f>_xll.qlIndexFixing($AA$6,$AE358,TRUE,trigger)</f>
        <v>-2.5843363017918604E-4</v>
      </c>
      <c r="AL358" s="45">
        <f t="shared" si="21"/>
        <v>-0.66416227855208143</v>
      </c>
    </row>
    <row r="359" spans="30:38" x14ac:dyDescent="0.2">
      <c r="AD359" s="39" t="s">
        <v>87</v>
      </c>
      <c r="AE359" s="40">
        <f>_xll.qlInterestRateIndexFixingDate($AA$21,AF359)</f>
        <v>42782</v>
      </c>
      <c r="AF359" s="40">
        <f>_xll.qlCalendarAdvance(calendar,$AF358,AD359,,,trigger)</f>
        <v>42786</v>
      </c>
      <c r="AG359" s="40">
        <f>_xll.qlInterestRateIndexMaturity($AA$21,AF359,)</f>
        <v>42877</v>
      </c>
      <c r="AH359" s="43" t="e">
        <f>_xll.qlTenorBasisValue(TenorBasis3M,AF359,_xll.ohTrigger(trigger,$AA$36))</f>
        <v>#NUM!</v>
      </c>
      <c r="AI359" s="90" t="e">
        <f>_xll.qlTenorBasisForwardRate(TenorBasis3M,AF359,_xll.ohTrigger(trigger,$AA$36))</f>
        <v>#NUM!</v>
      </c>
      <c r="AJ359" s="90">
        <f>_xll.qlIndexFixing($AA$21,$AE359,TRUE,_xll.ohTrigger(trigger))</f>
        <v>-3.1043402390618823E-4</v>
      </c>
      <c r="AK359" s="43">
        <f>_xll.qlIndexFixing($AA$6,$AE359,TRUE,trigger)</f>
        <v>-2.5154711240053817E-4</v>
      </c>
      <c r="AL359" s="45">
        <f t="shared" si="21"/>
        <v>-0.58886911505650053</v>
      </c>
    </row>
    <row r="360" spans="30:38" x14ac:dyDescent="0.2">
      <c r="AD360" s="39" t="s">
        <v>87</v>
      </c>
      <c r="AE360" s="40">
        <f>_xll.qlInterestRateIndexFixingDate($AA$21,AF360)</f>
        <v>42783</v>
      </c>
      <c r="AF360" s="40">
        <f>_xll.qlCalendarAdvance(calendar,$AF359,AD360,,,trigger)</f>
        <v>42787</v>
      </c>
      <c r="AG360" s="40">
        <f>_xll.qlInterestRateIndexMaturity($AA$21,AF360,)</f>
        <v>42877</v>
      </c>
      <c r="AH360" s="43" t="e">
        <f>_xll.qlTenorBasisValue(TenorBasis3M,AF360,_xll.ohTrigger(trigger,$AA$36))</f>
        <v>#NUM!</v>
      </c>
      <c r="AI360" s="90" t="e">
        <f>_xll.qlTenorBasisForwardRate(TenorBasis3M,AF360,_xll.ohTrigger(trigger,$AA$36))</f>
        <v>#NUM!</v>
      </c>
      <c r="AJ360" s="90">
        <f>_xll.qlIndexFixing($AA$21,$AE360,TRUE,_xll.ohTrigger(trigger))</f>
        <v>-3.0866117975003604E-4</v>
      </c>
      <c r="AK360" s="43">
        <f>_xll.qlIndexFixing($AA$6,$AE360,TRUE,trigger)</f>
        <v>-2.4940590593512397E-4</v>
      </c>
      <c r="AL360" s="45">
        <f t="shared" si="21"/>
        <v>-0.59255273814912068</v>
      </c>
    </row>
    <row r="361" spans="30:38" x14ac:dyDescent="0.2">
      <c r="AD361" s="39" t="s">
        <v>87</v>
      </c>
      <c r="AE361" s="40">
        <f>_xll.qlInterestRateIndexFixingDate($AA$21,AF361)</f>
        <v>42786</v>
      </c>
      <c r="AF361" s="40">
        <f>_xll.qlCalendarAdvance(calendar,$AF360,AD361,,,trigger)</f>
        <v>42788</v>
      </c>
      <c r="AG361" s="40">
        <f>_xll.qlInterestRateIndexMaturity($AA$21,AF361,)</f>
        <v>42877</v>
      </c>
      <c r="AH361" s="43" t="e">
        <f>_xll.qlTenorBasisValue(TenorBasis3M,AF361,_xll.ohTrigger(trigger,$AA$36))</f>
        <v>#NUM!</v>
      </c>
      <c r="AI361" s="90" t="e">
        <f>_xll.qlTenorBasisForwardRate(TenorBasis3M,AF361,_xll.ohTrigger(trigger,$AA$36))</f>
        <v>#NUM!</v>
      </c>
      <c r="AJ361" s="90">
        <f>_xll.qlIndexFixing($AA$21,$AE361,TRUE,_xll.ohTrigger(trigger))</f>
        <v>-3.0688131993830659E-4</v>
      </c>
      <c r="AK361" s="43">
        <f>_xll.qlIndexFixing($AA$6,$AE361,TRUE,trigger)</f>
        <v>-2.4734426768180162E-4</v>
      </c>
      <c r="AL361" s="45">
        <f t="shared" si="21"/>
        <v>-0.59537052256504974</v>
      </c>
    </row>
    <row r="362" spans="30:38" x14ac:dyDescent="0.2">
      <c r="AD362" s="39" t="s">
        <v>87</v>
      </c>
      <c r="AE362" s="40">
        <f>_xll.qlInterestRateIndexFixingDate($AA$21,AF362)</f>
        <v>42787</v>
      </c>
      <c r="AF362" s="40">
        <f>_xll.qlCalendarAdvance(calendar,$AF361,AD362,,,trigger)</f>
        <v>42789</v>
      </c>
      <c r="AG362" s="40">
        <f>_xll.qlInterestRateIndexMaturity($AA$21,AF362,)</f>
        <v>42878</v>
      </c>
      <c r="AH362" s="43" t="e">
        <f>_xll.qlTenorBasisValue(TenorBasis3M,AF362,_xll.ohTrigger(trigger,$AA$36))</f>
        <v>#NUM!</v>
      </c>
      <c r="AI362" s="90" t="e">
        <f>_xll.qlTenorBasisForwardRate(TenorBasis3M,AF362,_xll.ohTrigger(trigger,$AA$36))</f>
        <v>#NUM!</v>
      </c>
      <c r="AJ362" s="90">
        <f>_xll.qlIndexFixing($AA$21,$AE362,TRUE,_xll.ohTrigger(trigger))</f>
        <v>-3.0326688856882264E-4</v>
      </c>
      <c r="AK362" s="43">
        <f>_xll.qlIndexFixing($AA$6,$AE362,TRUE,trigger)</f>
        <v>-2.4536364872958553E-4</v>
      </c>
      <c r="AL362" s="45">
        <f t="shared" si="21"/>
        <v>-0.57903239839237108</v>
      </c>
    </row>
    <row r="363" spans="30:38" x14ac:dyDescent="0.2">
      <c r="AD363" s="39" t="s">
        <v>87</v>
      </c>
      <c r="AE363" s="40">
        <f>_xll.qlInterestRateIndexFixingDate($AA$21,AF363)</f>
        <v>42788</v>
      </c>
      <c r="AF363" s="40">
        <f>_xll.qlCalendarAdvance(calendar,$AF362,AD363,,,trigger)</f>
        <v>42790</v>
      </c>
      <c r="AG363" s="40">
        <f>_xll.qlInterestRateIndexMaturity($AA$21,AF363,)</f>
        <v>42879</v>
      </c>
      <c r="AH363" s="43" t="e">
        <f>_xll.qlTenorBasisValue(TenorBasis3M,AF363,_xll.ohTrigger(trigger,$AA$36))</f>
        <v>#NUM!</v>
      </c>
      <c r="AI363" s="90" t="e">
        <f>_xll.qlTenorBasisForwardRate(TenorBasis3M,AF363,_xll.ohTrigger(trigger,$AA$36))</f>
        <v>#NUM!</v>
      </c>
      <c r="AJ363" s="90">
        <f>_xll.qlIndexFixing($AA$21,$AE363,TRUE,_xll.ohTrigger(trigger))</f>
        <v>-2.9964659375073568E-4</v>
      </c>
      <c r="AK363" s="43">
        <f>_xll.qlIndexFixing($AA$6,$AE363,TRUE,trigger)</f>
        <v>-2.4346550016749024E-4</v>
      </c>
      <c r="AL363" s="45">
        <f t="shared" si="21"/>
        <v>-0.56181093583245434</v>
      </c>
    </row>
    <row r="364" spans="30:38" x14ac:dyDescent="0.2">
      <c r="AD364" s="39" t="s">
        <v>87</v>
      </c>
      <c r="AE364" s="40">
        <f>_xll.qlInterestRateIndexFixingDate($AA$21,AF364)</f>
        <v>42789</v>
      </c>
      <c r="AF364" s="40">
        <f>_xll.qlCalendarAdvance(calendar,$AF363,AD364,,,trigger)</f>
        <v>42793</v>
      </c>
      <c r="AG364" s="40">
        <f>_xll.qlInterestRateIndexMaturity($AA$21,AF364,)</f>
        <v>42884</v>
      </c>
      <c r="AH364" s="43" t="e">
        <f>_xll.qlTenorBasisValue(TenorBasis3M,AF364,_xll.ohTrigger(trigger,$AA$36))</f>
        <v>#NUM!</v>
      </c>
      <c r="AI364" s="90" t="e">
        <f>_xll.qlTenorBasisForwardRate(TenorBasis3M,AF364,_xll.ohTrigger(trigger,$AA$36))</f>
        <v>#NUM!</v>
      </c>
      <c r="AJ364" s="90">
        <f>_xll.qlIndexFixing($AA$21,$AE364,TRUE,_xll.ohTrigger(trigger))</f>
        <v>-2.8511616479369678E-4</v>
      </c>
      <c r="AK364" s="43">
        <f>_xll.qlIndexFixing($AA$6,$AE364,TRUE,trigger)</f>
        <v>-2.3828038771207488E-4</v>
      </c>
      <c r="AL364" s="45">
        <f t="shared" si="21"/>
        <v>-0.46835777081621904</v>
      </c>
    </row>
    <row r="365" spans="30:38" x14ac:dyDescent="0.2">
      <c r="AD365" s="39" t="s">
        <v>87</v>
      </c>
      <c r="AE365" s="40">
        <f>_xll.qlInterestRateIndexFixingDate($AA$21,AF365)</f>
        <v>42790</v>
      </c>
      <c r="AF365" s="40">
        <f>_xll.qlCalendarAdvance(calendar,$AF364,AD365,,,trigger)</f>
        <v>42794</v>
      </c>
      <c r="AG365" s="40">
        <f>_xll.qlInterestRateIndexMaturity($AA$21,AF365,)</f>
        <v>42886</v>
      </c>
      <c r="AH365" s="43" t="e">
        <f>_xll.qlTenorBasisValue(TenorBasis3M,AF365,_xll.ohTrigger(trigger,$AA$36))</f>
        <v>#NUM!</v>
      </c>
      <c r="AI365" s="90" t="e">
        <f>_xll.qlTenorBasisForwardRate(TenorBasis3M,AF365,_xll.ohTrigger(trigger,$AA$36))</f>
        <v>#NUM!</v>
      </c>
      <c r="AJ365" s="90">
        <f>_xll.qlIndexFixing($AA$21,$AE365,TRUE,_xll.ohTrigger(trigger))</f>
        <v>-2.7966537735102864E-4</v>
      </c>
      <c r="AK365" s="43">
        <f>_xll.qlIndexFixing($AA$6,$AE365,TRUE,trigger)</f>
        <v>-2.3672663160060836E-4</v>
      </c>
      <c r="AL365" s="45">
        <f t="shared" si="21"/>
        <v>-0.42938745750420282</v>
      </c>
    </row>
    <row r="366" spans="30:38" x14ac:dyDescent="0.2">
      <c r="AD366" s="39" t="s">
        <v>87</v>
      </c>
      <c r="AE366" s="40">
        <f>_xll.qlInterestRateIndexFixingDate($AA$21,AF366)</f>
        <v>42793</v>
      </c>
      <c r="AF366" s="40">
        <f>_xll.qlCalendarAdvance(calendar,$AF365,AD366,,,trigger)</f>
        <v>42795</v>
      </c>
      <c r="AG366" s="40">
        <f>_xll.qlInterestRateIndexMaturity($AA$21,AF366,)</f>
        <v>42887</v>
      </c>
      <c r="AH366" s="43" t="e">
        <f>_xll.qlTenorBasisValue(TenorBasis3M,AF366,_xll.ohTrigger(trigger,$AA$36))</f>
        <v>#NUM!</v>
      </c>
      <c r="AI366" s="90" t="e">
        <f>_xll.qlTenorBasisForwardRate(TenorBasis3M,AF366,_xll.ohTrigger(trigger,$AA$36))</f>
        <v>#NUM!</v>
      </c>
      <c r="AJ366" s="90">
        <f>_xll.qlIndexFixing($AA$21,$AE366,TRUE,_xll.ohTrigger(trigger))</f>
        <v>-2.7602808342671545E-4</v>
      </c>
      <c r="AK366" s="43">
        <f>_xll.qlIndexFixing($AA$6,$AE366,TRUE,trigger)</f>
        <v>-2.3526260132433543E-4</v>
      </c>
      <c r="AL366" s="45">
        <f t="shared" si="21"/>
        <v>-0.40765482102380024</v>
      </c>
    </row>
    <row r="367" spans="30:38" x14ac:dyDescent="0.2">
      <c r="AD367" s="39" t="s">
        <v>87</v>
      </c>
      <c r="AE367" s="40">
        <f>_xll.qlInterestRateIndexFixingDate($AA$21,AF367)</f>
        <v>42794</v>
      </c>
      <c r="AF367" s="40">
        <f>_xll.qlCalendarAdvance(calendar,$AF366,AD367,,,trigger)</f>
        <v>42796</v>
      </c>
      <c r="AG367" s="40">
        <f>_xll.qlInterestRateIndexMaturity($AA$21,AF367,)</f>
        <v>42888</v>
      </c>
      <c r="AH367" s="43" t="e">
        <f>_xll.qlTenorBasisValue(TenorBasis3M,AF367,_xll.ohTrigger(trigger,$AA$36))</f>
        <v>#NUM!</v>
      </c>
      <c r="AI367" s="90" t="e">
        <f>_xll.qlTenorBasisForwardRate(TenorBasis3M,AF367,_xll.ohTrigger(trigger,$AA$36))</f>
        <v>#NUM!</v>
      </c>
      <c r="AJ367" s="90">
        <f>_xll.qlIndexFixing($AA$21,$AE367,TRUE,_xll.ohTrigger(trigger))</f>
        <v>-2.7238790371687869E-4</v>
      </c>
      <c r="AK367" s="43">
        <f>_xll.qlIndexFixing($AA$6,$AE367,TRUE,trigger)</f>
        <v>-2.3388974797227053E-4</v>
      </c>
      <c r="AL367" s="45">
        <f t="shared" si="21"/>
        <v>-0.38498155744608165</v>
      </c>
    </row>
    <row r="368" spans="30:38" x14ac:dyDescent="0.2">
      <c r="AD368" s="39" t="s">
        <v>87</v>
      </c>
      <c r="AE368" s="40">
        <f>_xll.qlInterestRateIndexFixingDate($AA$21,AF368)</f>
        <v>42795</v>
      </c>
      <c r="AF368" s="40">
        <f>_xll.qlCalendarAdvance(calendar,$AF367,AD368,,,trigger)</f>
        <v>42797</v>
      </c>
      <c r="AG368" s="40">
        <f>_xll.qlInterestRateIndexMaturity($AA$21,AF368,)</f>
        <v>42891</v>
      </c>
      <c r="AH368" s="43" t="e">
        <f>_xll.qlTenorBasisValue(TenorBasis3M,AF368,_xll.ohTrigger(trigger,$AA$36))</f>
        <v>#NUM!</v>
      </c>
      <c r="AI368" s="90" t="e">
        <f>_xll.qlTenorBasisForwardRate(TenorBasis3M,AF368,_xll.ohTrigger(trigger,$AA$36))</f>
        <v>#NUM!</v>
      </c>
      <c r="AJ368" s="90">
        <f>_xll.qlIndexFixing($AA$21,$AE368,TRUE,_xll.ohTrigger(trigger))</f>
        <v>-2.6513261959266212E-4</v>
      </c>
      <c r="AK368" s="43">
        <f>_xll.qlIndexFixing($AA$6,$AE368,TRUE,trigger)</f>
        <v>-2.3260952263342823E-4</v>
      </c>
      <c r="AL368" s="45">
        <f t="shared" si="21"/>
        <v>-0.32523096959233894</v>
      </c>
    </row>
    <row r="369" spans="30:38" x14ac:dyDescent="0.2">
      <c r="AD369" s="39" t="s">
        <v>87</v>
      </c>
      <c r="AE369" s="40">
        <f>_xll.qlInterestRateIndexFixingDate($AA$21,AF369)</f>
        <v>42796</v>
      </c>
      <c r="AF369" s="40">
        <f>_xll.qlCalendarAdvance(calendar,$AF368,AD369,,,trigger)</f>
        <v>42800</v>
      </c>
      <c r="AG369" s="40">
        <f>_xll.qlInterestRateIndexMaturity($AA$21,AF369,)</f>
        <v>42892</v>
      </c>
      <c r="AH369" s="43" t="e">
        <f>_xll.qlTenorBasisValue(TenorBasis3M,AF369,_xll.ohTrigger(trigger,$AA$36))</f>
        <v>#NUM!</v>
      </c>
      <c r="AI369" s="90" t="e">
        <f>_xll.qlTenorBasisForwardRate(TenorBasis3M,AF369,_xll.ohTrigger(trigger,$AA$36))</f>
        <v>#NUM!</v>
      </c>
      <c r="AJ369" s="90">
        <f>_xll.qlIndexFixing($AA$21,$AE369,TRUE,_xll.ohTrigger(trigger))</f>
        <v>-2.5780698795861159E-4</v>
      </c>
      <c r="AK369" s="43">
        <f>_xll.qlIndexFixing($AA$6,$AE369,TRUE,trigger)</f>
        <v>-2.2933912558638256E-4</v>
      </c>
      <c r="AL369" s="45">
        <f t="shared" si="21"/>
        <v>-0.2846786237222903</v>
      </c>
    </row>
    <row r="370" spans="30:38" x14ac:dyDescent="0.2">
      <c r="AD370" s="39" t="s">
        <v>87</v>
      </c>
      <c r="AE370" s="40">
        <f>_xll.qlInterestRateIndexFixingDate($AA$21,AF370)</f>
        <v>42797</v>
      </c>
      <c r="AF370" s="40">
        <f>_xll.qlCalendarAdvance(calendar,$AF369,AD370,,,trigger)</f>
        <v>42801</v>
      </c>
      <c r="AG370" s="40">
        <f>_xll.qlInterestRateIndexMaturity($AA$21,AF370,)</f>
        <v>42893</v>
      </c>
      <c r="AH370" s="43" t="e">
        <f>_xll.qlTenorBasisValue(TenorBasis3M,AF370,_xll.ohTrigger(trigger,$AA$36))</f>
        <v>#NUM!</v>
      </c>
      <c r="AI370" s="90" t="e">
        <f>_xll.qlTenorBasisForwardRate(TenorBasis3M,AF370,_xll.ohTrigger(trigger,$AA$36))</f>
        <v>#NUM!</v>
      </c>
      <c r="AJ370" s="90">
        <f>_xll.qlIndexFixing($AA$21,$AE370,TRUE,_xll.ohTrigger(trigger))</f>
        <v>-2.5415887503121365E-4</v>
      </c>
      <c r="AK370" s="43">
        <f>_xll.qlIndexFixing($AA$6,$AE370,TRUE,trigger)</f>
        <v>-2.2844392319057617E-4</v>
      </c>
      <c r="AL370" s="45">
        <f t="shared" si="21"/>
        <v>-0.25714951840637484</v>
      </c>
    </row>
    <row r="371" spans="30:38" x14ac:dyDescent="0.2">
      <c r="AD371" s="39" t="s">
        <v>87</v>
      </c>
      <c r="AE371" s="40">
        <f>_xll.qlInterestRateIndexFixingDate($AA$21,AF371)</f>
        <v>42800</v>
      </c>
      <c r="AF371" s="40">
        <f>_xll.qlCalendarAdvance(calendar,$AF370,AD371,,,trigger)</f>
        <v>42802</v>
      </c>
      <c r="AG371" s="40">
        <f>_xll.qlInterestRateIndexMaturity($AA$21,AF371,)</f>
        <v>42894</v>
      </c>
      <c r="AH371" s="43" t="e">
        <f>_xll.qlTenorBasisValue(TenorBasis3M,AF371,_xll.ohTrigger(trigger,$AA$36))</f>
        <v>#NUM!</v>
      </c>
      <c r="AI371" s="90" t="e">
        <f>_xll.qlTenorBasisForwardRate(TenorBasis3M,AF371,_xll.ohTrigger(trigger,$AA$36))</f>
        <v>#NUM!</v>
      </c>
      <c r="AJ371" s="90">
        <f>_xll.qlIndexFixing($AA$21,$AE371,TRUE,_xll.ohTrigger(trigger))</f>
        <v>-2.5051047461030848E-4</v>
      </c>
      <c r="AK371" s="43">
        <f>_xll.qlIndexFixing($AA$6,$AE371,TRUE,trigger)</f>
        <v>-2.2764860425306506E-4</v>
      </c>
      <c r="AL371" s="45">
        <f t="shared" si="21"/>
        <v>-0.22861870357243413</v>
      </c>
    </row>
    <row r="372" spans="30:38" x14ac:dyDescent="0.2">
      <c r="AD372" s="39" t="s">
        <v>87</v>
      </c>
      <c r="AE372" s="40">
        <f>_xll.qlInterestRateIndexFixingDate($AA$21,AF372)</f>
        <v>42801</v>
      </c>
      <c r="AF372" s="40">
        <f>_xll.qlCalendarAdvance(calendar,$AF371,AD372,,,trigger)</f>
        <v>42803</v>
      </c>
      <c r="AG372" s="40">
        <f>_xll.qlInterestRateIndexMaturity($AA$21,AF372,)</f>
        <v>42895</v>
      </c>
      <c r="AH372" s="43" t="e">
        <f>_xll.qlTenorBasisValue(TenorBasis3M,AF372,_xll.ohTrigger(trigger,$AA$36))</f>
        <v>#NUM!</v>
      </c>
      <c r="AI372" s="90" t="e">
        <f>_xll.qlTenorBasisForwardRate(TenorBasis3M,AF372,_xll.ohTrigger(trigger,$AA$36))</f>
        <v>#NUM!</v>
      </c>
      <c r="AJ372" s="90">
        <f>_xll.qlIndexFixing($AA$21,$AE372,TRUE,_xll.ohTrigger(trigger))</f>
        <v>-2.4686221975339895E-4</v>
      </c>
      <c r="AK372" s="43">
        <f>_xll.qlIndexFixing($AA$6,$AE372,TRUE,trigger)</f>
        <v>-2.2695461986286386E-4</v>
      </c>
      <c r="AL372" s="45">
        <f t="shared" si="21"/>
        <v>-0.19907599890535085</v>
      </c>
    </row>
    <row r="373" spans="30:38" x14ac:dyDescent="0.2">
      <c r="AD373" s="39" t="s">
        <v>87</v>
      </c>
      <c r="AE373" s="40">
        <f>_xll.qlInterestRateIndexFixingDate($AA$21,AF373)</f>
        <v>42802</v>
      </c>
      <c r="AF373" s="40">
        <f>_xll.qlCalendarAdvance(calendar,$AF372,AD373,,,trigger)</f>
        <v>42804</v>
      </c>
      <c r="AG373" s="40">
        <f>_xll.qlInterestRateIndexMaturity($AA$21,AF373,)</f>
        <v>42898</v>
      </c>
      <c r="AH373" s="43" t="e">
        <f>_xll.qlTenorBasisValue(TenorBasis3M,AF373,_xll.ohTrigger(trigger,$AA$36))</f>
        <v>#NUM!</v>
      </c>
      <c r="AI373" s="90" t="e">
        <f>_xll.qlTenorBasisForwardRate(TenorBasis3M,AF373,_xll.ohTrigger(trigger,$AA$36))</f>
        <v>#NUM!</v>
      </c>
      <c r="AJ373" s="90">
        <f>_xll.qlIndexFixing($AA$21,$AE373,TRUE,_xll.ohTrigger(trigger))</f>
        <v>-2.396354428508073E-4</v>
      </c>
      <c r="AK373" s="43">
        <f>_xll.qlIndexFixing($AA$6,$AE373,TRUE,trigger)</f>
        <v>-2.2636342110898702E-4</v>
      </c>
      <c r="AL373" s="45">
        <f t="shared" si="21"/>
        <v>-0.13272021741820275</v>
      </c>
    </row>
    <row r="374" spans="30:38" x14ac:dyDescent="0.2">
      <c r="AD374" s="39" t="s">
        <v>87</v>
      </c>
      <c r="AE374" s="40">
        <f>_xll.qlInterestRateIndexFixingDate($AA$21,AF374)</f>
        <v>42803</v>
      </c>
      <c r="AF374" s="40">
        <f>_xll.qlCalendarAdvance(calendar,$AF373,AD374,,,trigger)</f>
        <v>42807</v>
      </c>
      <c r="AG374" s="40">
        <f>_xll.qlInterestRateIndexMaturity($AA$21,AF374,)</f>
        <v>42899</v>
      </c>
      <c r="AH374" s="43" t="e">
        <f>_xll.qlTenorBasisValue(TenorBasis3M,AF374,_xll.ohTrigger(trigger,$AA$36))</f>
        <v>#NUM!</v>
      </c>
      <c r="AI374" s="90" t="e">
        <f>_xll.qlTenorBasisForwardRate(TenorBasis3M,AF374,_xll.ohTrigger(trigger,$AA$36))</f>
        <v>#NUM!</v>
      </c>
      <c r="AJ374" s="90">
        <f>_xll.qlIndexFixing($AA$21,$AE374,TRUE,_xll.ohTrigger(trigger))</f>
        <v>-2.3227931708449584E-4</v>
      </c>
      <c r="AK374" s="43">
        <f>_xll.qlIndexFixing($AA$6,$AE374,TRUE,trigger)</f>
        <v>-2.2522104955544829E-4</v>
      </c>
      <c r="AL374" s="45">
        <f t="shared" si="21"/>
        <v>-7.058267529047553E-2</v>
      </c>
    </row>
    <row r="375" spans="30:38" x14ac:dyDescent="0.2">
      <c r="AD375" s="39" t="s">
        <v>87</v>
      </c>
      <c r="AE375" s="40">
        <f>_xll.qlInterestRateIndexFixingDate($AA$21,AF375)</f>
        <v>42804</v>
      </c>
      <c r="AF375" s="40">
        <f>_xll.qlCalendarAdvance(calendar,$AF374,AD375,,,trigger)</f>
        <v>42808</v>
      </c>
      <c r="AG375" s="40">
        <f>_xll.qlInterestRateIndexMaturity($AA$21,AF375,)</f>
        <v>42900</v>
      </c>
      <c r="AH375" s="43" t="e">
        <f>_xll.qlTenorBasisValue(TenorBasis3M,AF375,_xll.ohTrigger(trigger,$AA$36))</f>
        <v>#NUM!</v>
      </c>
      <c r="AI375" s="90" t="e">
        <f>_xll.qlTenorBasisForwardRate(TenorBasis3M,AF375,_xll.ohTrigger(trigger,$AA$36))</f>
        <v>#NUM!</v>
      </c>
      <c r="AJ375" s="90">
        <f>_xll.qlIndexFixing($AA$21,$AE375,TRUE,_xll.ohTrigger(trigger))</f>
        <v>-2.2863828590880472E-4</v>
      </c>
      <c r="AK375" s="43">
        <f>_xll.qlIndexFixing($AA$6,$AE375,TRUE,trigger)</f>
        <v>-2.2505550423701449E-4</v>
      </c>
      <c r="AL375" s="45">
        <f t="shared" si="21"/>
        <v>-3.5827816717902229E-2</v>
      </c>
    </row>
    <row r="376" spans="30:38" x14ac:dyDescent="0.2">
      <c r="AD376" s="39" t="s">
        <v>87</v>
      </c>
      <c r="AE376" s="40">
        <f>_xll.qlInterestRateIndexFixingDate($AA$21,AF376)</f>
        <v>42807</v>
      </c>
      <c r="AF376" s="40">
        <f>_xll.qlCalendarAdvance(calendar,$AF375,AD376,,,trigger)</f>
        <v>42809</v>
      </c>
      <c r="AG376" s="40">
        <f>_xll.qlInterestRateIndexMaturity($AA$21,AF376,)</f>
        <v>42901</v>
      </c>
      <c r="AH376" s="43" t="e">
        <f>_xll.qlTenorBasisValue(TenorBasis3M,AF376,_xll.ohTrigger(trigger,$AA$36))</f>
        <v>#NUM!</v>
      </c>
      <c r="AI376" s="90" t="e">
        <f>_xll.qlTenorBasisForwardRate(TenorBasis3M,AF376,_xll.ohTrigger(trigger,$AA$36))</f>
        <v>#NUM!</v>
      </c>
      <c r="AJ376" s="90">
        <f>_xll.qlIndexFixing($AA$21,$AE376,TRUE,_xll.ohTrigger(trigger))</f>
        <v>-2.2499999865472525E-4</v>
      </c>
      <c r="AK376" s="43">
        <f>_xll.qlIndexFixing($AA$6,$AE376,TRUE,trigger)</f>
        <v>-2.2499999999997769E-4</v>
      </c>
      <c r="AL376" s="45">
        <f t="shared" si="21"/>
        <v>1.3452524413436889E-8</v>
      </c>
    </row>
    <row r="377" spans="30:38" x14ac:dyDescent="0.2">
      <c r="AD377" s="39" t="s">
        <v>87</v>
      </c>
      <c r="AE377" s="40">
        <f>_xll.qlInterestRateIndexFixingDate($AA$21,AF377)</f>
        <v>42808</v>
      </c>
      <c r="AF377" s="40">
        <f>_xll.qlCalendarAdvance(calendar,$AF376,AD377,,,trigger)</f>
        <v>42810</v>
      </c>
      <c r="AG377" s="40">
        <f>_xll.qlInterestRateIndexMaturity($AA$21,AF377,)</f>
        <v>42902</v>
      </c>
      <c r="AH377" s="43" t="e">
        <f>_xll.qlTenorBasisValue(TenorBasis3M,AF377,_xll.ohTrigger(trigger,$AA$36))</f>
        <v>#NUM!</v>
      </c>
      <c r="AI377" s="90" t="e">
        <f>_xll.qlTenorBasisForwardRate(TenorBasis3M,AF377,_xll.ohTrigger(trigger,$AA$36))</f>
        <v>#NUM!</v>
      </c>
      <c r="AJ377" s="90">
        <f>_xll.qlIndexFixing($AA$21,$AE377,TRUE,_xll.ohTrigger(trigger))</f>
        <v>-2.2136486651377305E-4</v>
      </c>
      <c r="AK377" s="43">
        <f>_xll.qlIndexFixing($AA$6,$AE377,TRUE,trigger)</f>
        <v>-2.2499962813111353E-4</v>
      </c>
      <c r="AL377" s="45">
        <f t="shared" si="21"/>
        <v>3.6347616173404831E-2</v>
      </c>
    </row>
    <row r="378" spans="30:38" x14ac:dyDescent="0.2">
      <c r="AD378" s="39" t="s">
        <v>87</v>
      </c>
      <c r="AE378" s="40">
        <f>_xll.qlInterestRateIndexFixingDate($AA$21,AF378)</f>
        <v>42809</v>
      </c>
      <c r="AF378" s="40">
        <f>_xll.qlCalendarAdvance(calendar,$AF377,AD378,,,trigger)</f>
        <v>42811</v>
      </c>
      <c r="AG378" s="40">
        <f>_xll.qlInterestRateIndexMaturity($AA$21,AF378,)</f>
        <v>42905</v>
      </c>
      <c r="AH378" s="43" t="e">
        <f>_xll.qlTenorBasisValue(TenorBasis3M,AF378,_xll.ohTrigger(trigger,$AA$36))</f>
        <v>#NUM!</v>
      </c>
      <c r="AI378" s="90" t="e">
        <f>_xll.qlTenorBasisForwardRate(TenorBasis3M,AF378,_xll.ohTrigger(trigger,$AA$36))</f>
        <v>#NUM!</v>
      </c>
      <c r="AJ378" s="90">
        <f>_xll.qlIndexFixing($AA$21,$AE378,TRUE,_xll.ohTrigger(trigger))</f>
        <v>-2.1419143160223691E-4</v>
      </c>
      <c r="AK378" s="43">
        <f>_xll.qlIndexFixing($AA$6,$AE378,TRUE,trigger)</f>
        <v>-2.2499702504906439E-4</v>
      </c>
      <c r="AL378" s="45">
        <f t="shared" si="21"/>
        <v>0.10805593446827476</v>
      </c>
    </row>
    <row r="379" spans="30:38" x14ac:dyDescent="0.2">
      <c r="AD379" s="39" t="s">
        <v>87</v>
      </c>
      <c r="AE379" s="40">
        <f>_xll.qlInterestRateIndexFixingDate($AA$21,AF379)</f>
        <v>42810</v>
      </c>
      <c r="AF379" s="40">
        <f>_xll.qlCalendarAdvance(calendar,$AF378,AD379,,,trigger)</f>
        <v>42814</v>
      </c>
      <c r="AG379" s="40">
        <f>_xll.qlInterestRateIndexMaturity($AA$21,AF379,)</f>
        <v>42906</v>
      </c>
      <c r="AH379" s="43" t="e">
        <f>_xll.qlTenorBasisValue(TenorBasis3M,AF379,_xll.ohTrigger(trigger,$AA$36))</f>
        <v>#NUM!</v>
      </c>
      <c r="AI379" s="90" t="e">
        <f>_xll.qlTenorBasisForwardRate(TenorBasis3M,AF379,_xll.ohTrigger(trigger,$AA$36))</f>
        <v>#NUM!</v>
      </c>
      <c r="AJ379" s="90">
        <f>_xll.qlIndexFixing($AA$21,$AE379,TRUE,_xll.ohTrigger(trigger))</f>
        <v>-2.0686214443442908E-4</v>
      </c>
      <c r="AK379" s="43">
        <f>_xll.qlIndexFixing($AA$6,$AE379,TRUE,trigger)</f>
        <v>-2.2495351639195723E-4</v>
      </c>
      <c r="AL379" s="45">
        <f t="shared" si="21"/>
        <v>0.18091371957528146</v>
      </c>
    </row>
    <row r="380" spans="30:38" x14ac:dyDescent="0.2">
      <c r="AD380" s="39" t="s">
        <v>87</v>
      </c>
      <c r="AE380" s="40">
        <f>_xll.qlInterestRateIndexFixingDate($AA$21,AF380)</f>
        <v>42811</v>
      </c>
      <c r="AF380" s="40">
        <f>_xll.qlCalendarAdvance(calendar,$AF379,AD380,,,trigger)</f>
        <v>42815</v>
      </c>
      <c r="AG380" s="40">
        <f>_xll.qlInterestRateIndexMaturity($AA$21,AF380,)</f>
        <v>42907</v>
      </c>
      <c r="AH380" s="43" t="e">
        <f>_xll.qlTenorBasisValue(TenorBasis3M,AF380,_xll.ohTrigger(trigger,$AA$36))</f>
        <v>#NUM!</v>
      </c>
      <c r="AI380" s="90" t="e">
        <f>_xll.qlTenorBasisForwardRate(TenorBasis3M,AF380,_xll.ohTrigger(trigger,$AA$36))</f>
        <v>#NUM!</v>
      </c>
      <c r="AJ380" s="90">
        <f>_xll.qlIndexFixing($AA$21,$AE380,TRUE,_xll.ohTrigger(trigger))</f>
        <v>-2.0324742469741795E-4</v>
      </c>
      <c r="AK380" s="43">
        <f>_xll.qlIndexFixing($AA$6,$AE380,TRUE,trigger)</f>
        <v>-2.2491967632531833E-4</v>
      </c>
      <c r="AL380" s="45">
        <f t="shared" si="21"/>
        <v>0.2167225162790038</v>
      </c>
    </row>
    <row r="381" spans="30:38" x14ac:dyDescent="0.2">
      <c r="AD381" s="39" t="s">
        <v>87</v>
      </c>
      <c r="AE381" s="40">
        <f>_xll.qlInterestRateIndexFixingDate($AA$21,AF381)</f>
        <v>42814</v>
      </c>
      <c r="AF381" s="40">
        <f>_xll.qlCalendarAdvance(calendar,$AF380,AD381,,,trigger)</f>
        <v>42816</v>
      </c>
      <c r="AG381" s="40">
        <f>_xll.qlInterestRateIndexMaturity($AA$21,AF381,)</f>
        <v>42908</v>
      </c>
      <c r="AH381" s="43" t="e">
        <f>_xll.qlTenorBasisValue(TenorBasis3M,AF381,_xll.ohTrigger(trigger,$AA$36))</f>
        <v>#NUM!</v>
      </c>
      <c r="AI381" s="90" t="e">
        <f>_xll.qlTenorBasisForwardRate(TenorBasis3M,AF381,_xll.ohTrigger(trigger,$AA$36))</f>
        <v>#NUM!</v>
      </c>
      <c r="AJ381" s="90">
        <f>_xll.qlIndexFixing($AA$21,$AE381,TRUE,_xll.ohTrigger(trigger))</f>
        <v>-1.9963762076556104E-4</v>
      </c>
      <c r="AK381" s="43">
        <f>_xll.qlIndexFixing($AA$6,$AE381,TRUE,trigger)</f>
        <v>-2.2487244897956952E-4</v>
      </c>
      <c r="AL381" s="45">
        <f t="shared" si="21"/>
        <v>0.25234828214008481</v>
      </c>
    </row>
    <row r="382" spans="30:38" x14ac:dyDescent="0.2">
      <c r="AD382" s="39" t="s">
        <v>87</v>
      </c>
      <c r="AE382" s="40">
        <f>_xll.qlInterestRateIndexFixingDate($AA$21,AF382)</f>
        <v>42815</v>
      </c>
      <c r="AF382" s="40">
        <f>_xll.qlCalendarAdvance(calendar,$AF381,AD382,,,trigger)</f>
        <v>42817</v>
      </c>
      <c r="AG382" s="40">
        <f>_xll.qlInterestRateIndexMaturity($AA$21,AF382,)</f>
        <v>42909</v>
      </c>
      <c r="AH382" s="43" t="e">
        <f>_xll.qlTenorBasisValue(TenorBasis3M,AF382,_xll.ohTrigger(trigger,$AA$36))</f>
        <v>#NUM!</v>
      </c>
      <c r="AI382" s="90" t="e">
        <f>_xll.qlTenorBasisForwardRate(TenorBasis3M,AF382,_xll.ohTrigger(trigger,$AA$36))</f>
        <v>#NUM!</v>
      </c>
      <c r="AJ382" s="90">
        <f>_xll.qlIndexFixing($AA$21,$AE382,TRUE,_xll.ohTrigger(trigger))</f>
        <v>-1.9603267359217779E-4</v>
      </c>
      <c r="AK382" s="43">
        <f>_xll.qlIndexFixing($AA$6,$AE382,TRUE,trigger)</f>
        <v>-2.2480960314152587E-4</v>
      </c>
      <c r="AL382" s="45">
        <f t="shared" si="21"/>
        <v>0.28776929549348079</v>
      </c>
    </row>
    <row r="383" spans="30:38" x14ac:dyDescent="0.2">
      <c r="AD383" s="39" t="s">
        <v>87</v>
      </c>
      <c r="AE383" s="40">
        <f>_xll.qlInterestRateIndexFixingDate($AA$21,AF383)</f>
        <v>42816</v>
      </c>
      <c r="AF383" s="40">
        <f>_xll.qlCalendarAdvance(calendar,$AF382,AD383,,,trigger)</f>
        <v>42818</v>
      </c>
      <c r="AG383" s="40">
        <f>_xll.qlInterestRateIndexMaturity($AA$21,AF383,)</f>
        <v>42912</v>
      </c>
      <c r="AH383" s="43" t="e">
        <f>_xll.qlTenorBasisValue(TenorBasis3M,AF383,_xll.ohTrigger(trigger,$AA$36))</f>
        <v>#NUM!</v>
      </c>
      <c r="AI383" s="90" t="e">
        <f>_xll.qlTenorBasisForwardRate(TenorBasis3M,AF383,_xll.ohTrigger(trigger,$AA$36))</f>
        <v>#NUM!</v>
      </c>
      <c r="AJ383" s="90">
        <f>_xll.qlIndexFixing($AA$21,$AE383,TRUE,_xll.ohTrigger(trigger))</f>
        <v>-1.8891967578231087E-4</v>
      </c>
      <c r="AK383" s="43">
        <f>_xll.qlIndexFixing($AA$6,$AE383,TRUE,trigger)</f>
        <v>-2.2472890759800234E-4</v>
      </c>
      <c r="AL383" s="45">
        <f t="shared" si="21"/>
        <v>0.35809231815691461</v>
      </c>
    </row>
    <row r="384" spans="30:38" x14ac:dyDescent="0.2">
      <c r="AD384" s="39" t="s">
        <v>87</v>
      </c>
      <c r="AE384" s="40">
        <f>_xll.qlInterestRateIndexFixingDate($AA$21,AF384)</f>
        <v>42817</v>
      </c>
      <c r="AF384" s="40">
        <f>_xll.qlCalendarAdvance(calendar,$AF383,AD384,,,trigger)</f>
        <v>42821</v>
      </c>
      <c r="AG384" s="40">
        <f>_xll.qlInterestRateIndexMaturity($AA$21,AF384,)</f>
        <v>42913</v>
      </c>
      <c r="AH384" s="43" t="e">
        <f>_xll.qlTenorBasisValue(TenorBasis3M,AF384,_xll.ohTrigger(trigger,$AA$36))</f>
        <v>#NUM!</v>
      </c>
      <c r="AI384" s="90" t="e">
        <f>_xll.qlTenorBasisForwardRate(TenorBasis3M,AF384,_xll.ohTrigger(trigger,$AA$36))</f>
        <v>#NUM!</v>
      </c>
      <c r="AJ384" s="90">
        <f>_xll.qlIndexFixing($AA$21,$AE384,TRUE,_xll.ohTrigger(trigger))</f>
        <v>-1.8165882796712483E-4</v>
      </c>
      <c r="AK384" s="43">
        <f>_xll.qlIndexFixing($AA$6,$AE384,TRUE,trigger)</f>
        <v>-2.2435741060270275E-4</v>
      </c>
      <c r="AL384" s="45">
        <f t="shared" si="21"/>
        <v>0.42698582635577914</v>
      </c>
    </row>
    <row r="385" spans="30:38" x14ac:dyDescent="0.2">
      <c r="AD385" s="39" t="s">
        <v>87</v>
      </c>
      <c r="AE385" s="40">
        <f>_xll.qlInterestRateIndexFixingDate($AA$21,AF385)</f>
        <v>42818</v>
      </c>
      <c r="AF385" s="40">
        <f>_xll.qlCalendarAdvance(calendar,$AF384,AD385,,,trigger)</f>
        <v>42822</v>
      </c>
      <c r="AG385" s="40">
        <f>_xll.qlInterestRateIndexMaturity($AA$21,AF385,)</f>
        <v>42914</v>
      </c>
      <c r="AH385" s="43" t="e">
        <f>_xll.qlTenorBasisValue(TenorBasis3M,AF385,_xll.ohTrigger(trigger,$AA$36))</f>
        <v>#NUM!</v>
      </c>
      <c r="AI385" s="90" t="e">
        <f>_xll.qlTenorBasisForwardRate(TenorBasis3M,AF385,_xll.ohTrigger(trigger,$AA$36))</f>
        <v>#NUM!</v>
      </c>
      <c r="AJ385" s="90">
        <f>_xll.qlIndexFixing($AA$21,$AE385,TRUE,_xll.ohTrigger(trigger))</f>
        <v>-1.7807619619891749E-4</v>
      </c>
      <c r="AK385" s="43">
        <f>_xll.qlIndexFixing($AA$6,$AE385,TRUE,trigger)</f>
        <v>-2.2418300410540997E-4</v>
      </c>
      <c r="AL385" s="45">
        <f t="shared" si="21"/>
        <v>0.46106807906492486</v>
      </c>
    </row>
    <row r="386" spans="30:38" x14ac:dyDescent="0.2">
      <c r="AD386" s="39" t="s">
        <v>87</v>
      </c>
      <c r="AE386" s="40">
        <f>_xll.qlInterestRateIndexFixingDate($AA$21,AF386)</f>
        <v>42821</v>
      </c>
      <c r="AF386" s="40">
        <f>_xll.qlCalendarAdvance(calendar,$AF385,AD386,,,trigger)</f>
        <v>42823</v>
      </c>
      <c r="AG386" s="40">
        <f>_xll.qlInterestRateIndexMaturity($AA$21,AF386,)</f>
        <v>42915</v>
      </c>
      <c r="AH386" s="43" t="e">
        <f>_xll.qlTenorBasisValue(TenorBasis3M,AF386,_xll.ohTrigger(trigger,$AA$36))</f>
        <v>#NUM!</v>
      </c>
      <c r="AI386" s="90" t="e">
        <f>_xll.qlTenorBasisForwardRate(TenorBasis3M,AF386,_xll.ohTrigger(trigger,$AA$36))</f>
        <v>#NUM!</v>
      </c>
      <c r="AJ386" s="90">
        <f>_xll.qlIndexFixing($AA$21,$AE386,TRUE,_xll.ohTrigger(trigger))</f>
        <v>-1.7449763382944116E-4</v>
      </c>
      <c r="AK386" s="43">
        <f>_xll.qlIndexFixing($AA$6,$AE386,TRUE,trigger)</f>
        <v>-2.2397959183671241E-4</v>
      </c>
      <c r="AL386" s="45">
        <f t="shared" si="21"/>
        <v>0.49481958007271259</v>
      </c>
    </row>
    <row r="387" spans="30:38" x14ac:dyDescent="0.2">
      <c r="AD387" s="39" t="s">
        <v>87</v>
      </c>
      <c r="AE387" s="40">
        <f>_xll.qlInterestRateIndexFixingDate($AA$21,AF387)</f>
        <v>42822</v>
      </c>
      <c r="AF387" s="40">
        <f>_xll.qlCalendarAdvance(calendar,$AF386,AD387,,,trigger)</f>
        <v>42824</v>
      </c>
      <c r="AG387" s="40">
        <f>_xll.qlInterestRateIndexMaturity($AA$21,AF387,)</f>
        <v>42916</v>
      </c>
      <c r="AH387" s="43" t="e">
        <f>_xll.qlTenorBasisValue(TenorBasis3M,AF387,_xll.ohTrigger(trigger,$AA$36))</f>
        <v>#NUM!</v>
      </c>
      <c r="AI387" s="90" t="e">
        <f>_xll.qlTenorBasisForwardRate(TenorBasis3M,AF387,_xll.ohTrigger(trigger,$AA$36))</f>
        <v>#NUM!</v>
      </c>
      <c r="AJ387" s="90">
        <f>_xll.qlIndexFixing($AA$21,$AE387,TRUE,_xll.ohTrigger(trigger))</f>
        <v>-1.70923009633665E-4</v>
      </c>
      <c r="AK387" s="43">
        <f>_xll.qlIndexFixing($AA$6,$AE387,TRUE,trigger)</f>
        <v>-2.2374494258342511E-4</v>
      </c>
      <c r="AL387" s="45">
        <f t="shared" si="21"/>
        <v>0.52821932949760109</v>
      </c>
    </row>
    <row r="388" spans="30:38" x14ac:dyDescent="0.2">
      <c r="AD388" s="39" t="s">
        <v>87</v>
      </c>
      <c r="AE388" s="40">
        <f>_xll.qlInterestRateIndexFixingDate($AA$21,AF388)</f>
        <v>42823</v>
      </c>
      <c r="AF388" s="40">
        <f>_xll.qlCalendarAdvance(calendar,$AF387,AD388,,,trigger)</f>
        <v>42825</v>
      </c>
      <c r="AG388" s="40">
        <f>_xll.qlInterestRateIndexMaturity($AA$21,AF388,)</f>
        <v>42916</v>
      </c>
      <c r="AH388" s="43" t="e">
        <f>_xll.qlTenorBasisValue(TenorBasis3M,AF388,_xll.ohTrigger(trigger,$AA$36))</f>
        <v>#NUM!</v>
      </c>
      <c r="AI388" s="90" t="e">
        <f>_xll.qlTenorBasisForwardRate(TenorBasis3M,AF388,_xll.ohTrigger(trigger,$AA$36))</f>
        <v>#NUM!</v>
      </c>
      <c r="AJ388" s="90">
        <f>_xll.qlIndexFixing($AA$21,$AE388,TRUE,_xll.ohTrigger(trigger))</f>
        <v>-1.6909992952270097E-4</v>
      </c>
      <c r="AK388" s="43">
        <f>_xll.qlIndexFixing($AA$6,$AE388,TRUE,trigger)</f>
        <v>-2.2347682513236306E-4</v>
      </c>
      <c r="AL388" s="45">
        <f t="shared" ref="AL388:AL451" si="22">(AJ388-AK388)*10000</f>
        <v>0.5437689560966209</v>
      </c>
    </row>
    <row r="389" spans="30:38" x14ac:dyDescent="0.2">
      <c r="AD389" s="39" t="s">
        <v>87</v>
      </c>
      <c r="AE389" s="40">
        <f>_xll.qlInterestRateIndexFixingDate($AA$21,AF389)</f>
        <v>42824</v>
      </c>
      <c r="AF389" s="40">
        <f>_xll.qlCalendarAdvance(calendar,$AF388,AD389,,,trigger)</f>
        <v>42828</v>
      </c>
      <c r="AG389" s="40">
        <f>_xll.qlInterestRateIndexMaturity($AA$21,AF389,)</f>
        <v>42919</v>
      </c>
      <c r="AH389" s="43" t="e">
        <f>_xll.qlTenorBasisValue(TenorBasis3M,AF389,_xll.ohTrigger(trigger,$AA$36))</f>
        <v>#NUM!</v>
      </c>
      <c r="AI389" s="90" t="e">
        <f>_xll.qlTenorBasisForwardRate(TenorBasis3M,AF389,_xll.ohTrigger(trigger,$AA$36))</f>
        <v>#NUM!</v>
      </c>
      <c r="AJ389" s="90">
        <f>_xll.qlIndexFixing($AA$21,$AE389,TRUE,_xll.ohTrigger(trigger))</f>
        <v>-1.5840644147599906E-4</v>
      </c>
      <c r="AK389" s="43">
        <f>_xll.qlIndexFixing($AA$6,$AE389,TRUE,trigger)</f>
        <v>-2.2244935146067867E-4</v>
      </c>
      <c r="AL389" s="45">
        <f t="shared" si="22"/>
        <v>0.64042909984679619</v>
      </c>
    </row>
    <row r="390" spans="30:38" x14ac:dyDescent="0.2">
      <c r="AD390" s="39" t="s">
        <v>87</v>
      </c>
      <c r="AE390" s="40">
        <f>_xll.qlInterestRateIndexFixingDate($AA$21,AF390)</f>
        <v>42825</v>
      </c>
      <c r="AF390" s="40">
        <f>_xll.qlCalendarAdvance(calendar,$AF389,AD390,,,trigger)</f>
        <v>42829</v>
      </c>
      <c r="AG390" s="40">
        <f>_xll.qlInterestRateIndexMaturity($AA$21,AF390,)</f>
        <v>42920</v>
      </c>
      <c r="AH390" s="43" t="e">
        <f>_xll.qlTenorBasisValue(TenorBasis3M,AF390,_xll.ohTrigger(trigger,$AA$36))</f>
        <v>#NUM!</v>
      </c>
      <c r="AI390" s="90" t="e">
        <f>_xll.qlTenorBasisForwardRate(TenorBasis3M,AF390,_xll.ohTrigger(trigger,$AA$36))</f>
        <v>#NUM!</v>
      </c>
      <c r="AJ390" s="90">
        <f>_xll.qlIndexFixing($AA$21,$AE390,TRUE,_xll.ohTrigger(trigger))</f>
        <v>-1.548488970376211E-4</v>
      </c>
      <c r="AK390" s="43">
        <f>_xll.qlIndexFixing($AA$6,$AE390,TRUE,trigger)</f>
        <v>-2.2202504908666785E-4</v>
      </c>
      <c r="AL390" s="45">
        <f t="shared" si="22"/>
        <v>0.67176152049046756</v>
      </c>
    </row>
    <row r="391" spans="30:38" x14ac:dyDescent="0.2">
      <c r="AD391" s="39" t="s">
        <v>87</v>
      </c>
      <c r="AE391" s="40">
        <f>_xll.qlInterestRateIndexFixingDate($AA$21,AF391)</f>
        <v>42828</v>
      </c>
      <c r="AF391" s="40">
        <f>_xll.qlCalendarAdvance(calendar,$AF390,AD391,,,trigger)</f>
        <v>42830</v>
      </c>
      <c r="AG391" s="40">
        <f>_xll.qlInterestRateIndexMaturity($AA$21,AF391,)</f>
        <v>42921</v>
      </c>
      <c r="AH391" s="43" t="e">
        <f>_xll.qlTenorBasisValue(TenorBasis3M,AF391,_xll.ohTrigger(trigger,$AA$36))</f>
        <v>#NUM!</v>
      </c>
      <c r="AI391" s="90" t="e">
        <f>_xll.qlTenorBasisForwardRate(TenorBasis3M,AF391,_xll.ohTrigger(trigger,$AA$36))</f>
        <v>#NUM!</v>
      </c>
      <c r="AJ391" s="90">
        <f>_xll.qlIndexFixing($AA$21,$AE391,TRUE,_xll.ohTrigger(trigger))</f>
        <v>-1.5129460726479119E-4</v>
      </c>
      <c r="AK391" s="43">
        <f>_xll.qlIndexFixing($AA$6,$AE391,TRUE,trigger)</f>
        <v>-2.2155612244895736E-4</v>
      </c>
      <c r="AL391" s="45">
        <f t="shared" si="22"/>
        <v>0.70261515184166168</v>
      </c>
    </row>
    <row r="392" spans="30:38" x14ac:dyDescent="0.2">
      <c r="AD392" s="39" t="s">
        <v>87</v>
      </c>
      <c r="AE392" s="40">
        <f>_xll.qlInterestRateIndexFixingDate($AA$21,AF392)</f>
        <v>42829</v>
      </c>
      <c r="AF392" s="40">
        <f>_xll.qlCalendarAdvance(calendar,$AF391,AD392,,,trigger)</f>
        <v>42831</v>
      </c>
      <c r="AG392" s="40">
        <f>_xll.qlInterestRateIndexMaturity($AA$21,AF392,)</f>
        <v>42922</v>
      </c>
      <c r="AH392" s="43" t="e">
        <f>_xll.qlTenorBasisValue(TenorBasis3M,AF392,_xll.ohTrigger(trigger,$AA$36))</f>
        <v>#NUM!</v>
      </c>
      <c r="AI392" s="90" t="e">
        <f>_xll.qlTenorBasisForwardRate(TenorBasis3M,AF392,_xll.ohTrigger(trigger,$AA$36))</f>
        <v>#NUM!</v>
      </c>
      <c r="AJ392" s="90">
        <f>_xll.qlIndexFixing($AA$21,$AE392,TRUE,_xll.ohTrigger(trigger))</f>
        <v>-1.4774343948868837E-4</v>
      </c>
      <c r="AK392" s="43">
        <f>_xll.qlIndexFixing($AA$6,$AE392,TRUE,trigger)</f>
        <v>-2.2104034033436227E-4</v>
      </c>
      <c r="AL392" s="45">
        <f t="shared" si="22"/>
        <v>0.73296900845673896</v>
      </c>
    </row>
    <row r="393" spans="30:38" x14ac:dyDescent="0.2">
      <c r="AD393" s="39" t="s">
        <v>87</v>
      </c>
      <c r="AE393" s="40">
        <f>_xll.qlInterestRateIndexFixingDate($AA$21,AF393)</f>
        <v>42830</v>
      </c>
      <c r="AF393" s="40">
        <f>_xll.qlCalendarAdvance(calendar,$AF392,AD393,,,trigger)</f>
        <v>42832</v>
      </c>
      <c r="AG393" s="40">
        <f>_xll.qlInterestRateIndexMaturity($AA$21,AF393,)</f>
        <v>42923</v>
      </c>
      <c r="AH393" s="43" t="e">
        <f>_xll.qlTenorBasisValue(TenorBasis3M,AF393,_xll.ohTrigger(trigger,$AA$36))</f>
        <v>#NUM!</v>
      </c>
      <c r="AI393" s="90" t="e">
        <f>_xll.qlTenorBasisForwardRate(TenorBasis3M,AF393,_xll.ohTrigger(trigger,$AA$36))</f>
        <v>#NUM!</v>
      </c>
      <c r="AJ393" s="90">
        <f>_xll.qlIndexFixing($AA$21,$AE393,TRUE,_xll.ohTrigger(trigger))</f>
        <v>-1.4419526103126823E-4</v>
      </c>
      <c r="AK393" s="43">
        <f>_xll.qlIndexFixing($AA$6,$AE393,TRUE,trigger)</f>
        <v>-2.2047547152969754E-4</v>
      </c>
      <c r="AL393" s="45">
        <f t="shared" si="22"/>
        <v>0.76280210498429313</v>
      </c>
    </row>
    <row r="394" spans="30:38" x14ac:dyDescent="0.2">
      <c r="AD394" s="39" t="s">
        <v>87</v>
      </c>
      <c r="AE394" s="40">
        <f>_xll.qlInterestRateIndexFixingDate($AA$21,AF394)</f>
        <v>42831</v>
      </c>
      <c r="AF394" s="40">
        <f>_xll.qlCalendarAdvance(calendar,$AF393,AD394,,,trigger)</f>
        <v>42835</v>
      </c>
      <c r="AG394" s="40">
        <f>_xll.qlInterestRateIndexMaturity($AA$21,AF394,)</f>
        <v>42926</v>
      </c>
      <c r="AH394" s="43" t="e">
        <f>_xll.qlTenorBasisValue(TenorBasis3M,AF394,_xll.ohTrigger(trigger,$AA$36))</f>
        <v>#NUM!</v>
      </c>
      <c r="AI394" s="90" t="e">
        <f>_xll.qlTenorBasisForwardRate(TenorBasis3M,AF394,_xll.ohTrigger(trigger,$AA$36))</f>
        <v>#NUM!</v>
      </c>
      <c r="AJ394" s="90">
        <f>_xll.qlIndexFixing($AA$21,$AE394,TRUE,_xll.ohTrigger(trigger))</f>
        <v>-1.3356733483809488E-4</v>
      </c>
      <c r="AK394" s="43">
        <f>_xll.qlIndexFixing($AA$6,$AE394,TRUE,trigger)</f>
        <v>-2.1846403284343593E-4</v>
      </c>
      <c r="AL394" s="45">
        <f t="shared" si="22"/>
        <v>0.84896698005341054</v>
      </c>
    </row>
    <row r="395" spans="30:38" x14ac:dyDescent="0.2">
      <c r="AD395" s="39" t="s">
        <v>87</v>
      </c>
      <c r="AE395" s="40">
        <f>_xll.qlInterestRateIndexFixingDate($AA$21,AF395)</f>
        <v>42832</v>
      </c>
      <c r="AF395" s="40">
        <f>_xll.qlCalendarAdvance(calendar,$AF394,AD395,,,trigger)</f>
        <v>42836</v>
      </c>
      <c r="AG395" s="40">
        <f>_xll.qlInterestRateIndexMaturity($AA$21,AF395,)</f>
        <v>42927</v>
      </c>
      <c r="AH395" s="43" t="e">
        <f>_xll.qlTenorBasisValue(TenorBasis3M,AF395,_xll.ohTrigger(trigger,$AA$36))</f>
        <v>#NUM!</v>
      </c>
      <c r="AI395" s="90" t="e">
        <f>_xll.qlTenorBasisForwardRate(TenorBasis3M,AF395,_xll.ohTrigger(trigger,$AA$36))</f>
        <v>#NUM!</v>
      </c>
      <c r="AJ395" s="90">
        <f>_xll.qlIndexFixing($AA$21,$AE395,TRUE,_xll.ohTrigger(trigger))</f>
        <v>-1.3002978691580822E-4</v>
      </c>
      <c r="AK395" s="43">
        <f>_xll.qlIndexFixing($AA$6,$AE395,TRUE,trigger)</f>
        <v>-2.1768050514664293E-4</v>
      </c>
      <c r="AL395" s="45">
        <f t="shared" si="22"/>
        <v>0.87650718230834712</v>
      </c>
    </row>
    <row r="396" spans="30:38" x14ac:dyDescent="0.2">
      <c r="AD396" s="39" t="s">
        <v>87</v>
      </c>
      <c r="AE396" s="40">
        <f>_xll.qlInterestRateIndexFixingDate($AA$21,AF396)</f>
        <v>42835</v>
      </c>
      <c r="AF396" s="40">
        <f>_xll.qlCalendarAdvance(calendar,$AF395,AD396,,,trigger)</f>
        <v>42837</v>
      </c>
      <c r="AG396" s="40">
        <f>_xll.qlInterestRateIndexMaturity($AA$21,AF396,)</f>
        <v>42928</v>
      </c>
      <c r="AH396" s="43" t="e">
        <f>_xll.qlTenorBasisValue(TenorBasis3M,AF396,_xll.ohTrigger(trigger,$AA$36))</f>
        <v>#NUM!</v>
      </c>
      <c r="AI396" s="90" t="e">
        <f>_xll.qlTenorBasisForwardRate(TenorBasis3M,AF396,_xll.ohTrigger(trigger,$AA$36))</f>
        <v>#NUM!</v>
      </c>
      <c r="AJ396" s="90">
        <f>_xll.qlIndexFixing($AA$21,$AE396,TRUE,_xll.ohTrigger(trigger))</f>
        <v>-1.2649456493691552E-4</v>
      </c>
      <c r="AK396" s="43">
        <f>_xll.qlIndexFixing($AA$6,$AE396,TRUE,trigger)</f>
        <v>-2.1683673469385543E-4</v>
      </c>
      <c r="AL396" s="45">
        <f t="shared" si="22"/>
        <v>0.90342169756939905</v>
      </c>
    </row>
    <row r="397" spans="30:38" x14ac:dyDescent="0.2">
      <c r="AD397" s="39" t="s">
        <v>87</v>
      </c>
      <c r="AE397" s="40">
        <f>_xll.qlInterestRateIndexFixingDate($AA$21,AF397)</f>
        <v>42836</v>
      </c>
      <c r="AF397" s="40">
        <f>_xll.qlCalendarAdvance(calendar,$AF396,AD397,,,trigger)</f>
        <v>42838</v>
      </c>
      <c r="AG397" s="40">
        <f>_xll.qlInterestRateIndexMaturity($AA$21,AF397,)</f>
        <v>42929</v>
      </c>
      <c r="AH397" s="43" t="e">
        <f>_xll.qlTenorBasisValue(TenorBasis3M,AF397,_xll.ohTrigger(trigger,$AA$36))</f>
        <v>#NUM!</v>
      </c>
      <c r="AI397" s="90" t="e">
        <f>_xll.qlTenorBasisForwardRate(TenorBasis3M,AF397,_xll.ohTrigger(trigger,$AA$36))</f>
        <v>#NUM!</v>
      </c>
      <c r="AJ397" s="90">
        <f>_xll.qlIndexFixing($AA$21,$AE397,TRUE,_xll.ohTrigger(trigger))</f>
        <v>-1.2296153622688605E-4</v>
      </c>
      <c r="AK397" s="43">
        <f>_xll.qlIndexFixing($AA$6,$AE397,TRUE,trigger)</f>
        <v>-2.1593049027188841E-4</v>
      </c>
      <c r="AL397" s="45">
        <f t="shared" si="22"/>
        <v>0.92968954045002361</v>
      </c>
    </row>
    <row r="398" spans="30:38" x14ac:dyDescent="0.2">
      <c r="AD398" s="39" t="s">
        <v>87</v>
      </c>
      <c r="AE398" s="40">
        <f>_xll.qlInterestRateIndexFixingDate($AA$21,AF398)</f>
        <v>42837</v>
      </c>
      <c r="AF398" s="40">
        <f>_xll.qlCalendarAdvance(calendar,$AF397,AD398,,,trigger)</f>
        <v>42843</v>
      </c>
      <c r="AG398" s="40">
        <f>_xll.qlInterestRateIndexMaturity($AA$21,AF398,)</f>
        <v>42934</v>
      </c>
      <c r="AH398" s="43" t="e">
        <f>_xll.qlTenorBasisValue(TenorBasis3M,AF398,_xll.ohTrigger(trigger,$AA$36))</f>
        <v>#NUM!</v>
      </c>
      <c r="AI398" s="90" t="e">
        <f>_xll.qlTenorBasisForwardRate(TenorBasis3M,AF398,_xll.ohTrigger(trigger,$AA$36))</f>
        <v>#NUM!</v>
      </c>
      <c r="AJ398" s="90">
        <f>_xll.qlIndexFixing($AA$21,$AE398,TRUE,_xll.ohTrigger(trigger))</f>
        <v>-1.0532464797154583E-4</v>
      </c>
      <c r="AK398" s="43">
        <f>_xll.qlIndexFixing($AA$6,$AE398,TRUE,trigger)</f>
        <v>-2.1038406616288638E-4</v>
      </c>
      <c r="AL398" s="45">
        <f t="shared" si="22"/>
        <v>1.0505941819134055</v>
      </c>
    </row>
    <row r="399" spans="30:38" x14ac:dyDescent="0.2">
      <c r="AD399" s="39" t="s">
        <v>87</v>
      </c>
      <c r="AE399" s="40">
        <f>_xll.qlInterestRateIndexFixingDate($AA$21,AF399)</f>
        <v>42838</v>
      </c>
      <c r="AF399" s="40">
        <f>_xll.qlCalendarAdvance(calendar,$AF398,AD399,,,trigger)</f>
        <v>42844</v>
      </c>
      <c r="AG399" s="40">
        <f>_xll.qlInterestRateIndexMaturity($AA$21,AF399,)</f>
        <v>42935</v>
      </c>
      <c r="AH399" s="43" t="e">
        <f>_xll.qlTenorBasisValue(TenorBasis3M,AF399,_xll.ohTrigger(trigger,$AA$36))</f>
        <v>#NUM!</v>
      </c>
      <c r="AI399" s="90" t="e">
        <f>_xll.qlTenorBasisForwardRate(TenorBasis3M,AF399,_xll.ohTrigger(trigger,$AA$36))</f>
        <v>#NUM!</v>
      </c>
      <c r="AJ399" s="90">
        <f>_xll.qlIndexFixing($AA$21,$AE399,TRUE,_xll.ohTrigger(trigger))</f>
        <v>-1.0180199263181096E-4</v>
      </c>
      <c r="AK399" s="43">
        <f>_xll.qlIndexFixing($AA$6,$AE399,TRUE,trigger)</f>
        <v>-2.0905612244895768E-4</v>
      </c>
      <c r="AL399" s="45">
        <f t="shared" si="22"/>
        <v>1.0725412981714673</v>
      </c>
    </row>
    <row r="400" spans="30:38" x14ac:dyDescent="0.2">
      <c r="AD400" s="39" t="s">
        <v>87</v>
      </c>
      <c r="AE400" s="40">
        <f>_xll.qlInterestRateIndexFixingDate($AA$21,AF400)</f>
        <v>42843</v>
      </c>
      <c r="AF400" s="40">
        <f>_xll.qlCalendarAdvance(calendar,$AF399,AD400,,,trigger)</f>
        <v>42845</v>
      </c>
      <c r="AG400" s="40">
        <f>_xll.qlInterestRateIndexMaturity($AA$21,AF400,)</f>
        <v>42936</v>
      </c>
      <c r="AH400" s="43" t="e">
        <f>_xll.qlTenorBasisValue(TenorBasis3M,AF400,_xll.ohTrigger(trigger,$AA$36))</f>
        <v>#NUM!</v>
      </c>
      <c r="AI400" s="90" t="e">
        <f>_xll.qlTenorBasisForwardRate(TenorBasis3M,AF400,_xll.ohTrigger(trigger,$AA$36))</f>
        <v>#NUM!</v>
      </c>
      <c r="AJ400" s="90">
        <f>_xll.qlIndexFixing($AA$21,$AE400,TRUE,_xll.ohTrigger(trigger))</f>
        <v>-9.8280601808040563E-5</v>
      </c>
      <c r="AK400" s="43">
        <f>_xll.qlIndexFixing($AA$6,$AE400,TRUE,trigger)</f>
        <v>-2.0765008627355463E-4</v>
      </c>
      <c r="AL400" s="45">
        <f t="shared" si="22"/>
        <v>1.0936948446551407</v>
      </c>
    </row>
    <row r="401" spans="30:38" x14ac:dyDescent="0.2">
      <c r="AD401" s="39" t="s">
        <v>87</v>
      </c>
      <c r="AE401" s="40">
        <f>_xll.qlInterestRateIndexFixingDate($AA$21,AF401)</f>
        <v>42844</v>
      </c>
      <c r="AF401" s="40">
        <f>_xll.qlCalendarAdvance(calendar,$AF400,AD401,,,trigger)</f>
        <v>42846</v>
      </c>
      <c r="AG401" s="40">
        <f>_xll.qlInterestRateIndexMaturity($AA$21,AF401,)</f>
        <v>42937</v>
      </c>
      <c r="AH401" s="43" t="e">
        <f>_xll.qlTenorBasisValue(TenorBasis3M,AF401,_xll.ohTrigger(trigger,$AA$36))</f>
        <v>#NUM!</v>
      </c>
      <c r="AI401" s="90" t="e">
        <f>_xll.qlTenorBasisForwardRate(TenorBasis3M,AF401,_xll.ohTrigger(trigger,$AA$36))</f>
        <v>#NUM!</v>
      </c>
      <c r="AJ401" s="90">
        <f>_xll.qlIndexFixing($AA$21,$AE401,TRUE,_xll.ohTrigger(trigger))</f>
        <v>-9.4760342823068674E-5</v>
      </c>
      <c r="AK401" s="43">
        <f>_xll.qlIndexFixing($AA$6,$AE401,TRUE,trigger)</f>
        <v>-2.061637264234922E-4</v>
      </c>
      <c r="AL401" s="45">
        <f t="shared" si="22"/>
        <v>1.1140338360042352</v>
      </c>
    </row>
    <row r="402" spans="30:38" x14ac:dyDescent="0.2">
      <c r="AD402" s="39" t="s">
        <v>87</v>
      </c>
      <c r="AE402" s="40">
        <f>_xll.qlInterestRateIndexFixingDate($AA$21,AF402)</f>
        <v>42845</v>
      </c>
      <c r="AF402" s="40">
        <f>_xll.qlCalendarAdvance(calendar,$AF401,AD402,,,trigger)</f>
        <v>42849</v>
      </c>
      <c r="AG402" s="40">
        <f>_xll.qlInterestRateIndexMaturity($AA$21,AF402,)</f>
        <v>42940</v>
      </c>
      <c r="AH402" s="43" t="e">
        <f>_xll.qlTenorBasisValue(TenorBasis3M,AF402,_xll.ohTrigger(trigger,$AA$36))</f>
        <v>#NUM!</v>
      </c>
      <c r="AI402" s="90" t="e">
        <f>_xll.qlTenorBasisForwardRate(TenorBasis3M,AF402,_xll.ohTrigger(trigger,$AA$36))</f>
        <v>#NUM!</v>
      </c>
      <c r="AJ402" s="90">
        <f>_xll.qlIndexFixing($AA$21,$AE402,TRUE,_xll.ohTrigger(trigger))</f>
        <v>-8.4205030077457815E-5</v>
      </c>
      <c r="AK402" s="43">
        <f>_xll.qlIndexFixing($AA$6,$AE402,TRUE,trigger)</f>
        <v>-2.0120039269349888E-4</v>
      </c>
      <c r="AL402" s="45">
        <f t="shared" si="22"/>
        <v>1.1699536261604107</v>
      </c>
    </row>
    <row r="403" spans="30:38" x14ac:dyDescent="0.2">
      <c r="AD403" s="39" t="s">
        <v>87</v>
      </c>
      <c r="AE403" s="40">
        <f>_xll.qlInterestRateIndexFixingDate($AA$21,AF403)</f>
        <v>42846</v>
      </c>
      <c r="AF403" s="40">
        <f>_xll.qlCalendarAdvance(calendar,$AF402,AD403,,,trigger)</f>
        <v>42850</v>
      </c>
      <c r="AG403" s="40">
        <f>_xll.qlInterestRateIndexMaturity($AA$21,AF403,)</f>
        <v>42941</v>
      </c>
      <c r="AH403" s="43" t="e">
        <f>_xll.qlTenorBasisValue(TenorBasis3M,AF403,_xll.ohTrigger(trigger,$AA$36))</f>
        <v>#NUM!</v>
      </c>
      <c r="AI403" s="90" t="e">
        <f>_xll.qlTenorBasisForwardRate(TenorBasis3M,AF403,_xll.ohTrigger(trigger,$AA$36))</f>
        <v>#NUM!</v>
      </c>
      <c r="AJ403" s="90">
        <f>_xll.qlIndexFixing($AA$21,$AE403,TRUE,_xll.ohTrigger(trigger))</f>
        <v>-8.0687971627707404E-5</v>
      </c>
      <c r="AK403" s="43">
        <f>_xll.qlIndexFixing($AA$6,$AE403,TRUE,trigger)</f>
        <v>-1.9937042601294916E-4</v>
      </c>
      <c r="AL403" s="45">
        <f t="shared" si="22"/>
        <v>1.1868245438524174</v>
      </c>
    </row>
    <row r="404" spans="30:38" x14ac:dyDescent="0.2">
      <c r="AD404" s="39" t="s">
        <v>87</v>
      </c>
      <c r="AE404" s="40">
        <f>_xll.qlInterestRateIndexFixingDate($AA$21,AF404)</f>
        <v>42849</v>
      </c>
      <c r="AF404" s="40">
        <f>_xll.qlCalendarAdvance(calendar,$AF403,AD404,,,trigger)</f>
        <v>42851</v>
      </c>
      <c r="AG404" s="40">
        <f>_xll.qlInterestRateIndexMaturity($AA$21,AF404,)</f>
        <v>42942</v>
      </c>
      <c r="AH404" s="43" t="e">
        <f>_xll.qlTenorBasisValue(TenorBasis3M,AF404,_xll.ohTrigger(trigger,$AA$36))</f>
        <v>#NUM!</v>
      </c>
      <c r="AI404" s="90" t="e">
        <f>_xll.qlTenorBasisForwardRate(TenorBasis3M,AF404,_xll.ohTrigger(trigger,$AA$36))</f>
        <v>#NUM!</v>
      </c>
      <c r="AJ404" s="90">
        <f>_xll.qlIndexFixing($AA$21,$AE404,TRUE,_xll.ohTrigger(trigger))</f>
        <v>-7.7171381605012357E-5</v>
      </c>
      <c r="AK404" s="43">
        <f>_xll.qlIndexFixing($AA$6,$AE404,TRUE,trigger)</f>
        <v>-1.9744897959181516E-4</v>
      </c>
      <c r="AL404" s="45">
        <f t="shared" si="22"/>
        <v>1.202775979868028</v>
      </c>
    </row>
    <row r="405" spans="30:38" x14ac:dyDescent="0.2">
      <c r="AD405" s="39" t="s">
        <v>87</v>
      </c>
      <c r="AE405" s="40">
        <f>_xll.qlInterestRateIndexFixingDate($AA$21,AF405)</f>
        <v>42850</v>
      </c>
      <c r="AF405" s="40">
        <f>_xll.qlCalendarAdvance(calendar,$AF404,AD405,,,trigger)</f>
        <v>42852</v>
      </c>
      <c r="AG405" s="40">
        <f>_xll.qlInterestRateIndexMaturity($AA$21,AF405,)</f>
        <v>42943</v>
      </c>
      <c r="AH405" s="43" t="e">
        <f>_xll.qlTenorBasisValue(TenorBasis3M,AF405,_xll.ohTrigger(trigger,$AA$36))</f>
        <v>#NUM!</v>
      </c>
      <c r="AI405" s="90" t="e">
        <f>_xll.qlTenorBasisForwardRate(TenorBasis3M,AF405,_xll.ohTrigger(trigger,$AA$36))</f>
        <v>#NUM!</v>
      </c>
      <c r="AJ405" s="90">
        <f>_xll.qlIndexFixing($AA$21,$AE405,TRUE,_xll.ohTrigger(trigger))</f>
        <v>-7.3655127327375449E-5</v>
      </c>
      <c r="AK405" s="43">
        <f>_xll.qlIndexFixing($AA$6,$AE405,TRUE,trigger)</f>
        <v>-1.9543382221691173E-4</v>
      </c>
      <c r="AL405" s="45">
        <f t="shared" si="22"/>
        <v>1.2177869488953628</v>
      </c>
    </row>
    <row r="406" spans="30:38" x14ac:dyDescent="0.2">
      <c r="AD406" s="39" t="s">
        <v>87</v>
      </c>
      <c r="AE406" s="40">
        <f>_xll.qlInterestRateIndexFixingDate($AA$21,AF406)</f>
        <v>42851</v>
      </c>
      <c r="AF406" s="40">
        <f>_xll.qlCalendarAdvance(calendar,$AF405,AD406,,,trigger)</f>
        <v>42853</v>
      </c>
      <c r="AG406" s="40">
        <f>_xll.qlInterestRateIndexMaturity($AA$21,AF406,)</f>
        <v>42947</v>
      </c>
      <c r="AH406" s="43" t="e">
        <f>_xll.qlTenorBasisValue(TenorBasis3M,AF406,_xll.ohTrigger(trigger,$AA$36))</f>
        <v>#NUM!</v>
      </c>
      <c r="AI406" s="90" t="e">
        <f>_xll.qlTenorBasisForwardRate(TenorBasis3M,AF406,_xll.ohTrigger(trigger,$AA$36))</f>
        <v>#NUM!</v>
      </c>
      <c r="AJ406" s="90">
        <f>_xll.qlIndexFixing($AA$21,$AE406,TRUE,_xll.ohTrigger(trigger))</f>
        <v>-6.4863628298282303E-5</v>
      </c>
      <c r="AK406" s="43">
        <f>_xll.qlIndexFixing($AA$6,$AE406,TRUE,trigger)</f>
        <v>-1.9332272267505424E-4</v>
      </c>
      <c r="AL406" s="45">
        <f t="shared" si="22"/>
        <v>1.2845909437677194</v>
      </c>
    </row>
    <row r="407" spans="30:38" x14ac:dyDescent="0.2">
      <c r="AD407" s="39" t="s">
        <v>87</v>
      </c>
      <c r="AE407" s="40">
        <f>_xll.qlInterestRateIndexFixingDate($AA$21,AF407)</f>
        <v>42852</v>
      </c>
      <c r="AF407" s="40">
        <f>_xll.qlCalendarAdvance(calendar,$AF406,AD407,,,trigger)</f>
        <v>42857</v>
      </c>
      <c r="AG407" s="40">
        <f>_xll.qlInterestRateIndexMaturity($AA$21,AF407,)</f>
        <v>42949</v>
      </c>
      <c r="AH407" s="43" t="e">
        <f>_xll.qlTenorBasisValue(TenorBasis3M,AF407,_xll.ohTrigger(trigger,$AA$36))</f>
        <v>#NUM!</v>
      </c>
      <c r="AI407" s="90" t="e">
        <f>_xll.qlTenorBasisForwardRate(TenorBasis3M,AF407,_xll.ohTrigger(trigger,$AA$36))</f>
        <v>#NUM!</v>
      </c>
      <c r="AJ407" s="90">
        <f>_xll.qlIndexFixing($AA$21,$AE407,TRUE,_xll.ohTrigger(trigger))</f>
        <v>-5.431081128608848E-5</v>
      </c>
      <c r="AK407" s="43">
        <f>_xll.qlIndexFixing($AA$6,$AE407,TRUE,trigger)</f>
        <v>-1.8387427857438214E-4</v>
      </c>
      <c r="AL407" s="45">
        <f t="shared" si="22"/>
        <v>1.2956346728829367</v>
      </c>
    </row>
    <row r="408" spans="30:38" x14ac:dyDescent="0.2">
      <c r="AD408" s="39" t="s">
        <v>87</v>
      </c>
      <c r="AE408" s="40">
        <f>_xll.qlInterestRateIndexFixingDate($AA$21,AF408)</f>
        <v>42853</v>
      </c>
      <c r="AF408" s="40">
        <f>_xll.qlCalendarAdvance(calendar,$AF407,AD408,,,trigger)</f>
        <v>42858</v>
      </c>
      <c r="AG408" s="40">
        <f>_xll.qlInterestRateIndexMaturity($AA$21,AF408,)</f>
        <v>42950</v>
      </c>
      <c r="AH408" s="43" t="e">
        <f>_xll.qlTenorBasisValue(TenorBasis3M,AF408,_xll.ohTrigger(trigger,$AA$36))</f>
        <v>#NUM!</v>
      </c>
      <c r="AI408" s="90" t="e">
        <f>_xll.qlTenorBasisForwardRate(TenorBasis3M,AF408,_xll.ohTrigger(trigger,$AA$36))</f>
        <v>#NUM!</v>
      </c>
      <c r="AJ408" s="90">
        <f>_xll.qlIndexFixing($AA$21,$AE408,TRUE,_xll.ohTrigger(trigger))</f>
        <v>-5.0792000940810226E-5</v>
      </c>
      <c r="AK408" s="43">
        <f>_xll.qlIndexFixing($AA$6,$AE408,TRUE,trigger)</f>
        <v>-1.8124999999997868E-4</v>
      </c>
      <c r="AL408" s="45">
        <f t="shared" si="22"/>
        <v>1.3045799905916846</v>
      </c>
    </row>
    <row r="409" spans="30:38" x14ac:dyDescent="0.2">
      <c r="AD409" s="39" t="s">
        <v>87</v>
      </c>
      <c r="AE409" s="40">
        <f>_xll.qlInterestRateIndexFixingDate($AA$21,AF409)</f>
        <v>42857</v>
      </c>
      <c r="AF409" s="40">
        <f>_xll.qlCalendarAdvance(calendar,$AF408,AD409,,,trigger)</f>
        <v>42859</v>
      </c>
      <c r="AG409" s="40">
        <f>_xll.qlInterestRateIndexMaturity($AA$21,AF409,)</f>
        <v>42951</v>
      </c>
      <c r="AH409" s="43" t="e">
        <f>_xll.qlTenorBasisValue(TenorBasis3M,AF409,_xll.ohTrigger(trigger,$AA$36))</f>
        <v>#NUM!</v>
      </c>
      <c r="AI409" s="90" t="e">
        <f>_xll.qlTenorBasisForwardRate(TenorBasis3M,AF409,_xll.ohTrigger(trigger,$AA$36))</f>
        <v>#NUM!</v>
      </c>
      <c r="AJ409" s="90">
        <f>_xll.qlIndexFixing($AA$21,$AE409,TRUE,_xll.ohTrigger(trigger))</f>
        <v>-4.7272535492169105E-5</v>
      </c>
      <c r="AK409" s="43">
        <f>_xll.qlIndexFixing($AA$6,$AE409,TRUE,trigger)</f>
        <v>-1.7851639197951109E-4</v>
      </c>
      <c r="AL409" s="45">
        <f t="shared" si="22"/>
        <v>1.3124385648734198</v>
      </c>
    </row>
    <row r="410" spans="30:38" x14ac:dyDescent="0.2">
      <c r="AD410" s="39" t="s">
        <v>87</v>
      </c>
      <c r="AE410" s="40">
        <f>_xll.qlInterestRateIndexFixingDate($AA$21,AF410)</f>
        <v>42858</v>
      </c>
      <c r="AF410" s="40">
        <f>_xll.qlCalendarAdvance(calendar,$AF409,AD410,,,trigger)</f>
        <v>42860</v>
      </c>
      <c r="AG410" s="40">
        <f>_xll.qlInterestRateIndexMaturity($AA$21,AF410,)</f>
        <v>42954</v>
      </c>
      <c r="AH410" s="43" t="e">
        <f>_xll.qlTenorBasisValue(TenorBasis3M,AF410,_xll.ohTrigger(trigger,$AA$36))</f>
        <v>#NUM!</v>
      </c>
      <c r="AI410" s="90" t="e">
        <f>_xll.qlTenorBasisForwardRate(TenorBasis3M,AF410,_xll.ohTrigger(trigger,$AA$36))</f>
        <v>#NUM!</v>
      </c>
      <c r="AJ410" s="90">
        <f>_xll.qlIndexFixing($AA$21,$AE410,TRUE,_xll.ohTrigger(trigger))</f>
        <v>-4.0209096457091989E-5</v>
      </c>
      <c r="AK410" s="43">
        <f>_xll.qlIndexFixing($AA$6,$AE410,TRUE,trigger)</f>
        <v>-1.7567122329979436E-4</v>
      </c>
      <c r="AL410" s="45">
        <f t="shared" si="22"/>
        <v>1.3546212684270238</v>
      </c>
    </row>
    <row r="411" spans="30:38" x14ac:dyDescent="0.2">
      <c r="AD411" s="39" t="s">
        <v>87</v>
      </c>
      <c r="AE411" s="40">
        <f>_xll.qlInterestRateIndexFixingDate($AA$21,AF411)</f>
        <v>42859</v>
      </c>
      <c r="AF411" s="40">
        <f>_xll.qlCalendarAdvance(calendar,$AF410,AD411,,,trigger)</f>
        <v>42863</v>
      </c>
      <c r="AG411" s="40">
        <f>_xll.qlInterestRateIndexMaturity($AA$21,AF411,)</f>
        <v>42955</v>
      </c>
      <c r="AH411" s="43" t="e">
        <f>_xll.qlTenorBasisValue(TenorBasis3M,AF411,_xll.ohTrigger(trigger,$AA$36))</f>
        <v>#NUM!</v>
      </c>
      <c r="AI411" s="90" t="e">
        <f>_xll.qlTenorBasisForwardRate(TenorBasis3M,AF411,_xll.ohTrigger(trigger,$AA$36))</f>
        <v>#NUM!</v>
      </c>
      <c r="AJ411" s="90">
        <f>_xll.qlIndexFixing($AA$21,$AE411,TRUE,_xll.ohTrigger(trigger))</f>
        <v>-3.3185497732834008E-5</v>
      </c>
      <c r="AK411" s="43">
        <f>_xll.qlIndexFixing($AA$6,$AE411,TRUE,trigger)</f>
        <v>-1.6644404117329971E-4</v>
      </c>
      <c r="AL411" s="45">
        <f t="shared" si="22"/>
        <v>1.332585434404657</v>
      </c>
    </row>
    <row r="412" spans="30:38" x14ac:dyDescent="0.2">
      <c r="AD412" s="39" t="s">
        <v>87</v>
      </c>
      <c r="AE412" s="40">
        <f>_xll.qlInterestRateIndexFixingDate($AA$21,AF412)</f>
        <v>42860</v>
      </c>
      <c r="AF412" s="40">
        <f>_xll.qlCalendarAdvance(calendar,$AF411,AD412,,,trigger)</f>
        <v>42864</v>
      </c>
      <c r="AG412" s="40">
        <f>_xll.qlInterestRateIndexMaturity($AA$21,AF412,)</f>
        <v>42956</v>
      </c>
      <c r="AH412" s="43" t="e">
        <f>_xll.qlTenorBasisValue(TenorBasis3M,AF412,_xll.ohTrigger(trigger,$AA$36))</f>
        <v>#NUM!</v>
      </c>
      <c r="AI412" s="90" t="e">
        <f>_xll.qlTenorBasisForwardRate(TenorBasis3M,AF412,_xll.ohTrigger(trigger,$AA$36))</f>
        <v>#NUM!</v>
      </c>
      <c r="AJ412" s="90">
        <f>_xll.qlIndexFixing($AA$21,$AE412,TRUE,_xll.ohTrigger(trigger))</f>
        <v>-2.9660788069999551E-5</v>
      </c>
      <c r="AK412" s="43">
        <f>_xll.qlIndexFixing($AA$6,$AE412,TRUE,trigger)</f>
        <v>-1.631303177247367E-4</v>
      </c>
      <c r="AL412" s="45">
        <f t="shared" si="22"/>
        <v>1.3346952965473715</v>
      </c>
    </row>
    <row r="413" spans="30:38" x14ac:dyDescent="0.2">
      <c r="AD413" s="39" t="s">
        <v>87</v>
      </c>
      <c r="AE413" s="40">
        <f>_xll.qlInterestRateIndexFixingDate($AA$21,AF413)</f>
        <v>42863</v>
      </c>
      <c r="AF413" s="40">
        <f>_xll.qlCalendarAdvance(calendar,$AF412,AD413,,,trigger)</f>
        <v>42865</v>
      </c>
      <c r="AG413" s="40">
        <f>_xll.qlInterestRateIndexMaturity($AA$21,AF413,)</f>
        <v>42957</v>
      </c>
      <c r="AH413" s="43" t="e">
        <f>_xll.qlTenorBasisValue(TenorBasis3M,AF413,_xll.ohTrigger(trigger,$AA$36))</f>
        <v>#NUM!</v>
      </c>
      <c r="AI413" s="90" t="e">
        <f>_xll.qlTenorBasisForwardRate(TenorBasis3M,AF413,_xll.ohTrigger(trigger,$AA$36))</f>
        <v>#NUM!</v>
      </c>
      <c r="AJ413" s="90">
        <f>_xll.qlIndexFixing($AA$21,$AE413,TRUE,_xll.ohTrigger(trigger))</f>
        <v>-2.6134635827196572E-5</v>
      </c>
      <c r="AK413" s="43">
        <f>_xll.qlIndexFixing($AA$6,$AE413,TRUE,trigger)</f>
        <v>-1.5969387755099964E-4</v>
      </c>
      <c r="AL413" s="45">
        <f t="shared" si="22"/>
        <v>1.3355924172380309</v>
      </c>
    </row>
    <row r="414" spans="30:38" x14ac:dyDescent="0.2">
      <c r="AD414" s="39" t="s">
        <v>87</v>
      </c>
      <c r="AE414" s="40">
        <f>_xll.qlInterestRateIndexFixingDate($AA$21,AF414)</f>
        <v>42864</v>
      </c>
      <c r="AF414" s="40">
        <f>_xll.qlCalendarAdvance(calendar,$AF413,AD414,,,trigger)</f>
        <v>42866</v>
      </c>
      <c r="AG414" s="40">
        <f>_xll.qlInterestRateIndexMaturity($AA$21,AF414,)</f>
        <v>42958</v>
      </c>
      <c r="AH414" s="43" t="e">
        <f>_xll.qlTenorBasisValue(TenorBasis3M,AF414,_xll.ohTrigger(trigger,$AA$36))</f>
        <v>#NUM!</v>
      </c>
      <c r="AI414" s="90" t="e">
        <f>_xll.qlTenorBasisForwardRate(TenorBasis3M,AF414,_xll.ohTrigger(trigger,$AA$36))</f>
        <v>#NUM!</v>
      </c>
      <c r="AJ414" s="90">
        <f>_xll.qlIndexFixing($AA$21,$AE414,TRUE,_xll.ohTrigger(trigger))</f>
        <v>-2.2606909752459252E-5</v>
      </c>
      <c r="AK414" s="43">
        <f>_xll.qlIndexFixing($AA$6,$AE414,TRUE,trigger)</f>
        <v>-1.5613248943890359E-4</v>
      </c>
      <c r="AL414" s="45">
        <f t="shared" si="22"/>
        <v>1.3352557968644434</v>
      </c>
    </row>
    <row r="415" spans="30:38" x14ac:dyDescent="0.2">
      <c r="AD415" s="39" t="s">
        <v>87</v>
      </c>
      <c r="AE415" s="40">
        <f>_xll.qlInterestRateIndexFixingDate($AA$21,AF415)</f>
        <v>42865</v>
      </c>
      <c r="AF415" s="40">
        <f>_xll.qlCalendarAdvance(calendar,$AF414,AD415,,,trigger)</f>
        <v>42867</v>
      </c>
      <c r="AG415" s="40">
        <f>_xll.qlInterestRateIndexMaturity($AA$21,AF415,)</f>
        <v>42961</v>
      </c>
      <c r="AH415" s="43" t="e">
        <f>_xll.qlTenorBasisValue(TenorBasis3M,AF415,_xll.ohTrigger(trigger,$AA$36))</f>
        <v>#NUM!</v>
      </c>
      <c r="AI415" s="90" t="e">
        <f>_xll.qlTenorBasisForwardRate(TenorBasis3M,AF415,_xll.ohTrigger(trigger,$AA$36))</f>
        <v>#NUM!</v>
      </c>
      <c r="AJ415" s="90">
        <f>_xll.qlIndexFixing($AA$21,$AE415,TRUE,_xll.ohTrigger(trigger))</f>
        <v>-1.550398860486291E-5</v>
      </c>
      <c r="AK415" s="43">
        <f>_xll.qlIndexFixing($AA$6,$AE415,TRUE,trigger)</f>
        <v>-1.5244392217526355E-4</v>
      </c>
      <c r="AL415" s="45">
        <f t="shared" si="22"/>
        <v>1.3693993357040064</v>
      </c>
    </row>
    <row r="416" spans="30:38" x14ac:dyDescent="0.2">
      <c r="AD416" s="39" t="s">
        <v>87</v>
      </c>
      <c r="AE416" s="40">
        <f>_xll.qlInterestRateIndexFixingDate($AA$21,AF416)</f>
        <v>42866</v>
      </c>
      <c r="AF416" s="40">
        <f>_xll.qlCalendarAdvance(calendar,$AF415,AD416,,,trigger)</f>
        <v>42870</v>
      </c>
      <c r="AG416" s="40">
        <f>_xll.qlInterestRateIndexMaturity($AA$21,AF416,)</f>
        <v>42962</v>
      </c>
      <c r="AH416" s="43" t="e">
        <f>_xll.qlTenorBasisValue(TenorBasis3M,AF416,_xll.ohTrigger(trigger,$AA$36))</f>
        <v>#NUM!</v>
      </c>
      <c r="AI416" s="90" t="e">
        <f>_xll.qlTenorBasisForwardRate(TenorBasis3M,AF416,_xll.ohTrigger(trigger,$AA$36))</f>
        <v>#NUM!</v>
      </c>
      <c r="AJ416" s="90">
        <f>_xll.qlIndexFixing($AA$21,$AE416,TRUE,_xll.ohTrigger(trigger))</f>
        <v>-8.4776421713107854E-6</v>
      </c>
      <c r="AK416" s="43">
        <f>_xll.qlIndexFixing($AA$6,$AE416,TRUE,trigger)</f>
        <v>-1.4059283334322959E-4</v>
      </c>
      <c r="AL416" s="45">
        <f t="shared" si="22"/>
        <v>1.3211519117191879</v>
      </c>
    </row>
    <row r="417" spans="30:38" x14ac:dyDescent="0.2">
      <c r="AD417" s="39" t="s">
        <v>87</v>
      </c>
      <c r="AE417" s="40">
        <f>_xll.qlInterestRateIndexFixingDate($AA$21,AF417)</f>
        <v>42867</v>
      </c>
      <c r="AF417" s="40">
        <f>_xll.qlCalendarAdvance(calendar,$AF416,AD417,,,trigger)</f>
        <v>42871</v>
      </c>
      <c r="AG417" s="40">
        <f>_xll.qlInterestRateIndexMaturity($AA$21,AF417,)</f>
        <v>42963</v>
      </c>
      <c r="AH417" s="43" t="e">
        <f>_xll.qlTenorBasisValue(TenorBasis3M,AF417,_xll.ohTrigger(trigger,$AA$36))</f>
        <v>#NUM!</v>
      </c>
      <c r="AI417" s="90" t="e">
        <f>_xll.qlTenorBasisForwardRate(TenorBasis3M,AF417,_xll.ohTrigger(trigger,$AA$36))</f>
        <v>#NUM!</v>
      </c>
      <c r="AJ417" s="90">
        <f>_xll.qlIndexFixing($AA$21,$AE417,TRUE,_xll.ohTrigger(trigger))</f>
        <v>-4.9400782082434009E-6</v>
      </c>
      <c r="AK417" s="43">
        <f>_xll.qlIndexFixing($AA$6,$AE417,TRUE,trigger)</f>
        <v>-1.3637323734156374E-4</v>
      </c>
      <c r="AL417" s="45">
        <f t="shared" si="22"/>
        <v>1.3143315913332034</v>
      </c>
    </row>
    <row r="418" spans="30:38" x14ac:dyDescent="0.2">
      <c r="AD418" s="39" t="s">
        <v>87</v>
      </c>
      <c r="AE418" s="40">
        <f>_xll.qlInterestRateIndexFixingDate($AA$21,AF418)</f>
        <v>42870</v>
      </c>
      <c r="AF418" s="40">
        <f>_xll.qlCalendarAdvance(calendar,$AF417,AD418,,,trigger)</f>
        <v>42872</v>
      </c>
      <c r="AG418" s="40">
        <f>_xll.qlInterestRateIndexMaturity($AA$21,AF418,)</f>
        <v>42964</v>
      </c>
      <c r="AH418" s="43" t="e">
        <f>_xll.qlTenorBasisValue(TenorBasis3M,AF418,_xll.ohTrigger(trigger,$AA$36))</f>
        <v>#NUM!</v>
      </c>
      <c r="AI418" s="90" t="e">
        <f>_xll.qlTenorBasisForwardRate(TenorBasis3M,AF418,_xll.ohTrigger(trigger,$AA$36))</f>
        <v>#NUM!</v>
      </c>
      <c r="AJ418" s="90">
        <f>_xll.qlIndexFixing($AA$21,$AE418,TRUE,_xll.ohTrigger(trigger))</f>
        <v>-1.4001529157831281E-6</v>
      </c>
      <c r="AK418" s="43">
        <f>_xll.qlIndexFixing($AA$6,$AE418,TRUE,trigger)</f>
        <v>-1.3201530612242898E-4</v>
      </c>
      <c r="AL418" s="45">
        <f t="shared" si="22"/>
        <v>1.3061515320664585</v>
      </c>
    </row>
    <row r="419" spans="30:38" x14ac:dyDescent="0.2">
      <c r="AD419" s="39" t="s">
        <v>87</v>
      </c>
      <c r="AE419" s="40">
        <f>_xll.qlInterestRateIndexFixingDate($AA$21,AF419)</f>
        <v>42871</v>
      </c>
      <c r="AF419" s="40">
        <f>_xll.qlCalendarAdvance(calendar,$AF418,AD419,,,trigger)</f>
        <v>42873</v>
      </c>
      <c r="AG419" s="40">
        <f>_xll.qlInterestRateIndexMaturity($AA$21,AF419,)</f>
        <v>42965</v>
      </c>
      <c r="AH419" s="43" t="e">
        <f>_xll.qlTenorBasisValue(TenorBasis3M,AF419,_xll.ohTrigger(trigger,$AA$36))</f>
        <v>#NUM!</v>
      </c>
      <c r="AI419" s="90" t="e">
        <f>_xll.qlTenorBasisForwardRate(TenorBasis3M,AF419,_xll.ohTrigger(trigger,$AA$36))</f>
        <v>#NUM!</v>
      </c>
      <c r="AJ419" s="90">
        <f>_xll.qlIndexFixing($AA$21,$AE419,TRUE,_xll.ohTrigger(trigger))</f>
        <v>2.1422649549948058E-6</v>
      </c>
      <c r="AK419" s="43">
        <f>_xll.qlIndexFixing($AA$6,$AE419,TRUE,trigger)</f>
        <v>-1.2751680847264028E-4</v>
      </c>
      <c r="AL419" s="45">
        <f t="shared" si="22"/>
        <v>1.2965907342763507</v>
      </c>
    </row>
    <row r="420" spans="30:38" x14ac:dyDescent="0.2">
      <c r="AD420" s="39" t="s">
        <v>87</v>
      </c>
      <c r="AE420" s="40">
        <f>_xll.qlInterestRateIndexFixingDate($AA$21,AF420)</f>
        <v>42872</v>
      </c>
      <c r="AF420" s="40">
        <f>_xll.qlCalendarAdvance(calendar,$AF419,AD420,,,trigger)</f>
        <v>42874</v>
      </c>
      <c r="AG420" s="40">
        <f>_xll.qlInterestRateIndexMaturity($AA$21,AF420,)</f>
        <v>42968</v>
      </c>
      <c r="AH420" s="43" t="e">
        <f>_xll.qlTenorBasisValue(TenorBasis3M,AF420,_xll.ohTrigger(trigger,$AA$36))</f>
        <v>#NUM!</v>
      </c>
      <c r="AI420" s="90" t="e">
        <f>_xll.qlTenorBasisForwardRate(TenorBasis3M,AF420,_xll.ohTrigger(trigger,$AA$36))</f>
        <v>#NUM!</v>
      </c>
      <c r="AJ420" s="90">
        <f>_xll.qlIndexFixing($AA$21,$AE420,TRUE,_xll.ohTrigger(trigger))</f>
        <v>9.2957554870619782E-6</v>
      </c>
      <c r="AK420" s="43">
        <f>_xll.qlIndexFixing($AA$6,$AE420,TRUE,trigger)</f>
        <v>-1.2287551317901279E-4</v>
      </c>
      <c r="AL420" s="45">
        <f t="shared" si="22"/>
        <v>1.3217126866607476</v>
      </c>
    </row>
    <row r="421" spans="30:38" x14ac:dyDescent="0.2">
      <c r="AD421" s="39" t="s">
        <v>87</v>
      </c>
      <c r="AE421" s="40">
        <f>_xll.qlInterestRateIndexFixingDate($AA$21,AF421)</f>
        <v>42873</v>
      </c>
      <c r="AF421" s="40">
        <f>_xll.qlCalendarAdvance(calendar,$AF420,AD421,,,trigger)</f>
        <v>42877</v>
      </c>
      <c r="AG421" s="40">
        <f>_xll.qlInterestRateIndexMaturity($AA$21,AF421,)</f>
        <v>42969</v>
      </c>
      <c r="AH421" s="43" t="e">
        <f>_xll.qlTenorBasisValue(TenorBasis3M,AF421,_xll.ohTrigger(trigger,$AA$36))</f>
        <v>#NUM!</v>
      </c>
      <c r="AI421" s="90" t="e">
        <f>_xll.qlTenorBasisForwardRate(TenorBasis3M,AF421,_xll.ohTrigger(trigger,$AA$36))</f>
        <v>#NUM!</v>
      </c>
      <c r="AJ421" s="90">
        <f>_xll.qlIndexFixing($AA$21,$AE421,TRUE,_xll.ohTrigger(trigger))</f>
        <v>1.6339487271894814E-5</v>
      </c>
      <c r="AK421" s="43">
        <f>_xll.qlIndexFixing($AA$6,$AE421,TRUE,trigger)</f>
        <v>-1.0807252930324672E-4</v>
      </c>
      <c r="AL421" s="45">
        <f t="shared" si="22"/>
        <v>1.2441201657514154</v>
      </c>
    </row>
    <row r="422" spans="30:38" x14ac:dyDescent="0.2">
      <c r="AD422" s="39" t="s">
        <v>87</v>
      </c>
      <c r="AE422" s="40">
        <f>_xll.qlInterestRateIndexFixingDate($AA$21,AF422)</f>
        <v>42874</v>
      </c>
      <c r="AF422" s="40">
        <f>_xll.qlCalendarAdvance(calendar,$AF421,AD422,,,trigger)</f>
        <v>42878</v>
      </c>
      <c r="AG422" s="40">
        <f>_xll.qlInterestRateIndexMaturity($AA$21,AF422,)</f>
        <v>42970</v>
      </c>
      <c r="AH422" s="43" t="e">
        <f>_xll.qlTenorBasisValue(TenorBasis3M,AF422,_xll.ohTrigger(trigger,$AA$36))</f>
        <v>#NUM!</v>
      </c>
      <c r="AI422" s="90" t="e">
        <f>_xll.qlTenorBasisForwardRate(TenorBasis3M,AF422,_xll.ohTrigger(trigger,$AA$36))</f>
        <v>#NUM!</v>
      </c>
      <c r="AJ422" s="90">
        <f>_xll.qlIndexFixing($AA$21,$AE422,TRUE,_xll.ohTrigger(trigger))</f>
        <v>1.9896336825043626E-5</v>
      </c>
      <c r="AK422" s="43">
        <f>_xll.qlIndexFixing($AA$6,$AE422,TRUE,trigger)</f>
        <v>-1.0283773130241388E-4</v>
      </c>
      <c r="AL422" s="45">
        <f t="shared" si="22"/>
        <v>1.2273406812745751</v>
      </c>
    </row>
    <row r="423" spans="30:38" x14ac:dyDescent="0.2">
      <c r="AD423" s="39" t="s">
        <v>87</v>
      </c>
      <c r="AE423" s="40">
        <f>_xll.qlInterestRateIndexFixingDate($AA$21,AF423)</f>
        <v>42877</v>
      </c>
      <c r="AF423" s="40">
        <f>_xll.qlCalendarAdvance(calendar,$AF422,AD423,,,trigger)</f>
        <v>42879</v>
      </c>
      <c r="AG423" s="40">
        <f>_xll.qlInterestRateIndexMaturity($AA$21,AF423,)</f>
        <v>42971</v>
      </c>
      <c r="AH423" s="43" t="e">
        <f>_xll.qlTenorBasisValue(TenorBasis3M,AF423,_xll.ohTrigger(trigger,$AA$36))</f>
        <v>#NUM!</v>
      </c>
      <c r="AI423" s="90" t="e">
        <f>_xll.qlTenorBasisForwardRate(TenorBasis3M,AF423,_xll.ohTrigger(trigger,$AA$36))</f>
        <v>#NUM!</v>
      </c>
      <c r="AJ423" s="90">
        <f>_xll.qlIndexFixing($AA$21,$AE423,TRUE,_xll.ohTrigger(trigger))</f>
        <v>2.3456466476124838E-5</v>
      </c>
      <c r="AK423" s="43">
        <f>_xll.qlIndexFixing($AA$6,$AE423,TRUE,trigger)</f>
        <v>-9.7448979591817228E-5</v>
      </c>
      <c r="AL423" s="45">
        <f t="shared" si="22"/>
        <v>1.2090544606794207</v>
      </c>
    </row>
    <row r="424" spans="30:38" x14ac:dyDescent="0.2">
      <c r="AD424" s="39" t="s">
        <v>87</v>
      </c>
      <c r="AE424" s="40">
        <f>_xll.qlInterestRateIndexFixingDate($AA$21,AF424)</f>
        <v>42878</v>
      </c>
      <c r="AF424" s="40">
        <f>_xll.qlCalendarAdvance(calendar,$AF423,AD424,,,trigger)</f>
        <v>42880</v>
      </c>
      <c r="AG424" s="40">
        <f>_xll.qlInterestRateIndexMaturity($AA$21,AF424,)</f>
        <v>42972</v>
      </c>
      <c r="AH424" s="43" t="e">
        <f>_xll.qlTenorBasisValue(TenorBasis3M,AF424,_xll.ohTrigger(trigger,$AA$36))</f>
        <v>#NUM!</v>
      </c>
      <c r="AI424" s="90" t="e">
        <f>_xll.qlTenorBasisForwardRate(TenorBasis3M,AF424,_xll.ohTrigger(trigger,$AA$36))</f>
        <v>#NUM!</v>
      </c>
      <c r="AJ424" s="90">
        <f>_xll.qlIndexFixing($AA$21,$AE424,TRUE,_xll.ohTrigger(trigger))</f>
        <v>2.7020007475800963E-5</v>
      </c>
      <c r="AK424" s="43">
        <f>_xll.qlIndexFixing($AA$6,$AE424,TRUE,trigger)</f>
        <v>-9.1904042958271834E-5</v>
      </c>
      <c r="AL424" s="45">
        <f t="shared" si="22"/>
        <v>1.1892405043407279</v>
      </c>
    </row>
    <row r="425" spans="30:38" x14ac:dyDescent="0.2">
      <c r="AD425" s="39" t="s">
        <v>87</v>
      </c>
      <c r="AE425" s="40">
        <f>_xll.qlInterestRateIndexFixingDate($AA$21,AF425)</f>
        <v>42879</v>
      </c>
      <c r="AF425" s="40">
        <f>_xll.qlCalendarAdvance(calendar,$AF424,AD425,,,trigger)</f>
        <v>42881</v>
      </c>
      <c r="AG425" s="40">
        <f>_xll.qlInterestRateIndexMaturity($AA$21,AF425,)</f>
        <v>42975</v>
      </c>
      <c r="AH425" s="43" t="e">
        <f>_xll.qlTenorBasisValue(TenorBasis3M,AF425,_xll.ohTrigger(trigger,$AA$36))</f>
        <v>#NUM!</v>
      </c>
      <c r="AI425" s="90" t="e">
        <f>_xll.qlTenorBasisForwardRate(TenorBasis3M,AF425,_xll.ohTrigger(trigger,$AA$36))</f>
        <v>#NUM!</v>
      </c>
      <c r="AJ425" s="90">
        <f>_xll.qlIndexFixing($AA$21,$AE425,TRUE,_xll.ohTrigger(trigger))</f>
        <v>3.4234197195357568E-5</v>
      </c>
      <c r="AK425" s="43">
        <f>_xll.qlIndexFixing($AA$6,$AE425,TRUE,trigger)</f>
        <v>-8.6200690188592674E-5</v>
      </c>
      <c r="AL425" s="45">
        <f t="shared" si="22"/>
        <v>1.2043488738395025</v>
      </c>
    </row>
    <row r="426" spans="30:38" x14ac:dyDescent="0.2">
      <c r="AD426" s="39" t="s">
        <v>87</v>
      </c>
      <c r="AE426" s="40">
        <f>_xll.qlInterestRateIndexFixingDate($AA$21,AF426)</f>
        <v>42880</v>
      </c>
      <c r="AF426" s="40">
        <f>_xll.qlCalendarAdvance(calendar,$AF425,AD426,,,trigger)</f>
        <v>42884</v>
      </c>
      <c r="AG426" s="40">
        <f>_xll.qlInterestRateIndexMaturity($AA$21,AF426,)</f>
        <v>42976</v>
      </c>
      <c r="AH426" s="43" t="e">
        <f>_xll.qlTenorBasisValue(TenorBasis3M,AF426,_xll.ohTrigger(trigger,$AA$36))</f>
        <v>#NUM!</v>
      </c>
      <c r="AI426" s="90" t="e">
        <f>_xll.qlTenorBasisForwardRate(TenorBasis3M,AF426,_xll.ohTrigger(trigger,$AA$36))</f>
        <v>#NUM!</v>
      </c>
      <c r="AJ426" s="90">
        <f>_xll.qlIndexFixing($AA$21,$AE426,TRUE,_xll.ohTrigger(trigger))</f>
        <v>4.1310910104904202E-5</v>
      </c>
      <c r="AK426" s="43">
        <f>_xll.qlIndexFixing($AA$6,$AE426,TRUE,trigger)</f>
        <v>-6.8117822930902891E-5</v>
      </c>
      <c r="AL426" s="45">
        <f t="shared" si="22"/>
        <v>1.0942873303580709</v>
      </c>
    </row>
    <row r="427" spans="30:38" x14ac:dyDescent="0.2">
      <c r="AD427" s="39" t="s">
        <v>87</v>
      </c>
      <c r="AE427" s="40">
        <f>_xll.qlInterestRateIndexFixingDate($AA$21,AF427)</f>
        <v>42881</v>
      </c>
      <c r="AF427" s="40">
        <f>_xll.qlCalendarAdvance(calendar,$AF426,AD427,,,trigger)</f>
        <v>42885</v>
      </c>
      <c r="AG427" s="40">
        <f>_xll.qlInterestRateIndexMaturity($AA$21,AF427,)</f>
        <v>42977</v>
      </c>
      <c r="AH427" s="43" t="e">
        <f>_xll.qlTenorBasisValue(TenorBasis3M,AF427,_xll.ohTrigger(trigger,$AA$36))</f>
        <v>#NUM!</v>
      </c>
      <c r="AI427" s="90" t="e">
        <f>_xll.qlTenorBasisForwardRate(TenorBasis3M,AF427,_xll.ohTrigger(trigger,$AA$36))</f>
        <v>#NUM!</v>
      </c>
      <c r="AJ427" s="90">
        <f>_xll.qlIndexFixing($AA$21,$AE427,TRUE,_xll.ohTrigger(trigger))</f>
        <v>4.4893476699592803E-5</v>
      </c>
      <c r="AK427" s="43">
        <f>_xll.qlIndexFixing($AA$6,$AE427,TRUE,trigger)</f>
        <v>-6.1758493484838904E-5</v>
      </c>
      <c r="AL427" s="45">
        <f t="shared" si="22"/>
        <v>1.0665197018443171</v>
      </c>
    </row>
    <row r="428" spans="30:38" x14ac:dyDescent="0.2">
      <c r="AD428" s="39" t="s">
        <v>87</v>
      </c>
      <c r="AE428" s="40">
        <f>_xll.qlInterestRateIndexFixingDate($AA$21,AF428)</f>
        <v>42884</v>
      </c>
      <c r="AF428" s="40">
        <f>_xll.qlCalendarAdvance(calendar,$AF427,AD428,,,trigger)</f>
        <v>42886</v>
      </c>
      <c r="AG428" s="40">
        <f>_xll.qlInterestRateIndexMaturity($AA$21,AF428,)</f>
        <v>42978</v>
      </c>
      <c r="AH428" s="43" t="e">
        <f>_xll.qlTenorBasisValue(TenorBasis3M,AF428,_xll.ohTrigger(trigger,$AA$36))</f>
        <v>#NUM!</v>
      </c>
      <c r="AI428" s="90" t="e">
        <f>_xll.qlTenorBasisForwardRate(TenorBasis3M,AF428,_xll.ohTrigger(trigger,$AA$36))</f>
        <v>#NUM!</v>
      </c>
      <c r="AJ428" s="90">
        <f>_xll.qlIndexFixing($AA$21,$AE428,TRUE,_xll.ohTrigger(trigger))</f>
        <v>4.8480242184212805E-5</v>
      </c>
      <c r="AK428" s="43">
        <f>_xll.qlIndexFixing($AA$6,$AE428,TRUE,trigger)</f>
        <v>-5.5229591836716282E-5</v>
      </c>
      <c r="AL428" s="45">
        <f t="shared" si="22"/>
        <v>1.037098340209291</v>
      </c>
    </row>
    <row r="429" spans="30:38" x14ac:dyDescent="0.2">
      <c r="AD429" s="39" t="s">
        <v>87</v>
      </c>
      <c r="AE429" s="40">
        <f>_xll.qlInterestRateIndexFixingDate($AA$21,AF429)</f>
        <v>42885</v>
      </c>
      <c r="AF429" s="40">
        <f>_xll.qlCalendarAdvance(calendar,$AF428,AD429,,,trigger)</f>
        <v>42887</v>
      </c>
      <c r="AG429" s="40">
        <f>_xll.qlInterestRateIndexMaturity($AA$21,AF429,)</f>
        <v>42979</v>
      </c>
      <c r="AH429" s="43" t="e">
        <f>_xll.qlTenorBasisValue(TenorBasis3M,AF429,_xll.ohTrigger(trigger,$AA$36))</f>
        <v>#NUM!</v>
      </c>
      <c r="AI429" s="90" t="e">
        <f>_xll.qlTenorBasisForwardRate(TenorBasis3M,AF429,_xll.ohTrigger(trigger,$AA$36))</f>
        <v>#NUM!</v>
      </c>
      <c r="AJ429" s="90">
        <f>_xll.qlIndexFixing($AA$21,$AE429,TRUE,_xll.ohTrigger(trigger))</f>
        <v>5.2071337816377685E-5</v>
      </c>
      <c r="AK429" s="43">
        <f>_xll.qlIndexFixing($AA$6,$AE429,TRUE,trigger)</f>
        <v>-4.8528886773350002E-5</v>
      </c>
      <c r="AL429" s="45">
        <f t="shared" si="22"/>
        <v>1.0060022458972768</v>
      </c>
    </row>
    <row r="430" spans="30:38" x14ac:dyDescent="0.2">
      <c r="AD430" s="39" t="s">
        <v>87</v>
      </c>
      <c r="AE430" s="40">
        <f>_xll.qlInterestRateIndexFixingDate($AA$21,AF430)</f>
        <v>42886</v>
      </c>
      <c r="AF430" s="40">
        <f>_xll.qlCalendarAdvance(calendar,$AF429,AD430,,,trigger)</f>
        <v>42888</v>
      </c>
      <c r="AG430" s="40">
        <f>_xll.qlInterestRateIndexMaturity($AA$21,AF430,)</f>
        <v>42982</v>
      </c>
      <c r="AH430" s="43" t="e">
        <f>_xll.qlTenorBasisValue(TenorBasis3M,AF430,_xll.ohTrigger(trigger,$AA$36))</f>
        <v>#NUM!</v>
      </c>
      <c r="AI430" s="90" t="e">
        <f>_xll.qlTenorBasisForwardRate(TenorBasis3M,AF430,_xll.ohTrigger(trigger,$AA$36))</f>
        <v>#NUM!</v>
      </c>
      <c r="AJ430" s="90">
        <f>_xll.qlIndexFixing($AA$21,$AE430,TRUE,_xll.ohTrigger(trigger))</f>
        <v>5.9355399057897543E-5</v>
      </c>
      <c r="AK430" s="43">
        <f>_xll.qlIndexFixing($AA$6,$AE430,TRUE,trigger)</f>
        <v>-4.165414708155507E-5</v>
      </c>
      <c r="AL430" s="45">
        <f t="shared" si="22"/>
        <v>1.0100954613945261</v>
      </c>
    </row>
    <row r="431" spans="30:38" x14ac:dyDescent="0.2">
      <c r="AD431" s="39" t="s">
        <v>87</v>
      </c>
      <c r="AE431" s="40">
        <f>_xll.qlInterestRateIndexFixingDate($AA$21,AF431)</f>
        <v>42887</v>
      </c>
      <c r="AF431" s="40">
        <f>_xll.qlCalendarAdvance(calendar,$AF430,AD431,,,trigger)</f>
        <v>42891</v>
      </c>
      <c r="AG431" s="40">
        <f>_xll.qlInterestRateIndexMaturity($AA$21,AF431,)</f>
        <v>42983</v>
      </c>
      <c r="AH431" s="43" t="e">
        <f>_xll.qlTenorBasisValue(TenorBasis3M,AF431,_xll.ohTrigger(trigger,$AA$36))</f>
        <v>#NUM!</v>
      </c>
      <c r="AI431" s="90" t="e">
        <f>_xll.qlTenorBasisForwardRate(TenorBasis3M,AF431,_xll.ohTrigger(trigger,$AA$36))</f>
        <v>#NUM!</v>
      </c>
      <c r="AJ431" s="90">
        <f>_xll.qlIndexFixing($AA$21,$AE431,TRUE,_xll.ohTrigger(trigger))</f>
        <v>6.6481646996214934E-5</v>
      </c>
      <c r="AK431" s="43">
        <f>_xll.qlIndexFixing($AA$6,$AE431,TRUE,trigger)</f>
        <v>-1.9963408103748778E-5</v>
      </c>
      <c r="AL431" s="45">
        <f t="shared" si="22"/>
        <v>0.86445055099963708</v>
      </c>
    </row>
    <row r="432" spans="30:38" x14ac:dyDescent="0.2">
      <c r="AD432" s="39" t="s">
        <v>87</v>
      </c>
      <c r="AE432" s="40">
        <f>_xll.qlInterestRateIndexFixingDate($AA$21,AF432)</f>
        <v>42888</v>
      </c>
      <c r="AF432" s="40">
        <f>_xll.qlCalendarAdvance(calendar,$AF431,AD432,,,trigger)</f>
        <v>42892</v>
      </c>
      <c r="AG432" s="40">
        <f>_xll.qlInterestRateIndexMaturity($AA$21,AF432,)</f>
        <v>42984</v>
      </c>
      <c r="AH432" s="43" t="e">
        <f>_xll.qlTenorBasisValue(TenorBasis3M,AF432,_xll.ohTrigger(trigger,$AA$36))</f>
        <v>#NUM!</v>
      </c>
      <c r="AI432" s="90" t="e">
        <f>_xll.qlTenorBasisForwardRate(TenorBasis3M,AF432,_xll.ohTrigger(trigger,$AA$36))</f>
        <v>#NUM!</v>
      </c>
      <c r="AJ432" s="90">
        <f>_xll.qlIndexFixing($AA$21,$AE432,TRUE,_xll.ohTrigger(trigger))</f>
        <v>7.009636225463467E-5</v>
      </c>
      <c r="AK432" s="43">
        <f>_xll.qlIndexFixing($AA$6,$AE432,TRUE,trigger)</f>
        <v>-1.2370217766389575E-5</v>
      </c>
      <c r="AL432" s="45">
        <f t="shared" si="22"/>
        <v>0.82466580021024249</v>
      </c>
    </row>
    <row r="433" spans="30:38" x14ac:dyDescent="0.2">
      <c r="AD433" s="39" t="s">
        <v>87</v>
      </c>
      <c r="AE433" s="40">
        <f>_xll.qlInterestRateIndexFixingDate($AA$21,AF433)</f>
        <v>42891</v>
      </c>
      <c r="AF433" s="40">
        <f>_xll.qlCalendarAdvance(calendar,$AF432,AD433,,,trigger)</f>
        <v>42893</v>
      </c>
      <c r="AG433" s="40">
        <f>_xll.qlInterestRateIndexMaturity($AA$21,AF433,)</f>
        <v>42985</v>
      </c>
      <c r="AH433" s="43" t="e">
        <f>_xll.qlTenorBasisValue(TenorBasis3M,AF433,_xll.ohTrigger(trigger,$AA$36))</f>
        <v>#NUM!</v>
      </c>
      <c r="AI433" s="90" t="e">
        <f>_xll.qlTenorBasisForwardRate(TenorBasis3M,AF433,_xll.ohTrigger(trigger,$AA$36))</f>
        <v>#NUM!</v>
      </c>
      <c r="AJ433" s="90">
        <f>_xll.qlIndexFixing($AA$21,$AE433,TRUE,_xll.ohTrigger(trigger))</f>
        <v>7.3716195218444312E-5</v>
      </c>
      <c r="AK433" s="43">
        <f>_xll.qlIndexFixing($AA$6,$AE433,TRUE,trigger)</f>
        <v>-4.5918367346767686E-6</v>
      </c>
      <c r="AL433" s="45">
        <f t="shared" si="22"/>
        <v>0.78308031953121082</v>
      </c>
    </row>
    <row r="434" spans="30:38" x14ac:dyDescent="0.2">
      <c r="AD434" s="39" t="s">
        <v>87</v>
      </c>
      <c r="AE434" s="40">
        <f>_xll.qlInterestRateIndexFixingDate($AA$21,AF434)</f>
        <v>42892</v>
      </c>
      <c r="AF434" s="40">
        <f>_xll.qlCalendarAdvance(calendar,$AF433,AD434,,,trigger)</f>
        <v>42894</v>
      </c>
      <c r="AG434" s="40">
        <f>_xll.qlInterestRateIndexMaturity($AA$21,AF434,)</f>
        <v>42986</v>
      </c>
      <c r="AH434" s="43" t="e">
        <f>_xll.qlTenorBasisValue(TenorBasis3M,AF434,_xll.ohTrigger(trigger,$AA$36))</f>
        <v>#NUM!</v>
      </c>
      <c r="AI434" s="90" t="e">
        <f>_xll.qlTenorBasisForwardRate(TenorBasis3M,AF434,_xll.ohTrigger(trigger,$AA$36))</f>
        <v>#NUM!</v>
      </c>
      <c r="AJ434" s="90">
        <f>_xll.qlIndexFixing($AA$21,$AE434,TRUE,_xll.ohTrigger(trigger))</f>
        <v>7.7341277150470546E-5</v>
      </c>
      <c r="AK434" s="43">
        <f>_xll.qlIndexFixing($AA$6,$AE434,TRUE,trigger)</f>
        <v>3.3739662045745018E-6</v>
      </c>
      <c r="AL434" s="45">
        <f t="shared" si="22"/>
        <v>0.73967310945896048</v>
      </c>
    </row>
    <row r="435" spans="30:38" x14ac:dyDescent="0.2">
      <c r="AD435" s="39" t="s">
        <v>87</v>
      </c>
      <c r="AE435" s="40">
        <f>_xll.qlInterestRateIndexFixingDate($AA$21,AF435)</f>
        <v>42893</v>
      </c>
      <c r="AF435" s="40">
        <f>_xll.qlCalendarAdvance(calendar,$AF434,AD435,,,trigger)</f>
        <v>42895</v>
      </c>
      <c r="AG435" s="40">
        <f>_xll.qlInterestRateIndexMaturity($AA$21,AF435,)</f>
        <v>42989</v>
      </c>
      <c r="AH435" s="43" t="e">
        <f>_xll.qlTenorBasisValue(TenorBasis3M,AF435,_xll.ohTrigger(trigger,$AA$36))</f>
        <v>#NUM!</v>
      </c>
      <c r="AI435" s="90" t="e">
        <f>_xll.qlTenorBasisForwardRate(TenorBasis3M,AF435,_xll.ohTrigger(trigger,$AA$36))</f>
        <v>#NUM!</v>
      </c>
      <c r="AJ435" s="90">
        <f>_xll.qlIndexFixing($AA$21,$AE435,TRUE,_xll.ohTrigger(trigger))</f>
        <v>8.4703424789911666E-5</v>
      </c>
      <c r="AK435" s="43">
        <f>_xll.qlIndexFixing($AA$6,$AE435,TRUE,trigger)</f>
        <v>1.1529422264549259E-5</v>
      </c>
      <c r="AL435" s="45">
        <f t="shared" si="22"/>
        <v>0.73174002525362403</v>
      </c>
    </row>
    <row r="436" spans="30:38" x14ac:dyDescent="0.2">
      <c r="AD436" s="39" t="s">
        <v>87</v>
      </c>
      <c r="AE436" s="40">
        <f>_xll.qlInterestRateIndexFixingDate($AA$21,AF436)</f>
        <v>42894</v>
      </c>
      <c r="AF436" s="40">
        <f>_xll.qlCalendarAdvance(calendar,$AF435,AD436,,,trigger)</f>
        <v>42898</v>
      </c>
      <c r="AG436" s="40">
        <f>_xll.qlInterestRateIndexMaturity($AA$21,AF436,)</f>
        <v>42990</v>
      </c>
      <c r="AH436" s="43" t="e">
        <f>_xll.qlTenorBasisValue(TenorBasis3M,AF436,_xll.ohTrigger(trigger,$AA$36))</f>
        <v>#NUM!</v>
      </c>
      <c r="AI436" s="90" t="e">
        <f>_xll.qlTenorBasisForwardRate(TenorBasis3M,AF436,_xll.ohTrigger(trigger,$AA$36))</f>
        <v>#NUM!</v>
      </c>
      <c r="AJ436" s="90">
        <f>_xll.qlIndexFixing($AA$21,$AE436,TRUE,_xll.ohTrigger(trigger))</f>
        <v>9.1896719803373443E-5</v>
      </c>
      <c r="AK436" s="43">
        <f>_xll.qlIndexFixing($AA$6,$AE436,TRUE,trigger)</f>
        <v>3.7156021300665246E-5</v>
      </c>
      <c r="AL436" s="45">
        <f t="shared" si="22"/>
        <v>0.54740698502708196</v>
      </c>
    </row>
    <row r="437" spans="30:38" x14ac:dyDescent="0.2">
      <c r="AD437" s="39" t="s">
        <v>87</v>
      </c>
      <c r="AE437" s="40">
        <f>_xll.qlInterestRateIndexFixingDate($AA$21,AF437)</f>
        <v>42895</v>
      </c>
      <c r="AF437" s="40">
        <f>_xll.qlCalendarAdvance(calendar,$AF436,AD437,,,trigger)</f>
        <v>42899</v>
      </c>
      <c r="AG437" s="40">
        <f>_xll.qlInterestRateIndexMaturity($AA$21,AF437,)</f>
        <v>42991</v>
      </c>
      <c r="AH437" s="43" t="e">
        <f>_xll.qlTenorBasisValue(TenorBasis3M,AF437,_xll.ohTrigger(trigger,$AA$36))</f>
        <v>#NUM!</v>
      </c>
      <c r="AI437" s="90" t="e">
        <f>_xll.qlTenorBasisForwardRate(TenorBasis3M,AF437,_xll.ohTrigger(trigger,$AA$36))</f>
        <v>#NUM!</v>
      </c>
      <c r="AJ437" s="90">
        <f>_xll.qlIndexFixing($AA$21,$AE437,TRUE,_xll.ohTrigger(trigger))</f>
        <v>9.5550015515407608E-5</v>
      </c>
      <c r="AK437" s="43">
        <f>_xll.qlIndexFixing($AA$6,$AE437,TRUE,trigger)</f>
        <v>4.6092401975383852E-5</v>
      </c>
      <c r="AL437" s="45">
        <f t="shared" si="22"/>
        <v>0.49457613540023754</v>
      </c>
    </row>
    <row r="438" spans="30:38" x14ac:dyDescent="0.2">
      <c r="AD438" s="39" t="s">
        <v>87</v>
      </c>
      <c r="AE438" s="40">
        <f>_xll.qlInterestRateIndexFixingDate($AA$21,AF438)</f>
        <v>42898</v>
      </c>
      <c r="AF438" s="40">
        <f>_xll.qlCalendarAdvance(calendar,$AF437,AD438,,,trigger)</f>
        <v>42900</v>
      </c>
      <c r="AG438" s="40">
        <f>_xll.qlInterestRateIndexMaturity($AA$21,AF438,)</f>
        <v>42992</v>
      </c>
      <c r="AH438" s="43" t="e">
        <f>_xll.qlTenorBasisValue(TenorBasis3M,AF438,_xll.ohTrigger(trigger,$AA$36))</f>
        <v>#NUM!</v>
      </c>
      <c r="AI438" s="90" t="e">
        <f>_xll.qlTenorBasisForwardRate(TenorBasis3M,AF438,_xll.ohTrigger(trigger,$AA$36))</f>
        <v>#NUM!</v>
      </c>
      <c r="AJ438" s="90">
        <f>_xll.qlIndexFixing($AA$21,$AE438,TRUE,_xll.ohTrigger(trigger))</f>
        <v>9.9209347775225154E-5</v>
      </c>
      <c r="AK438" s="43">
        <f>_xll.qlIndexFixing($AA$6,$AE438,TRUE,trigger)</f>
        <v>5.5229591836750868E-5</v>
      </c>
      <c r="AL438" s="45">
        <f t="shared" si="22"/>
        <v>0.43979755938474285</v>
      </c>
    </row>
    <row r="439" spans="30:38" x14ac:dyDescent="0.2">
      <c r="AD439" s="39" t="s">
        <v>87</v>
      </c>
      <c r="AE439" s="40">
        <f>_xll.qlInterestRateIndexFixingDate($AA$21,AF439)</f>
        <v>42899</v>
      </c>
      <c r="AF439" s="40">
        <f>_xll.qlCalendarAdvance(calendar,$AF438,AD439,,,trigger)</f>
        <v>42901</v>
      </c>
      <c r="AG439" s="40">
        <f>_xll.qlInterestRateIndexMaturity($AA$21,AF439,)</f>
        <v>42993</v>
      </c>
      <c r="AH439" s="43" t="e">
        <f>_xll.qlTenorBasisValue(TenorBasis3M,AF439,_xll.ohTrigger(trigger,$AA$36))</f>
        <v>#NUM!</v>
      </c>
      <c r="AI439" s="90" t="e">
        <f>_xll.qlTenorBasisForwardRate(TenorBasis3M,AF439,_xll.ohTrigger(trigger,$AA$36))</f>
        <v>#NUM!</v>
      </c>
      <c r="AJ439" s="90">
        <f>_xll.qlIndexFixing($AA$21,$AE439,TRUE,_xll.ohTrigger(trigger))</f>
        <v>1.0287484784825938E-4</v>
      </c>
      <c r="AK439" s="43">
        <f>_xll.qlIndexFixing($AA$6,$AE439,TRUE,trigger)</f>
        <v>6.4569822097951371E-5</v>
      </c>
      <c r="AL439" s="45">
        <f t="shared" si="22"/>
        <v>0.38305025750308008</v>
      </c>
    </row>
    <row r="440" spans="30:38" x14ac:dyDescent="0.2">
      <c r="AD440" s="39" t="s">
        <v>87</v>
      </c>
      <c r="AE440" s="40">
        <f>_xll.qlInterestRateIndexFixingDate($AA$21,AF440)</f>
        <v>42900</v>
      </c>
      <c r="AF440" s="40">
        <f>_xll.qlCalendarAdvance(calendar,$AF439,AD440,,,trigger)</f>
        <v>42902</v>
      </c>
      <c r="AG440" s="40">
        <f>_xll.qlInterestRateIndexMaturity($AA$21,AF440,)</f>
        <v>42996</v>
      </c>
      <c r="AH440" s="43" t="e">
        <f>_xll.qlTenorBasisValue(TenorBasis3M,AF440,_xll.ohTrigger(trigger,$AA$36))</f>
        <v>#NUM!</v>
      </c>
      <c r="AI440" s="90" t="e">
        <f>_xll.qlTenorBasisForwardRate(TenorBasis3M,AF440,_xll.ohTrigger(trigger,$AA$36))</f>
        <v>#NUM!</v>
      </c>
      <c r="AJ440" s="90">
        <f>_xll.qlIndexFixing($AA$21,$AE440,TRUE,_xll.ohTrigger(trigger))</f>
        <v>1.1032231790066518E-4</v>
      </c>
      <c r="AK440" s="43">
        <f>_xll.qlIndexFixing($AA$6,$AE440,TRUE,trigger)</f>
        <v>7.4115323972170222E-5</v>
      </c>
      <c r="AL440" s="45">
        <f t="shared" si="22"/>
        <v>0.36206993928494952</v>
      </c>
    </row>
    <row r="441" spans="30:38" x14ac:dyDescent="0.2">
      <c r="AD441" s="39" t="s">
        <v>87</v>
      </c>
      <c r="AE441" s="40">
        <f>_xll.qlInterestRateIndexFixingDate($AA$21,AF441)</f>
        <v>42901</v>
      </c>
      <c r="AF441" s="40">
        <f>_xll.qlCalendarAdvance(calendar,$AF440,AD441,,,trigger)</f>
        <v>42905</v>
      </c>
      <c r="AG441" s="40">
        <f>_xll.qlInterestRateIndexMaturity($AA$21,AF441,)</f>
        <v>42997</v>
      </c>
      <c r="AH441" s="43" t="e">
        <f>_xll.qlTenorBasisValue(TenorBasis3M,AF441,_xll.ohTrigger(trigger,$AA$36))</f>
        <v>#NUM!</v>
      </c>
      <c r="AI441" s="90" t="e">
        <f>_xll.qlTenorBasisForwardRate(TenorBasis3M,AF441,_xll.ohTrigger(trigger,$AA$36))</f>
        <v>#NUM!</v>
      </c>
      <c r="AJ441" s="90">
        <f>_xll.qlIndexFixing($AA$21,$AE441,TRUE,_xll.ohTrigger(trigger))</f>
        <v>1.1759975160631065E-4</v>
      </c>
      <c r="AK441" s="43">
        <f>_xll.qlIndexFixing($AA$6,$AE441,TRUE,trigger)</f>
        <v>1.0400577140478676E-4</v>
      </c>
      <c r="AL441" s="45">
        <f t="shared" si="22"/>
        <v>0.13593980201523886</v>
      </c>
    </row>
    <row r="442" spans="30:38" x14ac:dyDescent="0.2">
      <c r="AD442" s="39" t="s">
        <v>87</v>
      </c>
      <c r="AE442" s="40">
        <f>_xll.qlInterestRateIndexFixingDate($AA$21,AF442)</f>
        <v>42902</v>
      </c>
      <c r="AF442" s="40">
        <f>_xll.qlCalendarAdvance(calendar,$AF441,AD442,,,trigger)</f>
        <v>42906</v>
      </c>
      <c r="AG442" s="40">
        <f>_xll.qlInterestRateIndexMaturity($AA$21,AF442,)</f>
        <v>42998</v>
      </c>
      <c r="AH442" s="43" t="e">
        <f>_xll.qlTenorBasisValue(TenorBasis3M,AF442,_xll.ohTrigger(trigger,$AA$36))</f>
        <v>#NUM!</v>
      </c>
      <c r="AI442" s="90" t="e">
        <f>_xll.qlTenorBasisForwardRate(TenorBasis3M,AF442,_xll.ohTrigger(trigger,$AA$36))</f>
        <v>#NUM!</v>
      </c>
      <c r="AJ442" s="90">
        <f>_xll.qlIndexFixing($AA$21,$AE442,TRUE,_xll.ohTrigger(trigger))</f>
        <v>1.2129672537516836E-4</v>
      </c>
      <c r="AK442" s="43">
        <f>_xll.qlIndexFixing($AA$6,$AE442,TRUE,trigger)</f>
        <v>1.1439467186292896E-4</v>
      </c>
      <c r="AL442" s="45">
        <f t="shared" si="22"/>
        <v>6.9020535122394089E-2</v>
      </c>
    </row>
    <row r="443" spans="30:38" x14ac:dyDescent="0.2">
      <c r="AD443" s="39" t="s">
        <v>87</v>
      </c>
      <c r="AE443" s="40">
        <f>_xll.qlInterestRateIndexFixingDate($AA$21,AF443)</f>
        <v>42905</v>
      </c>
      <c r="AF443" s="40">
        <f>_xll.qlCalendarAdvance(calendar,$AF442,AD443,,,trigger)</f>
        <v>42907</v>
      </c>
      <c r="AG443" s="40">
        <f>_xll.qlInterestRateIndexMaturity($AA$21,AF443,)</f>
        <v>42999</v>
      </c>
      <c r="AH443" s="43" t="e">
        <f>_xll.qlTenorBasisValue(TenorBasis3M,AF443,_xll.ohTrigger(trigger,$AA$36))</f>
        <v>#NUM!</v>
      </c>
      <c r="AI443" s="90" t="e">
        <f>_xll.qlTenorBasisForwardRate(TenorBasis3M,AF443,_xll.ohTrigger(trigger,$AA$36))</f>
        <v>#NUM!</v>
      </c>
      <c r="AJ443" s="90">
        <f>_xll.qlIndexFixing($AA$21,$AE443,TRUE,_xll.ohTrigger(trigger))</f>
        <v>1.2499999831130083E-4</v>
      </c>
      <c r="AK443" s="43">
        <f>_xll.qlIndexFixing($AA$6,$AE443,TRUE,trigger)</f>
        <v>1.2500000000001448E-4</v>
      </c>
      <c r="AL443" s="45">
        <f t="shared" si="22"/>
        <v>-1.688713649168963E-8</v>
      </c>
    </row>
    <row r="444" spans="30:38" x14ac:dyDescent="0.2">
      <c r="AD444" s="39" t="s">
        <v>87</v>
      </c>
      <c r="AE444" s="40">
        <f>_xll.qlInterestRateIndexFixingDate($AA$21,AF444)</f>
        <v>42906</v>
      </c>
      <c r="AF444" s="40">
        <f>_xll.qlCalendarAdvance(calendar,$AF443,AD444,,,trigger)</f>
        <v>42908</v>
      </c>
      <c r="AG444" s="40">
        <f>_xll.qlInterestRateIndexMaturity($AA$21,AF444,)</f>
        <v>43000</v>
      </c>
      <c r="AH444" s="43" t="e">
        <f>_xll.qlTenorBasisValue(TenorBasis3M,AF444,_xll.ohTrigger(trigger,$AA$36))</f>
        <v>#NUM!</v>
      </c>
      <c r="AI444" s="90" t="e">
        <f>_xll.qlTenorBasisForwardRate(TenorBasis3M,AF444,_xll.ohTrigger(trigger,$AA$36))</f>
        <v>#NUM!</v>
      </c>
      <c r="AJ444" s="90">
        <f>_xll.qlIndexFixing($AA$21,$AE444,TRUE,_xll.ohTrigger(trigger))</f>
        <v>1.2870962309778332E-4</v>
      </c>
      <c r="AK444" s="43">
        <f>_xll.qlIndexFixing($AA$6,$AE444,TRUE,trigger)</f>
        <v>1.3576726678708547E-4</v>
      </c>
      <c r="AL444" s="45">
        <f t="shared" si="22"/>
        <v>-7.0576436893021469E-2</v>
      </c>
    </row>
    <row r="445" spans="30:38" x14ac:dyDescent="0.2">
      <c r="AD445" s="39" t="s">
        <v>87</v>
      </c>
      <c r="AE445" s="40">
        <f>_xll.qlInterestRateIndexFixingDate($AA$21,AF445)</f>
        <v>42907</v>
      </c>
      <c r="AF445" s="40">
        <f>_xll.qlCalendarAdvance(calendar,$AF444,AD445,,,trigger)</f>
        <v>42909</v>
      </c>
      <c r="AG445" s="40">
        <f>_xll.qlInterestRateIndexMaturity($AA$21,AF445,)</f>
        <v>43003</v>
      </c>
      <c r="AH445" s="43" t="e">
        <f>_xll.qlTenorBasisValue(TenorBasis3M,AF445,_xll.ohTrigger(trigger,$AA$36))</f>
        <v>#NUM!</v>
      </c>
      <c r="AI445" s="90" t="e">
        <f>_xll.qlTenorBasisForwardRate(TenorBasis3M,AF445,_xll.ohTrigger(trigger,$AA$36))</f>
        <v>#NUM!</v>
      </c>
      <c r="AJ445" s="90">
        <f>_xll.qlIndexFixing($AA$21,$AE445,TRUE,_xll.ohTrigger(trigger))</f>
        <v>1.3624854600376775E-4</v>
      </c>
      <c r="AK445" s="43">
        <f>_xll.qlIndexFixing($AA$6,$AE445,TRUE,trigger)</f>
        <v>1.4663505495833944E-4</v>
      </c>
      <c r="AL445" s="45">
        <f t="shared" si="22"/>
        <v>-0.1038650895457169</v>
      </c>
    </row>
    <row r="446" spans="30:38" x14ac:dyDescent="0.2">
      <c r="AD446" s="39" t="s">
        <v>87</v>
      </c>
      <c r="AE446" s="40">
        <f>_xll.qlInterestRateIndexFixingDate($AA$21,AF446)</f>
        <v>42908</v>
      </c>
      <c r="AF446" s="40">
        <f>_xll.qlCalendarAdvance(calendar,$AF445,AD446,,,trigger)</f>
        <v>42912</v>
      </c>
      <c r="AG446" s="40">
        <f>_xll.qlInterestRateIndexMaturity($AA$21,AF446,)</f>
        <v>43004</v>
      </c>
      <c r="AH446" s="43" t="e">
        <f>_xll.qlTenorBasisValue(TenorBasis3M,AF446,_xll.ohTrigger(trigger,$AA$36))</f>
        <v>#NUM!</v>
      </c>
      <c r="AI446" s="90" t="e">
        <f>_xll.qlTenorBasisForwardRate(TenorBasis3M,AF446,_xll.ohTrigger(trigger,$AA$36))</f>
        <v>#NUM!</v>
      </c>
      <c r="AJ446" s="90">
        <f>_xll.qlIndexFixing($AA$21,$AE446,TRUE,_xll.ohTrigger(trigger))</f>
        <v>1.4361743436671097E-4</v>
      </c>
      <c r="AK446" s="43">
        <f>_xll.qlIndexFixing($AA$6,$AE446,TRUE,trigger)</f>
        <v>1.7975993635637762E-4</v>
      </c>
      <c r="AL446" s="45">
        <f t="shared" si="22"/>
        <v>-0.36142501989666653</v>
      </c>
    </row>
    <row r="447" spans="30:38" x14ac:dyDescent="0.2">
      <c r="AD447" s="39" t="s">
        <v>87</v>
      </c>
      <c r="AE447" s="40">
        <f>_xll.qlInterestRateIndexFixingDate($AA$21,AF447)</f>
        <v>42909</v>
      </c>
      <c r="AF447" s="40">
        <f>_xll.qlCalendarAdvance(calendar,$AF446,AD447,,,trigger)</f>
        <v>42913</v>
      </c>
      <c r="AG447" s="40">
        <f>_xll.qlInterestRateIndexMaturity($AA$21,AF447,)</f>
        <v>43005</v>
      </c>
      <c r="AH447" s="43" t="e">
        <f>_xll.qlTenorBasisValue(TenorBasis3M,AF447,_xll.ohTrigger(trigger,$AA$36))</f>
        <v>#NUM!</v>
      </c>
      <c r="AI447" s="90" t="e">
        <f>_xll.qlTenorBasisForwardRate(TenorBasis3M,AF447,_xll.ohTrigger(trigger,$AA$36))</f>
        <v>#NUM!</v>
      </c>
      <c r="AJ447" s="90">
        <f>_xll.qlIndexFixing($AA$21,$AE447,TRUE,_xll.ohTrigger(trigger))</f>
        <v>1.4736329529076227E-4</v>
      </c>
      <c r="AK447" s="43">
        <f>_xll.qlIndexFixing($AA$6,$AE447,TRUE,trigger)</f>
        <v>1.9094819864354186E-4</v>
      </c>
      <c r="AL447" s="45">
        <f t="shared" si="22"/>
        <v>-0.43584903352779591</v>
      </c>
    </row>
    <row r="448" spans="30:38" x14ac:dyDescent="0.2">
      <c r="AD448" s="39" t="s">
        <v>87</v>
      </c>
      <c r="AE448" s="40">
        <f>_xll.qlInterestRateIndexFixingDate($AA$21,AF448)</f>
        <v>42912</v>
      </c>
      <c r="AF448" s="40">
        <f>_xll.qlCalendarAdvance(calendar,$AF447,AD448,,,trigger)</f>
        <v>42914</v>
      </c>
      <c r="AG448" s="40">
        <f>_xll.qlInterestRateIndexMaturity($AA$21,AF448,)</f>
        <v>43006</v>
      </c>
      <c r="AH448" s="43" t="e">
        <f>_xll.qlTenorBasisValue(TenorBasis3M,AF448,_xll.ohTrigger(trigger,$AA$36))</f>
        <v>#NUM!</v>
      </c>
      <c r="AI448" s="90" t="e">
        <f>_xll.qlTenorBasisForwardRate(TenorBasis3M,AF448,_xll.ohTrigger(trigger,$AA$36))</f>
        <v>#NUM!</v>
      </c>
      <c r="AJ448" s="90">
        <f>_xll.qlIndexFixing($AA$21,$AE448,TRUE,_xll.ohTrigger(trigger))</f>
        <v>1.5111735148970703E-4</v>
      </c>
      <c r="AK448" s="43">
        <f>_xll.qlIndexFixing($AA$6,$AE448,TRUE,trigger)</f>
        <v>2.0219617660447819E-4</v>
      </c>
      <c r="AL448" s="45">
        <f t="shared" si="22"/>
        <v>-0.51078825114771165</v>
      </c>
    </row>
    <row r="449" spans="30:38" x14ac:dyDescent="0.2">
      <c r="AD449" s="39" t="s">
        <v>87</v>
      </c>
      <c r="AE449" s="40">
        <f>_xll.qlInterestRateIndexFixingDate($AA$21,AF449)</f>
        <v>42913</v>
      </c>
      <c r="AF449" s="40">
        <f>_xll.qlCalendarAdvance(calendar,$AF448,AD449,,,trigger)</f>
        <v>42915</v>
      </c>
      <c r="AG449" s="40">
        <f>_xll.qlInterestRateIndexMaturity($AA$21,AF449,)</f>
        <v>43007</v>
      </c>
      <c r="AH449" s="43" t="e">
        <f>_xll.qlTenorBasisValue(TenorBasis3M,AF449,_xll.ohTrigger(trigger,$AA$36))</f>
        <v>#NUM!</v>
      </c>
      <c r="AI449" s="90" t="e">
        <f>_xll.qlTenorBasisForwardRate(TenorBasis3M,AF449,_xll.ohTrigger(trigger,$AA$36))</f>
        <v>#NUM!</v>
      </c>
      <c r="AJ449" s="90">
        <f>_xll.qlIndexFixing($AA$21,$AE449,TRUE,_xll.ohTrigger(trigger))</f>
        <v>1.5487991898553651E-4</v>
      </c>
      <c r="AK449" s="43">
        <f>_xll.qlIndexFixing($AA$6,$AE449,TRUE,trigger)</f>
        <v>2.1349570909710451E-4</v>
      </c>
      <c r="AL449" s="45">
        <f t="shared" si="22"/>
        <v>-0.58615790111568</v>
      </c>
    </row>
    <row r="450" spans="30:38" x14ac:dyDescent="0.2">
      <c r="AD450" s="39" t="s">
        <v>87</v>
      </c>
      <c r="AE450" s="40">
        <f>_xll.qlInterestRateIndexFixingDate($AA$21,AF450)</f>
        <v>42914</v>
      </c>
      <c r="AF450" s="40">
        <f>_xll.qlCalendarAdvance(calendar,$AF449,AD450,,,trigger)</f>
        <v>42916</v>
      </c>
      <c r="AG450" s="40">
        <f>_xll.qlInterestRateIndexMaturity($AA$21,AF450,)</f>
        <v>43007</v>
      </c>
      <c r="AH450" s="43" t="e">
        <f>_xll.qlTenorBasisValue(TenorBasis3M,AF450,_xll.ohTrigger(trigger,$AA$36))</f>
        <v>#NUM!</v>
      </c>
      <c r="AI450" s="90" t="e">
        <f>_xll.qlTenorBasisForwardRate(TenorBasis3M,AF450,_xll.ohTrigger(trigger,$AA$36))</f>
        <v>#NUM!</v>
      </c>
      <c r="AJ450" s="90">
        <f>_xll.qlIndexFixing($AA$21,$AE450,TRUE,_xll.ohTrigger(trigger))</f>
        <v>1.5671137200835316E-4</v>
      </c>
      <c r="AK450" s="43">
        <f>_xll.qlIndexFixing($AA$6,$AE450,TRUE,trigger)</f>
        <v>2.2483863497933863E-4</v>
      </c>
      <c r="AL450" s="45">
        <f t="shared" si="22"/>
        <v>-0.6812726297098548</v>
      </c>
    </row>
    <row r="451" spans="30:38" x14ac:dyDescent="0.2">
      <c r="AD451" s="39" t="s">
        <v>87</v>
      </c>
      <c r="AE451" s="40">
        <f>_xll.qlInterestRateIndexFixingDate($AA$21,AF451)</f>
        <v>42915</v>
      </c>
      <c r="AF451" s="40">
        <f>_xll.qlCalendarAdvance(calendar,$AF450,AD451,,,trigger)</f>
        <v>42919</v>
      </c>
      <c r="AG451" s="40">
        <f>_xll.qlInterestRateIndexMaturity($AA$21,AF451,)</f>
        <v>43011</v>
      </c>
      <c r="AH451" s="43" t="e">
        <f>_xll.qlTenorBasisValue(TenorBasis3M,AF451,_xll.ohTrigger(trigger,$AA$36))</f>
        <v>#NUM!</v>
      </c>
      <c r="AI451" s="90" t="e">
        <f>_xll.qlTenorBasisForwardRate(TenorBasis3M,AF451,_xll.ohTrigger(trigger,$AA$36))</f>
        <v>#NUM!</v>
      </c>
      <c r="AJ451" s="90">
        <f>_xll.qlIndexFixing($AA$21,$AE451,TRUE,_xll.ohTrigger(trigger))</f>
        <v>1.7002162237839369E-4</v>
      </c>
      <c r="AK451" s="43">
        <f>_xll.qlIndexFixing($AA$6,$AE451,TRUE,trigger)</f>
        <v>2.5904616154286592E-4</v>
      </c>
      <c r="AL451" s="45">
        <f t="shared" si="22"/>
        <v>-0.89024539164472227</v>
      </c>
    </row>
    <row r="452" spans="30:38" x14ac:dyDescent="0.2">
      <c r="AD452" s="39" t="s">
        <v>87</v>
      </c>
      <c r="AE452" s="40">
        <f>_xll.qlInterestRateIndexFixingDate($AA$21,AF452)</f>
        <v>42916</v>
      </c>
      <c r="AF452" s="40">
        <f>_xll.qlCalendarAdvance(calendar,$AF451,AD452,,,trigger)</f>
        <v>42920</v>
      </c>
      <c r="AG452" s="40">
        <f>_xll.qlInterestRateIndexMaturity($AA$21,AF452,)</f>
        <v>43012</v>
      </c>
      <c r="AH452" s="43" t="e">
        <f>_xll.qlTenorBasisValue(TenorBasis3M,AF452,_xll.ohTrigger(trigger,$AA$36))</f>
        <v>#NUM!</v>
      </c>
      <c r="AI452" s="90" t="e">
        <f>_xll.qlTenorBasisForwardRate(TenorBasis3M,AF452,_xll.ohTrigger(trigger,$AA$36))</f>
        <v>#NUM!</v>
      </c>
      <c r="AJ452" s="90">
        <f>_xll.qlIndexFixing($AA$21,$AE452,TRUE,_xll.ohTrigger(trigger))</f>
        <v>1.7383148669807184E-4</v>
      </c>
      <c r="AK452" s="43">
        <f>_xll.qlIndexFixing($AA$6,$AE452,TRUE,trigger)</f>
        <v>2.7048104956271031E-4</v>
      </c>
      <c r="AL452" s="45">
        <f t="shared" ref="AL452:AL515" si="23">(AJ452-AK452)*10000</f>
        <v>-0.96649562864638472</v>
      </c>
    </row>
    <row r="453" spans="30:38" x14ac:dyDescent="0.2">
      <c r="AD453" s="39" t="s">
        <v>87</v>
      </c>
      <c r="AE453" s="40">
        <f>_xll.qlInterestRateIndexFixingDate($AA$21,AF453)</f>
        <v>42919</v>
      </c>
      <c r="AF453" s="40">
        <f>_xll.qlCalendarAdvance(calendar,$AF452,AD453,,,trigger)</f>
        <v>42921</v>
      </c>
      <c r="AG453" s="40">
        <f>_xll.qlInterestRateIndexMaturity($AA$21,AF453,)</f>
        <v>43013</v>
      </c>
      <c r="AH453" s="43" t="e">
        <f>_xll.qlTenorBasisValue(TenorBasis3M,AF453,_xll.ohTrigger(trigger,$AA$36))</f>
        <v>#NUM!</v>
      </c>
      <c r="AI453" s="90" t="e">
        <f>_xll.qlTenorBasisForwardRate(TenorBasis3M,AF453,_xll.ohTrigger(trigger,$AA$36))</f>
        <v>#NUM!</v>
      </c>
      <c r="AJ453" s="90">
        <f>_xll.qlIndexFixing($AA$21,$AE453,TRUE,_xll.ohTrigger(trigger))</f>
        <v>1.7765175845787712E-4</v>
      </c>
      <c r="AK453" s="43">
        <f>_xll.qlIndexFixing($AA$6,$AE453,TRUE,trigger)</f>
        <v>2.819185252617508E-4</v>
      </c>
      <c r="AL453" s="45">
        <f t="shared" si="23"/>
        <v>-1.0426676680387368</v>
      </c>
    </row>
    <row r="454" spans="30:38" x14ac:dyDescent="0.2">
      <c r="AD454" s="39" t="s">
        <v>87</v>
      </c>
      <c r="AE454" s="40">
        <f>_xll.qlInterestRateIndexFixingDate($AA$21,AF454)</f>
        <v>42920</v>
      </c>
      <c r="AF454" s="40">
        <f>_xll.qlCalendarAdvance(calendar,$AF453,AD454,,,trigger)</f>
        <v>42922</v>
      </c>
      <c r="AG454" s="40">
        <f>_xll.qlInterestRateIndexMaturity($AA$21,AF454,)</f>
        <v>43014</v>
      </c>
      <c r="AH454" s="43" t="e">
        <f>_xll.qlTenorBasisValue(TenorBasis3M,AF454,_xll.ohTrigger(trigger,$AA$36))</f>
        <v>#NUM!</v>
      </c>
      <c r="AI454" s="90" t="e">
        <f>_xll.qlTenorBasisForwardRate(TenorBasis3M,AF454,_xll.ohTrigger(trigger,$AA$36))</f>
        <v>#NUM!</v>
      </c>
      <c r="AJ454" s="90">
        <f>_xll.qlIndexFixing($AA$21,$AE454,TRUE,_xll.ohTrigger(trigger))</f>
        <v>1.8148275369109598E-4</v>
      </c>
      <c r="AK454" s="43">
        <f>_xll.qlIndexFixing($AA$6,$AE454,TRUE,trigger)</f>
        <v>2.93350427497906E-4</v>
      </c>
      <c r="AL454" s="45">
        <f t="shared" si="23"/>
        <v>-1.1186767380681002</v>
      </c>
    </row>
    <row r="455" spans="30:38" x14ac:dyDescent="0.2">
      <c r="AD455" s="39" t="s">
        <v>87</v>
      </c>
      <c r="AE455" s="40">
        <f>_xll.qlInterestRateIndexFixingDate($AA$21,AF455)</f>
        <v>42921</v>
      </c>
      <c r="AF455" s="40">
        <f>_xll.qlCalendarAdvance(calendar,$AF454,AD455,,,trigger)</f>
        <v>42923</v>
      </c>
      <c r="AG455" s="40">
        <f>_xll.qlInterestRateIndexMaturity($AA$21,AF455,)</f>
        <v>43017</v>
      </c>
      <c r="AH455" s="43" t="e">
        <f>_xll.qlTenorBasisValue(TenorBasis3M,AF455,_xll.ohTrigger(trigger,$AA$36))</f>
        <v>#NUM!</v>
      </c>
      <c r="AI455" s="90" t="e">
        <f>_xll.qlTenorBasisForwardRate(TenorBasis3M,AF455,_xll.ohTrigger(trigger,$AA$36))</f>
        <v>#NUM!</v>
      </c>
      <c r="AJ455" s="90">
        <f>_xll.qlIndexFixing($AA$21,$AE455,TRUE,_xll.ohTrigger(trigger))</f>
        <v>1.8931772816995783E-4</v>
      </c>
      <c r="AK455" s="43">
        <f>_xll.qlIndexFixing($AA$6,$AE455,TRUE,trigger)</f>
        <v>3.0476859512909376E-4</v>
      </c>
      <c r="AL455" s="45">
        <f t="shared" si="23"/>
        <v>-1.1545086695913593</v>
      </c>
    </row>
    <row r="456" spans="30:38" x14ac:dyDescent="0.2">
      <c r="AD456" s="39" t="s">
        <v>87</v>
      </c>
      <c r="AE456" s="40">
        <f>_xll.qlInterestRateIndexFixingDate($AA$21,AF456)</f>
        <v>42922</v>
      </c>
      <c r="AF456" s="40">
        <f>_xll.qlCalendarAdvance(calendar,$AF455,AD456,,,trigger)</f>
        <v>42926</v>
      </c>
      <c r="AG456" s="40">
        <f>_xll.qlInterestRateIndexMaturity($AA$21,AF456,)</f>
        <v>43018</v>
      </c>
      <c r="AH456" s="43" t="e">
        <f>_xll.qlTenorBasisValue(TenorBasis3M,AF456,_xll.ohTrigger(trigger,$AA$36))</f>
        <v>#NUM!</v>
      </c>
      <c r="AI456" s="90" t="e">
        <f>_xll.qlTenorBasisForwardRate(TenorBasis3M,AF456,_xll.ohTrigger(trigger,$AA$36))</f>
        <v>#NUM!</v>
      </c>
      <c r="AJ456" s="90">
        <f>_xll.qlIndexFixing($AA$21,$AE456,TRUE,_xll.ohTrigger(trigger))</f>
        <v>1.9692028994042573E-4</v>
      </c>
      <c r="AK456" s="43">
        <f>_xll.qlIndexFixing($AA$6,$AE456,TRUE,trigger)</f>
        <v>3.3885907897203101E-4</v>
      </c>
      <c r="AL456" s="45">
        <f t="shared" si="23"/>
        <v>-1.4193878903160528</v>
      </c>
    </row>
    <row r="457" spans="30:38" x14ac:dyDescent="0.2">
      <c r="AD457" s="39" t="s">
        <v>87</v>
      </c>
      <c r="AE457" s="40">
        <f>_xll.qlInterestRateIndexFixingDate($AA$21,AF457)</f>
        <v>42923</v>
      </c>
      <c r="AF457" s="40">
        <f>_xll.qlCalendarAdvance(calendar,$AF456,AD457,,,trigger)</f>
        <v>42927</v>
      </c>
      <c r="AG457" s="40">
        <f>_xll.qlInterestRateIndexMaturity($AA$21,AF457,)</f>
        <v>43019</v>
      </c>
      <c r="AH457" s="43" t="e">
        <f>_xll.qlTenorBasisValue(TenorBasis3M,AF457,_xll.ohTrigger(trigger,$AA$36))</f>
        <v>#NUM!</v>
      </c>
      <c r="AI457" s="90" t="e">
        <f>_xll.qlTenorBasisForwardRate(TenorBasis3M,AF457,_xll.ohTrigger(trigger,$AA$36))</f>
        <v>#NUM!</v>
      </c>
      <c r="AJ457" s="90">
        <f>_xll.qlIndexFixing($AA$21,$AE457,TRUE,_xll.ohTrigger(trigger))</f>
        <v>2.0080964299917309E-4</v>
      </c>
      <c r="AK457" s="43">
        <f>_xll.qlIndexFixing($AA$6,$AE457,TRUE,trigger)</f>
        <v>3.5014069676252732E-4</v>
      </c>
      <c r="AL457" s="45">
        <f t="shared" si="23"/>
        <v>-1.4933105376335423</v>
      </c>
    </row>
    <row r="458" spans="30:38" x14ac:dyDescent="0.2">
      <c r="AD458" s="39" t="s">
        <v>87</v>
      </c>
      <c r="AE458" s="40">
        <f>_xll.qlInterestRateIndexFixingDate($AA$21,AF458)</f>
        <v>42926</v>
      </c>
      <c r="AF458" s="40">
        <f>_xll.qlCalendarAdvance(calendar,$AF457,AD458,,,trigger)</f>
        <v>42928</v>
      </c>
      <c r="AG458" s="40">
        <f>_xll.qlInterestRateIndexMaturity($AA$21,AF458,)</f>
        <v>43020</v>
      </c>
      <c r="AH458" s="43" t="e">
        <f>_xll.qlTenorBasisValue(TenorBasis3M,AF458,_xll.ohTrigger(trigger,$AA$36))</f>
        <v>#NUM!</v>
      </c>
      <c r="AI458" s="90" t="e">
        <f>_xll.qlTenorBasisForwardRate(TenorBasis3M,AF458,_xll.ohTrigger(trigger,$AA$36))</f>
        <v>#NUM!</v>
      </c>
      <c r="AJ458" s="90">
        <f>_xll.qlIndexFixing($AA$21,$AE458,TRUE,_xll.ohTrigger(trigger))</f>
        <v>2.0471161573105306E-4</v>
      </c>
      <c r="AK458" s="43">
        <f>_xll.qlIndexFixing($AA$6,$AE458,TRUE,trigger)</f>
        <v>3.6136777423764548E-4</v>
      </c>
      <c r="AL458" s="45">
        <f t="shared" si="23"/>
        <v>-1.5665615850659242</v>
      </c>
    </row>
    <row r="459" spans="30:38" x14ac:dyDescent="0.2">
      <c r="AD459" s="39" t="s">
        <v>87</v>
      </c>
      <c r="AE459" s="40">
        <f>_xll.qlInterestRateIndexFixingDate($AA$21,AF459)</f>
        <v>42927</v>
      </c>
      <c r="AF459" s="40">
        <f>_xll.qlCalendarAdvance(calendar,$AF458,AD459,,,trigger)</f>
        <v>42929</v>
      </c>
      <c r="AG459" s="40">
        <f>_xll.qlInterestRateIndexMaturity($AA$21,AF459,)</f>
        <v>43021</v>
      </c>
      <c r="AH459" s="43" t="e">
        <f>_xll.qlTenorBasisValue(TenorBasis3M,AF459,_xll.ohTrigger(trigger,$AA$36))</f>
        <v>#NUM!</v>
      </c>
      <c r="AI459" s="90" t="e">
        <f>_xll.qlTenorBasisForwardRate(TenorBasis3M,AF459,_xll.ohTrigger(trigger,$AA$36))</f>
        <v>#NUM!</v>
      </c>
      <c r="AJ459" s="90">
        <f>_xll.qlIndexFixing($AA$21,$AE459,TRUE,_xll.ohTrigger(trigger))</f>
        <v>2.086265241684832E-4</v>
      </c>
      <c r="AK459" s="43">
        <f>_xll.qlIndexFixing($AA$6,$AE459,TRUE,trigger)</f>
        <v>3.7253215025530323E-4</v>
      </c>
      <c r="AL459" s="45">
        <f t="shared" si="23"/>
        <v>-1.6390562608682002</v>
      </c>
    </row>
    <row r="460" spans="30:38" x14ac:dyDescent="0.2">
      <c r="AD460" s="39" t="s">
        <v>87</v>
      </c>
      <c r="AE460" s="40">
        <f>_xll.qlInterestRateIndexFixingDate($AA$21,AF460)</f>
        <v>42928</v>
      </c>
      <c r="AF460" s="40">
        <f>_xll.qlCalendarAdvance(calendar,$AF459,AD460,,,trigger)</f>
        <v>42930</v>
      </c>
      <c r="AG460" s="40">
        <f>_xll.qlInterestRateIndexMaturity($AA$21,AF460,)</f>
        <v>43024</v>
      </c>
      <c r="AH460" s="43" t="e">
        <f>_xll.qlTenorBasisValue(TenorBasis3M,AF460,_xll.ohTrigger(trigger,$AA$36))</f>
        <v>#NUM!</v>
      </c>
      <c r="AI460" s="90" t="e">
        <f>_xll.qlTenorBasisForwardRate(TenorBasis3M,AF460,_xll.ohTrigger(trigger,$AA$36))</f>
        <v>#NUM!</v>
      </c>
      <c r="AJ460" s="90">
        <f>_xll.qlIndexFixing($AA$21,$AE460,TRUE,_xll.ohTrigger(trigger))</f>
        <v>2.1667147203908082E-4</v>
      </c>
      <c r="AK460" s="43">
        <f>_xll.qlIndexFixing($AA$6,$AE460,TRUE,trigger)</f>
        <v>3.8362566367341827E-4</v>
      </c>
      <c r="AL460" s="45">
        <f t="shared" si="23"/>
        <v>-1.6695419163433745</v>
      </c>
    </row>
    <row r="461" spans="30:38" x14ac:dyDescent="0.2">
      <c r="AD461" s="39" t="s">
        <v>87</v>
      </c>
      <c r="AE461" s="40">
        <f>_xll.qlInterestRateIndexFixingDate($AA$21,AF461)</f>
        <v>42929</v>
      </c>
      <c r="AF461" s="40">
        <f>_xll.qlCalendarAdvance(calendar,$AF460,AD461,,,trigger)</f>
        <v>42933</v>
      </c>
      <c r="AG461" s="40">
        <f>_xll.qlInterestRateIndexMaturity($AA$21,AF461,)</f>
        <v>43025</v>
      </c>
      <c r="AH461" s="43" t="e">
        <f>_xll.qlTenorBasisValue(TenorBasis3M,AF461,_xll.ohTrigger(trigger,$AA$36))</f>
        <v>#NUM!</v>
      </c>
      <c r="AI461" s="90" t="e">
        <f>_xll.qlTenorBasisForwardRate(TenorBasis3M,AF461,_xll.ohTrigger(trigger,$AA$36))</f>
        <v>#NUM!</v>
      </c>
      <c r="AJ461" s="90">
        <f>_xll.qlIndexFixing($AA$21,$AE461,TRUE,_xll.ohTrigger(trigger))</f>
        <v>2.2442183582276732E-4</v>
      </c>
      <c r="AK461" s="43">
        <f>_xll.qlIndexFixing($AA$6,$AE461,TRUE,trigger)</f>
        <v>4.1639941690968594E-4</v>
      </c>
      <c r="AL461" s="45">
        <f t="shared" si="23"/>
        <v>-1.9197758108691862</v>
      </c>
    </row>
    <row r="462" spans="30:38" x14ac:dyDescent="0.2">
      <c r="AD462" s="39" t="s">
        <v>87</v>
      </c>
      <c r="AE462" s="40">
        <f>_xll.qlInterestRateIndexFixingDate($AA$21,AF462)</f>
        <v>42930</v>
      </c>
      <c r="AF462" s="40">
        <f>_xll.qlCalendarAdvance(calendar,$AF461,AD462,,,trigger)</f>
        <v>42934</v>
      </c>
      <c r="AG462" s="40">
        <f>_xll.qlInterestRateIndexMaturity($AA$21,AF462,)</f>
        <v>43026</v>
      </c>
      <c r="AH462" s="43" t="e">
        <f>_xll.qlTenorBasisValue(TenorBasis3M,AF462,_xll.ohTrigger(trigger,$AA$36))</f>
        <v>#NUM!</v>
      </c>
      <c r="AI462" s="90" t="e">
        <f>_xll.qlTenorBasisForwardRate(TenorBasis3M,AF462,_xll.ohTrigger(trigger,$AA$36))</f>
        <v>#NUM!</v>
      </c>
      <c r="AJ462" s="90">
        <f>_xll.qlIndexFixing($AA$21,$AE462,TRUE,_xll.ohTrigger(trigger))</f>
        <v>2.28406163427134E-4</v>
      </c>
      <c r="AK462" s="43">
        <f>_xll.qlIndexFixing($AA$6,$AE462,TRUE,trigger)</f>
        <v>4.2712786850880878E-4</v>
      </c>
      <c r="AL462" s="45">
        <f t="shared" si="23"/>
        <v>-1.9872170508167477</v>
      </c>
    </row>
    <row r="463" spans="30:38" x14ac:dyDescent="0.2">
      <c r="AD463" s="39" t="s">
        <v>87</v>
      </c>
      <c r="AE463" s="40">
        <f>_xll.qlInterestRateIndexFixingDate($AA$21,AF463)</f>
        <v>42933</v>
      </c>
      <c r="AF463" s="40">
        <f>_xll.qlCalendarAdvance(calendar,$AF462,AD463,,,trigger)</f>
        <v>42935</v>
      </c>
      <c r="AG463" s="40">
        <f>_xll.qlInterestRateIndexMaturity($AA$21,AF463,)</f>
        <v>43027</v>
      </c>
      <c r="AH463" s="43" t="e">
        <f>_xll.qlTenorBasisValue(TenorBasis3M,AF463,_xll.ohTrigger(trigger,$AA$36))</f>
        <v>#NUM!</v>
      </c>
      <c r="AI463" s="90" t="e">
        <f>_xll.qlTenorBasisForwardRate(TenorBasis3M,AF463,_xll.ohTrigger(trigger,$AA$36))</f>
        <v>#NUM!</v>
      </c>
      <c r="AJ463" s="90">
        <f>_xll.qlIndexFixing($AA$21,$AE463,TRUE,_xll.ohTrigger(trigger))</f>
        <v>2.3240532299672191E-4</v>
      </c>
      <c r="AK463" s="43">
        <f>_xll.qlIndexFixing($AA$6,$AE463,TRUE,trigger)</f>
        <v>4.3774465179797822E-4</v>
      </c>
      <c r="AL463" s="45">
        <f t="shared" si="23"/>
        <v>-2.0533932880125634</v>
      </c>
    </row>
    <row r="464" spans="30:38" x14ac:dyDescent="0.2">
      <c r="AD464" s="39" t="s">
        <v>87</v>
      </c>
      <c r="AE464" s="40">
        <f>_xll.qlInterestRateIndexFixingDate($AA$21,AF464)</f>
        <v>42934</v>
      </c>
      <c r="AF464" s="40">
        <f>_xll.qlCalendarAdvance(calendar,$AF463,AD464,,,trigger)</f>
        <v>42936</v>
      </c>
      <c r="AG464" s="40">
        <f>_xll.qlInterestRateIndexMaturity($AA$21,AF464,)</f>
        <v>43028</v>
      </c>
      <c r="AH464" s="43" t="e">
        <f>_xll.qlTenorBasisValue(TenorBasis3M,AF464,_xll.ohTrigger(trigger,$AA$36))</f>
        <v>#NUM!</v>
      </c>
      <c r="AI464" s="90" t="e">
        <f>_xll.qlTenorBasisForwardRate(TenorBasis3M,AF464,_xll.ohTrigger(trigger,$AA$36))</f>
        <v>#NUM!</v>
      </c>
      <c r="AJ464" s="90">
        <f>_xll.qlIndexFixing($AA$21,$AE464,TRUE,_xll.ohTrigger(trigger))</f>
        <v>2.3641963058219497E-4</v>
      </c>
      <c r="AK464" s="43">
        <f>_xll.qlIndexFixing($AA$6,$AE464,TRUE,trigger)</f>
        <v>4.4824160563511193E-4</v>
      </c>
      <c r="AL464" s="45">
        <f t="shared" si="23"/>
        <v>-2.1182197505291698</v>
      </c>
    </row>
    <row r="465" spans="30:38" x14ac:dyDescent="0.2">
      <c r="AD465" s="39" t="s">
        <v>87</v>
      </c>
      <c r="AE465" s="40">
        <f>_xll.qlInterestRateIndexFixingDate($AA$21,AF465)</f>
        <v>42935</v>
      </c>
      <c r="AF465" s="40">
        <f>_xll.qlCalendarAdvance(calendar,$AF464,AD465,,,trigger)</f>
        <v>42937</v>
      </c>
      <c r="AG465" s="40">
        <f>_xll.qlInterestRateIndexMaturity($AA$21,AF465,)</f>
        <v>43031</v>
      </c>
      <c r="AH465" s="43" t="e">
        <f>_xll.qlTenorBasisValue(TenorBasis3M,AF465,_xll.ohTrigger(trigger,$AA$36))</f>
        <v>#NUM!</v>
      </c>
      <c r="AI465" s="90" t="e">
        <f>_xll.qlTenorBasisForwardRate(TenorBasis3M,AF465,_xll.ohTrigger(trigger,$AA$36))</f>
        <v>#NUM!</v>
      </c>
      <c r="AJ465" s="90">
        <f>_xll.qlIndexFixing($AA$21,$AE465,TRUE,_xll.ohTrigger(trigger))</f>
        <v>2.4471277745802619E-4</v>
      </c>
      <c r="AK465" s="43">
        <f>_xll.qlIndexFixing($AA$6,$AE465,TRUE,trigger)</f>
        <v>4.5861056887812779E-4</v>
      </c>
      <c r="AL465" s="45">
        <f t="shared" si="23"/>
        <v>-2.1389779142010159</v>
      </c>
    </row>
    <row r="466" spans="30:38" x14ac:dyDescent="0.2">
      <c r="AD466" s="39" t="s">
        <v>87</v>
      </c>
      <c r="AE466" s="40">
        <f>_xll.qlInterestRateIndexFixingDate($AA$21,AF466)</f>
        <v>42936</v>
      </c>
      <c r="AF466" s="40">
        <f>_xll.qlCalendarAdvance(calendar,$AF465,AD466,,,trigger)</f>
        <v>42940</v>
      </c>
      <c r="AG466" s="40">
        <f>_xll.qlInterestRateIndexMaturity($AA$21,AF466,)</f>
        <v>43032</v>
      </c>
      <c r="AH466" s="43" t="e">
        <f>_xll.qlTenorBasisValue(TenorBasis3M,AF466,_xll.ohTrigger(trigger,$AA$36))</f>
        <v>#NUM!</v>
      </c>
      <c r="AI466" s="90" t="e">
        <f>_xll.qlTenorBasisForwardRate(TenorBasis3M,AF466,_xll.ohTrigger(trigger,$AA$36))</f>
        <v>#NUM!</v>
      </c>
      <c r="AJ466" s="90">
        <f>_xll.qlIndexFixing($AA$21,$AE466,TRUE,_xll.ohTrigger(trigger))</f>
        <v>2.5263466209100318E-4</v>
      </c>
      <c r="AK466" s="43">
        <f>_xll.qlIndexFixing($AA$6,$AE466,TRUE,trigger)</f>
        <v>4.8886790362164684E-4</v>
      </c>
      <c r="AL466" s="45">
        <f t="shared" si="23"/>
        <v>-2.3623324153064367</v>
      </c>
    </row>
    <row r="467" spans="30:38" x14ac:dyDescent="0.2">
      <c r="AD467" s="39" t="s">
        <v>87</v>
      </c>
      <c r="AE467" s="40">
        <f>_xll.qlInterestRateIndexFixingDate($AA$21,AF467)</f>
        <v>42937</v>
      </c>
      <c r="AF467" s="40">
        <f>_xll.qlCalendarAdvance(calendar,$AF466,AD467,,,trigger)</f>
        <v>42941</v>
      </c>
      <c r="AG467" s="40">
        <f>_xll.qlInterestRateIndexMaturity($AA$21,AF467,)</f>
        <v>43033</v>
      </c>
      <c r="AH467" s="43" t="e">
        <f>_xll.qlTenorBasisValue(TenorBasis3M,AF467,_xll.ohTrigger(trigger,$AA$36))</f>
        <v>#NUM!</v>
      </c>
      <c r="AI467" s="90" t="e">
        <f>_xll.qlTenorBasisForwardRate(TenorBasis3M,AF467,_xll.ohTrigger(trigger,$AA$36))</f>
        <v>#NUM!</v>
      </c>
      <c r="AJ467" s="90">
        <f>_xll.qlIndexFixing($AA$21,$AE467,TRUE,_xll.ohTrigger(trigger))</f>
        <v>2.567294505271557E-4</v>
      </c>
      <c r="AK467" s="43">
        <f>_xll.qlIndexFixing($AA$6,$AE467,TRUE,trigger)</f>
        <v>4.9864329306736964E-4</v>
      </c>
      <c r="AL467" s="45">
        <f t="shared" si="23"/>
        <v>-2.4191384254021395</v>
      </c>
    </row>
    <row r="468" spans="30:38" x14ac:dyDescent="0.2">
      <c r="AD468" s="39" t="s">
        <v>87</v>
      </c>
      <c r="AE468" s="40">
        <f>_xll.qlInterestRateIndexFixingDate($AA$21,AF468)</f>
        <v>42940</v>
      </c>
      <c r="AF468" s="40">
        <f>_xll.qlCalendarAdvance(calendar,$AF467,AD468,,,trigger)</f>
        <v>42942</v>
      </c>
      <c r="AG468" s="40">
        <f>_xll.qlInterestRateIndexMaturity($AA$21,AF468,)</f>
        <v>43034</v>
      </c>
      <c r="AH468" s="43" t="e">
        <f>_xll.qlTenorBasisValue(TenorBasis3M,AF468,_xll.ohTrigger(trigger,$AA$36))</f>
        <v>#NUM!</v>
      </c>
      <c r="AI468" s="90" t="e">
        <f>_xll.qlTenorBasisForwardRate(TenorBasis3M,AF468,_xll.ohTrigger(trigger,$AA$36))</f>
        <v>#NUM!</v>
      </c>
      <c r="AJ468" s="90">
        <f>_xll.qlIndexFixing($AA$21,$AE468,TRUE,_xll.ohTrigger(trigger))</f>
        <v>2.6084128329707866E-4</v>
      </c>
      <c r="AK468" s="43">
        <f>_xll.qlIndexFixing($AA$6,$AE468,TRUE,trigger)</f>
        <v>5.0824988620856465E-4</v>
      </c>
      <c r="AL468" s="45">
        <f t="shared" si="23"/>
        <v>-2.4740860291148601</v>
      </c>
    </row>
    <row r="469" spans="30:38" x14ac:dyDescent="0.2">
      <c r="AD469" s="39" t="s">
        <v>87</v>
      </c>
      <c r="AE469" s="40">
        <f>_xll.qlInterestRateIndexFixingDate($AA$21,AF469)</f>
        <v>42941</v>
      </c>
      <c r="AF469" s="40">
        <f>_xll.qlCalendarAdvance(calendar,$AF468,AD469,,,trigger)</f>
        <v>42943</v>
      </c>
      <c r="AG469" s="40">
        <f>_xll.qlInterestRateIndexMaturity($AA$21,AF469,)</f>
        <v>43035</v>
      </c>
      <c r="AH469" s="43" t="e">
        <f>_xll.qlTenorBasisValue(TenorBasis3M,AF469,_xll.ohTrigger(trigger,$AA$36))</f>
        <v>#NUM!</v>
      </c>
      <c r="AI469" s="90" t="e">
        <f>_xll.qlTenorBasisForwardRate(TenorBasis3M,AF469,_xll.ohTrigger(trigger,$AA$36))</f>
        <v>#NUM!</v>
      </c>
      <c r="AJ469" s="90">
        <f>_xll.qlIndexFixing($AA$21,$AE469,TRUE,_xll.ohTrigger(trigger))</f>
        <v>2.6497047646186237E-4</v>
      </c>
      <c r="AK469" s="43">
        <f>_xll.qlIndexFixing($AA$6,$AE469,TRUE,trigger)</f>
        <v>5.1767952190314792E-4</v>
      </c>
      <c r="AL469" s="45">
        <f t="shared" si="23"/>
        <v>-2.5270904544128556</v>
      </c>
    </row>
    <row r="470" spans="30:38" x14ac:dyDescent="0.2">
      <c r="AD470" s="39" t="s">
        <v>87</v>
      </c>
      <c r="AE470" s="40">
        <f>_xll.qlInterestRateIndexFixingDate($AA$21,AF470)</f>
        <v>42942</v>
      </c>
      <c r="AF470" s="40">
        <f>_xll.qlCalendarAdvance(calendar,$AF469,AD470,,,trigger)</f>
        <v>42944</v>
      </c>
      <c r="AG470" s="40">
        <f>_xll.qlInterestRateIndexMaturity($AA$21,AF470,)</f>
        <v>43038</v>
      </c>
      <c r="AH470" s="43" t="e">
        <f>_xll.qlTenorBasisValue(TenorBasis3M,AF470,_xll.ohTrigger(trigger,$AA$36))</f>
        <v>#NUM!</v>
      </c>
      <c r="AI470" s="90" t="e">
        <f>_xll.qlTenorBasisForwardRate(TenorBasis3M,AF470,_xll.ohTrigger(trigger,$AA$36))</f>
        <v>#NUM!</v>
      </c>
      <c r="AJ470" s="90">
        <f>_xll.qlIndexFixing($AA$21,$AE470,TRUE,_xll.ohTrigger(trigger))</f>
        <v>2.7354774345082853E-4</v>
      </c>
      <c r="AK470" s="43">
        <f>_xll.qlIndexFixing($AA$6,$AE470,TRUE,trigger)</f>
        <v>5.269240390090382E-4</v>
      </c>
      <c r="AL470" s="45">
        <f t="shared" si="23"/>
        <v>-2.5337629555820969</v>
      </c>
    </row>
    <row r="471" spans="30:38" x14ac:dyDescent="0.2">
      <c r="AD471" s="39" t="s">
        <v>87</v>
      </c>
      <c r="AE471" s="40">
        <f>_xll.qlInterestRateIndexFixingDate($AA$21,AF471)</f>
        <v>42943</v>
      </c>
      <c r="AF471" s="40">
        <f>_xll.qlCalendarAdvance(calendar,$AF470,AD471,,,trigger)</f>
        <v>42947</v>
      </c>
      <c r="AG471" s="40">
        <f>_xll.qlInterestRateIndexMaturity($AA$21,AF471,)</f>
        <v>43039</v>
      </c>
      <c r="AH471" s="43" t="e">
        <f>_xll.qlTenorBasisValue(TenorBasis3M,AF471,_xll.ohTrigger(trigger,$AA$36))</f>
        <v>#NUM!</v>
      </c>
      <c r="AI471" s="90" t="e">
        <f>_xll.qlTenorBasisForwardRate(TenorBasis3M,AF471,_xll.ohTrigger(trigger,$AA$36))</f>
        <v>#NUM!</v>
      </c>
      <c r="AJ471" s="90">
        <f>_xll.qlIndexFixing($AA$21,$AE471,TRUE,_xll.ohTrigger(trigger))</f>
        <v>2.8166717428619896E-4</v>
      </c>
      <c r="AK471" s="43">
        <f>_xll.qlIndexFixing($AA$6,$AE471,TRUE,trigger)</f>
        <v>5.5346526737372922E-4</v>
      </c>
      <c r="AL471" s="45">
        <f t="shared" si="23"/>
        <v>-2.7179809308753025</v>
      </c>
    </row>
    <row r="472" spans="30:38" x14ac:dyDescent="0.2">
      <c r="AD472" s="39" t="s">
        <v>87</v>
      </c>
      <c r="AE472" s="40">
        <f>_xll.qlInterestRateIndexFixingDate($AA$21,AF472)</f>
        <v>42944</v>
      </c>
      <c r="AF472" s="40">
        <f>_xll.qlCalendarAdvance(calendar,$AF471,AD472,,,trigger)</f>
        <v>42948</v>
      </c>
      <c r="AG472" s="40">
        <f>_xll.qlInterestRateIndexMaturity($AA$21,AF472,)</f>
        <v>43040</v>
      </c>
      <c r="AH472" s="43" t="e">
        <f>_xll.qlTenorBasisValue(TenorBasis3M,AF472,_xll.ohTrigger(trigger,$AA$36))</f>
        <v>#NUM!</v>
      </c>
      <c r="AI472" s="90" t="e">
        <f>_xll.qlTenorBasisForwardRate(TenorBasis3M,AF472,_xll.ohTrigger(trigger,$AA$36))</f>
        <v>#NUM!</v>
      </c>
      <c r="AJ472" s="90">
        <f>_xll.qlIndexFixing($AA$21,$AE472,TRUE,_xll.ohTrigger(trigger))</f>
        <v>2.858879103572815E-4</v>
      </c>
      <c r="AK472" s="43">
        <f>_xll.qlIndexFixing($AA$6,$AE472,TRUE,trigger)</f>
        <v>5.6188769870402569E-4</v>
      </c>
      <c r="AL472" s="45">
        <f t="shared" si="23"/>
        <v>-2.7599978834674421</v>
      </c>
    </row>
    <row r="473" spans="30:38" x14ac:dyDescent="0.2">
      <c r="AD473" s="39" t="s">
        <v>87</v>
      </c>
      <c r="AE473" s="40">
        <f>_xll.qlInterestRateIndexFixingDate($AA$21,AF473)</f>
        <v>42947</v>
      </c>
      <c r="AF473" s="40">
        <f>_xll.qlCalendarAdvance(calendar,$AF472,AD473,,,trigger)</f>
        <v>42949</v>
      </c>
      <c r="AG473" s="40">
        <f>_xll.qlInterestRateIndexMaturity($AA$21,AF473,)</f>
        <v>43041</v>
      </c>
      <c r="AH473" s="43" t="e">
        <f>_xll.qlTenorBasisValue(TenorBasis3M,AF473,_xll.ohTrigger(trigger,$AA$36))</f>
        <v>#NUM!</v>
      </c>
      <c r="AI473" s="90" t="e">
        <f>_xll.qlTenorBasisForwardRate(TenorBasis3M,AF473,_xll.ohTrigger(trigger,$AA$36))</f>
        <v>#NUM!</v>
      </c>
      <c r="AJ473" s="90">
        <f>_xll.qlIndexFixing($AA$21,$AE473,TRUE,_xll.ohTrigger(trigger))</f>
        <v>2.9012790320540657E-4</v>
      </c>
      <c r="AK473" s="43">
        <f>_xll.qlIndexFixing($AA$6,$AE473,TRUE,trigger)</f>
        <v>5.7008420573521836E-4</v>
      </c>
      <c r="AL473" s="45">
        <f t="shared" si="23"/>
        <v>-2.7995630252981178</v>
      </c>
    </row>
    <row r="474" spans="30:38" x14ac:dyDescent="0.2">
      <c r="AD474" s="39" t="s">
        <v>87</v>
      </c>
      <c r="AE474" s="40">
        <f>_xll.qlInterestRateIndexFixingDate($AA$21,AF474)</f>
        <v>42948</v>
      </c>
      <c r="AF474" s="40">
        <f>_xll.qlCalendarAdvance(calendar,$AF473,AD474,,,trigger)</f>
        <v>42950</v>
      </c>
      <c r="AG474" s="40">
        <f>_xll.qlInterestRateIndexMaturity($AA$21,AF474,)</f>
        <v>43042</v>
      </c>
      <c r="AH474" s="43" t="e">
        <f>_xll.qlTenorBasisValue(TenorBasis3M,AF474,_xll.ohTrigger(trigger,$AA$36))</f>
        <v>#NUM!</v>
      </c>
      <c r="AI474" s="90" t="e">
        <f>_xll.qlTenorBasisForwardRate(TenorBasis3M,AF474,_xll.ohTrigger(trigger,$AA$36))</f>
        <v>#NUM!</v>
      </c>
      <c r="AJ474" s="90">
        <f>_xll.qlIndexFixing($AA$21,$AE474,TRUE,_xll.ohTrigger(trigger))</f>
        <v>2.9438746890209089E-4</v>
      </c>
      <c r="AK474" s="43">
        <f>_xll.qlIndexFixing($AA$6,$AE474,TRUE,trigger)</f>
        <v>5.7804662732522478E-4</v>
      </c>
      <c r="AL474" s="45">
        <f t="shared" si="23"/>
        <v>-2.8365915842313387</v>
      </c>
    </row>
    <row r="475" spans="30:38" x14ac:dyDescent="0.2">
      <c r="AD475" s="39" t="s">
        <v>87</v>
      </c>
      <c r="AE475" s="40">
        <f>_xll.qlInterestRateIndexFixingDate($AA$21,AF475)</f>
        <v>42949</v>
      </c>
      <c r="AF475" s="40">
        <f>_xll.qlCalendarAdvance(calendar,$AF474,AD475,,,trigger)</f>
        <v>42951</v>
      </c>
      <c r="AG475" s="40">
        <f>_xll.qlInterestRateIndexMaturity($AA$21,AF475,)</f>
        <v>43045</v>
      </c>
      <c r="AH475" s="43" t="e">
        <f>_xll.qlTenorBasisValue(TenorBasis3M,AF475,_xll.ohTrigger(trigger,$AA$36))</f>
        <v>#NUM!</v>
      </c>
      <c r="AI475" s="90" t="e">
        <f>_xll.qlTenorBasisForwardRate(TenorBasis3M,AF475,_xll.ohTrigger(trigger,$AA$36))</f>
        <v>#NUM!</v>
      </c>
      <c r="AJ475" s="90">
        <f>_xll.qlIndexFixing($AA$21,$AE475,TRUE,_xll.ohTrigger(trigger))</f>
        <v>3.032824726956207E-4</v>
      </c>
      <c r="AK475" s="43">
        <f>_xll.qlIndexFixing($AA$6,$AE475,TRUE,trigger)</f>
        <v>5.8576680233196317E-4</v>
      </c>
      <c r="AL475" s="45">
        <f t="shared" si="23"/>
        <v>-2.8248432963634249</v>
      </c>
    </row>
    <row r="476" spans="30:38" x14ac:dyDescent="0.2">
      <c r="AD476" s="39" t="s">
        <v>87</v>
      </c>
      <c r="AE476" s="40">
        <f>_xll.qlInterestRateIndexFixingDate($AA$21,AF476)</f>
        <v>42950</v>
      </c>
      <c r="AF476" s="40">
        <f>_xll.qlCalendarAdvance(calendar,$AF475,AD476,,,trigger)</f>
        <v>42954</v>
      </c>
      <c r="AG476" s="40">
        <f>_xll.qlInterestRateIndexMaturity($AA$21,AF476,)</f>
        <v>43046</v>
      </c>
      <c r="AH476" s="43" t="e">
        <f>_xll.qlTenorBasisValue(TenorBasis3M,AF476,_xll.ohTrigger(trigger,$AA$36))</f>
        <v>#NUM!</v>
      </c>
      <c r="AI476" s="90" t="e">
        <f>_xll.qlTenorBasisForwardRate(TenorBasis3M,AF476,_xll.ohTrigger(trigger,$AA$36))</f>
        <v>#NUM!</v>
      </c>
      <c r="AJ476" s="90">
        <f>_xll.qlIndexFixing($AA$21,$AE476,TRUE,_xll.ohTrigger(trigger))</f>
        <v>3.1162778164211852E-4</v>
      </c>
      <c r="AK476" s="43">
        <f>_xll.qlIndexFixing($AA$6,$AE476,TRUE,trigger)</f>
        <v>6.0739223643174679E-4</v>
      </c>
      <c r="AL476" s="45">
        <f t="shared" si="23"/>
        <v>-2.9576445478962827</v>
      </c>
    </row>
    <row r="477" spans="30:38" x14ac:dyDescent="0.2">
      <c r="AD477" s="39" t="s">
        <v>87</v>
      </c>
      <c r="AE477" s="40">
        <f>_xll.qlInterestRateIndexFixingDate($AA$21,AF477)</f>
        <v>42951</v>
      </c>
      <c r="AF477" s="40">
        <f>_xll.qlCalendarAdvance(calendar,$AF476,AD477,,,trigger)</f>
        <v>42955</v>
      </c>
      <c r="AG477" s="40">
        <f>_xll.qlInterestRateIndexMaturity($AA$21,AF477,)</f>
        <v>43047</v>
      </c>
      <c r="AH477" s="43" t="e">
        <f>_xll.qlTenorBasisValue(TenorBasis3M,AF477,_xll.ohTrigger(trigger,$AA$36))</f>
        <v>#NUM!</v>
      </c>
      <c r="AI477" s="90" t="e">
        <f>_xll.qlTenorBasisForwardRate(TenorBasis3M,AF477,_xll.ohTrigger(trigger,$AA$36))</f>
        <v>#NUM!</v>
      </c>
      <c r="AJ477" s="90">
        <f>_xll.qlIndexFixing($AA$21,$AE477,TRUE,_xll.ohTrigger(trigger))</f>
        <v>3.1598995269258148E-4</v>
      </c>
      <c r="AK477" s="43">
        <f>_xll.qlIndexFixing($AA$6,$AE477,TRUE,trigger)</f>
        <v>6.1406181368459036E-4</v>
      </c>
      <c r="AL477" s="45">
        <f t="shared" si="23"/>
        <v>-2.9807186099200886</v>
      </c>
    </row>
    <row r="478" spans="30:38" x14ac:dyDescent="0.2">
      <c r="AD478" s="39" t="s">
        <v>87</v>
      </c>
      <c r="AE478" s="40">
        <f>_xll.qlInterestRateIndexFixingDate($AA$21,AF478)</f>
        <v>42954</v>
      </c>
      <c r="AF478" s="40">
        <f>_xll.qlCalendarAdvance(calendar,$AF477,AD478,,,trigger)</f>
        <v>42956</v>
      </c>
      <c r="AG478" s="40">
        <f>_xll.qlInterestRateIndexMaturity($AA$21,AF478,)</f>
        <v>43048</v>
      </c>
      <c r="AH478" s="43" t="e">
        <f>_xll.qlTenorBasisValue(TenorBasis3M,AF478,_xll.ohTrigger(trigger,$AA$36))</f>
        <v>#NUM!</v>
      </c>
      <c r="AI478" s="90" t="e">
        <f>_xll.qlTenorBasisForwardRate(TenorBasis3M,AF478,_xll.ohTrigger(trigger,$AA$36))</f>
        <v>#NUM!</v>
      </c>
      <c r="AJ478" s="90">
        <f>_xll.qlIndexFixing($AA$21,$AE478,TRUE,_xll.ohTrigger(trigger))</f>
        <v>3.2037359304763942E-4</v>
      </c>
      <c r="AK478" s="43">
        <f>_xll.qlIndexFixing($AA$6,$AE478,TRUE,trigger)</f>
        <v>6.2044833864375497E-4</v>
      </c>
      <c r="AL478" s="45">
        <f t="shared" si="23"/>
        <v>-3.0007474559611556</v>
      </c>
    </row>
    <row r="479" spans="30:38" x14ac:dyDescent="0.2">
      <c r="AD479" s="39" t="s">
        <v>87</v>
      </c>
      <c r="AE479" s="40">
        <f>_xll.qlInterestRateIndexFixingDate($AA$21,AF479)</f>
        <v>42955</v>
      </c>
      <c r="AF479" s="40">
        <f>_xll.qlCalendarAdvance(calendar,$AF478,AD479,,,trigger)</f>
        <v>42957</v>
      </c>
      <c r="AG479" s="40">
        <f>_xll.qlInterestRateIndexMaturity($AA$21,AF479,)</f>
        <v>43049</v>
      </c>
      <c r="AH479" s="43" t="e">
        <f>_xll.qlTenorBasisValue(TenorBasis3M,AF479,_xll.ohTrigger(trigger,$AA$36))</f>
        <v>#NUM!</v>
      </c>
      <c r="AI479" s="90" t="e">
        <f>_xll.qlTenorBasisForwardRate(TenorBasis3M,AF479,_xll.ohTrigger(trigger,$AA$36))</f>
        <v>#NUM!</v>
      </c>
      <c r="AJ479" s="90">
        <f>_xll.qlIndexFixing($AA$21,$AE479,TRUE,_xll.ohTrigger(trigger))</f>
        <v>3.2477901878836672E-4</v>
      </c>
      <c r="AK479" s="43">
        <f>_xll.qlIndexFixing($AA$6,$AE479,TRUE,trigger)</f>
        <v>6.265436501671582E-4</v>
      </c>
      <c r="AL479" s="45">
        <f t="shared" si="23"/>
        <v>-3.0176463137879148</v>
      </c>
    </row>
    <row r="480" spans="30:38" x14ac:dyDescent="0.2">
      <c r="AD480" s="39" t="s">
        <v>87</v>
      </c>
      <c r="AE480" s="40">
        <f>_xll.qlInterestRateIndexFixingDate($AA$21,AF480)</f>
        <v>42956</v>
      </c>
      <c r="AF480" s="40">
        <f>_xll.qlCalendarAdvance(calendar,$AF479,AD480,,,trigger)</f>
        <v>42958</v>
      </c>
      <c r="AG480" s="40">
        <f>_xll.qlInterestRateIndexMaturity($AA$21,AF480,)</f>
        <v>43052</v>
      </c>
      <c r="AH480" s="43" t="e">
        <f>_xll.qlTenorBasisValue(TenorBasis3M,AF480,_xll.ohTrigger(trigger,$AA$36))</f>
        <v>#NUM!</v>
      </c>
      <c r="AI480" s="90" t="e">
        <f>_xll.qlTenorBasisForwardRate(TenorBasis3M,AF480,_xll.ohTrigger(trigger,$AA$36))</f>
        <v>#NUM!</v>
      </c>
      <c r="AJ480" s="90">
        <f>_xll.qlIndexFixing($AA$21,$AE480,TRUE,_xll.ohTrigger(trigger))</f>
        <v>3.340230717465839E-4</v>
      </c>
      <c r="AK480" s="43">
        <f>_xll.qlIndexFixing($AA$6,$AE480,TRUE,trigger)</f>
        <v>6.3233958711271803E-4</v>
      </c>
      <c r="AL480" s="45">
        <f t="shared" si="23"/>
        <v>-2.9831651536613411</v>
      </c>
    </row>
    <row r="481" spans="30:38" x14ac:dyDescent="0.2">
      <c r="AD481" s="39" t="s">
        <v>87</v>
      </c>
      <c r="AE481" s="40">
        <f>_xll.qlInterestRateIndexFixingDate($AA$21,AF481)</f>
        <v>42957</v>
      </c>
      <c r="AF481" s="40">
        <f>_xll.qlCalendarAdvance(calendar,$AF480,AD481,,,trigger)</f>
        <v>42961</v>
      </c>
      <c r="AG481" s="40">
        <f>_xll.qlInterestRateIndexMaturity($AA$21,AF481,)</f>
        <v>43053</v>
      </c>
      <c r="AH481" s="43" t="e">
        <f>_xll.qlTenorBasisValue(TenorBasis3M,AF481,_xll.ohTrigger(trigger,$AA$36))</f>
        <v>#NUM!</v>
      </c>
      <c r="AI481" s="90" t="e">
        <f>_xll.qlTenorBasisForwardRate(TenorBasis3M,AF481,_xll.ohTrigger(trigger,$AA$36))</f>
        <v>#NUM!</v>
      </c>
      <c r="AJ481" s="90">
        <f>_xll.qlIndexFixing($AA$21,$AE481,TRUE,_xll.ohTrigger(trigger))</f>
        <v>3.4262489731634355E-4</v>
      </c>
      <c r="AK481" s="43">
        <f>_xll.qlIndexFixing($AA$6,$AE481,TRUE,trigger)</f>
        <v>6.478495390615153E-4</v>
      </c>
      <c r="AL481" s="45">
        <f t="shared" si="23"/>
        <v>-3.0522464174517174</v>
      </c>
    </row>
    <row r="482" spans="30:38" x14ac:dyDescent="0.2">
      <c r="AD482" s="39" t="s">
        <v>87</v>
      </c>
      <c r="AE482" s="40">
        <f>_xll.qlInterestRateIndexFixingDate($AA$21,AF482)</f>
        <v>42958</v>
      </c>
      <c r="AF482" s="40">
        <f>_xll.qlCalendarAdvance(calendar,$AF481,AD482,,,trigger)</f>
        <v>42962</v>
      </c>
      <c r="AG482" s="40">
        <f>_xll.qlInterestRateIndexMaturity($AA$21,AF482,)</f>
        <v>43054</v>
      </c>
      <c r="AH482" s="43" t="e">
        <f>_xll.qlTenorBasisValue(TenorBasis3M,AF482,_xll.ohTrigger(trigger,$AA$36))</f>
        <v>#NUM!</v>
      </c>
      <c r="AI482" s="90" t="e">
        <f>_xll.qlTenorBasisForwardRate(TenorBasis3M,AF482,_xll.ohTrigger(trigger,$AA$36))</f>
        <v>#NUM!</v>
      </c>
      <c r="AJ482" s="90">
        <f>_xll.qlIndexFixing($AA$21,$AE482,TRUE,_xll.ohTrigger(trigger))</f>
        <v>3.4714399128060015E-4</v>
      </c>
      <c r="AK482" s="43">
        <f>_xll.qlIndexFixing($AA$6,$AE482,TRUE,trigger)</f>
        <v>6.5236636627487971E-4</v>
      </c>
      <c r="AL482" s="45">
        <f t="shared" si="23"/>
        <v>-3.0522237499427955</v>
      </c>
    </row>
    <row r="483" spans="30:38" x14ac:dyDescent="0.2">
      <c r="AD483" s="39" t="s">
        <v>87</v>
      </c>
      <c r="AE483" s="40">
        <f>_xll.qlInterestRateIndexFixingDate($AA$21,AF483)</f>
        <v>42961</v>
      </c>
      <c r="AF483" s="40">
        <f>_xll.qlCalendarAdvance(calendar,$AF482,AD483,,,trigger)</f>
        <v>42963</v>
      </c>
      <c r="AG483" s="40">
        <f>_xll.qlInterestRateIndexMaturity($AA$21,AF483,)</f>
        <v>43055</v>
      </c>
      <c r="AH483" s="43" t="e">
        <f>_xll.qlTenorBasisValue(TenorBasis3M,AF483,_xll.ohTrigger(trigger,$AA$36))</f>
        <v>#NUM!</v>
      </c>
      <c r="AI483" s="90" t="e">
        <f>_xll.qlTenorBasisForwardRate(TenorBasis3M,AF483,_xll.ohTrigger(trigger,$AA$36))</f>
        <v>#NUM!</v>
      </c>
      <c r="AJ483" s="90">
        <f>_xll.qlIndexFixing($AA$21,$AE483,TRUE,_xll.ohTrigger(trigger))</f>
        <v>3.5168676716041574E-4</v>
      </c>
      <c r="AK483" s="43">
        <f>_xll.qlIndexFixing($AA$6,$AE483,TRUE,trigger)</f>
        <v>6.5654301319998981E-4</v>
      </c>
      <c r="AL483" s="45">
        <f t="shared" si="23"/>
        <v>-3.0485624603957406</v>
      </c>
    </row>
    <row r="484" spans="30:38" x14ac:dyDescent="0.2">
      <c r="AD484" s="39" t="s">
        <v>87</v>
      </c>
      <c r="AE484" s="40">
        <f>_xll.qlInterestRateIndexFixingDate($AA$21,AF484)</f>
        <v>42962</v>
      </c>
      <c r="AF484" s="40">
        <f>_xll.qlCalendarAdvance(calendar,$AF483,AD484,,,trigger)</f>
        <v>42964</v>
      </c>
      <c r="AG484" s="40">
        <f>_xll.qlInterestRateIndexMaturity($AA$21,AF484,)</f>
        <v>43056</v>
      </c>
      <c r="AH484" s="43" t="e">
        <f>_xll.qlTenorBasisValue(TenorBasis3M,AF484,_xll.ohTrigger(trigger,$AA$36))</f>
        <v>#NUM!</v>
      </c>
      <c r="AI484" s="90" t="e">
        <f>_xll.qlTenorBasisForwardRate(TenorBasis3M,AF484,_xll.ohTrigger(trigger,$AA$36))</f>
        <v>#NUM!</v>
      </c>
      <c r="AJ484" s="90">
        <f>_xll.qlIndexFixing($AA$21,$AE484,TRUE,_xll.ohTrigger(trigger))</f>
        <v>3.5625354104989776E-4</v>
      </c>
      <c r="AK484" s="43">
        <f>_xll.qlIndexFixing($AA$6,$AE484,TRUE,trigger)</f>
        <v>6.6037131869476338E-4</v>
      </c>
      <c r="AL484" s="45">
        <f t="shared" si="23"/>
        <v>-3.0411777764486563</v>
      </c>
    </row>
    <row r="485" spans="30:38" x14ac:dyDescent="0.2">
      <c r="AD485" s="39" t="s">
        <v>87</v>
      </c>
      <c r="AE485" s="40">
        <f>_xll.qlInterestRateIndexFixingDate($AA$21,AF485)</f>
        <v>42963</v>
      </c>
      <c r="AF485" s="40">
        <f>_xll.qlCalendarAdvance(calendar,$AF484,AD485,,,trigger)</f>
        <v>42965</v>
      </c>
      <c r="AG485" s="40">
        <f>_xll.qlInterestRateIndexMaturity($AA$21,AF485,)</f>
        <v>43059</v>
      </c>
      <c r="AH485" s="43" t="e">
        <f>_xll.qlTenorBasisValue(TenorBasis3M,AF485,_xll.ohTrigger(trigger,$AA$36))</f>
        <v>#NUM!</v>
      </c>
      <c r="AI485" s="90" t="e">
        <f>_xll.qlTenorBasisForwardRate(TenorBasis3M,AF485,_xll.ohTrigger(trigger,$AA$36))</f>
        <v>#NUM!</v>
      </c>
      <c r="AJ485" s="90">
        <f>_xll.qlIndexFixing($AA$21,$AE485,TRUE,_xll.ohTrigger(trigger))</f>
        <v>3.6587565130351952E-4</v>
      </c>
      <c r="AK485" s="43">
        <f>_xll.qlIndexFixing($AA$6,$AE485,TRUE,trigger)</f>
        <v>6.6384312161711862E-4</v>
      </c>
      <c r="AL485" s="45">
        <f t="shared" si="23"/>
        <v>-2.9796747031359909</v>
      </c>
    </row>
    <row r="486" spans="30:38" x14ac:dyDescent="0.2">
      <c r="AD486" s="39" t="s">
        <v>87</v>
      </c>
      <c r="AE486" s="40">
        <f>_xll.qlInterestRateIndexFixingDate($AA$21,AF486)</f>
        <v>42964</v>
      </c>
      <c r="AF486" s="40">
        <f>_xll.qlCalendarAdvance(calendar,$AF485,AD486,,,trigger)</f>
        <v>42968</v>
      </c>
      <c r="AG486" s="40">
        <f>_xll.qlInterestRateIndexMaturity($AA$21,AF486,)</f>
        <v>43060</v>
      </c>
      <c r="AH486" s="43" t="e">
        <f>_xll.qlTenorBasisValue(TenorBasis3M,AF486,_xll.ohTrigger(trigger,$AA$36))</f>
        <v>#NUM!</v>
      </c>
      <c r="AI486" s="90" t="e">
        <f>_xll.qlTenorBasisForwardRate(TenorBasis3M,AF486,_xll.ohTrigger(trigger,$AA$36))</f>
        <v>#NUM!</v>
      </c>
      <c r="AJ486" s="90">
        <f>_xll.qlIndexFixing($AA$21,$AE486,TRUE,_xll.ohTrigger(trigger))</f>
        <v>3.7476693867873843E-4</v>
      </c>
      <c r="AK486" s="43">
        <f>_xll.qlIndexFixing($AA$6,$AE486,TRUE,trigger)</f>
        <v>6.7203790352884994E-4</v>
      </c>
      <c r="AL486" s="45">
        <f t="shared" si="23"/>
        <v>-2.9727096485011151</v>
      </c>
    </row>
    <row r="487" spans="30:38" x14ac:dyDescent="0.2">
      <c r="AD487" s="39" t="s">
        <v>87</v>
      </c>
      <c r="AE487" s="40">
        <f>_xll.qlInterestRateIndexFixingDate($AA$21,AF487)</f>
        <v>42965</v>
      </c>
      <c r="AF487" s="40">
        <f>_xll.qlCalendarAdvance(calendar,$AF486,AD487,,,trigger)</f>
        <v>42969</v>
      </c>
      <c r="AG487" s="40">
        <f>_xll.qlInterestRateIndexMaturity($AA$21,AF487,)</f>
        <v>43061</v>
      </c>
      <c r="AH487" s="43" t="e">
        <f>_xll.qlTenorBasisValue(TenorBasis3M,AF487,_xll.ohTrigger(trigger,$AA$36))</f>
        <v>#NUM!</v>
      </c>
      <c r="AI487" s="90" t="e">
        <f>_xll.qlTenorBasisForwardRate(TenorBasis3M,AF487,_xll.ohTrigger(trigger,$AA$36))</f>
        <v>#NUM!</v>
      </c>
      <c r="AJ487" s="90">
        <f>_xll.qlIndexFixing($AA$21,$AE487,TRUE,_xll.ohTrigger(trigger))</f>
        <v>3.7945844411070638E-4</v>
      </c>
      <c r="AK487" s="43">
        <f>_xll.qlIndexFixing($AA$6,$AE487,TRUE,trigger)</f>
        <v>6.7400208474070853E-4</v>
      </c>
      <c r="AL487" s="45">
        <f t="shared" si="23"/>
        <v>-2.9454364063000216</v>
      </c>
    </row>
    <row r="488" spans="30:38" x14ac:dyDescent="0.2">
      <c r="AD488" s="39" t="s">
        <v>87</v>
      </c>
      <c r="AE488" s="40">
        <f>_xll.qlInterestRateIndexFixingDate($AA$21,AF488)</f>
        <v>42968</v>
      </c>
      <c r="AF488" s="40">
        <f>_xll.qlCalendarAdvance(calendar,$AF487,AD488,,,trigger)</f>
        <v>42970</v>
      </c>
      <c r="AG488" s="40">
        <f>_xll.qlInterestRateIndexMaturity($AA$21,AF488,)</f>
        <v>43062</v>
      </c>
      <c r="AH488" s="43" t="e">
        <f>_xll.qlTenorBasisValue(TenorBasis3M,AF488,_xll.ohTrigger(trigger,$AA$36))</f>
        <v>#NUM!</v>
      </c>
      <c r="AI488" s="90" t="e">
        <f>_xll.qlTenorBasisForwardRate(TenorBasis3M,AF488,_xll.ohTrigger(trigger,$AA$36))</f>
        <v>#NUM!</v>
      </c>
      <c r="AJ488" s="90">
        <f>_xll.qlIndexFixing($AA$21,$AE488,TRUE,_xll.ohTrigger(trigger))</f>
        <v>3.8417584416390414E-4</v>
      </c>
      <c r="AK488" s="43">
        <f>_xll.qlIndexFixing($AA$6,$AE488,TRUE,trigger)</f>
        <v>6.7556895766973765E-4</v>
      </c>
      <c r="AL488" s="45">
        <f t="shared" si="23"/>
        <v>-2.913931135058335</v>
      </c>
    </row>
    <row r="489" spans="30:38" x14ac:dyDescent="0.2">
      <c r="AD489" s="39" t="s">
        <v>87</v>
      </c>
      <c r="AE489" s="40">
        <f>_xll.qlInterestRateIndexFixingDate($AA$21,AF489)</f>
        <v>42969</v>
      </c>
      <c r="AF489" s="40">
        <f>_xll.qlCalendarAdvance(calendar,$AF488,AD489,,,trigger)</f>
        <v>42971</v>
      </c>
      <c r="AG489" s="40">
        <f>_xll.qlInterestRateIndexMaturity($AA$21,AF489,)</f>
        <v>43063</v>
      </c>
      <c r="AH489" s="43" t="e">
        <f>_xll.qlTenorBasisValue(TenorBasis3M,AF489,_xll.ohTrigger(trigger,$AA$36))</f>
        <v>#NUM!</v>
      </c>
      <c r="AI489" s="90" t="e">
        <f>_xll.qlTenorBasisForwardRate(TenorBasis3M,AF489,_xll.ohTrigger(trigger,$AA$36))</f>
        <v>#NUM!</v>
      </c>
      <c r="AJ489" s="90">
        <f>_xll.qlIndexFixing($AA$21,$AE489,TRUE,_xll.ohTrigger(trigger))</f>
        <v>3.8891945494286565E-4</v>
      </c>
      <c r="AK489" s="43">
        <f>_xll.qlIndexFixing($AA$6,$AE489,TRUE,trigger)</f>
        <v>6.7673036117385532E-4</v>
      </c>
      <c r="AL489" s="45">
        <f t="shared" si="23"/>
        <v>-2.8781090623098966</v>
      </c>
    </row>
    <row r="490" spans="30:38" x14ac:dyDescent="0.2">
      <c r="AD490" s="39" t="s">
        <v>87</v>
      </c>
      <c r="AE490" s="40">
        <f>_xll.qlInterestRateIndexFixingDate($AA$21,AF490)</f>
        <v>42970</v>
      </c>
      <c r="AF490" s="40">
        <f>_xll.qlCalendarAdvance(calendar,$AF489,AD490,,,trigger)</f>
        <v>42972</v>
      </c>
      <c r="AG490" s="40">
        <f>_xll.qlInterestRateIndexMaturity($AA$21,AF490,)</f>
        <v>43066</v>
      </c>
      <c r="AH490" s="43" t="e">
        <f>_xll.qlTenorBasisValue(TenorBasis3M,AF490,_xll.ohTrigger(trigger,$AA$36))</f>
        <v>#NUM!</v>
      </c>
      <c r="AI490" s="90" t="e">
        <f>_xll.qlTenorBasisForwardRate(TenorBasis3M,AF490,_xll.ohTrigger(trigger,$AA$36))</f>
        <v>#NUM!</v>
      </c>
      <c r="AJ490" s="90">
        <f>_xll.qlIndexFixing($AA$21,$AE490,TRUE,_xll.ohTrigger(trigger))</f>
        <v>3.9894632650948304E-4</v>
      </c>
      <c r="AK490" s="43">
        <f>_xll.qlIndexFixing($AA$6,$AE490,TRUE,trigger)</f>
        <v>6.7747813411097885E-4</v>
      </c>
      <c r="AL490" s="45">
        <f t="shared" si="23"/>
        <v>-2.7853180760149581</v>
      </c>
    </row>
    <row r="491" spans="30:38" x14ac:dyDescent="0.2">
      <c r="AD491" s="39" t="s">
        <v>87</v>
      </c>
      <c r="AE491" s="40">
        <f>_xll.qlInterestRateIndexFixingDate($AA$21,AF491)</f>
        <v>42971</v>
      </c>
      <c r="AF491" s="40">
        <f>_xll.qlCalendarAdvance(calendar,$AF490,AD491,,,trigger)</f>
        <v>42975</v>
      </c>
      <c r="AG491" s="40">
        <f>_xll.qlInterestRateIndexMaturity($AA$21,AF491,)</f>
        <v>43067</v>
      </c>
      <c r="AH491" s="43" t="e">
        <f>_xll.qlTenorBasisValue(TenorBasis3M,AF491,_xll.ohTrigger(trigger,$AA$36))</f>
        <v>#NUM!</v>
      </c>
      <c r="AI491" s="90" t="e">
        <f>_xll.qlTenorBasisForwardRate(TenorBasis3M,AF491,_xll.ohTrigger(trigger,$AA$36))</f>
        <v>#NUM!</v>
      </c>
      <c r="AJ491" s="90">
        <f>_xll.qlIndexFixing($AA$21,$AE491,TRUE,_xll.ohTrigger(trigger))</f>
        <v>4.0816232759904631E-4</v>
      </c>
      <c r="AK491" s="43">
        <f>_xll.qlIndexFixing($AA$6,$AE491,TRUE,trigger)</f>
        <v>6.7715805809956484E-4</v>
      </c>
      <c r="AL491" s="45">
        <f t="shared" si="23"/>
        <v>-2.6899573050051853</v>
      </c>
    </row>
    <row r="492" spans="30:38" x14ac:dyDescent="0.2">
      <c r="AD492" s="39" t="s">
        <v>87</v>
      </c>
      <c r="AE492" s="40">
        <f>_xll.qlInterestRateIndexFixingDate($AA$21,AF492)</f>
        <v>42972</v>
      </c>
      <c r="AF492" s="40">
        <f>_xll.qlCalendarAdvance(calendar,$AF491,AD492,,,trigger)</f>
        <v>42976</v>
      </c>
      <c r="AG492" s="40">
        <f>_xll.qlInterestRateIndexMaturity($AA$21,AF492,)</f>
        <v>43068</v>
      </c>
      <c r="AH492" s="43" t="e">
        <f>_xll.qlTenorBasisValue(TenorBasis3M,AF492,_xll.ohTrigger(trigger,$AA$36))</f>
        <v>#NUM!</v>
      </c>
      <c r="AI492" s="90" t="e">
        <f>_xll.qlTenorBasisForwardRate(TenorBasis3M,AF492,_xll.ohTrigger(trigger,$AA$36))</f>
        <v>#NUM!</v>
      </c>
      <c r="AJ492" s="90">
        <f>_xll.qlIndexFixing($AA$21,$AE492,TRUE,_xll.ohTrigger(trigger))</f>
        <v>4.1304173372514879E-4</v>
      </c>
      <c r="AK492" s="43">
        <f>_xll.qlIndexFixing($AA$6,$AE492,TRUE,trigger)</f>
        <v>6.7616969734789157E-4</v>
      </c>
      <c r="AL492" s="45">
        <f t="shared" si="23"/>
        <v>-2.6312796362274278</v>
      </c>
    </row>
    <row r="493" spans="30:38" x14ac:dyDescent="0.2">
      <c r="AD493" s="39" t="s">
        <v>87</v>
      </c>
      <c r="AE493" s="40">
        <f>_xll.qlInterestRateIndexFixingDate($AA$21,AF493)</f>
        <v>42975</v>
      </c>
      <c r="AF493" s="40">
        <f>_xll.qlCalendarAdvance(calendar,$AF492,AD493,,,trigger)</f>
        <v>42977</v>
      </c>
      <c r="AG493" s="40">
        <f>_xll.qlInterestRateIndexMaturity($AA$21,AF493,)</f>
        <v>43069</v>
      </c>
      <c r="AH493" s="43" t="e">
        <f>_xll.qlTenorBasisValue(TenorBasis3M,AF493,_xll.ohTrigger(trigger,$AA$36))</f>
        <v>#NUM!</v>
      </c>
      <c r="AI493" s="90" t="e">
        <f>_xll.qlTenorBasisForwardRate(TenorBasis3M,AF493,_xll.ohTrigger(trigger,$AA$36))</f>
        <v>#NUM!</v>
      </c>
      <c r="AJ493" s="90">
        <f>_xll.qlIndexFixing($AA$21,$AE493,TRUE,_xll.ohTrigger(trigger))</f>
        <v>4.1794924727459656E-4</v>
      </c>
      <c r="AK493" s="43">
        <f>_xll.qlIndexFixing($AA$6,$AE493,TRUE,trigger)</f>
        <v>6.7472690031881348E-4</v>
      </c>
      <c r="AL493" s="45">
        <f t="shared" si="23"/>
        <v>-2.5677765304421691</v>
      </c>
    </row>
    <row r="494" spans="30:38" x14ac:dyDescent="0.2">
      <c r="AD494" s="39" t="s">
        <v>87</v>
      </c>
      <c r="AE494" s="40">
        <f>_xll.qlInterestRateIndexFixingDate($AA$21,AF494)</f>
        <v>42976</v>
      </c>
      <c r="AF494" s="40">
        <f>_xll.qlCalendarAdvance(calendar,$AF493,AD494,,,trigger)</f>
        <v>42978</v>
      </c>
      <c r="AG494" s="40">
        <f>_xll.qlInterestRateIndexMaturity($AA$21,AF494,)</f>
        <v>43069</v>
      </c>
      <c r="AH494" s="43" t="e">
        <f>_xll.qlTenorBasisValue(TenorBasis3M,AF494,_xll.ohTrigger(trigger,$AA$36))</f>
        <v>#NUM!</v>
      </c>
      <c r="AI494" s="90" t="e">
        <f>_xll.qlTenorBasisForwardRate(TenorBasis3M,AF494,_xll.ohTrigger(trigger,$AA$36))</f>
        <v>#NUM!</v>
      </c>
      <c r="AJ494" s="90">
        <f>_xll.qlIndexFixing($AA$21,$AE494,TRUE,_xll.ohTrigger(trigger))</f>
        <v>4.2017402042605369E-4</v>
      </c>
      <c r="AK494" s="43">
        <f>_xll.qlIndexFixing($AA$6,$AE494,TRUE,trigger)</f>
        <v>6.7282150587024835E-4</v>
      </c>
      <c r="AL494" s="45">
        <f t="shared" si="23"/>
        <v>-2.5264748544419464</v>
      </c>
    </row>
    <row r="495" spans="30:38" x14ac:dyDescent="0.2">
      <c r="AD495" s="39" t="s">
        <v>87</v>
      </c>
      <c r="AE495" s="40">
        <f>_xll.qlInterestRateIndexFixingDate($AA$21,AF495)</f>
        <v>42977</v>
      </c>
      <c r="AF495" s="40">
        <f>_xll.qlCalendarAdvance(calendar,$AF494,AD495,,,trigger)</f>
        <v>42979</v>
      </c>
      <c r="AG495" s="40">
        <f>_xll.qlInterestRateIndexMaturity($AA$21,AF495,)</f>
        <v>43070</v>
      </c>
      <c r="AH495" s="43" t="e">
        <f>_xll.qlTenorBasisValue(TenorBasis3M,AF495,_xll.ohTrigger(trigger,$AA$36))</f>
        <v>#NUM!</v>
      </c>
      <c r="AI495" s="90" t="e">
        <f>_xll.qlTenorBasisForwardRate(TenorBasis3M,AF495,_xll.ohTrigger(trigger,$AA$36))</f>
        <v>#NUM!</v>
      </c>
      <c r="AJ495" s="90">
        <f>_xll.qlIndexFixing($AA$21,$AE495,TRUE,_xll.ohTrigger(trigger))</f>
        <v>4.2512173289874558E-4</v>
      </c>
      <c r="AK495" s="43">
        <f>_xll.qlIndexFixing($AA$6,$AE495,TRUE,trigger)</f>
        <v>6.7044535286011437E-4</v>
      </c>
      <c r="AL495" s="45">
        <f t="shared" si="23"/>
        <v>-2.4532361996136878</v>
      </c>
    </row>
    <row r="496" spans="30:38" x14ac:dyDescent="0.2">
      <c r="AD496" s="39" t="s">
        <v>87</v>
      </c>
      <c r="AE496" s="40">
        <f>_xll.qlInterestRateIndexFixingDate($AA$21,AF496)</f>
        <v>42978</v>
      </c>
      <c r="AF496" s="40">
        <f>_xll.qlCalendarAdvance(calendar,$AF495,AD496,,,trigger)</f>
        <v>42982</v>
      </c>
      <c r="AG496" s="40">
        <f>_xll.qlInterestRateIndexMaturity($AA$21,AF496,)</f>
        <v>43073</v>
      </c>
      <c r="AH496" s="43" t="e">
        <f>_xll.qlTenorBasisValue(TenorBasis3M,AF496,_xll.ohTrigger(trigger,$AA$36))</f>
        <v>#NUM!</v>
      </c>
      <c r="AI496" s="90" t="e">
        <f>_xll.qlTenorBasisForwardRate(TenorBasis3M,AF496,_xll.ohTrigger(trigger,$AA$36))</f>
        <v>#NUM!</v>
      </c>
      <c r="AJ496" s="90">
        <f>_xll.qlIndexFixing($AA$21,$AE496,TRUE,_xll.ohTrigger(trigger))</f>
        <v>4.4014006580394996E-4</v>
      </c>
      <c r="AK496" s="43">
        <f>_xll.qlIndexFixing($AA$6,$AE496,TRUE,trigger)</f>
        <v>6.6041073103947608E-4</v>
      </c>
      <c r="AL496" s="45">
        <f t="shared" si="23"/>
        <v>-2.202706652355261</v>
      </c>
    </row>
    <row r="497" spans="30:38" x14ac:dyDescent="0.2">
      <c r="AD497" s="39" t="s">
        <v>87</v>
      </c>
      <c r="AE497" s="40">
        <f>_xll.qlInterestRateIndexFixingDate($AA$21,AF497)</f>
        <v>42979</v>
      </c>
      <c r="AF497" s="40">
        <f>_xll.qlCalendarAdvance(calendar,$AF496,AD497,,,trigger)</f>
        <v>42983</v>
      </c>
      <c r="AG497" s="40">
        <f>_xll.qlInterestRateIndexMaturity($AA$21,AF497,)</f>
        <v>43074</v>
      </c>
      <c r="AH497" s="43" t="e">
        <f>_xll.qlTenorBasisValue(TenorBasis3M,AF497,_xll.ohTrigger(trigger,$AA$36))</f>
        <v>#NUM!</v>
      </c>
      <c r="AI497" s="90" t="e">
        <f>_xll.qlTenorBasisForwardRate(TenorBasis3M,AF497,_xll.ohTrigger(trigger,$AA$36))</f>
        <v>#NUM!</v>
      </c>
      <c r="AJ497" s="90">
        <f>_xll.qlIndexFixing($AA$21,$AE497,TRUE,_xll.ohTrigger(trigger))</f>
        <v>4.4520564061016117E-4</v>
      </c>
      <c r="AK497" s="43">
        <f>_xll.qlIndexFixing($AA$6,$AE497,TRUE,trigger)</f>
        <v>6.5606993236224406E-4</v>
      </c>
      <c r="AL497" s="45">
        <f t="shared" si="23"/>
        <v>-2.1086429175208288</v>
      </c>
    </row>
    <row r="498" spans="30:38" x14ac:dyDescent="0.2">
      <c r="AD498" s="39" t="s">
        <v>87</v>
      </c>
      <c r="AE498" s="40">
        <f>_xll.qlInterestRateIndexFixingDate($AA$21,AF498)</f>
        <v>42982</v>
      </c>
      <c r="AF498" s="40">
        <f>_xll.qlCalendarAdvance(calendar,$AF497,AD498,,,trigger)</f>
        <v>42984</v>
      </c>
      <c r="AG498" s="40">
        <f>_xll.qlInterestRateIndexMaturity($AA$21,AF498,)</f>
        <v>43075</v>
      </c>
      <c r="AH498" s="43" t="e">
        <f>_xll.qlTenorBasisValue(TenorBasis3M,AF498,_xll.ohTrigger(trigger,$AA$36))</f>
        <v>#NUM!</v>
      </c>
      <c r="AI498" s="90" t="e">
        <f>_xll.qlTenorBasisForwardRate(TenorBasis3M,AF498,_xll.ohTrigger(trigger,$AA$36))</f>
        <v>#NUM!</v>
      </c>
      <c r="AJ498" s="90">
        <f>_xll.qlIndexFixing($AA$21,$AE498,TRUE,_xll.ohTrigger(trigger))</f>
        <v>4.5030148001247639E-4</v>
      </c>
      <c r="AK498" s="43">
        <f>_xll.qlIndexFixing($AA$6,$AE498,TRUE,trigger)</f>
        <v>6.5121756941303229E-4</v>
      </c>
      <c r="AL498" s="45">
        <f t="shared" si="23"/>
        <v>-2.009160894005559</v>
      </c>
    </row>
    <row r="499" spans="30:38" x14ac:dyDescent="0.2">
      <c r="AD499" s="39" t="s">
        <v>87</v>
      </c>
      <c r="AE499" s="40">
        <f>_xll.qlInterestRateIndexFixingDate($AA$21,AF499)</f>
        <v>42983</v>
      </c>
      <c r="AF499" s="40">
        <f>_xll.qlCalendarAdvance(calendar,$AF498,AD499,,,trigger)</f>
        <v>42985</v>
      </c>
      <c r="AG499" s="40">
        <f>_xll.qlInterestRateIndexMaturity($AA$21,AF499,)</f>
        <v>43076</v>
      </c>
      <c r="AH499" s="43" t="e">
        <f>_xll.qlTenorBasisValue(TenorBasis3M,AF499,_xll.ohTrigger(trigger,$AA$36))</f>
        <v>#NUM!</v>
      </c>
      <c r="AI499" s="90" t="e">
        <f>_xll.qlTenorBasisForwardRate(TenorBasis3M,AF499,_xll.ohTrigger(trigger,$AA$36))</f>
        <v>#NUM!</v>
      </c>
      <c r="AJ499" s="90">
        <f>_xll.qlIndexFixing($AA$21,$AE499,TRUE,_xll.ohTrigger(trigger))</f>
        <v>4.5542790362072865E-4</v>
      </c>
      <c r="AK499" s="43">
        <f>_xll.qlIndexFixing($AA$6,$AE499,TRUE,trigger)</f>
        <v>6.4584548104975833E-4</v>
      </c>
      <c r="AL499" s="45">
        <f t="shared" si="23"/>
        <v>-1.9041757742902969</v>
      </c>
    </row>
    <row r="500" spans="30:38" x14ac:dyDescent="0.2">
      <c r="AD500" s="39" t="s">
        <v>87</v>
      </c>
      <c r="AE500" s="40">
        <f>_xll.qlInterestRateIndexFixingDate($AA$21,AF500)</f>
        <v>42984</v>
      </c>
      <c r="AF500" s="40">
        <f>_xll.qlCalendarAdvance(calendar,$AF499,AD500,,,trigger)</f>
        <v>42986</v>
      </c>
      <c r="AG500" s="40">
        <f>_xll.qlInterestRateIndexMaturity($AA$21,AF500,)</f>
        <v>43077</v>
      </c>
      <c r="AH500" s="43" t="e">
        <f>_xll.qlTenorBasisValue(TenorBasis3M,AF500,_xll.ohTrigger(trigger,$AA$36))</f>
        <v>#NUM!</v>
      </c>
      <c r="AI500" s="90" t="e">
        <f>_xll.qlTenorBasisForwardRate(TenorBasis3M,AF500,_xll.ohTrigger(trigger,$AA$36))</f>
        <v>#NUM!</v>
      </c>
      <c r="AJ500" s="90">
        <f>_xll.qlIndexFixing($AA$21,$AE500,TRUE,_xll.ohTrigger(trigger))</f>
        <v>4.6058523104562947E-4</v>
      </c>
      <c r="AK500" s="43">
        <f>_xll.qlIndexFixing($AA$6,$AE500,TRUE,trigger)</f>
        <v>6.3994550613034017E-4</v>
      </c>
      <c r="AL500" s="45">
        <f t="shared" si="23"/>
        <v>-1.7936027508471071</v>
      </c>
    </row>
    <row r="501" spans="30:38" x14ac:dyDescent="0.2">
      <c r="AD501" s="39" t="s">
        <v>87</v>
      </c>
      <c r="AE501" s="40">
        <f>_xll.qlInterestRateIndexFixingDate($AA$21,AF501)</f>
        <v>42985</v>
      </c>
      <c r="AF501" s="40">
        <f>_xll.qlCalendarAdvance(calendar,$AF500,AD501,,,trigger)</f>
        <v>42989</v>
      </c>
      <c r="AG501" s="40">
        <f>_xll.qlInterestRateIndexMaturity($AA$21,AF501,)</f>
        <v>43080</v>
      </c>
      <c r="AH501" s="43" t="e">
        <f>_xll.qlTenorBasisValue(TenorBasis3M,AF501,_xll.ohTrigger(trigger,$AA$36))</f>
        <v>#NUM!</v>
      </c>
      <c r="AI501" s="90" t="e">
        <f>_xll.qlTenorBasisForwardRate(TenorBasis3M,AF501,_xll.ohTrigger(trigger,$AA$36))</f>
        <v>#NUM!</v>
      </c>
      <c r="AJ501" s="90">
        <f>_xll.qlIndexFixing($AA$21,$AE501,TRUE,_xll.ohTrigger(trigger))</f>
        <v>4.7624583238267898E-4</v>
      </c>
      <c r="AK501" s="43">
        <f>_xll.qlIndexFixing($AA$6,$AE501,TRUE,trigger)</f>
        <v>6.1899665061439777E-4</v>
      </c>
      <c r="AL501" s="45">
        <f t="shared" si="23"/>
        <v>-1.4275081823171878</v>
      </c>
    </row>
    <row r="502" spans="30:38" x14ac:dyDescent="0.2">
      <c r="AD502" s="39" t="s">
        <v>87</v>
      </c>
      <c r="AE502" s="40">
        <f>_xll.qlInterestRateIndexFixingDate($AA$21,AF502)</f>
        <v>42986</v>
      </c>
      <c r="AF502" s="40">
        <f>_xll.qlCalendarAdvance(calendar,$AF501,AD502,,,trigger)</f>
        <v>42990</v>
      </c>
      <c r="AG502" s="40">
        <f>_xll.qlInterestRateIndexMaturity($AA$21,AF502,)</f>
        <v>43081</v>
      </c>
      <c r="AH502" s="43" t="e">
        <f>_xll.qlTenorBasisValue(TenorBasis3M,AF502,_xll.ohTrigger(trigger,$AA$36))</f>
        <v>#NUM!</v>
      </c>
      <c r="AI502" s="90" t="e">
        <f>_xll.qlTenorBasisForwardRate(TenorBasis3M,AF502,_xll.ohTrigger(trigger,$AA$36))</f>
        <v>#NUM!</v>
      </c>
      <c r="AJ502" s="90">
        <f>_xll.qlIndexFixing($AA$21,$AE502,TRUE,_xll.ohTrigger(trigger))</f>
        <v>4.8152997124541386E-4</v>
      </c>
      <c r="AK502" s="43">
        <f>_xll.qlIndexFixing($AA$6,$AE502,TRUE,trigger)</f>
        <v>6.1090351804958054E-4</v>
      </c>
      <c r="AL502" s="45">
        <f t="shared" si="23"/>
        <v>-1.2937354680416668</v>
      </c>
    </row>
    <row r="503" spans="30:38" x14ac:dyDescent="0.2">
      <c r="AD503" s="39" t="s">
        <v>87</v>
      </c>
      <c r="AE503" s="40">
        <f>_xll.qlInterestRateIndexFixingDate($AA$21,AF503)</f>
        <v>42989</v>
      </c>
      <c r="AF503" s="40">
        <f>_xll.qlCalendarAdvance(calendar,$AF502,AD503,,,trigger)</f>
        <v>42991</v>
      </c>
      <c r="AG503" s="40">
        <f>_xll.qlInterestRateIndexMaturity($AA$21,AF503,)</f>
        <v>43082</v>
      </c>
      <c r="AH503" s="43" t="e">
        <f>_xll.qlTenorBasisValue(TenorBasis3M,AF503,_xll.ohTrigger(trigger,$AA$36))</f>
        <v>#NUM!</v>
      </c>
      <c r="AI503" s="90" t="e">
        <f>_xll.qlTenorBasisForwardRate(TenorBasis3M,AF503,_xll.ohTrigger(trigger,$AA$36))</f>
        <v>#NUM!</v>
      </c>
      <c r="AJ503" s="90">
        <f>_xll.qlIndexFixing($AA$21,$AE503,TRUE,_xll.ohTrigger(trigger))</f>
        <v>4.8684661202227583E-4</v>
      </c>
      <c r="AK503" s="43">
        <f>_xll.qlIndexFixing($AA$6,$AE503,TRUE,trigger)</f>
        <v>6.0224169321820842E-4</v>
      </c>
      <c r="AL503" s="45">
        <f t="shared" si="23"/>
        <v>-1.1539508119593258</v>
      </c>
    </row>
    <row r="504" spans="30:38" x14ac:dyDescent="0.2">
      <c r="AD504" s="39" t="s">
        <v>87</v>
      </c>
      <c r="AE504" s="40">
        <f>_xll.qlInterestRateIndexFixingDate($AA$21,AF504)</f>
        <v>42990</v>
      </c>
      <c r="AF504" s="40">
        <f>_xll.qlCalendarAdvance(calendar,$AF503,AD504,,,trigger)</f>
        <v>42992</v>
      </c>
      <c r="AG504" s="40">
        <f>_xll.qlInterestRateIndexMaturity($AA$21,AF504,)</f>
        <v>43083</v>
      </c>
      <c r="AH504" s="43" t="e">
        <f>_xll.qlTenorBasisValue(TenorBasis3M,AF504,_xll.ohTrigger(trigger,$AA$36))</f>
        <v>#NUM!</v>
      </c>
      <c r="AI504" s="90" t="e">
        <f>_xll.qlTenorBasisForwardRate(TenorBasis3M,AF504,_xll.ohTrigger(trigger,$AA$36))</f>
        <v>#NUM!</v>
      </c>
      <c r="AJ504" s="90">
        <f>_xll.qlIndexFixing($AA$21,$AE504,TRUE,_xll.ohTrigger(trigger))</f>
        <v>4.9219607433890957E-4</v>
      </c>
      <c r="AK504" s="43">
        <f>_xll.qlIndexFixing($AA$6,$AE504,TRUE,trigger)</f>
        <v>5.9300301497819917E-4</v>
      </c>
      <c r="AL504" s="45">
        <f t="shared" si="23"/>
        <v>-1.0080694063928961</v>
      </c>
    </row>
    <row r="505" spans="30:38" x14ac:dyDescent="0.2">
      <c r="AD505" s="39" t="s">
        <v>87</v>
      </c>
      <c r="AE505" s="40">
        <f>_xll.qlInterestRateIndexFixingDate($AA$21,AF505)</f>
        <v>42991</v>
      </c>
      <c r="AF505" s="40">
        <f>_xll.qlCalendarAdvance(calendar,$AF504,AD505,,,trigger)</f>
        <v>42993</v>
      </c>
      <c r="AG505" s="40">
        <f>_xll.qlInterestRateIndexMaturity($AA$21,AF505,)</f>
        <v>43084</v>
      </c>
      <c r="AH505" s="43" t="e">
        <f>_xll.qlTenorBasisValue(TenorBasis3M,AF505,_xll.ohTrigger(trigger,$AA$36))</f>
        <v>#NUM!</v>
      </c>
      <c r="AI505" s="90" t="e">
        <f>_xll.qlTenorBasisForwardRate(TenorBasis3M,AF505,_xll.ohTrigger(trigger,$AA$36))</f>
        <v>#NUM!</v>
      </c>
      <c r="AJ505" s="90">
        <f>_xll.qlIndexFixing($AA$21,$AE505,TRUE,_xll.ohTrigger(trigger))</f>
        <v>4.9757867782535177E-4</v>
      </c>
      <c r="AK505" s="43">
        <f>_xll.qlIndexFixing($AA$6,$AE505,TRUE,trigger)</f>
        <v>5.8317932218747036E-4</v>
      </c>
      <c r="AL505" s="45">
        <f t="shared" si="23"/>
        <v>-0.85600644362118583</v>
      </c>
    </row>
    <row r="506" spans="30:38" x14ac:dyDescent="0.2">
      <c r="AD506" s="39" t="s">
        <v>87</v>
      </c>
      <c r="AE506" s="40">
        <f>_xll.qlInterestRateIndexFixingDate($AA$21,AF506)</f>
        <v>42992</v>
      </c>
      <c r="AF506" s="40">
        <f>_xll.qlCalendarAdvance(calendar,$AF505,AD506,,,trigger)</f>
        <v>42996</v>
      </c>
      <c r="AG506" s="40">
        <f>_xll.qlInterestRateIndexMaturity($AA$21,AF506,)</f>
        <v>43087</v>
      </c>
      <c r="AH506" s="43" t="e">
        <f>_xll.qlTenorBasisValue(TenorBasis3M,AF506,_xll.ohTrigger(trigger,$AA$36))</f>
        <v>#NUM!</v>
      </c>
      <c r="AI506" s="90" t="e">
        <f>_xll.qlTenorBasisForwardRate(TenorBasis3M,AF506,_xll.ohTrigger(trigger,$AA$36))</f>
        <v>#NUM!</v>
      </c>
      <c r="AJ506" s="90">
        <f>_xll.qlIndexFixing($AA$21,$AE506,TRUE,_xll.ohTrigger(trigger))</f>
        <v>5.1392853163112733E-4</v>
      </c>
      <c r="AK506" s="43">
        <f>_xll.qlIndexFixing($AA$6,$AE506,TRUE,trigger)</f>
        <v>5.5011654509014524E-4</v>
      </c>
      <c r="AL506" s="45">
        <f t="shared" si="23"/>
        <v>-0.36188013459017904</v>
      </c>
    </row>
    <row r="507" spans="30:38" x14ac:dyDescent="0.2">
      <c r="AD507" s="39" t="s">
        <v>87</v>
      </c>
      <c r="AE507" s="40">
        <f>_xll.qlInterestRateIndexFixingDate($AA$21,AF507)</f>
        <v>42993</v>
      </c>
      <c r="AF507" s="40">
        <f>_xll.qlCalendarAdvance(calendar,$AF506,AD507,,,trigger)</f>
        <v>42997</v>
      </c>
      <c r="AG507" s="40">
        <f>_xll.qlInterestRateIndexMaturity($AA$21,AF507,)</f>
        <v>43088</v>
      </c>
      <c r="AH507" s="43" t="e">
        <f>_xll.qlTenorBasisValue(TenorBasis3M,AF507,_xll.ohTrigger(trigger,$AA$36))</f>
        <v>#NUM!</v>
      </c>
      <c r="AI507" s="90" t="e">
        <f>_xll.qlTenorBasisForwardRate(TenorBasis3M,AF507,_xll.ohTrigger(trigger,$AA$36))</f>
        <v>#NUM!</v>
      </c>
      <c r="AJ507" s="90">
        <f>_xll.qlIndexFixing($AA$21,$AE507,TRUE,_xll.ohTrigger(trigger))</f>
        <v>5.1944689613845621E-4</v>
      </c>
      <c r="AK507" s="43">
        <f>_xll.qlIndexFixing($AA$6,$AE507,TRUE,trigger)</f>
        <v>5.3787118267571688E-4</v>
      </c>
      <c r="AL507" s="45">
        <f t="shared" si="23"/>
        <v>-0.18424286537260673</v>
      </c>
    </row>
    <row r="508" spans="30:38" x14ac:dyDescent="0.2">
      <c r="AD508" s="39" t="s">
        <v>87</v>
      </c>
      <c r="AE508" s="40">
        <f>_xll.qlInterestRateIndexFixingDate($AA$21,AF508)</f>
        <v>42996</v>
      </c>
      <c r="AF508" s="40">
        <f>_xll.qlCalendarAdvance(calendar,$AF507,AD508,,,trigger)</f>
        <v>42998</v>
      </c>
      <c r="AG508" s="40">
        <f>_xll.qlInterestRateIndexMaturity($AA$21,AF508,)</f>
        <v>43089</v>
      </c>
      <c r="AH508" s="43" t="e">
        <f>_xll.qlTenorBasisValue(TenorBasis3M,AF508,_xll.ohTrigger(trigger,$AA$36))</f>
        <v>#NUM!</v>
      </c>
      <c r="AI508" s="90" t="e">
        <f>_xll.qlTenorBasisForwardRate(TenorBasis3M,AF508,_xll.ohTrigger(trigger,$AA$36))</f>
        <v>#NUM!</v>
      </c>
      <c r="AJ508" s="90">
        <f>_xll.qlIndexFixing($AA$21,$AE508,TRUE,_xll.ohTrigger(trigger))</f>
        <v>5.2500000000003553E-4</v>
      </c>
      <c r="AK508" s="43">
        <f>_xll.qlIndexFixing($AA$6,$AE508,TRUE,trigger)</f>
        <v>5.2500000000015859E-4</v>
      </c>
      <c r="AL508" s="45">
        <f t="shared" si="23"/>
        <v>-1.2305694657710475E-12</v>
      </c>
    </row>
    <row r="509" spans="30:38" x14ac:dyDescent="0.2">
      <c r="AD509" s="39" t="s">
        <v>87</v>
      </c>
      <c r="AE509" s="40">
        <f>_xll.qlInterestRateIndexFixingDate($AA$21,AF509)</f>
        <v>42997</v>
      </c>
      <c r="AF509" s="40">
        <f>_xll.qlCalendarAdvance(calendar,$AF508,AD509,,,trigger)</f>
        <v>42999</v>
      </c>
      <c r="AG509" s="40">
        <f>_xll.qlInterestRateIndexMaturity($AA$21,AF509,)</f>
        <v>43090</v>
      </c>
      <c r="AH509" s="43" t="e">
        <f>_xll.qlTenorBasisValue(TenorBasis3M,AF509,_xll.ohTrigger(trigger,$AA$36))</f>
        <v>#NUM!</v>
      </c>
      <c r="AI509" s="90" t="e">
        <f>_xll.qlTenorBasisForwardRate(TenorBasis3M,AF509,_xll.ohTrigger(trigger,$AA$36))</f>
        <v>#NUM!</v>
      </c>
      <c r="AJ509" s="90">
        <f>_xll.qlIndexFixing($AA$21,$AE509,TRUE,_xll.ohTrigger(trigger))</f>
        <v>5.3058809838054581E-4</v>
      </c>
      <c r="AK509" s="43">
        <f>_xll.qlIndexFixing($AA$6,$AE509,TRUE,trigger)</f>
        <v>5.0794568439843971E-4</v>
      </c>
      <c r="AL509" s="45">
        <f t="shared" si="23"/>
        <v>0.22642413982106099</v>
      </c>
    </row>
    <row r="510" spans="30:38" x14ac:dyDescent="0.2">
      <c r="AD510" s="39" t="s">
        <v>87</v>
      </c>
      <c r="AE510" s="40">
        <f>_xll.qlInterestRateIndexFixingDate($AA$21,AF510)</f>
        <v>42998</v>
      </c>
      <c r="AF510" s="40">
        <f>_xll.qlCalendarAdvance(calendar,$AF509,AD510,,,trigger)</f>
        <v>43000</v>
      </c>
      <c r="AG510" s="40">
        <f>_xll.qlInterestRateIndexMaturity($AA$21,AF510,)</f>
        <v>43091</v>
      </c>
      <c r="AH510" s="43" t="e">
        <f>_xll.qlTenorBasisValue(TenorBasis3M,AF510,_xll.ohTrigger(trigger,$AA$36))</f>
        <v>#NUM!</v>
      </c>
      <c r="AI510" s="90" t="e">
        <f>_xll.qlTenorBasisForwardRate(TenorBasis3M,AF510,_xll.ohTrigger(trigger,$AA$36))</f>
        <v>#NUM!</v>
      </c>
      <c r="AJ510" s="90">
        <f>_xll.qlIndexFixing($AA$21,$AE510,TRUE,_xll.ohTrigger(trigger))</f>
        <v>5.3621113526325739E-4</v>
      </c>
      <c r="AK510" s="43">
        <f>_xll.qlIndexFixing($AA$6,$AE510,TRUE,trigger)</f>
        <v>4.8317671625306682E-4</v>
      </c>
      <c r="AL510" s="45">
        <f t="shared" si="23"/>
        <v>0.5303441901019057</v>
      </c>
    </row>
    <row r="511" spans="30:38" x14ac:dyDescent="0.2">
      <c r="AD511" s="39" t="s">
        <v>87</v>
      </c>
      <c r="AE511" s="40">
        <f>_xll.qlInterestRateIndexFixingDate($AA$21,AF511)</f>
        <v>42999</v>
      </c>
      <c r="AF511" s="40">
        <f>_xll.qlCalendarAdvance(calendar,$AF510,AD511,,,trigger)</f>
        <v>43003</v>
      </c>
      <c r="AG511" s="40">
        <f>_xll.qlInterestRateIndexMaturity($AA$21,AF511,)</f>
        <v>43096</v>
      </c>
      <c r="AH511" s="43" t="e">
        <f>_xll.qlTenorBasisValue(TenorBasis3M,AF511,_xll.ohTrigger(trigger,$AA$36))</f>
        <v>#NUM!</v>
      </c>
      <c r="AI511" s="90" t="e">
        <f>_xll.qlTenorBasisForwardRate(TenorBasis3M,AF511,_xll.ohTrigger(trigger,$AA$36))</f>
        <v>#NUM!</v>
      </c>
      <c r="AJ511" s="90">
        <f>_xll.qlIndexFixing($AA$21,$AE511,TRUE,_xll.ohTrigger(trigger))</f>
        <v>5.595809762432908E-4</v>
      </c>
      <c r="AK511" s="43">
        <f>_xll.qlIndexFixing($AA$6,$AE511,TRUE,trigger)</f>
        <v>3.62887180847245E-4</v>
      </c>
      <c r="AL511" s="45">
        <f t="shared" si="23"/>
        <v>1.9669379539604581</v>
      </c>
    </row>
    <row r="512" spans="30:38" x14ac:dyDescent="0.2">
      <c r="AD512" s="39" t="s">
        <v>87</v>
      </c>
      <c r="AE512" s="40">
        <f>_xll.qlInterestRateIndexFixingDate($AA$21,AF512)</f>
        <v>43000</v>
      </c>
      <c r="AF512" s="40">
        <f>_xll.qlCalendarAdvance(calendar,$AF511,AD512,,,trigger)</f>
        <v>43004</v>
      </c>
      <c r="AG512" s="40">
        <f>_xll.qlInterestRateIndexMaturity($AA$21,AF512,)</f>
        <v>43096</v>
      </c>
      <c r="AH512" s="43" t="e">
        <f>_xll.qlTenorBasisValue(TenorBasis3M,AF512,_xll.ohTrigger(trigger,$AA$36))</f>
        <v>#NUM!</v>
      </c>
      <c r="AI512" s="90" t="e">
        <f>_xll.qlTenorBasisForwardRate(TenorBasis3M,AF512,_xll.ohTrigger(trigger,$AA$36))</f>
        <v>#NUM!</v>
      </c>
      <c r="AJ512" s="90">
        <f>_xll.qlIndexFixing($AA$21,$AE512,TRUE,_xll.ohTrigger(trigger))</f>
        <v>5.6220342867293075E-4</v>
      </c>
      <c r="AK512" s="43">
        <f>_xll.qlIndexFixing($AA$6,$AE512,TRUE,trigger)</f>
        <v>3.0756488681947677E-4</v>
      </c>
      <c r="AL512" s="45">
        <f t="shared" si="23"/>
        <v>2.5463854185345398</v>
      </c>
    </row>
    <row r="513" spans="30:38" x14ac:dyDescent="0.2">
      <c r="AD513" s="39" t="s">
        <v>87</v>
      </c>
      <c r="AE513" s="40">
        <f>_xll.qlInterestRateIndexFixingDate($AA$21,AF513)</f>
        <v>43003</v>
      </c>
      <c r="AF513" s="40">
        <f>_xll.qlCalendarAdvance(calendar,$AF512,AD513,,,trigger)</f>
        <v>43005</v>
      </c>
      <c r="AG513" s="40">
        <f>_xll.qlInterestRateIndexMaturity($AA$21,AF513,)</f>
        <v>43096</v>
      </c>
      <c r="AH513" s="43" t="e">
        <f>_xll.qlTenorBasisValue(TenorBasis3M,AF513,_xll.ohTrigger(trigger,$AA$36))</f>
        <v>#NUM!</v>
      </c>
      <c r="AI513" s="90" t="e">
        <f>_xll.qlTenorBasisForwardRate(TenorBasis3M,AF513,_xll.ohTrigger(trigger,$AA$36))</f>
        <v>#NUM!</v>
      </c>
      <c r="AJ513" s="90">
        <f>_xll.qlIndexFixing($AA$21,$AE513,TRUE,_xll.ohTrigger(trigger))</f>
        <v>5.6483765983560185E-4</v>
      </c>
      <c r="AK513" s="43">
        <f>_xll.qlIndexFixing($AA$6,$AE513,TRUE,trigger)</f>
        <v>2.4468058239416501E-4</v>
      </c>
      <c r="AL513" s="45">
        <f t="shared" si="23"/>
        <v>3.2015707744143684</v>
      </c>
    </row>
    <row r="514" spans="30:38" x14ac:dyDescent="0.2">
      <c r="AD514" s="39" t="s">
        <v>87</v>
      </c>
      <c r="AE514" s="40">
        <f>_xll.qlInterestRateIndexFixingDate($AA$21,AF514)</f>
        <v>43004</v>
      </c>
      <c r="AF514" s="40">
        <f>_xll.qlCalendarAdvance(calendar,$AF513,AD514,,,trigger)</f>
        <v>43006</v>
      </c>
      <c r="AG514" s="40">
        <f>_xll.qlInterestRateIndexMaturity($AA$21,AF514,)</f>
        <v>43097</v>
      </c>
      <c r="AH514" s="43" t="e">
        <f>_xll.qlTenorBasisValue(TenorBasis3M,AF514,_xll.ohTrigger(trigger,$AA$36))</f>
        <v>#NUM!</v>
      </c>
      <c r="AI514" s="90" t="e">
        <f>_xll.qlTenorBasisForwardRate(TenorBasis3M,AF514,_xll.ohTrigger(trigger,$AA$36))</f>
        <v>#NUM!</v>
      </c>
      <c r="AJ514" s="90">
        <f>_xll.qlIndexFixing($AA$21,$AE514,TRUE,_xll.ohTrigger(trigger))</f>
        <v>5.7066252553834385E-4</v>
      </c>
      <c r="AK514" s="43">
        <f>_xll.qlIndexFixing($AA$6,$AE514,TRUE,trigger)</f>
        <v>1.7426479600053142E-4</v>
      </c>
      <c r="AL514" s="45">
        <f t="shared" si="23"/>
        <v>3.963977295378124</v>
      </c>
    </row>
    <row r="515" spans="30:38" x14ac:dyDescent="0.2">
      <c r="AD515" s="39" t="s">
        <v>87</v>
      </c>
      <c r="AE515" s="40">
        <f>_xll.qlInterestRateIndexFixingDate($AA$21,AF515)</f>
        <v>43005</v>
      </c>
      <c r="AF515" s="40">
        <f>_xll.qlCalendarAdvance(calendar,$AF514,AD515,,,trigger)</f>
        <v>43007</v>
      </c>
      <c r="AG515" s="40">
        <f>_xll.qlInterestRateIndexMaturity($AA$21,AF515,)</f>
        <v>43098</v>
      </c>
      <c r="AH515" s="43" t="e">
        <f>_xll.qlTenorBasisValue(TenorBasis3M,AF515,_xll.ohTrigger(trigger,$AA$36))</f>
        <v>#NUM!</v>
      </c>
      <c r="AI515" s="90" t="e">
        <f>_xll.qlTenorBasisForwardRate(TenorBasis3M,AF515,_xll.ohTrigger(trigger,$AA$36))</f>
        <v>#NUM!</v>
      </c>
      <c r="AJ515" s="90">
        <f>_xll.qlIndexFixing($AA$21,$AE515,TRUE,_xll.ohTrigger(trigger))</f>
        <v>5.7651967574670409E-4</v>
      </c>
      <c r="AK515" s="43">
        <f>_xll.qlIndexFixing($AA$6,$AE515,TRUE,trigger)</f>
        <v>9.634805606779836E-5</v>
      </c>
      <c r="AL515" s="45">
        <f t="shared" si="23"/>
        <v>4.8017161967890569</v>
      </c>
    </row>
    <row r="516" spans="30:38" x14ac:dyDescent="0.2">
      <c r="AD516" s="39" t="s">
        <v>87</v>
      </c>
      <c r="AE516" s="40">
        <f>_xll.qlInterestRateIndexFixingDate($AA$21,AF516)</f>
        <v>43006</v>
      </c>
      <c r="AF516" s="40">
        <f>_xll.qlCalendarAdvance(calendar,$AF515,AD516,,,trigger)</f>
        <v>43010</v>
      </c>
      <c r="AG516" s="40">
        <f>_xll.qlInterestRateIndexMaturity($AA$21,AF516,)</f>
        <v>43102</v>
      </c>
      <c r="AH516" s="43" t="e">
        <f>_xll.qlTenorBasisValue(TenorBasis3M,AF516,_xll.ohTrigger(trigger,$AA$36))</f>
        <v>#NUM!</v>
      </c>
      <c r="AI516" s="90" t="e">
        <f>_xll.qlTenorBasisForwardRate(TenorBasis3M,AF516,_xll.ohTrigger(trigger,$AA$36))</f>
        <v>#NUM!</v>
      </c>
      <c r="AJ516" s="90">
        <f>_xll.qlIndexFixing($AA$21,$AE516,TRUE,_xll.ohTrigger(trigger))</f>
        <v>5.9752437423172438E-4</v>
      </c>
      <c r="AK516" s="43">
        <f>_xll.qlIndexFixing($AA$6,$AE516,TRUE,trigger)</f>
        <v>-1.8210260067277764E-4</v>
      </c>
      <c r="AL516" s="45">
        <f t="shared" ref="AL516:AL579" si="24">(AJ516-AK516)*10000</f>
        <v>7.7962697490450203</v>
      </c>
    </row>
    <row r="517" spans="30:38" x14ac:dyDescent="0.2">
      <c r="AD517" s="39" t="s">
        <v>87</v>
      </c>
      <c r="AE517" s="40">
        <f>_xll.qlInterestRateIndexFixingDate($AA$21,AF517)</f>
        <v>43007</v>
      </c>
      <c r="AF517" s="40">
        <f>_xll.qlCalendarAdvance(calendar,$AF516,AD517,,,trigger)</f>
        <v>43011</v>
      </c>
      <c r="AG517" s="40">
        <f>_xll.qlInterestRateIndexMaturity($AA$21,AF517,)</f>
        <v>43103</v>
      </c>
      <c r="AH517" s="43" t="e">
        <f>_xll.qlTenorBasisValue(TenorBasis3M,AF517,_xll.ohTrigger(trigger,$AA$36))</f>
        <v>#NUM!</v>
      </c>
      <c r="AI517" s="90" t="e">
        <f>_xll.qlTenorBasisForwardRate(TenorBasis3M,AF517,_xll.ohTrigger(trigger,$AA$36))</f>
        <v>#NUM!</v>
      </c>
      <c r="AJ517" s="90">
        <f>_xll.qlIndexFixing($AA$21,$AE517,TRUE,_xll.ohTrigger(trigger))</f>
        <v>6.0351984917345308E-4</v>
      </c>
      <c r="AK517" s="43">
        <f>_xll.qlIndexFixing($AA$6,$AE517,TRUE,trigger)</f>
        <v>-2.8971787046968851E-4</v>
      </c>
      <c r="AL517" s="45">
        <f t="shared" si="24"/>
        <v>8.9323771964314158</v>
      </c>
    </row>
    <row r="518" spans="30:38" x14ac:dyDescent="0.2">
      <c r="AD518" s="39" t="s">
        <v>87</v>
      </c>
      <c r="AE518" s="40">
        <f>_xll.qlInterestRateIndexFixingDate($AA$21,AF518)</f>
        <v>43010</v>
      </c>
      <c r="AF518" s="40">
        <f>_xll.qlCalendarAdvance(calendar,$AF517,AD518,,,trigger)</f>
        <v>43012</v>
      </c>
      <c r="AG518" s="40">
        <f>_xll.qlInterestRateIndexMaturity($AA$21,AF518,)</f>
        <v>43104</v>
      </c>
      <c r="AH518" s="43" t="e">
        <f>_xll.qlTenorBasisValue(TenorBasis3M,AF518,_xll.ohTrigger(trigger,$AA$36))</f>
        <v>#NUM!</v>
      </c>
      <c r="AI518" s="90" t="e">
        <f>_xll.qlTenorBasisForwardRate(TenorBasis3M,AF518,_xll.ohTrigger(trigger,$AA$36))</f>
        <v>#NUM!</v>
      </c>
      <c r="AJ518" s="90">
        <f>_xll.qlIndexFixing($AA$21,$AE518,TRUE,_xll.ohTrigger(trigger))</f>
        <v>6.0954534702108219E-4</v>
      </c>
      <c r="AK518" s="43">
        <f>_xll.qlIndexFixing($AA$6,$AE518,TRUE,trigger)</f>
        <v>-4.0468145165958869E-4</v>
      </c>
      <c r="AL518" s="45">
        <f t="shared" si="24"/>
        <v>10.14226798680671</v>
      </c>
    </row>
    <row r="519" spans="30:38" x14ac:dyDescent="0.2">
      <c r="AD519" s="39" t="s">
        <v>87</v>
      </c>
      <c r="AE519" s="40">
        <f>_xll.qlInterestRateIndexFixingDate($AA$21,AF519)</f>
        <v>43011</v>
      </c>
      <c r="AF519" s="40">
        <f>_xll.qlCalendarAdvance(calendar,$AF518,AD519,,,trigger)</f>
        <v>43013</v>
      </c>
      <c r="AG519" s="40">
        <f>_xll.qlInterestRateIndexMaturity($AA$21,AF519,)</f>
        <v>43105</v>
      </c>
      <c r="AH519" s="43" t="e">
        <f>_xll.qlTenorBasisValue(TenorBasis3M,AF519,_xll.ohTrigger(trigger,$AA$36))</f>
        <v>#NUM!</v>
      </c>
      <c r="AI519" s="90" t="e">
        <f>_xll.qlTenorBasisForwardRate(TenorBasis3M,AF519,_xll.ohTrigger(trigger,$AA$36))</f>
        <v>#NUM!</v>
      </c>
      <c r="AJ519" s="90">
        <f>_xll.qlIndexFixing($AA$21,$AE519,TRUE,_xll.ohTrigger(trigger))</f>
        <v>6.156004852180167E-4</v>
      </c>
      <c r="AK519" s="43">
        <f>_xll.qlIndexFixing($AA$6,$AE519,TRUE,trigger)</f>
        <v>-5.2696281581325589E-4</v>
      </c>
      <c r="AL519" s="45">
        <f t="shared" si="24"/>
        <v>11.425633010312724</v>
      </c>
    </row>
    <row r="520" spans="30:38" x14ac:dyDescent="0.2">
      <c r="AD520" s="39" t="s">
        <v>87</v>
      </c>
      <c r="AE520" s="40">
        <f>_xll.qlInterestRateIndexFixingDate($AA$21,AF520)</f>
        <v>43012</v>
      </c>
      <c r="AF520" s="40">
        <f>_xll.qlCalendarAdvance(calendar,$AF519,AD520,,,trigger)</f>
        <v>43014</v>
      </c>
      <c r="AG520" s="40">
        <f>_xll.qlInterestRateIndexMaturity($AA$21,AF520,)</f>
        <v>43108</v>
      </c>
      <c r="AH520" s="43" t="e">
        <f>_xll.qlTenorBasisValue(TenorBasis3M,AF520,_xll.ohTrigger(trigger,$AA$36))</f>
        <v>#NUM!</v>
      </c>
      <c r="AI520" s="90" t="e">
        <f>_xll.qlTenorBasisForwardRate(TenorBasis3M,AF520,_xll.ohTrigger(trigger,$AA$36))</f>
        <v>#NUM!</v>
      </c>
      <c r="AJ520" s="90">
        <f>_xll.qlIndexFixing($AA$21,$AE520,TRUE,_xll.ohTrigger(trigger))</f>
        <v>6.2829131234612477E-4</v>
      </c>
      <c r="AK520" s="43">
        <f>_xll.qlIndexFixing($AA$6,$AE520,TRUE,trigger)</f>
        <v>-6.5653143450146857E-4</v>
      </c>
      <c r="AL520" s="45">
        <f t="shared" si="24"/>
        <v>12.848227468475935</v>
      </c>
    </row>
    <row r="521" spans="30:38" x14ac:dyDescent="0.2">
      <c r="AD521" s="122" t="s">
        <v>88</v>
      </c>
      <c r="AE521" s="40">
        <f>_xll.qlInterestRateIndexFixingDate($AA$21,AF521)</f>
        <v>43019</v>
      </c>
      <c r="AF521" s="40">
        <f>_xll.qlCalendarAdvance(calendar,$AF520,AD521,,,trigger)</f>
        <v>43021</v>
      </c>
      <c r="AG521" s="40">
        <f>_xll.qlInterestRateIndexMaturity($AA$21,AF521,)</f>
        <v>43115</v>
      </c>
      <c r="AH521" s="43" t="e">
        <f>_xll.qlTenorBasisValue(TenorBasis3M,AF521,_xll.ohTrigger(trigger,$AA$36))</f>
        <v>#NUM!</v>
      </c>
      <c r="AI521" s="90" t="e">
        <f>_xll.qlTenorBasisForwardRate(TenorBasis3M,AF521,_xll.ohTrigger(trigger,$AA$36))</f>
        <v>#NUM!</v>
      </c>
      <c r="AJ521" s="90">
        <f>_xll.qlIndexFixing($AA$21,$AE521,TRUE,_xll.ohTrigger(trigger))</f>
        <v>6.718163521388748E-4</v>
      </c>
      <c r="AK521" s="43">
        <f>_xll.qlIndexFixing($AA$6,$AE521,TRUE,trigger)</f>
        <v>-1.764990504231598E-3</v>
      </c>
      <c r="AL521" s="45">
        <f t="shared" si="24"/>
        <v>24.368068563704728</v>
      </c>
    </row>
    <row r="522" spans="30:38" x14ac:dyDescent="0.2">
      <c r="AD522" s="122" t="s">
        <v>88</v>
      </c>
      <c r="AE522" s="40">
        <f>_xll.qlInterestRateIndexFixingDate($AA$21,AF522)</f>
        <v>43026</v>
      </c>
      <c r="AF522" s="40">
        <f>_xll.qlCalendarAdvance(calendar,$AF521,AD522,,,trigger)</f>
        <v>43028</v>
      </c>
      <c r="AG522" s="40">
        <f>_xll.qlInterestRateIndexMaturity($AA$21,AF522,)</f>
        <v>43122</v>
      </c>
      <c r="AH522" s="43" t="e">
        <f>_xll.qlTenorBasisValue(TenorBasis3M,AF522,_xll.ohTrigger(trigger,$AA$36))</f>
        <v>#NUM!</v>
      </c>
      <c r="AI522" s="90" t="e">
        <f>_xll.qlTenorBasisForwardRate(TenorBasis3M,AF522,_xll.ohTrigger(trigger,$AA$36))</f>
        <v>#NUM!</v>
      </c>
      <c r="AJ522" s="90">
        <f>_xll.qlIndexFixing($AA$21,$AE522,TRUE,_xll.ohTrigger(trigger))</f>
        <v>7.1659794610297691E-4</v>
      </c>
      <c r="AK522" s="43">
        <f>_xll.qlIndexFixing($AA$6,$AE522,TRUE,trigger)</f>
        <v>-3.2185579018993741E-3</v>
      </c>
      <c r="AL522" s="45">
        <f t="shared" si="24"/>
        <v>39.351558480023506</v>
      </c>
    </row>
    <row r="523" spans="30:38" x14ac:dyDescent="0.2">
      <c r="AD523" s="122" t="s">
        <v>88</v>
      </c>
      <c r="AE523" s="40">
        <f>_xll.qlInterestRateIndexFixingDate($AA$21,AF523)</f>
        <v>43033</v>
      </c>
      <c r="AF523" s="40">
        <f>_xll.qlCalendarAdvance(calendar,$AF522,AD523,,,trigger)</f>
        <v>43035</v>
      </c>
      <c r="AG523" s="40">
        <f>_xll.qlInterestRateIndexMaturity($AA$21,AF523,)</f>
        <v>43129</v>
      </c>
      <c r="AH523" s="43" t="e">
        <f>_xll.qlTenorBasisValue(TenorBasis3M,AF523,_xll.ohTrigger(trigger,$AA$36))</f>
        <v>#NUM!</v>
      </c>
      <c r="AI523" s="90" t="e">
        <f>_xll.qlTenorBasisForwardRate(TenorBasis3M,AF523,_xll.ohTrigger(trigger,$AA$36))</f>
        <v>#NUM!</v>
      </c>
      <c r="AJ523" s="90">
        <f>_xll.qlIndexFixing($AA$21,$AE523,TRUE,_xll.ohTrigger(trigger))</f>
        <v>7.6250766076096097E-4</v>
      </c>
      <c r="AK523" s="43">
        <f>_xll.qlIndexFixing($AA$6,$AE523,TRUE,trigger)</f>
        <v>-5.0067623762816531E-3</v>
      </c>
      <c r="AL523" s="45">
        <f t="shared" si="24"/>
        <v>57.692700370426138</v>
      </c>
    </row>
    <row r="524" spans="30:38" x14ac:dyDescent="0.2">
      <c r="AD524" s="122" t="s">
        <v>88</v>
      </c>
      <c r="AE524" s="40">
        <f>_xll.qlInterestRateIndexFixingDate($AA$21,AF524)</f>
        <v>43040</v>
      </c>
      <c r="AF524" s="40">
        <f>_xll.qlCalendarAdvance(calendar,$AF523,AD524,,,trigger)</f>
        <v>43042</v>
      </c>
      <c r="AG524" s="40">
        <f>_xll.qlInterestRateIndexMaturity($AA$21,AF524,)</f>
        <v>43136</v>
      </c>
      <c r="AH524" s="43" t="e">
        <f>_xll.qlTenorBasisValue(TenorBasis3M,AF524,_xll.ohTrigger(trigger,$AA$36))</f>
        <v>#NUM!</v>
      </c>
      <c r="AI524" s="90" t="e">
        <f>_xll.qlTenorBasisForwardRate(TenorBasis3M,AF524,_xll.ohTrigger(trigger,$AA$36))</f>
        <v>#NUM!</v>
      </c>
      <c r="AJ524" s="90">
        <f>_xll.qlIndexFixing($AA$21,$AE524,TRUE,_xll.ohTrigger(trigger))</f>
        <v>8.0941705755516527E-4</v>
      </c>
      <c r="AK524" s="43">
        <f>_xll.qlIndexFixing($AA$6,$AE524,TRUE,trigger)</f>
        <v>-7.1191326761552674E-3</v>
      </c>
      <c r="AL524" s="45">
        <f t="shared" si="24"/>
        <v>79.285497337104331</v>
      </c>
    </row>
    <row r="525" spans="30:38" x14ac:dyDescent="0.2">
      <c r="AD525" s="122" t="s">
        <v>88</v>
      </c>
      <c r="AE525" s="40">
        <f>_xll.qlInterestRateIndexFixingDate($AA$21,AF525)</f>
        <v>43047</v>
      </c>
      <c r="AF525" s="40">
        <f>_xll.qlCalendarAdvance(calendar,$AF524,AD525,,,trigger)</f>
        <v>43049</v>
      </c>
      <c r="AG525" s="40">
        <f>_xll.qlInterestRateIndexMaturity($AA$21,AF525,)</f>
        <v>43143</v>
      </c>
      <c r="AH525" s="43" t="e">
        <f>_xll.qlTenorBasisValue(TenorBasis3M,AF525,_xll.ohTrigger(trigger,$AA$36))</f>
        <v>#NUM!</v>
      </c>
      <c r="AI525" s="90" t="e">
        <f>_xll.qlTenorBasisForwardRate(TenorBasis3M,AF525,_xll.ohTrigger(trigger,$AA$36))</f>
        <v>#NUM!</v>
      </c>
      <c r="AJ525" s="90">
        <f>_xll.qlIndexFixing($AA$21,$AE525,TRUE,_xll.ohTrigger(trigger))</f>
        <v>8.5719769248887459E-4</v>
      </c>
      <c r="AK525" s="43">
        <f>_xll.qlIndexFixing($AA$6,$AE525,TRUE,trigger)</f>
        <v>-9.5451975502970562E-3</v>
      </c>
      <c r="AL525" s="45">
        <f t="shared" si="24"/>
        <v>104.0239524278593</v>
      </c>
    </row>
    <row r="526" spans="30:38" x14ac:dyDescent="0.2">
      <c r="AD526" s="122" t="s">
        <v>88</v>
      </c>
      <c r="AE526" s="40">
        <f>_xll.qlInterestRateIndexFixingDate($AA$21,AF526)</f>
        <v>43054</v>
      </c>
      <c r="AF526" s="40">
        <f>_xll.qlCalendarAdvance(calendar,$AF525,AD526,,,trigger)</f>
        <v>43056</v>
      </c>
      <c r="AG526" s="40">
        <f>_xll.qlInterestRateIndexMaturity($AA$21,AF526,)</f>
        <v>43150</v>
      </c>
      <c r="AH526" s="43" t="e">
        <f>_xll.qlTenorBasisValue(TenorBasis3M,AF526,_xll.ohTrigger(trigger,$AA$36))</f>
        <v>#NUM!</v>
      </c>
      <c r="AI526" s="90" t="e">
        <f>_xll.qlTenorBasisForwardRate(TenorBasis3M,AF526,_xll.ohTrigger(trigger,$AA$36))</f>
        <v>#NUM!</v>
      </c>
      <c r="AJ526" s="90">
        <f>_xll.qlIndexFixing($AA$21,$AE526,TRUE,_xll.ohTrigger(trigger))</f>
        <v>9.0572111580742621E-4</v>
      </c>
      <c r="AK526" s="43">
        <f>_xll.qlIndexFixing($AA$6,$AE526,TRUE,trigger)</f>
        <v>-1.2274485747483851E-2</v>
      </c>
      <c r="AL526" s="45">
        <f t="shared" si="24"/>
        <v>131.80206863291278</v>
      </c>
    </row>
    <row r="527" spans="30:38" x14ac:dyDescent="0.2">
      <c r="AD527" s="122" t="s">
        <v>88</v>
      </c>
      <c r="AE527" s="40">
        <f>_xll.qlInterestRateIndexFixingDate($AA$21,AF527)</f>
        <v>43061</v>
      </c>
      <c r="AF527" s="40">
        <f>_xll.qlCalendarAdvance(calendar,$AF526,AD527,,,trigger)</f>
        <v>43063</v>
      </c>
      <c r="AG527" s="40">
        <f>_xll.qlInterestRateIndexMaturity($AA$21,AF527,)</f>
        <v>43157</v>
      </c>
      <c r="AH527" s="43" t="e">
        <f>_xll.qlTenorBasisValue(TenorBasis3M,AF527,_xll.ohTrigger(trigger,$AA$36))</f>
        <v>#NUM!</v>
      </c>
      <c r="AI527" s="90" t="e">
        <f>_xll.qlTenorBasisForwardRate(TenorBasis3M,AF527,_xll.ohTrigger(trigger,$AA$36))</f>
        <v>#NUM!</v>
      </c>
      <c r="AJ527" s="90">
        <f>_xll.qlIndexFixing($AA$21,$AE527,TRUE,_xll.ohTrigger(trigger))</f>
        <v>9.548588717371427E-4</v>
      </c>
      <c r="AK527" s="43">
        <f>_xll.qlIndexFixing($AA$6,$AE527,TRUE,trigger)</f>
        <v>-1.5296526016492487E-2</v>
      </c>
      <c r="AL527" s="45">
        <f t="shared" si="24"/>
        <v>162.51384888229629</v>
      </c>
    </row>
    <row r="528" spans="30:38" x14ac:dyDescent="0.2">
      <c r="AD528" s="122" t="s">
        <v>88</v>
      </c>
      <c r="AE528" s="40">
        <f>_xll.qlInterestRateIndexFixingDate($AA$21,AF528)</f>
        <v>43068</v>
      </c>
      <c r="AF528" s="40">
        <f>_xll.qlCalendarAdvance(calendar,$AF527,AD528,,,trigger)</f>
        <v>43070</v>
      </c>
      <c r="AG528" s="40">
        <f>_xll.qlInterestRateIndexMaturity($AA$21,AF528,)</f>
        <v>43160</v>
      </c>
      <c r="AH528" s="43" t="e">
        <f>_xll.qlTenorBasisValue(TenorBasis3M,AF528,_xll.ohTrigger(trigger,$AA$36))</f>
        <v>#NUM!</v>
      </c>
      <c r="AI528" s="90" t="e">
        <f>_xll.qlTenorBasisForwardRate(TenorBasis3M,AF528,_xll.ohTrigger(trigger,$AA$36))</f>
        <v>#NUM!</v>
      </c>
      <c r="AJ528" s="90">
        <f>_xll.qlIndexFixing($AA$21,$AE528,TRUE,_xll.ohTrigger(trigger))</f>
        <v>9.9012084400840195E-4</v>
      </c>
      <c r="AK528" s="43">
        <f>_xll.qlIndexFixing($AA$6,$AE528,TRUE,trigger)</f>
        <v>-1.8600847106099883E-2</v>
      </c>
      <c r="AL528" s="45">
        <f t="shared" si="24"/>
        <v>195.90967950108285</v>
      </c>
    </row>
    <row r="529" spans="30:38" x14ac:dyDescent="0.2">
      <c r="AD529" s="122" t="s">
        <v>88</v>
      </c>
      <c r="AE529" s="40">
        <f>_xll.qlInterestRateIndexFixingDate($AA$21,AF529)</f>
        <v>43075</v>
      </c>
      <c r="AF529" s="40">
        <f>_xll.qlCalendarAdvance(calendar,$AF528,AD529,,,trigger)</f>
        <v>43077</v>
      </c>
      <c r="AG529" s="40">
        <f>_xll.qlInterestRateIndexMaturity($AA$21,AF529,)</f>
        <v>43167</v>
      </c>
      <c r="AH529" s="43" t="e">
        <f>_xll.qlTenorBasisValue(TenorBasis3M,AF529,_xll.ohTrigger(trigger,$AA$36))</f>
        <v>#NUM!</v>
      </c>
      <c r="AI529" s="90" t="e">
        <f>_xll.qlTenorBasisForwardRate(TenorBasis3M,AF529,_xll.ohTrigger(trigger,$AA$36))</f>
        <v>#NUM!</v>
      </c>
      <c r="AJ529" s="90">
        <f>_xll.qlIndexFixing($AA$21,$AE529,TRUE,_xll.ohTrigger(trigger))</f>
        <v>1.0400845964086969E-3</v>
      </c>
      <c r="AK529" s="43">
        <f>_xll.qlIndexFixing($AA$6,$AE529,TRUE,trigger)</f>
        <v>-2.2176977765082709E-2</v>
      </c>
      <c r="AL529" s="45">
        <f t="shared" si="24"/>
        <v>232.17062361491406</v>
      </c>
    </row>
    <row r="530" spans="30:38" x14ac:dyDescent="0.2">
      <c r="AD530" s="122" t="s">
        <v>88</v>
      </c>
      <c r="AE530" s="40">
        <f>_xll.qlInterestRateIndexFixingDate($AA$21,AF530)</f>
        <v>43082</v>
      </c>
      <c r="AF530" s="40">
        <f>_xll.qlCalendarAdvance(calendar,$AF529,AD530,,,trigger)</f>
        <v>43084</v>
      </c>
      <c r="AG530" s="40">
        <f>_xll.qlInterestRateIndexMaturity($AA$21,AF530,)</f>
        <v>43174</v>
      </c>
      <c r="AH530" s="43" t="e">
        <f>_xll.qlTenorBasisValue(TenorBasis3M,AF530,_xll.ohTrigger(trigger,$AA$36))</f>
        <v>#NUM!</v>
      </c>
      <c r="AI530" s="90" t="e">
        <f>_xll.qlTenorBasisForwardRate(TenorBasis3M,AF530,_xll.ohTrigger(trigger,$AA$36))</f>
        <v>#NUM!</v>
      </c>
      <c r="AJ530" s="90">
        <f>_xll.qlIndexFixing($AA$21,$AE530,TRUE,_xll.ohTrigger(trigger))</f>
        <v>1.0902870335822712E-3</v>
      </c>
      <c r="AK530" s="43">
        <f>_xll.qlIndexFixing($AA$6,$AE530,TRUE,trigger)</f>
        <v>-2.6014446742217888E-2</v>
      </c>
      <c r="AL530" s="45">
        <f t="shared" si="24"/>
        <v>271.04733775800162</v>
      </c>
    </row>
    <row r="531" spans="30:38" x14ac:dyDescent="0.2">
      <c r="AD531" s="122" t="s">
        <v>88</v>
      </c>
      <c r="AE531" s="40">
        <f>_xll.qlInterestRateIndexFixingDate($AA$21,AF531)</f>
        <v>43089</v>
      </c>
      <c r="AF531" s="40">
        <f>_xll.qlCalendarAdvance(calendar,$AF530,AD531,,,trigger)</f>
        <v>43091</v>
      </c>
      <c r="AG531" s="40">
        <f>_xll.qlInterestRateIndexMaturity($AA$21,AF531,)</f>
        <v>43181</v>
      </c>
      <c r="AH531" s="43" t="e">
        <f>_xll.qlTenorBasisValue(TenorBasis3M,AF531,_xll.ohTrigger(trigger,$AA$36))</f>
        <v>#NUM!</v>
      </c>
      <c r="AI531" s="90" t="e">
        <f>_xll.qlTenorBasisForwardRate(TenorBasis3M,AF531,_xll.ohTrigger(trigger,$AA$36))</f>
        <v>#NUM!</v>
      </c>
      <c r="AJ531" s="90">
        <f>_xll.qlIndexFixing($AA$21,$AE531,TRUE,_xll.ohTrigger(trigger))</f>
        <v>1.140594486972013E-3</v>
      </c>
      <c r="AK531" s="43">
        <f>_xll.qlIndexFixing($AA$6,$AE531,TRUE,trigger)</f>
        <v>-3.0102782786282242E-2</v>
      </c>
      <c r="AL531" s="45">
        <f t="shared" si="24"/>
        <v>312.43377273254254</v>
      </c>
    </row>
    <row r="532" spans="30:38" x14ac:dyDescent="0.2">
      <c r="AD532" s="122" t="s">
        <v>88</v>
      </c>
      <c r="AE532" s="40">
        <f>_xll.qlInterestRateIndexFixingDate($AA$21,AF532)</f>
        <v>43096</v>
      </c>
      <c r="AF532" s="40">
        <f>_xll.qlCalendarAdvance(calendar,$AF531,AD532,,,trigger)</f>
        <v>43098</v>
      </c>
      <c r="AG532" s="40">
        <f>_xll.qlInterestRateIndexMaturity($AA$21,AF532,)</f>
        <v>43188</v>
      </c>
      <c r="AH532" s="43" t="e">
        <f>_xll.qlTenorBasisValue(TenorBasis3M,AF532,_xll.ohTrigger(trigger,$AA$36))</f>
        <v>#NUM!</v>
      </c>
      <c r="AI532" s="90" t="e">
        <f>_xll.qlTenorBasisForwardRate(TenorBasis3M,AF532,_xll.ohTrigger(trigger,$AA$36))</f>
        <v>#NUM!</v>
      </c>
      <c r="AJ532" s="90">
        <f>_xll.qlIndexFixing($AA$21,$AE532,TRUE,_xll.ohTrigger(trigger))</f>
        <v>1.1909187322496351E-3</v>
      </c>
      <c r="AK532" s="43">
        <f>_xll.qlIndexFixing($AA$6,$AE532,TRUE,trigger)</f>
        <v>-3.4431514646052611E-2</v>
      </c>
      <c r="AL532" s="45">
        <f t="shared" si="24"/>
        <v>356.22433378302247</v>
      </c>
    </row>
    <row r="533" spans="30:38" x14ac:dyDescent="0.2">
      <c r="AD533" s="122" t="s">
        <v>88</v>
      </c>
      <c r="AE533" s="40">
        <f>_xll.qlInterestRateIndexFixingDate($AA$21,AF533)</f>
        <v>43103</v>
      </c>
      <c r="AF533" s="40">
        <f>_xll.qlCalendarAdvance(calendar,$AF532,AD533,,,trigger)</f>
        <v>43105</v>
      </c>
      <c r="AG533" s="40">
        <f>_xll.qlInterestRateIndexMaturity($AA$21,AF533,)</f>
        <v>43195</v>
      </c>
      <c r="AH533" s="43" t="e">
        <f>_xll.qlTenorBasisValue(TenorBasis3M,AF533,_xll.ohTrigger(trigger,$AA$36))</f>
        <v>#NUM!</v>
      </c>
      <c r="AI533" s="90" t="e">
        <f>_xll.qlTenorBasisForwardRate(TenorBasis3M,AF533,_xll.ohTrigger(trigger,$AA$36))</f>
        <v>#NUM!</v>
      </c>
      <c r="AJ533" s="90">
        <f>_xll.qlIndexFixing($AA$21,$AE533,TRUE,_xll.ohTrigger(trigger))</f>
        <v>1.2412516187607636E-3</v>
      </c>
      <c r="AK533" s="43">
        <f>_xll.qlIndexFixing($AA$6,$AE533,TRUE,trigger)</f>
        <v>-3.8990171070305835E-2</v>
      </c>
      <c r="AL533" s="45">
        <f t="shared" si="24"/>
        <v>402.31422689066596</v>
      </c>
    </row>
    <row r="534" spans="30:38" x14ac:dyDescent="0.2">
      <c r="AD534" s="122" t="s">
        <v>88</v>
      </c>
      <c r="AE534" s="40">
        <f>_xll.qlInterestRateIndexFixingDate($AA$21,AF534)</f>
        <v>43110</v>
      </c>
      <c r="AF534" s="40">
        <f>_xll.qlCalendarAdvance(calendar,$AF533,AD534,,,trigger)</f>
        <v>43112</v>
      </c>
      <c r="AG534" s="40">
        <f>_xll.qlInterestRateIndexMaturity($AA$21,AF534,)</f>
        <v>43202</v>
      </c>
      <c r="AH534" s="43" t="e">
        <f>_xll.qlTenorBasisValue(TenorBasis3M,AF534,_xll.ohTrigger(trigger,$AA$36))</f>
        <v>#NUM!</v>
      </c>
      <c r="AI534" s="90" t="e">
        <f>_xll.qlTenorBasisForwardRate(TenorBasis3M,AF534,_xll.ohTrigger(trigger,$AA$36))</f>
        <v>#NUM!</v>
      </c>
      <c r="AJ534" s="90">
        <f>_xll.qlIndexFixing($AA$21,$AE534,TRUE,_xll.ohTrigger(trigger))</f>
        <v>1.2915931468118202E-3</v>
      </c>
      <c r="AK534" s="43">
        <f>_xll.qlIndexFixing($AA$6,$AE534,TRUE,trigger)</f>
        <v>-4.3768280807818846E-2</v>
      </c>
      <c r="AL534" s="45">
        <f t="shared" si="24"/>
        <v>450.59873954630666</v>
      </c>
    </row>
    <row r="535" spans="30:38" x14ac:dyDescent="0.2">
      <c r="AD535" s="122" t="s">
        <v>88</v>
      </c>
      <c r="AE535" s="40">
        <f>_xll.qlInterestRateIndexFixingDate($AA$21,AF535)</f>
        <v>43117</v>
      </c>
      <c r="AF535" s="40">
        <f>_xll.qlCalendarAdvance(calendar,$AF534,AD535,,,trigger)</f>
        <v>43119</v>
      </c>
      <c r="AG535" s="40">
        <f>_xll.qlInterestRateIndexMaturity($AA$21,AF535,)</f>
        <v>43209</v>
      </c>
      <c r="AH535" s="43" t="e">
        <f>_xll.qlTenorBasisValue(TenorBasis3M,AF535,_xll.ohTrigger(trigger,$AA$36))</f>
        <v>#NUM!</v>
      </c>
      <c r="AI535" s="90" t="e">
        <f>_xll.qlTenorBasisForwardRate(TenorBasis3M,AF535,_xll.ohTrigger(trigger,$AA$36))</f>
        <v>#NUM!</v>
      </c>
      <c r="AJ535" s="90">
        <f>_xll.qlIndexFixing($AA$21,$AE535,TRUE,_xll.ohTrigger(trigger))</f>
        <v>1.3419433167154438E-3</v>
      </c>
      <c r="AK535" s="43">
        <f>_xll.qlIndexFixing($AA$6,$AE535,TRUE,trigger)</f>
        <v>-4.8755372607368286E-2</v>
      </c>
      <c r="AL535" s="45">
        <f t="shared" si="24"/>
        <v>500.97315924083728</v>
      </c>
    </row>
    <row r="536" spans="30:38" x14ac:dyDescent="0.2">
      <c r="AD536" s="122" t="s">
        <v>88</v>
      </c>
      <c r="AE536" s="40">
        <f>_xll.qlInterestRateIndexFixingDate($AA$21,AF536)</f>
        <v>43124</v>
      </c>
      <c r="AF536" s="40">
        <f>_xll.qlCalendarAdvance(calendar,$AF535,AD536,,,trigger)</f>
        <v>43126</v>
      </c>
      <c r="AG536" s="40">
        <f>_xll.qlInterestRateIndexMaturity($AA$21,AF536,)</f>
        <v>43216</v>
      </c>
      <c r="AH536" s="43" t="e">
        <f>_xll.qlTenorBasisValue(TenorBasis3M,AF536,_xll.ohTrigger(trigger,$AA$36))</f>
        <v>#NUM!</v>
      </c>
      <c r="AI536" s="90" t="e">
        <f>_xll.qlTenorBasisForwardRate(TenorBasis3M,AF536,_xll.ohTrigger(trigger,$AA$36))</f>
        <v>#NUM!</v>
      </c>
      <c r="AJ536" s="90">
        <f>_xll.qlIndexFixing($AA$21,$AE536,TRUE,_xll.ohTrigger(trigger))</f>
        <v>1.392302128784273E-3</v>
      </c>
      <c r="AK536" s="43">
        <f>_xll.qlIndexFixing($AA$6,$AE536,TRUE,trigger)</f>
        <v>-5.3940975217731071E-2</v>
      </c>
      <c r="AL536" s="45">
        <f t="shared" si="24"/>
        <v>553.33277346515342</v>
      </c>
    </row>
    <row r="537" spans="30:38" x14ac:dyDescent="0.2">
      <c r="AD537" s="122" t="s">
        <v>88</v>
      </c>
      <c r="AE537" s="40">
        <f>_xll.qlInterestRateIndexFixingDate($AA$21,AF537)</f>
        <v>43131</v>
      </c>
      <c r="AF537" s="40">
        <f>_xll.qlCalendarAdvance(calendar,$AF536,AD537,,,trigger)</f>
        <v>43133</v>
      </c>
      <c r="AG537" s="40">
        <f>_xll.qlInterestRateIndexMaturity($AA$21,AF537,)</f>
        <v>43222</v>
      </c>
      <c r="AH537" s="43" t="e">
        <f>_xll.qlTenorBasisValue(TenorBasis3M,AF537,_xll.ohTrigger(trigger,$AA$36))</f>
        <v>#NUM!</v>
      </c>
      <c r="AI537" s="90" t="e">
        <f>_xll.qlTenorBasisForwardRate(TenorBasis3M,AF537,_xll.ohTrigger(trigger,$AA$36))</f>
        <v>#NUM!</v>
      </c>
      <c r="AJ537" s="90">
        <f>_xll.qlIndexFixing($AA$21,$AE537,TRUE,_xll.ohTrigger(trigger))</f>
        <v>1.4390675264374583E-3</v>
      </c>
      <c r="AK537" s="43">
        <f>_xll.qlIndexFixing($AA$6,$AE537,TRUE,trigger)</f>
        <v>-5.9314617387684038E-2</v>
      </c>
      <c r="AL537" s="45">
        <f t="shared" si="24"/>
        <v>607.53684914121493</v>
      </c>
    </row>
    <row r="538" spans="30:38" x14ac:dyDescent="0.2">
      <c r="AD538" s="122" t="s">
        <v>88</v>
      </c>
      <c r="AE538" s="40">
        <f>_xll.qlInterestRateIndexFixingDate($AA$21,AF538)</f>
        <v>43138</v>
      </c>
      <c r="AF538" s="40">
        <f>_xll.qlCalendarAdvance(calendar,$AF537,AD538,,,trigger)</f>
        <v>43140</v>
      </c>
      <c r="AG538" s="40">
        <f>_xll.qlInterestRateIndexMaturity($AA$21,AF538,)</f>
        <v>43229</v>
      </c>
      <c r="AH538" s="43" t="e">
        <f>_xll.qlTenorBasisValue(TenorBasis3M,AF538,_xll.ohTrigger(trigger,$AA$36))</f>
        <v>#NUM!</v>
      </c>
      <c r="AI538" s="90" t="e">
        <f>_xll.qlTenorBasisForwardRate(TenorBasis3M,AF538,_xll.ohTrigger(trigger,$AA$36))</f>
        <v>#NUM!</v>
      </c>
      <c r="AJ538" s="90">
        <f>_xll.qlIndexFixing($AA$21,$AE538,TRUE,_xll.ohTrigger(trigger))</f>
        <v>1.4894428015357491E-3</v>
      </c>
      <c r="AK538" s="43">
        <f>_xll.qlIndexFixing($AA$6,$AE538,TRUE,trigger)</f>
        <v>-6.4865827866004033E-2</v>
      </c>
      <c r="AL538" s="45">
        <f t="shared" si="24"/>
        <v>663.55270667539776</v>
      </c>
    </row>
    <row r="539" spans="30:38" x14ac:dyDescent="0.2">
      <c r="AD539" s="122" t="s">
        <v>88</v>
      </c>
      <c r="AE539" s="40">
        <f>_xll.qlInterestRateIndexFixingDate($AA$21,AF539)</f>
        <v>43145</v>
      </c>
      <c r="AF539" s="40">
        <f>_xll.qlCalendarAdvance(calendar,$AF538,AD539,,,trigger)</f>
        <v>43147</v>
      </c>
      <c r="AG539" s="40">
        <f>_xll.qlInterestRateIndexMaturity($AA$21,AF539,)</f>
        <v>43236</v>
      </c>
      <c r="AH539" s="43" t="e">
        <f>_xll.qlTenorBasisValue(TenorBasis3M,AF539,_xll.ohTrigger(trigger,$AA$36))</f>
        <v>#NUM!</v>
      </c>
      <c r="AI539" s="90" t="e">
        <f>_xll.qlTenorBasisForwardRate(TenorBasis3M,AF539,_xll.ohTrigger(trigger,$AA$36))</f>
        <v>#NUM!</v>
      </c>
      <c r="AJ539" s="90">
        <f>_xll.qlIndexFixing($AA$21,$AE539,TRUE,_xll.ohTrigger(trigger))</f>
        <v>1.5398267126212461E-3</v>
      </c>
      <c r="AK539" s="43">
        <f>_xll.qlIndexFixing($AA$6,$AE539,TRUE,trigger)</f>
        <v>-7.0584135401467879E-2</v>
      </c>
      <c r="AL539" s="45">
        <f t="shared" si="24"/>
        <v>721.23962114089124</v>
      </c>
    </row>
    <row r="540" spans="30:38" x14ac:dyDescent="0.2">
      <c r="AD540" s="122" t="s">
        <v>88</v>
      </c>
      <c r="AE540" s="40">
        <f>_xll.qlInterestRateIndexFixingDate($AA$21,AF540)</f>
        <v>43152</v>
      </c>
      <c r="AF540" s="40">
        <f>_xll.qlCalendarAdvance(calendar,$AF539,AD540,,,trigger)</f>
        <v>43154</v>
      </c>
      <c r="AG540" s="40">
        <f>_xll.qlInterestRateIndexMaturity($AA$21,AF540,)</f>
        <v>43243</v>
      </c>
      <c r="AH540" s="43" t="e">
        <f>_xll.qlTenorBasisValue(TenorBasis3M,AF540,_xll.ohTrigger(trigger,$AA$36))</f>
        <v>#NUM!</v>
      </c>
      <c r="AI540" s="90" t="e">
        <f>_xll.qlTenorBasisForwardRate(TenorBasis3M,AF540,_xll.ohTrigger(trigger,$AA$36))</f>
        <v>#NUM!</v>
      </c>
      <c r="AJ540" s="90">
        <f>_xll.qlIndexFixing($AA$21,$AE540,TRUE,_xll.ohTrigger(trigger))</f>
        <v>1.5902192600029156E-3</v>
      </c>
      <c r="AK540" s="43">
        <f>_xll.qlIndexFixing($AA$6,$AE540,TRUE,trigger)</f>
        <v>-7.6459068742852437E-2</v>
      </c>
      <c r="AL540" s="45">
        <f t="shared" si="24"/>
        <v>780.49288002855349</v>
      </c>
    </row>
    <row r="541" spans="30:38" x14ac:dyDescent="0.2">
      <c r="AD541" s="122" t="s">
        <v>88</v>
      </c>
      <c r="AE541" s="40">
        <f>_xll.qlInterestRateIndexFixingDate($AA$21,AF541)</f>
        <v>43159</v>
      </c>
      <c r="AF541" s="40">
        <f>_xll.qlCalendarAdvance(calendar,$AF540,AD541,,,trigger)</f>
        <v>43161</v>
      </c>
      <c r="AG541" s="40">
        <f>_xll.qlInterestRateIndexMaturity($AA$21,AF541,)</f>
        <v>43255</v>
      </c>
      <c r="AH541" s="43" t="e">
        <f>_xll.qlTenorBasisValue(TenorBasis3M,AF541,_xll.ohTrigger(trigger,$AA$36))</f>
        <v>#NUM!</v>
      </c>
      <c r="AI541" s="90" t="e">
        <f>_xll.qlTenorBasisForwardRate(TenorBasis3M,AF541,_xll.ohTrigger(trigger,$AA$36))</f>
        <v>#NUM!</v>
      </c>
      <c r="AJ541" s="90">
        <f>_xll.qlIndexFixing($AA$21,$AE541,TRUE,_xll.ohTrigger(trigger))</f>
        <v>1.6586482935572141E-3</v>
      </c>
      <c r="AK541" s="43">
        <f>_xll.qlIndexFixing($AA$6,$AE541,TRUE,trigger)</f>
        <v>-8.2480156638934654E-2</v>
      </c>
      <c r="AL541" s="45">
        <f t="shared" si="24"/>
        <v>841.38804932491871</v>
      </c>
    </row>
    <row r="542" spans="30:38" x14ac:dyDescent="0.2">
      <c r="AD542" s="122" t="s">
        <v>88</v>
      </c>
      <c r="AE542" s="40">
        <f>_xll.qlInterestRateIndexFixingDate($AA$21,AF542)</f>
        <v>43166</v>
      </c>
      <c r="AF542" s="40">
        <f>_xll.qlCalendarAdvance(calendar,$AF541,AD542,,,trigger)</f>
        <v>43168</v>
      </c>
      <c r="AG542" s="40">
        <f>_xll.qlInterestRateIndexMaturity($AA$21,AF542,)</f>
        <v>43262</v>
      </c>
      <c r="AH542" s="43" t="e">
        <f>_xll.qlTenorBasisValue(TenorBasis3M,AF542,_xll.ohTrigger(trigger,$AA$36))</f>
        <v>#NUM!</v>
      </c>
      <c r="AI542" s="90" t="e">
        <f>_xll.qlTenorBasisForwardRate(TenorBasis3M,AF542,_xll.ohTrigger(trigger,$AA$36))</f>
        <v>#NUM!</v>
      </c>
      <c r="AJ542" s="90">
        <f>_xll.qlIndexFixing($AA$21,$AE542,TRUE,_xll.ohTrigger(trigger))</f>
        <v>1.7090623779672815E-3</v>
      </c>
      <c r="AK542" s="43">
        <f>_xll.qlIndexFixing($AA$6,$AE542,TRUE,trigger)</f>
        <v>-8.8636927838491086E-2</v>
      </c>
      <c r="AL542" s="45">
        <f t="shared" si="24"/>
        <v>903.4599021645837</v>
      </c>
    </row>
    <row r="543" spans="30:38" x14ac:dyDescent="0.2">
      <c r="AD543" s="122" t="s">
        <v>88</v>
      </c>
      <c r="AE543" s="40">
        <f>_xll.qlInterestRateIndexFixingDate($AA$21,AF543)</f>
        <v>43173</v>
      </c>
      <c r="AF543" s="40">
        <f>_xll.qlCalendarAdvance(calendar,$AF542,AD543,,,trigger)</f>
        <v>43175</v>
      </c>
      <c r="AG543" s="40">
        <f>_xll.qlInterestRateIndexMaturity($AA$21,AF543,)</f>
        <v>43269</v>
      </c>
      <c r="AH543" s="43" t="e">
        <f>_xll.qlTenorBasisValue(TenorBasis3M,AF543,_xll.ohTrigger(trigger,$AA$36))</f>
        <v>#NUM!</v>
      </c>
      <c r="AI543" s="90" t="e">
        <f>_xll.qlTenorBasisForwardRate(TenorBasis3M,AF543,_xll.ohTrigger(trigger,$AA$36))</f>
        <v>#NUM!</v>
      </c>
      <c r="AJ543" s="90">
        <f>_xll.qlIndexFixing($AA$21,$AE543,TRUE,_xll.ohTrigger(trigger))</f>
        <v>1.7594851351989587E-3</v>
      </c>
      <c r="AK543" s="43">
        <f>_xll.qlIndexFixing($AA$6,$AE543,TRUE,trigger)</f>
        <v>-9.4918911090298749E-2</v>
      </c>
      <c r="AL543" s="45">
        <f t="shared" si="24"/>
        <v>966.78396225497704</v>
      </c>
    </row>
    <row r="544" spans="30:38" x14ac:dyDescent="0.2">
      <c r="AD544" s="122" t="s">
        <v>88</v>
      </c>
      <c r="AE544" s="40">
        <f>_xll.qlInterestRateIndexFixingDate($AA$21,AF544)</f>
        <v>43180</v>
      </c>
      <c r="AF544" s="40">
        <f>_xll.qlCalendarAdvance(calendar,$AF543,AD544,,,trigger)</f>
        <v>43182</v>
      </c>
      <c r="AG544" s="40">
        <f>_xll.qlInterestRateIndexMaturity($AA$21,AF544,)</f>
        <v>43276</v>
      </c>
      <c r="AH544" s="43" t="e">
        <f>_xll.qlTenorBasisValue(TenorBasis3M,AF544,_xll.ohTrigger(trigger,$AA$36))</f>
        <v>#NUM!</v>
      </c>
      <c r="AI544" s="90" t="e">
        <f>_xll.qlTenorBasisForwardRate(TenorBasis3M,AF544,_xll.ohTrigger(trigger,$AA$36))</f>
        <v>#NUM!</v>
      </c>
      <c r="AJ544" s="90">
        <f>_xll.qlIndexFixing($AA$21,$AE544,TRUE,_xll.ohTrigger(trigger))</f>
        <v>1.8099165655753914E-3</v>
      </c>
      <c r="AK544" s="43">
        <f>_xll.qlIndexFixing($AA$6,$AE544,TRUE,trigger)</f>
        <v>-0.10131563514313441</v>
      </c>
      <c r="AL544" s="45">
        <f t="shared" si="24"/>
        <v>1031.255517087098</v>
      </c>
    </row>
    <row r="545" spans="30:38" x14ac:dyDescent="0.2">
      <c r="AD545" s="122" t="s">
        <v>88</v>
      </c>
      <c r="AE545" s="40">
        <f>_xll.qlInterestRateIndexFixingDate($AA$21,AF545)</f>
        <v>43187</v>
      </c>
      <c r="AF545" s="40">
        <f>_xll.qlCalendarAdvance(calendar,$AF544,AD545,,,trigger)</f>
        <v>43193</v>
      </c>
      <c r="AG545" s="40">
        <f>_xll.qlInterestRateIndexMaturity($AA$21,AF545,)</f>
        <v>43284</v>
      </c>
      <c r="AH545" s="43" t="e">
        <f>_xll.qlTenorBasisValue(TenorBasis3M,AF545,_xll.ohTrigger(trigger,$AA$36))</f>
        <v>#NUM!</v>
      </c>
      <c r="AI545" s="90" t="e">
        <f>_xll.qlTenorBasisForwardRate(TenorBasis3M,AF545,_xll.ohTrigger(trigger,$AA$36))</f>
        <v>#NUM!</v>
      </c>
      <c r="AJ545" s="90">
        <f>_xll.qlIndexFixing($AA$21,$AE545,TRUE,_xll.ohTrigger(trigger))</f>
        <v>1.8783546155294122E-3</v>
      </c>
      <c r="AK545" s="43">
        <f>_xll.qlIndexFixing($AA$6,$AE545,TRUE,trigger)</f>
        <v>-0.11157426738025318</v>
      </c>
      <c r="AL545" s="45">
        <f t="shared" si="24"/>
        <v>1134.526219957826</v>
      </c>
    </row>
    <row r="546" spans="30:38" x14ac:dyDescent="0.2">
      <c r="AD546" s="122" t="s">
        <v>88</v>
      </c>
      <c r="AE546" s="40">
        <f>_xll.qlInterestRateIndexFixingDate($AA$21,AF546)</f>
        <v>43196</v>
      </c>
      <c r="AF546" s="40">
        <f>_xll.qlCalendarAdvance(calendar,$AF545,AD546,,,trigger)</f>
        <v>43200</v>
      </c>
      <c r="AG546" s="40">
        <f>_xll.qlInterestRateIndexMaturity($AA$21,AF546,)</f>
        <v>43291</v>
      </c>
      <c r="AH546" s="43" t="e">
        <f>_xll.qlTenorBasisValue(TenorBasis3M,AF546,_xll.ohTrigger(trigger,$AA$36))</f>
        <v>#NUM!</v>
      </c>
      <c r="AI546" s="90" t="e">
        <f>_xll.qlTenorBasisForwardRate(TenorBasis3M,AF546,_xll.ohTrigger(trigger,$AA$36))</f>
        <v>#NUM!</v>
      </c>
      <c r="AJ546" s="90">
        <f>_xll.qlIndexFixing($AA$21,$AE546,TRUE,_xll.ohTrigger(trigger))</f>
        <v>1.9288056908600144E-3</v>
      </c>
      <c r="AK546" s="43">
        <f>_xll.qlIndexFixing($AA$6,$AE546,TRUE,trigger)</f>
        <v>-0.11821795693113621</v>
      </c>
      <c r="AL546" s="45">
        <f t="shared" si="24"/>
        <v>1201.4676262199623</v>
      </c>
    </row>
    <row r="547" spans="30:38" x14ac:dyDescent="0.2">
      <c r="AD547" s="122" t="s">
        <v>88</v>
      </c>
      <c r="AE547" s="40">
        <f>_xll.qlInterestRateIndexFixingDate($AA$21,AF547)</f>
        <v>43203</v>
      </c>
      <c r="AF547" s="40">
        <f>_xll.qlCalendarAdvance(calendar,$AF546,AD547,,,trigger)</f>
        <v>43207</v>
      </c>
      <c r="AG547" s="40">
        <f>_xll.qlInterestRateIndexMaturity($AA$21,AF547,)</f>
        <v>43298</v>
      </c>
      <c r="AH547" s="43" t="e">
        <f>_xll.qlTenorBasisValue(TenorBasis3M,AF547,_xll.ohTrigger(trigger,$AA$36))</f>
        <v>#NUM!</v>
      </c>
      <c r="AI547" s="90" t="e">
        <f>_xll.qlTenorBasisForwardRate(TenorBasis3M,AF547,_xll.ohTrigger(trigger,$AA$36))</f>
        <v>#NUM!</v>
      </c>
      <c r="AJ547" s="90">
        <f>_xll.qlIndexFixing($AA$21,$AE547,TRUE,_xll.ohTrigger(trigger))</f>
        <v>1.9792654190826458E-3</v>
      </c>
      <c r="AK547" s="43">
        <f>_xll.qlIndexFixing($AA$6,$AE547,TRUE,trigger)</f>
        <v>-0.12493898995725039</v>
      </c>
      <c r="AL547" s="45">
        <f t="shared" si="24"/>
        <v>1269.1825537633304</v>
      </c>
    </row>
    <row r="548" spans="30:38" x14ac:dyDescent="0.2">
      <c r="AD548" s="122" t="s">
        <v>88</v>
      </c>
      <c r="AE548" s="40">
        <f>_xll.qlInterestRateIndexFixingDate($AA$21,AF548)</f>
        <v>43210</v>
      </c>
      <c r="AF548" s="40">
        <f>_xll.qlCalendarAdvance(calendar,$AF547,AD548,,,trigger)</f>
        <v>43214</v>
      </c>
      <c r="AG548" s="40">
        <f>_xll.qlInterestRateIndexMaturity($AA$21,AF548,)</f>
        <v>43305</v>
      </c>
      <c r="AH548" s="43" t="e">
        <f>_xll.qlTenorBasisValue(TenorBasis3M,AF548,_xll.ohTrigger(trigger,$AA$36))</f>
        <v>#NUM!</v>
      </c>
      <c r="AI548" s="90" t="e">
        <f>_xll.qlTenorBasisForwardRate(TenorBasis3M,AF548,_xll.ohTrigger(trigger,$AA$36))</f>
        <v>#NUM!</v>
      </c>
      <c r="AJ548" s="90">
        <f>_xll.qlIndexFixing($AA$21,$AE548,TRUE,_xll.ohTrigger(trigger))</f>
        <v>2.0297338005161722E-3</v>
      </c>
      <c r="AK548" s="43">
        <f>_xll.qlIndexFixing($AA$6,$AE548,TRUE,trigger)</f>
        <v>-0.13172689520737224</v>
      </c>
      <c r="AL548" s="45">
        <f t="shared" si="24"/>
        <v>1337.5662900788841</v>
      </c>
    </row>
    <row r="549" spans="30:38" x14ac:dyDescent="0.2">
      <c r="AD549" s="122" t="s">
        <v>88</v>
      </c>
      <c r="AE549" s="40">
        <f>_xll.qlInterestRateIndexFixingDate($AA$21,AF549)</f>
        <v>43217</v>
      </c>
      <c r="AF549" s="40">
        <f>_xll.qlCalendarAdvance(calendar,$AF548,AD549,,,trigger)</f>
        <v>43222</v>
      </c>
      <c r="AG549" s="40">
        <f>_xll.qlInterestRateIndexMaturity($AA$21,AF549,)</f>
        <v>43314</v>
      </c>
      <c r="AH549" s="43" t="e">
        <f>_xll.qlTenorBasisValue(TenorBasis3M,AF549,_xll.ohTrigger(trigger,$AA$36))</f>
        <v>#NUM!</v>
      </c>
      <c r="AI549" s="90" t="e">
        <f>_xll.qlTenorBasisForwardRate(TenorBasis3M,AF549,_xll.ohTrigger(trigger,$AA$36))</f>
        <v>#NUM!</v>
      </c>
      <c r="AJ549" s="90">
        <f>_xll.qlIndexFixing($AA$21,$AE549,TRUE,_xll.ohTrigger(trigger))</f>
        <v>2.0910357870183799E-3</v>
      </c>
      <c r="AK549" s="43">
        <f>_xll.qlIndexFixing($AA$6,$AE549,TRUE,trigger)</f>
        <v>-0.13955295305458185</v>
      </c>
      <c r="AL549" s="45">
        <f t="shared" si="24"/>
        <v>1416.4398884160023</v>
      </c>
    </row>
    <row r="550" spans="30:38" x14ac:dyDescent="0.2">
      <c r="AD550" s="122" t="s">
        <v>88</v>
      </c>
      <c r="AE550" s="40">
        <f>_xll.qlInterestRateIndexFixingDate($AA$21,AF550)</f>
        <v>43227</v>
      </c>
      <c r="AF550" s="40">
        <f>_xll.qlCalendarAdvance(calendar,$AF549,AD550,,,trigger)</f>
        <v>43229</v>
      </c>
      <c r="AG550" s="40">
        <f>_xll.qlInterestRateIndexMaturity($AA$21,AF550,)</f>
        <v>43321</v>
      </c>
      <c r="AH550" s="43" t="e">
        <f>_xll.qlTenorBasisValue(TenorBasis3M,AF550,_xll.ohTrigger(trigger,$AA$36))</f>
        <v>#NUM!</v>
      </c>
      <c r="AI550" s="90" t="e">
        <f>_xll.qlTenorBasisForwardRate(TenorBasis3M,AF550,_xll.ohTrigger(trigger,$AA$36))</f>
        <v>#NUM!</v>
      </c>
      <c r="AJ550" s="90">
        <f>_xll.qlIndexFixing($AA$21,$AE550,TRUE,_xll.ohTrigger(trigger))</f>
        <v>2.1415236269775716E-3</v>
      </c>
      <c r="AK550" s="43">
        <f>_xll.qlIndexFixing($AA$6,$AE550,TRUE,trigger)</f>
        <v>-0.14644889559182617</v>
      </c>
      <c r="AL550" s="45">
        <f t="shared" si="24"/>
        <v>1485.9041921880373</v>
      </c>
    </row>
    <row r="551" spans="30:38" x14ac:dyDescent="0.2">
      <c r="AD551" s="122" t="s">
        <v>88</v>
      </c>
      <c r="AE551" s="40">
        <f>_xll.qlInterestRateIndexFixingDate($AA$21,AF551)</f>
        <v>43234</v>
      </c>
      <c r="AF551" s="40">
        <f>_xll.qlCalendarAdvance(calendar,$AF550,AD551,,,trigger)</f>
        <v>43236</v>
      </c>
      <c r="AG551" s="40">
        <f>_xll.qlInterestRateIndexMaturity($AA$21,AF551,)</f>
        <v>43328</v>
      </c>
      <c r="AH551" s="43" t="e">
        <f>_xll.qlTenorBasisValue(TenorBasis3M,AF551,_xll.ohTrigger(trigger,$AA$36))</f>
        <v>#NUM!</v>
      </c>
      <c r="AI551" s="90" t="e">
        <f>_xll.qlTenorBasisForwardRate(TenorBasis3M,AF551,_xll.ohTrigger(trigger,$AA$36))</f>
        <v>#NUM!</v>
      </c>
      <c r="AJ551" s="90">
        <f>_xll.qlIndexFixing($AA$21,$AE551,TRUE,_xll.ohTrigger(trigger))</f>
        <v>2.1920201282840551E-3</v>
      </c>
      <c r="AK551" s="43">
        <f>_xll.qlIndexFixing($AA$6,$AE551,TRUE,trigger)</f>
        <v>-0.15337880070637705</v>
      </c>
      <c r="AL551" s="45">
        <f t="shared" si="24"/>
        <v>1555.7082083466112</v>
      </c>
    </row>
    <row r="552" spans="30:38" x14ac:dyDescent="0.2">
      <c r="AD552" s="122" t="s">
        <v>88</v>
      </c>
      <c r="AE552" s="40">
        <f>_xll.qlInterestRateIndexFixingDate($AA$21,AF552)</f>
        <v>43241</v>
      </c>
      <c r="AF552" s="40">
        <f>_xll.qlCalendarAdvance(calendar,$AF551,AD552,,,trigger)</f>
        <v>43243</v>
      </c>
      <c r="AG552" s="40">
        <f>_xll.qlInterestRateIndexMaturity($AA$21,AF552,)</f>
        <v>43335</v>
      </c>
      <c r="AH552" s="43" t="e">
        <f>_xll.qlTenorBasisValue(TenorBasis3M,AF552,_xll.ohTrigger(trigger,$AA$36))</f>
        <v>#NUM!</v>
      </c>
      <c r="AI552" s="90" t="e">
        <f>_xll.qlTenorBasisForwardRate(TenorBasis3M,AF552,_xll.ohTrigger(trigger,$AA$36))</f>
        <v>#NUM!</v>
      </c>
      <c r="AJ552" s="90">
        <f>_xll.qlIndexFixing($AA$21,$AE552,TRUE,_xll.ohTrigger(trigger))</f>
        <v>2.2425252912584427E-3</v>
      </c>
      <c r="AK552" s="43">
        <f>_xll.qlIndexFixing($AA$6,$AE552,TRUE,trigger)</f>
        <v>-0.16033219714701116</v>
      </c>
      <c r="AL552" s="45">
        <f t="shared" si="24"/>
        <v>1625.747224382696</v>
      </c>
    </row>
    <row r="553" spans="30:38" x14ac:dyDescent="0.2">
      <c r="AD553" s="122" t="s">
        <v>88</v>
      </c>
      <c r="AE553" s="40">
        <f>_xll.qlInterestRateIndexFixingDate($AA$21,AF553)</f>
        <v>43248</v>
      </c>
      <c r="AF553" s="40">
        <f>_xll.qlCalendarAdvance(calendar,$AF552,AD553,,,trigger)</f>
        <v>43250</v>
      </c>
      <c r="AG553" s="40">
        <f>_xll.qlInterestRateIndexMaturity($AA$21,AF553,)</f>
        <v>43342</v>
      </c>
      <c r="AH553" s="43" t="e">
        <f>_xll.qlTenorBasisValue(TenorBasis3M,AF553,_xll.ohTrigger(trigger,$AA$36))</f>
        <v>#NUM!</v>
      </c>
      <c r="AI553" s="90" t="e">
        <f>_xll.qlTenorBasisForwardRate(TenorBasis3M,AF553,_xll.ohTrigger(trigger,$AA$36))</f>
        <v>#NUM!</v>
      </c>
      <c r="AJ553" s="90">
        <f>_xll.qlIndexFixing($AA$21,$AE553,TRUE,_xll.ohTrigger(trigger))</f>
        <v>2.2930391162196105E-3</v>
      </c>
      <c r="AK553" s="43">
        <f>_xll.qlIndexFixing($AA$6,$AE553,TRUE,trigger)</f>
        <v>-0.16729861366250559</v>
      </c>
      <c r="AL553" s="45">
        <f t="shared" si="24"/>
        <v>1695.9165277872521</v>
      </c>
    </row>
    <row r="554" spans="30:38" x14ac:dyDescent="0.2">
      <c r="AD554" s="122" t="s">
        <v>88</v>
      </c>
      <c r="AE554" s="40">
        <f>_xll.qlInterestRateIndexFixingDate($AA$21,AF554)</f>
        <v>43255</v>
      </c>
      <c r="AF554" s="40">
        <f>_xll.qlCalendarAdvance(calendar,$AF553,AD554,,,trigger)</f>
        <v>43257</v>
      </c>
      <c r="AG554" s="40">
        <f>_xll.qlInterestRateIndexMaturity($AA$21,AF554,)</f>
        <v>43349</v>
      </c>
      <c r="AH554" s="43" t="e">
        <f>_xll.qlTenorBasisValue(TenorBasis3M,AF554,_xll.ohTrigger(trigger,$AA$36))</f>
        <v>#NUM!</v>
      </c>
      <c r="AI554" s="90" t="e">
        <f>_xll.qlTenorBasisForwardRate(TenorBasis3M,AF554,_xll.ohTrigger(trigger,$AA$36))</f>
        <v>#NUM!</v>
      </c>
      <c r="AJ554" s="90">
        <f>_xll.qlIndexFixing($AA$21,$AE554,TRUE,_xll.ohTrigger(trigger))</f>
        <v>2.3435616034846959E-3</v>
      </c>
      <c r="AK554" s="43">
        <f>_xll.qlIndexFixing($AA$6,$AE554,TRUE,trigger)</f>
        <v>-0.17426757900163686</v>
      </c>
      <c r="AL554" s="45">
        <f t="shared" si="24"/>
        <v>1766.1114060512157</v>
      </c>
    </row>
    <row r="555" spans="30:38" x14ac:dyDescent="0.2">
      <c r="AD555" s="122" t="s">
        <v>88</v>
      </c>
      <c r="AE555" s="40">
        <f>_xll.qlInterestRateIndexFixingDate($AA$21,AF555)</f>
        <v>43262</v>
      </c>
      <c r="AF555" s="40">
        <f>_xll.qlCalendarAdvance(calendar,$AF554,AD555,,,trigger)</f>
        <v>43264</v>
      </c>
      <c r="AG555" s="40">
        <f>_xll.qlInterestRateIndexMaturity($AA$21,AF555,)</f>
        <v>43356</v>
      </c>
      <c r="AH555" s="43" t="e">
        <f>_xll.qlTenorBasisValue(TenorBasis3M,AF555,_xll.ohTrigger(trigger,$AA$36))</f>
        <v>#NUM!</v>
      </c>
      <c r="AI555" s="90" t="e">
        <f>_xll.qlTenorBasisForwardRate(TenorBasis3M,AF555,_xll.ohTrigger(trigger,$AA$36))</f>
        <v>#NUM!</v>
      </c>
      <c r="AJ555" s="90">
        <f>_xll.qlIndexFixing($AA$21,$AE555,TRUE,_xll.ohTrigger(trigger))</f>
        <v>2.3940927533734435E-3</v>
      </c>
      <c r="AK555" s="43">
        <f>_xll.qlIndexFixing($AA$6,$AE555,TRUE,trigger)</f>
        <v>-0.18122862191318193</v>
      </c>
      <c r="AL555" s="45">
        <f t="shared" si="24"/>
        <v>1836.2271466655536</v>
      </c>
    </row>
    <row r="556" spans="30:38" x14ac:dyDescent="0.2">
      <c r="AD556" s="122" t="s">
        <v>88</v>
      </c>
      <c r="AE556" s="40">
        <f>_xll.qlInterestRateIndexFixingDate($AA$21,AF556)</f>
        <v>43269</v>
      </c>
      <c r="AF556" s="40">
        <f>_xll.qlCalendarAdvance(calendar,$AF555,AD556,,,trigger)</f>
        <v>43271</v>
      </c>
      <c r="AG556" s="40">
        <f>_xll.qlInterestRateIndexMaturity($AA$21,AF556,)</f>
        <v>43363</v>
      </c>
      <c r="AH556" s="43" t="e">
        <f>_xll.qlTenorBasisValue(TenorBasis3M,AF556,_xll.ohTrigger(trigger,$AA$36))</f>
        <v>#NUM!</v>
      </c>
      <c r="AI556" s="90" t="e">
        <f>_xll.qlTenorBasisForwardRate(TenorBasis3M,AF556,_xll.ohTrigger(trigger,$AA$36))</f>
        <v>#NUM!</v>
      </c>
      <c r="AJ556" s="90">
        <f>_xll.qlIndexFixing($AA$21,$AE556,TRUE,_xll.ohTrigger(trigger))</f>
        <v>2.4446325662029903E-3</v>
      </c>
      <c r="AK556" s="43">
        <f>_xll.qlIndexFixing($AA$6,$AE556,TRUE,trigger)</f>
        <v>-0.18817127114591764</v>
      </c>
      <c r="AL556" s="45">
        <f t="shared" si="24"/>
        <v>1906.1590371212064</v>
      </c>
    </row>
    <row r="557" spans="30:38" x14ac:dyDescent="0.2">
      <c r="AD557" s="122" t="s">
        <v>88</v>
      </c>
      <c r="AE557" s="40">
        <f>_xll.qlInterestRateIndexFixingDate($AA$21,AF557)</f>
        <v>43276</v>
      </c>
      <c r="AF557" s="40">
        <f>_xll.qlCalendarAdvance(calendar,$AF556,AD557,,,trigger)</f>
        <v>43278</v>
      </c>
      <c r="AG557" s="40">
        <f>_xll.qlInterestRateIndexMaturity($AA$21,AF557,)</f>
        <v>43370</v>
      </c>
      <c r="AH557" s="43" t="e">
        <f>_xll.qlTenorBasisValue(TenorBasis3M,AF557,_xll.ohTrigger(trigger,$AA$36))</f>
        <v>#NUM!</v>
      </c>
      <c r="AI557" s="90" t="e">
        <f>_xll.qlTenorBasisForwardRate(TenorBasis3M,AF557,_xll.ohTrigger(trigger,$AA$36))</f>
        <v>#NUM!</v>
      </c>
      <c r="AJ557" s="90">
        <f>_xll.qlIndexFixing($AA$21,$AE557,TRUE,_xll.ohTrigger(trigger))</f>
        <v>2.4951810422922118E-3</v>
      </c>
      <c r="AK557" s="43">
        <f>_xll.qlIndexFixing($AA$6,$AE557,TRUE,trigger)</f>
        <v>-0.19508505544862084</v>
      </c>
      <c r="AL557" s="45">
        <f t="shared" si="24"/>
        <v>1975.8023649091306</v>
      </c>
    </row>
    <row r="558" spans="30:38" x14ac:dyDescent="0.2">
      <c r="AD558" s="122" t="s">
        <v>88</v>
      </c>
      <c r="AE558" s="40">
        <f>_xll.qlInterestRateIndexFixingDate($AA$21,AF558)</f>
        <v>43283</v>
      </c>
      <c r="AF558" s="40">
        <f>_xll.qlCalendarAdvance(calendar,$AF557,AD558,,,trigger)</f>
        <v>43285</v>
      </c>
      <c r="AG558" s="40">
        <f>_xll.qlInterestRateIndexMaturity($AA$21,AF558,)</f>
        <v>43377</v>
      </c>
      <c r="AH558" s="43" t="e">
        <f>_xll.qlTenorBasisValue(TenorBasis3M,AF558,_xll.ohTrigger(trigger,$AA$36))</f>
        <v>#NUM!</v>
      </c>
      <c r="AI558" s="90" t="e">
        <f>_xll.qlTenorBasisForwardRate(TenorBasis3M,AF558,_xll.ohTrigger(trigger,$AA$36))</f>
        <v>#NUM!</v>
      </c>
      <c r="AJ558" s="90">
        <f>_xll.qlIndexFixing($AA$21,$AE558,TRUE,_xll.ohTrigger(trigger))</f>
        <v>2.5457381857187161E-3</v>
      </c>
      <c r="AK558" s="43" t="e">
        <f>_xll.qlIndexFixing($AA$6,$AE558,TRUE,trigger)</f>
        <v>#NUM!</v>
      </c>
      <c r="AL558" s="45" t="e">
        <f t="shared" si="24"/>
        <v>#NUM!</v>
      </c>
    </row>
    <row r="559" spans="30:38" x14ac:dyDescent="0.2">
      <c r="AD559" s="122" t="s">
        <v>88</v>
      </c>
      <c r="AE559" s="40">
        <f>_xll.qlInterestRateIndexFixingDate($AA$21,AF559)</f>
        <v>43290</v>
      </c>
      <c r="AF559" s="40">
        <f>_xll.qlCalendarAdvance(calendar,$AF558,AD559,,,trigger)</f>
        <v>43292</v>
      </c>
      <c r="AG559" s="40">
        <f>_xll.qlInterestRateIndexMaturity($AA$21,AF559,)</f>
        <v>43384</v>
      </c>
      <c r="AH559" s="43" t="e">
        <f>_xll.qlTenorBasisValue(TenorBasis3M,AF559,_xll.ohTrigger(trigger,$AA$36))</f>
        <v>#NUM!</v>
      </c>
      <c r="AI559" s="90" t="e">
        <f>_xll.qlTenorBasisForwardRate(TenorBasis3M,AF559,_xll.ohTrigger(trigger,$AA$36))</f>
        <v>#NUM!</v>
      </c>
      <c r="AJ559" s="90">
        <f>_xll.qlIndexFixing($AA$21,$AE559,TRUE,_xll.ohTrigger(trigger))</f>
        <v>2.5963043279808103E-3</v>
      </c>
      <c r="AK559" s="43" t="e">
        <f>_xll.qlIndexFixing($AA$6,$AE559,TRUE,trigger)</f>
        <v>#NUM!</v>
      </c>
      <c r="AL559" s="45" t="e">
        <f t="shared" si="24"/>
        <v>#NUM!</v>
      </c>
    </row>
    <row r="560" spans="30:38" x14ac:dyDescent="0.2">
      <c r="AD560" s="122" t="s">
        <v>88</v>
      </c>
      <c r="AE560" s="40">
        <f>_xll.qlInterestRateIndexFixingDate($AA$21,AF560)</f>
        <v>43297</v>
      </c>
      <c r="AF560" s="40">
        <f>_xll.qlCalendarAdvance(calendar,$AF559,AD560,,,trigger)</f>
        <v>43299</v>
      </c>
      <c r="AG560" s="40">
        <f>_xll.qlInterestRateIndexMaturity($AA$21,AF560,)</f>
        <v>43391</v>
      </c>
      <c r="AH560" s="43" t="e">
        <f>_xll.qlTenorBasisValue(TenorBasis3M,AF560,_xll.ohTrigger(trigger,$AA$36))</f>
        <v>#NUM!</v>
      </c>
      <c r="AI560" s="90" t="e">
        <f>_xll.qlTenorBasisForwardRate(TenorBasis3M,AF560,_xll.ohTrigger(trigger,$AA$36))</f>
        <v>#NUM!</v>
      </c>
      <c r="AJ560" s="90">
        <f>_xll.qlIndexFixing($AA$21,$AE560,TRUE,_xll.ohTrigger(trigger))</f>
        <v>2.6468803774675103E-3</v>
      </c>
      <c r="AK560" s="43" t="e">
        <f>_xll.qlIndexFixing($AA$6,$AE560,TRUE,trigger)</f>
        <v>#NUM!</v>
      </c>
      <c r="AL560" s="45" t="e">
        <f t="shared" si="24"/>
        <v>#NUM!</v>
      </c>
    </row>
    <row r="561" spans="30:38" x14ac:dyDescent="0.2">
      <c r="AD561" s="122" t="s">
        <v>88</v>
      </c>
      <c r="AE561" s="40">
        <f>_xll.qlInterestRateIndexFixingDate($AA$21,AF561)</f>
        <v>43304</v>
      </c>
      <c r="AF561" s="40">
        <f>_xll.qlCalendarAdvance(calendar,$AF560,AD561,,,trigger)</f>
        <v>43306</v>
      </c>
      <c r="AG561" s="40">
        <f>_xll.qlInterestRateIndexMaturity($AA$21,AF561,)</f>
        <v>43398</v>
      </c>
      <c r="AH561" s="43" t="e">
        <f>_xll.qlTenorBasisValue(TenorBasis3M,AF561,_xll.ohTrigger(trigger,$AA$36))</f>
        <v>#NUM!</v>
      </c>
      <c r="AI561" s="90" t="e">
        <f>_xll.qlTenorBasisForwardRate(TenorBasis3M,AF561,_xll.ohTrigger(trigger,$AA$36))</f>
        <v>#NUM!</v>
      </c>
      <c r="AJ561" s="90">
        <f>_xll.qlIndexFixing($AA$21,$AE561,TRUE,_xll.ohTrigger(trigger))</f>
        <v>2.6974673013347369E-3</v>
      </c>
      <c r="AK561" s="43" t="e">
        <f>_xll.qlIndexFixing($AA$6,$AE561,TRUE,trigger)</f>
        <v>#NUM!</v>
      </c>
      <c r="AL561" s="45" t="e">
        <f t="shared" si="24"/>
        <v>#NUM!</v>
      </c>
    </row>
    <row r="562" spans="30:38" x14ac:dyDescent="0.2">
      <c r="AD562" s="122" t="s">
        <v>88</v>
      </c>
      <c r="AE562" s="40">
        <f>_xll.qlInterestRateIndexFixingDate($AA$21,AF562)</f>
        <v>43311</v>
      </c>
      <c r="AF562" s="40">
        <f>_xll.qlCalendarAdvance(calendar,$AF561,AD562,,,trigger)</f>
        <v>43313</v>
      </c>
      <c r="AG562" s="40">
        <f>_xll.qlInterestRateIndexMaturity($AA$21,AF562,)</f>
        <v>43405</v>
      </c>
      <c r="AH562" s="43" t="e">
        <f>_xll.qlTenorBasisValue(TenorBasis3M,AF562,_xll.ohTrigger(trigger,$AA$36))</f>
        <v>#NUM!</v>
      </c>
      <c r="AI562" s="90" t="e">
        <f>_xll.qlTenorBasisForwardRate(TenorBasis3M,AF562,_xll.ohTrigger(trigger,$AA$36))</f>
        <v>#NUM!</v>
      </c>
      <c r="AJ562" s="90">
        <f>_xll.qlIndexFixing($AA$21,$AE562,TRUE,_xll.ohTrigger(trigger))</f>
        <v>2.7480660667896736E-3</v>
      </c>
      <c r="AK562" s="43" t="e">
        <f>_xll.qlIndexFixing($AA$6,$AE562,TRUE,trigger)</f>
        <v>#NUM!</v>
      </c>
      <c r="AL562" s="45" t="e">
        <f t="shared" si="24"/>
        <v>#NUM!</v>
      </c>
    </row>
    <row r="563" spans="30:38" x14ac:dyDescent="0.2">
      <c r="AD563" s="122" t="s">
        <v>88</v>
      </c>
      <c r="AE563" s="40">
        <f>_xll.qlInterestRateIndexFixingDate($AA$21,AF563)</f>
        <v>43318</v>
      </c>
      <c r="AF563" s="40">
        <f>_xll.qlCalendarAdvance(calendar,$AF562,AD563,,,trigger)</f>
        <v>43320</v>
      </c>
      <c r="AG563" s="40">
        <f>_xll.qlInterestRateIndexMaturity($AA$21,AF563,)</f>
        <v>43412</v>
      </c>
      <c r="AH563" s="43" t="e">
        <f>_xll.qlTenorBasisValue(TenorBasis3M,AF563,_xll.ohTrigger(trigger,$AA$36))</f>
        <v>#NUM!</v>
      </c>
      <c r="AI563" s="90" t="e">
        <f>_xll.qlTenorBasisForwardRate(TenorBasis3M,AF563,_xll.ohTrigger(trigger,$AA$36))</f>
        <v>#NUM!</v>
      </c>
      <c r="AJ563" s="90">
        <f>_xll.qlIndexFixing($AA$21,$AE563,TRUE,_xll.ohTrigger(trigger))</f>
        <v>2.7986776410881616E-3</v>
      </c>
      <c r="AK563" s="43" t="e">
        <f>_xll.qlIndexFixing($AA$6,$AE563,TRUE,trigger)</f>
        <v>#NUM!</v>
      </c>
      <c r="AL563" s="45" t="e">
        <f t="shared" si="24"/>
        <v>#NUM!</v>
      </c>
    </row>
    <row r="564" spans="30:38" x14ac:dyDescent="0.2">
      <c r="AD564" s="122" t="s">
        <v>88</v>
      </c>
      <c r="AE564" s="40">
        <f>_xll.qlInterestRateIndexFixingDate($AA$21,AF564)</f>
        <v>43325</v>
      </c>
      <c r="AF564" s="40">
        <f>_xll.qlCalendarAdvance(calendar,$AF563,AD564,,,trigger)</f>
        <v>43327</v>
      </c>
      <c r="AG564" s="40">
        <f>_xll.qlInterestRateIndexMaturity($AA$21,AF564,)</f>
        <v>43419</v>
      </c>
      <c r="AH564" s="43" t="e">
        <f>_xll.qlTenorBasisValue(TenorBasis3M,AF564,_xll.ohTrigger(trigger,$AA$36))</f>
        <v>#NUM!</v>
      </c>
      <c r="AI564" s="90" t="e">
        <f>_xll.qlTenorBasisForwardRate(TenorBasis3M,AF564,_xll.ohTrigger(trigger,$AA$36))</f>
        <v>#NUM!</v>
      </c>
      <c r="AJ564" s="90">
        <f>_xll.qlIndexFixing($AA$21,$AE564,TRUE,_xll.ohTrigger(trigger))</f>
        <v>2.8493029915390424E-3</v>
      </c>
      <c r="AK564" s="43" t="e">
        <f>_xll.qlIndexFixing($AA$6,$AE564,TRUE,trigger)</f>
        <v>#NUM!</v>
      </c>
      <c r="AL564" s="45" t="e">
        <f t="shared" si="24"/>
        <v>#NUM!</v>
      </c>
    </row>
    <row r="565" spans="30:38" x14ac:dyDescent="0.2">
      <c r="AD565" s="122" t="s">
        <v>88</v>
      </c>
      <c r="AE565" s="40">
        <f>_xll.qlInterestRateIndexFixingDate($AA$21,AF565)</f>
        <v>43332</v>
      </c>
      <c r="AF565" s="40">
        <f>_xll.qlCalendarAdvance(calendar,$AF564,AD565,,,trigger)</f>
        <v>43334</v>
      </c>
      <c r="AG565" s="40">
        <f>_xll.qlInterestRateIndexMaturity($AA$21,AF565,)</f>
        <v>43426</v>
      </c>
      <c r="AH565" s="43" t="e">
        <f>_xll.qlTenorBasisValue(TenorBasis3M,AF565,_xll.ohTrigger(trigger,$AA$36))</f>
        <v>#NUM!</v>
      </c>
      <c r="AI565" s="90" t="e">
        <f>_xll.qlTenorBasisForwardRate(TenorBasis3M,AF565,_xll.ohTrigger(trigger,$AA$36))</f>
        <v>#NUM!</v>
      </c>
      <c r="AJ565" s="90">
        <f>_xll.qlIndexFixing($AA$21,$AE565,TRUE,_xll.ohTrigger(trigger))</f>
        <v>2.8999430854972077E-3</v>
      </c>
      <c r="AK565" s="43" t="e">
        <f>_xll.qlIndexFixing($AA$6,$AE565,TRUE,trigger)</f>
        <v>#NUM!</v>
      </c>
      <c r="AL565" s="45" t="e">
        <f t="shared" si="24"/>
        <v>#NUM!</v>
      </c>
    </row>
    <row r="566" spans="30:38" x14ac:dyDescent="0.2">
      <c r="AD566" s="122" t="s">
        <v>88</v>
      </c>
      <c r="AE566" s="40">
        <f>_xll.qlInterestRateIndexFixingDate($AA$21,AF566)</f>
        <v>43339</v>
      </c>
      <c r="AF566" s="40">
        <f>_xll.qlCalendarAdvance(calendar,$AF565,AD566,,,trigger)</f>
        <v>43341</v>
      </c>
      <c r="AG566" s="40">
        <f>_xll.qlInterestRateIndexMaturity($AA$21,AF566,)</f>
        <v>43433</v>
      </c>
      <c r="AH566" s="43" t="e">
        <f>_xll.qlTenorBasisValue(TenorBasis3M,AF566,_xll.ohTrigger(trigger,$AA$36))</f>
        <v>#NUM!</v>
      </c>
      <c r="AI566" s="90" t="e">
        <f>_xll.qlTenorBasisForwardRate(TenorBasis3M,AF566,_xll.ohTrigger(trigger,$AA$36))</f>
        <v>#NUM!</v>
      </c>
      <c r="AJ566" s="90">
        <f>_xll.qlIndexFixing($AA$21,$AE566,TRUE,_xll.ohTrigger(trigger))</f>
        <v>2.9505988903696817E-3</v>
      </c>
      <c r="AK566" s="43" t="e">
        <f>_xll.qlIndexFixing($AA$6,$AE566,TRUE,trigger)</f>
        <v>#NUM!</v>
      </c>
      <c r="AL566" s="45" t="e">
        <f t="shared" si="24"/>
        <v>#NUM!</v>
      </c>
    </row>
    <row r="567" spans="30:38" x14ac:dyDescent="0.2">
      <c r="AD567" s="122" t="s">
        <v>88</v>
      </c>
      <c r="AE567" s="40">
        <f>_xll.qlInterestRateIndexFixingDate($AA$21,AF567)</f>
        <v>43346</v>
      </c>
      <c r="AF567" s="40">
        <f>_xll.qlCalendarAdvance(calendar,$AF566,AD567,,,trigger)</f>
        <v>43348</v>
      </c>
      <c r="AG567" s="40">
        <f>_xll.qlInterestRateIndexMaturity($AA$21,AF567,)</f>
        <v>43439</v>
      </c>
      <c r="AH567" s="43" t="e">
        <f>_xll.qlTenorBasisValue(TenorBasis3M,AF567,_xll.ohTrigger(trigger,$AA$36))</f>
        <v>#NUM!</v>
      </c>
      <c r="AI567" s="90" t="e">
        <f>_xll.qlTenorBasisForwardRate(TenorBasis3M,AF567,_xll.ohTrigger(trigger,$AA$36))</f>
        <v>#NUM!</v>
      </c>
      <c r="AJ567" s="90">
        <f>_xll.qlIndexFixing($AA$21,$AE567,TRUE,_xll.ohTrigger(trigger))</f>
        <v>2.9976360571144917E-3</v>
      </c>
      <c r="AK567" s="43" t="e">
        <f>_xll.qlIndexFixing($AA$6,$AE567,TRUE,trigger)</f>
        <v>#NUM!</v>
      </c>
      <c r="AL567" s="45" t="e">
        <f t="shared" si="24"/>
        <v>#NUM!</v>
      </c>
    </row>
    <row r="568" spans="30:38" x14ac:dyDescent="0.2">
      <c r="AD568" s="122" t="s">
        <v>88</v>
      </c>
      <c r="AE568" s="40">
        <f>_xll.qlInterestRateIndexFixingDate($AA$21,AF568)</f>
        <v>43353</v>
      </c>
      <c r="AF568" s="40">
        <f>_xll.qlCalendarAdvance(calendar,$AF567,AD568,,,trigger)</f>
        <v>43355</v>
      </c>
      <c r="AG568" s="40">
        <f>_xll.qlInterestRateIndexMaturity($AA$21,AF568,)</f>
        <v>43446</v>
      </c>
      <c r="AH568" s="43" t="e">
        <f>_xll.qlTenorBasisValue(TenorBasis3M,AF568,_xll.ohTrigger(trigger,$AA$36))</f>
        <v>#NUM!</v>
      </c>
      <c r="AI568" s="90" t="e">
        <f>_xll.qlTenorBasisForwardRate(TenorBasis3M,AF568,_xll.ohTrigger(trigger,$AA$36))</f>
        <v>#NUM!</v>
      </c>
      <c r="AJ568" s="90">
        <f>_xll.qlIndexFixing($AA$21,$AE568,TRUE,_xll.ohTrigger(trigger))</f>
        <v>3.0483242942183908E-3</v>
      </c>
      <c r="AK568" s="43" t="e">
        <f>_xll.qlIndexFixing($AA$6,$AE568,TRUE,trigger)</f>
        <v>#NUM!</v>
      </c>
      <c r="AL568" s="45" t="e">
        <f t="shared" si="24"/>
        <v>#NUM!</v>
      </c>
    </row>
    <row r="569" spans="30:38" x14ac:dyDescent="0.2">
      <c r="AD569" s="122" t="s">
        <v>88</v>
      </c>
      <c r="AE569" s="40">
        <f>_xll.qlInterestRateIndexFixingDate($AA$21,AF569)</f>
        <v>43360</v>
      </c>
      <c r="AF569" s="40">
        <f>_xll.qlCalendarAdvance(calendar,$AF568,AD569,,,trigger)</f>
        <v>43362</v>
      </c>
      <c r="AG569" s="40">
        <f>_xll.qlInterestRateIndexMaturity($AA$21,AF569,)</f>
        <v>43453</v>
      </c>
      <c r="AH569" s="43" t="e">
        <f>_xll.qlTenorBasisValue(TenorBasis3M,AF569,_xll.ohTrigger(trigger,$AA$36))</f>
        <v>#NUM!</v>
      </c>
      <c r="AI569" s="90" t="e">
        <f>_xll.qlTenorBasisForwardRate(TenorBasis3M,AF569,_xll.ohTrigger(trigger,$AA$36))</f>
        <v>#NUM!</v>
      </c>
      <c r="AJ569" s="90">
        <f>_xll.qlIndexFixing($AA$21,$AE569,TRUE,_xll.ohTrigger(trigger))</f>
        <v>3.0990311070575255E-3</v>
      </c>
      <c r="AK569" s="43" t="e">
        <f>_xll.qlIndexFixing($AA$6,$AE569,TRUE,trigger)</f>
        <v>#NUM!</v>
      </c>
      <c r="AL569" s="45" t="e">
        <f t="shared" si="24"/>
        <v>#NUM!</v>
      </c>
    </row>
    <row r="570" spans="30:38" x14ac:dyDescent="0.2">
      <c r="AD570" s="122" t="s">
        <v>88</v>
      </c>
      <c r="AE570" s="40">
        <f>_xll.qlInterestRateIndexFixingDate($AA$21,AF570)</f>
        <v>43367</v>
      </c>
      <c r="AF570" s="40">
        <f>_xll.qlCalendarAdvance(calendar,$AF569,AD570,,,trigger)</f>
        <v>43369</v>
      </c>
      <c r="AG570" s="40">
        <f>_xll.qlInterestRateIndexMaturity($AA$21,AF570,)</f>
        <v>43461</v>
      </c>
      <c r="AH570" s="43" t="e">
        <f>_xll.qlTenorBasisValue(TenorBasis3M,AF570,_xll.ohTrigger(trigger,$AA$36))</f>
        <v>#NUM!</v>
      </c>
      <c r="AI570" s="90" t="e">
        <f>_xll.qlTenorBasisForwardRate(TenorBasis3M,AF570,_xll.ohTrigger(trigger,$AA$36))</f>
        <v>#NUM!</v>
      </c>
      <c r="AJ570" s="90">
        <f>_xll.qlIndexFixing($AA$21,$AE570,TRUE,_xll.ohTrigger(trigger))</f>
        <v>3.1533985689173776E-3</v>
      </c>
      <c r="AK570" s="43" t="e">
        <f>_xll.qlIndexFixing($AA$6,$AE570,TRUE,trigger)</f>
        <v>#NUM!</v>
      </c>
      <c r="AL570" s="45" t="e">
        <f t="shared" si="24"/>
        <v>#NUM!</v>
      </c>
    </row>
    <row r="571" spans="30:38" x14ac:dyDescent="0.2">
      <c r="AD571" s="122" t="s">
        <v>88</v>
      </c>
      <c r="AE571" s="40">
        <f>_xll.qlInterestRateIndexFixingDate($AA$21,AF571)</f>
        <v>43374</v>
      </c>
      <c r="AF571" s="40">
        <f>_xll.qlCalendarAdvance(calendar,$AF570,AD571,,,trigger)</f>
        <v>43376</v>
      </c>
      <c r="AG571" s="40">
        <f>_xll.qlInterestRateIndexMaturity($AA$21,AF571,)</f>
        <v>43468</v>
      </c>
      <c r="AH571" s="43" t="e">
        <f>_xll.qlTenorBasisValue(TenorBasis3M,AF571,_xll.ohTrigger(trigger,$AA$36))</f>
        <v>#NUM!</v>
      </c>
      <c r="AI571" s="90" t="e">
        <f>_xll.qlTenorBasisForwardRate(TenorBasis3M,AF571,_xll.ohTrigger(trigger,$AA$36))</f>
        <v>#NUM!</v>
      </c>
      <c r="AJ571" s="90">
        <f>_xll.qlIndexFixing($AA$21,$AE571,TRUE,_xll.ohTrigger(trigger))</f>
        <v>3.2041474407631101E-3</v>
      </c>
      <c r="AK571" s="43" t="e">
        <f>_xll.qlIndexFixing($AA$6,$AE571,TRUE,trigger)</f>
        <v>#NUM!</v>
      </c>
      <c r="AL571" s="45" t="e">
        <f t="shared" si="24"/>
        <v>#NUM!</v>
      </c>
    </row>
    <row r="572" spans="30:38" x14ac:dyDescent="0.2">
      <c r="AD572" s="122" t="s">
        <v>88</v>
      </c>
      <c r="AE572" s="40">
        <f>_xll.qlInterestRateIndexFixingDate($AA$21,AF572)</f>
        <v>43381</v>
      </c>
      <c r="AF572" s="40">
        <f>_xll.qlCalendarAdvance(calendar,$AF571,AD572,,,trigger)</f>
        <v>43383</v>
      </c>
      <c r="AG572" s="40">
        <f>_xll.qlInterestRateIndexMaturity($AA$21,AF572,)</f>
        <v>43475</v>
      </c>
      <c r="AH572" s="43" t="e">
        <f>_xll.qlTenorBasisValue(TenorBasis3M,AF572,_xll.ohTrigger(trigger,$AA$36))</f>
        <v>#NUM!</v>
      </c>
      <c r="AI572" s="90" t="e">
        <f>_xll.qlTenorBasisForwardRate(TenorBasis3M,AF572,_xll.ohTrigger(trigger,$AA$36))</f>
        <v>#NUM!</v>
      </c>
      <c r="AJ572" s="90">
        <f>_xll.qlIndexFixing($AA$21,$AE572,TRUE,_xll.ohTrigger(trigger))</f>
        <v>3.2549175894056883E-3</v>
      </c>
      <c r="AK572" s="43" t="e">
        <f>_xll.qlIndexFixing($AA$6,$AE572,TRUE,trigger)</f>
        <v>#NUM!</v>
      </c>
      <c r="AL572" s="45" t="e">
        <f t="shared" si="24"/>
        <v>#NUM!</v>
      </c>
    </row>
    <row r="573" spans="30:38" x14ac:dyDescent="0.2">
      <c r="AD573" s="122" t="s">
        <v>88</v>
      </c>
      <c r="AE573" s="40">
        <f>_xll.qlInterestRateIndexFixingDate($AA$21,AF573)</f>
        <v>43388</v>
      </c>
      <c r="AF573" s="40">
        <f>_xll.qlCalendarAdvance(calendar,$AF572,AD573,,,trigger)</f>
        <v>43390</v>
      </c>
      <c r="AG573" s="40">
        <f>_xll.qlInterestRateIndexMaturity($AA$21,AF573,)</f>
        <v>43482</v>
      </c>
      <c r="AH573" s="43" t="e">
        <f>_xll.qlTenorBasisValue(TenorBasis3M,AF573,_xll.ohTrigger(trigger,$AA$36))</f>
        <v>#NUM!</v>
      </c>
      <c r="AI573" s="90" t="e">
        <f>_xll.qlTenorBasisForwardRate(TenorBasis3M,AF573,_xll.ohTrigger(trigger,$AA$36))</f>
        <v>#NUM!</v>
      </c>
      <c r="AJ573" s="90">
        <f>_xll.qlIndexFixing($AA$21,$AE573,TRUE,_xll.ohTrigger(trigger))</f>
        <v>3.3057091171406765E-3</v>
      </c>
      <c r="AK573" s="43" t="e">
        <f>_xll.qlIndexFixing($AA$6,$AE573,TRUE,trigger)</f>
        <v>#NUM!</v>
      </c>
      <c r="AL573" s="45" t="e">
        <f t="shared" si="24"/>
        <v>#NUM!</v>
      </c>
    </row>
    <row r="574" spans="30:38" x14ac:dyDescent="0.2">
      <c r="AD574" s="122" t="s">
        <v>88</v>
      </c>
      <c r="AE574" s="40">
        <f>_xll.qlInterestRateIndexFixingDate($AA$21,AF574)</f>
        <v>43395</v>
      </c>
      <c r="AF574" s="40">
        <f>_xll.qlCalendarAdvance(calendar,$AF573,AD574,,,trigger)</f>
        <v>43397</v>
      </c>
      <c r="AG574" s="40">
        <f>_xll.qlInterestRateIndexMaturity($AA$21,AF574,)</f>
        <v>43489</v>
      </c>
      <c r="AH574" s="43" t="e">
        <f>_xll.qlTenorBasisValue(TenorBasis3M,AF574,_xll.ohTrigger(trigger,$AA$36))</f>
        <v>#NUM!</v>
      </c>
      <c r="AI574" s="90" t="e">
        <f>_xll.qlTenorBasisForwardRate(TenorBasis3M,AF574,_xll.ohTrigger(trigger,$AA$36))</f>
        <v>#NUM!</v>
      </c>
      <c r="AJ574" s="90">
        <f>_xll.qlIndexFixing($AA$21,$AE574,TRUE,_xll.ohTrigger(trigger))</f>
        <v>3.3565220247839429E-3</v>
      </c>
      <c r="AK574" s="43" t="e">
        <f>_xll.qlIndexFixing($AA$6,$AE574,TRUE,trigger)</f>
        <v>#NUM!</v>
      </c>
      <c r="AL574" s="45" t="e">
        <f t="shared" si="24"/>
        <v>#NUM!</v>
      </c>
    </row>
    <row r="575" spans="30:38" x14ac:dyDescent="0.2">
      <c r="AD575" s="122" t="s">
        <v>88</v>
      </c>
      <c r="AE575" s="40">
        <f>_xll.qlInterestRateIndexFixingDate($AA$21,AF575)</f>
        <v>43402</v>
      </c>
      <c r="AF575" s="40">
        <f>_xll.qlCalendarAdvance(calendar,$AF574,AD575,,,trigger)</f>
        <v>43404</v>
      </c>
      <c r="AG575" s="40">
        <f>_xll.qlInterestRateIndexMaturity($AA$21,AF575,)</f>
        <v>43496</v>
      </c>
      <c r="AH575" s="43" t="e">
        <f>_xll.qlTenorBasisValue(TenorBasis3M,AF575,_xll.ohTrigger(trigger,$AA$36))</f>
        <v>#NUM!</v>
      </c>
      <c r="AI575" s="90" t="e">
        <f>_xll.qlTenorBasisForwardRate(TenorBasis3M,AF575,_xll.ohTrigger(trigger,$AA$36))</f>
        <v>#NUM!</v>
      </c>
      <c r="AJ575" s="90">
        <f>_xll.qlIndexFixing($AA$21,$AE575,TRUE,_xll.ohTrigger(trigger))</f>
        <v>3.4073563131513567E-3</v>
      </c>
      <c r="AK575" s="43" t="e">
        <f>_xll.qlIndexFixing($AA$6,$AE575,TRUE,trigger)</f>
        <v>#NUM!</v>
      </c>
      <c r="AL575" s="45" t="e">
        <f t="shared" si="24"/>
        <v>#NUM!</v>
      </c>
    </row>
    <row r="576" spans="30:38" x14ac:dyDescent="0.2">
      <c r="AD576" s="122" t="s">
        <v>88</v>
      </c>
      <c r="AE576" s="40">
        <f>_xll.qlInterestRateIndexFixingDate($AA$21,AF576)</f>
        <v>43409</v>
      </c>
      <c r="AF576" s="40">
        <f>_xll.qlCalendarAdvance(calendar,$AF575,AD576,,,trigger)</f>
        <v>43411</v>
      </c>
      <c r="AG576" s="40">
        <f>_xll.qlInterestRateIndexMaturity($AA$21,AF576,)</f>
        <v>43503</v>
      </c>
      <c r="AH576" s="43" t="e">
        <f>_xll.qlTenorBasisValue(TenorBasis3M,AF576,_xll.ohTrigger(trigger,$AA$36))</f>
        <v>#NUM!</v>
      </c>
      <c r="AI576" s="90" t="e">
        <f>_xll.qlTenorBasisForwardRate(TenorBasis3M,AF576,_xll.ohTrigger(trigger,$AA$36))</f>
        <v>#NUM!</v>
      </c>
      <c r="AJ576" s="90">
        <f>_xll.qlIndexFixing($AA$21,$AE576,TRUE,_xll.ohTrigger(trigger))</f>
        <v>3.4582119830561813E-3</v>
      </c>
      <c r="AK576" s="43" t="e">
        <f>_xll.qlIndexFixing($AA$6,$AE576,TRUE,trigger)</f>
        <v>#NUM!</v>
      </c>
      <c r="AL576" s="45" t="e">
        <f t="shared" si="24"/>
        <v>#NUM!</v>
      </c>
    </row>
    <row r="577" spans="30:38" x14ac:dyDescent="0.2">
      <c r="AD577" s="122" t="s">
        <v>88</v>
      </c>
      <c r="AE577" s="40">
        <f>_xll.qlInterestRateIndexFixingDate($AA$21,AF577)</f>
        <v>43416</v>
      </c>
      <c r="AF577" s="40">
        <f>_xll.qlCalendarAdvance(calendar,$AF576,AD577,,,trigger)</f>
        <v>43418</v>
      </c>
      <c r="AG577" s="40">
        <f>_xll.qlInterestRateIndexMaturity($AA$21,AF577,)</f>
        <v>43510</v>
      </c>
      <c r="AH577" s="43" t="e">
        <f>_xll.qlTenorBasisValue(TenorBasis3M,AF577,_xll.ohTrigger(trigger,$AA$36))</f>
        <v>#NUM!</v>
      </c>
      <c r="AI577" s="90" t="e">
        <f>_xll.qlTenorBasisForwardRate(TenorBasis3M,AF577,_xll.ohTrigger(trigger,$AA$36))</f>
        <v>#NUM!</v>
      </c>
      <c r="AJ577" s="90">
        <f>_xll.qlIndexFixing($AA$21,$AE577,TRUE,_xll.ohTrigger(trigger))</f>
        <v>3.5090890353160222E-3</v>
      </c>
      <c r="AK577" s="43" t="e">
        <f>_xll.qlIndexFixing($AA$6,$AE577,TRUE,trigger)</f>
        <v>#NUM!</v>
      </c>
      <c r="AL577" s="45" t="e">
        <f t="shared" si="24"/>
        <v>#NUM!</v>
      </c>
    </row>
    <row r="578" spans="30:38" x14ac:dyDescent="0.2">
      <c r="AD578" s="122" t="s">
        <v>88</v>
      </c>
      <c r="AE578" s="40">
        <f>_xll.qlInterestRateIndexFixingDate($AA$21,AF578)</f>
        <v>43423</v>
      </c>
      <c r="AF578" s="40">
        <f>_xll.qlCalendarAdvance(calendar,$AF577,AD578,,,trigger)</f>
        <v>43425</v>
      </c>
      <c r="AG578" s="40">
        <f>_xll.qlInterestRateIndexMaturity($AA$21,AF578,)</f>
        <v>43517</v>
      </c>
      <c r="AH578" s="43" t="e">
        <f>_xll.qlTenorBasisValue(TenorBasis3M,AF578,_xll.ohTrigger(trigger,$AA$36))</f>
        <v>#NUM!</v>
      </c>
      <c r="AI578" s="90" t="e">
        <f>_xll.qlTenorBasisForwardRate(TenorBasis3M,AF578,_xll.ohTrigger(trigger,$AA$36))</f>
        <v>#NUM!</v>
      </c>
      <c r="AJ578" s="90">
        <f>_xll.qlIndexFixing($AA$21,$AE578,TRUE,_xll.ohTrigger(trigger))</f>
        <v>3.5599874707458808E-3</v>
      </c>
      <c r="AK578" s="43" t="e">
        <f>_xll.qlIndexFixing($AA$6,$AE578,TRUE,trigger)</f>
        <v>#NUM!</v>
      </c>
      <c r="AL578" s="45" t="e">
        <f t="shared" si="24"/>
        <v>#NUM!</v>
      </c>
    </row>
    <row r="579" spans="30:38" x14ac:dyDescent="0.2">
      <c r="AD579" s="122" t="s">
        <v>88</v>
      </c>
      <c r="AE579" s="40">
        <f>_xll.qlInterestRateIndexFixingDate($AA$21,AF579)</f>
        <v>43430</v>
      </c>
      <c r="AF579" s="40">
        <f>_xll.qlCalendarAdvance(calendar,$AF578,AD579,,,trigger)</f>
        <v>43432</v>
      </c>
      <c r="AG579" s="40">
        <f>_xll.qlInterestRateIndexMaturity($AA$21,AF579,)</f>
        <v>43524</v>
      </c>
      <c r="AH579" s="43" t="e">
        <f>_xll.qlTenorBasisValue(TenorBasis3M,AF579,_xll.ohTrigger(trigger,$AA$36))</f>
        <v>#NUM!</v>
      </c>
      <c r="AI579" s="90" t="e">
        <f>_xll.qlTenorBasisForwardRate(TenorBasis3M,AF579,_xll.ohTrigger(trigger,$AA$36))</f>
        <v>#NUM!</v>
      </c>
      <c r="AJ579" s="90">
        <f>_xll.qlIndexFixing($AA$21,$AE579,TRUE,_xll.ohTrigger(trigger))</f>
        <v>3.6109072901633634E-3</v>
      </c>
      <c r="AK579" s="43" t="e">
        <f>_xll.qlIndexFixing($AA$6,$AE579,TRUE,trigger)</f>
        <v>#NUM!</v>
      </c>
      <c r="AL579" s="45" t="e">
        <f t="shared" si="24"/>
        <v>#NUM!</v>
      </c>
    </row>
    <row r="580" spans="30:38" x14ac:dyDescent="0.2">
      <c r="AD580" s="122" t="s">
        <v>88</v>
      </c>
      <c r="AE580" s="40">
        <f>_xll.qlInterestRateIndexFixingDate($AA$21,AF580)</f>
        <v>43437</v>
      </c>
      <c r="AF580" s="40">
        <f>_xll.qlCalendarAdvance(calendar,$AF579,AD580,,,trigger)</f>
        <v>43439</v>
      </c>
      <c r="AG580" s="40">
        <f>_xll.qlInterestRateIndexMaturity($AA$21,AF580,)</f>
        <v>43529</v>
      </c>
      <c r="AH580" s="43" t="e">
        <f>_xll.qlTenorBasisValue(TenorBasis3M,AF580,_xll.ohTrigger(trigger,$AA$36))</f>
        <v>#NUM!</v>
      </c>
      <c r="AI580" s="90" t="e">
        <f>_xll.qlTenorBasisForwardRate(TenorBasis3M,AF580,_xll.ohTrigger(trigger,$AA$36))</f>
        <v>#NUM!</v>
      </c>
      <c r="AJ580" s="90">
        <f>_xll.qlIndexFixing($AA$21,$AE580,TRUE,_xll.ohTrigger(trigger))</f>
        <v>3.6545263682601359E-3</v>
      </c>
      <c r="AK580" s="43" t="e">
        <f>_xll.qlIndexFixing($AA$6,$AE580,TRUE,trigger)</f>
        <v>#NUM!</v>
      </c>
      <c r="AL580" s="45" t="e">
        <f t="shared" ref="AL580:AL643" si="25">(AJ580-AK580)*10000</f>
        <v>#NUM!</v>
      </c>
    </row>
    <row r="581" spans="30:38" x14ac:dyDescent="0.2">
      <c r="AD581" s="122" t="s">
        <v>88</v>
      </c>
      <c r="AE581" s="40">
        <f>_xll.qlInterestRateIndexFixingDate($AA$21,AF581)</f>
        <v>43444</v>
      </c>
      <c r="AF581" s="40">
        <f>_xll.qlCalendarAdvance(calendar,$AF580,AD581,,,trigger)</f>
        <v>43446</v>
      </c>
      <c r="AG581" s="40">
        <f>_xll.qlInterestRateIndexMaturity($AA$21,AF581,)</f>
        <v>43536</v>
      </c>
      <c r="AH581" s="43" t="e">
        <f>_xll.qlTenorBasisValue(TenorBasis3M,AF581,_xll.ohTrigger(trigger,$AA$36))</f>
        <v>#NUM!</v>
      </c>
      <c r="AI581" s="90" t="e">
        <f>_xll.qlTenorBasisForwardRate(TenorBasis3M,AF581,_xll.ohTrigger(trigger,$AA$36))</f>
        <v>#NUM!</v>
      </c>
      <c r="AJ581" s="90">
        <f>_xll.qlIndexFixing($AA$21,$AE581,TRUE,_xll.ohTrigger(trigger))</f>
        <v>3.7054848615287739E-3</v>
      </c>
      <c r="AK581" s="43" t="e">
        <f>_xll.qlIndexFixing($AA$6,$AE581,TRUE,trigger)</f>
        <v>#NUM!</v>
      </c>
      <c r="AL581" s="45" t="e">
        <f t="shared" si="25"/>
        <v>#NUM!</v>
      </c>
    </row>
    <row r="582" spans="30:38" x14ac:dyDescent="0.2">
      <c r="AD582" s="122" t="s">
        <v>88</v>
      </c>
      <c r="AE582" s="40">
        <f>_xll.qlInterestRateIndexFixingDate($AA$21,AF582)</f>
        <v>43451</v>
      </c>
      <c r="AF582" s="40">
        <f>_xll.qlCalendarAdvance(calendar,$AF581,AD582,,,trigger)</f>
        <v>43453</v>
      </c>
      <c r="AG582" s="40">
        <f>_xll.qlInterestRateIndexMaturity($AA$21,AF582,)</f>
        <v>43543</v>
      </c>
      <c r="AH582" s="43" t="e">
        <f>_xll.qlTenorBasisValue(TenorBasis3M,AF582,_xll.ohTrigger(trigger,$AA$36))</f>
        <v>#NUM!</v>
      </c>
      <c r="AI582" s="90" t="e">
        <f>_xll.qlTenorBasisForwardRate(TenorBasis3M,AF582,_xll.ohTrigger(trigger,$AA$36))</f>
        <v>#NUM!</v>
      </c>
      <c r="AJ582" s="90">
        <f>_xll.qlIndexFixing($AA$21,$AE582,TRUE,_xll.ohTrigger(trigger))</f>
        <v>3.7564647262593454E-3</v>
      </c>
      <c r="AK582" s="43" t="e">
        <f>_xll.qlIndexFixing($AA$6,$AE582,TRUE,trigger)</f>
        <v>#NUM!</v>
      </c>
      <c r="AL582" s="45" t="e">
        <f t="shared" si="25"/>
        <v>#NUM!</v>
      </c>
    </row>
    <row r="583" spans="30:38" x14ac:dyDescent="0.2">
      <c r="AD583" s="122" t="s">
        <v>88</v>
      </c>
      <c r="AE583" s="40">
        <f>_xll.qlInterestRateIndexFixingDate($AA$21,AF583)</f>
        <v>43455</v>
      </c>
      <c r="AF583" s="40">
        <f>_xll.qlCalendarAdvance(calendar,$AF582,AD583,,,trigger)</f>
        <v>43461</v>
      </c>
      <c r="AG583" s="40">
        <f>_xll.qlInterestRateIndexMaturity($AA$21,AF583,)</f>
        <v>43551</v>
      </c>
      <c r="AH583" s="43" t="e">
        <f>_xll.qlTenorBasisValue(TenorBasis3M,AF583,_xll.ohTrigger(trigger,$AA$36))</f>
        <v>#NUM!</v>
      </c>
      <c r="AI583" s="90" t="e">
        <f>_xll.qlTenorBasisForwardRate(TenorBasis3M,AF583,_xll.ohTrigger(trigger,$AA$36))</f>
        <v>#NUM!</v>
      </c>
      <c r="AJ583" s="90">
        <f>_xll.qlIndexFixing($AA$21,$AE583,TRUE,_xll.ohTrigger(trigger))</f>
        <v>3.8147535989727643E-3</v>
      </c>
      <c r="AK583" s="43" t="e">
        <f>_xll.qlIndexFixing($AA$6,$AE583,TRUE,trigger)</f>
        <v>#NUM!</v>
      </c>
      <c r="AL583" s="45" t="e">
        <f t="shared" si="25"/>
        <v>#NUM!</v>
      </c>
    </row>
    <row r="584" spans="30:38" x14ac:dyDescent="0.2">
      <c r="AD584" s="122" t="s">
        <v>88</v>
      </c>
      <c r="AE584" s="40">
        <f>_xll.qlInterestRateIndexFixingDate($AA$21,AF584)</f>
        <v>43465</v>
      </c>
      <c r="AF584" s="40">
        <f>_xll.qlCalendarAdvance(calendar,$AF583,AD584,,,trigger)</f>
        <v>43468</v>
      </c>
      <c r="AG584" s="40">
        <f>_xll.qlInterestRateIndexMaturity($AA$21,AF584,)</f>
        <v>43558</v>
      </c>
      <c r="AH584" s="43" t="e">
        <f>_xll.qlTenorBasisValue(TenorBasis3M,AF584,_xll.ohTrigger(trigger,$AA$36))</f>
        <v>#NUM!</v>
      </c>
      <c r="AI584" s="90" t="e">
        <f>_xll.qlTenorBasisForwardRate(TenorBasis3M,AF584,_xll.ohTrigger(trigger,$AA$36))</f>
        <v>#NUM!</v>
      </c>
      <c r="AJ584" s="90">
        <f>_xll.qlIndexFixing($AA$21,$AE584,TRUE,_xll.ohTrigger(trigger))</f>
        <v>3.8657792623881804E-3</v>
      </c>
      <c r="AK584" s="43" t="e">
        <f>_xll.qlIndexFixing($AA$6,$AE584,TRUE,trigger)</f>
        <v>#NUM!</v>
      </c>
      <c r="AL584" s="45" t="e">
        <f t="shared" si="25"/>
        <v>#NUM!</v>
      </c>
    </row>
    <row r="585" spans="30:38" x14ac:dyDescent="0.2">
      <c r="AD585" s="122" t="s">
        <v>88</v>
      </c>
      <c r="AE585" s="40">
        <f>_xll.qlInterestRateIndexFixingDate($AA$21,AF585)</f>
        <v>43473</v>
      </c>
      <c r="AF585" s="40">
        <f>_xll.qlCalendarAdvance(calendar,$AF584,AD585,,,trigger)</f>
        <v>43475</v>
      </c>
      <c r="AG585" s="40">
        <f>_xll.qlInterestRateIndexMaturity($AA$21,AF585,)</f>
        <v>43565</v>
      </c>
      <c r="AH585" s="43" t="e">
        <f>_xll.qlTenorBasisValue(TenorBasis3M,AF585,_xll.ohTrigger(trigger,$AA$36))</f>
        <v>#NUM!</v>
      </c>
      <c r="AI585" s="90" t="e">
        <f>_xll.qlTenorBasisForwardRate(TenorBasis3M,AF585,_xll.ohTrigger(trigger,$AA$36))</f>
        <v>#NUM!</v>
      </c>
      <c r="AJ585" s="90">
        <f>_xll.qlIndexFixing($AA$21,$AE585,TRUE,_xll.ohTrigger(trigger))</f>
        <v>3.9168262997817394E-3</v>
      </c>
      <c r="AK585" s="43" t="e">
        <f>_xll.qlIndexFixing($AA$6,$AE585,TRUE,trigger)</f>
        <v>#NUM!</v>
      </c>
      <c r="AL585" s="45" t="e">
        <f t="shared" si="25"/>
        <v>#NUM!</v>
      </c>
    </row>
    <row r="586" spans="30:38" x14ac:dyDescent="0.2">
      <c r="AD586" s="122" t="s">
        <v>88</v>
      </c>
      <c r="AE586" s="40">
        <f>_xll.qlInterestRateIndexFixingDate($AA$21,AF586)</f>
        <v>43480</v>
      </c>
      <c r="AF586" s="40">
        <f>_xll.qlCalendarAdvance(calendar,$AF585,AD586,,,trigger)</f>
        <v>43482</v>
      </c>
      <c r="AG586" s="40">
        <f>_xll.qlInterestRateIndexMaturity($AA$21,AF586,)</f>
        <v>43572</v>
      </c>
      <c r="AH586" s="43" t="e">
        <f>_xll.qlTenorBasisValue(TenorBasis3M,AF586,_xll.ohTrigger(trigger,$AA$36))</f>
        <v>#NUM!</v>
      </c>
      <c r="AI586" s="90" t="e">
        <f>_xll.qlTenorBasisForwardRate(TenorBasis3M,AF586,_xll.ohTrigger(trigger,$AA$36))</f>
        <v>#NUM!</v>
      </c>
      <c r="AJ586" s="90">
        <f>_xll.qlIndexFixing($AA$21,$AE586,TRUE,_xll.ohTrigger(trigger))</f>
        <v>3.9678947119528019E-3</v>
      </c>
      <c r="AK586" s="43" t="e">
        <f>_xll.qlIndexFixing($AA$6,$AE586,TRUE,trigger)</f>
        <v>#NUM!</v>
      </c>
      <c r="AL586" s="45" t="e">
        <f t="shared" si="25"/>
        <v>#NUM!</v>
      </c>
    </row>
    <row r="587" spans="30:38" x14ac:dyDescent="0.2">
      <c r="AD587" s="122" t="s">
        <v>88</v>
      </c>
      <c r="AE587" s="40">
        <f>_xll.qlInterestRateIndexFixingDate($AA$21,AF587)</f>
        <v>43487</v>
      </c>
      <c r="AF587" s="40">
        <f>_xll.qlCalendarAdvance(calendar,$AF586,AD587,,,trigger)</f>
        <v>43489</v>
      </c>
      <c r="AG587" s="40">
        <f>_xll.qlInterestRateIndexMaturity($AA$21,AF587,)</f>
        <v>43579</v>
      </c>
      <c r="AH587" s="43" t="e">
        <f>_xll.qlTenorBasisValue(TenorBasis3M,AF587,_xll.ohTrigger(trigger,$AA$36))</f>
        <v>#NUM!</v>
      </c>
      <c r="AI587" s="90" t="e">
        <f>_xll.qlTenorBasisForwardRate(TenorBasis3M,AF587,_xll.ohTrigger(trigger,$AA$36))</f>
        <v>#NUM!</v>
      </c>
      <c r="AJ587" s="90">
        <f>_xll.qlIndexFixing($AA$21,$AE587,TRUE,_xll.ohTrigger(trigger))</f>
        <v>4.018984499703393E-3</v>
      </c>
      <c r="AK587" s="43" t="e">
        <f>_xll.qlIndexFixing($AA$6,$AE587,TRUE,trigger)</f>
        <v>#NUM!</v>
      </c>
      <c r="AL587" s="45" t="e">
        <f t="shared" si="25"/>
        <v>#NUM!</v>
      </c>
    </row>
    <row r="588" spans="30:38" x14ac:dyDescent="0.2">
      <c r="AD588" s="122" t="s">
        <v>88</v>
      </c>
      <c r="AE588" s="40">
        <f>_xll.qlInterestRateIndexFixingDate($AA$21,AF588)</f>
        <v>43494</v>
      </c>
      <c r="AF588" s="40">
        <f>_xll.qlCalendarAdvance(calendar,$AF587,AD588,,,trigger)</f>
        <v>43496</v>
      </c>
      <c r="AG588" s="40">
        <f>_xll.qlInterestRateIndexMaturity($AA$21,AF588,)</f>
        <v>43585</v>
      </c>
      <c r="AH588" s="43" t="e">
        <f>_xll.qlTenorBasisValue(TenorBasis3M,AF588,_xll.ohTrigger(trigger,$AA$36))</f>
        <v>#NUM!</v>
      </c>
      <c r="AI588" s="90" t="e">
        <f>_xll.qlTenorBasisForwardRate(TenorBasis3M,AF588,_xll.ohTrigger(trigger,$AA$36))</f>
        <v>#NUM!</v>
      </c>
      <c r="AJ588" s="90">
        <f>_xll.qlIndexFixing($AA$21,$AE588,TRUE,_xll.ohTrigger(trigger))</f>
        <v>4.066418044259207E-3</v>
      </c>
      <c r="AK588" s="43" t="e">
        <f>_xll.qlIndexFixing($AA$6,$AE588,TRUE,trigger)</f>
        <v>#NUM!</v>
      </c>
      <c r="AL588" s="45" t="e">
        <f t="shared" si="25"/>
        <v>#NUM!</v>
      </c>
    </row>
    <row r="589" spans="30:38" x14ac:dyDescent="0.2">
      <c r="AD589" s="122" t="s">
        <v>88</v>
      </c>
      <c r="AE589" s="40">
        <f>_xll.qlInterestRateIndexFixingDate($AA$21,AF589)</f>
        <v>43501</v>
      </c>
      <c r="AF589" s="40">
        <f>_xll.qlCalendarAdvance(calendar,$AF588,AD589,,,trigger)</f>
        <v>43503</v>
      </c>
      <c r="AG589" s="40">
        <f>_xll.qlInterestRateIndexMaturity($AA$21,AF589,)</f>
        <v>43592</v>
      </c>
      <c r="AH589" s="43" t="e">
        <f>_xll.qlTenorBasisValue(TenorBasis3M,AF589,_xll.ohTrigger(trigger,$AA$36))</f>
        <v>#NUM!</v>
      </c>
      <c r="AI589" s="90" t="e">
        <f>_xll.qlTenorBasisForwardRate(TenorBasis3M,AF589,_xll.ohTrigger(trigger,$AA$36))</f>
        <v>#NUM!</v>
      </c>
      <c r="AJ589" s="90">
        <f>_xll.qlIndexFixing($AA$21,$AE589,TRUE,_xll.ohTrigger(trigger))</f>
        <v>4.1175484776762965E-3</v>
      </c>
      <c r="AK589" s="43" t="e">
        <f>_xll.qlIndexFixing($AA$6,$AE589,TRUE,trigger)</f>
        <v>#NUM!</v>
      </c>
      <c r="AL589" s="45" t="e">
        <f t="shared" si="25"/>
        <v>#NUM!</v>
      </c>
    </row>
    <row r="590" spans="30:38" x14ac:dyDescent="0.2">
      <c r="AD590" s="122" t="s">
        <v>88</v>
      </c>
      <c r="AE590" s="40">
        <f>_xll.qlInterestRateIndexFixingDate($AA$21,AF590)</f>
        <v>43508</v>
      </c>
      <c r="AF590" s="40">
        <f>_xll.qlCalendarAdvance(calendar,$AF589,AD590,,,trigger)</f>
        <v>43510</v>
      </c>
      <c r="AG590" s="40">
        <f>_xll.qlInterestRateIndexMaturity($AA$21,AF590,)</f>
        <v>43599</v>
      </c>
      <c r="AH590" s="43" t="e">
        <f>_xll.qlTenorBasisValue(TenorBasis3M,AF590,_xll.ohTrigger(trigger,$AA$36))</f>
        <v>#NUM!</v>
      </c>
      <c r="AI590" s="90" t="e">
        <f>_xll.qlTenorBasisForwardRate(TenorBasis3M,AF590,_xll.ohTrigger(trigger,$AA$36))</f>
        <v>#NUM!</v>
      </c>
      <c r="AJ590" s="90">
        <f>_xll.qlIndexFixing($AA$21,$AE590,TRUE,_xll.ohTrigger(trigger))</f>
        <v>4.1687002815206107E-3</v>
      </c>
      <c r="AK590" s="43" t="e">
        <f>_xll.qlIndexFixing($AA$6,$AE590,TRUE,trigger)</f>
        <v>#NUM!</v>
      </c>
      <c r="AL590" s="45" t="e">
        <f t="shared" si="25"/>
        <v>#NUM!</v>
      </c>
    </row>
    <row r="591" spans="30:38" x14ac:dyDescent="0.2">
      <c r="AD591" s="122" t="s">
        <v>88</v>
      </c>
      <c r="AE591" s="40">
        <f>_xll.qlInterestRateIndexFixingDate($AA$21,AF591)</f>
        <v>43515</v>
      </c>
      <c r="AF591" s="40">
        <f>_xll.qlCalendarAdvance(calendar,$AF590,AD591,,,trigger)</f>
        <v>43517</v>
      </c>
      <c r="AG591" s="40">
        <f>_xll.qlInterestRateIndexMaturity($AA$21,AF591,)</f>
        <v>43606</v>
      </c>
      <c r="AH591" s="43" t="e">
        <f>_xll.qlTenorBasisValue(TenorBasis3M,AF591,_xll.ohTrigger(trigger,$AA$36))</f>
        <v>#NUM!</v>
      </c>
      <c r="AI591" s="90" t="e">
        <f>_xll.qlTenorBasisForwardRate(TenorBasis3M,AF591,_xll.ohTrigger(trigger,$AA$36))</f>
        <v>#NUM!</v>
      </c>
      <c r="AJ591" s="90">
        <f>_xll.qlIndexFixing($AA$21,$AE591,TRUE,_xll.ohTrigger(trigger))</f>
        <v>4.2198734565843266E-3</v>
      </c>
      <c r="AK591" s="43" t="e">
        <f>_xll.qlIndexFixing($AA$6,$AE591,TRUE,trigger)</f>
        <v>#NUM!</v>
      </c>
      <c r="AL591" s="45" t="e">
        <f t="shared" si="25"/>
        <v>#NUM!</v>
      </c>
    </row>
    <row r="592" spans="30:38" x14ac:dyDescent="0.2">
      <c r="AD592" s="122" t="s">
        <v>88</v>
      </c>
      <c r="AE592" s="40">
        <f>_xll.qlInterestRateIndexFixingDate($AA$21,AF592)</f>
        <v>43522</v>
      </c>
      <c r="AF592" s="40">
        <f>_xll.qlCalendarAdvance(calendar,$AF591,AD592,,,trigger)</f>
        <v>43524</v>
      </c>
      <c r="AG592" s="40">
        <f>_xll.qlInterestRateIndexMaturity($AA$21,AF592,)</f>
        <v>43616</v>
      </c>
      <c r="AH592" s="43" t="e">
        <f>_xll.qlTenorBasisValue(TenorBasis3M,AF592,_xll.ohTrigger(trigger,$AA$36))</f>
        <v>#NUM!</v>
      </c>
      <c r="AI592" s="90" t="e">
        <f>_xll.qlTenorBasisForwardRate(TenorBasis3M,AF592,_xll.ohTrigger(trigger,$AA$36))</f>
        <v>#NUM!</v>
      </c>
      <c r="AJ592" s="90">
        <f>_xll.qlIndexFixing($AA$21,$AE592,TRUE,_xll.ohTrigger(trigger))</f>
        <v>4.282126987760591E-3</v>
      </c>
      <c r="AK592" s="43" t="e">
        <f>_xll.qlIndexFixing($AA$6,$AE592,TRUE,trigger)</f>
        <v>#NUM!</v>
      </c>
      <c r="AL592" s="45" t="e">
        <f t="shared" si="25"/>
        <v>#NUM!</v>
      </c>
    </row>
    <row r="593" spans="30:38" x14ac:dyDescent="0.2">
      <c r="AD593" s="122" t="s">
        <v>88</v>
      </c>
      <c r="AE593" s="40">
        <f>_xll.qlInterestRateIndexFixingDate($AA$21,AF593)</f>
        <v>43529</v>
      </c>
      <c r="AF593" s="40">
        <f>_xll.qlCalendarAdvance(calendar,$AF592,AD593,,,trigger)</f>
        <v>43531</v>
      </c>
      <c r="AG593" s="40">
        <f>_xll.qlInterestRateIndexMaturity($AA$21,AF593,)</f>
        <v>43623</v>
      </c>
      <c r="AH593" s="43" t="e">
        <f>_xll.qlTenorBasisValue(TenorBasis3M,AF593,_xll.ohTrigger(trigger,$AA$36))</f>
        <v>#NUM!</v>
      </c>
      <c r="AI593" s="90" t="e">
        <f>_xll.qlTenorBasisForwardRate(TenorBasis3M,AF593,_xll.ohTrigger(trigger,$AA$36))</f>
        <v>#NUM!</v>
      </c>
      <c r="AJ593" s="90">
        <f>_xll.qlIndexFixing($AA$21,$AE593,TRUE,_xll.ohTrigger(trigger))</f>
        <v>4.333349325482393E-3</v>
      </c>
      <c r="AK593" s="43" t="e">
        <f>_xll.qlIndexFixing($AA$6,$AE593,TRUE,trigger)</f>
        <v>#NUM!</v>
      </c>
      <c r="AL593" s="45" t="e">
        <f t="shared" si="25"/>
        <v>#NUM!</v>
      </c>
    </row>
    <row r="594" spans="30:38" x14ac:dyDescent="0.2">
      <c r="AD594" s="122" t="s">
        <v>88</v>
      </c>
      <c r="AE594" s="40">
        <f>_xll.qlInterestRateIndexFixingDate($AA$21,AF594)</f>
        <v>43536</v>
      </c>
      <c r="AF594" s="40">
        <f>_xll.qlCalendarAdvance(calendar,$AF593,AD594,,,trigger)</f>
        <v>43538</v>
      </c>
      <c r="AG594" s="40">
        <f>_xll.qlInterestRateIndexMaturity($AA$21,AF594,)</f>
        <v>43630</v>
      </c>
      <c r="AH594" s="43" t="e">
        <f>_xll.qlTenorBasisValue(TenorBasis3M,AF594,_xll.ohTrigger(trigger,$AA$36))</f>
        <v>#NUM!</v>
      </c>
      <c r="AI594" s="90" t="e">
        <f>_xll.qlTenorBasisForwardRate(TenorBasis3M,AF594,_xll.ohTrigger(trigger,$AA$36))</f>
        <v>#NUM!</v>
      </c>
      <c r="AJ594" s="90">
        <f>_xll.qlIndexFixing($AA$21,$AE594,TRUE,_xll.ohTrigger(trigger))</f>
        <v>4.3845930595992864E-3</v>
      </c>
      <c r="AK594" s="43" t="e">
        <f>_xll.qlIndexFixing($AA$6,$AE594,TRUE,trigger)</f>
        <v>#NUM!</v>
      </c>
      <c r="AL594" s="45" t="e">
        <f t="shared" si="25"/>
        <v>#NUM!</v>
      </c>
    </row>
    <row r="595" spans="30:38" x14ac:dyDescent="0.2">
      <c r="AD595" s="122" t="s">
        <v>88</v>
      </c>
      <c r="AE595" s="40">
        <f>_xll.qlInterestRateIndexFixingDate($AA$21,AF595)</f>
        <v>43543</v>
      </c>
      <c r="AF595" s="40">
        <f>_xll.qlCalendarAdvance(calendar,$AF594,AD595,,,trigger)</f>
        <v>43545</v>
      </c>
      <c r="AG595" s="40">
        <f>_xll.qlInterestRateIndexMaturity($AA$21,AF595,)</f>
        <v>43637</v>
      </c>
      <c r="AH595" s="43" t="e">
        <f>_xll.qlTenorBasisValue(TenorBasis3M,AF595,_xll.ohTrigger(trigger,$AA$36))</f>
        <v>#NUM!</v>
      </c>
      <c r="AI595" s="90" t="e">
        <f>_xll.qlTenorBasisForwardRate(TenorBasis3M,AF595,_xll.ohTrigger(trigger,$AA$36))</f>
        <v>#NUM!</v>
      </c>
      <c r="AJ595" s="90">
        <f>_xll.qlIndexFixing($AA$21,$AE595,TRUE,_xll.ohTrigger(trigger))</f>
        <v>4.4358581909323524E-3</v>
      </c>
      <c r="AK595" s="43" t="e">
        <f>_xll.qlIndexFixing($AA$6,$AE595,TRUE,trigger)</f>
        <v>#NUM!</v>
      </c>
      <c r="AL595" s="45" t="e">
        <f t="shared" si="25"/>
        <v>#NUM!</v>
      </c>
    </row>
    <row r="596" spans="30:38" x14ac:dyDescent="0.2">
      <c r="AD596" s="122" t="s">
        <v>88</v>
      </c>
      <c r="AE596" s="40">
        <f>_xll.qlInterestRateIndexFixingDate($AA$21,AF596)</f>
        <v>43550</v>
      </c>
      <c r="AF596" s="40">
        <f>_xll.qlCalendarAdvance(calendar,$AF595,AD596,,,trigger)</f>
        <v>43552</v>
      </c>
      <c r="AG596" s="40">
        <f>_xll.qlInterestRateIndexMaturity($AA$21,AF596,)</f>
        <v>43644</v>
      </c>
      <c r="AH596" s="43" t="e">
        <f>_xll.qlTenorBasisValue(TenorBasis3M,AF596,_xll.ohTrigger(trigger,$AA$36))</f>
        <v>#NUM!</v>
      </c>
      <c r="AI596" s="90" t="e">
        <f>_xll.qlTenorBasisForwardRate(TenorBasis3M,AF596,_xll.ohTrigger(trigger,$AA$36))</f>
        <v>#NUM!</v>
      </c>
      <c r="AJ596" s="90">
        <f>_xll.qlIndexFixing($AA$21,$AE596,TRUE,_xll.ohTrigger(trigger))</f>
        <v>4.4871447203026736E-3</v>
      </c>
      <c r="AK596" s="43" t="e">
        <f>_xll.qlIndexFixing($AA$6,$AE596,TRUE,trigger)</f>
        <v>#NUM!</v>
      </c>
      <c r="AL596" s="45" t="e">
        <f t="shared" si="25"/>
        <v>#NUM!</v>
      </c>
    </row>
    <row r="597" spans="30:38" x14ac:dyDescent="0.2">
      <c r="AD597" s="122" t="s">
        <v>88</v>
      </c>
      <c r="AE597" s="40">
        <f>_xll.qlInterestRateIndexFixingDate($AA$21,AF597)</f>
        <v>43557</v>
      </c>
      <c r="AF597" s="40">
        <f>_xll.qlCalendarAdvance(calendar,$AF596,AD597,,,trigger)</f>
        <v>43559</v>
      </c>
      <c r="AG597" s="40">
        <f>_xll.qlInterestRateIndexMaturity($AA$21,AF597,)</f>
        <v>43650</v>
      </c>
      <c r="AH597" s="43" t="e">
        <f>_xll.qlTenorBasisValue(TenorBasis3M,AF597,_xll.ohTrigger(trigger,$AA$36))</f>
        <v>#NUM!</v>
      </c>
      <c r="AI597" s="90" t="e">
        <f>_xll.qlTenorBasisForwardRate(TenorBasis3M,AF597,_xll.ohTrigger(trigger,$AA$36))</f>
        <v>#NUM!</v>
      </c>
      <c r="AJ597" s="90">
        <f>_xll.qlIndexFixing($AA$21,$AE597,TRUE,_xll.ohTrigger(trigger))</f>
        <v>4.5347553110722406E-3</v>
      </c>
      <c r="AK597" s="43" t="e">
        <f>_xll.qlIndexFixing($AA$6,$AE597,TRUE,trigger)</f>
        <v>#NUM!</v>
      </c>
      <c r="AL597" s="45" t="e">
        <f t="shared" si="25"/>
        <v>#NUM!</v>
      </c>
    </row>
    <row r="598" spans="30:38" x14ac:dyDescent="0.2">
      <c r="AD598" s="122" t="s">
        <v>88</v>
      </c>
      <c r="AE598" s="40">
        <f>_xll.qlInterestRateIndexFixingDate($AA$21,AF598)</f>
        <v>43564</v>
      </c>
      <c r="AF598" s="40">
        <f>_xll.qlCalendarAdvance(calendar,$AF597,AD598,,,trigger)</f>
        <v>43566</v>
      </c>
      <c r="AG598" s="40">
        <f>_xll.qlInterestRateIndexMaturity($AA$21,AF598,)</f>
        <v>43657</v>
      </c>
      <c r="AH598" s="43" t="e">
        <f>_xll.qlTenorBasisValue(TenorBasis3M,AF598,_xll.ohTrigger(trigger,$AA$36))</f>
        <v>#NUM!</v>
      </c>
      <c r="AI598" s="90" t="e">
        <f>_xll.qlTenorBasisForwardRate(TenorBasis3M,AF598,_xll.ohTrigger(trigger,$AA$36))</f>
        <v>#NUM!</v>
      </c>
      <c r="AJ598" s="90">
        <f>_xll.qlIndexFixing($AA$21,$AE598,TRUE,_xll.ohTrigger(trigger))</f>
        <v>4.5860824605373982E-3</v>
      </c>
      <c r="AK598" s="43" t="e">
        <f>_xll.qlIndexFixing($AA$6,$AE598,TRUE,trigger)</f>
        <v>#NUM!</v>
      </c>
      <c r="AL598" s="45" t="e">
        <f t="shared" si="25"/>
        <v>#NUM!</v>
      </c>
    </row>
    <row r="599" spans="30:38" x14ac:dyDescent="0.2">
      <c r="AD599" s="122" t="s">
        <v>88</v>
      </c>
      <c r="AE599" s="40">
        <f>_xll.qlInterestRateIndexFixingDate($AA$21,AF599)</f>
        <v>43571</v>
      </c>
      <c r="AF599" s="40">
        <f>_xll.qlCalendarAdvance(calendar,$AF598,AD599,,,trigger)</f>
        <v>43573</v>
      </c>
      <c r="AG599" s="40">
        <f>_xll.qlInterestRateIndexMaturity($AA$21,AF599,)</f>
        <v>43664</v>
      </c>
      <c r="AH599" s="43" t="e">
        <f>_xll.qlTenorBasisValue(TenorBasis3M,AF599,_xll.ohTrigger(trigger,$AA$36))</f>
        <v>#NUM!</v>
      </c>
      <c r="AI599" s="90" t="e">
        <f>_xll.qlTenorBasisForwardRate(TenorBasis3M,AF599,_xll.ohTrigger(trigger,$AA$36))</f>
        <v>#NUM!</v>
      </c>
      <c r="AJ599" s="90">
        <f>_xll.qlIndexFixing($AA$21,$AE599,TRUE,_xll.ohTrigger(trigger))</f>
        <v>4.6374310028654223E-3</v>
      </c>
      <c r="AK599" s="43" t="e">
        <f>_xll.qlIndexFixing($AA$6,$AE599,TRUE,trigger)</f>
        <v>#NUM!</v>
      </c>
      <c r="AL599" s="45" t="e">
        <f t="shared" si="25"/>
        <v>#NUM!</v>
      </c>
    </row>
    <row r="600" spans="30:38" x14ac:dyDescent="0.2">
      <c r="AD600" s="122" t="s">
        <v>88</v>
      </c>
      <c r="AE600" s="40">
        <f>_xll.qlInterestRateIndexFixingDate($AA$21,AF600)</f>
        <v>43578</v>
      </c>
      <c r="AF600" s="40">
        <f>_xll.qlCalendarAdvance(calendar,$AF599,AD600,,,trigger)</f>
        <v>43580</v>
      </c>
      <c r="AG600" s="40">
        <f>_xll.qlInterestRateIndexMaturity($AA$21,AF600,)</f>
        <v>43671</v>
      </c>
      <c r="AH600" s="43" t="e">
        <f>_xll.qlTenorBasisValue(TenorBasis3M,AF600,_xll.ohTrigger(trigger,$AA$36))</f>
        <v>#NUM!</v>
      </c>
      <c r="AI600" s="90" t="e">
        <f>_xll.qlTenorBasisForwardRate(TenorBasis3M,AF600,_xll.ohTrigger(trigger,$AA$36))</f>
        <v>#NUM!</v>
      </c>
      <c r="AJ600" s="90">
        <f>_xll.qlIndexFixing($AA$21,$AE600,TRUE,_xll.ohTrigger(trigger))</f>
        <v>4.6888009388732403E-3</v>
      </c>
      <c r="AK600" s="43" t="e">
        <f>_xll.qlIndexFixing($AA$6,$AE600,TRUE,trigger)</f>
        <v>#NUM!</v>
      </c>
      <c r="AL600" s="45" t="e">
        <f t="shared" si="25"/>
        <v>#NUM!</v>
      </c>
    </row>
    <row r="601" spans="30:38" x14ac:dyDescent="0.2">
      <c r="AD601" s="122" t="s">
        <v>88</v>
      </c>
      <c r="AE601" s="40">
        <f>_xll.qlInterestRateIndexFixingDate($AA$21,AF601)</f>
        <v>43584</v>
      </c>
      <c r="AF601" s="40">
        <f>_xll.qlCalendarAdvance(calendar,$AF600,AD601,,,trigger)</f>
        <v>43587</v>
      </c>
      <c r="AG601" s="40">
        <f>_xll.qlInterestRateIndexMaturity($AA$21,AF601,)</f>
        <v>43679</v>
      </c>
      <c r="AH601" s="43" t="e">
        <f>_xll.qlTenorBasisValue(TenorBasis3M,AF601,_xll.ohTrigger(trigger,$AA$36))</f>
        <v>#NUM!</v>
      </c>
      <c r="AI601" s="90" t="e">
        <f>_xll.qlTenorBasisForwardRate(TenorBasis3M,AF601,_xll.ohTrigger(trigger,$AA$36))</f>
        <v>#NUM!</v>
      </c>
      <c r="AJ601" s="90">
        <f>_xll.qlIndexFixing($AA$21,$AE601,TRUE,_xll.ohTrigger(trigger))</f>
        <v>4.7438983665430883E-3</v>
      </c>
      <c r="AK601" s="43" t="e">
        <f>_xll.qlIndexFixing($AA$6,$AE601,TRUE,trigger)</f>
        <v>#NUM!</v>
      </c>
      <c r="AL601" s="45" t="e">
        <f t="shared" si="25"/>
        <v>#NUM!</v>
      </c>
    </row>
    <row r="602" spans="30:38" x14ac:dyDescent="0.2">
      <c r="AD602" s="122" t="s">
        <v>88</v>
      </c>
      <c r="AE602" s="40">
        <f>_xll.qlInterestRateIndexFixingDate($AA$21,AF602)</f>
        <v>43592</v>
      </c>
      <c r="AF602" s="40">
        <f>_xll.qlCalendarAdvance(calendar,$AF601,AD602,,,trigger)</f>
        <v>43594</v>
      </c>
      <c r="AG602" s="40">
        <f>_xll.qlInterestRateIndexMaturity($AA$21,AF602,)</f>
        <v>43686</v>
      </c>
      <c r="AH602" s="43" t="e">
        <f>_xll.qlTenorBasisValue(TenorBasis3M,AF602,_xll.ohTrigger(trigger,$AA$36))</f>
        <v>#NUM!</v>
      </c>
      <c r="AI602" s="90" t="e">
        <f>_xll.qlTenorBasisForwardRate(TenorBasis3M,AF602,_xll.ohTrigger(trigger,$AA$36))</f>
        <v>#NUM!</v>
      </c>
      <c r="AJ602" s="90">
        <f>_xll.qlIndexFixing($AA$21,$AE602,TRUE,_xll.ohTrigger(trigger))</f>
        <v>4.7953133014352776E-3</v>
      </c>
      <c r="AK602" s="43" t="e">
        <f>_xll.qlIndexFixing($AA$6,$AE602,TRUE,trigger)</f>
        <v>#NUM!</v>
      </c>
      <c r="AL602" s="45" t="e">
        <f t="shared" si="25"/>
        <v>#NUM!</v>
      </c>
    </row>
    <row r="603" spans="30:38" x14ac:dyDescent="0.2">
      <c r="AD603" s="122" t="s">
        <v>88</v>
      </c>
      <c r="AE603" s="40">
        <f>_xll.qlInterestRateIndexFixingDate($AA$21,AF603)</f>
        <v>43599</v>
      </c>
      <c r="AF603" s="40">
        <f>_xll.qlCalendarAdvance(calendar,$AF602,AD603,,,trigger)</f>
        <v>43601</v>
      </c>
      <c r="AG603" s="40">
        <f>_xll.qlInterestRateIndexMaturity($AA$21,AF603,)</f>
        <v>43693</v>
      </c>
      <c r="AH603" s="43" t="e">
        <f>_xll.qlTenorBasisValue(TenorBasis3M,AF603,_xll.ohTrigger(trigger,$AA$36))</f>
        <v>#NUM!</v>
      </c>
      <c r="AI603" s="90" t="e">
        <f>_xll.qlTenorBasisForwardRate(TenorBasis3M,AF603,_xll.ohTrigger(trigger,$AA$36))</f>
        <v>#NUM!</v>
      </c>
      <c r="AJ603" s="90">
        <f>_xll.qlIndexFixing($AA$21,$AE603,TRUE,_xll.ohTrigger(trigger))</f>
        <v>4.8467496401340187E-3</v>
      </c>
      <c r="AK603" s="43" t="e">
        <f>_xll.qlIndexFixing($AA$6,$AE603,TRUE,trigger)</f>
        <v>#NUM!</v>
      </c>
      <c r="AL603" s="45" t="e">
        <f t="shared" si="25"/>
        <v>#NUM!</v>
      </c>
    </row>
    <row r="604" spans="30:38" x14ac:dyDescent="0.2">
      <c r="AD604" s="122" t="s">
        <v>88</v>
      </c>
      <c r="AE604" s="40">
        <f>_xll.qlInterestRateIndexFixingDate($AA$21,AF604)</f>
        <v>43606</v>
      </c>
      <c r="AF604" s="40">
        <f>_xll.qlCalendarAdvance(calendar,$AF603,AD604,,,trigger)</f>
        <v>43608</v>
      </c>
      <c r="AG604" s="40">
        <f>_xll.qlInterestRateIndexMaturity($AA$21,AF604,)</f>
        <v>43700</v>
      </c>
      <c r="AH604" s="43" t="e">
        <f>_xll.qlTenorBasisValue(TenorBasis3M,AF604,_xll.ohTrigger(trigger,$AA$36))</f>
        <v>#NUM!</v>
      </c>
      <c r="AI604" s="90" t="e">
        <f>_xll.qlTenorBasisForwardRate(TenorBasis3M,AF604,_xll.ohTrigger(trigger,$AA$36))</f>
        <v>#NUM!</v>
      </c>
      <c r="AJ604" s="90">
        <f>_xll.qlIndexFixing($AA$21,$AE604,TRUE,_xll.ohTrigger(trigger))</f>
        <v>4.8982073834630034E-3</v>
      </c>
      <c r="AK604" s="43" t="e">
        <f>_xll.qlIndexFixing($AA$6,$AE604,TRUE,trigger)</f>
        <v>#NUM!</v>
      </c>
      <c r="AL604" s="45" t="e">
        <f t="shared" si="25"/>
        <v>#NUM!</v>
      </c>
    </row>
    <row r="605" spans="30:38" x14ac:dyDescent="0.2">
      <c r="AD605" s="122" t="s">
        <v>88</v>
      </c>
      <c r="AE605" s="40">
        <f>_xll.qlInterestRateIndexFixingDate($AA$21,AF605)</f>
        <v>43613</v>
      </c>
      <c r="AF605" s="40">
        <f>_xll.qlCalendarAdvance(calendar,$AF604,AD605,,,trigger)</f>
        <v>43615</v>
      </c>
      <c r="AG605" s="40">
        <f>_xll.qlInterestRateIndexMaturity($AA$21,AF605,)</f>
        <v>43707</v>
      </c>
      <c r="AH605" s="43" t="e">
        <f>_xll.qlTenorBasisValue(TenorBasis3M,AF605,_xll.ohTrigger(trigger,$AA$36))</f>
        <v>#NUM!</v>
      </c>
      <c r="AI605" s="90" t="e">
        <f>_xll.qlTenorBasisForwardRate(TenorBasis3M,AF605,_xll.ohTrigger(trigger,$AA$36))</f>
        <v>#NUM!</v>
      </c>
      <c r="AJ605" s="90">
        <f>_xll.qlIndexFixing($AA$21,$AE605,TRUE,_xll.ohTrigger(trigger))</f>
        <v>4.9496865322493939E-3</v>
      </c>
      <c r="AK605" s="43" t="e">
        <f>_xll.qlIndexFixing($AA$6,$AE605,TRUE,trigger)</f>
        <v>#NUM!</v>
      </c>
      <c r="AL605" s="45" t="e">
        <f t="shared" si="25"/>
        <v>#NUM!</v>
      </c>
    </row>
    <row r="606" spans="30:38" x14ac:dyDescent="0.2">
      <c r="AD606" s="122" t="s">
        <v>88</v>
      </c>
      <c r="AE606" s="40">
        <f>_xll.qlInterestRateIndexFixingDate($AA$21,AF606)</f>
        <v>43620</v>
      </c>
      <c r="AF606" s="40">
        <f>_xll.qlCalendarAdvance(calendar,$AF605,AD606,,,trigger)</f>
        <v>43622</v>
      </c>
      <c r="AG606" s="40">
        <f>_xll.qlInterestRateIndexMaturity($AA$21,AF606,)</f>
        <v>43714</v>
      </c>
      <c r="AH606" s="43" t="e">
        <f>_xll.qlTenorBasisValue(TenorBasis3M,AF606,_xll.ohTrigger(trigger,$AA$36))</f>
        <v>#NUM!</v>
      </c>
      <c r="AI606" s="90" t="e">
        <f>_xll.qlTenorBasisForwardRate(TenorBasis3M,AF606,_xll.ohTrigger(trigger,$AA$36))</f>
        <v>#NUM!</v>
      </c>
      <c r="AJ606" s="90">
        <f>_xll.qlIndexFixing($AA$21,$AE606,TRUE,_xll.ohTrigger(trigger))</f>
        <v>5.0011870873168801E-3</v>
      </c>
      <c r="AK606" s="43" t="e">
        <f>_xll.qlIndexFixing($AA$6,$AE606,TRUE,trigger)</f>
        <v>#NUM!</v>
      </c>
      <c r="AL606" s="45" t="e">
        <f t="shared" si="25"/>
        <v>#NUM!</v>
      </c>
    </row>
    <row r="607" spans="30:38" x14ac:dyDescent="0.2">
      <c r="AD607" s="122" t="s">
        <v>88</v>
      </c>
      <c r="AE607" s="40">
        <f>_xll.qlInterestRateIndexFixingDate($AA$21,AF607)</f>
        <v>43627</v>
      </c>
      <c r="AF607" s="40">
        <f>_xll.qlCalendarAdvance(calendar,$AF606,AD607,,,trigger)</f>
        <v>43629</v>
      </c>
      <c r="AG607" s="40">
        <f>_xll.qlInterestRateIndexMaturity($AA$21,AF607,)</f>
        <v>43721</v>
      </c>
      <c r="AH607" s="43" t="e">
        <f>_xll.qlTenorBasisValue(TenorBasis3M,AF607,_xll.ohTrigger(trigger,$AA$36))</f>
        <v>#NUM!</v>
      </c>
      <c r="AI607" s="90" t="e">
        <f>_xll.qlTenorBasisForwardRate(TenorBasis3M,AF607,_xll.ohTrigger(trigger,$AA$36))</f>
        <v>#NUM!</v>
      </c>
      <c r="AJ607" s="90">
        <f>_xll.qlIndexFixing($AA$21,$AE607,TRUE,_xll.ohTrigger(trigger))</f>
        <v>5.0527090494952324E-3</v>
      </c>
      <c r="AK607" s="43" t="e">
        <f>_xll.qlIndexFixing($AA$6,$AE607,TRUE,trigger)</f>
        <v>#NUM!</v>
      </c>
      <c r="AL607" s="45" t="e">
        <f t="shared" si="25"/>
        <v>#NUM!</v>
      </c>
    </row>
    <row r="608" spans="30:38" x14ac:dyDescent="0.2">
      <c r="AD608" s="122" t="s">
        <v>88</v>
      </c>
      <c r="AE608" s="40">
        <f>_xll.qlInterestRateIndexFixingDate($AA$21,AF608)</f>
        <v>43634</v>
      </c>
      <c r="AF608" s="40">
        <f>_xll.qlCalendarAdvance(calendar,$AF607,AD608,,,trigger)</f>
        <v>43636</v>
      </c>
      <c r="AG608" s="40">
        <f>_xll.qlInterestRateIndexMaturity($AA$21,AF608,)</f>
        <v>43728</v>
      </c>
      <c r="AH608" s="43" t="e">
        <f>_xll.qlTenorBasisValue(TenorBasis3M,AF608,_xll.ohTrigger(trigger,$AA$36))</f>
        <v>#NUM!</v>
      </c>
      <c r="AI608" s="90" t="e">
        <f>_xll.qlTenorBasisForwardRate(TenorBasis3M,AF608,_xll.ohTrigger(trigger,$AA$36))</f>
        <v>#NUM!</v>
      </c>
      <c r="AJ608" s="90">
        <f>_xll.qlIndexFixing($AA$21,$AE608,TRUE,_xll.ohTrigger(trigger))</f>
        <v>5.1042524196081409E-3</v>
      </c>
      <c r="AK608" s="43" t="e">
        <f>_xll.qlIndexFixing($AA$6,$AE608,TRUE,trigger)</f>
        <v>#NUM!</v>
      </c>
      <c r="AL608" s="45" t="e">
        <f t="shared" si="25"/>
        <v>#NUM!</v>
      </c>
    </row>
    <row r="609" spans="30:38" x14ac:dyDescent="0.2">
      <c r="AD609" s="122" t="s">
        <v>88</v>
      </c>
      <c r="AE609" s="40">
        <f>_xll.qlInterestRateIndexFixingDate($AA$21,AF609)</f>
        <v>43641</v>
      </c>
      <c r="AF609" s="40">
        <f>_xll.qlCalendarAdvance(calendar,$AF608,AD609,,,trigger)</f>
        <v>43643</v>
      </c>
      <c r="AG609" s="40">
        <f>_xll.qlInterestRateIndexMaturity($AA$21,AF609,)</f>
        <v>43735</v>
      </c>
      <c r="AH609" s="43" t="e">
        <f>_xll.qlTenorBasisValue(TenorBasis3M,AF609,_xll.ohTrigger(trigger,$AA$36))</f>
        <v>#NUM!</v>
      </c>
      <c r="AI609" s="90" t="e">
        <f>_xll.qlTenorBasisForwardRate(TenorBasis3M,AF609,_xll.ohTrigger(trigger,$AA$36))</f>
        <v>#NUM!</v>
      </c>
      <c r="AJ609" s="90">
        <f>_xll.qlIndexFixing($AA$21,$AE609,TRUE,_xll.ohTrigger(trigger))</f>
        <v>5.1558171984827693E-3</v>
      </c>
      <c r="AK609" s="43" t="e">
        <f>_xll.qlIndexFixing($AA$6,$AE609,TRUE,trigger)</f>
        <v>#NUM!</v>
      </c>
      <c r="AL609" s="45" t="e">
        <f t="shared" si="25"/>
        <v>#NUM!</v>
      </c>
    </row>
    <row r="610" spans="30:38" x14ac:dyDescent="0.2">
      <c r="AD610" s="122" t="s">
        <v>88</v>
      </c>
      <c r="AE610" s="40">
        <f>_xll.qlInterestRateIndexFixingDate($AA$21,AF610)</f>
        <v>43648</v>
      </c>
      <c r="AF610" s="40">
        <f>_xll.qlCalendarAdvance(calendar,$AF609,AD610,,,trigger)</f>
        <v>43650</v>
      </c>
      <c r="AG610" s="40">
        <f>_xll.qlInterestRateIndexMaturity($AA$21,AF610,)</f>
        <v>43742</v>
      </c>
      <c r="AH610" s="43" t="e">
        <f>_xll.qlTenorBasisValue(TenorBasis3M,AF610,_xll.ohTrigger(trigger,$AA$36))</f>
        <v>#NUM!</v>
      </c>
      <c r="AI610" s="90" t="e">
        <f>_xll.qlTenorBasisForwardRate(TenorBasis3M,AF610,_xll.ohTrigger(trigger,$AA$36))</f>
        <v>#NUM!</v>
      </c>
      <c r="AJ610" s="90">
        <f>_xll.qlIndexFixing($AA$21,$AE610,TRUE,_xll.ohTrigger(trigger))</f>
        <v>5.2074034556374212E-3</v>
      </c>
      <c r="AK610" s="43" t="e">
        <f>_xll.qlIndexFixing($AA$6,$AE610,TRUE,trigger)</f>
        <v>#NUM!</v>
      </c>
      <c r="AL610" s="45" t="e">
        <f t="shared" si="25"/>
        <v>#NUM!</v>
      </c>
    </row>
    <row r="611" spans="30:38" x14ac:dyDescent="0.2">
      <c r="AD611" s="122" t="s">
        <v>88</v>
      </c>
      <c r="AE611" s="40">
        <f>_xll.qlInterestRateIndexFixingDate($AA$21,AF611)</f>
        <v>43655</v>
      </c>
      <c r="AF611" s="40">
        <f>_xll.qlCalendarAdvance(calendar,$AF610,AD611,,,trigger)</f>
        <v>43657</v>
      </c>
      <c r="AG611" s="40">
        <f>_xll.qlInterestRateIndexMaturity($AA$21,AF611,)</f>
        <v>43749</v>
      </c>
      <c r="AH611" s="43" t="e">
        <f>_xll.qlTenorBasisValue(TenorBasis3M,AF611,_xll.ohTrigger(trigger,$AA$36))</f>
        <v>#NUM!</v>
      </c>
      <c r="AI611" s="90" t="e">
        <f>_xll.qlTenorBasisForwardRate(TenorBasis3M,AF611,_xll.ohTrigger(trigger,$AA$36))</f>
        <v>#NUM!</v>
      </c>
      <c r="AJ611" s="90">
        <f>_xll.qlIndexFixing($AA$21,$AE611,TRUE,_xll.ohTrigger(trigger))</f>
        <v>5.2590172451084998E-3</v>
      </c>
      <c r="AK611" s="43" t="e">
        <f>_xll.qlIndexFixing($AA$6,$AE611,TRUE,trigger)</f>
        <v>#NUM!</v>
      </c>
      <c r="AL611" s="45" t="e">
        <f t="shared" si="25"/>
        <v>#NUM!</v>
      </c>
    </row>
    <row r="612" spans="30:38" x14ac:dyDescent="0.2">
      <c r="AD612" s="122" t="s">
        <v>88</v>
      </c>
      <c r="AE612" s="40">
        <f>_xll.qlInterestRateIndexFixingDate($AA$21,AF612)</f>
        <v>43662</v>
      </c>
      <c r="AF612" s="40">
        <f>_xll.qlCalendarAdvance(calendar,$AF611,AD612,,,trigger)</f>
        <v>43664</v>
      </c>
      <c r="AG612" s="40">
        <f>_xll.qlInterestRateIndexMaturity($AA$21,AF612,)</f>
        <v>43756</v>
      </c>
      <c r="AH612" s="43" t="e">
        <f>_xll.qlTenorBasisValue(TenorBasis3M,AF612,_xll.ohTrigger(trigger,$AA$36))</f>
        <v>#NUM!</v>
      </c>
      <c r="AI612" s="90" t="e">
        <f>_xll.qlTenorBasisForwardRate(TenorBasis3M,AF612,_xll.ohTrigger(trigger,$AA$36))</f>
        <v>#NUM!</v>
      </c>
      <c r="AJ612" s="90">
        <f>_xll.qlIndexFixing($AA$21,$AE612,TRUE,_xll.ohTrigger(trigger))</f>
        <v>5.3106751651431309E-3</v>
      </c>
      <c r="AK612" s="43" t="e">
        <f>_xll.qlIndexFixing($AA$6,$AE612,TRUE,trigger)</f>
        <v>#NUM!</v>
      </c>
      <c r="AL612" s="45" t="e">
        <f t="shared" si="25"/>
        <v>#NUM!</v>
      </c>
    </row>
    <row r="613" spans="30:38" x14ac:dyDescent="0.2">
      <c r="AD613" s="122" t="s">
        <v>88</v>
      </c>
      <c r="AE613" s="40">
        <f>_xll.qlInterestRateIndexFixingDate($AA$21,AF613)</f>
        <v>43669</v>
      </c>
      <c r="AF613" s="40">
        <f>_xll.qlCalendarAdvance(calendar,$AF612,AD613,,,trigger)</f>
        <v>43671</v>
      </c>
      <c r="AG613" s="40">
        <f>_xll.qlInterestRateIndexMaturity($AA$21,AF613,)</f>
        <v>43763</v>
      </c>
      <c r="AH613" s="43" t="e">
        <f>_xll.qlTenorBasisValue(TenorBasis3M,AF613,_xll.ohTrigger(trigger,$AA$36))</f>
        <v>#NUM!</v>
      </c>
      <c r="AI613" s="90" t="e">
        <f>_xll.qlTenorBasisForwardRate(TenorBasis3M,AF613,_xll.ohTrigger(trigger,$AA$36))</f>
        <v>#NUM!</v>
      </c>
      <c r="AJ613" s="90">
        <f>_xll.qlIndexFixing($AA$21,$AE613,TRUE,_xll.ohTrigger(trigger))</f>
        <v>5.3623948881552789E-3</v>
      </c>
      <c r="AK613" s="43" t="e">
        <f>_xll.qlIndexFixing($AA$6,$AE613,TRUE,trigger)</f>
        <v>#NUM!</v>
      </c>
      <c r="AL613" s="45" t="e">
        <f t="shared" si="25"/>
        <v>#NUM!</v>
      </c>
    </row>
    <row r="614" spans="30:38" x14ac:dyDescent="0.2">
      <c r="AD614" s="122" t="s">
        <v>88</v>
      </c>
      <c r="AE614" s="40">
        <f>_xll.qlInterestRateIndexFixingDate($AA$21,AF614)</f>
        <v>43676</v>
      </c>
      <c r="AF614" s="40">
        <f>_xll.qlCalendarAdvance(calendar,$AF613,AD614,,,trigger)</f>
        <v>43678</v>
      </c>
      <c r="AG614" s="40">
        <f>_xll.qlInterestRateIndexMaturity($AA$21,AF614,)</f>
        <v>43770</v>
      </c>
      <c r="AH614" s="43" t="e">
        <f>_xll.qlTenorBasisValue(TenorBasis3M,AF614,_xll.ohTrigger(trigger,$AA$36))</f>
        <v>#NUM!</v>
      </c>
      <c r="AI614" s="90" t="e">
        <f>_xll.qlTenorBasisForwardRate(TenorBasis3M,AF614,_xll.ohTrigger(trigger,$AA$36))</f>
        <v>#NUM!</v>
      </c>
      <c r="AJ614" s="90">
        <f>_xll.qlIndexFixing($AA$21,$AE614,TRUE,_xll.ohTrigger(trigger))</f>
        <v>5.4141940874955548E-3</v>
      </c>
      <c r="AK614" s="43" t="e">
        <f>_xll.qlIndexFixing($AA$6,$AE614,TRUE,trigger)</f>
        <v>#NUM!</v>
      </c>
      <c r="AL614" s="45" t="e">
        <f t="shared" si="25"/>
        <v>#NUM!</v>
      </c>
    </row>
    <row r="615" spans="30:38" x14ac:dyDescent="0.2">
      <c r="AD615" s="122" t="s">
        <v>88</v>
      </c>
      <c r="AE615" s="40">
        <f>_xll.qlInterestRateIndexFixingDate($AA$21,AF615)</f>
        <v>43683</v>
      </c>
      <c r="AF615" s="40">
        <f>_xll.qlCalendarAdvance(calendar,$AF614,AD615,,,trigger)</f>
        <v>43685</v>
      </c>
      <c r="AG615" s="40">
        <f>_xll.qlInterestRateIndexMaturity($AA$21,AF615,)</f>
        <v>43777</v>
      </c>
      <c r="AH615" s="43" t="e">
        <f>_xll.qlTenorBasisValue(TenorBasis3M,AF615,_xll.ohTrigger(trigger,$AA$36))</f>
        <v>#NUM!</v>
      </c>
      <c r="AI615" s="90" t="e">
        <f>_xll.qlTenorBasisForwardRate(TenorBasis3M,AF615,_xll.ohTrigger(trigger,$AA$36))</f>
        <v>#NUM!</v>
      </c>
      <c r="AJ615" s="90">
        <f>_xll.qlIndexFixing($AA$21,$AE615,TRUE,_xll.ohTrigger(trigger))</f>
        <v>5.4660904374486024E-3</v>
      </c>
      <c r="AK615" s="43" t="e">
        <f>_xll.qlIndexFixing($AA$6,$AE615,TRUE,trigger)</f>
        <v>#NUM!</v>
      </c>
      <c r="AL615" s="45" t="e">
        <f t="shared" si="25"/>
        <v>#NUM!</v>
      </c>
    </row>
    <row r="616" spans="30:38" x14ac:dyDescent="0.2">
      <c r="AD616" s="122" t="s">
        <v>88</v>
      </c>
      <c r="AE616" s="40">
        <f>_xll.qlInterestRateIndexFixingDate($AA$21,AF616)</f>
        <v>43690</v>
      </c>
      <c r="AF616" s="40">
        <f>_xll.qlCalendarAdvance(calendar,$AF615,AD616,,,trigger)</f>
        <v>43692</v>
      </c>
      <c r="AG616" s="40">
        <f>_xll.qlInterestRateIndexMaturity($AA$21,AF616,)</f>
        <v>43784</v>
      </c>
      <c r="AH616" s="43" t="e">
        <f>_xll.qlTenorBasisValue(TenorBasis3M,AF616,_xll.ohTrigger(trigger,$AA$36))</f>
        <v>#NUM!</v>
      </c>
      <c r="AI616" s="90" t="e">
        <f>_xll.qlTenorBasisForwardRate(TenorBasis3M,AF616,_xll.ohTrigger(trigger,$AA$36))</f>
        <v>#NUM!</v>
      </c>
      <c r="AJ616" s="90">
        <f>_xll.qlIndexFixing($AA$21,$AE616,TRUE,_xll.ohTrigger(trigger))</f>
        <v>5.5181016132470045E-3</v>
      </c>
      <c r="AK616" s="43" t="e">
        <f>_xll.qlIndexFixing($AA$6,$AE616,TRUE,trigger)</f>
        <v>#NUM!</v>
      </c>
      <c r="AL616" s="45" t="e">
        <f t="shared" si="25"/>
        <v>#NUM!</v>
      </c>
    </row>
    <row r="617" spans="30:38" x14ac:dyDescent="0.2">
      <c r="AD617" s="122" t="s">
        <v>88</v>
      </c>
      <c r="AE617" s="40">
        <f>_xll.qlInterestRateIndexFixingDate($AA$21,AF617)</f>
        <v>43697</v>
      </c>
      <c r="AF617" s="40">
        <f>_xll.qlCalendarAdvance(calendar,$AF616,AD617,,,trigger)</f>
        <v>43699</v>
      </c>
      <c r="AG617" s="40">
        <f>_xll.qlInterestRateIndexMaturity($AA$21,AF617,)</f>
        <v>43791</v>
      </c>
      <c r="AH617" s="43" t="e">
        <f>_xll.qlTenorBasisValue(TenorBasis3M,AF617,_xll.ohTrigger(trigger,$AA$36))</f>
        <v>#NUM!</v>
      </c>
      <c r="AI617" s="90" t="e">
        <f>_xll.qlTenorBasisForwardRate(TenorBasis3M,AF617,_xll.ohTrigger(trigger,$AA$36))</f>
        <v>#NUM!</v>
      </c>
      <c r="AJ617" s="90">
        <f>_xll.qlIndexFixing($AA$21,$AE617,TRUE,_xll.ohTrigger(trigger))</f>
        <v>5.5702452910704097E-3</v>
      </c>
      <c r="AK617" s="43" t="e">
        <f>_xll.qlIndexFixing($AA$6,$AE617,TRUE,trigger)</f>
        <v>#NUM!</v>
      </c>
      <c r="AL617" s="45" t="e">
        <f t="shared" si="25"/>
        <v>#NUM!</v>
      </c>
    </row>
    <row r="618" spans="30:38" x14ac:dyDescent="0.2">
      <c r="AD618" s="122" t="s">
        <v>88</v>
      </c>
      <c r="AE618" s="40">
        <f>_xll.qlInterestRateIndexFixingDate($AA$21,AF618)</f>
        <v>43704</v>
      </c>
      <c r="AF618" s="40">
        <f>_xll.qlCalendarAdvance(calendar,$AF617,AD618,,,trigger)</f>
        <v>43706</v>
      </c>
      <c r="AG618" s="40">
        <f>_xll.qlInterestRateIndexMaturity($AA$21,AF618,)</f>
        <v>43798</v>
      </c>
      <c r="AH618" s="43" t="e">
        <f>_xll.qlTenorBasisValue(TenorBasis3M,AF618,_xll.ohTrigger(trigger,$AA$36))</f>
        <v>#NUM!</v>
      </c>
      <c r="AI618" s="90" t="e">
        <f>_xll.qlTenorBasisForwardRate(TenorBasis3M,AF618,_xll.ohTrigger(trigger,$AA$36))</f>
        <v>#NUM!</v>
      </c>
      <c r="AJ618" s="90">
        <f>_xll.qlIndexFixing($AA$21,$AE618,TRUE,_xll.ohTrigger(trigger))</f>
        <v>5.6225391480455387E-3</v>
      </c>
      <c r="AK618" s="43" t="e">
        <f>_xll.qlIndexFixing($AA$6,$AE618,TRUE,trigger)</f>
        <v>#NUM!</v>
      </c>
      <c r="AL618" s="45" t="e">
        <f t="shared" si="25"/>
        <v>#NUM!</v>
      </c>
    </row>
    <row r="619" spans="30:38" x14ac:dyDescent="0.2">
      <c r="AD619" s="122" t="s">
        <v>88</v>
      </c>
      <c r="AE619" s="40">
        <f>_xll.qlInterestRateIndexFixingDate($AA$21,AF619)</f>
        <v>43711</v>
      </c>
      <c r="AF619" s="40">
        <f>_xll.qlCalendarAdvance(calendar,$AF618,AD619,,,trigger)</f>
        <v>43713</v>
      </c>
      <c r="AG619" s="40">
        <f>_xll.qlInterestRateIndexMaturity($AA$21,AF619,)</f>
        <v>43804</v>
      </c>
      <c r="AH619" s="43" t="e">
        <f>_xll.qlTenorBasisValue(TenorBasis3M,AF619,_xll.ohTrigger(trigger,$AA$36))</f>
        <v>#NUM!</v>
      </c>
      <c r="AI619" s="90" t="e">
        <f>_xll.qlTenorBasisForwardRate(TenorBasis3M,AF619,_xll.ohTrigger(trigger,$AA$36))</f>
        <v>#NUM!</v>
      </c>
      <c r="AJ619" s="90">
        <f>_xll.qlIndexFixing($AA$21,$AE619,TRUE,_xll.ohTrigger(trigger))</f>
        <v>5.6711713431606969E-3</v>
      </c>
      <c r="AK619" s="43" t="e">
        <f>_xll.qlIndexFixing($AA$6,$AE619,TRUE,trigger)</f>
        <v>#NUM!</v>
      </c>
      <c r="AL619" s="45" t="e">
        <f t="shared" si="25"/>
        <v>#NUM!</v>
      </c>
    </row>
    <row r="620" spans="30:38" x14ac:dyDescent="0.2">
      <c r="AD620" s="122" t="s">
        <v>88</v>
      </c>
      <c r="AE620" s="40">
        <f>_xll.qlInterestRateIndexFixingDate($AA$21,AF620)</f>
        <v>43718</v>
      </c>
      <c r="AF620" s="40">
        <f>_xll.qlCalendarAdvance(calendar,$AF619,AD620,,,trigger)</f>
        <v>43720</v>
      </c>
      <c r="AG620" s="40">
        <f>_xll.qlInterestRateIndexMaturity($AA$21,AF620,)</f>
        <v>43811</v>
      </c>
      <c r="AH620" s="43" t="e">
        <f>_xll.qlTenorBasisValue(TenorBasis3M,AF620,_xll.ohTrigger(trigger,$AA$36))</f>
        <v>#NUM!</v>
      </c>
      <c r="AI620" s="90" t="e">
        <f>_xll.qlTenorBasisForwardRate(TenorBasis3M,AF620,_xll.ohTrigger(trigger,$AA$36))</f>
        <v>#NUM!</v>
      </c>
      <c r="AJ620" s="90">
        <f>_xll.qlIndexFixing($AA$21,$AE620,TRUE,_xll.ohTrigger(trigger))</f>
        <v>5.7238007416333843E-3</v>
      </c>
      <c r="AK620" s="43" t="e">
        <f>_xll.qlIndexFixing($AA$6,$AE620,TRUE,trigger)</f>
        <v>#NUM!</v>
      </c>
      <c r="AL620" s="45" t="e">
        <f t="shared" si="25"/>
        <v>#NUM!</v>
      </c>
    </row>
    <row r="621" spans="30:38" x14ac:dyDescent="0.2">
      <c r="AD621" s="122" t="s">
        <v>88</v>
      </c>
      <c r="AE621" s="40">
        <f>_xll.qlInterestRateIndexFixingDate($AA$21,AF621)</f>
        <v>43725</v>
      </c>
      <c r="AF621" s="40">
        <f>_xll.qlCalendarAdvance(calendar,$AF620,AD621,,,trigger)</f>
        <v>43727</v>
      </c>
      <c r="AG621" s="40">
        <f>_xll.qlInterestRateIndexMaturity($AA$21,AF621,)</f>
        <v>43818</v>
      </c>
      <c r="AH621" s="43" t="e">
        <f>_xll.qlTenorBasisValue(TenorBasis3M,AF621,_xll.ohTrigger(trigger,$AA$36))</f>
        <v>#NUM!</v>
      </c>
      <c r="AI621" s="90" t="e">
        <f>_xll.qlTenorBasisForwardRate(TenorBasis3M,AF621,_xll.ohTrigger(trigger,$AA$36))</f>
        <v>#NUM!</v>
      </c>
      <c r="AJ621" s="90">
        <f>_xll.qlIndexFixing($AA$21,$AE621,TRUE,_xll.ohTrigger(trigger))</f>
        <v>5.7766327899844887E-3</v>
      </c>
      <c r="AK621" s="43" t="e">
        <f>_xll.qlIndexFixing($AA$6,$AE621,TRUE,trigger)</f>
        <v>#NUM!</v>
      </c>
      <c r="AL621" s="45" t="e">
        <f t="shared" si="25"/>
        <v>#NUM!</v>
      </c>
    </row>
    <row r="622" spans="30:38" x14ac:dyDescent="0.2">
      <c r="AD622" s="122" t="s">
        <v>88</v>
      </c>
      <c r="AE622" s="40">
        <f>_xll.qlInterestRateIndexFixingDate($AA$21,AF622)</f>
        <v>43732</v>
      </c>
      <c r="AF622" s="40">
        <f>_xll.qlCalendarAdvance(calendar,$AF621,AD622,,,trigger)</f>
        <v>43734</v>
      </c>
      <c r="AG622" s="40">
        <f>_xll.qlInterestRateIndexMaturity($AA$21,AF622,)</f>
        <v>43826</v>
      </c>
      <c r="AH622" s="43" t="e">
        <f>_xll.qlTenorBasisValue(TenorBasis3M,AF622,_xll.ohTrigger(trigger,$AA$36))</f>
        <v>#NUM!</v>
      </c>
      <c r="AI622" s="90" t="e">
        <f>_xll.qlTenorBasisForwardRate(TenorBasis3M,AF622,_xll.ohTrigger(trigger,$AA$36))</f>
        <v>#NUM!</v>
      </c>
      <c r="AJ622" s="90">
        <f>_xll.qlIndexFixing($AA$21,$AE622,TRUE,_xll.ohTrigger(trigger))</f>
        <v>5.8335699438418964E-3</v>
      </c>
      <c r="AK622" s="43" t="e">
        <f>_xll.qlIndexFixing($AA$6,$AE622,TRUE,trigger)</f>
        <v>#NUM!</v>
      </c>
      <c r="AL622" s="45" t="e">
        <f t="shared" si="25"/>
        <v>#NUM!</v>
      </c>
    </row>
    <row r="623" spans="30:38" x14ac:dyDescent="0.2">
      <c r="AD623" s="122" t="s">
        <v>88</v>
      </c>
      <c r="AE623" s="40">
        <f>_xll.qlInterestRateIndexFixingDate($AA$21,AF623)</f>
        <v>43739</v>
      </c>
      <c r="AF623" s="40">
        <f>_xll.qlCalendarAdvance(calendar,$AF622,AD623,,,trigger)</f>
        <v>43741</v>
      </c>
      <c r="AG623" s="40">
        <f>_xll.qlInterestRateIndexMaturity($AA$21,AF623,)</f>
        <v>43833</v>
      </c>
      <c r="AH623" s="43" t="e">
        <f>_xll.qlTenorBasisValue(TenorBasis3M,AF623,_xll.ohTrigger(trigger,$AA$36))</f>
        <v>#NUM!</v>
      </c>
      <c r="AI623" s="90" t="e">
        <f>_xll.qlTenorBasisForwardRate(TenorBasis3M,AF623,_xll.ohTrigger(trigger,$AA$36))</f>
        <v>#NUM!</v>
      </c>
      <c r="AJ623" s="90">
        <f>_xll.qlIndexFixing($AA$21,$AE623,TRUE,_xll.ohTrigger(trigger))</f>
        <v>5.8868798788074663E-3</v>
      </c>
      <c r="AK623" s="43" t="e">
        <f>_xll.qlIndexFixing($AA$6,$AE623,TRUE,trigger)</f>
        <v>#NUM!</v>
      </c>
      <c r="AL623" s="45" t="e">
        <f t="shared" si="25"/>
        <v>#NUM!</v>
      </c>
    </row>
    <row r="624" spans="30:38" x14ac:dyDescent="0.2">
      <c r="AD624" s="122" t="s">
        <v>88</v>
      </c>
      <c r="AE624" s="40">
        <f>_xll.qlInterestRateIndexFixingDate($AA$21,AF624)</f>
        <v>43746</v>
      </c>
      <c r="AF624" s="40">
        <f>_xll.qlCalendarAdvance(calendar,$AF623,AD624,,,trigger)</f>
        <v>43748</v>
      </c>
      <c r="AG624" s="40">
        <f>_xll.qlInterestRateIndexMaturity($AA$21,AF624,)</f>
        <v>43840</v>
      </c>
      <c r="AH624" s="43" t="e">
        <f>_xll.qlTenorBasisValue(TenorBasis3M,AF624,_xll.ohTrigger(trigger,$AA$36))</f>
        <v>#NUM!</v>
      </c>
      <c r="AI624" s="90" t="e">
        <f>_xll.qlTenorBasisForwardRate(TenorBasis3M,AF624,_xll.ohTrigger(trigger,$AA$36))</f>
        <v>#NUM!</v>
      </c>
      <c r="AJ624" s="90">
        <f>_xll.qlIndexFixing($AA$21,$AE624,TRUE,_xll.ohTrigger(trigger))</f>
        <v>5.9404416964573114E-3</v>
      </c>
      <c r="AK624" s="43" t="e">
        <f>_xll.qlIndexFixing($AA$6,$AE624,TRUE,trigger)</f>
        <v>#NUM!</v>
      </c>
      <c r="AL624" s="45" t="e">
        <f t="shared" si="25"/>
        <v>#NUM!</v>
      </c>
    </row>
    <row r="625" spans="30:38" x14ac:dyDescent="0.2">
      <c r="AD625" s="122" t="s">
        <v>88</v>
      </c>
      <c r="AE625" s="40">
        <f>_xll.qlInterestRateIndexFixingDate($AA$21,AF625)</f>
        <v>43753</v>
      </c>
      <c r="AF625" s="40">
        <f>_xll.qlCalendarAdvance(calendar,$AF624,AD625,,,trigger)</f>
        <v>43755</v>
      </c>
      <c r="AG625" s="40">
        <f>_xll.qlInterestRateIndexMaturity($AA$21,AF625,)</f>
        <v>43847</v>
      </c>
      <c r="AH625" s="43" t="e">
        <f>_xll.qlTenorBasisValue(TenorBasis3M,AF625,_xll.ohTrigger(trigger,$AA$36))</f>
        <v>#NUM!</v>
      </c>
      <c r="AI625" s="90" t="e">
        <f>_xll.qlTenorBasisForwardRate(TenorBasis3M,AF625,_xll.ohTrigger(trigger,$AA$36))</f>
        <v>#NUM!</v>
      </c>
      <c r="AJ625" s="90">
        <f>_xll.qlIndexFixing($AA$21,$AE625,TRUE,_xll.ohTrigger(trigger))</f>
        <v>5.994257262048077E-3</v>
      </c>
      <c r="AK625" s="43" t="e">
        <f>_xll.qlIndexFixing($AA$6,$AE625,TRUE,trigger)</f>
        <v>#NUM!</v>
      </c>
      <c r="AL625" s="45" t="e">
        <f t="shared" si="25"/>
        <v>#NUM!</v>
      </c>
    </row>
    <row r="626" spans="30:38" x14ac:dyDescent="0.2">
      <c r="AD626" s="122" t="s">
        <v>88</v>
      </c>
      <c r="AE626" s="40">
        <f>_xll.qlInterestRateIndexFixingDate($AA$21,AF626)</f>
        <v>43760</v>
      </c>
      <c r="AF626" s="40">
        <f>_xll.qlCalendarAdvance(calendar,$AF625,AD626,,,trigger)</f>
        <v>43762</v>
      </c>
      <c r="AG626" s="40">
        <f>_xll.qlInterestRateIndexMaturity($AA$21,AF626,)</f>
        <v>43854</v>
      </c>
      <c r="AH626" s="43" t="e">
        <f>_xll.qlTenorBasisValue(TenorBasis3M,AF626,_xll.ohTrigger(trigger,$AA$36))</f>
        <v>#NUM!</v>
      </c>
      <c r="AI626" s="90" t="e">
        <f>_xll.qlTenorBasisForwardRate(TenorBasis3M,AF626,_xll.ohTrigger(trigger,$AA$36))</f>
        <v>#NUM!</v>
      </c>
      <c r="AJ626" s="90">
        <f>_xll.qlIndexFixing($AA$21,$AE626,TRUE,_xll.ohTrigger(trigger))</f>
        <v>6.0483265860122879E-3</v>
      </c>
      <c r="AK626" s="43" t="e">
        <f>_xll.qlIndexFixing($AA$6,$AE626,TRUE,trigger)</f>
        <v>#NUM!</v>
      </c>
      <c r="AL626" s="45" t="e">
        <f t="shared" si="25"/>
        <v>#NUM!</v>
      </c>
    </row>
    <row r="627" spans="30:38" x14ac:dyDescent="0.2">
      <c r="AD627" s="122" t="s">
        <v>88</v>
      </c>
      <c r="AE627" s="40">
        <f>_xll.qlInterestRateIndexFixingDate($AA$21,AF627)</f>
        <v>43767</v>
      </c>
      <c r="AF627" s="40">
        <f>_xll.qlCalendarAdvance(calendar,$AF626,AD627,,,trigger)</f>
        <v>43769</v>
      </c>
      <c r="AG627" s="40">
        <f>_xll.qlInterestRateIndexMaturity($AA$21,AF627,)</f>
        <v>43861</v>
      </c>
      <c r="AH627" s="43" t="e">
        <f>_xll.qlTenorBasisValue(TenorBasis3M,AF627,_xll.ohTrigger(trigger,$AA$36))</f>
        <v>#NUM!</v>
      </c>
      <c r="AI627" s="90" t="e">
        <f>_xll.qlTenorBasisForwardRate(TenorBasis3M,AF627,_xll.ohTrigger(trigger,$AA$36))</f>
        <v>#NUM!</v>
      </c>
      <c r="AJ627" s="90">
        <f>_xll.qlIndexFixing($AA$21,$AE627,TRUE,_xll.ohTrigger(trigger))</f>
        <v>6.1026496788328614E-3</v>
      </c>
      <c r="AK627" s="43" t="e">
        <f>_xll.qlIndexFixing($AA$6,$AE627,TRUE,trigger)</f>
        <v>#NUM!</v>
      </c>
      <c r="AL627" s="45" t="e">
        <f t="shared" si="25"/>
        <v>#NUM!</v>
      </c>
    </row>
    <row r="628" spans="30:38" x14ac:dyDescent="0.2">
      <c r="AD628" s="122" t="s">
        <v>88</v>
      </c>
      <c r="AE628" s="40">
        <f>_xll.qlInterestRateIndexFixingDate($AA$21,AF628)</f>
        <v>43774</v>
      </c>
      <c r="AF628" s="40">
        <f>_xll.qlCalendarAdvance(calendar,$AF627,AD628,,,trigger)</f>
        <v>43776</v>
      </c>
      <c r="AG628" s="40">
        <f>_xll.qlInterestRateIndexMaturity($AA$21,AF628,)</f>
        <v>43868</v>
      </c>
      <c r="AH628" s="43" t="e">
        <f>_xll.qlTenorBasisValue(TenorBasis3M,AF628,_xll.ohTrigger(trigger,$AA$36))</f>
        <v>#NUM!</v>
      </c>
      <c r="AI628" s="90" t="e">
        <f>_xll.qlTenorBasisForwardRate(TenorBasis3M,AF628,_xll.ohTrigger(trigger,$AA$36))</f>
        <v>#NUM!</v>
      </c>
      <c r="AJ628" s="90">
        <f>_xll.qlIndexFixing($AA$21,$AE628,TRUE,_xll.ohTrigger(trigger))</f>
        <v>6.157226551041374E-3</v>
      </c>
      <c r="AK628" s="43" t="e">
        <f>_xll.qlIndexFixing($AA$6,$AE628,TRUE,trigger)</f>
        <v>#NUM!</v>
      </c>
      <c r="AL628" s="45" t="e">
        <f t="shared" si="25"/>
        <v>#NUM!</v>
      </c>
    </row>
    <row r="629" spans="30:38" x14ac:dyDescent="0.2">
      <c r="AD629" s="122" t="s">
        <v>88</v>
      </c>
      <c r="AE629" s="40">
        <f>_xll.qlInterestRateIndexFixingDate($AA$21,AF629)</f>
        <v>43781</v>
      </c>
      <c r="AF629" s="40">
        <f>_xll.qlCalendarAdvance(calendar,$AF628,AD629,,,trigger)</f>
        <v>43783</v>
      </c>
      <c r="AG629" s="40">
        <f>_xll.qlInterestRateIndexMaturity($AA$21,AF629,)</f>
        <v>43875</v>
      </c>
      <c r="AH629" s="43" t="e">
        <f>_xll.qlTenorBasisValue(TenorBasis3M,AF629,_xll.ohTrigger(trigger,$AA$36))</f>
        <v>#NUM!</v>
      </c>
      <c r="AI629" s="90" t="e">
        <f>_xll.qlTenorBasisForwardRate(TenorBasis3M,AF629,_xll.ohTrigger(trigger,$AA$36))</f>
        <v>#NUM!</v>
      </c>
      <c r="AJ629" s="90">
        <f>_xll.qlIndexFixing($AA$21,$AE629,TRUE,_xll.ohTrigger(trigger))</f>
        <v>6.2120572132197951E-3</v>
      </c>
      <c r="AK629" s="43" t="e">
        <f>_xll.qlIndexFixing($AA$6,$AE629,TRUE,trigger)</f>
        <v>#NUM!</v>
      </c>
      <c r="AL629" s="45" t="e">
        <f t="shared" si="25"/>
        <v>#NUM!</v>
      </c>
    </row>
    <row r="630" spans="30:38" x14ac:dyDescent="0.2">
      <c r="AD630" s="122" t="s">
        <v>88</v>
      </c>
      <c r="AE630" s="40">
        <f>_xll.qlInterestRateIndexFixingDate($AA$21,AF630)</f>
        <v>43788</v>
      </c>
      <c r="AF630" s="40">
        <f>_xll.qlCalendarAdvance(calendar,$AF629,AD630,,,trigger)</f>
        <v>43790</v>
      </c>
      <c r="AG630" s="40">
        <f>_xll.qlInterestRateIndexMaturity($AA$21,AF630,)</f>
        <v>43882</v>
      </c>
      <c r="AH630" s="43" t="e">
        <f>_xll.qlTenorBasisValue(TenorBasis3M,AF630,_xll.ohTrigger(trigger,$AA$36))</f>
        <v>#NUM!</v>
      </c>
      <c r="AI630" s="90" t="e">
        <f>_xll.qlTenorBasisForwardRate(TenorBasis3M,AF630,_xll.ohTrigger(trigger,$AA$36))</f>
        <v>#NUM!</v>
      </c>
      <c r="AJ630" s="90">
        <f>_xll.qlIndexFixing($AA$21,$AE630,TRUE,_xll.ohTrigger(trigger))</f>
        <v>6.2671416759978839E-3</v>
      </c>
      <c r="AK630" s="43" t="e">
        <f>_xll.qlIndexFixing($AA$6,$AE630,TRUE,trigger)</f>
        <v>#NUM!</v>
      </c>
      <c r="AL630" s="45" t="e">
        <f t="shared" si="25"/>
        <v>#NUM!</v>
      </c>
    </row>
    <row r="631" spans="30:38" x14ac:dyDescent="0.2">
      <c r="AD631" s="122" t="s">
        <v>88</v>
      </c>
      <c r="AE631" s="40">
        <f>_xll.qlInterestRateIndexFixingDate($AA$21,AF631)</f>
        <v>43795</v>
      </c>
      <c r="AF631" s="40">
        <f>_xll.qlCalendarAdvance(calendar,$AF630,AD631,,,trigger)</f>
        <v>43797</v>
      </c>
      <c r="AG631" s="40">
        <f>_xll.qlInterestRateIndexMaturity($AA$21,AF631,)</f>
        <v>43889</v>
      </c>
      <c r="AH631" s="43" t="e">
        <f>_xll.qlTenorBasisValue(TenorBasis3M,AF631,_xll.ohTrigger(trigger,$AA$36))</f>
        <v>#NUM!</v>
      </c>
      <c r="AI631" s="90" t="e">
        <f>_xll.qlTenorBasisForwardRate(TenorBasis3M,AF631,_xll.ohTrigger(trigger,$AA$36))</f>
        <v>#NUM!</v>
      </c>
      <c r="AJ631" s="90">
        <f>_xll.qlIndexFixing($AA$21,$AE631,TRUE,_xll.ohTrigger(trigger))</f>
        <v>6.3224799500557925E-3</v>
      </c>
      <c r="AK631" s="43" t="e">
        <f>_xll.qlIndexFixing($AA$6,$AE631,TRUE,trigger)</f>
        <v>#NUM!</v>
      </c>
      <c r="AL631" s="45" t="e">
        <f t="shared" si="25"/>
        <v>#NUM!</v>
      </c>
    </row>
    <row r="632" spans="30:38" x14ac:dyDescent="0.2">
      <c r="AD632" s="122" t="s">
        <v>88</v>
      </c>
      <c r="AE632" s="40">
        <f>_xll.qlInterestRateIndexFixingDate($AA$21,AF632)</f>
        <v>43802</v>
      </c>
      <c r="AF632" s="40">
        <f>_xll.qlCalendarAdvance(calendar,$AF631,AD632,,,trigger)</f>
        <v>43804</v>
      </c>
      <c r="AG632" s="40">
        <f>_xll.qlInterestRateIndexMaturity($AA$21,AF632,)</f>
        <v>43895</v>
      </c>
      <c r="AH632" s="43" t="e">
        <f>_xll.qlTenorBasisValue(TenorBasis3M,AF632,_xll.ohTrigger(trigger,$AA$36))</f>
        <v>#NUM!</v>
      </c>
      <c r="AI632" s="90" t="e">
        <f>_xll.qlTenorBasisForwardRate(TenorBasis3M,AF632,_xll.ohTrigger(trigger,$AA$36))</f>
        <v>#NUM!</v>
      </c>
      <c r="AJ632" s="90">
        <f>_xll.qlIndexFixing($AA$21,$AE632,TRUE,_xll.ohTrigger(trigger))</f>
        <v>6.3739969905292852E-3</v>
      </c>
      <c r="AK632" s="43" t="e">
        <f>_xll.qlIndexFixing($AA$6,$AE632,TRUE,trigger)</f>
        <v>#NUM!</v>
      </c>
      <c r="AL632" s="45" t="e">
        <f t="shared" si="25"/>
        <v>#NUM!</v>
      </c>
    </row>
    <row r="633" spans="30:38" x14ac:dyDescent="0.2">
      <c r="AD633" s="122" t="s">
        <v>88</v>
      </c>
      <c r="AE633" s="40">
        <f>_xll.qlInterestRateIndexFixingDate($AA$21,AF633)</f>
        <v>43809</v>
      </c>
      <c r="AF633" s="40">
        <f>_xll.qlCalendarAdvance(calendar,$AF632,AD633,,,trigger)</f>
        <v>43811</v>
      </c>
      <c r="AG633" s="40">
        <f>_xll.qlInterestRateIndexMaturity($AA$21,AF633,)</f>
        <v>43902</v>
      </c>
      <c r="AH633" s="43" t="e">
        <f>_xll.qlTenorBasisValue(TenorBasis3M,AF633,_xll.ohTrigger(trigger,$AA$36))</f>
        <v>#NUM!</v>
      </c>
      <c r="AI633" s="90" t="e">
        <f>_xll.qlTenorBasisForwardRate(TenorBasis3M,AF633,_xll.ohTrigger(trigger,$AA$36))</f>
        <v>#NUM!</v>
      </c>
      <c r="AJ633" s="90">
        <f>_xll.qlIndexFixing($AA$21,$AE633,TRUE,_xll.ohTrigger(trigger))</f>
        <v>6.429823795570935E-3</v>
      </c>
      <c r="AK633" s="43" t="e">
        <f>_xll.qlIndexFixing($AA$6,$AE633,TRUE,trigger)</f>
        <v>#NUM!</v>
      </c>
      <c r="AL633" s="45" t="e">
        <f t="shared" si="25"/>
        <v>#NUM!</v>
      </c>
    </row>
    <row r="634" spans="30:38" x14ac:dyDescent="0.2">
      <c r="AD634" s="122" t="s">
        <v>88</v>
      </c>
      <c r="AE634" s="40">
        <f>_xll.qlInterestRateIndexFixingDate($AA$21,AF634)</f>
        <v>43816</v>
      </c>
      <c r="AF634" s="40">
        <f>_xll.qlCalendarAdvance(calendar,$AF633,AD634,,,trigger)</f>
        <v>43818</v>
      </c>
      <c r="AG634" s="40">
        <f>_xll.qlInterestRateIndexMaturity($AA$21,AF634,)</f>
        <v>43909</v>
      </c>
      <c r="AH634" s="43" t="e">
        <f>_xll.qlTenorBasisValue(TenorBasis3M,AF634,_xll.ohTrigger(trigger,$AA$36))</f>
        <v>#NUM!</v>
      </c>
      <c r="AI634" s="90" t="e">
        <f>_xll.qlTenorBasisForwardRate(TenorBasis3M,AF634,_xll.ohTrigger(trigger,$AA$36))</f>
        <v>#NUM!</v>
      </c>
      <c r="AJ634" s="90">
        <f>_xll.qlIndexFixing($AA$21,$AE634,TRUE,_xll.ohTrigger(trigger))</f>
        <v>6.4859044302353992E-3</v>
      </c>
      <c r="AK634" s="43" t="e">
        <f>_xll.qlIndexFixing($AA$6,$AE634,TRUE,trigger)</f>
        <v>#NUM!</v>
      </c>
      <c r="AL634" s="45" t="e">
        <f t="shared" si="25"/>
        <v>#NUM!</v>
      </c>
    </row>
    <row r="635" spans="30:38" x14ac:dyDescent="0.2">
      <c r="AD635" s="122" t="s">
        <v>88</v>
      </c>
      <c r="AE635" s="40">
        <f>_xll.qlInterestRateIndexFixingDate($AA$21,AF635)</f>
        <v>43822</v>
      </c>
      <c r="AF635" s="40">
        <f>_xll.qlCalendarAdvance(calendar,$AF634,AD635,,,trigger)</f>
        <v>43826</v>
      </c>
      <c r="AG635" s="40">
        <f>_xll.qlInterestRateIndexMaturity($AA$21,AF635,)</f>
        <v>43917</v>
      </c>
      <c r="AH635" s="43" t="e">
        <f>_xll.qlTenorBasisValue(TenorBasis3M,AF635,_xll.ohTrigger(trigger,$AA$36))</f>
        <v>#NUM!</v>
      </c>
      <c r="AI635" s="90" t="e">
        <f>_xll.qlTenorBasisForwardRate(TenorBasis3M,AF635,_xll.ohTrigger(trigger,$AA$36))</f>
        <v>#NUM!</v>
      </c>
      <c r="AJ635" s="90">
        <f>_xll.qlIndexFixing($AA$21,$AE635,TRUE,_xll.ohTrigger(trigger))</f>
        <v>6.5503074097228199E-3</v>
      </c>
      <c r="AK635" s="43" t="e">
        <f>_xll.qlIndexFixing($AA$6,$AE635,TRUE,trigger)</f>
        <v>#NUM!</v>
      </c>
      <c r="AL635" s="45" t="e">
        <f t="shared" si="25"/>
        <v>#NUM!</v>
      </c>
    </row>
    <row r="636" spans="30:38" x14ac:dyDescent="0.2">
      <c r="AD636" s="122" t="s">
        <v>88</v>
      </c>
      <c r="AE636" s="40">
        <f>_xll.qlInterestRateIndexFixingDate($AA$21,AF636)</f>
        <v>43830</v>
      </c>
      <c r="AF636" s="40">
        <f>_xll.qlCalendarAdvance(calendar,$AF635,AD636,,,trigger)</f>
        <v>43833</v>
      </c>
      <c r="AG636" s="40">
        <f>_xll.qlInterestRateIndexMaturity($AA$21,AF636,)</f>
        <v>43924</v>
      </c>
      <c r="AH636" s="43" t="e">
        <f>_xll.qlTenorBasisValue(TenorBasis3M,AF636,_xll.ohTrigger(trigger,$AA$36))</f>
        <v>#NUM!</v>
      </c>
      <c r="AI636" s="90" t="e">
        <f>_xll.qlTenorBasisForwardRate(TenorBasis3M,AF636,_xll.ohTrigger(trigger,$AA$36))</f>
        <v>#NUM!</v>
      </c>
      <c r="AJ636" s="90">
        <f>_xll.qlIndexFixing($AA$21,$AE636,TRUE,_xll.ohTrigger(trigger))</f>
        <v>6.6069320012905408E-3</v>
      </c>
      <c r="AK636" s="43" t="e">
        <f>_xll.qlIndexFixing($AA$6,$AE636,TRUE,trigger)</f>
        <v>#NUM!</v>
      </c>
      <c r="AL636" s="45" t="e">
        <f t="shared" si="25"/>
        <v>#NUM!</v>
      </c>
    </row>
    <row r="637" spans="30:38" x14ac:dyDescent="0.2">
      <c r="AD637" s="122" t="s">
        <v>88</v>
      </c>
      <c r="AE637" s="40">
        <f>_xll.qlInterestRateIndexFixingDate($AA$21,AF637)</f>
        <v>43838</v>
      </c>
      <c r="AF637" s="40">
        <f>_xll.qlCalendarAdvance(calendar,$AF636,AD637,,,trigger)</f>
        <v>43840</v>
      </c>
      <c r="AG637" s="40">
        <f>_xll.qlInterestRateIndexMaturity($AA$21,AF637,)</f>
        <v>43935</v>
      </c>
      <c r="AH637" s="43" t="e">
        <f>_xll.qlTenorBasisValue(TenorBasis3M,AF637,_xll.ohTrigger(trigger,$AA$36))</f>
        <v>#NUM!</v>
      </c>
      <c r="AI637" s="90" t="e">
        <f>_xll.qlTenorBasisForwardRate(TenorBasis3M,AF637,_xll.ohTrigger(trigger,$AA$36))</f>
        <v>#NUM!</v>
      </c>
      <c r="AJ637" s="90">
        <f>_xll.qlIndexFixing($AA$21,$AE637,TRUE,_xll.ohTrigger(trigger))</f>
        <v>6.6805159583202866E-3</v>
      </c>
      <c r="AK637" s="43" t="e">
        <f>_xll.qlIndexFixing($AA$6,$AE637,TRUE,trigger)</f>
        <v>#NUM!</v>
      </c>
      <c r="AL637" s="45" t="e">
        <f t="shared" si="25"/>
        <v>#NUM!</v>
      </c>
    </row>
    <row r="638" spans="30:38" x14ac:dyDescent="0.2">
      <c r="AD638" s="122" t="s">
        <v>88</v>
      </c>
      <c r="AE638" s="40">
        <f>_xll.qlInterestRateIndexFixingDate($AA$21,AF638)</f>
        <v>43845</v>
      </c>
      <c r="AF638" s="40">
        <f>_xll.qlCalendarAdvance(calendar,$AF637,AD638,,,trigger)</f>
        <v>43847</v>
      </c>
      <c r="AG638" s="40">
        <f>_xll.qlInterestRateIndexMaturity($AA$21,AF638,)</f>
        <v>43938</v>
      </c>
      <c r="AH638" s="43" t="e">
        <f>_xll.qlTenorBasisValue(TenorBasis3M,AF638,_xll.ohTrigger(trigger,$AA$36))</f>
        <v>#NUM!</v>
      </c>
      <c r="AI638" s="90" t="e">
        <f>_xll.qlTenorBasisForwardRate(TenorBasis3M,AF638,_xll.ohTrigger(trigger,$AA$36))</f>
        <v>#NUM!</v>
      </c>
      <c r="AJ638" s="90">
        <f>_xll.qlIndexFixing($AA$21,$AE638,TRUE,_xll.ohTrigger(trigger))</f>
        <v>6.7209427861035309E-3</v>
      </c>
      <c r="AK638" s="43" t="e">
        <f>_xll.qlIndexFixing($AA$6,$AE638,TRUE,trigger)</f>
        <v>#NUM!</v>
      </c>
      <c r="AL638" s="45" t="e">
        <f t="shared" si="25"/>
        <v>#NUM!</v>
      </c>
    </row>
    <row r="639" spans="30:38" x14ac:dyDescent="0.2">
      <c r="AD639" s="122" t="s">
        <v>88</v>
      </c>
      <c r="AE639" s="40">
        <f>_xll.qlInterestRateIndexFixingDate($AA$21,AF639)</f>
        <v>43852</v>
      </c>
      <c r="AF639" s="40">
        <f>_xll.qlCalendarAdvance(calendar,$AF638,AD639,,,trigger)</f>
        <v>43854</v>
      </c>
      <c r="AG639" s="40">
        <f>_xll.qlInterestRateIndexMaturity($AA$21,AF639,)</f>
        <v>43945</v>
      </c>
      <c r="AH639" s="43" t="e">
        <f>_xll.qlTenorBasisValue(TenorBasis3M,AF639,_xll.ohTrigger(trigger,$AA$36))</f>
        <v>#NUM!</v>
      </c>
      <c r="AI639" s="90" t="e">
        <f>_xll.qlTenorBasisForwardRate(TenorBasis3M,AF639,_xll.ohTrigger(trigger,$AA$36))</f>
        <v>#NUM!</v>
      </c>
      <c r="AJ639" s="90">
        <f>_xll.qlIndexFixing($AA$21,$AE639,TRUE,_xll.ohTrigger(trigger))</f>
        <v>6.7783290012152653E-3</v>
      </c>
      <c r="AK639" s="43" t="e">
        <f>_xll.qlIndexFixing($AA$6,$AE639,TRUE,trigger)</f>
        <v>#NUM!</v>
      </c>
      <c r="AL639" s="45" t="e">
        <f t="shared" si="25"/>
        <v>#NUM!</v>
      </c>
    </row>
    <row r="640" spans="30:38" x14ac:dyDescent="0.2">
      <c r="AD640" s="122" t="s">
        <v>88</v>
      </c>
      <c r="AE640" s="40">
        <f>_xll.qlInterestRateIndexFixingDate($AA$21,AF640)</f>
        <v>43859</v>
      </c>
      <c r="AF640" s="40">
        <f>_xll.qlCalendarAdvance(calendar,$AF639,AD640,,,trigger)</f>
        <v>43861</v>
      </c>
      <c r="AG640" s="40">
        <f>_xll.qlInterestRateIndexMaturity($AA$21,AF640,)</f>
        <v>43951</v>
      </c>
      <c r="AH640" s="43" t="e">
        <f>_xll.qlTenorBasisValue(TenorBasis3M,AF640,_xll.ohTrigger(trigger,$AA$36))</f>
        <v>#NUM!</v>
      </c>
      <c r="AI640" s="90" t="e">
        <f>_xll.qlTenorBasisForwardRate(TenorBasis3M,AF640,_xll.ohTrigger(trigger,$AA$36))</f>
        <v>#NUM!</v>
      </c>
      <c r="AJ640" s="90">
        <f>_xll.qlIndexFixing($AA$21,$AE640,TRUE,_xll.ohTrigger(trigger))</f>
        <v>6.8317398053459044E-3</v>
      </c>
      <c r="AK640" s="43" t="e">
        <f>_xll.qlIndexFixing($AA$6,$AE640,TRUE,trigger)</f>
        <v>#NUM!</v>
      </c>
      <c r="AL640" s="45" t="e">
        <f t="shared" si="25"/>
        <v>#NUM!</v>
      </c>
    </row>
    <row r="641" spans="30:38" x14ac:dyDescent="0.2">
      <c r="AD641" s="122" t="s">
        <v>88</v>
      </c>
      <c r="AE641" s="40">
        <f>_xll.qlInterestRateIndexFixingDate($AA$21,AF641)</f>
        <v>43866</v>
      </c>
      <c r="AF641" s="40">
        <f>_xll.qlCalendarAdvance(calendar,$AF640,AD641,,,trigger)</f>
        <v>43868</v>
      </c>
      <c r="AG641" s="40">
        <f>_xll.qlInterestRateIndexMaturity($AA$21,AF641,)</f>
        <v>43958</v>
      </c>
      <c r="AH641" s="43" t="e">
        <f>_xll.qlTenorBasisValue(TenorBasis3M,AF641,_xll.ohTrigger(trigger,$AA$36))</f>
        <v>#NUM!</v>
      </c>
      <c r="AI641" s="90" t="e">
        <f>_xll.qlTenorBasisForwardRate(TenorBasis3M,AF641,_xll.ohTrigger(trigger,$AA$36))</f>
        <v>#NUM!</v>
      </c>
      <c r="AJ641" s="90">
        <f>_xll.qlIndexFixing($AA$21,$AE641,TRUE,_xll.ohTrigger(trigger))</f>
        <v>6.8896145852361812E-3</v>
      </c>
      <c r="AK641" s="43" t="e">
        <f>_xll.qlIndexFixing($AA$6,$AE641,TRUE,trigger)</f>
        <v>#NUM!</v>
      </c>
      <c r="AL641" s="45" t="e">
        <f t="shared" si="25"/>
        <v>#NUM!</v>
      </c>
    </row>
    <row r="642" spans="30:38" x14ac:dyDescent="0.2">
      <c r="AD642" s="122" t="s">
        <v>88</v>
      </c>
      <c r="AE642" s="40">
        <f>_xll.qlInterestRateIndexFixingDate($AA$21,AF642)</f>
        <v>43873</v>
      </c>
      <c r="AF642" s="40">
        <f>_xll.qlCalendarAdvance(calendar,$AF641,AD642,,,trigger)</f>
        <v>43875</v>
      </c>
      <c r="AG642" s="40">
        <f>_xll.qlInterestRateIndexMaturity($AA$21,AF642,)</f>
        <v>43965</v>
      </c>
      <c r="AH642" s="43" t="e">
        <f>_xll.qlTenorBasisValue(TenorBasis3M,AF642,_xll.ohTrigger(trigger,$AA$36))</f>
        <v>#NUM!</v>
      </c>
      <c r="AI642" s="90" t="e">
        <f>_xll.qlTenorBasisForwardRate(TenorBasis3M,AF642,_xll.ohTrigger(trigger,$AA$36))</f>
        <v>#NUM!</v>
      </c>
      <c r="AJ642" s="90">
        <f>_xll.qlIndexFixing($AA$21,$AE642,TRUE,_xll.ohTrigger(trigger))</f>
        <v>6.9477432687659046E-3</v>
      </c>
      <c r="AK642" s="43" t="e">
        <f>_xll.qlIndexFixing($AA$6,$AE642,TRUE,trigger)</f>
        <v>#NUM!</v>
      </c>
      <c r="AL642" s="45" t="e">
        <f t="shared" si="25"/>
        <v>#NUM!</v>
      </c>
    </row>
    <row r="643" spans="30:38" x14ac:dyDescent="0.2">
      <c r="AD643" s="122" t="s">
        <v>88</v>
      </c>
      <c r="AE643" s="40">
        <f>_xll.qlInterestRateIndexFixingDate($AA$21,AF643)</f>
        <v>43880</v>
      </c>
      <c r="AF643" s="40">
        <f>_xll.qlCalendarAdvance(calendar,$AF642,AD643,,,trigger)</f>
        <v>43882</v>
      </c>
      <c r="AG643" s="40">
        <f>_xll.qlInterestRateIndexMaturity($AA$21,AF643,)</f>
        <v>43972</v>
      </c>
      <c r="AH643" s="43" t="e">
        <f>_xll.qlTenorBasisValue(TenorBasis3M,AF643,_xll.ohTrigger(trigger,$AA$36))</f>
        <v>#NUM!</v>
      </c>
      <c r="AI643" s="90" t="e">
        <f>_xll.qlTenorBasisForwardRate(TenorBasis3M,AF643,_xll.ohTrigger(trigger,$AA$36))</f>
        <v>#NUM!</v>
      </c>
      <c r="AJ643" s="90">
        <f>_xll.qlIndexFixing($AA$21,$AE643,TRUE,_xll.ohTrigger(trigger))</f>
        <v>7.0061258669582571E-3</v>
      </c>
      <c r="AK643" s="43" t="e">
        <f>_xll.qlIndexFixing($AA$6,$AE643,TRUE,trigger)</f>
        <v>#NUM!</v>
      </c>
      <c r="AL643" s="45" t="e">
        <f t="shared" si="25"/>
        <v>#NUM!</v>
      </c>
    </row>
    <row r="644" spans="30:38" x14ac:dyDescent="0.2">
      <c r="AD644" s="122" t="s">
        <v>88</v>
      </c>
      <c r="AE644" s="40">
        <f>_xll.qlInterestRateIndexFixingDate($AA$21,AF644)</f>
        <v>43887</v>
      </c>
      <c r="AF644" s="40">
        <f>_xll.qlCalendarAdvance(calendar,$AF643,AD644,,,trigger)</f>
        <v>43889</v>
      </c>
      <c r="AG644" s="40">
        <f>_xll.qlInterestRateIndexMaturity($AA$21,AF644,)</f>
        <v>43980</v>
      </c>
      <c r="AH644" s="43" t="e">
        <f>_xll.qlTenorBasisValue(TenorBasis3M,AF644,_xll.ohTrigger(trigger,$AA$36))</f>
        <v>#NUM!</v>
      </c>
      <c r="AI644" s="90" t="e">
        <f>_xll.qlTenorBasisForwardRate(TenorBasis3M,AF644,_xll.ohTrigger(trigger,$AA$36))</f>
        <v>#NUM!</v>
      </c>
      <c r="AJ644" s="90">
        <f>_xll.qlIndexFixing($AA$21,$AE644,TRUE,_xll.ohTrigger(trigger))</f>
        <v>7.0690687455187157E-3</v>
      </c>
      <c r="AK644" s="43" t="e">
        <f>_xll.qlIndexFixing($AA$6,$AE644,TRUE,trigger)</f>
        <v>#NUM!</v>
      </c>
      <c r="AL644" s="45" t="e">
        <f t="shared" ref="AL644:AL707" si="26">(AJ644-AK644)*10000</f>
        <v>#NUM!</v>
      </c>
    </row>
    <row r="645" spans="30:38" x14ac:dyDescent="0.2">
      <c r="AD645" s="122" t="s">
        <v>88</v>
      </c>
      <c r="AE645" s="40">
        <f>_xll.qlInterestRateIndexFixingDate($AA$21,AF645)</f>
        <v>43894</v>
      </c>
      <c r="AF645" s="40">
        <f>_xll.qlCalendarAdvance(calendar,$AF644,AD645,,,trigger)</f>
        <v>43896</v>
      </c>
      <c r="AG645" s="40">
        <f>_xll.qlInterestRateIndexMaturity($AA$21,AF645,)</f>
        <v>43990</v>
      </c>
      <c r="AH645" s="43" t="e">
        <f>_xll.qlTenorBasisValue(TenorBasis3M,AF645,_xll.ohTrigger(trigger,$AA$36))</f>
        <v>#NUM!</v>
      </c>
      <c r="AI645" s="90" t="e">
        <f>_xll.qlTenorBasisForwardRate(TenorBasis3M,AF645,_xll.ohTrigger(trigger,$AA$36))</f>
        <v>#NUM!</v>
      </c>
      <c r="AJ645" s="90">
        <f>_xll.qlIndexFixing($AA$21,$AE645,TRUE,_xll.ohTrigger(trigger))</f>
        <v>7.1409668440921108E-3</v>
      </c>
      <c r="AK645" s="43" t="e">
        <f>_xll.qlIndexFixing($AA$6,$AE645,TRUE,trigger)</f>
        <v>#NUM!</v>
      </c>
      <c r="AL645" s="45" t="e">
        <f t="shared" si="26"/>
        <v>#NUM!</v>
      </c>
    </row>
    <row r="646" spans="30:38" x14ac:dyDescent="0.2">
      <c r="AD646" s="122" t="s">
        <v>88</v>
      </c>
      <c r="AE646" s="40">
        <f>_xll.qlInterestRateIndexFixingDate($AA$21,AF646)</f>
        <v>43901</v>
      </c>
      <c r="AF646" s="40">
        <f>_xll.qlCalendarAdvance(calendar,$AF645,AD646,,,trigger)</f>
        <v>43903</v>
      </c>
      <c r="AG646" s="40">
        <f>_xll.qlInterestRateIndexMaturity($AA$21,AF646,)</f>
        <v>43997</v>
      </c>
      <c r="AH646" s="43" t="e">
        <f>_xll.qlTenorBasisValue(TenorBasis3M,AF646,_xll.ohTrigger(trigger,$AA$36))</f>
        <v>#NUM!</v>
      </c>
      <c r="AI646" s="90" t="e">
        <f>_xll.qlTenorBasisForwardRate(TenorBasis3M,AF646,_xll.ohTrigger(trigger,$AA$36))</f>
        <v>#NUM!</v>
      </c>
      <c r="AJ646" s="90">
        <f>_xll.qlIndexFixing($AA$21,$AE646,TRUE,_xll.ohTrigger(trigger))</f>
        <v>7.2001885276713187E-3</v>
      </c>
      <c r="AK646" s="43" t="e">
        <f>_xll.qlIndexFixing($AA$6,$AE646,TRUE,trigger)</f>
        <v>#NUM!</v>
      </c>
      <c r="AL646" s="45" t="e">
        <f t="shared" si="26"/>
        <v>#NUM!</v>
      </c>
    </row>
    <row r="647" spans="30:38" x14ac:dyDescent="0.2">
      <c r="AD647" s="122" t="s">
        <v>88</v>
      </c>
      <c r="AE647" s="40">
        <f>_xll.qlInterestRateIndexFixingDate($AA$21,AF647)</f>
        <v>43908</v>
      </c>
      <c r="AF647" s="40">
        <f>_xll.qlCalendarAdvance(calendar,$AF646,AD647,,,trigger)</f>
        <v>43910</v>
      </c>
      <c r="AG647" s="40">
        <f>_xll.qlInterestRateIndexMaturity($AA$21,AF647,)</f>
        <v>44004</v>
      </c>
      <c r="AH647" s="43" t="e">
        <f>_xll.qlTenorBasisValue(TenorBasis3M,AF647,_xll.ohTrigger(trigger,$AA$36))</f>
        <v>#NUM!</v>
      </c>
      <c r="AI647" s="90" t="e">
        <f>_xll.qlTenorBasisForwardRate(TenorBasis3M,AF647,_xll.ohTrigger(trigger,$AA$36))</f>
        <v>#NUM!</v>
      </c>
      <c r="AJ647" s="90">
        <f>_xll.qlIndexFixing($AA$21,$AE647,TRUE,_xll.ohTrigger(trigger))</f>
        <v>7.2596642330872829E-3</v>
      </c>
      <c r="AK647" s="43" t="e">
        <f>_xll.qlIndexFixing($AA$6,$AE647,TRUE,trigger)</f>
        <v>#NUM!</v>
      </c>
      <c r="AL647" s="45" t="e">
        <f t="shared" si="26"/>
        <v>#NUM!</v>
      </c>
    </row>
    <row r="648" spans="30:38" x14ac:dyDescent="0.2">
      <c r="AD648" s="122" t="s">
        <v>88</v>
      </c>
      <c r="AE648" s="40">
        <f>_xll.qlInterestRateIndexFixingDate($AA$21,AF648)</f>
        <v>43915</v>
      </c>
      <c r="AF648" s="40">
        <f>_xll.qlCalendarAdvance(calendar,$AF647,AD648,,,trigger)</f>
        <v>43917</v>
      </c>
      <c r="AG648" s="40">
        <f>_xll.qlInterestRateIndexMaturity($AA$21,AF648,)</f>
        <v>44011</v>
      </c>
      <c r="AH648" s="43" t="e">
        <f>_xll.qlTenorBasisValue(TenorBasis3M,AF648,_xll.ohTrigger(trigger,$AA$36))</f>
        <v>#NUM!</v>
      </c>
      <c r="AI648" s="90" t="e">
        <f>_xll.qlTenorBasisForwardRate(TenorBasis3M,AF648,_xll.ohTrigger(trigger,$AA$36))</f>
        <v>#NUM!</v>
      </c>
      <c r="AJ648" s="90">
        <f>_xll.qlIndexFixing($AA$21,$AE648,TRUE,_xll.ohTrigger(trigger))</f>
        <v>7.3193939721246208E-3</v>
      </c>
      <c r="AK648" s="43" t="e">
        <f>_xll.qlIndexFixing($AA$6,$AE648,TRUE,trigger)</f>
        <v>#NUM!</v>
      </c>
      <c r="AL648" s="45" t="e">
        <f t="shared" si="26"/>
        <v>#NUM!</v>
      </c>
    </row>
    <row r="649" spans="30:38" x14ac:dyDescent="0.2">
      <c r="AD649" s="122" t="s">
        <v>88</v>
      </c>
      <c r="AE649" s="40">
        <f>_xll.qlInterestRateIndexFixingDate($AA$21,AF649)</f>
        <v>43922</v>
      </c>
      <c r="AF649" s="40">
        <f>_xll.qlCalendarAdvance(calendar,$AF648,AD649,,,trigger)</f>
        <v>43924</v>
      </c>
      <c r="AG649" s="40">
        <f>_xll.qlInterestRateIndexMaturity($AA$21,AF649,)</f>
        <v>44015</v>
      </c>
      <c r="AH649" s="43" t="e">
        <f>_xll.qlTenorBasisValue(TenorBasis3M,AF649,_xll.ohTrigger(trigger,$AA$36))</f>
        <v>#NUM!</v>
      </c>
      <c r="AI649" s="90" t="e">
        <f>_xll.qlTenorBasisForwardRate(TenorBasis3M,AF649,_xll.ohTrigger(trigger,$AA$36))</f>
        <v>#NUM!</v>
      </c>
      <c r="AJ649" s="90">
        <f>_xll.qlIndexFixing($AA$21,$AE649,TRUE,_xll.ohTrigger(trigger))</f>
        <v>7.3661572978394969E-3</v>
      </c>
      <c r="AK649" s="43" t="e">
        <f>_xll.qlIndexFixing($AA$6,$AE649,TRUE,trigger)</f>
        <v>#NUM!</v>
      </c>
      <c r="AL649" s="45" t="e">
        <f t="shared" si="26"/>
        <v>#NUM!</v>
      </c>
    </row>
    <row r="650" spans="30:38" x14ac:dyDescent="0.2">
      <c r="AD650" s="122" t="s">
        <v>88</v>
      </c>
      <c r="AE650" s="40">
        <f>_xll.qlInterestRateIndexFixingDate($AA$21,AF650)</f>
        <v>43929</v>
      </c>
      <c r="AF650" s="40">
        <f>_xll.qlCalendarAdvance(calendar,$AF649,AD650,,,trigger)</f>
        <v>43935</v>
      </c>
      <c r="AG650" s="40">
        <f>_xll.qlInterestRateIndexMaturity($AA$21,AF650,)</f>
        <v>44026</v>
      </c>
      <c r="AH650" s="43" t="e">
        <f>_xll.qlTenorBasisValue(TenorBasis3M,AF650,_xll.ohTrigger(trigger,$AA$36))</f>
        <v>#NUM!</v>
      </c>
      <c r="AI650" s="90" t="e">
        <f>_xll.qlTenorBasisForwardRate(TenorBasis3M,AF650,_xll.ohTrigger(trigger,$AA$36))</f>
        <v>#NUM!</v>
      </c>
      <c r="AJ650" s="90">
        <f>_xll.qlIndexFixing($AA$21,$AE650,TRUE,_xll.ohTrigger(trigger))</f>
        <v>7.4608394350495913E-3</v>
      </c>
      <c r="AK650" s="43" t="e">
        <f>_xll.qlIndexFixing($AA$6,$AE650,TRUE,trigger)</f>
        <v>#NUM!</v>
      </c>
      <c r="AL650" s="45" t="e">
        <f t="shared" si="26"/>
        <v>#NUM!</v>
      </c>
    </row>
    <row r="651" spans="30:38" x14ac:dyDescent="0.2">
      <c r="AD651" s="122" t="s">
        <v>88</v>
      </c>
      <c r="AE651" s="40">
        <f>_xll.qlInterestRateIndexFixingDate($AA$21,AF651)</f>
        <v>43938</v>
      </c>
      <c r="AF651" s="40">
        <f>_xll.qlCalendarAdvance(calendar,$AF650,AD651,,,trigger)</f>
        <v>43942</v>
      </c>
      <c r="AG651" s="40">
        <f>_xll.qlInterestRateIndexMaturity($AA$21,AF651,)</f>
        <v>44033</v>
      </c>
      <c r="AH651" s="43" t="e">
        <f>_xll.qlTenorBasisValue(TenorBasis3M,AF651,_xll.ohTrigger(trigger,$AA$36))</f>
        <v>#NUM!</v>
      </c>
      <c r="AI651" s="90" t="e">
        <f>_xll.qlTenorBasisForwardRate(TenorBasis3M,AF651,_xll.ohTrigger(trigger,$AA$36))</f>
        <v>#NUM!</v>
      </c>
      <c r="AJ651" s="90">
        <f>_xll.qlIndexFixing($AA$21,$AE651,TRUE,_xll.ohTrigger(trigger))</f>
        <v>7.521418307961875E-3</v>
      </c>
      <c r="AK651" s="43" t="e">
        <f>_xll.qlIndexFixing($AA$6,$AE651,TRUE,trigger)</f>
        <v>#NUM!</v>
      </c>
      <c r="AL651" s="45" t="e">
        <f t="shared" si="26"/>
        <v>#NUM!</v>
      </c>
    </row>
    <row r="652" spans="30:38" x14ac:dyDescent="0.2">
      <c r="AD652" s="122" t="s">
        <v>88</v>
      </c>
      <c r="AE652" s="40">
        <f>_xll.qlInterestRateIndexFixingDate($AA$21,AF652)</f>
        <v>43945</v>
      </c>
      <c r="AF652" s="40">
        <f>_xll.qlCalendarAdvance(calendar,$AF651,AD652,,,trigger)</f>
        <v>43949</v>
      </c>
      <c r="AG652" s="40">
        <f>_xll.qlInterestRateIndexMaturity($AA$21,AF652,)</f>
        <v>44040</v>
      </c>
      <c r="AH652" s="43" t="e">
        <f>_xll.qlTenorBasisValue(TenorBasis3M,AF652,_xll.ohTrigger(trigger,$AA$36))</f>
        <v>#NUM!</v>
      </c>
      <c r="AI652" s="90" t="e">
        <f>_xll.qlTenorBasisForwardRate(TenorBasis3M,AF652,_xll.ohTrigger(trigger,$AA$36))</f>
        <v>#NUM!</v>
      </c>
      <c r="AJ652" s="90">
        <f>_xll.qlIndexFixing($AA$21,$AE652,TRUE,_xll.ohTrigger(trigger))</f>
        <v>7.5822512198591716E-3</v>
      </c>
      <c r="AK652" s="43" t="e">
        <f>_xll.qlIndexFixing($AA$6,$AE652,TRUE,trigger)</f>
        <v>#NUM!</v>
      </c>
      <c r="AL652" s="45" t="e">
        <f t="shared" si="26"/>
        <v>#NUM!</v>
      </c>
    </row>
    <row r="653" spans="30:38" x14ac:dyDescent="0.2">
      <c r="AD653" s="122" t="s">
        <v>88</v>
      </c>
      <c r="AE653" s="40">
        <f>_xll.qlInterestRateIndexFixingDate($AA$21,AF653)</f>
        <v>43951</v>
      </c>
      <c r="AF653" s="40">
        <f>_xll.qlCalendarAdvance(calendar,$AF652,AD653,,,trigger)</f>
        <v>43956</v>
      </c>
      <c r="AG653" s="40">
        <f>_xll.qlInterestRateIndexMaturity($AA$21,AF653,)</f>
        <v>44048</v>
      </c>
      <c r="AH653" s="43" t="e">
        <f>_xll.qlTenorBasisValue(TenorBasis3M,AF653,_xll.ohTrigger(trigger,$AA$36))</f>
        <v>#NUM!</v>
      </c>
      <c r="AI653" s="90" t="e">
        <f>_xll.qlTenorBasisForwardRate(TenorBasis3M,AF653,_xll.ohTrigger(trigger,$AA$36))</f>
        <v>#NUM!</v>
      </c>
      <c r="AJ653" s="90">
        <f>_xll.qlIndexFixing($AA$21,$AE653,TRUE,_xll.ohTrigger(trigger))</f>
        <v>7.6478318283983351E-3</v>
      </c>
      <c r="AK653" s="43" t="e">
        <f>_xll.qlIndexFixing($AA$6,$AE653,TRUE,trigger)</f>
        <v>#NUM!</v>
      </c>
      <c r="AL653" s="45" t="e">
        <f t="shared" si="26"/>
        <v>#NUM!</v>
      </c>
    </row>
    <row r="654" spans="30:38" x14ac:dyDescent="0.2">
      <c r="AD654" s="122" t="s">
        <v>88</v>
      </c>
      <c r="AE654" s="40">
        <f>_xll.qlInterestRateIndexFixingDate($AA$21,AF654)</f>
        <v>43959</v>
      </c>
      <c r="AF654" s="40">
        <f>_xll.qlCalendarAdvance(calendar,$AF653,AD654,,,trigger)</f>
        <v>43963</v>
      </c>
      <c r="AG654" s="40">
        <f>_xll.qlInterestRateIndexMaturity($AA$21,AF654,)</f>
        <v>44055</v>
      </c>
      <c r="AH654" s="43" t="e">
        <f>_xll.qlTenorBasisValue(TenorBasis3M,AF654,_xll.ohTrigger(trigger,$AA$36))</f>
        <v>#NUM!</v>
      </c>
      <c r="AI654" s="90" t="e">
        <f>_xll.qlTenorBasisForwardRate(TenorBasis3M,AF654,_xll.ohTrigger(trigger,$AA$36))</f>
        <v>#NUM!</v>
      </c>
      <c r="AJ654" s="90">
        <f>_xll.qlIndexFixing($AA$21,$AE654,TRUE,_xll.ohTrigger(trigger))</f>
        <v>7.7091923091669439E-3</v>
      </c>
      <c r="AK654" s="43" t="e">
        <f>_xll.qlIndexFixing($AA$6,$AE654,TRUE,trigger)</f>
        <v>#NUM!</v>
      </c>
      <c r="AL654" s="45" t="e">
        <f t="shared" si="26"/>
        <v>#NUM!</v>
      </c>
    </row>
    <row r="655" spans="30:38" x14ac:dyDescent="0.2">
      <c r="AD655" s="122" t="s">
        <v>88</v>
      </c>
      <c r="AE655" s="40">
        <f>_xll.qlInterestRateIndexFixingDate($AA$21,AF655)</f>
        <v>43966</v>
      </c>
      <c r="AF655" s="40">
        <f>_xll.qlCalendarAdvance(calendar,$AF654,AD655,,,trigger)</f>
        <v>43970</v>
      </c>
      <c r="AG655" s="40">
        <f>_xll.qlInterestRateIndexMaturity($AA$21,AF655,)</f>
        <v>44062</v>
      </c>
      <c r="AH655" s="43" t="e">
        <f>_xll.qlTenorBasisValue(TenorBasis3M,AF655,_xll.ohTrigger(trigger,$AA$36))</f>
        <v>#NUM!</v>
      </c>
      <c r="AI655" s="90" t="e">
        <f>_xll.qlTenorBasisForwardRate(TenorBasis3M,AF655,_xll.ohTrigger(trigger,$AA$36))</f>
        <v>#NUM!</v>
      </c>
      <c r="AJ655" s="90">
        <f>_xll.qlIndexFixing($AA$21,$AE655,TRUE,_xll.ohTrigger(trigger))</f>
        <v>7.770806880834309E-3</v>
      </c>
      <c r="AK655" s="43" t="e">
        <f>_xll.qlIndexFixing($AA$6,$AE655,TRUE,trigger)</f>
        <v>#NUM!</v>
      </c>
      <c r="AL655" s="45" t="e">
        <f t="shared" si="26"/>
        <v>#NUM!</v>
      </c>
    </row>
    <row r="656" spans="30:38" x14ac:dyDescent="0.2">
      <c r="AD656" s="122" t="s">
        <v>88</v>
      </c>
      <c r="AE656" s="40">
        <f>_xll.qlInterestRateIndexFixingDate($AA$21,AF656)</f>
        <v>43973</v>
      </c>
      <c r="AF656" s="40">
        <f>_xll.qlCalendarAdvance(calendar,$AF655,AD656,,,trigger)</f>
        <v>43977</v>
      </c>
      <c r="AG656" s="40">
        <f>_xll.qlInterestRateIndexMaturity($AA$21,AF656,)</f>
        <v>44069</v>
      </c>
      <c r="AH656" s="43" t="e">
        <f>_xll.qlTenorBasisValue(TenorBasis3M,AF656,_xll.ohTrigger(trigger,$AA$36))</f>
        <v>#NUM!</v>
      </c>
      <c r="AI656" s="90" t="e">
        <f>_xll.qlTenorBasisForwardRate(TenorBasis3M,AF656,_xll.ohTrigger(trigger,$AA$36))</f>
        <v>#NUM!</v>
      </c>
      <c r="AJ656" s="90">
        <f>_xll.qlIndexFixing($AA$21,$AE656,TRUE,_xll.ohTrigger(trigger))</f>
        <v>7.8326755553517393E-3</v>
      </c>
      <c r="AK656" s="43" t="e">
        <f>_xll.qlIndexFixing($AA$6,$AE656,TRUE,trigger)</f>
        <v>#NUM!</v>
      </c>
      <c r="AL656" s="45" t="e">
        <f t="shared" si="26"/>
        <v>#NUM!</v>
      </c>
    </row>
    <row r="657" spans="30:38" x14ac:dyDescent="0.2">
      <c r="AD657" s="122" t="s">
        <v>88</v>
      </c>
      <c r="AE657" s="40">
        <f>_xll.qlInterestRateIndexFixingDate($AA$21,AF657)</f>
        <v>43980</v>
      </c>
      <c r="AF657" s="40">
        <f>_xll.qlCalendarAdvance(calendar,$AF656,AD657,,,trigger)</f>
        <v>43984</v>
      </c>
      <c r="AG657" s="40">
        <f>_xll.qlInterestRateIndexMaturity($AA$21,AF657,)</f>
        <v>44076</v>
      </c>
      <c r="AH657" s="43" t="e">
        <f>_xll.qlTenorBasisValue(TenorBasis3M,AF657,_xll.ohTrigger(trigger,$AA$36))</f>
        <v>#NUM!</v>
      </c>
      <c r="AI657" s="90" t="e">
        <f>_xll.qlTenorBasisForwardRate(TenorBasis3M,AF657,_xll.ohTrigger(trigger,$AA$36))</f>
        <v>#NUM!</v>
      </c>
      <c r="AJ657" s="90">
        <f>_xll.qlIndexFixing($AA$21,$AE657,TRUE,_xll.ohTrigger(trigger))</f>
        <v>7.8947983447139897E-3</v>
      </c>
      <c r="AK657" s="43" t="e">
        <f>_xll.qlIndexFixing($AA$6,$AE657,TRUE,trigger)</f>
        <v>#NUM!</v>
      </c>
      <c r="AL657" s="45" t="e">
        <f t="shared" si="26"/>
        <v>#NUM!</v>
      </c>
    </row>
    <row r="658" spans="30:38" x14ac:dyDescent="0.2">
      <c r="AD658" s="122" t="s">
        <v>88</v>
      </c>
      <c r="AE658" s="40">
        <f>_xll.qlInterestRateIndexFixingDate($AA$21,AF658)</f>
        <v>43987</v>
      </c>
      <c r="AF658" s="40">
        <f>_xll.qlCalendarAdvance(calendar,$AF657,AD658,,,trigger)</f>
        <v>43991</v>
      </c>
      <c r="AG658" s="40">
        <f>_xll.qlInterestRateIndexMaturity($AA$21,AF658,)</f>
        <v>44083</v>
      </c>
      <c r="AH658" s="43" t="e">
        <f>_xll.qlTenorBasisValue(TenorBasis3M,AF658,_xll.ohTrigger(trigger,$AA$36))</f>
        <v>#NUM!</v>
      </c>
      <c r="AI658" s="90" t="e">
        <f>_xll.qlTenorBasisForwardRate(TenorBasis3M,AF658,_xll.ohTrigger(trigger,$AA$36))</f>
        <v>#NUM!</v>
      </c>
      <c r="AJ658" s="90">
        <f>_xll.qlIndexFixing($AA$21,$AE658,TRUE,_xll.ohTrigger(trigger))</f>
        <v>7.9571752609714184E-3</v>
      </c>
      <c r="AK658" s="43" t="e">
        <f>_xll.qlIndexFixing($AA$6,$AE658,TRUE,trigger)</f>
        <v>#NUM!</v>
      </c>
      <c r="AL658" s="45" t="e">
        <f t="shared" si="26"/>
        <v>#NUM!</v>
      </c>
    </row>
    <row r="659" spans="30:38" x14ac:dyDescent="0.2">
      <c r="AD659" s="122" t="s">
        <v>88</v>
      </c>
      <c r="AE659" s="40">
        <f>_xll.qlInterestRateIndexFixingDate($AA$21,AF659)</f>
        <v>43994</v>
      </c>
      <c r="AF659" s="40">
        <f>_xll.qlCalendarAdvance(calendar,$AF658,AD659,,,trigger)</f>
        <v>43998</v>
      </c>
      <c r="AG659" s="40">
        <f>_xll.qlInterestRateIndexMaturity($AA$21,AF659,)</f>
        <v>44090</v>
      </c>
      <c r="AH659" s="43" t="e">
        <f>_xll.qlTenorBasisValue(TenorBasis3M,AF659,_xll.ohTrigger(trigger,$AA$36))</f>
        <v>#NUM!</v>
      </c>
      <c r="AI659" s="90" t="e">
        <f>_xll.qlTenorBasisForwardRate(TenorBasis3M,AF659,_xll.ohTrigger(trigger,$AA$36))</f>
        <v>#NUM!</v>
      </c>
      <c r="AJ659" s="90">
        <f>_xll.qlIndexFixing($AA$21,$AE659,TRUE,_xll.ohTrigger(trigger))</f>
        <v>8.0198063162186996E-3</v>
      </c>
      <c r="AK659" s="43" t="e">
        <f>_xll.qlIndexFixing($AA$6,$AE659,TRUE,trigger)</f>
        <v>#NUM!</v>
      </c>
      <c r="AL659" s="45" t="e">
        <f t="shared" si="26"/>
        <v>#NUM!</v>
      </c>
    </row>
    <row r="660" spans="30:38" x14ac:dyDescent="0.2">
      <c r="AD660" s="122" t="s">
        <v>88</v>
      </c>
      <c r="AE660" s="40">
        <f>_xll.qlInterestRateIndexFixingDate($AA$21,AF660)</f>
        <v>44001</v>
      </c>
      <c r="AF660" s="40">
        <f>_xll.qlCalendarAdvance(calendar,$AF659,AD660,,,trigger)</f>
        <v>44005</v>
      </c>
      <c r="AG660" s="40">
        <f>_xll.qlInterestRateIndexMaturity($AA$21,AF660,)</f>
        <v>44097</v>
      </c>
      <c r="AH660" s="43" t="e">
        <f>_xll.qlTenorBasisValue(TenorBasis3M,AF660,_xll.ohTrigger(trigger,$AA$36))</f>
        <v>#NUM!</v>
      </c>
      <c r="AI660" s="90" t="e">
        <f>_xll.qlTenorBasisForwardRate(TenorBasis3M,AF660,_xll.ohTrigger(trigger,$AA$36))</f>
        <v>#NUM!</v>
      </c>
      <c r="AJ660" s="90">
        <f>_xll.qlIndexFixing($AA$21,$AE660,TRUE,_xll.ohTrigger(trigger))</f>
        <v>8.0826915226052468E-3</v>
      </c>
      <c r="AK660" s="43" t="e">
        <f>_xll.qlIndexFixing($AA$6,$AE660,TRUE,trigger)</f>
        <v>#NUM!</v>
      </c>
      <c r="AL660" s="45" t="e">
        <f t="shared" si="26"/>
        <v>#NUM!</v>
      </c>
    </row>
    <row r="661" spans="30:38" x14ac:dyDescent="0.2">
      <c r="AD661" s="122" t="s">
        <v>88</v>
      </c>
      <c r="AE661" s="40">
        <f>_xll.qlInterestRateIndexFixingDate($AA$21,AF661)</f>
        <v>44008</v>
      </c>
      <c r="AF661" s="40">
        <f>_xll.qlCalendarAdvance(calendar,$AF660,AD661,,,trigger)</f>
        <v>44012</v>
      </c>
      <c r="AG661" s="40">
        <f>_xll.qlInterestRateIndexMaturity($AA$21,AF661,)</f>
        <v>44104</v>
      </c>
      <c r="AH661" s="43" t="e">
        <f>_xll.qlTenorBasisValue(TenorBasis3M,AF661,_xll.ohTrigger(trigger,$AA$36))</f>
        <v>#NUM!</v>
      </c>
      <c r="AI661" s="90" t="e">
        <f>_xll.qlTenorBasisForwardRate(TenorBasis3M,AF661,_xll.ohTrigger(trigger,$AA$36))</f>
        <v>#NUM!</v>
      </c>
      <c r="AJ661" s="90">
        <f>_xll.qlIndexFixing($AA$21,$AE661,TRUE,_xll.ohTrigger(trigger))</f>
        <v>8.1458308923247815E-3</v>
      </c>
      <c r="AK661" s="43" t="e">
        <f>_xll.qlIndexFixing($AA$6,$AE661,TRUE,trigger)</f>
        <v>#NUM!</v>
      </c>
      <c r="AL661" s="45" t="e">
        <f t="shared" si="26"/>
        <v>#NUM!</v>
      </c>
    </row>
    <row r="662" spans="30:38" x14ac:dyDescent="0.2">
      <c r="AD662" s="122" t="s">
        <v>88</v>
      </c>
      <c r="AE662" s="40">
        <f>_xll.qlInterestRateIndexFixingDate($AA$21,AF662)</f>
        <v>44015</v>
      </c>
      <c r="AF662" s="40">
        <f>_xll.qlCalendarAdvance(calendar,$AF661,AD662,,,trigger)</f>
        <v>44019</v>
      </c>
      <c r="AG662" s="40">
        <f>_xll.qlInterestRateIndexMaturity($AA$21,AF662,)</f>
        <v>44111</v>
      </c>
      <c r="AH662" s="43" t="e">
        <f>_xll.qlTenorBasisValue(TenorBasis3M,AF662,_xll.ohTrigger(trigger,$AA$36))</f>
        <v>#NUM!</v>
      </c>
      <c r="AI662" s="90" t="e">
        <f>_xll.qlTenorBasisForwardRate(TenorBasis3M,AF662,_xll.ohTrigger(trigger,$AA$36))</f>
        <v>#NUM!</v>
      </c>
      <c r="AJ662" s="90">
        <f>_xll.qlIndexFixing($AA$21,$AE662,TRUE,_xll.ohTrigger(trigger))</f>
        <v>8.2092225908430416E-3</v>
      </c>
      <c r="AK662" s="43" t="e">
        <f>_xll.qlIndexFixing($AA$6,$AE662,TRUE,trigger)</f>
        <v>#NUM!</v>
      </c>
      <c r="AL662" s="45" t="e">
        <f t="shared" si="26"/>
        <v>#NUM!</v>
      </c>
    </row>
    <row r="663" spans="30:38" x14ac:dyDescent="0.2">
      <c r="AD663" s="122" t="s">
        <v>88</v>
      </c>
      <c r="AE663" s="40">
        <f>_xll.qlInterestRateIndexFixingDate($AA$21,AF663)</f>
        <v>44022</v>
      </c>
      <c r="AF663" s="40">
        <f>_xll.qlCalendarAdvance(calendar,$AF662,AD663,,,trigger)</f>
        <v>44026</v>
      </c>
      <c r="AG663" s="40">
        <f>_xll.qlInterestRateIndexMaturity($AA$21,AF663,)</f>
        <v>44118</v>
      </c>
      <c r="AH663" s="43" t="e">
        <f>_xll.qlTenorBasisValue(TenorBasis3M,AF663,_xll.ohTrigger(trigger,$AA$36))</f>
        <v>#NUM!</v>
      </c>
      <c r="AI663" s="90" t="e">
        <f>_xll.qlTenorBasisForwardRate(TenorBasis3M,AF663,_xll.ohTrigger(trigger,$AA$36))</f>
        <v>#NUM!</v>
      </c>
      <c r="AJ663" s="90">
        <f>_xll.qlIndexFixing($AA$21,$AE663,TRUE,_xll.ohTrigger(trigger))</f>
        <v>8.272846640478778E-3</v>
      </c>
      <c r="AK663" s="43" t="e">
        <f>_xll.qlIndexFixing($AA$6,$AE663,TRUE,trigger)</f>
        <v>#NUM!</v>
      </c>
      <c r="AL663" s="45" t="e">
        <f t="shared" si="26"/>
        <v>#NUM!</v>
      </c>
    </row>
    <row r="664" spans="30:38" x14ac:dyDescent="0.2">
      <c r="AD664" s="122" t="s">
        <v>88</v>
      </c>
      <c r="AE664" s="40">
        <f>_xll.qlInterestRateIndexFixingDate($AA$21,AF664)</f>
        <v>44029</v>
      </c>
      <c r="AF664" s="40">
        <f>_xll.qlCalendarAdvance(calendar,$AF663,AD664,,,trigger)</f>
        <v>44033</v>
      </c>
      <c r="AG664" s="40">
        <f>_xll.qlInterestRateIndexMaturity($AA$21,AF664,)</f>
        <v>44125</v>
      </c>
      <c r="AH664" s="43" t="e">
        <f>_xll.qlTenorBasisValue(TenorBasis3M,AF664,_xll.ohTrigger(trigger,$AA$36))</f>
        <v>#NUM!</v>
      </c>
      <c r="AI664" s="90" t="e">
        <f>_xll.qlTenorBasisForwardRate(TenorBasis3M,AF664,_xll.ohTrigger(trigger,$AA$36))</f>
        <v>#NUM!</v>
      </c>
      <c r="AJ664" s="90">
        <f>_xll.qlIndexFixing($AA$21,$AE664,TRUE,_xll.ohTrigger(trigger))</f>
        <v>8.3366727643101515E-3</v>
      </c>
      <c r="AK664" s="43" t="e">
        <f>_xll.qlIndexFixing($AA$6,$AE664,TRUE,trigger)</f>
        <v>#NUM!</v>
      </c>
      <c r="AL664" s="45" t="e">
        <f t="shared" si="26"/>
        <v>#NUM!</v>
      </c>
    </row>
    <row r="665" spans="30:38" x14ac:dyDescent="0.2">
      <c r="AD665" s="122" t="s">
        <v>88</v>
      </c>
      <c r="AE665" s="40">
        <f>_xll.qlInterestRateIndexFixingDate($AA$21,AF665)</f>
        <v>44036</v>
      </c>
      <c r="AF665" s="40">
        <f>_xll.qlCalendarAdvance(calendar,$AF664,AD665,,,trigger)</f>
        <v>44040</v>
      </c>
      <c r="AG665" s="40">
        <f>_xll.qlInterestRateIndexMaturity($AA$21,AF665,)</f>
        <v>44132</v>
      </c>
      <c r="AH665" s="43" t="e">
        <f>_xll.qlTenorBasisValue(TenorBasis3M,AF665,_xll.ohTrigger(trigger,$AA$36))</f>
        <v>#NUM!</v>
      </c>
      <c r="AI665" s="90" t="e">
        <f>_xll.qlTenorBasisForwardRate(TenorBasis3M,AF665,_xll.ohTrigger(trigger,$AA$36))</f>
        <v>#NUM!</v>
      </c>
      <c r="AJ665" s="90">
        <f>_xll.qlIndexFixing($AA$21,$AE665,TRUE,_xll.ohTrigger(trigger))</f>
        <v>8.4006705652809859E-3</v>
      </c>
      <c r="AK665" s="43" t="e">
        <f>_xll.qlIndexFixing($AA$6,$AE665,TRUE,trigger)</f>
        <v>#NUM!</v>
      </c>
      <c r="AL665" s="45" t="e">
        <f t="shared" si="26"/>
        <v>#NUM!</v>
      </c>
    </row>
    <row r="666" spans="30:38" x14ac:dyDescent="0.2">
      <c r="AD666" s="122" t="s">
        <v>88</v>
      </c>
      <c r="AE666" s="40">
        <f>_xll.qlInterestRateIndexFixingDate($AA$21,AF666)</f>
        <v>44043</v>
      </c>
      <c r="AF666" s="40">
        <f>_xll.qlCalendarAdvance(calendar,$AF665,AD666,,,trigger)</f>
        <v>44047</v>
      </c>
      <c r="AG666" s="40">
        <f>_xll.qlInterestRateIndexMaturity($AA$21,AF666,)</f>
        <v>44139</v>
      </c>
      <c r="AH666" s="43" t="e">
        <f>_xll.qlTenorBasisValue(TenorBasis3M,AF666,_xll.ohTrigger(trigger,$AA$36))</f>
        <v>#NUM!</v>
      </c>
      <c r="AI666" s="90" t="e">
        <f>_xll.qlTenorBasisForwardRate(TenorBasis3M,AF666,_xll.ohTrigger(trigger,$AA$36))</f>
        <v>#NUM!</v>
      </c>
      <c r="AJ666" s="90">
        <f>_xll.qlIndexFixing($AA$21,$AE666,TRUE,_xll.ohTrigger(trigger))</f>
        <v>8.4648096443749338E-3</v>
      </c>
      <c r="AK666" s="43" t="e">
        <f>_xll.qlIndexFixing($AA$6,$AE666,TRUE,trigger)</f>
        <v>#NUM!</v>
      </c>
      <c r="AL666" s="45" t="e">
        <f t="shared" si="26"/>
        <v>#NUM!</v>
      </c>
    </row>
    <row r="667" spans="30:38" x14ac:dyDescent="0.2">
      <c r="AD667" s="122" t="s">
        <v>88</v>
      </c>
      <c r="AE667" s="40">
        <f>_xll.qlInterestRateIndexFixingDate($AA$21,AF667)</f>
        <v>44050</v>
      </c>
      <c r="AF667" s="40">
        <f>_xll.qlCalendarAdvance(calendar,$AF666,AD667,,,trigger)</f>
        <v>44054</v>
      </c>
      <c r="AG667" s="40">
        <f>_xll.qlInterestRateIndexMaturity($AA$21,AF667,)</f>
        <v>44146</v>
      </c>
      <c r="AH667" s="43" t="e">
        <f>_xll.qlTenorBasisValue(TenorBasis3M,AF667,_xll.ohTrigger(trigger,$AA$36))</f>
        <v>#NUM!</v>
      </c>
      <c r="AI667" s="90" t="e">
        <f>_xll.qlTenorBasisForwardRate(TenorBasis3M,AF667,_xll.ohTrigger(trigger,$AA$36))</f>
        <v>#NUM!</v>
      </c>
      <c r="AJ667" s="90">
        <f>_xll.qlIndexFixing($AA$21,$AE667,TRUE,_xll.ohTrigger(trigger))</f>
        <v>8.5290596005998375E-3</v>
      </c>
      <c r="AK667" s="43" t="e">
        <f>_xll.qlIndexFixing($AA$6,$AE667,TRUE,trigger)</f>
        <v>#NUM!</v>
      </c>
      <c r="AL667" s="45" t="e">
        <f t="shared" si="26"/>
        <v>#NUM!</v>
      </c>
    </row>
    <row r="668" spans="30:38" x14ac:dyDescent="0.2">
      <c r="AD668" s="122" t="s">
        <v>88</v>
      </c>
      <c r="AE668" s="40">
        <f>_xll.qlInterestRateIndexFixingDate($AA$21,AF668)</f>
        <v>44057</v>
      </c>
      <c r="AF668" s="40">
        <f>_xll.qlCalendarAdvance(calendar,$AF667,AD668,,,trigger)</f>
        <v>44061</v>
      </c>
      <c r="AG668" s="40">
        <f>_xll.qlInterestRateIndexMaturity($AA$21,AF668,)</f>
        <v>44153</v>
      </c>
      <c r="AH668" s="43" t="e">
        <f>_xll.qlTenorBasisValue(TenorBasis3M,AF668,_xll.ohTrigger(trigger,$AA$36))</f>
        <v>#NUM!</v>
      </c>
      <c r="AI668" s="90" t="e">
        <f>_xll.qlTenorBasisForwardRate(TenorBasis3M,AF668,_xll.ohTrigger(trigger,$AA$36))</f>
        <v>#NUM!</v>
      </c>
      <c r="AJ668" s="90">
        <f>_xll.qlIndexFixing($AA$21,$AE668,TRUE,_xll.ohTrigger(trigger))</f>
        <v>8.5933900309877256E-3</v>
      </c>
      <c r="AK668" s="43" t="e">
        <f>_xll.qlIndexFixing($AA$6,$AE668,TRUE,trigger)</f>
        <v>#NUM!</v>
      </c>
      <c r="AL668" s="45" t="e">
        <f t="shared" si="26"/>
        <v>#NUM!</v>
      </c>
    </row>
    <row r="669" spans="30:38" x14ac:dyDescent="0.2">
      <c r="AD669" s="122" t="s">
        <v>88</v>
      </c>
      <c r="AE669" s="40">
        <f>_xll.qlInterestRateIndexFixingDate($AA$21,AF669)</f>
        <v>44064</v>
      </c>
      <c r="AF669" s="40">
        <f>_xll.qlCalendarAdvance(calendar,$AF668,AD669,,,trigger)</f>
        <v>44068</v>
      </c>
      <c r="AG669" s="40">
        <f>_xll.qlInterestRateIndexMaturity($AA$21,AF669,)</f>
        <v>44160</v>
      </c>
      <c r="AH669" s="43" t="e">
        <f>_xll.qlTenorBasisValue(TenorBasis3M,AF669,_xll.ohTrigger(trigger,$AA$36))</f>
        <v>#NUM!</v>
      </c>
      <c r="AI669" s="90" t="e">
        <f>_xll.qlTenorBasisForwardRate(TenorBasis3M,AF669,_xll.ohTrigger(trigger,$AA$36))</f>
        <v>#NUM!</v>
      </c>
      <c r="AJ669" s="90">
        <f>_xll.qlIndexFixing($AA$21,$AE669,TRUE,_xll.ohTrigger(trigger))</f>
        <v>8.6577705305774418E-3</v>
      </c>
      <c r="AK669" s="43" t="e">
        <f>_xll.qlIndexFixing($AA$6,$AE669,TRUE,trigger)</f>
        <v>#NUM!</v>
      </c>
      <c r="AL669" s="45" t="e">
        <f t="shared" si="26"/>
        <v>#NUM!</v>
      </c>
    </row>
    <row r="670" spans="30:38" x14ac:dyDescent="0.2">
      <c r="AD670" s="122" t="s">
        <v>88</v>
      </c>
      <c r="AE670" s="40">
        <f>_xll.qlInterestRateIndexFixingDate($AA$21,AF670)</f>
        <v>44071</v>
      </c>
      <c r="AF670" s="40">
        <f>_xll.qlCalendarAdvance(calendar,$AF669,AD670,,,trigger)</f>
        <v>44075</v>
      </c>
      <c r="AG670" s="40">
        <f>_xll.qlInterestRateIndexMaturity($AA$21,AF670,)</f>
        <v>44166</v>
      </c>
      <c r="AH670" s="43" t="e">
        <f>_xll.qlTenorBasisValue(TenorBasis3M,AF670,_xll.ohTrigger(trigger,$AA$36))</f>
        <v>#NUM!</v>
      </c>
      <c r="AI670" s="90" t="e">
        <f>_xll.qlTenorBasisForwardRate(TenorBasis3M,AF670,_xll.ohTrigger(trigger,$AA$36))</f>
        <v>#NUM!</v>
      </c>
      <c r="AJ670" s="90">
        <f>_xll.qlIndexFixing($AA$21,$AE670,TRUE,_xll.ohTrigger(trigger))</f>
        <v>8.7174711912659224E-3</v>
      </c>
      <c r="AK670" s="43" t="e">
        <f>_xll.qlIndexFixing($AA$6,$AE670,TRUE,trigger)</f>
        <v>#NUM!</v>
      </c>
      <c r="AL670" s="45" t="e">
        <f t="shared" si="26"/>
        <v>#NUM!</v>
      </c>
    </row>
    <row r="671" spans="30:38" x14ac:dyDescent="0.2">
      <c r="AD671" s="122" t="s">
        <v>88</v>
      </c>
      <c r="AE671" s="40">
        <f>_xll.qlInterestRateIndexFixingDate($AA$21,AF671)</f>
        <v>44078</v>
      </c>
      <c r="AF671" s="40">
        <f>_xll.qlCalendarAdvance(calendar,$AF670,AD671,,,trigger)</f>
        <v>44082</v>
      </c>
      <c r="AG671" s="40">
        <f>_xll.qlInterestRateIndexMaturity($AA$21,AF671,)</f>
        <v>44173</v>
      </c>
      <c r="AH671" s="43" t="e">
        <f>_xll.qlTenorBasisValue(TenorBasis3M,AF671,_xll.ohTrigger(trigger,$AA$36))</f>
        <v>#NUM!</v>
      </c>
      <c r="AI671" s="90" t="e">
        <f>_xll.qlTenorBasisForwardRate(TenorBasis3M,AF671,_xll.ohTrigger(trigger,$AA$36))</f>
        <v>#NUM!</v>
      </c>
      <c r="AJ671" s="90">
        <f>_xll.qlIndexFixing($AA$21,$AE671,TRUE,_xll.ohTrigger(trigger))</f>
        <v>8.7818668374844058E-3</v>
      </c>
      <c r="AK671" s="43" t="e">
        <f>_xll.qlIndexFixing($AA$6,$AE671,TRUE,trigger)</f>
        <v>#NUM!</v>
      </c>
      <c r="AL671" s="45" t="e">
        <f t="shared" si="26"/>
        <v>#NUM!</v>
      </c>
    </row>
    <row r="672" spans="30:38" x14ac:dyDescent="0.2">
      <c r="AD672" s="122" t="s">
        <v>88</v>
      </c>
      <c r="AE672" s="40">
        <f>_xll.qlInterestRateIndexFixingDate($AA$21,AF672)</f>
        <v>44085</v>
      </c>
      <c r="AF672" s="40">
        <f>_xll.qlCalendarAdvance(calendar,$AF671,AD672,,,trigger)</f>
        <v>44089</v>
      </c>
      <c r="AG672" s="40">
        <f>_xll.qlInterestRateIndexMaturity($AA$21,AF672,)</f>
        <v>44180</v>
      </c>
      <c r="AH672" s="43" t="e">
        <f>_xll.qlTenorBasisValue(TenorBasis3M,AF672,_xll.ohTrigger(trigger,$AA$36))</f>
        <v>#NUM!</v>
      </c>
      <c r="AI672" s="90" t="e">
        <f>_xll.qlTenorBasisForwardRate(TenorBasis3M,AF672,_xll.ohTrigger(trigger,$AA$36))</f>
        <v>#NUM!</v>
      </c>
      <c r="AJ672" s="90">
        <f>_xll.qlIndexFixing($AA$21,$AE672,TRUE,_xll.ohTrigger(trigger))</f>
        <v>8.8462224616108771E-3</v>
      </c>
      <c r="AK672" s="43" t="e">
        <f>_xll.qlIndexFixing($AA$6,$AE672,TRUE,trigger)</f>
        <v>#NUM!</v>
      </c>
      <c r="AL672" s="45" t="e">
        <f t="shared" si="26"/>
        <v>#NUM!</v>
      </c>
    </row>
    <row r="673" spans="30:38" x14ac:dyDescent="0.2">
      <c r="AD673" s="122" t="s">
        <v>88</v>
      </c>
      <c r="AE673" s="40">
        <f>_xll.qlInterestRateIndexFixingDate($AA$21,AF673)</f>
        <v>44092</v>
      </c>
      <c r="AF673" s="40">
        <f>_xll.qlCalendarAdvance(calendar,$AF672,AD673,,,trigger)</f>
        <v>44096</v>
      </c>
      <c r="AG673" s="40">
        <f>_xll.qlInterestRateIndexMaturity($AA$21,AF673,)</f>
        <v>44187</v>
      </c>
      <c r="AH673" s="43" t="e">
        <f>_xll.qlTenorBasisValue(TenorBasis3M,AF673,_xll.ohTrigger(trigger,$AA$36))</f>
        <v>#NUM!</v>
      </c>
      <c r="AI673" s="90" t="e">
        <f>_xll.qlTenorBasisForwardRate(TenorBasis3M,AF673,_xll.ohTrigger(trigger,$AA$36))</f>
        <v>#NUM!</v>
      </c>
      <c r="AJ673" s="90">
        <f>_xll.qlIndexFixing($AA$21,$AE673,TRUE,_xll.ohTrigger(trigger))</f>
        <v>8.9105073173905598E-3</v>
      </c>
      <c r="AK673" s="43" t="e">
        <f>_xll.qlIndexFixing($AA$6,$AE673,TRUE,trigger)</f>
        <v>#NUM!</v>
      </c>
      <c r="AL673" s="45" t="e">
        <f t="shared" si="26"/>
        <v>#NUM!</v>
      </c>
    </row>
    <row r="674" spans="30:38" x14ac:dyDescent="0.2">
      <c r="AD674" s="122" t="s">
        <v>88</v>
      </c>
      <c r="AE674" s="40">
        <f>_xll.qlInterestRateIndexFixingDate($AA$21,AF674)</f>
        <v>44099</v>
      </c>
      <c r="AF674" s="40">
        <f>_xll.qlCalendarAdvance(calendar,$AF673,AD674,,,trigger)</f>
        <v>44103</v>
      </c>
      <c r="AG674" s="40">
        <f>_xll.qlInterestRateIndexMaturity($AA$21,AF674,)</f>
        <v>44194</v>
      </c>
      <c r="AH674" s="43" t="e">
        <f>_xll.qlTenorBasisValue(TenorBasis3M,AF674,_xll.ohTrigger(trigger,$AA$36))</f>
        <v>#NUM!</v>
      </c>
      <c r="AI674" s="90" t="e">
        <f>_xll.qlTenorBasisForwardRate(TenorBasis3M,AF674,_xll.ohTrigger(trigger,$AA$36))</f>
        <v>#NUM!</v>
      </c>
      <c r="AJ674" s="90">
        <f>_xll.qlIndexFixing($AA$21,$AE674,TRUE,_xll.ohTrigger(trigger))</f>
        <v>8.9746906565781864E-3</v>
      </c>
      <c r="AK674" s="43" t="e">
        <f>_xll.qlIndexFixing($AA$6,$AE674,TRUE,trigger)</f>
        <v>#NUM!</v>
      </c>
      <c r="AL674" s="45" t="e">
        <f t="shared" si="26"/>
        <v>#NUM!</v>
      </c>
    </row>
    <row r="675" spans="30:38" x14ac:dyDescent="0.2">
      <c r="AD675" s="122" t="s">
        <v>88</v>
      </c>
      <c r="AE675" s="40">
        <f>_xll.qlInterestRateIndexFixingDate($AA$21,AF675)</f>
        <v>44106</v>
      </c>
      <c r="AF675" s="40">
        <f>_xll.qlCalendarAdvance(calendar,$AF674,AD675,,,trigger)</f>
        <v>44110</v>
      </c>
      <c r="AG675" s="40">
        <f>_xll.qlInterestRateIndexMaturity($AA$21,AF675,)</f>
        <v>44202</v>
      </c>
      <c r="AH675" s="43" t="e">
        <f>_xll.qlTenorBasisValue(TenorBasis3M,AF675,_xll.ohTrigger(trigger,$AA$36))</f>
        <v>#NUM!</v>
      </c>
      <c r="AI675" s="90" t="e">
        <f>_xll.qlTenorBasisForwardRate(TenorBasis3M,AF675,_xll.ohTrigger(trigger,$AA$36))</f>
        <v>#NUM!</v>
      </c>
      <c r="AJ675" s="90">
        <f>_xll.qlIndexFixing($AA$21,$AE675,TRUE,_xll.ohTrigger(trigger))</f>
        <v>9.0434029980346331E-3</v>
      </c>
      <c r="AK675" s="43" t="e">
        <f>_xll.qlIndexFixing($AA$6,$AE675,TRUE,trigger)</f>
        <v>#NUM!</v>
      </c>
      <c r="AL675" s="45" t="e">
        <f t="shared" si="26"/>
        <v>#NUM!</v>
      </c>
    </row>
    <row r="676" spans="30:38" x14ac:dyDescent="0.2">
      <c r="AD676" s="122" t="s">
        <v>88</v>
      </c>
      <c r="AE676" s="40">
        <f>_xll.qlInterestRateIndexFixingDate($AA$21,AF676)</f>
        <v>44113</v>
      </c>
      <c r="AF676" s="40">
        <f>_xll.qlCalendarAdvance(calendar,$AF675,AD676,,,trigger)</f>
        <v>44117</v>
      </c>
      <c r="AG676" s="40">
        <f>_xll.qlInterestRateIndexMaturity($AA$21,AF676,)</f>
        <v>44209</v>
      </c>
      <c r="AH676" s="43" t="e">
        <f>_xll.qlTenorBasisValue(TenorBasis3M,AF676,_xll.ohTrigger(trigger,$AA$36))</f>
        <v>#NUM!</v>
      </c>
      <c r="AI676" s="90" t="e">
        <f>_xll.qlTenorBasisForwardRate(TenorBasis3M,AF676,_xll.ohTrigger(trigger,$AA$36))</f>
        <v>#NUM!</v>
      </c>
      <c r="AJ676" s="90">
        <f>_xll.qlIndexFixing($AA$21,$AE676,TRUE,_xll.ohTrigger(trigger))</f>
        <v>9.1073011989303253E-3</v>
      </c>
      <c r="AK676" s="43" t="e">
        <f>_xll.qlIndexFixing($AA$6,$AE676,TRUE,trigger)</f>
        <v>#NUM!</v>
      </c>
      <c r="AL676" s="45" t="e">
        <f t="shared" si="26"/>
        <v>#NUM!</v>
      </c>
    </row>
    <row r="677" spans="30:38" x14ac:dyDescent="0.2">
      <c r="AD677" s="122" t="s">
        <v>88</v>
      </c>
      <c r="AE677" s="40">
        <f>_xll.qlInterestRateIndexFixingDate($AA$21,AF677)</f>
        <v>44120</v>
      </c>
      <c r="AF677" s="40">
        <f>_xll.qlCalendarAdvance(calendar,$AF676,AD677,,,trigger)</f>
        <v>44124</v>
      </c>
      <c r="AG677" s="40">
        <f>_xll.qlInterestRateIndexMaturity($AA$21,AF677,)</f>
        <v>44216</v>
      </c>
      <c r="AH677" s="43" t="e">
        <f>_xll.qlTenorBasisValue(TenorBasis3M,AF677,_xll.ohTrigger(trigger,$AA$36))</f>
        <v>#NUM!</v>
      </c>
      <c r="AI677" s="90" t="e">
        <f>_xll.qlTenorBasisForwardRate(TenorBasis3M,AF677,_xll.ohTrigger(trigger,$AA$36))</f>
        <v>#NUM!</v>
      </c>
      <c r="AJ677" s="90">
        <f>_xll.qlIndexFixing($AA$21,$AE677,TRUE,_xll.ohTrigger(trigger))</f>
        <v>9.1710539498965227E-3</v>
      </c>
      <c r="AK677" s="43" t="e">
        <f>_xll.qlIndexFixing($AA$6,$AE677,TRUE,trigger)</f>
        <v>#NUM!</v>
      </c>
      <c r="AL677" s="45" t="e">
        <f t="shared" si="26"/>
        <v>#NUM!</v>
      </c>
    </row>
    <row r="678" spans="30:38" x14ac:dyDescent="0.2">
      <c r="AD678" s="122" t="s">
        <v>88</v>
      </c>
      <c r="AE678" s="40">
        <f>_xll.qlInterestRateIndexFixingDate($AA$21,AF678)</f>
        <v>44127</v>
      </c>
      <c r="AF678" s="40">
        <f>_xll.qlCalendarAdvance(calendar,$AF677,AD678,,,trigger)</f>
        <v>44131</v>
      </c>
      <c r="AG678" s="40">
        <f>_xll.qlInterestRateIndexMaturity($AA$21,AF678,)</f>
        <v>44223</v>
      </c>
      <c r="AH678" s="43" t="e">
        <f>_xll.qlTenorBasisValue(TenorBasis3M,AF678,_xll.ohTrigger(trigger,$AA$36))</f>
        <v>#NUM!</v>
      </c>
      <c r="AI678" s="90" t="e">
        <f>_xll.qlTenorBasisForwardRate(TenorBasis3M,AF678,_xll.ohTrigger(trigger,$AA$36))</f>
        <v>#NUM!</v>
      </c>
      <c r="AJ678" s="90">
        <f>_xll.qlIndexFixing($AA$21,$AE678,TRUE,_xll.ohTrigger(trigger))</f>
        <v>9.2346612438067577E-3</v>
      </c>
      <c r="AK678" s="43" t="e">
        <f>_xll.qlIndexFixing($AA$6,$AE678,TRUE,trigger)</f>
        <v>#NUM!</v>
      </c>
      <c r="AL678" s="45" t="e">
        <f t="shared" si="26"/>
        <v>#NUM!</v>
      </c>
    </row>
    <row r="679" spans="30:38" x14ac:dyDescent="0.2">
      <c r="AD679" s="122" t="s">
        <v>88</v>
      </c>
      <c r="AE679" s="40">
        <f>_xll.qlInterestRateIndexFixingDate($AA$21,AF679)</f>
        <v>44134</v>
      </c>
      <c r="AF679" s="40">
        <f>_xll.qlCalendarAdvance(calendar,$AF678,AD679,,,trigger)</f>
        <v>44138</v>
      </c>
      <c r="AG679" s="40">
        <f>_xll.qlInterestRateIndexMaturity($AA$21,AF679,)</f>
        <v>44230</v>
      </c>
      <c r="AH679" s="43" t="e">
        <f>_xll.qlTenorBasisValue(TenorBasis3M,AF679,_xll.ohTrigger(trigger,$AA$36))</f>
        <v>#NUM!</v>
      </c>
      <c r="AI679" s="90" t="e">
        <f>_xll.qlTenorBasisForwardRate(TenorBasis3M,AF679,_xll.ohTrigger(trigger,$AA$36))</f>
        <v>#NUM!</v>
      </c>
      <c r="AJ679" s="90">
        <f>_xll.qlIndexFixing($AA$21,$AE679,TRUE,_xll.ohTrigger(trigger))</f>
        <v>9.2981230735510612E-3</v>
      </c>
      <c r="AK679" s="43" t="e">
        <f>_xll.qlIndexFixing($AA$6,$AE679,TRUE,trigger)</f>
        <v>#NUM!</v>
      </c>
      <c r="AL679" s="45" t="e">
        <f t="shared" si="26"/>
        <v>#NUM!</v>
      </c>
    </row>
    <row r="680" spans="30:38" x14ac:dyDescent="0.2">
      <c r="AD680" s="122" t="s">
        <v>88</v>
      </c>
      <c r="AE680" s="40">
        <f>_xll.qlInterestRateIndexFixingDate($AA$21,AF680)</f>
        <v>44141</v>
      </c>
      <c r="AF680" s="40">
        <f>_xll.qlCalendarAdvance(calendar,$AF679,AD680,,,trigger)</f>
        <v>44145</v>
      </c>
      <c r="AG680" s="40">
        <f>_xll.qlInterestRateIndexMaturity($AA$21,AF680,)</f>
        <v>44237</v>
      </c>
      <c r="AH680" s="43" t="e">
        <f>_xll.qlTenorBasisValue(TenorBasis3M,AF680,_xll.ohTrigger(trigger,$AA$36))</f>
        <v>#NUM!</v>
      </c>
      <c r="AI680" s="90" t="e">
        <f>_xll.qlTenorBasisForwardRate(TenorBasis3M,AF680,_xll.ohTrigger(trigger,$AA$36))</f>
        <v>#NUM!</v>
      </c>
      <c r="AJ680" s="90">
        <f>_xll.qlIndexFixing($AA$21,$AE680,TRUE,_xll.ohTrigger(trigger))</f>
        <v>9.3614394320359774E-3</v>
      </c>
      <c r="AK680" s="43" t="e">
        <f>_xll.qlIndexFixing($AA$6,$AE680,TRUE,trigger)</f>
        <v>#NUM!</v>
      </c>
      <c r="AL680" s="45" t="e">
        <f t="shared" si="26"/>
        <v>#NUM!</v>
      </c>
    </row>
    <row r="681" spans="30:38" x14ac:dyDescent="0.2">
      <c r="AD681" s="122" t="s">
        <v>88</v>
      </c>
      <c r="AE681" s="40">
        <f>_xll.qlInterestRateIndexFixingDate($AA$21,AF681)</f>
        <v>44148</v>
      </c>
      <c r="AF681" s="40">
        <f>_xll.qlCalendarAdvance(calendar,$AF680,AD681,,,trigger)</f>
        <v>44152</v>
      </c>
      <c r="AG681" s="40">
        <f>_xll.qlInterestRateIndexMaturity($AA$21,AF681,)</f>
        <v>44244</v>
      </c>
      <c r="AH681" s="43" t="e">
        <f>_xll.qlTenorBasisValue(TenorBasis3M,AF681,_xll.ohTrigger(trigger,$AA$36))</f>
        <v>#NUM!</v>
      </c>
      <c r="AI681" s="90" t="e">
        <f>_xll.qlTenorBasisForwardRate(TenorBasis3M,AF681,_xll.ohTrigger(trigger,$AA$36))</f>
        <v>#NUM!</v>
      </c>
      <c r="AJ681" s="90">
        <f>_xll.qlIndexFixing($AA$21,$AE681,TRUE,_xll.ohTrigger(trigger))</f>
        <v>9.4246103121819556E-3</v>
      </c>
      <c r="AK681" s="43" t="e">
        <f>_xll.qlIndexFixing($AA$6,$AE681,TRUE,trigger)</f>
        <v>#NUM!</v>
      </c>
      <c r="AL681" s="45" t="e">
        <f t="shared" si="26"/>
        <v>#NUM!</v>
      </c>
    </row>
    <row r="682" spans="30:38" x14ac:dyDescent="0.2">
      <c r="AD682" s="122" t="s">
        <v>88</v>
      </c>
      <c r="AE682" s="40">
        <f>_xll.qlInterestRateIndexFixingDate($AA$21,AF682)</f>
        <v>44155</v>
      </c>
      <c r="AF682" s="40">
        <f>_xll.qlCalendarAdvance(calendar,$AF681,AD682,,,trigger)</f>
        <v>44159</v>
      </c>
      <c r="AG682" s="40">
        <f>_xll.qlInterestRateIndexMaturity($AA$21,AF682,)</f>
        <v>44251</v>
      </c>
      <c r="AH682" s="43" t="e">
        <f>_xll.qlTenorBasisValue(TenorBasis3M,AF682,_xll.ohTrigger(trigger,$AA$36))</f>
        <v>#NUM!</v>
      </c>
      <c r="AI682" s="90" t="e">
        <f>_xll.qlTenorBasisForwardRate(TenorBasis3M,AF682,_xll.ohTrigger(trigger,$AA$36))</f>
        <v>#NUM!</v>
      </c>
      <c r="AJ682" s="90">
        <f>_xll.qlIndexFixing($AA$21,$AE682,TRUE,_xll.ohTrigger(trigger))</f>
        <v>9.4876357069285516E-3</v>
      </c>
      <c r="AK682" s="43" t="e">
        <f>_xll.qlIndexFixing($AA$6,$AE682,TRUE,trigger)</f>
        <v>#NUM!</v>
      </c>
      <c r="AL682" s="45" t="e">
        <f t="shared" si="26"/>
        <v>#NUM!</v>
      </c>
    </row>
    <row r="683" spans="30:38" x14ac:dyDescent="0.2">
      <c r="AD683" s="122" t="s">
        <v>88</v>
      </c>
      <c r="AE683" s="40">
        <f>_xll.qlInterestRateIndexFixingDate($AA$21,AF683)</f>
        <v>44162</v>
      </c>
      <c r="AF683" s="40">
        <f>_xll.qlCalendarAdvance(calendar,$AF682,AD683,,,trigger)</f>
        <v>44166</v>
      </c>
      <c r="AG683" s="40">
        <f>_xll.qlInterestRateIndexMaturity($AA$21,AF683,)</f>
        <v>44256</v>
      </c>
      <c r="AH683" s="43" t="e">
        <f>_xll.qlTenorBasisValue(TenorBasis3M,AF683,_xll.ohTrigger(trigger,$AA$36))</f>
        <v>#NUM!</v>
      </c>
      <c r="AI683" s="90" t="e">
        <f>_xll.qlTenorBasisForwardRate(TenorBasis3M,AF683,_xll.ohTrigger(trigger,$AA$36))</f>
        <v>#NUM!</v>
      </c>
      <c r="AJ683" s="90">
        <f>_xll.qlIndexFixing($AA$21,$AE683,TRUE,_xll.ohTrigger(trigger))</f>
        <v>9.5413343363750514E-3</v>
      </c>
      <c r="AK683" s="43" t="e">
        <f>_xll.qlIndexFixing($AA$6,$AE683,TRUE,trigger)</f>
        <v>#NUM!</v>
      </c>
      <c r="AL683" s="45" t="e">
        <f t="shared" si="26"/>
        <v>#NUM!</v>
      </c>
    </row>
    <row r="684" spans="30:38" x14ac:dyDescent="0.2">
      <c r="AD684" s="122" t="s">
        <v>88</v>
      </c>
      <c r="AE684" s="40">
        <f>_xll.qlInterestRateIndexFixingDate($AA$21,AF684)</f>
        <v>44169</v>
      </c>
      <c r="AF684" s="40">
        <f>_xll.qlCalendarAdvance(calendar,$AF683,AD684,,,trigger)</f>
        <v>44173</v>
      </c>
      <c r="AG684" s="40">
        <f>_xll.qlInterestRateIndexMaturity($AA$21,AF684,)</f>
        <v>44263</v>
      </c>
      <c r="AH684" s="43" t="e">
        <f>_xll.qlTenorBasisValue(TenorBasis3M,AF684,_xll.ohTrigger(trigger,$AA$36))</f>
        <v>#NUM!</v>
      </c>
      <c r="AI684" s="90" t="e">
        <f>_xll.qlTenorBasisForwardRate(TenorBasis3M,AF684,_xll.ohTrigger(trigger,$AA$36))</f>
        <v>#NUM!</v>
      </c>
      <c r="AJ684" s="90">
        <f>_xll.qlIndexFixing($AA$21,$AE684,TRUE,_xll.ohTrigger(trigger))</f>
        <v>9.6040861926427468E-3</v>
      </c>
      <c r="AK684" s="43" t="e">
        <f>_xll.qlIndexFixing($AA$6,$AE684,TRUE,trigger)</f>
        <v>#NUM!</v>
      </c>
      <c r="AL684" s="45" t="e">
        <f t="shared" si="26"/>
        <v>#NUM!</v>
      </c>
    </row>
    <row r="685" spans="30:38" x14ac:dyDescent="0.2">
      <c r="AD685" s="122" t="s">
        <v>88</v>
      </c>
      <c r="AE685" s="40">
        <f>_xll.qlInterestRateIndexFixingDate($AA$21,AF685)</f>
        <v>44176</v>
      </c>
      <c r="AF685" s="40">
        <f>_xll.qlCalendarAdvance(calendar,$AF684,AD685,,,trigger)</f>
        <v>44180</v>
      </c>
      <c r="AG685" s="40">
        <f>_xll.qlInterestRateIndexMaturity($AA$21,AF685,)</f>
        <v>44270</v>
      </c>
      <c r="AH685" s="43" t="e">
        <f>_xll.qlTenorBasisValue(TenorBasis3M,AF685,_xll.ohTrigger(trigger,$AA$36))</f>
        <v>#NUM!</v>
      </c>
      <c r="AI685" s="90" t="e">
        <f>_xll.qlTenorBasisForwardRate(TenorBasis3M,AF685,_xll.ohTrigger(trigger,$AA$36))</f>
        <v>#NUM!</v>
      </c>
      <c r="AJ685" s="90">
        <f>_xll.qlIndexFixing($AA$21,$AE685,TRUE,_xll.ohTrigger(trigger))</f>
        <v>9.666692529401999E-3</v>
      </c>
      <c r="AK685" s="43" t="e">
        <f>_xll.qlIndexFixing($AA$6,$AE685,TRUE,trigger)</f>
        <v>#NUM!</v>
      </c>
      <c r="AL685" s="45" t="e">
        <f t="shared" si="26"/>
        <v>#NUM!</v>
      </c>
    </row>
    <row r="686" spans="30:38" x14ac:dyDescent="0.2">
      <c r="AD686" s="122" t="s">
        <v>88</v>
      </c>
      <c r="AE686" s="40">
        <f>_xll.qlInterestRateIndexFixingDate($AA$21,AF686)</f>
        <v>44183</v>
      </c>
      <c r="AF686" s="40">
        <f>_xll.qlCalendarAdvance(calendar,$AF685,AD686,,,trigger)</f>
        <v>44187</v>
      </c>
      <c r="AG686" s="40">
        <f>_xll.qlInterestRateIndexMaturity($AA$21,AF686,)</f>
        <v>44277</v>
      </c>
      <c r="AH686" s="43" t="e">
        <f>_xll.qlTenorBasisValue(TenorBasis3M,AF686,_xll.ohTrigger(trigger,$AA$36))</f>
        <v>#NUM!</v>
      </c>
      <c r="AI686" s="90" t="e">
        <f>_xll.qlTenorBasisForwardRate(TenorBasis3M,AF686,_xll.ohTrigger(trigger,$AA$36))</f>
        <v>#NUM!</v>
      </c>
      <c r="AJ686" s="90">
        <f>_xll.qlIndexFixing($AA$21,$AE686,TRUE,_xll.ohTrigger(trigger))</f>
        <v>9.7291533398058405E-3</v>
      </c>
      <c r="AK686" s="43" t="e">
        <f>_xll.qlIndexFixing($AA$6,$AE686,TRUE,trigger)</f>
        <v>#NUM!</v>
      </c>
      <c r="AL686" s="45" t="e">
        <f t="shared" si="26"/>
        <v>#NUM!</v>
      </c>
    </row>
    <row r="687" spans="30:38" x14ac:dyDescent="0.2">
      <c r="AD687" s="122" t="s">
        <v>88</v>
      </c>
      <c r="AE687" s="40">
        <f>_xll.qlInterestRateIndexFixingDate($AA$21,AF687)</f>
        <v>44189</v>
      </c>
      <c r="AF687" s="40">
        <f>_xll.qlCalendarAdvance(calendar,$AF686,AD687,,,trigger)</f>
        <v>44194</v>
      </c>
      <c r="AG687" s="40">
        <f>_xll.qlInterestRateIndexMaturity($AA$21,AF687,)</f>
        <v>44284</v>
      </c>
      <c r="AH687" s="43" t="e">
        <f>_xll.qlTenorBasisValue(TenorBasis3M,AF687,_xll.ohTrigger(trigger,$AA$36))</f>
        <v>#NUM!</v>
      </c>
      <c r="AI687" s="90" t="e">
        <f>_xll.qlTenorBasisForwardRate(TenorBasis3M,AF687,_xll.ohTrigger(trigger,$AA$36))</f>
        <v>#NUM!</v>
      </c>
      <c r="AJ687" s="90">
        <f>_xll.qlIndexFixing($AA$21,$AE687,TRUE,_xll.ohTrigger(trigger))</f>
        <v>9.7914686170241794E-3</v>
      </c>
      <c r="AK687" s="43" t="e">
        <f>_xll.qlIndexFixing($AA$6,$AE687,TRUE,trigger)</f>
        <v>#NUM!</v>
      </c>
      <c r="AL687" s="45" t="e">
        <f t="shared" si="26"/>
        <v>#NUM!</v>
      </c>
    </row>
    <row r="688" spans="30:38" x14ac:dyDescent="0.2">
      <c r="AD688" s="122" t="s">
        <v>88</v>
      </c>
      <c r="AE688" s="40">
        <f>_xll.qlInterestRateIndexFixingDate($AA$21,AF688)</f>
        <v>44196</v>
      </c>
      <c r="AF688" s="40">
        <f>_xll.qlCalendarAdvance(calendar,$AF687,AD688,,,trigger)</f>
        <v>44201</v>
      </c>
      <c r="AG688" s="40">
        <f>_xll.qlInterestRateIndexMaturity($AA$21,AF688,)</f>
        <v>44292</v>
      </c>
      <c r="AH688" s="43" t="e">
        <f>_xll.qlTenorBasisValue(TenorBasis3M,AF688,_xll.ohTrigger(trigger,$AA$36))</f>
        <v>#NUM!</v>
      </c>
      <c r="AI688" s="90" t="e">
        <f>_xll.qlTenorBasisForwardRate(TenorBasis3M,AF688,_xll.ohTrigger(trigger,$AA$36))</f>
        <v>#NUM!</v>
      </c>
      <c r="AJ688" s="90">
        <f>_xll.qlIndexFixing($AA$21,$AE688,TRUE,_xll.ohTrigger(trigger))</f>
        <v>9.8581857954038975E-3</v>
      </c>
      <c r="AK688" s="43" t="e">
        <f>_xll.qlIndexFixing($AA$6,$AE688,TRUE,trigger)</f>
        <v>#NUM!</v>
      </c>
      <c r="AL688" s="45" t="e">
        <f t="shared" si="26"/>
        <v>#NUM!</v>
      </c>
    </row>
    <row r="689" spans="30:38" x14ac:dyDescent="0.2">
      <c r="AD689" s="122" t="s">
        <v>88</v>
      </c>
      <c r="AE689" s="40">
        <f>_xll.qlInterestRateIndexFixingDate($AA$21,AF689)</f>
        <v>44204</v>
      </c>
      <c r="AF689" s="40">
        <f>_xll.qlCalendarAdvance(calendar,$AF688,AD689,,,trigger)</f>
        <v>44208</v>
      </c>
      <c r="AG689" s="40">
        <f>_xll.qlInterestRateIndexMaturity($AA$21,AF689,)</f>
        <v>44298</v>
      </c>
      <c r="AH689" s="43" t="e">
        <f>_xll.qlTenorBasisValue(TenorBasis3M,AF689,_xll.ohTrigger(trigger,$AA$36))</f>
        <v>#NUM!</v>
      </c>
      <c r="AI689" s="90" t="e">
        <f>_xll.qlTenorBasisForwardRate(TenorBasis3M,AF689,_xll.ohTrigger(trigger,$AA$36))</f>
        <v>#NUM!</v>
      </c>
      <c r="AJ689" s="90">
        <f>_xll.qlIndexFixing($AA$21,$AE689,TRUE,_xll.ohTrigger(trigger))</f>
        <v>9.9156625446541469E-3</v>
      </c>
      <c r="AK689" s="43" t="e">
        <f>_xll.qlIndexFixing($AA$6,$AE689,TRUE,trigger)</f>
        <v>#NUM!</v>
      </c>
      <c r="AL689" s="45" t="e">
        <f t="shared" si="26"/>
        <v>#NUM!</v>
      </c>
    </row>
    <row r="690" spans="30:38" x14ac:dyDescent="0.2">
      <c r="AD690" s="122" t="s">
        <v>88</v>
      </c>
      <c r="AE690" s="40">
        <f>_xll.qlInterestRateIndexFixingDate($AA$21,AF690)</f>
        <v>44211</v>
      </c>
      <c r="AF690" s="40">
        <f>_xll.qlCalendarAdvance(calendar,$AF689,AD690,,,trigger)</f>
        <v>44215</v>
      </c>
      <c r="AG690" s="40">
        <f>_xll.qlInterestRateIndexMaturity($AA$21,AF690,)</f>
        <v>44305</v>
      </c>
      <c r="AH690" s="43" t="e">
        <f>_xll.qlTenorBasisValue(TenorBasis3M,AF690,_xll.ohTrigger(trigger,$AA$36))</f>
        <v>#NUM!</v>
      </c>
      <c r="AI690" s="90" t="e">
        <f>_xll.qlTenorBasisForwardRate(TenorBasis3M,AF690,_xll.ohTrigger(trigger,$AA$36))</f>
        <v>#NUM!</v>
      </c>
      <c r="AJ690" s="90">
        <f>_xll.qlIndexFixing($AA$21,$AE690,TRUE,_xll.ohTrigger(trigger))</f>
        <v>9.977541181482863E-3</v>
      </c>
      <c r="AK690" s="43" t="e">
        <f>_xll.qlIndexFixing($AA$6,$AE690,TRUE,trigger)</f>
        <v>#NUM!</v>
      </c>
      <c r="AL690" s="45" t="e">
        <f t="shared" si="26"/>
        <v>#NUM!</v>
      </c>
    </row>
    <row r="691" spans="30:38" x14ac:dyDescent="0.2">
      <c r="AD691" s="122" t="s">
        <v>88</v>
      </c>
      <c r="AE691" s="40">
        <f>_xll.qlInterestRateIndexFixingDate($AA$21,AF691)</f>
        <v>44218</v>
      </c>
      <c r="AF691" s="40">
        <f>_xll.qlCalendarAdvance(calendar,$AF690,AD691,,,trigger)</f>
        <v>44222</v>
      </c>
      <c r="AG691" s="40">
        <f>_xll.qlInterestRateIndexMaturity($AA$21,AF691,)</f>
        <v>44312</v>
      </c>
      <c r="AH691" s="43" t="e">
        <f>_xll.qlTenorBasisValue(TenorBasis3M,AF691,_xll.ohTrigger(trigger,$AA$36))</f>
        <v>#NUM!</v>
      </c>
      <c r="AI691" s="90" t="e">
        <f>_xll.qlTenorBasisForwardRate(TenorBasis3M,AF691,_xll.ohTrigger(trigger,$AA$36))</f>
        <v>#NUM!</v>
      </c>
      <c r="AJ691" s="90">
        <f>_xll.qlIndexFixing($AA$21,$AE691,TRUE,_xll.ohTrigger(trigger))</f>
        <v>1.0039274257958475E-2</v>
      </c>
      <c r="AK691" s="43" t="e">
        <f>_xll.qlIndexFixing($AA$6,$AE691,TRUE,trigger)</f>
        <v>#NUM!</v>
      </c>
      <c r="AL691" s="45" t="e">
        <f t="shared" si="26"/>
        <v>#NUM!</v>
      </c>
    </row>
    <row r="692" spans="30:38" x14ac:dyDescent="0.2">
      <c r="AD692" s="122" t="s">
        <v>88</v>
      </c>
      <c r="AE692" s="40">
        <f>_xll.qlInterestRateIndexFixingDate($AA$21,AF692)</f>
        <v>44225</v>
      </c>
      <c r="AF692" s="40">
        <f>_xll.qlCalendarAdvance(calendar,$AF691,AD692,,,trigger)</f>
        <v>44229</v>
      </c>
      <c r="AG692" s="40">
        <f>_xll.qlInterestRateIndexMaturity($AA$21,AF692,)</f>
        <v>44319</v>
      </c>
      <c r="AH692" s="43" t="e">
        <f>_xll.qlTenorBasisValue(TenorBasis3M,AF692,_xll.ohTrigger(trigger,$AA$36))</f>
        <v>#NUM!</v>
      </c>
      <c r="AI692" s="90" t="e">
        <f>_xll.qlTenorBasisForwardRate(TenorBasis3M,AF692,_xll.ohTrigger(trigger,$AA$36))</f>
        <v>#NUM!</v>
      </c>
      <c r="AJ692" s="90">
        <f>_xll.qlIndexFixing($AA$21,$AE692,TRUE,_xll.ohTrigger(trigger))</f>
        <v>1.010086176732905E-2</v>
      </c>
      <c r="AK692" s="43" t="e">
        <f>_xll.qlIndexFixing($AA$6,$AE692,TRUE,trigger)</f>
        <v>#NUM!</v>
      </c>
      <c r="AL692" s="45" t="e">
        <f t="shared" si="26"/>
        <v>#NUM!</v>
      </c>
    </row>
    <row r="693" spans="30:38" x14ac:dyDescent="0.2">
      <c r="AD693" s="122" t="s">
        <v>88</v>
      </c>
      <c r="AE693" s="40">
        <f>_xll.qlInterestRateIndexFixingDate($AA$21,AF693)</f>
        <v>44232</v>
      </c>
      <c r="AF693" s="40">
        <f>_xll.qlCalendarAdvance(calendar,$AF692,AD693,,,trigger)</f>
        <v>44236</v>
      </c>
      <c r="AG693" s="40">
        <f>_xll.qlInterestRateIndexMaturity($AA$21,AF693,)</f>
        <v>44326</v>
      </c>
      <c r="AH693" s="43" t="e">
        <f>_xll.qlTenorBasisValue(TenorBasis3M,AF693,_xll.ohTrigger(trigger,$AA$36))</f>
        <v>#NUM!</v>
      </c>
      <c r="AI693" s="90" t="e">
        <f>_xll.qlTenorBasisForwardRate(TenorBasis3M,AF693,_xll.ohTrigger(trigger,$AA$36))</f>
        <v>#NUM!</v>
      </c>
      <c r="AJ693" s="90">
        <f>_xll.qlIndexFixing($AA$21,$AE693,TRUE,_xll.ohTrigger(trigger))</f>
        <v>1.0162303702858644E-2</v>
      </c>
      <c r="AK693" s="43" t="e">
        <f>_xll.qlIndexFixing($AA$6,$AE693,TRUE,trigger)</f>
        <v>#NUM!</v>
      </c>
      <c r="AL693" s="45" t="e">
        <f t="shared" si="26"/>
        <v>#NUM!</v>
      </c>
    </row>
    <row r="694" spans="30:38" x14ac:dyDescent="0.2">
      <c r="AD694" s="122" t="s">
        <v>88</v>
      </c>
      <c r="AE694" s="40">
        <f>_xll.qlInterestRateIndexFixingDate($AA$21,AF694)</f>
        <v>44239</v>
      </c>
      <c r="AF694" s="40">
        <f>_xll.qlCalendarAdvance(calendar,$AF693,AD694,,,trigger)</f>
        <v>44243</v>
      </c>
      <c r="AG694" s="40">
        <f>_xll.qlInterestRateIndexMaturity($AA$21,AF694,)</f>
        <v>44333</v>
      </c>
      <c r="AH694" s="43" t="e">
        <f>_xll.qlTenorBasisValue(TenorBasis3M,AF694,_xll.ohTrigger(trigger,$AA$36))</f>
        <v>#NUM!</v>
      </c>
      <c r="AI694" s="90" t="e">
        <f>_xll.qlTenorBasisForwardRate(TenorBasis3M,AF694,_xll.ohTrigger(trigger,$AA$36))</f>
        <v>#NUM!</v>
      </c>
      <c r="AJ694" s="90">
        <f>_xll.qlIndexFixing($AA$21,$AE694,TRUE,_xll.ohTrigger(trigger))</f>
        <v>1.022360005782641E-2</v>
      </c>
      <c r="AK694" s="43" t="e">
        <f>_xll.qlIndexFixing($AA$6,$AE694,TRUE,trigger)</f>
        <v>#NUM!</v>
      </c>
      <c r="AL694" s="45" t="e">
        <f t="shared" si="26"/>
        <v>#NUM!</v>
      </c>
    </row>
    <row r="695" spans="30:38" x14ac:dyDescent="0.2">
      <c r="AD695" s="122" t="s">
        <v>88</v>
      </c>
      <c r="AE695" s="40">
        <f>_xll.qlInterestRateIndexFixingDate($AA$21,AF695)</f>
        <v>44246</v>
      </c>
      <c r="AF695" s="40">
        <f>_xll.qlCalendarAdvance(calendar,$AF694,AD695,,,trigger)</f>
        <v>44250</v>
      </c>
      <c r="AG695" s="40">
        <f>_xll.qlInterestRateIndexMaturity($AA$21,AF695,)</f>
        <v>44340</v>
      </c>
      <c r="AH695" s="43" t="e">
        <f>_xll.qlTenorBasisValue(TenorBasis3M,AF695,_xll.ohTrigger(trigger,$AA$36))</f>
        <v>#NUM!</v>
      </c>
      <c r="AI695" s="90" t="e">
        <f>_xll.qlTenorBasisForwardRate(TenorBasis3M,AF695,_xll.ohTrigger(trigger,$AA$36))</f>
        <v>#NUM!</v>
      </c>
      <c r="AJ695" s="90">
        <f>_xll.qlIndexFixing($AA$21,$AE695,TRUE,_xll.ohTrigger(trigger))</f>
        <v>1.0284750825528377E-2</v>
      </c>
      <c r="AK695" s="43" t="e">
        <f>_xll.qlIndexFixing($AA$6,$AE695,TRUE,trigger)</f>
        <v>#NUM!</v>
      </c>
      <c r="AL695" s="45" t="e">
        <f t="shared" si="26"/>
        <v>#NUM!</v>
      </c>
    </row>
    <row r="696" spans="30:38" x14ac:dyDescent="0.2">
      <c r="AD696" s="122" t="s">
        <v>88</v>
      </c>
      <c r="AE696" s="40">
        <f>_xll.qlInterestRateIndexFixingDate($AA$21,AF696)</f>
        <v>44253</v>
      </c>
      <c r="AF696" s="40">
        <f>_xll.qlCalendarAdvance(calendar,$AF695,AD696,,,trigger)</f>
        <v>44257</v>
      </c>
      <c r="AG696" s="40">
        <f>_xll.qlInterestRateIndexMaturity($AA$21,AF696,)</f>
        <v>44349</v>
      </c>
      <c r="AH696" s="43" t="e">
        <f>_xll.qlTenorBasisValue(TenorBasis3M,AF696,_xll.ohTrigger(trigger,$AA$36))</f>
        <v>#NUM!</v>
      </c>
      <c r="AI696" s="90" t="e">
        <f>_xll.qlTenorBasisForwardRate(TenorBasis3M,AF696,_xll.ohTrigger(trigger,$AA$36))</f>
        <v>#NUM!</v>
      </c>
      <c r="AJ696" s="90">
        <f>_xll.qlIndexFixing($AA$21,$AE696,TRUE,_xll.ohTrigger(trigger))</f>
        <v>1.0354711350373344E-2</v>
      </c>
      <c r="AK696" s="43" t="e">
        <f>_xll.qlIndexFixing($AA$6,$AE696,TRUE,trigger)</f>
        <v>#NUM!</v>
      </c>
      <c r="AL696" s="45" t="e">
        <f t="shared" si="26"/>
        <v>#NUM!</v>
      </c>
    </row>
    <row r="697" spans="30:38" x14ac:dyDescent="0.2">
      <c r="AD697" s="122" t="s">
        <v>88</v>
      </c>
      <c r="AE697" s="40">
        <f>_xll.qlInterestRateIndexFixingDate($AA$21,AF697)</f>
        <v>44260</v>
      </c>
      <c r="AF697" s="40">
        <f>_xll.qlCalendarAdvance(calendar,$AF696,AD697,,,trigger)</f>
        <v>44264</v>
      </c>
      <c r="AG697" s="40">
        <f>_xll.qlInterestRateIndexMaturity($AA$21,AF697,)</f>
        <v>44356</v>
      </c>
      <c r="AH697" s="43" t="e">
        <f>_xll.qlTenorBasisValue(TenorBasis3M,AF697,_xll.ohTrigger(trigger,$AA$36))</f>
        <v>#NUM!</v>
      </c>
      <c r="AI697" s="90" t="e">
        <f>_xll.qlTenorBasisForwardRate(TenorBasis3M,AF697,_xll.ohTrigger(trigger,$AA$36))</f>
        <v>#NUM!</v>
      </c>
      <c r="AJ697" s="90">
        <f>_xll.qlIndexFixing($AA$21,$AE697,TRUE,_xll.ohTrigger(trigger))</f>
        <v>1.041555362772786E-2</v>
      </c>
      <c r="AK697" s="43" t="e">
        <f>_xll.qlIndexFixing($AA$6,$AE697,TRUE,trigger)</f>
        <v>#NUM!</v>
      </c>
      <c r="AL697" s="45" t="e">
        <f t="shared" si="26"/>
        <v>#NUM!</v>
      </c>
    </row>
    <row r="698" spans="30:38" x14ac:dyDescent="0.2">
      <c r="AD698" s="122" t="s">
        <v>88</v>
      </c>
      <c r="AE698" s="40">
        <f>_xll.qlInterestRateIndexFixingDate($AA$21,AF698)</f>
        <v>44267</v>
      </c>
      <c r="AF698" s="40">
        <f>_xll.qlCalendarAdvance(calendar,$AF697,AD698,,,trigger)</f>
        <v>44271</v>
      </c>
      <c r="AG698" s="40">
        <f>_xll.qlInterestRateIndexMaturity($AA$21,AF698,)</f>
        <v>44363</v>
      </c>
      <c r="AH698" s="43" t="e">
        <f>_xll.qlTenorBasisValue(TenorBasis3M,AF698,_xll.ohTrigger(trigger,$AA$36))</f>
        <v>#NUM!</v>
      </c>
      <c r="AI698" s="90" t="e">
        <f>_xll.qlTenorBasisForwardRate(TenorBasis3M,AF698,_xll.ohTrigger(trigger,$AA$36))</f>
        <v>#NUM!</v>
      </c>
      <c r="AJ698" s="90">
        <f>_xll.qlIndexFixing($AA$21,$AE698,TRUE,_xll.ohTrigger(trigger))</f>
        <v>1.0476250308896835E-2</v>
      </c>
      <c r="AK698" s="43" t="e">
        <f>_xll.qlIndexFixing($AA$6,$AE698,TRUE,trigger)</f>
        <v>#NUM!</v>
      </c>
      <c r="AL698" s="45" t="e">
        <f t="shared" si="26"/>
        <v>#NUM!</v>
      </c>
    </row>
    <row r="699" spans="30:38" x14ac:dyDescent="0.2">
      <c r="AD699" s="122" t="s">
        <v>88</v>
      </c>
      <c r="AE699" s="40">
        <f>_xll.qlInterestRateIndexFixingDate($AA$21,AF699)</f>
        <v>44274</v>
      </c>
      <c r="AF699" s="40">
        <f>_xll.qlCalendarAdvance(calendar,$AF698,AD699,,,trigger)</f>
        <v>44278</v>
      </c>
      <c r="AG699" s="40">
        <f>_xll.qlInterestRateIndexMaturity($AA$21,AF699,)</f>
        <v>44370</v>
      </c>
      <c r="AH699" s="43" t="e">
        <f>_xll.qlTenorBasisValue(TenorBasis3M,AF699,_xll.ohTrigger(trigger,$AA$36))</f>
        <v>#NUM!</v>
      </c>
      <c r="AI699" s="90" t="e">
        <f>_xll.qlTenorBasisForwardRate(TenorBasis3M,AF699,_xll.ohTrigger(trigger,$AA$36))</f>
        <v>#NUM!</v>
      </c>
      <c r="AJ699" s="90">
        <f>_xll.qlIndexFixing($AA$21,$AE699,TRUE,_xll.ohTrigger(trigger))</f>
        <v>1.0536801387093521E-2</v>
      </c>
      <c r="AK699" s="43" t="e">
        <f>_xll.qlIndexFixing($AA$6,$AE699,TRUE,trigger)</f>
        <v>#NUM!</v>
      </c>
      <c r="AL699" s="45" t="e">
        <f t="shared" si="26"/>
        <v>#NUM!</v>
      </c>
    </row>
    <row r="700" spans="30:38" x14ac:dyDescent="0.2">
      <c r="AD700" s="122" t="s">
        <v>88</v>
      </c>
      <c r="AE700" s="40">
        <f>_xll.qlInterestRateIndexFixingDate($AA$21,AF700)</f>
        <v>44281</v>
      </c>
      <c r="AF700" s="40">
        <f>_xll.qlCalendarAdvance(calendar,$AF699,AD700,,,trigger)</f>
        <v>44285</v>
      </c>
      <c r="AG700" s="40">
        <f>_xll.qlInterestRateIndexMaturity($AA$21,AF700,)</f>
        <v>44377</v>
      </c>
      <c r="AH700" s="43" t="e">
        <f>_xll.qlTenorBasisValue(TenorBasis3M,AF700,_xll.ohTrigger(trigger,$AA$36))</f>
        <v>#NUM!</v>
      </c>
      <c r="AI700" s="90" t="e">
        <f>_xll.qlTenorBasisForwardRate(TenorBasis3M,AF700,_xll.ohTrigger(trigger,$AA$36))</f>
        <v>#NUM!</v>
      </c>
      <c r="AJ700" s="90">
        <f>_xll.qlIndexFixing($AA$21,$AE700,TRUE,_xll.ohTrigger(trigger))</f>
        <v>1.0597206855549421E-2</v>
      </c>
      <c r="AK700" s="43" t="e">
        <f>_xll.qlIndexFixing($AA$6,$AE700,TRUE,trigger)</f>
        <v>#NUM!</v>
      </c>
      <c r="AL700" s="45" t="e">
        <f t="shared" si="26"/>
        <v>#NUM!</v>
      </c>
    </row>
    <row r="701" spans="30:38" x14ac:dyDescent="0.2">
      <c r="AD701" s="122" t="s">
        <v>88</v>
      </c>
      <c r="AE701" s="40">
        <f>_xll.qlInterestRateIndexFixingDate($AA$21,AF701)</f>
        <v>44286</v>
      </c>
      <c r="AF701" s="40">
        <f>_xll.qlCalendarAdvance(calendar,$AF700,AD701,,,trigger)</f>
        <v>44292</v>
      </c>
      <c r="AG701" s="40">
        <f>_xll.qlInterestRateIndexMaturity($AA$21,AF701,)</f>
        <v>44383</v>
      </c>
      <c r="AH701" s="43" t="e">
        <f>_xll.qlTenorBasisValue(TenorBasis3M,AF701,_xll.ohTrigger(trigger,$AA$36))</f>
        <v>#NUM!</v>
      </c>
      <c r="AI701" s="90" t="e">
        <f>_xll.qlTenorBasisForwardRate(TenorBasis3M,AF701,_xll.ohTrigger(trigger,$AA$36))</f>
        <v>#NUM!</v>
      </c>
      <c r="AJ701" s="90">
        <f>_xll.qlIndexFixing($AA$21,$AE701,TRUE,_xll.ohTrigger(trigger))</f>
        <v>1.0653032584795745E-2</v>
      </c>
      <c r="AK701" s="43" t="e">
        <f>_xll.qlIndexFixing($AA$6,$AE701,TRUE,trigger)</f>
        <v>#NUM!</v>
      </c>
      <c r="AL701" s="45" t="e">
        <f t="shared" si="26"/>
        <v>#NUM!</v>
      </c>
    </row>
    <row r="702" spans="30:38" x14ac:dyDescent="0.2">
      <c r="AD702" s="122" t="s">
        <v>88</v>
      </c>
      <c r="AE702" s="40">
        <f>_xll.qlInterestRateIndexFixingDate($AA$21,AF702)</f>
        <v>44295</v>
      </c>
      <c r="AF702" s="40">
        <f>_xll.qlCalendarAdvance(calendar,$AF701,AD702,,,trigger)</f>
        <v>44299</v>
      </c>
      <c r="AG702" s="40">
        <f>_xll.qlInterestRateIndexMaturity($AA$21,AF702,)</f>
        <v>44390</v>
      </c>
      <c r="AH702" s="43" t="e">
        <f>_xll.qlTenorBasisValue(TenorBasis3M,AF702,_xll.ohTrigger(trigger,$AA$36))</f>
        <v>#NUM!</v>
      </c>
      <c r="AI702" s="90" t="e">
        <f>_xll.qlTenorBasisForwardRate(TenorBasis3M,AF702,_xll.ohTrigger(trigger,$AA$36))</f>
        <v>#NUM!</v>
      </c>
      <c r="AJ702" s="90">
        <f>_xll.qlIndexFixing($AA$21,$AE702,TRUE,_xll.ohTrigger(trigger))</f>
        <v>1.0713155433971455E-2</v>
      </c>
      <c r="AK702" s="43" t="e">
        <f>_xll.qlIndexFixing($AA$6,$AE702,TRUE,trigger)</f>
        <v>#NUM!</v>
      </c>
      <c r="AL702" s="45" t="e">
        <f t="shared" si="26"/>
        <v>#NUM!</v>
      </c>
    </row>
    <row r="703" spans="30:38" x14ac:dyDescent="0.2">
      <c r="AD703" s="122" t="s">
        <v>88</v>
      </c>
      <c r="AE703" s="40">
        <f>_xll.qlInterestRateIndexFixingDate($AA$21,AF703)</f>
        <v>44302</v>
      </c>
      <c r="AF703" s="40">
        <f>_xll.qlCalendarAdvance(calendar,$AF702,AD703,,,trigger)</f>
        <v>44306</v>
      </c>
      <c r="AG703" s="40">
        <f>_xll.qlInterestRateIndexMaturity($AA$21,AF703,)</f>
        <v>44397</v>
      </c>
      <c r="AH703" s="43" t="e">
        <f>_xll.qlTenorBasisValue(TenorBasis3M,AF703,_xll.ohTrigger(trigger,$AA$36))</f>
        <v>#NUM!</v>
      </c>
      <c r="AI703" s="90" t="e">
        <f>_xll.qlTenorBasisForwardRate(TenorBasis3M,AF703,_xll.ohTrigger(trigger,$AA$36))</f>
        <v>#NUM!</v>
      </c>
      <c r="AJ703" s="90">
        <f>_xll.qlIndexFixing($AA$21,$AE703,TRUE,_xll.ohTrigger(trigger))</f>
        <v>1.0773132648009807E-2</v>
      </c>
      <c r="AK703" s="43" t="e">
        <f>_xll.qlIndexFixing($AA$6,$AE703,TRUE,trigger)</f>
        <v>#NUM!</v>
      </c>
      <c r="AL703" s="45" t="e">
        <f t="shared" si="26"/>
        <v>#NUM!</v>
      </c>
    </row>
    <row r="704" spans="30:38" x14ac:dyDescent="0.2">
      <c r="AD704" s="122" t="s">
        <v>88</v>
      </c>
      <c r="AE704" s="40">
        <f>_xll.qlInterestRateIndexFixingDate($AA$21,AF704)</f>
        <v>44309</v>
      </c>
      <c r="AF704" s="40">
        <f>_xll.qlCalendarAdvance(calendar,$AF703,AD704,,,trigger)</f>
        <v>44313</v>
      </c>
      <c r="AG704" s="40">
        <f>_xll.qlInterestRateIndexMaturity($AA$21,AF704,)</f>
        <v>44404</v>
      </c>
      <c r="AH704" s="43" t="e">
        <f>_xll.qlTenorBasisValue(TenorBasis3M,AF704,_xll.ohTrigger(trigger,$AA$36))</f>
        <v>#NUM!</v>
      </c>
      <c r="AI704" s="90" t="e">
        <f>_xll.qlTenorBasisForwardRate(TenorBasis3M,AF704,_xll.ohTrigger(trigger,$AA$36))</f>
        <v>#NUM!</v>
      </c>
      <c r="AJ704" s="90">
        <f>_xll.qlIndexFixing($AA$21,$AE704,TRUE,_xll.ohTrigger(trigger))</f>
        <v>1.083296422027699E-2</v>
      </c>
      <c r="AK704" s="43" t="e">
        <f>_xll.qlIndexFixing($AA$6,$AE704,TRUE,trigger)</f>
        <v>#NUM!</v>
      </c>
      <c r="AL704" s="45" t="e">
        <f t="shared" si="26"/>
        <v>#NUM!</v>
      </c>
    </row>
    <row r="705" spans="30:38" x14ac:dyDescent="0.2">
      <c r="AD705" s="122" t="s">
        <v>88</v>
      </c>
      <c r="AE705" s="40">
        <f>_xll.qlInterestRateIndexFixingDate($AA$21,AF705)</f>
        <v>44316</v>
      </c>
      <c r="AF705" s="40">
        <f>_xll.qlCalendarAdvance(calendar,$AF704,AD705,,,trigger)</f>
        <v>44320</v>
      </c>
      <c r="AG705" s="40">
        <f>_xll.qlInterestRateIndexMaturity($AA$21,AF705,)</f>
        <v>44412</v>
      </c>
      <c r="AH705" s="43" t="e">
        <f>_xll.qlTenorBasisValue(TenorBasis3M,AF705,_xll.ohTrigger(trigger,$AA$36))</f>
        <v>#NUM!</v>
      </c>
      <c r="AI705" s="90" t="e">
        <f>_xll.qlTenorBasisForwardRate(TenorBasis3M,AF705,_xll.ohTrigger(trigger,$AA$36))</f>
        <v>#NUM!</v>
      </c>
      <c r="AJ705" s="90">
        <f>_xll.qlIndexFixing($AA$21,$AE705,TRUE,_xll.ohTrigger(trigger))</f>
        <v>1.0897049815884029E-2</v>
      </c>
      <c r="AK705" s="43" t="e">
        <f>_xll.qlIndexFixing($AA$6,$AE705,TRUE,trigger)</f>
        <v>#NUM!</v>
      </c>
      <c r="AL705" s="45" t="e">
        <f t="shared" si="26"/>
        <v>#NUM!</v>
      </c>
    </row>
    <row r="706" spans="30:38" x14ac:dyDescent="0.2">
      <c r="AD706" s="122" t="s">
        <v>88</v>
      </c>
      <c r="AE706" s="40">
        <f>_xll.qlInterestRateIndexFixingDate($AA$21,AF706)</f>
        <v>44323</v>
      </c>
      <c r="AF706" s="40">
        <f>_xll.qlCalendarAdvance(calendar,$AF705,AD706,,,trigger)</f>
        <v>44327</v>
      </c>
      <c r="AG706" s="40">
        <f>_xll.qlInterestRateIndexMaturity($AA$21,AF706,)</f>
        <v>44419</v>
      </c>
      <c r="AH706" s="43" t="e">
        <f>_xll.qlTenorBasisValue(TenorBasis3M,AF706,_xll.ohTrigger(trigger,$AA$36))</f>
        <v>#NUM!</v>
      </c>
      <c r="AI706" s="90" t="e">
        <f>_xll.qlTenorBasisForwardRate(TenorBasis3M,AF706,_xll.ohTrigger(trigger,$AA$36))</f>
        <v>#NUM!</v>
      </c>
      <c r="AJ706" s="90">
        <f>_xll.qlIndexFixing($AA$21,$AE706,TRUE,_xll.ohTrigger(trigger))</f>
        <v>1.0956581484625605E-2</v>
      </c>
      <c r="AK706" s="43" t="e">
        <f>_xll.qlIndexFixing($AA$6,$AE706,TRUE,trigger)</f>
        <v>#NUM!</v>
      </c>
      <c r="AL706" s="45" t="e">
        <f t="shared" si="26"/>
        <v>#NUM!</v>
      </c>
    </row>
    <row r="707" spans="30:38" x14ac:dyDescent="0.2">
      <c r="AD707" s="122" t="s">
        <v>88</v>
      </c>
      <c r="AE707" s="40">
        <f>_xll.qlInterestRateIndexFixingDate($AA$21,AF707)</f>
        <v>44330</v>
      </c>
      <c r="AF707" s="40">
        <f>_xll.qlCalendarAdvance(calendar,$AF706,AD707,,,trigger)</f>
        <v>44334</v>
      </c>
      <c r="AG707" s="40">
        <f>_xll.qlInterestRateIndexMaturity($AA$21,AF707,)</f>
        <v>44426</v>
      </c>
      <c r="AH707" s="43" t="e">
        <f>_xll.qlTenorBasisValue(TenorBasis3M,AF707,_xll.ohTrigger(trigger,$AA$36))</f>
        <v>#NUM!</v>
      </c>
      <c r="AI707" s="90" t="e">
        <f>_xll.qlTenorBasisForwardRate(TenorBasis3M,AF707,_xll.ohTrigger(trigger,$AA$36))</f>
        <v>#NUM!</v>
      </c>
      <c r="AJ707" s="90">
        <f>_xll.qlIndexFixing($AA$21,$AE707,TRUE,_xll.ohTrigger(trigger))</f>
        <v>1.1015967496688289E-2</v>
      </c>
      <c r="AK707" s="43" t="e">
        <f>_xll.qlIndexFixing($AA$6,$AE707,TRUE,trigger)</f>
        <v>#NUM!</v>
      </c>
      <c r="AL707" s="45" t="e">
        <f t="shared" si="26"/>
        <v>#NUM!</v>
      </c>
    </row>
    <row r="708" spans="30:38" x14ac:dyDescent="0.2">
      <c r="AD708" s="122" t="s">
        <v>88</v>
      </c>
      <c r="AE708" s="40">
        <f>_xll.qlInterestRateIndexFixingDate($AA$21,AF708)</f>
        <v>44337</v>
      </c>
      <c r="AF708" s="40">
        <f>_xll.qlCalendarAdvance(calendar,$AF707,AD708,,,trigger)</f>
        <v>44341</v>
      </c>
      <c r="AG708" s="40">
        <f>_xll.qlInterestRateIndexMaturity($AA$21,AF708,)</f>
        <v>44433</v>
      </c>
      <c r="AH708" s="43" t="e">
        <f>_xll.qlTenorBasisValue(TenorBasis3M,AF708,_xll.ohTrigger(trigger,$AA$36))</f>
        <v>#NUM!</v>
      </c>
      <c r="AI708" s="90" t="e">
        <f>_xll.qlTenorBasisForwardRate(TenorBasis3M,AF708,_xll.ohTrigger(trigger,$AA$36))</f>
        <v>#NUM!</v>
      </c>
      <c r="AJ708" s="90">
        <f>_xll.qlIndexFixing($AA$21,$AE708,TRUE,_xll.ohTrigger(trigger))</f>
        <v>1.1075207845432174E-2</v>
      </c>
      <c r="AK708" s="43" t="e">
        <f>_xll.qlIndexFixing($AA$6,$AE708,TRUE,trigger)</f>
        <v>#NUM!</v>
      </c>
      <c r="AL708" s="45" t="e">
        <f t="shared" ref="AL708:AL771" si="27">(AJ708-AK708)*10000</f>
        <v>#NUM!</v>
      </c>
    </row>
    <row r="709" spans="30:38" x14ac:dyDescent="0.2">
      <c r="AD709" s="122" t="s">
        <v>88</v>
      </c>
      <c r="AE709" s="40">
        <f>_xll.qlInterestRateIndexFixingDate($AA$21,AF709)</f>
        <v>44344</v>
      </c>
      <c r="AF709" s="40">
        <f>_xll.qlCalendarAdvance(calendar,$AF708,AD709,,,trigger)</f>
        <v>44348</v>
      </c>
      <c r="AG709" s="40">
        <f>_xll.qlInterestRateIndexMaturity($AA$21,AF709,)</f>
        <v>44440</v>
      </c>
      <c r="AH709" s="43" t="e">
        <f>_xll.qlTenorBasisValue(TenorBasis3M,AF709,_xll.ohTrigger(trigger,$AA$36))</f>
        <v>#NUM!</v>
      </c>
      <c r="AI709" s="90" t="e">
        <f>_xll.qlTenorBasisForwardRate(TenorBasis3M,AF709,_xll.ohTrigger(trigger,$AA$36))</f>
        <v>#NUM!</v>
      </c>
      <c r="AJ709" s="90">
        <f>_xll.qlIndexFixing($AA$21,$AE709,TRUE,_xll.ohTrigger(trigger))</f>
        <v>1.1134302524231258E-2</v>
      </c>
      <c r="AK709" s="43" t="e">
        <f>_xll.qlIndexFixing($AA$6,$AE709,TRUE,trigger)</f>
        <v>#NUM!</v>
      </c>
      <c r="AL709" s="45" t="e">
        <f t="shared" si="27"/>
        <v>#NUM!</v>
      </c>
    </row>
    <row r="710" spans="30:38" x14ac:dyDescent="0.2">
      <c r="AD710" s="122" t="s">
        <v>88</v>
      </c>
      <c r="AE710" s="40">
        <f>_xll.qlInterestRateIndexFixingDate($AA$21,AF710)</f>
        <v>44351</v>
      </c>
      <c r="AF710" s="40">
        <f>_xll.qlCalendarAdvance(calendar,$AF709,AD710,,,trigger)</f>
        <v>44355</v>
      </c>
      <c r="AG710" s="40">
        <f>_xll.qlInterestRateIndexMaturity($AA$21,AF710,)</f>
        <v>44447</v>
      </c>
      <c r="AH710" s="43" t="e">
        <f>_xll.qlTenorBasisValue(TenorBasis3M,AF710,_xll.ohTrigger(trigger,$AA$36))</f>
        <v>#NUM!</v>
      </c>
      <c r="AI710" s="90" t="e">
        <f>_xll.qlTenorBasisForwardRate(TenorBasis3M,AF710,_xll.ohTrigger(trigger,$AA$36))</f>
        <v>#NUM!</v>
      </c>
      <c r="AJ710" s="90">
        <f>_xll.qlIndexFixing($AA$21,$AE710,TRUE,_xll.ohTrigger(trigger))</f>
        <v>1.1193251526481256E-2</v>
      </c>
      <c r="AK710" s="43" t="e">
        <f>_xll.qlIndexFixing($AA$6,$AE710,TRUE,trigger)</f>
        <v>#NUM!</v>
      </c>
      <c r="AL710" s="45" t="e">
        <f t="shared" si="27"/>
        <v>#NUM!</v>
      </c>
    </row>
    <row r="711" spans="30:38" x14ac:dyDescent="0.2">
      <c r="AD711" s="122" t="s">
        <v>88</v>
      </c>
      <c r="AE711" s="40">
        <f>_xll.qlInterestRateIndexFixingDate($AA$21,AF711)</f>
        <v>44358</v>
      </c>
      <c r="AF711" s="40">
        <f>_xll.qlCalendarAdvance(calendar,$AF710,AD711,,,trigger)</f>
        <v>44362</v>
      </c>
      <c r="AG711" s="40">
        <f>_xll.qlInterestRateIndexMaturity($AA$21,AF711,)</f>
        <v>44454</v>
      </c>
      <c r="AH711" s="43" t="e">
        <f>_xll.qlTenorBasisValue(TenorBasis3M,AF711,_xll.ohTrigger(trigger,$AA$36))</f>
        <v>#NUM!</v>
      </c>
      <c r="AI711" s="90" t="e">
        <f>_xll.qlTenorBasisForwardRate(TenorBasis3M,AF711,_xll.ohTrigger(trigger,$AA$36))</f>
        <v>#NUM!</v>
      </c>
      <c r="AJ711" s="90">
        <f>_xll.qlIndexFixing($AA$21,$AE711,TRUE,_xll.ohTrigger(trigger))</f>
        <v>1.1252054845587446E-2</v>
      </c>
      <c r="AK711" s="43" t="e">
        <f>_xll.qlIndexFixing($AA$6,$AE711,TRUE,trigger)</f>
        <v>#NUM!</v>
      </c>
      <c r="AL711" s="45" t="e">
        <f t="shared" si="27"/>
        <v>#NUM!</v>
      </c>
    </row>
    <row r="712" spans="30:38" x14ac:dyDescent="0.2">
      <c r="AD712" s="122" t="s">
        <v>88</v>
      </c>
      <c r="AE712" s="40">
        <f>_xll.qlInterestRateIndexFixingDate($AA$21,AF712)</f>
        <v>44365</v>
      </c>
      <c r="AF712" s="40">
        <f>_xll.qlCalendarAdvance(calendar,$AF711,AD712,,,trigger)</f>
        <v>44369</v>
      </c>
      <c r="AG712" s="40">
        <f>_xll.qlInterestRateIndexMaturity($AA$21,AF712,)</f>
        <v>44461</v>
      </c>
      <c r="AH712" s="43" t="e">
        <f>_xll.qlTenorBasisValue(TenorBasis3M,AF712,_xll.ohTrigger(trigger,$AA$36))</f>
        <v>#NUM!</v>
      </c>
      <c r="AI712" s="90" t="e">
        <f>_xll.qlTenorBasisForwardRate(TenorBasis3M,AF712,_xll.ohTrigger(trigger,$AA$36))</f>
        <v>#NUM!</v>
      </c>
      <c r="AJ712" s="90">
        <f>_xll.qlIndexFixing($AA$21,$AE712,TRUE,_xll.ohTrigger(trigger))</f>
        <v>1.1310712474975084E-2</v>
      </c>
      <c r="AK712" s="43" t="e">
        <f>_xll.qlIndexFixing($AA$6,$AE712,TRUE,trigger)</f>
        <v>#NUM!</v>
      </c>
      <c r="AL712" s="45" t="e">
        <f t="shared" si="27"/>
        <v>#NUM!</v>
      </c>
    </row>
    <row r="713" spans="30:38" x14ac:dyDescent="0.2">
      <c r="AD713" s="122" t="s">
        <v>88</v>
      </c>
      <c r="AE713" s="40">
        <f>_xll.qlInterestRateIndexFixingDate($AA$21,AF713)</f>
        <v>44372</v>
      </c>
      <c r="AF713" s="40">
        <f>_xll.qlCalendarAdvance(calendar,$AF712,AD713,,,trigger)</f>
        <v>44376</v>
      </c>
      <c r="AG713" s="40">
        <f>_xll.qlInterestRateIndexMaturity($AA$21,AF713,)</f>
        <v>44468</v>
      </c>
      <c r="AH713" s="43" t="e">
        <f>_xll.qlTenorBasisValue(TenorBasis3M,AF713,_xll.ohTrigger(trigger,$AA$36))</f>
        <v>#NUM!</v>
      </c>
      <c r="AI713" s="90" t="e">
        <f>_xll.qlTenorBasisForwardRate(TenorBasis3M,AF713,_xll.ohTrigger(trigger,$AA$36))</f>
        <v>#NUM!</v>
      </c>
      <c r="AJ713" s="90">
        <f>_xll.qlIndexFixing($AA$21,$AE713,TRUE,_xll.ohTrigger(trigger))</f>
        <v>1.1369224408084204E-2</v>
      </c>
      <c r="AK713" s="43" t="e">
        <f>_xll.qlIndexFixing($AA$6,$AE713,TRUE,trigger)</f>
        <v>#NUM!</v>
      </c>
      <c r="AL713" s="45" t="e">
        <f t="shared" si="27"/>
        <v>#NUM!</v>
      </c>
    </row>
    <row r="714" spans="30:38" x14ac:dyDescent="0.2">
      <c r="AD714" s="122" t="s">
        <v>88</v>
      </c>
      <c r="AE714" s="40">
        <f>_xll.qlInterestRateIndexFixingDate($AA$21,AF714)</f>
        <v>44379</v>
      </c>
      <c r="AF714" s="40">
        <f>_xll.qlCalendarAdvance(calendar,$AF713,AD714,,,trigger)</f>
        <v>44383</v>
      </c>
      <c r="AG714" s="40">
        <f>_xll.qlInterestRateIndexMaturity($AA$21,AF714,)</f>
        <v>44475</v>
      </c>
      <c r="AH714" s="43" t="e">
        <f>_xll.qlTenorBasisValue(TenorBasis3M,AF714,_xll.ohTrigger(trigger,$AA$36))</f>
        <v>#NUM!</v>
      </c>
      <c r="AI714" s="90" t="e">
        <f>_xll.qlTenorBasisForwardRate(TenorBasis3M,AF714,_xll.ohTrigger(trigger,$AA$36))</f>
        <v>#NUM!</v>
      </c>
      <c r="AJ714" s="90">
        <f>_xll.qlIndexFixing($AA$21,$AE714,TRUE,_xll.ohTrigger(trigger))</f>
        <v>1.1427590607966966E-2</v>
      </c>
      <c r="AK714" s="43" t="e">
        <f>_xll.qlIndexFixing($AA$6,$AE714,TRUE,trigger)</f>
        <v>#NUM!</v>
      </c>
      <c r="AL714" s="45" t="e">
        <f t="shared" si="27"/>
        <v>#NUM!</v>
      </c>
    </row>
    <row r="715" spans="30:38" x14ac:dyDescent="0.2">
      <c r="AD715" s="122" t="s">
        <v>88</v>
      </c>
      <c r="AE715" s="40">
        <f>_xll.qlInterestRateIndexFixingDate($AA$21,AF715)</f>
        <v>44386</v>
      </c>
      <c r="AF715" s="40">
        <f>_xll.qlCalendarAdvance(calendar,$AF714,AD715,,,trigger)</f>
        <v>44390</v>
      </c>
      <c r="AG715" s="40">
        <f>_xll.qlInterestRateIndexMaturity($AA$21,AF715,)</f>
        <v>44482</v>
      </c>
      <c r="AH715" s="43" t="e">
        <f>_xll.qlTenorBasisValue(TenorBasis3M,AF715,_xll.ohTrigger(trigger,$AA$36))</f>
        <v>#NUM!</v>
      </c>
      <c r="AI715" s="90" t="e">
        <f>_xll.qlTenorBasisForwardRate(TenorBasis3M,AF715,_xll.ohTrigger(trigger,$AA$36))</f>
        <v>#NUM!</v>
      </c>
      <c r="AJ715" s="90">
        <f>_xll.qlIndexFixing($AA$21,$AE715,TRUE,_xll.ohTrigger(trigger))</f>
        <v>1.1485808388506828E-2</v>
      </c>
      <c r="AK715" s="43" t="e">
        <f>_xll.qlIndexFixing($AA$6,$AE715,TRUE,trigger)</f>
        <v>#NUM!</v>
      </c>
      <c r="AL715" s="45" t="e">
        <f t="shared" si="27"/>
        <v>#NUM!</v>
      </c>
    </row>
    <row r="716" spans="30:38" x14ac:dyDescent="0.2">
      <c r="AD716" s="122" t="s">
        <v>88</v>
      </c>
      <c r="AE716" s="40">
        <f>_xll.qlInterestRateIndexFixingDate($AA$21,AF716)</f>
        <v>44393</v>
      </c>
      <c r="AF716" s="40">
        <f>_xll.qlCalendarAdvance(calendar,$AF715,AD716,,,trigger)</f>
        <v>44397</v>
      </c>
      <c r="AG716" s="40">
        <f>_xll.qlInterestRateIndexMaturity($AA$21,AF716,)</f>
        <v>44489</v>
      </c>
      <c r="AH716" s="43" t="e">
        <f>_xll.qlTenorBasisValue(TenorBasis3M,AF716,_xll.ohTrigger(trigger,$AA$36))</f>
        <v>#NUM!</v>
      </c>
      <c r="AI716" s="90" t="e">
        <f>_xll.qlTenorBasisForwardRate(TenorBasis3M,AF716,_xll.ohTrigger(trigger,$AA$36))</f>
        <v>#NUM!</v>
      </c>
      <c r="AJ716" s="90">
        <f>_xll.qlIndexFixing($AA$21,$AE716,TRUE,_xll.ohTrigger(trigger))</f>
        <v>1.1543870395954002E-2</v>
      </c>
      <c r="AK716" s="43" t="e">
        <f>_xll.qlIndexFixing($AA$6,$AE716,TRUE,trigger)</f>
        <v>#NUM!</v>
      </c>
      <c r="AL716" s="45" t="e">
        <f t="shared" si="27"/>
        <v>#NUM!</v>
      </c>
    </row>
    <row r="717" spans="30:38" x14ac:dyDescent="0.2">
      <c r="AD717" s="122" t="s">
        <v>88</v>
      </c>
      <c r="AE717" s="40">
        <f>_xll.qlInterestRateIndexFixingDate($AA$21,AF717)</f>
        <v>44400</v>
      </c>
      <c r="AF717" s="40">
        <f>_xll.qlCalendarAdvance(calendar,$AF716,AD717,,,trigger)</f>
        <v>44404</v>
      </c>
      <c r="AG717" s="40">
        <f>_xll.qlInterestRateIndexMaturity($AA$21,AF717,)</f>
        <v>44496</v>
      </c>
      <c r="AH717" s="43" t="e">
        <f>_xll.qlTenorBasisValue(TenorBasis3M,AF717,_xll.ohTrigger(trigger,$AA$36))</f>
        <v>#NUM!</v>
      </c>
      <c r="AI717" s="90" t="e">
        <f>_xll.qlTenorBasisForwardRate(TenorBasis3M,AF717,_xll.ohTrigger(trigger,$AA$36))</f>
        <v>#NUM!</v>
      </c>
      <c r="AJ717" s="90">
        <f>_xll.qlIndexFixing($AA$21,$AE717,TRUE,_xll.ohTrigger(trigger))</f>
        <v>1.1601768801025182E-2</v>
      </c>
      <c r="AK717" s="43" t="e">
        <f>_xll.qlIndexFixing($AA$6,$AE717,TRUE,trigger)</f>
        <v>#NUM!</v>
      </c>
      <c r="AL717" s="45" t="e">
        <f t="shared" si="27"/>
        <v>#NUM!</v>
      </c>
    </row>
    <row r="718" spans="30:38" x14ac:dyDescent="0.2">
      <c r="AD718" s="122" t="s">
        <v>88</v>
      </c>
      <c r="AE718" s="40">
        <f>_xll.qlInterestRateIndexFixingDate($AA$21,AF718)</f>
        <v>44407</v>
      </c>
      <c r="AF718" s="40">
        <f>_xll.qlCalendarAdvance(calendar,$AF717,AD718,,,trigger)</f>
        <v>44411</v>
      </c>
      <c r="AG718" s="40">
        <f>_xll.qlInterestRateIndexMaturity($AA$21,AF718,)</f>
        <v>44503</v>
      </c>
      <c r="AH718" s="43" t="e">
        <f>_xll.qlTenorBasisValue(TenorBasis3M,AF718,_xll.ohTrigger(trigger,$AA$36))</f>
        <v>#NUM!</v>
      </c>
      <c r="AI718" s="90" t="e">
        <f>_xll.qlTenorBasisForwardRate(TenorBasis3M,AF718,_xll.ohTrigger(trigger,$AA$36))</f>
        <v>#NUM!</v>
      </c>
      <c r="AJ718" s="90">
        <f>_xll.qlIndexFixing($AA$21,$AE718,TRUE,_xll.ohTrigger(trigger))</f>
        <v>1.1659495773991328E-2</v>
      </c>
      <c r="AK718" s="43" t="e">
        <f>_xll.qlIndexFixing($AA$6,$AE718,TRUE,trigger)</f>
        <v>#NUM!</v>
      </c>
      <c r="AL718" s="45" t="e">
        <f t="shared" si="27"/>
        <v>#NUM!</v>
      </c>
    </row>
    <row r="719" spans="30:38" x14ac:dyDescent="0.2">
      <c r="AD719" s="122" t="s">
        <v>88</v>
      </c>
      <c r="AE719" s="40">
        <f>_xll.qlInterestRateIndexFixingDate($AA$21,AF719)</f>
        <v>44414</v>
      </c>
      <c r="AF719" s="40">
        <f>_xll.qlCalendarAdvance(calendar,$AF718,AD719,,,trigger)</f>
        <v>44418</v>
      </c>
      <c r="AG719" s="40">
        <f>_xll.qlInterestRateIndexMaturity($AA$21,AF719,)</f>
        <v>44510</v>
      </c>
      <c r="AH719" s="43" t="e">
        <f>_xll.qlTenorBasisValue(TenorBasis3M,AF719,_xll.ohTrigger(trigger,$AA$36))</f>
        <v>#NUM!</v>
      </c>
      <c r="AI719" s="90" t="e">
        <f>_xll.qlTenorBasisForwardRate(TenorBasis3M,AF719,_xll.ohTrigger(trigger,$AA$36))</f>
        <v>#NUM!</v>
      </c>
      <c r="AJ719" s="90">
        <f>_xll.qlIndexFixing($AA$21,$AE719,TRUE,_xll.ohTrigger(trigger))</f>
        <v>1.1717043484689837E-2</v>
      </c>
      <c r="AK719" s="43" t="e">
        <f>_xll.qlIndexFixing($AA$6,$AE719,TRUE,trigger)</f>
        <v>#NUM!</v>
      </c>
      <c r="AL719" s="45" t="e">
        <f t="shared" si="27"/>
        <v>#NUM!</v>
      </c>
    </row>
    <row r="720" spans="30:38" x14ac:dyDescent="0.2">
      <c r="AD720" s="122" t="s">
        <v>88</v>
      </c>
      <c r="AE720" s="40">
        <f>_xll.qlInterestRateIndexFixingDate($AA$21,AF720)</f>
        <v>44421</v>
      </c>
      <c r="AF720" s="40">
        <f>_xll.qlCalendarAdvance(calendar,$AF719,AD720,,,trigger)</f>
        <v>44425</v>
      </c>
      <c r="AG720" s="40">
        <f>_xll.qlInterestRateIndexMaturity($AA$21,AF720,)</f>
        <v>44517</v>
      </c>
      <c r="AH720" s="43" t="e">
        <f>_xll.qlTenorBasisValue(TenorBasis3M,AF720,_xll.ohTrigger(trigger,$AA$36))</f>
        <v>#NUM!</v>
      </c>
      <c r="AI720" s="90" t="e">
        <f>_xll.qlTenorBasisForwardRate(TenorBasis3M,AF720,_xll.ohTrigger(trigger,$AA$36))</f>
        <v>#NUM!</v>
      </c>
      <c r="AJ720" s="90">
        <f>_xll.qlIndexFixing($AA$21,$AE720,TRUE,_xll.ohTrigger(trigger))</f>
        <v>1.1774404102519322E-2</v>
      </c>
      <c r="AK720" s="43" t="e">
        <f>_xll.qlIndexFixing($AA$6,$AE720,TRUE,trigger)</f>
        <v>#NUM!</v>
      </c>
      <c r="AL720" s="45" t="e">
        <f t="shared" si="27"/>
        <v>#NUM!</v>
      </c>
    </row>
    <row r="721" spans="30:38" x14ac:dyDescent="0.2">
      <c r="AD721" s="122" t="s">
        <v>88</v>
      </c>
      <c r="AE721" s="40">
        <f>_xll.qlInterestRateIndexFixingDate($AA$21,AF721)</f>
        <v>44428</v>
      </c>
      <c r="AF721" s="40">
        <f>_xll.qlCalendarAdvance(calendar,$AF720,AD721,,,trigger)</f>
        <v>44432</v>
      </c>
      <c r="AG721" s="40">
        <f>_xll.qlInterestRateIndexMaturity($AA$21,AF721,)</f>
        <v>44524</v>
      </c>
      <c r="AH721" s="43" t="e">
        <f>_xll.qlTenorBasisValue(TenorBasis3M,AF721,_xll.ohTrigger(trigger,$AA$36))</f>
        <v>#NUM!</v>
      </c>
      <c r="AI721" s="90" t="e">
        <f>_xll.qlTenorBasisForwardRate(TenorBasis3M,AF721,_xll.ohTrigger(trigger,$AA$36))</f>
        <v>#NUM!</v>
      </c>
      <c r="AJ721" s="90">
        <f>_xll.qlIndexFixing($AA$21,$AE721,TRUE,_xll.ohTrigger(trigger))</f>
        <v>1.1831569796448307E-2</v>
      </c>
      <c r="AK721" s="43" t="e">
        <f>_xll.qlIndexFixing($AA$6,$AE721,TRUE,trigger)</f>
        <v>#NUM!</v>
      </c>
      <c r="AL721" s="45" t="e">
        <f t="shared" si="27"/>
        <v>#NUM!</v>
      </c>
    </row>
    <row r="722" spans="30:38" x14ac:dyDescent="0.2">
      <c r="AD722" s="122" t="s">
        <v>88</v>
      </c>
      <c r="AE722" s="40">
        <f>_xll.qlInterestRateIndexFixingDate($AA$21,AF722)</f>
        <v>44435</v>
      </c>
      <c r="AF722" s="40">
        <f>_xll.qlCalendarAdvance(calendar,$AF721,AD722,,,trigger)</f>
        <v>44439</v>
      </c>
      <c r="AG722" s="40">
        <f>_xll.qlInterestRateIndexMaturity($AA$21,AF722,)</f>
        <v>44530</v>
      </c>
      <c r="AH722" s="43" t="e">
        <f>_xll.qlTenorBasisValue(TenorBasis3M,AF722,_xll.ohTrigger(trigger,$AA$36))</f>
        <v>#NUM!</v>
      </c>
      <c r="AI722" s="90" t="e">
        <f>_xll.qlTenorBasisForwardRate(TenorBasis3M,AF722,_xll.ohTrigger(trigger,$AA$36))</f>
        <v>#NUM!</v>
      </c>
      <c r="AJ722" s="90">
        <f>_xll.qlIndexFixing($AA$21,$AE722,TRUE,_xll.ohTrigger(trigger))</f>
        <v>1.1884308640420624E-2</v>
      </c>
      <c r="AK722" s="43" t="e">
        <f>_xll.qlIndexFixing($AA$6,$AE722,TRUE,trigger)</f>
        <v>#NUM!</v>
      </c>
      <c r="AL722" s="45" t="e">
        <f t="shared" si="27"/>
        <v>#NUM!</v>
      </c>
    </row>
    <row r="723" spans="30:38" x14ac:dyDescent="0.2">
      <c r="AD723" s="122" t="s">
        <v>88</v>
      </c>
      <c r="AE723" s="40">
        <f>_xll.qlInterestRateIndexFixingDate($AA$21,AF723)</f>
        <v>44442</v>
      </c>
      <c r="AF723" s="40">
        <f>_xll.qlCalendarAdvance(calendar,$AF722,AD723,,,trigger)</f>
        <v>44446</v>
      </c>
      <c r="AG723" s="40">
        <f>_xll.qlInterestRateIndexMaturity($AA$21,AF723,)</f>
        <v>44537</v>
      </c>
      <c r="AH723" s="43" t="e">
        <f>_xll.qlTenorBasisValue(TenorBasis3M,AF723,_xll.ohTrigger(trigger,$AA$36))</f>
        <v>#NUM!</v>
      </c>
      <c r="AI723" s="90" t="e">
        <f>_xll.qlTenorBasisForwardRate(TenorBasis3M,AF723,_xll.ohTrigger(trigger,$AA$36))</f>
        <v>#NUM!</v>
      </c>
      <c r="AJ723" s="90">
        <f>_xll.qlIndexFixing($AA$21,$AE723,TRUE,_xll.ohTrigger(trigger))</f>
        <v>1.1941076053296532E-2</v>
      </c>
      <c r="AK723" s="43" t="e">
        <f>_xll.qlIndexFixing($AA$6,$AE723,TRUE,trigger)</f>
        <v>#NUM!</v>
      </c>
      <c r="AL723" s="45" t="e">
        <f t="shared" si="27"/>
        <v>#NUM!</v>
      </c>
    </row>
    <row r="724" spans="30:38" x14ac:dyDescent="0.2">
      <c r="AD724" s="122" t="s">
        <v>88</v>
      </c>
      <c r="AE724" s="40">
        <f>_xll.qlInterestRateIndexFixingDate($AA$21,AF724)</f>
        <v>44449</v>
      </c>
      <c r="AF724" s="40">
        <f>_xll.qlCalendarAdvance(calendar,$AF723,AD724,,,trigger)</f>
        <v>44453</v>
      </c>
      <c r="AG724" s="40">
        <f>_xll.qlInterestRateIndexMaturity($AA$21,AF724,)</f>
        <v>44544</v>
      </c>
      <c r="AH724" s="43" t="e">
        <f>_xll.qlTenorBasisValue(TenorBasis3M,AF724,_xll.ohTrigger(trigger,$AA$36))</f>
        <v>#NUM!</v>
      </c>
      <c r="AI724" s="90" t="e">
        <f>_xll.qlTenorBasisForwardRate(TenorBasis3M,AF724,_xll.ohTrigger(trigger,$AA$36))</f>
        <v>#NUM!</v>
      </c>
      <c r="AJ724" s="90">
        <f>_xll.qlIndexFixing($AA$21,$AE724,TRUE,_xll.ohTrigger(trigger))</f>
        <v>1.1997625377269897E-2</v>
      </c>
      <c r="AK724" s="43" t="e">
        <f>_xll.qlIndexFixing($AA$6,$AE724,TRUE,trigger)</f>
        <v>#NUM!</v>
      </c>
      <c r="AL724" s="45" t="e">
        <f t="shared" si="27"/>
        <v>#NUM!</v>
      </c>
    </row>
    <row r="725" spans="30:38" x14ac:dyDescent="0.2">
      <c r="AD725" s="122" t="s">
        <v>88</v>
      </c>
      <c r="AE725" s="40">
        <f>_xll.qlInterestRateIndexFixingDate($AA$21,AF725)</f>
        <v>44456</v>
      </c>
      <c r="AF725" s="40">
        <f>_xll.qlCalendarAdvance(calendar,$AF724,AD725,,,trigger)</f>
        <v>44460</v>
      </c>
      <c r="AG725" s="40">
        <f>_xll.qlInterestRateIndexMaturity($AA$21,AF725,)</f>
        <v>44551</v>
      </c>
      <c r="AH725" s="43" t="e">
        <f>_xll.qlTenorBasisValue(TenorBasis3M,AF725,_xll.ohTrigger(trigger,$AA$36))</f>
        <v>#NUM!</v>
      </c>
      <c r="AI725" s="90" t="e">
        <f>_xll.qlTenorBasisForwardRate(TenorBasis3M,AF725,_xll.ohTrigger(trigger,$AA$36))</f>
        <v>#NUM!</v>
      </c>
      <c r="AJ725" s="90">
        <f>_xll.qlIndexFixing($AA$21,$AE725,TRUE,_xll.ohTrigger(trigger))</f>
        <v>1.2053948694040861E-2</v>
      </c>
      <c r="AK725" s="43" t="e">
        <f>_xll.qlIndexFixing($AA$6,$AE725,TRUE,trigger)</f>
        <v>#NUM!</v>
      </c>
      <c r="AL725" s="45" t="e">
        <f t="shared" si="27"/>
        <v>#NUM!</v>
      </c>
    </row>
    <row r="726" spans="30:38" x14ac:dyDescent="0.2">
      <c r="AD726" s="122" t="s">
        <v>88</v>
      </c>
      <c r="AE726" s="40">
        <f>_xll.qlInterestRateIndexFixingDate($AA$21,AF726)</f>
        <v>44463</v>
      </c>
      <c r="AF726" s="40">
        <f>_xll.qlCalendarAdvance(calendar,$AF725,AD726,,,trigger)</f>
        <v>44467</v>
      </c>
      <c r="AG726" s="40">
        <f>_xll.qlInterestRateIndexMaturity($AA$21,AF726,)</f>
        <v>44558</v>
      </c>
      <c r="AH726" s="43" t="e">
        <f>_xll.qlTenorBasisValue(TenorBasis3M,AF726,_xll.ohTrigger(trigger,$AA$36))</f>
        <v>#NUM!</v>
      </c>
      <c r="AI726" s="90" t="e">
        <f>_xll.qlTenorBasisForwardRate(TenorBasis3M,AF726,_xll.ohTrigger(trigger,$AA$36))</f>
        <v>#NUM!</v>
      </c>
      <c r="AJ726" s="90">
        <f>_xll.qlIndexFixing($AA$21,$AE726,TRUE,_xll.ohTrigger(trigger))</f>
        <v>1.211003808489758E-2</v>
      </c>
      <c r="AK726" s="43" t="e">
        <f>_xll.qlIndexFixing($AA$6,$AE726,TRUE,trigger)</f>
        <v>#NUM!</v>
      </c>
      <c r="AL726" s="45" t="e">
        <f t="shared" si="27"/>
        <v>#NUM!</v>
      </c>
    </row>
    <row r="727" spans="30:38" x14ac:dyDescent="0.2">
      <c r="AD727" s="122" t="s">
        <v>88</v>
      </c>
      <c r="AE727" s="40">
        <f>_xll.qlInterestRateIndexFixingDate($AA$21,AF727)</f>
        <v>44470</v>
      </c>
      <c r="AF727" s="40">
        <f>_xll.qlCalendarAdvance(calendar,$AF726,AD727,,,trigger)</f>
        <v>44474</v>
      </c>
      <c r="AG727" s="40">
        <f>_xll.qlInterestRateIndexMaturity($AA$21,AF727,)</f>
        <v>44566</v>
      </c>
      <c r="AH727" s="43" t="e">
        <f>_xll.qlTenorBasisValue(TenorBasis3M,AF727,_xll.ohTrigger(trigger,$AA$36))</f>
        <v>#NUM!</v>
      </c>
      <c r="AI727" s="90" t="e">
        <f>_xll.qlTenorBasisForwardRate(TenorBasis3M,AF727,_xll.ohTrigger(trigger,$AA$36))</f>
        <v>#NUM!</v>
      </c>
      <c r="AJ727" s="90">
        <f>_xll.qlIndexFixing($AA$21,$AE727,TRUE,_xll.ohTrigger(trigger))</f>
        <v>1.217003197083916E-2</v>
      </c>
      <c r="AK727" s="43" t="e">
        <f>_xll.qlIndexFixing($AA$6,$AE727,TRUE,trigger)</f>
        <v>#NUM!</v>
      </c>
      <c r="AL727" s="45" t="e">
        <f t="shared" si="27"/>
        <v>#NUM!</v>
      </c>
    </row>
    <row r="728" spans="30:38" x14ac:dyDescent="0.2">
      <c r="AD728" s="122" t="s">
        <v>88</v>
      </c>
      <c r="AE728" s="40">
        <f>_xll.qlInterestRateIndexFixingDate($AA$21,AF728)</f>
        <v>44477</v>
      </c>
      <c r="AF728" s="40">
        <f>_xll.qlCalendarAdvance(calendar,$AF727,AD728,,,trigger)</f>
        <v>44481</v>
      </c>
      <c r="AG728" s="40">
        <f>_xll.qlInterestRateIndexMaturity($AA$21,AF728,)</f>
        <v>44573</v>
      </c>
      <c r="AH728" s="43" t="e">
        <f>_xll.qlTenorBasisValue(TenorBasis3M,AF728,_xll.ohTrigger(trigger,$AA$36))</f>
        <v>#NUM!</v>
      </c>
      <c r="AI728" s="90" t="e">
        <f>_xll.qlTenorBasisForwardRate(TenorBasis3M,AF728,_xll.ohTrigger(trigger,$AA$36))</f>
        <v>#NUM!</v>
      </c>
      <c r="AJ728" s="90">
        <f>_xll.qlIndexFixing($AA$21,$AE728,TRUE,_xll.ohTrigger(trigger))</f>
        <v>1.2225615835801203E-2</v>
      </c>
      <c r="AK728" s="43" t="e">
        <f>_xll.qlIndexFixing($AA$6,$AE728,TRUE,trigger)</f>
        <v>#NUM!</v>
      </c>
      <c r="AL728" s="45" t="e">
        <f t="shared" si="27"/>
        <v>#NUM!</v>
      </c>
    </row>
    <row r="729" spans="30:38" x14ac:dyDescent="0.2">
      <c r="AD729" s="122" t="s">
        <v>88</v>
      </c>
      <c r="AE729" s="40">
        <f>_xll.qlInterestRateIndexFixingDate($AA$21,AF729)</f>
        <v>44484</v>
      </c>
      <c r="AF729" s="40">
        <f>_xll.qlCalendarAdvance(calendar,$AF728,AD729,,,trigger)</f>
        <v>44488</v>
      </c>
      <c r="AG729" s="40">
        <f>_xll.qlInterestRateIndexMaturity($AA$21,AF729,)</f>
        <v>44580</v>
      </c>
      <c r="AH729" s="43" t="e">
        <f>_xll.qlTenorBasisValue(TenorBasis3M,AF729,_xll.ohTrigger(trigger,$AA$36))</f>
        <v>#NUM!</v>
      </c>
      <c r="AI729" s="90" t="e">
        <f>_xll.qlTenorBasisForwardRate(TenorBasis3M,AF729,_xll.ohTrigger(trigger,$AA$36))</f>
        <v>#NUM!</v>
      </c>
      <c r="AJ729" s="90">
        <f>_xll.qlIndexFixing($AA$21,$AE729,TRUE,_xll.ohTrigger(trigger))</f>
        <v>1.2280951055002744E-2</v>
      </c>
      <c r="AK729" s="43" t="e">
        <f>_xll.qlIndexFixing($AA$6,$AE729,TRUE,trigger)</f>
        <v>#NUM!</v>
      </c>
      <c r="AL729" s="45" t="e">
        <f t="shared" si="27"/>
        <v>#NUM!</v>
      </c>
    </row>
    <row r="730" spans="30:38" x14ac:dyDescent="0.2">
      <c r="AD730" s="122" t="s">
        <v>88</v>
      </c>
      <c r="AE730" s="40">
        <f>_xll.qlInterestRateIndexFixingDate($AA$21,AF730)</f>
        <v>44491</v>
      </c>
      <c r="AF730" s="40">
        <f>_xll.qlCalendarAdvance(calendar,$AF729,AD730,,,trigger)</f>
        <v>44495</v>
      </c>
      <c r="AG730" s="40">
        <f>_xll.qlInterestRateIndexMaturity($AA$21,AF730,)</f>
        <v>44587</v>
      </c>
      <c r="AH730" s="43" t="e">
        <f>_xll.qlTenorBasisValue(TenorBasis3M,AF730,_xll.ohTrigger(trigger,$AA$36))</f>
        <v>#NUM!</v>
      </c>
      <c r="AI730" s="90" t="e">
        <f>_xll.qlTenorBasisForwardRate(TenorBasis3M,AF730,_xll.ohTrigger(trigger,$AA$36))</f>
        <v>#NUM!</v>
      </c>
      <c r="AJ730" s="90">
        <f>_xll.qlIndexFixing($AA$21,$AE730,TRUE,_xll.ohTrigger(trigger))</f>
        <v>1.2336037617906992E-2</v>
      </c>
      <c r="AK730" s="43" t="e">
        <f>_xll.qlIndexFixing($AA$6,$AE730,TRUE,trigger)</f>
        <v>#NUM!</v>
      </c>
      <c r="AL730" s="45" t="e">
        <f t="shared" si="27"/>
        <v>#NUM!</v>
      </c>
    </row>
    <row r="731" spans="30:38" x14ac:dyDescent="0.2">
      <c r="AD731" s="122" t="s">
        <v>88</v>
      </c>
      <c r="AE731" s="40">
        <f>_xll.qlInterestRateIndexFixingDate($AA$21,AF731)</f>
        <v>44498</v>
      </c>
      <c r="AF731" s="40">
        <f>_xll.qlCalendarAdvance(calendar,$AF730,AD731,,,trigger)</f>
        <v>44502</v>
      </c>
      <c r="AG731" s="40">
        <f>_xll.qlInterestRateIndexMaturity($AA$21,AF731,)</f>
        <v>44594</v>
      </c>
      <c r="AH731" s="43" t="e">
        <f>_xll.qlTenorBasisValue(TenorBasis3M,AF731,_xll.ohTrigger(trigger,$AA$36))</f>
        <v>#NUM!</v>
      </c>
      <c r="AI731" s="90" t="e">
        <f>_xll.qlTenorBasisForwardRate(TenorBasis3M,AF731,_xll.ohTrigger(trigger,$AA$36))</f>
        <v>#NUM!</v>
      </c>
      <c r="AJ731" s="90">
        <f>_xll.qlIndexFixing($AA$21,$AE731,TRUE,_xll.ohTrigger(trigger))</f>
        <v>1.2390875514020605E-2</v>
      </c>
      <c r="AK731" s="43" t="e">
        <f>_xll.qlIndexFixing($AA$6,$AE731,TRUE,trigger)</f>
        <v>#NUM!</v>
      </c>
      <c r="AL731" s="45" t="e">
        <f t="shared" si="27"/>
        <v>#NUM!</v>
      </c>
    </row>
    <row r="732" spans="30:38" x14ac:dyDescent="0.2">
      <c r="AD732" s="122" t="s">
        <v>88</v>
      </c>
      <c r="AE732" s="40">
        <f>_xll.qlInterestRateIndexFixingDate($AA$21,AF732)</f>
        <v>44505</v>
      </c>
      <c r="AF732" s="40">
        <f>_xll.qlCalendarAdvance(calendar,$AF731,AD732,,,trigger)</f>
        <v>44509</v>
      </c>
      <c r="AG732" s="40">
        <f>_xll.qlInterestRateIndexMaturity($AA$21,AF732,)</f>
        <v>44601</v>
      </c>
      <c r="AH732" s="43" t="e">
        <f>_xll.qlTenorBasisValue(TenorBasis3M,AF732,_xll.ohTrigger(trigger,$AA$36))</f>
        <v>#NUM!</v>
      </c>
      <c r="AI732" s="90" t="e">
        <f>_xll.qlTenorBasisForwardRate(TenorBasis3M,AF732,_xll.ohTrigger(trigger,$AA$36))</f>
        <v>#NUM!</v>
      </c>
      <c r="AJ732" s="90">
        <f>_xll.qlIndexFixing($AA$21,$AE732,TRUE,_xll.ohTrigger(trigger))</f>
        <v>1.2445464732904104E-2</v>
      </c>
      <c r="AK732" s="43" t="e">
        <f>_xll.qlIndexFixing($AA$6,$AE732,TRUE,trigger)</f>
        <v>#NUM!</v>
      </c>
      <c r="AL732" s="45" t="e">
        <f t="shared" si="27"/>
        <v>#NUM!</v>
      </c>
    </row>
    <row r="733" spans="30:38" x14ac:dyDescent="0.2">
      <c r="AD733" s="122" t="s">
        <v>88</v>
      </c>
      <c r="AE733" s="40">
        <f>_xll.qlInterestRateIndexFixingDate($AA$21,AF733)</f>
        <v>44512</v>
      </c>
      <c r="AF733" s="40">
        <f>_xll.qlCalendarAdvance(calendar,$AF732,AD733,,,trigger)</f>
        <v>44516</v>
      </c>
      <c r="AG733" s="40">
        <f>_xll.qlInterestRateIndexMaturity($AA$21,AF733,)</f>
        <v>44608</v>
      </c>
      <c r="AH733" s="43" t="e">
        <f>_xll.qlTenorBasisValue(TenorBasis3M,AF733,_xll.ohTrigger(trigger,$AA$36))</f>
        <v>#NUM!</v>
      </c>
      <c r="AI733" s="90" t="e">
        <f>_xll.qlTenorBasisForwardRate(TenorBasis3M,AF733,_xll.ohTrigger(trigger,$AA$36))</f>
        <v>#NUM!</v>
      </c>
      <c r="AJ733" s="90">
        <f>_xll.qlIndexFixing($AA$21,$AE733,TRUE,_xll.ohTrigger(trigger))</f>
        <v>1.2499805264159721E-2</v>
      </c>
      <c r="AK733" s="43" t="e">
        <f>_xll.qlIndexFixing($AA$6,$AE733,TRUE,trigger)</f>
        <v>#NUM!</v>
      </c>
      <c r="AL733" s="45" t="e">
        <f t="shared" si="27"/>
        <v>#NUM!</v>
      </c>
    </row>
    <row r="734" spans="30:38" x14ac:dyDescent="0.2">
      <c r="AD734" s="122" t="s">
        <v>88</v>
      </c>
      <c r="AE734" s="40">
        <f>_xll.qlInterestRateIndexFixingDate($AA$21,AF734)</f>
        <v>44519</v>
      </c>
      <c r="AF734" s="40">
        <f>_xll.qlCalendarAdvance(calendar,$AF733,AD734,,,trigger)</f>
        <v>44523</v>
      </c>
      <c r="AG734" s="40">
        <f>_xll.qlInterestRateIndexMaturity($AA$21,AF734,)</f>
        <v>44615</v>
      </c>
      <c r="AH734" s="43" t="e">
        <f>_xll.qlTenorBasisValue(TenorBasis3M,AF734,_xll.ohTrigger(trigger,$AA$36))</f>
        <v>#NUM!</v>
      </c>
      <c r="AI734" s="90" t="e">
        <f>_xll.qlTenorBasisForwardRate(TenorBasis3M,AF734,_xll.ohTrigger(trigger,$AA$36))</f>
        <v>#NUM!</v>
      </c>
      <c r="AJ734" s="90">
        <f>_xll.qlIndexFixing($AA$21,$AE734,TRUE,_xll.ohTrigger(trigger))</f>
        <v>1.2553897097437474E-2</v>
      </c>
      <c r="AK734" s="43" t="e">
        <f>_xll.qlIndexFixing($AA$6,$AE734,TRUE,trigger)</f>
        <v>#NUM!</v>
      </c>
      <c r="AL734" s="45" t="e">
        <f t="shared" si="27"/>
        <v>#NUM!</v>
      </c>
    </row>
    <row r="735" spans="30:38" x14ac:dyDescent="0.2">
      <c r="AD735" s="122" t="s">
        <v>88</v>
      </c>
      <c r="AE735" s="40">
        <f>_xll.qlInterestRateIndexFixingDate($AA$21,AF735)</f>
        <v>44526</v>
      </c>
      <c r="AF735" s="40">
        <f>_xll.qlCalendarAdvance(calendar,$AF734,AD735,,,trigger)</f>
        <v>44530</v>
      </c>
      <c r="AG735" s="40">
        <f>_xll.qlInterestRateIndexMaturity($AA$21,AF735,)</f>
        <v>44620</v>
      </c>
      <c r="AH735" s="43" t="e">
        <f>_xll.qlTenorBasisValue(TenorBasis3M,AF735,_xll.ohTrigger(trigger,$AA$36))</f>
        <v>#NUM!</v>
      </c>
      <c r="AI735" s="90" t="e">
        <f>_xll.qlTenorBasisForwardRate(TenorBasis3M,AF735,_xll.ohTrigger(trigger,$AA$36))</f>
        <v>#NUM!</v>
      </c>
      <c r="AJ735" s="90">
        <f>_xll.qlIndexFixing($AA$21,$AE735,TRUE,_xll.ohTrigger(trigger))</f>
        <v>1.25997002595577E-2</v>
      </c>
      <c r="AK735" s="43" t="e">
        <f>_xll.qlIndexFixing($AA$6,$AE735,TRUE,trigger)</f>
        <v>#NUM!</v>
      </c>
      <c r="AL735" s="45" t="e">
        <f t="shared" si="27"/>
        <v>#NUM!</v>
      </c>
    </row>
    <row r="736" spans="30:38" x14ac:dyDescent="0.2">
      <c r="AD736" s="122" t="s">
        <v>88</v>
      </c>
      <c r="AE736" s="40">
        <f>_xll.qlInterestRateIndexFixingDate($AA$21,AF736)</f>
        <v>44533</v>
      </c>
      <c r="AF736" s="40">
        <f>_xll.qlCalendarAdvance(calendar,$AF735,AD736,,,trigger)</f>
        <v>44537</v>
      </c>
      <c r="AG736" s="40">
        <f>_xll.qlInterestRateIndexMaturity($AA$21,AF736,)</f>
        <v>44627</v>
      </c>
      <c r="AH736" s="43" t="e">
        <f>_xll.qlTenorBasisValue(TenorBasis3M,AF736,_xll.ohTrigger(trigger,$AA$36))</f>
        <v>#NUM!</v>
      </c>
      <c r="AI736" s="90" t="e">
        <f>_xll.qlTenorBasisForwardRate(TenorBasis3M,AF736,_xll.ohTrigger(trigger,$AA$36))</f>
        <v>#NUM!</v>
      </c>
      <c r="AJ736" s="90">
        <f>_xll.qlIndexFixing($AA$21,$AE736,TRUE,_xll.ohTrigger(trigger))</f>
        <v>1.2653326442987556E-2</v>
      </c>
      <c r="AK736" s="43" t="e">
        <f>_xll.qlIndexFixing($AA$6,$AE736,TRUE,trigger)</f>
        <v>#NUM!</v>
      </c>
      <c r="AL736" s="45" t="e">
        <f t="shared" si="27"/>
        <v>#NUM!</v>
      </c>
    </row>
    <row r="737" spans="30:38" x14ac:dyDescent="0.2">
      <c r="AD737" s="122" t="s">
        <v>88</v>
      </c>
      <c r="AE737" s="40">
        <f>_xll.qlInterestRateIndexFixingDate($AA$21,AF737)</f>
        <v>44540</v>
      </c>
      <c r="AF737" s="40">
        <f>_xll.qlCalendarAdvance(calendar,$AF736,AD737,,,trigger)</f>
        <v>44544</v>
      </c>
      <c r="AG737" s="40">
        <f>_xll.qlInterestRateIndexMaturity($AA$21,AF737,)</f>
        <v>44634</v>
      </c>
      <c r="AH737" s="43" t="e">
        <f>_xll.qlTenorBasisValue(TenorBasis3M,AF737,_xll.ohTrigger(trigger,$AA$36))</f>
        <v>#NUM!</v>
      </c>
      <c r="AI737" s="90" t="e">
        <f>_xll.qlTenorBasisForwardRate(TenorBasis3M,AF737,_xll.ohTrigger(trigger,$AA$36))</f>
        <v>#NUM!</v>
      </c>
      <c r="AJ737" s="90">
        <f>_xll.qlIndexFixing($AA$21,$AE737,TRUE,_xll.ohTrigger(trigger))</f>
        <v>1.270670390073203E-2</v>
      </c>
      <c r="AK737" s="43" t="e">
        <f>_xll.qlIndexFixing($AA$6,$AE737,TRUE,trigger)</f>
        <v>#NUM!</v>
      </c>
      <c r="AL737" s="45" t="e">
        <f t="shared" si="27"/>
        <v>#NUM!</v>
      </c>
    </row>
    <row r="738" spans="30:38" x14ac:dyDescent="0.2">
      <c r="AD738" s="122" t="s">
        <v>88</v>
      </c>
      <c r="AE738" s="40">
        <f>_xll.qlInterestRateIndexFixingDate($AA$21,AF738)</f>
        <v>44547</v>
      </c>
      <c r="AF738" s="40">
        <f>_xll.qlCalendarAdvance(calendar,$AF737,AD738,,,trigger)</f>
        <v>44551</v>
      </c>
      <c r="AG738" s="40">
        <f>_xll.qlInterestRateIndexMaturity($AA$21,AF738,)</f>
        <v>44641</v>
      </c>
      <c r="AH738" s="43" t="e">
        <f>_xll.qlTenorBasisValue(TenorBasis3M,AF738,_xll.ohTrigger(trigger,$AA$36))</f>
        <v>#NUM!</v>
      </c>
      <c r="AI738" s="90" t="e">
        <f>_xll.qlTenorBasisForwardRate(TenorBasis3M,AF738,_xll.ohTrigger(trigger,$AA$36))</f>
        <v>#NUM!</v>
      </c>
      <c r="AJ738" s="90">
        <f>_xll.qlIndexFixing($AA$21,$AE738,TRUE,_xll.ohTrigger(trigger))</f>
        <v>1.2759832622847078E-2</v>
      </c>
      <c r="AK738" s="43" t="e">
        <f>_xll.qlIndexFixing($AA$6,$AE738,TRUE,trigger)</f>
        <v>#NUM!</v>
      </c>
      <c r="AL738" s="45" t="e">
        <f t="shared" si="27"/>
        <v>#NUM!</v>
      </c>
    </row>
    <row r="739" spans="30:38" x14ac:dyDescent="0.2">
      <c r="AD739" s="122" t="s">
        <v>88</v>
      </c>
      <c r="AE739" s="40">
        <f>_xll.qlInterestRateIndexFixingDate($AA$21,AF739)</f>
        <v>44554</v>
      </c>
      <c r="AF739" s="40">
        <f>_xll.qlCalendarAdvance(calendar,$AF738,AD739,,,trigger)</f>
        <v>44558</v>
      </c>
      <c r="AG739" s="40">
        <f>_xll.qlInterestRateIndexMaturity($AA$21,AF739,)</f>
        <v>44648</v>
      </c>
      <c r="AH739" s="43" t="e">
        <f>_xll.qlTenorBasisValue(TenorBasis3M,AF739,_xll.ohTrigger(trigger,$AA$36))</f>
        <v>#NUM!</v>
      </c>
      <c r="AI739" s="90" t="e">
        <f>_xll.qlTenorBasisForwardRate(TenorBasis3M,AF739,_xll.ohTrigger(trigger,$AA$36))</f>
        <v>#NUM!</v>
      </c>
      <c r="AJ739" s="90">
        <f>_xll.qlIndexFixing($AA$21,$AE739,TRUE,_xll.ohTrigger(trigger))</f>
        <v>1.2812712599434839E-2</v>
      </c>
      <c r="AK739" s="43" t="e">
        <f>_xll.qlIndexFixing($AA$6,$AE739,TRUE,trigger)</f>
        <v>#NUM!</v>
      </c>
      <c r="AL739" s="45" t="e">
        <f t="shared" si="27"/>
        <v>#NUM!</v>
      </c>
    </row>
    <row r="740" spans="30:38" x14ac:dyDescent="0.2">
      <c r="AD740" s="122" t="s">
        <v>88</v>
      </c>
      <c r="AE740" s="40">
        <f>_xll.qlInterestRateIndexFixingDate($AA$21,AF740)</f>
        <v>44561</v>
      </c>
      <c r="AF740" s="40">
        <f>_xll.qlCalendarAdvance(calendar,$AF739,AD740,,,trigger)</f>
        <v>44565</v>
      </c>
      <c r="AG740" s="40">
        <f>_xll.qlInterestRateIndexMaturity($AA$21,AF740,)</f>
        <v>44655</v>
      </c>
      <c r="AH740" s="43" t="e">
        <f>_xll.qlTenorBasisValue(TenorBasis3M,AF740,_xll.ohTrigger(trigger,$AA$36))</f>
        <v>#NUM!</v>
      </c>
      <c r="AI740" s="90" t="e">
        <f>_xll.qlTenorBasisForwardRate(TenorBasis3M,AF740,_xll.ohTrigger(trigger,$AA$36))</f>
        <v>#NUM!</v>
      </c>
      <c r="AJ740" s="90">
        <f>_xll.qlIndexFixing($AA$21,$AE740,TRUE,_xll.ohTrigger(trigger))</f>
        <v>1.2865343820640973E-2</v>
      </c>
      <c r="AK740" s="43" t="e">
        <f>_xll.qlIndexFixing($AA$6,$AE740,TRUE,trigger)</f>
        <v>#NUM!</v>
      </c>
      <c r="AL740" s="45" t="e">
        <f t="shared" si="27"/>
        <v>#NUM!</v>
      </c>
    </row>
    <row r="741" spans="30:38" x14ac:dyDescent="0.2">
      <c r="AD741" s="122" t="s">
        <v>88</v>
      </c>
      <c r="AE741" s="40">
        <f>_xll.qlInterestRateIndexFixingDate($AA$21,AF741)</f>
        <v>44568</v>
      </c>
      <c r="AF741" s="40">
        <f>_xll.qlCalendarAdvance(calendar,$AF740,AD741,,,trigger)</f>
        <v>44572</v>
      </c>
      <c r="AG741" s="40">
        <f>_xll.qlInterestRateIndexMaturity($AA$21,AF741,)</f>
        <v>44662</v>
      </c>
      <c r="AH741" s="43" t="e">
        <f>_xll.qlTenorBasisValue(TenorBasis3M,AF741,_xll.ohTrigger(trigger,$AA$36))</f>
        <v>#NUM!</v>
      </c>
      <c r="AI741" s="90" t="e">
        <f>_xll.qlTenorBasisForwardRate(TenorBasis3M,AF741,_xll.ohTrigger(trigger,$AA$36))</f>
        <v>#NUM!</v>
      </c>
      <c r="AJ741" s="90">
        <f>_xll.qlIndexFixing($AA$21,$AE741,TRUE,_xll.ohTrigger(trigger))</f>
        <v>1.2917726276660879E-2</v>
      </c>
      <c r="AK741" s="43" t="e">
        <f>_xll.qlIndexFixing($AA$6,$AE741,TRUE,trigger)</f>
        <v>#NUM!</v>
      </c>
      <c r="AL741" s="45" t="e">
        <f t="shared" si="27"/>
        <v>#NUM!</v>
      </c>
    </row>
    <row r="742" spans="30:38" x14ac:dyDescent="0.2">
      <c r="AD742" s="122" t="s">
        <v>88</v>
      </c>
      <c r="AE742" s="40">
        <f>_xll.qlInterestRateIndexFixingDate($AA$21,AF742)</f>
        <v>44575</v>
      </c>
      <c r="AF742" s="40">
        <f>_xll.qlCalendarAdvance(calendar,$AF741,AD742,,,trigger)</f>
        <v>44579</v>
      </c>
      <c r="AG742" s="40">
        <f>_xll.qlInterestRateIndexMaturity($AA$21,AF742,)</f>
        <v>44670</v>
      </c>
      <c r="AH742" s="43" t="e">
        <f>_xll.qlTenorBasisValue(TenorBasis3M,AF742,_xll.ohTrigger(trigger,$AA$36))</f>
        <v>#NUM!</v>
      </c>
      <c r="AI742" s="90" t="e">
        <f>_xll.qlTenorBasisForwardRate(TenorBasis3M,AF742,_xll.ohTrigger(trigger,$AA$36))</f>
        <v>#NUM!</v>
      </c>
      <c r="AJ742" s="90">
        <f>_xll.qlIndexFixing($AA$21,$AE742,TRUE,_xll.ohTrigger(trigger))</f>
        <v>1.2973769395796969E-2</v>
      </c>
      <c r="AK742" s="43" t="e">
        <f>_xll.qlIndexFixing($AA$6,$AE742,TRUE,trigger)</f>
        <v>#NUM!</v>
      </c>
      <c r="AL742" s="45" t="e">
        <f t="shared" si="27"/>
        <v>#NUM!</v>
      </c>
    </row>
    <row r="743" spans="30:38" x14ac:dyDescent="0.2">
      <c r="AD743" s="122" t="s">
        <v>88</v>
      </c>
      <c r="AE743" s="40">
        <f>_xll.qlInterestRateIndexFixingDate($AA$21,AF743)</f>
        <v>44582</v>
      </c>
      <c r="AF743" s="40">
        <f>_xll.qlCalendarAdvance(calendar,$AF742,AD743,,,trigger)</f>
        <v>44586</v>
      </c>
      <c r="AG743" s="40">
        <f>_xll.qlInterestRateIndexMaturity($AA$21,AF743,)</f>
        <v>44676</v>
      </c>
      <c r="AH743" s="43" t="e">
        <f>_xll.qlTenorBasisValue(TenorBasis3M,AF743,_xll.ohTrigger(trigger,$AA$36))</f>
        <v>#NUM!</v>
      </c>
      <c r="AI743" s="90" t="e">
        <f>_xll.qlTenorBasisForwardRate(TenorBasis3M,AF743,_xll.ohTrigger(trigger,$AA$36))</f>
        <v>#NUM!</v>
      </c>
      <c r="AJ743" s="90">
        <f>_xll.qlIndexFixing($AA$21,$AE743,TRUE,_xll.ohTrigger(trigger))</f>
        <v>1.3021744854146533E-2</v>
      </c>
      <c r="AK743" s="43" t="e">
        <f>_xll.qlIndexFixing($AA$6,$AE743,TRUE,trigger)</f>
        <v>#NUM!</v>
      </c>
      <c r="AL743" s="45" t="e">
        <f t="shared" si="27"/>
        <v>#NUM!</v>
      </c>
    </row>
    <row r="744" spans="30:38" x14ac:dyDescent="0.2">
      <c r="AD744" s="122" t="s">
        <v>88</v>
      </c>
      <c r="AE744" s="40">
        <f>_xll.qlInterestRateIndexFixingDate($AA$21,AF744)</f>
        <v>44589</v>
      </c>
      <c r="AF744" s="40">
        <f>_xll.qlCalendarAdvance(calendar,$AF743,AD744,,,trigger)</f>
        <v>44593</v>
      </c>
      <c r="AG744" s="40">
        <f>_xll.qlInterestRateIndexMaturity($AA$21,AF744,)</f>
        <v>44683</v>
      </c>
      <c r="AH744" s="43" t="e">
        <f>_xll.qlTenorBasisValue(TenorBasis3M,AF744,_xll.ohTrigger(trigger,$AA$36))</f>
        <v>#NUM!</v>
      </c>
      <c r="AI744" s="90" t="e">
        <f>_xll.qlTenorBasisForwardRate(TenorBasis3M,AF744,_xll.ohTrigger(trigger,$AA$36))</f>
        <v>#NUM!</v>
      </c>
      <c r="AJ744" s="90">
        <f>_xll.qlIndexFixing($AA$21,$AE744,TRUE,_xll.ohTrigger(trigger))</f>
        <v>1.3073380956233116E-2</v>
      </c>
      <c r="AK744" s="43" t="e">
        <f>_xll.qlIndexFixing($AA$6,$AE744,TRUE,trigger)</f>
        <v>#NUM!</v>
      </c>
      <c r="AL744" s="45" t="e">
        <f t="shared" si="27"/>
        <v>#NUM!</v>
      </c>
    </row>
    <row r="745" spans="30:38" x14ac:dyDescent="0.2">
      <c r="AD745" s="122" t="s">
        <v>88</v>
      </c>
      <c r="AE745" s="40">
        <f>_xll.qlInterestRateIndexFixingDate($AA$21,AF745)</f>
        <v>44596</v>
      </c>
      <c r="AF745" s="40">
        <f>_xll.qlCalendarAdvance(calendar,$AF744,AD745,,,trigger)</f>
        <v>44600</v>
      </c>
      <c r="AG745" s="40">
        <f>_xll.qlInterestRateIndexMaturity($AA$21,AF745,)</f>
        <v>44690</v>
      </c>
      <c r="AH745" s="43" t="e">
        <f>_xll.qlTenorBasisValue(TenorBasis3M,AF745,_xll.ohTrigger(trigger,$AA$36))</f>
        <v>#NUM!</v>
      </c>
      <c r="AI745" s="90" t="e">
        <f>_xll.qlTenorBasisForwardRate(TenorBasis3M,AF745,_xll.ohTrigger(trigger,$AA$36))</f>
        <v>#NUM!</v>
      </c>
      <c r="AJ745" s="90">
        <f>_xll.qlIndexFixing($AA$21,$AE745,TRUE,_xll.ohTrigger(trigger))</f>
        <v>1.3124768254369812E-2</v>
      </c>
      <c r="AK745" s="43" t="e">
        <f>_xll.qlIndexFixing($AA$6,$AE745,TRUE,trigger)</f>
        <v>#NUM!</v>
      </c>
      <c r="AL745" s="45" t="e">
        <f t="shared" si="27"/>
        <v>#NUM!</v>
      </c>
    </row>
    <row r="746" spans="30:38" x14ac:dyDescent="0.2">
      <c r="AD746" s="122" t="s">
        <v>88</v>
      </c>
      <c r="AE746" s="40">
        <f>_xll.qlInterestRateIndexFixingDate($AA$21,AF746)</f>
        <v>44603</v>
      </c>
      <c r="AF746" s="40">
        <f>_xll.qlCalendarAdvance(calendar,$AF745,AD746,,,trigger)</f>
        <v>44607</v>
      </c>
      <c r="AG746" s="40">
        <f>_xll.qlInterestRateIndexMaturity($AA$21,AF746,)</f>
        <v>44697</v>
      </c>
      <c r="AH746" s="43" t="e">
        <f>_xll.qlTenorBasisValue(TenorBasis3M,AF746,_xll.ohTrigger(trigger,$AA$36))</f>
        <v>#NUM!</v>
      </c>
      <c r="AI746" s="90" t="e">
        <f>_xll.qlTenorBasisForwardRate(TenorBasis3M,AF746,_xll.ohTrigger(trigger,$AA$36))</f>
        <v>#NUM!</v>
      </c>
      <c r="AJ746" s="90">
        <f>_xll.qlIndexFixing($AA$21,$AE746,TRUE,_xll.ohTrigger(trigger))</f>
        <v>1.3175906738983834E-2</v>
      </c>
      <c r="AK746" s="43" t="e">
        <f>_xll.qlIndexFixing($AA$6,$AE746,TRUE,trigger)</f>
        <v>#NUM!</v>
      </c>
      <c r="AL746" s="45" t="e">
        <f t="shared" si="27"/>
        <v>#NUM!</v>
      </c>
    </row>
    <row r="747" spans="30:38" x14ac:dyDescent="0.2">
      <c r="AD747" s="122" t="s">
        <v>88</v>
      </c>
      <c r="AE747" s="40">
        <f>_xll.qlInterestRateIndexFixingDate($AA$21,AF747)</f>
        <v>44610</v>
      </c>
      <c r="AF747" s="40">
        <f>_xll.qlCalendarAdvance(calendar,$AF746,AD747,,,trigger)</f>
        <v>44614</v>
      </c>
      <c r="AG747" s="40">
        <f>_xll.qlInterestRateIndexMaturity($AA$21,AF747,)</f>
        <v>44704</v>
      </c>
      <c r="AH747" s="43" t="e">
        <f>_xll.qlTenorBasisValue(TenorBasis3M,AF747,_xll.ohTrigger(trigger,$AA$36))</f>
        <v>#NUM!</v>
      </c>
      <c r="AI747" s="90" t="e">
        <f>_xll.qlTenorBasisForwardRate(TenorBasis3M,AF747,_xll.ohTrigger(trigger,$AA$36))</f>
        <v>#NUM!</v>
      </c>
      <c r="AJ747" s="90">
        <f>_xll.qlIndexFixing($AA$21,$AE747,TRUE,_xll.ohTrigger(trigger))</f>
        <v>1.3226796400545915E-2</v>
      </c>
      <c r="AK747" s="43" t="e">
        <f>_xll.qlIndexFixing($AA$6,$AE747,TRUE,trigger)</f>
        <v>#NUM!</v>
      </c>
      <c r="AL747" s="45" t="e">
        <f t="shared" si="27"/>
        <v>#NUM!</v>
      </c>
    </row>
    <row r="748" spans="30:38" x14ac:dyDescent="0.2">
      <c r="AD748" s="122" t="s">
        <v>88</v>
      </c>
      <c r="AE748" s="40">
        <f>_xll.qlInterestRateIndexFixingDate($AA$21,AF748)</f>
        <v>44617</v>
      </c>
      <c r="AF748" s="40">
        <f>_xll.qlCalendarAdvance(calendar,$AF747,AD748,,,trigger)</f>
        <v>44621</v>
      </c>
      <c r="AG748" s="40">
        <f>_xll.qlInterestRateIndexMaturity($AA$21,AF748,)</f>
        <v>44713</v>
      </c>
      <c r="AH748" s="43" t="e">
        <f>_xll.qlTenorBasisValue(TenorBasis3M,AF748,_xll.ohTrigger(trigger,$AA$36))</f>
        <v>#NUM!</v>
      </c>
      <c r="AI748" s="90" t="e">
        <f>_xll.qlTenorBasisForwardRate(TenorBasis3M,AF748,_xll.ohTrigger(trigger,$AA$36))</f>
        <v>#NUM!</v>
      </c>
      <c r="AJ748" s="90">
        <f>_xll.qlIndexFixing($AA$21,$AE748,TRUE,_xll.ohTrigger(trigger))</f>
        <v>1.3285063793041171E-2</v>
      </c>
      <c r="AK748" s="43" t="e">
        <f>_xll.qlIndexFixing($AA$6,$AE748,TRUE,trigger)</f>
        <v>#NUM!</v>
      </c>
      <c r="AL748" s="45" t="e">
        <f t="shared" si="27"/>
        <v>#NUM!</v>
      </c>
    </row>
    <row r="749" spans="30:38" x14ac:dyDescent="0.2">
      <c r="AD749" s="122" t="s">
        <v>88</v>
      </c>
      <c r="AE749" s="40">
        <f>_xll.qlInterestRateIndexFixingDate($AA$21,AF749)</f>
        <v>44624</v>
      </c>
      <c r="AF749" s="40">
        <f>_xll.qlCalendarAdvance(calendar,$AF748,AD749,,,trigger)</f>
        <v>44628</v>
      </c>
      <c r="AG749" s="40">
        <f>_xll.qlInterestRateIndexMaturity($AA$21,AF749,)</f>
        <v>44720</v>
      </c>
      <c r="AH749" s="43" t="e">
        <f>_xll.qlTenorBasisValue(TenorBasis3M,AF749,_xll.ohTrigger(trigger,$AA$36))</f>
        <v>#NUM!</v>
      </c>
      <c r="AI749" s="90" t="e">
        <f>_xll.qlTenorBasisForwardRate(TenorBasis3M,AF749,_xll.ohTrigger(trigger,$AA$36))</f>
        <v>#NUM!</v>
      </c>
      <c r="AJ749" s="90">
        <f>_xll.qlIndexFixing($AA$21,$AE749,TRUE,_xll.ohTrigger(trigger))</f>
        <v>1.3335423946976E-2</v>
      </c>
      <c r="AK749" s="43" t="e">
        <f>_xll.qlIndexFixing($AA$6,$AE749,TRUE,trigger)</f>
        <v>#NUM!</v>
      </c>
      <c r="AL749" s="45" t="e">
        <f t="shared" si="27"/>
        <v>#NUM!</v>
      </c>
    </row>
    <row r="750" spans="30:38" x14ac:dyDescent="0.2">
      <c r="AD750" s="122" t="s">
        <v>88</v>
      </c>
      <c r="AE750" s="40">
        <f>_xll.qlInterestRateIndexFixingDate($AA$21,AF750)</f>
        <v>44631</v>
      </c>
      <c r="AF750" s="40">
        <f>_xll.qlCalendarAdvance(calendar,$AF749,AD750,,,trigger)</f>
        <v>44635</v>
      </c>
      <c r="AG750" s="40">
        <f>_xll.qlInterestRateIndexMaturity($AA$21,AF750,)</f>
        <v>44727</v>
      </c>
      <c r="AH750" s="43" t="e">
        <f>_xll.qlTenorBasisValue(TenorBasis3M,AF750,_xll.ohTrigger(trigger,$AA$36))</f>
        <v>#NUM!</v>
      </c>
      <c r="AI750" s="90" t="e">
        <f>_xll.qlTenorBasisForwardRate(TenorBasis3M,AF750,_xll.ohTrigger(trigger,$AA$36))</f>
        <v>#NUM!</v>
      </c>
      <c r="AJ750" s="90">
        <f>_xll.qlIndexFixing($AA$21,$AE750,TRUE,_xll.ohTrigger(trigger))</f>
        <v>1.3385535243784618E-2</v>
      </c>
      <c r="AK750" s="43" t="e">
        <f>_xll.qlIndexFixing($AA$6,$AE750,TRUE,trigger)</f>
        <v>#NUM!</v>
      </c>
      <c r="AL750" s="45" t="e">
        <f t="shared" si="27"/>
        <v>#NUM!</v>
      </c>
    </row>
    <row r="751" spans="30:38" x14ac:dyDescent="0.2">
      <c r="AD751" s="122" t="s">
        <v>88</v>
      </c>
      <c r="AE751" s="40">
        <f>_xll.qlInterestRateIndexFixingDate($AA$21,AF751)</f>
        <v>44638</v>
      </c>
      <c r="AF751" s="40">
        <f>_xll.qlCalendarAdvance(calendar,$AF750,AD751,,,trigger)</f>
        <v>44642</v>
      </c>
      <c r="AG751" s="40">
        <f>_xll.qlInterestRateIndexMaturity($AA$21,AF751,)</f>
        <v>44734</v>
      </c>
      <c r="AH751" s="43" t="e">
        <f>_xll.qlTenorBasisValue(TenorBasis3M,AF751,_xll.ohTrigger(trigger,$AA$36))</f>
        <v>#NUM!</v>
      </c>
      <c r="AI751" s="90" t="e">
        <f>_xll.qlTenorBasisForwardRate(TenorBasis3M,AF751,_xll.ohTrigger(trigger,$AA$36))</f>
        <v>#NUM!</v>
      </c>
      <c r="AJ751" s="90">
        <f>_xll.qlIndexFixing($AA$21,$AE751,TRUE,_xll.ohTrigger(trigger))</f>
        <v>1.3435397673924225E-2</v>
      </c>
      <c r="AK751" s="43" t="e">
        <f>_xll.qlIndexFixing($AA$6,$AE751,TRUE,trigger)</f>
        <v>#NUM!</v>
      </c>
      <c r="AL751" s="45" t="e">
        <f t="shared" si="27"/>
        <v>#NUM!</v>
      </c>
    </row>
    <row r="752" spans="30:38" x14ac:dyDescent="0.2">
      <c r="AD752" s="122" t="s">
        <v>88</v>
      </c>
      <c r="AE752" s="40">
        <f>_xll.qlInterestRateIndexFixingDate($AA$21,AF752)</f>
        <v>44645</v>
      </c>
      <c r="AF752" s="40">
        <f>_xll.qlCalendarAdvance(calendar,$AF751,AD752,,,trigger)</f>
        <v>44649</v>
      </c>
      <c r="AG752" s="40">
        <f>_xll.qlInterestRateIndexMaturity($AA$21,AF752,)</f>
        <v>44741</v>
      </c>
      <c r="AH752" s="43" t="e">
        <f>_xll.qlTenorBasisValue(TenorBasis3M,AF752,_xll.ohTrigger(trigger,$AA$36))</f>
        <v>#NUM!</v>
      </c>
      <c r="AI752" s="90" t="e">
        <f>_xll.qlTenorBasisForwardRate(TenorBasis3M,AF752,_xll.ohTrigger(trigger,$AA$36))</f>
        <v>#NUM!</v>
      </c>
      <c r="AJ752" s="90">
        <f>_xll.qlIndexFixing($AA$21,$AE752,TRUE,_xll.ohTrigger(trigger))</f>
        <v>1.3485011227895463E-2</v>
      </c>
      <c r="AK752" s="43" t="e">
        <f>_xll.qlIndexFixing($AA$6,$AE752,TRUE,trigger)</f>
        <v>#NUM!</v>
      </c>
      <c r="AL752" s="45" t="e">
        <f t="shared" si="27"/>
        <v>#NUM!</v>
      </c>
    </row>
    <row r="753" spans="30:38" x14ac:dyDescent="0.2">
      <c r="AD753" s="122" t="s">
        <v>88</v>
      </c>
      <c r="AE753" s="40">
        <f>_xll.qlInterestRateIndexFixingDate($AA$21,AF753)</f>
        <v>44652</v>
      </c>
      <c r="AF753" s="40">
        <f>_xll.qlCalendarAdvance(calendar,$AF752,AD753,,,trigger)</f>
        <v>44656</v>
      </c>
      <c r="AG753" s="40">
        <f>_xll.qlInterestRateIndexMaturity($AA$21,AF753,)</f>
        <v>44747</v>
      </c>
      <c r="AH753" s="43" t="e">
        <f>_xll.qlTenorBasisValue(TenorBasis3M,AF753,_xll.ohTrigger(trigger,$AA$36))</f>
        <v>#NUM!</v>
      </c>
      <c r="AI753" s="90" t="e">
        <f>_xll.qlTenorBasisForwardRate(TenorBasis3M,AF753,_xll.ohTrigger(trigger,$AA$36))</f>
        <v>#NUM!</v>
      </c>
      <c r="AJ753" s="90">
        <f>_xll.qlIndexFixing($AA$21,$AE753,TRUE,_xll.ohTrigger(trigger))</f>
        <v>1.35306429405456E-2</v>
      </c>
      <c r="AK753" s="43" t="e">
        <f>_xll.qlIndexFixing($AA$6,$AE753,TRUE,trigger)</f>
        <v>#NUM!</v>
      </c>
      <c r="AL753" s="45" t="e">
        <f t="shared" si="27"/>
        <v>#NUM!</v>
      </c>
    </row>
    <row r="754" spans="30:38" x14ac:dyDescent="0.2">
      <c r="AD754" s="122" t="s">
        <v>88</v>
      </c>
      <c r="AE754" s="40">
        <f>_xll.qlInterestRateIndexFixingDate($AA$21,AF754)</f>
        <v>44659</v>
      </c>
      <c r="AF754" s="40">
        <f>_xll.qlCalendarAdvance(calendar,$AF753,AD754,,,trigger)</f>
        <v>44663</v>
      </c>
      <c r="AG754" s="40">
        <f>_xll.qlInterestRateIndexMaturity($AA$21,AF754,)</f>
        <v>44754</v>
      </c>
      <c r="AH754" s="43" t="e">
        <f>_xll.qlTenorBasisValue(TenorBasis3M,AF754,_xll.ohTrigger(trigger,$AA$36))</f>
        <v>#NUM!</v>
      </c>
      <c r="AI754" s="90" t="e">
        <f>_xll.qlTenorBasisForwardRate(TenorBasis3M,AF754,_xll.ohTrigger(trigger,$AA$36))</f>
        <v>#NUM!</v>
      </c>
      <c r="AJ754" s="90">
        <f>_xll.qlIndexFixing($AA$21,$AE754,TRUE,_xll.ohTrigger(trigger))</f>
        <v>1.3579774646045232E-2</v>
      </c>
      <c r="AK754" s="43" t="e">
        <f>_xll.qlIndexFixing($AA$6,$AE754,TRUE,trigger)</f>
        <v>#NUM!</v>
      </c>
      <c r="AL754" s="45" t="e">
        <f t="shared" si="27"/>
        <v>#NUM!</v>
      </c>
    </row>
    <row r="755" spans="30:38" x14ac:dyDescent="0.2">
      <c r="AD755" s="122" t="s">
        <v>88</v>
      </c>
      <c r="AE755" s="40">
        <f>_xll.qlInterestRateIndexFixingDate($AA$21,AF755)</f>
        <v>44664</v>
      </c>
      <c r="AF755" s="40">
        <f>_xll.qlCalendarAdvance(calendar,$AF754,AD755,,,trigger)</f>
        <v>44670</v>
      </c>
      <c r="AG755" s="40">
        <f>_xll.qlInterestRateIndexMaturity($AA$21,AF755,)</f>
        <v>44761</v>
      </c>
      <c r="AH755" s="43" t="e">
        <f>_xll.qlTenorBasisValue(TenorBasis3M,AF755,_xll.ohTrigger(trigger,$AA$36))</f>
        <v>#NUM!</v>
      </c>
      <c r="AI755" s="90" t="e">
        <f>_xll.qlTenorBasisForwardRate(TenorBasis3M,AF755,_xll.ohTrigger(trigger,$AA$36))</f>
        <v>#NUM!</v>
      </c>
      <c r="AJ755" s="90">
        <f>_xll.qlIndexFixing($AA$21,$AE755,TRUE,_xll.ohTrigger(trigger))</f>
        <v>1.362865745055801E-2</v>
      </c>
      <c r="AK755" s="43" t="e">
        <f>_xll.qlIndexFixing($AA$6,$AE755,TRUE,trigger)</f>
        <v>#NUM!</v>
      </c>
      <c r="AL755" s="45" t="e">
        <f t="shared" si="27"/>
        <v>#NUM!</v>
      </c>
    </row>
    <row r="756" spans="30:38" x14ac:dyDescent="0.2">
      <c r="AD756" s="122" t="s">
        <v>88</v>
      </c>
      <c r="AE756" s="40">
        <f>_xll.qlInterestRateIndexFixingDate($AA$21,AF756)</f>
        <v>44673</v>
      </c>
      <c r="AF756" s="40">
        <f>_xll.qlCalendarAdvance(calendar,$AF755,AD756,,,trigger)</f>
        <v>44677</v>
      </c>
      <c r="AG756" s="40">
        <f>_xll.qlInterestRateIndexMaturity($AA$21,AF756,)</f>
        <v>44768</v>
      </c>
      <c r="AH756" s="43" t="e">
        <f>_xll.qlTenorBasisValue(TenorBasis3M,AF756,_xll.ohTrigger(trigger,$AA$36))</f>
        <v>#NUM!</v>
      </c>
      <c r="AI756" s="90" t="e">
        <f>_xll.qlTenorBasisForwardRate(TenorBasis3M,AF756,_xll.ohTrigger(trigger,$AA$36))</f>
        <v>#NUM!</v>
      </c>
      <c r="AJ756" s="90">
        <f>_xll.qlIndexFixing($AA$21,$AE756,TRUE,_xll.ohTrigger(trigger))</f>
        <v>1.3677291344871962E-2</v>
      </c>
      <c r="AK756" s="43" t="e">
        <f>_xll.qlIndexFixing($AA$6,$AE756,TRUE,trigger)</f>
        <v>#NUM!</v>
      </c>
      <c r="AL756" s="45" t="e">
        <f t="shared" si="27"/>
        <v>#NUM!</v>
      </c>
    </row>
    <row r="757" spans="30:38" x14ac:dyDescent="0.2">
      <c r="AD757" s="122" t="s">
        <v>88</v>
      </c>
      <c r="AE757" s="40">
        <f>_xll.qlInterestRateIndexFixingDate($AA$21,AF757)</f>
        <v>44680</v>
      </c>
      <c r="AF757" s="40">
        <f>_xll.qlCalendarAdvance(calendar,$AF756,AD757,,,trigger)</f>
        <v>44684</v>
      </c>
      <c r="AG757" s="40">
        <f>_xll.qlInterestRateIndexMaturity($AA$21,AF757,)</f>
        <v>44776</v>
      </c>
      <c r="AH757" s="43" t="e">
        <f>_xll.qlTenorBasisValue(TenorBasis3M,AF757,_xll.ohTrigger(trigger,$AA$36))</f>
        <v>#NUM!</v>
      </c>
      <c r="AI757" s="90" t="e">
        <f>_xll.qlTenorBasisForwardRate(TenorBasis3M,AF757,_xll.ohTrigger(trigger,$AA$36))</f>
        <v>#NUM!</v>
      </c>
      <c r="AJ757" s="90">
        <f>_xll.qlIndexFixing($AA$21,$AE757,TRUE,_xll.ohTrigger(trigger))</f>
        <v>1.3729345526144129E-2</v>
      </c>
      <c r="AK757" s="43" t="e">
        <f>_xll.qlIndexFixing($AA$6,$AE757,TRUE,trigger)</f>
        <v>#NUM!</v>
      </c>
      <c r="AL757" s="45" t="e">
        <f t="shared" si="27"/>
        <v>#NUM!</v>
      </c>
    </row>
    <row r="758" spans="30:38" x14ac:dyDescent="0.2">
      <c r="AD758" s="122" t="s">
        <v>88</v>
      </c>
      <c r="AE758" s="40">
        <f>_xll.qlInterestRateIndexFixingDate($AA$21,AF758)</f>
        <v>44687</v>
      </c>
      <c r="AF758" s="40">
        <f>_xll.qlCalendarAdvance(calendar,$AF757,AD758,,,trigger)</f>
        <v>44691</v>
      </c>
      <c r="AG758" s="40">
        <f>_xll.qlInterestRateIndexMaturity($AA$21,AF758,)</f>
        <v>44783</v>
      </c>
      <c r="AH758" s="43" t="e">
        <f>_xll.qlTenorBasisValue(TenorBasis3M,AF758,_xll.ohTrigger(trigger,$AA$36))</f>
        <v>#NUM!</v>
      </c>
      <c r="AI758" s="90" t="e">
        <f>_xll.qlTenorBasisForwardRate(TenorBasis3M,AF758,_xll.ohTrigger(trigger,$AA$36))</f>
        <v>#NUM!</v>
      </c>
      <c r="AJ758" s="90">
        <f>_xll.qlIndexFixing($AA$21,$AE758,TRUE,_xll.ohTrigger(trigger))</f>
        <v>1.3777465626314739E-2</v>
      </c>
      <c r="AK758" s="43" t="e">
        <f>_xll.qlIndexFixing($AA$6,$AE758,TRUE,trigger)</f>
        <v>#NUM!</v>
      </c>
      <c r="AL758" s="45" t="e">
        <f t="shared" si="27"/>
        <v>#NUM!</v>
      </c>
    </row>
    <row r="759" spans="30:38" x14ac:dyDescent="0.2">
      <c r="AD759" s="122" t="s">
        <v>88</v>
      </c>
      <c r="AE759" s="40">
        <f>_xll.qlInterestRateIndexFixingDate($AA$21,AF759)</f>
        <v>44694</v>
      </c>
      <c r="AF759" s="40">
        <f>_xll.qlCalendarAdvance(calendar,$AF758,AD759,,,trigger)</f>
        <v>44698</v>
      </c>
      <c r="AG759" s="40">
        <f>_xll.qlInterestRateIndexMaturity($AA$21,AF759,)</f>
        <v>44790</v>
      </c>
      <c r="AH759" s="43" t="e">
        <f>_xll.qlTenorBasisValue(TenorBasis3M,AF759,_xll.ohTrigger(trigger,$AA$36))</f>
        <v>#NUM!</v>
      </c>
      <c r="AI759" s="90" t="e">
        <f>_xll.qlTenorBasisForwardRate(TenorBasis3M,AF759,_xll.ohTrigger(trigger,$AA$36))</f>
        <v>#NUM!</v>
      </c>
      <c r="AJ759" s="90">
        <f>_xll.qlIndexFixing($AA$21,$AE759,TRUE,_xll.ohTrigger(trigger))</f>
        <v>1.3825336785161272E-2</v>
      </c>
      <c r="AK759" s="43" t="e">
        <f>_xll.qlIndexFixing($AA$6,$AE759,TRUE,trigger)</f>
        <v>#NUM!</v>
      </c>
      <c r="AL759" s="45" t="e">
        <f t="shared" si="27"/>
        <v>#NUM!</v>
      </c>
    </row>
    <row r="760" spans="30:38" x14ac:dyDescent="0.2">
      <c r="AD760" s="122" t="s">
        <v>88</v>
      </c>
      <c r="AE760" s="40">
        <f>_xll.qlInterestRateIndexFixingDate($AA$21,AF760)</f>
        <v>44701</v>
      </c>
      <c r="AF760" s="40">
        <f>_xll.qlCalendarAdvance(calendar,$AF759,AD760,,,trigger)</f>
        <v>44705</v>
      </c>
      <c r="AG760" s="40">
        <f>_xll.qlInterestRateIndexMaturity($AA$21,AF760,)</f>
        <v>44797</v>
      </c>
      <c r="AH760" s="43" t="e">
        <f>_xll.qlTenorBasisValue(TenorBasis3M,AF760,_xll.ohTrigger(trigger,$AA$36))</f>
        <v>#NUM!</v>
      </c>
      <c r="AI760" s="90" t="e">
        <f>_xll.qlTenorBasisForwardRate(TenorBasis3M,AF760,_xll.ohTrigger(trigger,$AA$36))</f>
        <v>#NUM!</v>
      </c>
      <c r="AJ760" s="90">
        <f>_xll.qlIndexFixing($AA$21,$AE760,TRUE,_xll.ohTrigger(trigger))</f>
        <v>1.3872958993564936E-2</v>
      </c>
      <c r="AK760" s="43" t="e">
        <f>_xll.qlIndexFixing($AA$6,$AE760,TRUE,trigger)</f>
        <v>#NUM!</v>
      </c>
      <c r="AL760" s="45" t="e">
        <f t="shared" si="27"/>
        <v>#NUM!</v>
      </c>
    </row>
    <row r="761" spans="30:38" x14ac:dyDescent="0.2">
      <c r="AD761" s="122" t="s">
        <v>88</v>
      </c>
      <c r="AE761" s="40">
        <f>_xll.qlInterestRateIndexFixingDate($AA$21,AF761)</f>
        <v>44708</v>
      </c>
      <c r="AF761" s="40">
        <f>_xll.qlCalendarAdvance(calendar,$AF760,AD761,,,trigger)</f>
        <v>44712</v>
      </c>
      <c r="AG761" s="40">
        <f>_xll.qlInterestRateIndexMaturity($AA$21,AF761,)</f>
        <v>44804</v>
      </c>
      <c r="AH761" s="43" t="e">
        <f>_xll.qlTenorBasisValue(TenorBasis3M,AF761,_xll.ohTrigger(trigger,$AA$36))</f>
        <v>#NUM!</v>
      </c>
      <c r="AI761" s="90" t="e">
        <f>_xll.qlTenorBasisForwardRate(TenorBasis3M,AF761,_xll.ohTrigger(trigger,$AA$36))</f>
        <v>#NUM!</v>
      </c>
      <c r="AJ761" s="90">
        <f>_xll.qlIndexFixing($AA$21,$AE761,TRUE,_xll.ohTrigger(trigger))</f>
        <v>1.3920332242455596E-2</v>
      </c>
      <c r="AK761" s="43" t="e">
        <f>_xll.qlIndexFixing($AA$6,$AE761,TRUE,trigger)</f>
        <v>#NUM!</v>
      </c>
      <c r="AL761" s="45" t="e">
        <f t="shared" si="27"/>
        <v>#NUM!</v>
      </c>
    </row>
    <row r="762" spans="30:38" x14ac:dyDescent="0.2">
      <c r="AD762" s="122" t="s">
        <v>88</v>
      </c>
      <c r="AE762" s="40">
        <f>_xll.qlInterestRateIndexFixingDate($AA$21,AF762)</f>
        <v>44715</v>
      </c>
      <c r="AF762" s="40">
        <f>_xll.qlCalendarAdvance(calendar,$AF761,AD762,,,trigger)</f>
        <v>44719</v>
      </c>
      <c r="AG762" s="40">
        <f>_xll.qlInterestRateIndexMaturity($AA$21,AF762,)</f>
        <v>44811</v>
      </c>
      <c r="AH762" s="43" t="e">
        <f>_xll.qlTenorBasisValue(TenorBasis3M,AF762,_xll.ohTrigger(trigger,$AA$36))</f>
        <v>#NUM!</v>
      </c>
      <c r="AI762" s="90" t="e">
        <f>_xll.qlTenorBasisForwardRate(TenorBasis3M,AF762,_xll.ohTrigger(trigger,$AA$36))</f>
        <v>#NUM!</v>
      </c>
      <c r="AJ762" s="90">
        <f>_xll.qlIndexFixing($AA$21,$AE762,TRUE,_xll.ohTrigger(trigger))</f>
        <v>1.3967456522807427E-2</v>
      </c>
      <c r="AK762" s="43" t="e">
        <f>_xll.qlIndexFixing($AA$6,$AE762,TRUE,trigger)</f>
        <v>#NUM!</v>
      </c>
      <c r="AL762" s="45" t="e">
        <f t="shared" si="27"/>
        <v>#NUM!</v>
      </c>
    </row>
    <row r="763" spans="30:38" x14ac:dyDescent="0.2">
      <c r="AD763" s="122" t="s">
        <v>88</v>
      </c>
      <c r="AE763" s="40">
        <f>_xll.qlInterestRateIndexFixingDate($AA$21,AF763)</f>
        <v>44722</v>
      </c>
      <c r="AF763" s="40">
        <f>_xll.qlCalendarAdvance(calendar,$AF762,AD763,,,trigger)</f>
        <v>44726</v>
      </c>
      <c r="AG763" s="40">
        <f>_xll.qlInterestRateIndexMaturity($AA$21,AF763,)</f>
        <v>44818</v>
      </c>
      <c r="AH763" s="43" t="e">
        <f>_xll.qlTenorBasisValue(TenorBasis3M,AF763,_xll.ohTrigger(trigger,$AA$36))</f>
        <v>#NUM!</v>
      </c>
      <c r="AI763" s="90" t="e">
        <f>_xll.qlTenorBasisForwardRate(TenorBasis3M,AF763,_xll.ohTrigger(trigger,$AA$36))</f>
        <v>#NUM!</v>
      </c>
      <c r="AJ763" s="90">
        <f>_xll.qlIndexFixing($AA$21,$AE763,TRUE,_xll.ohTrigger(trigger))</f>
        <v>1.4014331825643263E-2</v>
      </c>
      <c r="AK763" s="43" t="e">
        <f>_xll.qlIndexFixing($AA$6,$AE763,TRUE,trigger)</f>
        <v>#NUM!</v>
      </c>
      <c r="AL763" s="45" t="e">
        <f t="shared" si="27"/>
        <v>#NUM!</v>
      </c>
    </row>
    <row r="764" spans="30:38" x14ac:dyDescent="0.2">
      <c r="AD764" s="122" t="s">
        <v>88</v>
      </c>
      <c r="AE764" s="40">
        <f>_xll.qlInterestRateIndexFixingDate($AA$21,AF764)</f>
        <v>44729</v>
      </c>
      <c r="AF764" s="40">
        <f>_xll.qlCalendarAdvance(calendar,$AF763,AD764,,,trigger)</f>
        <v>44733</v>
      </c>
      <c r="AG764" s="40">
        <f>_xll.qlInterestRateIndexMaturity($AA$21,AF764,)</f>
        <v>44825</v>
      </c>
      <c r="AH764" s="43" t="e">
        <f>_xll.qlTenorBasisValue(TenorBasis3M,AF764,_xll.ohTrigger(trigger,$AA$36))</f>
        <v>#NUM!</v>
      </c>
      <c r="AI764" s="90" t="e">
        <f>_xll.qlTenorBasisForwardRate(TenorBasis3M,AF764,_xll.ohTrigger(trigger,$AA$36))</f>
        <v>#NUM!</v>
      </c>
      <c r="AJ764" s="90">
        <f>_xll.qlIndexFixing($AA$21,$AE764,TRUE,_xll.ohTrigger(trigger))</f>
        <v>1.4060958142034593E-2</v>
      </c>
      <c r="AK764" s="43" t="e">
        <f>_xll.qlIndexFixing($AA$6,$AE764,TRUE,trigger)</f>
        <v>#NUM!</v>
      </c>
      <c r="AL764" s="45" t="e">
        <f t="shared" si="27"/>
        <v>#NUM!</v>
      </c>
    </row>
    <row r="765" spans="30:38" x14ac:dyDescent="0.2">
      <c r="AD765" s="122" t="s">
        <v>88</v>
      </c>
      <c r="AE765" s="40">
        <f>_xll.qlInterestRateIndexFixingDate($AA$21,AF765)</f>
        <v>44736</v>
      </c>
      <c r="AF765" s="40">
        <f>_xll.qlCalendarAdvance(calendar,$AF764,AD765,,,trigger)</f>
        <v>44740</v>
      </c>
      <c r="AG765" s="40">
        <f>_xll.qlInterestRateIndexMaturity($AA$21,AF765,)</f>
        <v>44832</v>
      </c>
      <c r="AH765" s="43" t="e">
        <f>_xll.qlTenorBasisValue(TenorBasis3M,AF765,_xll.ohTrigger(trigger,$AA$36))</f>
        <v>#NUM!</v>
      </c>
      <c r="AI765" s="90" t="e">
        <f>_xll.qlTenorBasisForwardRate(TenorBasis3M,AF765,_xll.ohTrigger(trigger,$AA$36))</f>
        <v>#NUM!</v>
      </c>
      <c r="AJ765" s="90">
        <f>_xll.qlIndexFixing($AA$21,$AE765,TRUE,_xll.ohTrigger(trigger))</f>
        <v>1.4107335463099826E-2</v>
      </c>
      <c r="AK765" s="43" t="e">
        <f>_xll.qlIndexFixing($AA$6,$AE765,TRUE,trigger)</f>
        <v>#NUM!</v>
      </c>
      <c r="AL765" s="45" t="e">
        <f t="shared" si="27"/>
        <v>#NUM!</v>
      </c>
    </row>
    <row r="766" spans="30:38" x14ac:dyDescent="0.2">
      <c r="AD766" s="122" t="s">
        <v>88</v>
      </c>
      <c r="AE766" s="40">
        <f>_xll.qlInterestRateIndexFixingDate($AA$21,AF766)</f>
        <v>44743</v>
      </c>
      <c r="AF766" s="40">
        <f>_xll.qlCalendarAdvance(calendar,$AF765,AD766,,,trigger)</f>
        <v>44747</v>
      </c>
      <c r="AG766" s="40">
        <f>_xll.qlInterestRateIndexMaturity($AA$21,AF766,)</f>
        <v>44839</v>
      </c>
      <c r="AH766" s="43" t="e">
        <f>_xll.qlTenorBasisValue(TenorBasis3M,AF766,_xll.ohTrigger(trigger,$AA$36))</f>
        <v>#NUM!</v>
      </c>
      <c r="AI766" s="90" t="e">
        <f>_xll.qlTenorBasisForwardRate(TenorBasis3M,AF766,_xll.ohTrigger(trigger,$AA$36))</f>
        <v>#NUM!</v>
      </c>
      <c r="AJ766" s="90">
        <f>_xll.qlIndexFixing($AA$21,$AE766,TRUE,_xll.ohTrigger(trigger))</f>
        <v>1.4153463816967766E-2</v>
      </c>
      <c r="AK766" s="43" t="e">
        <f>_xll.qlIndexFixing($AA$6,$AE766,TRUE,trigger)</f>
        <v>#NUM!</v>
      </c>
      <c r="AL766" s="45" t="e">
        <f t="shared" si="27"/>
        <v>#NUM!</v>
      </c>
    </row>
    <row r="767" spans="30:38" x14ac:dyDescent="0.2">
      <c r="AD767" s="122" t="s">
        <v>88</v>
      </c>
      <c r="AE767" s="40">
        <f>_xll.qlInterestRateIndexFixingDate($AA$21,AF767)</f>
        <v>44750</v>
      </c>
      <c r="AF767" s="40">
        <f>_xll.qlCalendarAdvance(calendar,$AF766,AD767,,,trigger)</f>
        <v>44754</v>
      </c>
      <c r="AG767" s="40">
        <f>_xll.qlInterestRateIndexMaturity($AA$21,AF767,)</f>
        <v>44846</v>
      </c>
      <c r="AH767" s="43" t="e">
        <f>_xll.qlTenorBasisValue(TenorBasis3M,AF767,_xll.ohTrigger(trigger,$AA$36))</f>
        <v>#NUM!</v>
      </c>
      <c r="AI767" s="90" t="e">
        <f>_xll.qlTenorBasisForwardRate(TenorBasis3M,AF767,_xll.ohTrigger(trigger,$AA$36))</f>
        <v>#NUM!</v>
      </c>
      <c r="AJ767" s="90">
        <f>_xll.qlIndexFixing($AA$21,$AE767,TRUE,_xll.ohTrigger(trigger))</f>
        <v>1.4199346452192882E-2</v>
      </c>
      <c r="AK767" s="43" t="e">
        <f>_xll.qlIndexFixing($AA$6,$AE767,TRUE,trigger)</f>
        <v>#NUM!</v>
      </c>
      <c r="AL767" s="45" t="e">
        <f t="shared" si="27"/>
        <v>#NUM!</v>
      </c>
    </row>
    <row r="768" spans="30:38" x14ac:dyDescent="0.2">
      <c r="AD768" s="122" t="s">
        <v>88</v>
      </c>
      <c r="AE768" s="40">
        <f>_xll.qlInterestRateIndexFixingDate($AA$21,AF768)</f>
        <v>44757</v>
      </c>
      <c r="AF768" s="40">
        <f>_xll.qlCalendarAdvance(calendar,$AF767,AD768,,,trigger)</f>
        <v>44761</v>
      </c>
      <c r="AG768" s="40">
        <f>_xll.qlInterestRateIndexMaturity($AA$21,AF768,)</f>
        <v>44853</v>
      </c>
      <c r="AH768" s="43" t="e">
        <f>_xll.qlTenorBasisValue(TenorBasis3M,AF768,_xll.ohTrigger(trigger,$AA$36))</f>
        <v>#NUM!</v>
      </c>
      <c r="AI768" s="90" t="e">
        <f>_xll.qlTenorBasisForwardRate(TenorBasis3M,AF768,_xll.ohTrigger(trigger,$AA$36))</f>
        <v>#NUM!</v>
      </c>
      <c r="AJ768" s="90">
        <f>_xll.qlIndexFixing($AA$21,$AE768,TRUE,_xll.ohTrigger(trigger))</f>
        <v>1.424499229137957E-2</v>
      </c>
      <c r="AK768" s="43" t="e">
        <f>_xll.qlIndexFixing($AA$6,$AE768,TRUE,trigger)</f>
        <v>#NUM!</v>
      </c>
      <c r="AL768" s="45" t="e">
        <f t="shared" si="27"/>
        <v>#NUM!</v>
      </c>
    </row>
    <row r="769" spans="30:38" x14ac:dyDescent="0.2">
      <c r="AD769" s="122" t="s">
        <v>88</v>
      </c>
      <c r="AE769" s="40">
        <f>_xll.qlInterestRateIndexFixingDate($AA$21,AF769)</f>
        <v>44764</v>
      </c>
      <c r="AF769" s="40">
        <f>_xll.qlCalendarAdvance(calendar,$AF768,AD769,,,trigger)</f>
        <v>44768</v>
      </c>
      <c r="AG769" s="40">
        <f>_xll.qlInterestRateIndexMaturity($AA$21,AF769,)</f>
        <v>44860</v>
      </c>
      <c r="AH769" s="43" t="e">
        <f>_xll.qlTenorBasisValue(TenorBasis3M,AF769,_xll.ohTrigger(trigger,$AA$36))</f>
        <v>#NUM!</v>
      </c>
      <c r="AI769" s="90" t="e">
        <f>_xll.qlTenorBasisForwardRate(TenorBasis3M,AF769,_xll.ohTrigger(trigger,$AA$36))</f>
        <v>#NUM!</v>
      </c>
      <c r="AJ769" s="90">
        <f>_xll.qlIndexFixing($AA$21,$AE769,TRUE,_xll.ohTrigger(trigger))</f>
        <v>1.4290410835149854E-2</v>
      </c>
      <c r="AK769" s="43" t="e">
        <f>_xll.qlIndexFixing($AA$6,$AE769,TRUE,trigger)</f>
        <v>#NUM!</v>
      </c>
      <c r="AL769" s="45" t="e">
        <f t="shared" si="27"/>
        <v>#NUM!</v>
      </c>
    </row>
    <row r="770" spans="30:38" x14ac:dyDescent="0.2">
      <c r="AD770" s="122" t="s">
        <v>88</v>
      </c>
      <c r="AE770" s="40">
        <f>_xll.qlInterestRateIndexFixingDate($AA$21,AF770)</f>
        <v>44771</v>
      </c>
      <c r="AF770" s="40">
        <f>_xll.qlCalendarAdvance(calendar,$AF769,AD770,,,trigger)</f>
        <v>44775</v>
      </c>
      <c r="AG770" s="40">
        <f>_xll.qlInterestRateIndexMaturity($AA$21,AF770,)</f>
        <v>44867</v>
      </c>
      <c r="AH770" s="43" t="e">
        <f>_xll.qlTenorBasisValue(TenorBasis3M,AF770,_xll.ohTrigger(trigger,$AA$36))</f>
        <v>#NUM!</v>
      </c>
      <c r="AI770" s="90" t="e">
        <f>_xll.qlTenorBasisForwardRate(TenorBasis3M,AF770,_xll.ohTrigger(trigger,$AA$36))</f>
        <v>#NUM!</v>
      </c>
      <c r="AJ770" s="90">
        <f>_xll.qlIndexFixing($AA$21,$AE770,TRUE,_xll.ohTrigger(trigger))</f>
        <v>1.4335611584602774E-2</v>
      </c>
      <c r="AK770" s="43" t="e">
        <f>_xll.qlIndexFixing($AA$6,$AE770,TRUE,trigger)</f>
        <v>#NUM!</v>
      </c>
      <c r="AL770" s="45" t="e">
        <f t="shared" si="27"/>
        <v>#NUM!</v>
      </c>
    </row>
    <row r="771" spans="30:38" x14ac:dyDescent="0.2">
      <c r="AD771" s="122" t="s">
        <v>88</v>
      </c>
      <c r="AE771" s="40">
        <f>_xll.qlInterestRateIndexFixingDate($AA$21,AF771)</f>
        <v>44778</v>
      </c>
      <c r="AF771" s="40">
        <f>_xll.qlCalendarAdvance(calendar,$AF770,AD771,,,trigger)</f>
        <v>44782</v>
      </c>
      <c r="AG771" s="40">
        <f>_xll.qlInterestRateIndexMaturity($AA$21,AF771,)</f>
        <v>44874</v>
      </c>
      <c r="AH771" s="43" t="e">
        <f>_xll.qlTenorBasisValue(TenorBasis3M,AF771,_xll.ohTrigger(trigger,$AA$36))</f>
        <v>#NUM!</v>
      </c>
      <c r="AI771" s="90" t="e">
        <f>_xll.qlTenorBasisForwardRate(TenorBasis3M,AF771,_xll.ohTrigger(trigger,$AA$36))</f>
        <v>#NUM!</v>
      </c>
      <c r="AJ771" s="90">
        <f>_xll.qlIndexFixing($AA$21,$AE771,TRUE,_xll.ohTrigger(trigger))</f>
        <v>1.4380604041312642E-2</v>
      </c>
      <c r="AK771" s="43" t="e">
        <f>_xll.qlIndexFixing($AA$6,$AE771,TRUE,trigger)</f>
        <v>#NUM!</v>
      </c>
      <c r="AL771" s="45" t="e">
        <f t="shared" si="27"/>
        <v>#NUM!</v>
      </c>
    </row>
    <row r="772" spans="30:38" x14ac:dyDescent="0.2">
      <c r="AD772" s="122" t="s">
        <v>88</v>
      </c>
      <c r="AE772" s="40">
        <f>_xll.qlInterestRateIndexFixingDate($AA$21,AF772)</f>
        <v>44785</v>
      </c>
      <c r="AF772" s="40">
        <f>_xll.qlCalendarAdvance(calendar,$AF771,AD772,,,trigger)</f>
        <v>44789</v>
      </c>
      <c r="AG772" s="40">
        <f>_xll.qlInterestRateIndexMaturity($AA$21,AF772,)</f>
        <v>44881</v>
      </c>
      <c r="AH772" s="43" t="e">
        <f>_xll.qlTenorBasisValue(TenorBasis3M,AF772,_xll.ohTrigger(trigger,$AA$36))</f>
        <v>#NUM!</v>
      </c>
      <c r="AI772" s="90" t="e">
        <f>_xll.qlTenorBasisForwardRate(TenorBasis3M,AF772,_xll.ohTrigger(trigger,$AA$36))</f>
        <v>#NUM!</v>
      </c>
      <c r="AJ772" s="90">
        <f>_xll.qlIndexFixing($AA$21,$AE772,TRUE,_xll.ohTrigger(trigger))</f>
        <v>1.4425397707325564E-2</v>
      </c>
      <c r="AK772" s="43" t="e">
        <f>_xll.qlIndexFixing($AA$6,$AE772,TRUE,trigger)</f>
        <v>#NUM!</v>
      </c>
      <c r="AL772" s="45" t="e">
        <f t="shared" ref="AL772:AL835" si="28">(AJ772-AK772)*10000</f>
        <v>#NUM!</v>
      </c>
    </row>
    <row r="773" spans="30:38" x14ac:dyDescent="0.2">
      <c r="AD773" s="122" t="s">
        <v>88</v>
      </c>
      <c r="AE773" s="40">
        <f>_xll.qlInterestRateIndexFixingDate($AA$21,AF773)</f>
        <v>44792</v>
      </c>
      <c r="AF773" s="40">
        <f>_xll.qlCalendarAdvance(calendar,$AF772,AD773,,,trigger)</f>
        <v>44796</v>
      </c>
      <c r="AG773" s="40">
        <f>_xll.qlInterestRateIndexMaturity($AA$21,AF773,)</f>
        <v>44888</v>
      </c>
      <c r="AH773" s="43" t="e">
        <f>_xll.qlTenorBasisValue(TenorBasis3M,AF773,_xll.ohTrigger(trigger,$AA$36))</f>
        <v>#NUM!</v>
      </c>
      <c r="AI773" s="90" t="e">
        <f>_xll.qlTenorBasisForwardRate(TenorBasis3M,AF773,_xll.ohTrigger(trigger,$AA$36))</f>
        <v>#NUM!</v>
      </c>
      <c r="AJ773" s="90">
        <f>_xll.qlIndexFixing($AA$21,$AE773,TRUE,_xll.ohTrigger(trigger))</f>
        <v>1.4470002085152488E-2</v>
      </c>
      <c r="AK773" s="43" t="e">
        <f>_xll.qlIndexFixing($AA$6,$AE773,TRUE,trigger)</f>
        <v>#NUM!</v>
      </c>
      <c r="AL773" s="45" t="e">
        <f t="shared" si="28"/>
        <v>#NUM!</v>
      </c>
    </row>
    <row r="774" spans="30:38" x14ac:dyDescent="0.2">
      <c r="AD774" s="122" t="s">
        <v>88</v>
      </c>
      <c r="AE774" s="40">
        <f>_xll.qlInterestRateIndexFixingDate($AA$21,AF774)</f>
        <v>44799</v>
      </c>
      <c r="AF774" s="40">
        <f>_xll.qlCalendarAdvance(calendar,$AF773,AD774,,,trigger)</f>
        <v>44803</v>
      </c>
      <c r="AG774" s="40">
        <f>_xll.qlInterestRateIndexMaturity($AA$21,AF774,)</f>
        <v>44895</v>
      </c>
      <c r="AH774" s="43" t="e">
        <f>_xll.qlTenorBasisValue(TenorBasis3M,AF774,_xll.ohTrigger(trigger,$AA$36))</f>
        <v>#NUM!</v>
      </c>
      <c r="AI774" s="90" t="e">
        <f>_xll.qlTenorBasisForwardRate(TenorBasis3M,AF774,_xll.ohTrigger(trigger,$AA$36))</f>
        <v>#NUM!</v>
      </c>
      <c r="AJ774" s="90">
        <f>_xll.qlIndexFixing($AA$21,$AE774,TRUE,_xll.ohTrigger(trigger))</f>
        <v>1.4514426677763134E-2</v>
      </c>
      <c r="AK774" s="43" t="e">
        <f>_xll.qlIndexFixing($AA$6,$AE774,TRUE,trigger)</f>
        <v>#NUM!</v>
      </c>
      <c r="AL774" s="45" t="e">
        <f t="shared" si="28"/>
        <v>#NUM!</v>
      </c>
    </row>
    <row r="775" spans="30:38" x14ac:dyDescent="0.2">
      <c r="AD775" s="122" t="s">
        <v>88</v>
      </c>
      <c r="AE775" s="40">
        <f>_xll.qlInterestRateIndexFixingDate($AA$21,AF775)</f>
        <v>44806</v>
      </c>
      <c r="AF775" s="40">
        <f>_xll.qlCalendarAdvance(calendar,$AF774,AD775,,,trigger)</f>
        <v>44810</v>
      </c>
      <c r="AG775" s="40">
        <f>_xll.qlInterestRateIndexMaturity($AA$21,AF775,)</f>
        <v>44901</v>
      </c>
      <c r="AH775" s="43" t="e">
        <f>_xll.qlTenorBasisValue(TenorBasis3M,AF775,_xll.ohTrigger(trigger,$AA$36))</f>
        <v>#NUM!</v>
      </c>
      <c r="AI775" s="90" t="e">
        <f>_xll.qlTenorBasisForwardRate(TenorBasis3M,AF775,_xll.ohTrigger(trigger,$AA$36))</f>
        <v>#NUM!</v>
      </c>
      <c r="AJ775" s="90">
        <f>_xll.qlIndexFixing($AA$21,$AE775,TRUE,_xll.ohTrigger(trigger))</f>
        <v>1.4555255059440142E-2</v>
      </c>
      <c r="AK775" s="43" t="e">
        <f>_xll.qlIndexFixing($AA$6,$AE775,TRUE,trigger)</f>
        <v>#NUM!</v>
      </c>
      <c r="AL775" s="45" t="e">
        <f t="shared" si="28"/>
        <v>#NUM!</v>
      </c>
    </row>
    <row r="776" spans="30:38" x14ac:dyDescent="0.2">
      <c r="AD776" s="122" t="s">
        <v>88</v>
      </c>
      <c r="AE776" s="40">
        <f>_xll.qlInterestRateIndexFixingDate($AA$21,AF776)</f>
        <v>44813</v>
      </c>
      <c r="AF776" s="40">
        <f>_xll.qlCalendarAdvance(calendar,$AF775,AD776,,,trigger)</f>
        <v>44817</v>
      </c>
      <c r="AG776" s="40">
        <f>_xll.qlInterestRateIndexMaturity($AA$21,AF776,)</f>
        <v>44908</v>
      </c>
      <c r="AH776" s="43" t="e">
        <f>_xll.qlTenorBasisValue(TenorBasis3M,AF776,_xll.ohTrigger(trigger,$AA$36))</f>
        <v>#NUM!</v>
      </c>
      <c r="AI776" s="90" t="e">
        <f>_xll.qlTenorBasisForwardRate(TenorBasis3M,AF776,_xll.ohTrigger(trigger,$AA$36))</f>
        <v>#NUM!</v>
      </c>
      <c r="AJ776" s="90">
        <f>_xll.qlIndexFixing($AA$21,$AE776,TRUE,_xll.ohTrigger(trigger))</f>
        <v>1.4599356267648082E-2</v>
      </c>
      <c r="AK776" s="43" t="e">
        <f>_xll.qlIndexFixing($AA$6,$AE776,TRUE,trigger)</f>
        <v>#NUM!</v>
      </c>
      <c r="AL776" s="45" t="e">
        <f t="shared" si="28"/>
        <v>#NUM!</v>
      </c>
    </row>
    <row r="777" spans="30:38" x14ac:dyDescent="0.2">
      <c r="AD777" s="122" t="s">
        <v>88</v>
      </c>
      <c r="AE777" s="40">
        <f>_xll.qlInterestRateIndexFixingDate($AA$21,AF777)</f>
        <v>44820</v>
      </c>
      <c r="AF777" s="40">
        <f>_xll.qlCalendarAdvance(calendar,$AF776,AD777,,,trigger)</f>
        <v>44824</v>
      </c>
      <c r="AG777" s="40">
        <f>_xll.qlInterestRateIndexMaturity($AA$21,AF777,)</f>
        <v>44915</v>
      </c>
      <c r="AH777" s="43" t="e">
        <f>_xll.qlTenorBasisValue(TenorBasis3M,AF777,_xll.ohTrigger(trigger,$AA$36))</f>
        <v>#NUM!</v>
      </c>
      <c r="AI777" s="90" t="e">
        <f>_xll.qlTenorBasisForwardRate(TenorBasis3M,AF777,_xll.ohTrigger(trigger,$AA$36))</f>
        <v>#NUM!</v>
      </c>
      <c r="AJ777" s="90">
        <f>_xll.qlIndexFixing($AA$21,$AE777,TRUE,_xll.ohTrigger(trigger))</f>
        <v>1.4643305904795264E-2</v>
      </c>
      <c r="AK777" s="43" t="e">
        <f>_xll.qlIndexFixing($AA$6,$AE777,TRUE,trigger)</f>
        <v>#NUM!</v>
      </c>
      <c r="AL777" s="45" t="e">
        <f t="shared" si="28"/>
        <v>#NUM!</v>
      </c>
    </row>
    <row r="778" spans="30:38" x14ac:dyDescent="0.2">
      <c r="AD778" s="122" t="s">
        <v>88</v>
      </c>
      <c r="AE778" s="40">
        <f>_xll.qlInterestRateIndexFixingDate($AA$21,AF778)</f>
        <v>44827</v>
      </c>
      <c r="AF778" s="40">
        <f>_xll.qlCalendarAdvance(calendar,$AF777,AD778,,,trigger)</f>
        <v>44831</v>
      </c>
      <c r="AG778" s="40">
        <f>_xll.qlInterestRateIndexMaturity($AA$21,AF778,)</f>
        <v>44922</v>
      </c>
      <c r="AH778" s="43" t="e">
        <f>_xll.qlTenorBasisValue(TenorBasis3M,AF778,_xll.ohTrigger(trigger,$AA$36))</f>
        <v>#NUM!</v>
      </c>
      <c r="AI778" s="90" t="e">
        <f>_xll.qlTenorBasisForwardRate(TenorBasis3M,AF778,_xll.ohTrigger(trigger,$AA$36))</f>
        <v>#NUM!</v>
      </c>
      <c r="AJ778" s="90">
        <f>_xll.qlIndexFixing($AA$21,$AE778,TRUE,_xll.ohTrigger(trigger))</f>
        <v>1.4687113579799307E-2</v>
      </c>
      <c r="AK778" s="43" t="e">
        <f>_xll.qlIndexFixing($AA$6,$AE778,TRUE,trigger)</f>
        <v>#NUM!</v>
      </c>
      <c r="AL778" s="45" t="e">
        <f t="shared" si="28"/>
        <v>#NUM!</v>
      </c>
    </row>
    <row r="779" spans="30:38" x14ac:dyDescent="0.2">
      <c r="AD779" s="122" t="s">
        <v>88</v>
      </c>
      <c r="AE779" s="40">
        <f>_xll.qlInterestRateIndexFixingDate($AA$21,AF779)</f>
        <v>44834</v>
      </c>
      <c r="AF779" s="40">
        <f>_xll.qlCalendarAdvance(calendar,$AF778,AD779,,,trigger)</f>
        <v>44838</v>
      </c>
      <c r="AG779" s="40">
        <f>_xll.qlInterestRateIndexMaturity($AA$21,AF779,)</f>
        <v>44930</v>
      </c>
      <c r="AH779" s="43" t="e">
        <f>_xll.qlTenorBasisValue(TenorBasis3M,AF779,_xll.ohTrigger(trigger,$AA$36))</f>
        <v>#NUM!</v>
      </c>
      <c r="AI779" s="90" t="e">
        <f>_xll.qlTenorBasisForwardRate(TenorBasis3M,AF779,_xll.ohTrigger(trigger,$AA$36))</f>
        <v>#NUM!</v>
      </c>
      <c r="AJ779" s="90">
        <f>_xll.qlIndexFixing($AA$21,$AE779,TRUE,_xll.ohTrigger(trigger))</f>
        <v>1.4734185493599242E-2</v>
      </c>
      <c r="AK779" s="43" t="e">
        <f>_xll.qlIndexFixing($AA$6,$AE779,TRUE,trigger)</f>
        <v>#NUM!</v>
      </c>
      <c r="AL779" s="45" t="e">
        <f t="shared" si="28"/>
        <v>#NUM!</v>
      </c>
    </row>
    <row r="780" spans="30:38" x14ac:dyDescent="0.2">
      <c r="AD780" s="122" t="s">
        <v>88</v>
      </c>
      <c r="AE780" s="40">
        <f>_xll.qlInterestRateIndexFixingDate($AA$21,AF780)</f>
        <v>44841</v>
      </c>
      <c r="AF780" s="40">
        <f>_xll.qlCalendarAdvance(calendar,$AF779,AD780,,,trigger)</f>
        <v>44845</v>
      </c>
      <c r="AG780" s="40">
        <f>_xll.qlInterestRateIndexMaturity($AA$21,AF780,)</f>
        <v>44937</v>
      </c>
      <c r="AH780" s="43" t="e">
        <f>_xll.qlTenorBasisValue(TenorBasis3M,AF780,_xll.ohTrigger(trigger,$AA$36))</f>
        <v>#NUM!</v>
      </c>
      <c r="AI780" s="90" t="e">
        <f>_xll.qlTenorBasisForwardRate(TenorBasis3M,AF780,_xll.ohTrigger(trigger,$AA$36))</f>
        <v>#NUM!</v>
      </c>
      <c r="AJ780" s="90">
        <f>_xll.qlIndexFixing($AA$21,$AE780,TRUE,_xll.ohTrigger(trigger))</f>
        <v>1.4777728601193602E-2</v>
      </c>
      <c r="AK780" s="43" t="e">
        <f>_xll.qlIndexFixing($AA$6,$AE780,TRUE,trigger)</f>
        <v>#NUM!</v>
      </c>
      <c r="AL780" s="45" t="e">
        <f t="shared" si="28"/>
        <v>#NUM!</v>
      </c>
    </row>
    <row r="781" spans="30:38" x14ac:dyDescent="0.2">
      <c r="AD781" s="122" t="s">
        <v>88</v>
      </c>
      <c r="AE781" s="40">
        <f>_xll.qlInterestRateIndexFixingDate($AA$21,AF781)</f>
        <v>44848</v>
      </c>
      <c r="AF781" s="40">
        <f>_xll.qlCalendarAdvance(calendar,$AF780,AD781,,,trigger)</f>
        <v>44852</v>
      </c>
      <c r="AG781" s="40">
        <f>_xll.qlInterestRateIndexMaturity($AA$21,AF781,)</f>
        <v>44944</v>
      </c>
      <c r="AH781" s="43" t="e">
        <f>_xll.qlTenorBasisValue(TenorBasis3M,AF781,_xll.ohTrigger(trigger,$AA$36))</f>
        <v>#NUM!</v>
      </c>
      <c r="AI781" s="90" t="e">
        <f>_xll.qlTenorBasisForwardRate(TenorBasis3M,AF781,_xll.ohTrigger(trigger,$AA$36))</f>
        <v>#NUM!</v>
      </c>
      <c r="AJ781" s="90">
        <f>_xll.qlIndexFixing($AA$21,$AE781,TRUE,_xll.ohTrigger(trigger))</f>
        <v>1.4821147588085552E-2</v>
      </c>
      <c r="AK781" s="43" t="e">
        <f>_xll.qlIndexFixing($AA$6,$AE781,TRUE,trigger)</f>
        <v>#NUM!</v>
      </c>
      <c r="AL781" s="45" t="e">
        <f t="shared" si="28"/>
        <v>#NUM!</v>
      </c>
    </row>
    <row r="782" spans="30:38" x14ac:dyDescent="0.2">
      <c r="AD782" s="122" t="s">
        <v>88</v>
      </c>
      <c r="AE782" s="40">
        <f>_xll.qlInterestRateIndexFixingDate($AA$21,AF782)</f>
        <v>44855</v>
      </c>
      <c r="AF782" s="40">
        <f>_xll.qlCalendarAdvance(calendar,$AF781,AD782,,,trigger)</f>
        <v>44859</v>
      </c>
      <c r="AG782" s="40">
        <f>_xll.qlInterestRateIndexMaturity($AA$21,AF782,)</f>
        <v>44951</v>
      </c>
      <c r="AH782" s="43" t="e">
        <f>_xll.qlTenorBasisValue(TenorBasis3M,AF782,_xll.ohTrigger(trigger,$AA$36))</f>
        <v>#NUM!</v>
      </c>
      <c r="AI782" s="90" t="e">
        <f>_xll.qlTenorBasisForwardRate(TenorBasis3M,AF782,_xll.ohTrigger(trigger,$AA$36))</f>
        <v>#NUM!</v>
      </c>
      <c r="AJ782" s="90">
        <f>_xll.qlIndexFixing($AA$21,$AE782,TRUE,_xll.ohTrigger(trigger))</f>
        <v>1.486444245014709E-2</v>
      </c>
      <c r="AK782" s="43" t="e">
        <f>_xll.qlIndexFixing($AA$6,$AE782,TRUE,trigger)</f>
        <v>#NUM!</v>
      </c>
      <c r="AL782" s="45" t="e">
        <f t="shared" si="28"/>
        <v>#NUM!</v>
      </c>
    </row>
    <row r="783" spans="30:38" x14ac:dyDescent="0.2">
      <c r="AD783" s="122" t="s">
        <v>88</v>
      </c>
      <c r="AE783" s="40">
        <f>_xll.qlInterestRateIndexFixingDate($AA$21,AF783)</f>
        <v>44862</v>
      </c>
      <c r="AF783" s="40">
        <f>_xll.qlCalendarAdvance(calendar,$AF782,AD783,,,trigger)</f>
        <v>44866</v>
      </c>
      <c r="AG783" s="40">
        <f>_xll.qlInterestRateIndexMaturity($AA$21,AF783,)</f>
        <v>44958</v>
      </c>
      <c r="AH783" s="43" t="e">
        <f>_xll.qlTenorBasisValue(TenorBasis3M,AF783,_xll.ohTrigger(trigger,$AA$36))</f>
        <v>#NUM!</v>
      </c>
      <c r="AI783" s="90" t="e">
        <f>_xll.qlTenorBasisForwardRate(TenorBasis3M,AF783,_xll.ohTrigger(trigger,$AA$36))</f>
        <v>#NUM!</v>
      </c>
      <c r="AJ783" s="90">
        <f>_xll.qlIndexFixing($AA$21,$AE783,TRUE,_xll.ohTrigger(trigger))</f>
        <v>1.490761318326498E-2</v>
      </c>
      <c r="AK783" s="43" t="e">
        <f>_xll.qlIndexFixing($AA$6,$AE783,TRUE,trigger)</f>
        <v>#NUM!</v>
      </c>
      <c r="AL783" s="45" t="e">
        <f t="shared" si="28"/>
        <v>#NUM!</v>
      </c>
    </row>
    <row r="784" spans="30:38" x14ac:dyDescent="0.2">
      <c r="AD784" s="122" t="s">
        <v>88</v>
      </c>
      <c r="AE784" s="40">
        <f>_xll.qlInterestRateIndexFixingDate($AA$21,AF784)</f>
        <v>44869</v>
      </c>
      <c r="AF784" s="40">
        <f>_xll.qlCalendarAdvance(calendar,$AF783,AD784,,,trigger)</f>
        <v>44873</v>
      </c>
      <c r="AG784" s="40">
        <f>_xll.qlInterestRateIndexMaturity($AA$21,AF784,)</f>
        <v>44965</v>
      </c>
      <c r="AH784" s="43" t="e">
        <f>_xll.qlTenorBasisValue(TenorBasis3M,AF784,_xll.ohTrigger(trigger,$AA$36))</f>
        <v>#NUM!</v>
      </c>
      <c r="AI784" s="90" t="e">
        <f>_xll.qlTenorBasisForwardRate(TenorBasis3M,AF784,_xll.ohTrigger(trigger,$AA$36))</f>
        <v>#NUM!</v>
      </c>
      <c r="AJ784" s="90">
        <f>_xll.qlIndexFixing($AA$21,$AE784,TRUE,_xll.ohTrigger(trigger))</f>
        <v>1.4950659783333813E-2</v>
      </c>
      <c r="AK784" s="43" t="e">
        <f>_xll.qlIndexFixing($AA$6,$AE784,TRUE,trigger)</f>
        <v>#NUM!</v>
      </c>
      <c r="AL784" s="45" t="e">
        <f t="shared" si="28"/>
        <v>#NUM!</v>
      </c>
    </row>
    <row r="785" spans="30:38" x14ac:dyDescent="0.2">
      <c r="AD785" s="122" t="s">
        <v>88</v>
      </c>
      <c r="AE785" s="40">
        <f>_xll.qlInterestRateIndexFixingDate($AA$21,AF785)</f>
        <v>44876</v>
      </c>
      <c r="AF785" s="40">
        <f>_xll.qlCalendarAdvance(calendar,$AF784,AD785,,,trigger)</f>
        <v>44880</v>
      </c>
      <c r="AG785" s="40">
        <f>_xll.qlInterestRateIndexMaturity($AA$21,AF785,)</f>
        <v>44972</v>
      </c>
      <c r="AH785" s="43" t="e">
        <f>_xll.qlTenorBasisValue(TenorBasis3M,AF785,_xll.ohTrigger(trigger,$AA$36))</f>
        <v>#NUM!</v>
      </c>
      <c r="AI785" s="90" t="e">
        <f>_xll.qlTenorBasisForwardRate(TenorBasis3M,AF785,_xll.ohTrigger(trigger,$AA$36))</f>
        <v>#NUM!</v>
      </c>
      <c r="AJ785" s="90">
        <f>_xll.qlIndexFixing($AA$21,$AE785,TRUE,_xll.ohTrigger(trigger))</f>
        <v>1.4993582246263818E-2</v>
      </c>
      <c r="AK785" s="43" t="e">
        <f>_xll.qlIndexFixing($AA$6,$AE785,TRUE,trigger)</f>
        <v>#NUM!</v>
      </c>
      <c r="AL785" s="45" t="e">
        <f t="shared" si="28"/>
        <v>#NUM!</v>
      </c>
    </row>
    <row r="786" spans="30:38" x14ac:dyDescent="0.2">
      <c r="AD786" s="122" t="s">
        <v>88</v>
      </c>
      <c r="AE786" s="40">
        <f>_xll.qlInterestRateIndexFixingDate($AA$21,AF786)</f>
        <v>44883</v>
      </c>
      <c r="AF786" s="40">
        <f>_xll.qlCalendarAdvance(calendar,$AF785,AD786,,,trigger)</f>
        <v>44887</v>
      </c>
      <c r="AG786" s="40">
        <f>_xll.qlInterestRateIndexMaturity($AA$21,AF786,)</f>
        <v>44979</v>
      </c>
      <c r="AH786" s="43" t="e">
        <f>_xll.qlTenorBasisValue(TenorBasis3M,AF786,_xll.ohTrigger(trigger,$AA$36))</f>
        <v>#NUM!</v>
      </c>
      <c r="AI786" s="90" t="e">
        <f>_xll.qlTenorBasisForwardRate(TenorBasis3M,AF786,_xll.ohTrigger(trigger,$AA$36))</f>
        <v>#NUM!</v>
      </c>
      <c r="AJ786" s="90">
        <f>_xll.qlIndexFixing($AA$21,$AE786,TRUE,_xll.ohTrigger(trigger))</f>
        <v>1.5036380567974779E-2</v>
      </c>
      <c r="AK786" s="43" t="e">
        <f>_xll.qlIndexFixing($AA$6,$AE786,TRUE,trigger)</f>
        <v>#NUM!</v>
      </c>
      <c r="AL786" s="45" t="e">
        <f t="shared" si="28"/>
        <v>#NUM!</v>
      </c>
    </row>
    <row r="787" spans="30:38" x14ac:dyDescent="0.2">
      <c r="AD787" s="122" t="s">
        <v>88</v>
      </c>
      <c r="AE787" s="40">
        <f>_xll.qlInterestRateIndexFixingDate($AA$21,AF787)</f>
        <v>44890</v>
      </c>
      <c r="AF787" s="40">
        <f>_xll.qlCalendarAdvance(calendar,$AF786,AD787,,,trigger)</f>
        <v>44894</v>
      </c>
      <c r="AG787" s="40">
        <f>_xll.qlInterestRateIndexMaturity($AA$21,AF787,)</f>
        <v>44985</v>
      </c>
      <c r="AH787" s="43" t="e">
        <f>_xll.qlTenorBasisValue(TenorBasis3M,AF787,_xll.ohTrigger(trigger,$AA$36))</f>
        <v>#NUM!</v>
      </c>
      <c r="AI787" s="90" t="e">
        <f>_xll.qlTenorBasisForwardRate(TenorBasis3M,AF787,_xll.ohTrigger(trigger,$AA$36))</f>
        <v>#NUM!</v>
      </c>
      <c r="AJ787" s="90">
        <f>_xll.qlIndexFixing($AA$21,$AE787,TRUE,_xll.ohTrigger(trigger))</f>
        <v>1.5075714830238347E-2</v>
      </c>
      <c r="AK787" s="43" t="e">
        <f>_xll.qlIndexFixing($AA$6,$AE787,TRUE,trigger)</f>
        <v>#NUM!</v>
      </c>
      <c r="AL787" s="45" t="e">
        <f t="shared" si="28"/>
        <v>#NUM!</v>
      </c>
    </row>
    <row r="788" spans="30:38" x14ac:dyDescent="0.2">
      <c r="AD788" s="122" t="s">
        <v>88</v>
      </c>
      <c r="AE788" s="40">
        <f>_xll.qlInterestRateIndexFixingDate($AA$21,AF788)</f>
        <v>44897</v>
      </c>
      <c r="AF788" s="40">
        <f>_xll.qlCalendarAdvance(calendar,$AF787,AD788,,,trigger)</f>
        <v>44901</v>
      </c>
      <c r="AG788" s="40">
        <f>_xll.qlInterestRateIndexMaturity($AA$21,AF788,)</f>
        <v>44991</v>
      </c>
      <c r="AH788" s="43" t="e">
        <f>_xll.qlTenorBasisValue(TenorBasis3M,AF788,_xll.ohTrigger(trigger,$AA$36))</f>
        <v>#NUM!</v>
      </c>
      <c r="AI788" s="90" t="e">
        <f>_xll.qlTenorBasisForwardRate(TenorBasis3M,AF788,_xll.ohTrigger(trigger,$AA$36))</f>
        <v>#NUM!</v>
      </c>
      <c r="AJ788" s="90">
        <f>_xll.qlIndexFixing($AA$21,$AE788,TRUE,_xll.ohTrigger(trigger))</f>
        <v>1.5114938533147715E-2</v>
      </c>
      <c r="AK788" s="43" t="e">
        <f>_xll.qlIndexFixing($AA$6,$AE788,TRUE,trigger)</f>
        <v>#NUM!</v>
      </c>
      <c r="AL788" s="45" t="e">
        <f t="shared" si="28"/>
        <v>#NUM!</v>
      </c>
    </row>
    <row r="789" spans="30:38" x14ac:dyDescent="0.2">
      <c r="AD789" s="122" t="s">
        <v>88</v>
      </c>
      <c r="AE789" s="40">
        <f>_xll.qlInterestRateIndexFixingDate($AA$21,AF789)</f>
        <v>44904</v>
      </c>
      <c r="AF789" s="40">
        <f>_xll.qlCalendarAdvance(calendar,$AF788,AD789,,,trigger)</f>
        <v>44908</v>
      </c>
      <c r="AG789" s="40">
        <f>_xll.qlInterestRateIndexMaturity($AA$21,AF789,)</f>
        <v>44998</v>
      </c>
      <c r="AH789" s="43" t="e">
        <f>_xll.qlTenorBasisValue(TenorBasis3M,AF789,_xll.ohTrigger(trigger,$AA$36))</f>
        <v>#NUM!</v>
      </c>
      <c r="AI789" s="90" t="e">
        <f>_xll.qlTenorBasisForwardRate(TenorBasis3M,AF789,_xll.ohTrigger(trigger,$AA$36))</f>
        <v>#NUM!</v>
      </c>
      <c r="AJ789" s="90">
        <f>_xll.qlIndexFixing($AA$21,$AE789,TRUE,_xll.ohTrigger(trigger))</f>
        <v>1.5157378581514003E-2</v>
      </c>
      <c r="AK789" s="43" t="e">
        <f>_xll.qlIndexFixing($AA$6,$AE789,TRUE,trigger)</f>
        <v>#NUM!</v>
      </c>
      <c r="AL789" s="45" t="e">
        <f t="shared" si="28"/>
        <v>#NUM!</v>
      </c>
    </row>
    <row r="790" spans="30:38" x14ac:dyDescent="0.2">
      <c r="AD790" s="122" t="s">
        <v>88</v>
      </c>
      <c r="AE790" s="40">
        <f>_xll.qlInterestRateIndexFixingDate($AA$21,AF790)</f>
        <v>44911</v>
      </c>
      <c r="AF790" s="40">
        <f>_xll.qlCalendarAdvance(calendar,$AF789,AD790,,,trigger)</f>
        <v>44915</v>
      </c>
      <c r="AG790" s="40">
        <f>_xll.qlInterestRateIndexMaturity($AA$21,AF790,)</f>
        <v>45005</v>
      </c>
      <c r="AH790" s="43" t="e">
        <f>_xll.qlTenorBasisValue(TenorBasis3M,AF790,_xll.ohTrigger(trigger,$AA$36))</f>
        <v>#NUM!</v>
      </c>
      <c r="AI790" s="90" t="e">
        <f>_xll.qlTenorBasisForwardRate(TenorBasis3M,AF790,_xll.ohTrigger(trigger,$AA$36))</f>
        <v>#NUM!</v>
      </c>
      <c r="AJ790" s="90">
        <f>_xll.qlIndexFixing($AA$21,$AE790,TRUE,_xll.ohTrigger(trigger))</f>
        <v>1.5199694473528425E-2</v>
      </c>
      <c r="AK790" s="43" t="e">
        <f>_xll.qlIndexFixing($AA$6,$AE790,TRUE,trigger)</f>
        <v>#NUM!</v>
      </c>
      <c r="AL790" s="45" t="e">
        <f t="shared" si="28"/>
        <v>#NUM!</v>
      </c>
    </row>
    <row r="791" spans="30:38" x14ac:dyDescent="0.2">
      <c r="AD791" s="122" t="s">
        <v>88</v>
      </c>
      <c r="AE791" s="40">
        <f>_xll.qlInterestRateIndexFixingDate($AA$21,AF791)</f>
        <v>44917</v>
      </c>
      <c r="AF791" s="40">
        <f>_xll.qlCalendarAdvance(calendar,$AF790,AD791,,,trigger)</f>
        <v>44922</v>
      </c>
      <c r="AG791" s="40">
        <f>_xll.qlInterestRateIndexMaturity($AA$21,AF791,)</f>
        <v>45012</v>
      </c>
      <c r="AH791" s="43" t="e">
        <f>_xll.qlTenorBasisValue(TenorBasis3M,AF791,_xll.ohTrigger(trigger,$AA$36))</f>
        <v>#NUM!</v>
      </c>
      <c r="AI791" s="90" t="e">
        <f>_xll.qlTenorBasisForwardRate(TenorBasis3M,AF791,_xll.ohTrigger(trigger,$AA$36))</f>
        <v>#NUM!</v>
      </c>
      <c r="AJ791" s="90">
        <f>_xll.qlIndexFixing($AA$21,$AE791,TRUE,_xll.ohTrigger(trigger))</f>
        <v>1.5241886205258126E-2</v>
      </c>
      <c r="AK791" s="43" t="e">
        <f>_xll.qlIndexFixing($AA$6,$AE791,TRUE,trigger)</f>
        <v>#NUM!</v>
      </c>
      <c r="AL791" s="45" t="e">
        <f t="shared" si="28"/>
        <v>#NUM!</v>
      </c>
    </row>
    <row r="792" spans="30:38" x14ac:dyDescent="0.2">
      <c r="AD792" s="122" t="s">
        <v>88</v>
      </c>
      <c r="AE792" s="40">
        <f>_xll.qlInterestRateIndexFixingDate($AA$21,AF792)</f>
        <v>44925</v>
      </c>
      <c r="AF792" s="40">
        <f>_xll.qlCalendarAdvance(calendar,$AF791,AD792,,,trigger)</f>
        <v>44929</v>
      </c>
      <c r="AG792" s="40">
        <f>_xll.qlInterestRateIndexMaturity($AA$21,AF792,)</f>
        <v>45019</v>
      </c>
      <c r="AH792" s="43" t="e">
        <f>_xll.qlTenorBasisValue(TenorBasis3M,AF792,_xll.ohTrigger(trigger,$AA$36))</f>
        <v>#NUM!</v>
      </c>
      <c r="AI792" s="90" t="e">
        <f>_xll.qlTenorBasisForwardRate(TenorBasis3M,AF792,_xll.ohTrigger(trigger,$AA$36))</f>
        <v>#NUM!</v>
      </c>
      <c r="AJ792" s="90">
        <f>_xll.qlIndexFixing($AA$21,$AE792,TRUE,_xll.ohTrigger(trigger))</f>
        <v>1.5283953772776471E-2</v>
      </c>
      <c r="AK792" s="43" t="e">
        <f>_xll.qlIndexFixing($AA$6,$AE792,TRUE,trigger)</f>
        <v>#NUM!</v>
      </c>
      <c r="AL792" s="45" t="e">
        <f t="shared" si="28"/>
        <v>#NUM!</v>
      </c>
    </row>
    <row r="793" spans="30:38" x14ac:dyDescent="0.2">
      <c r="AD793" s="122" t="s">
        <v>88</v>
      </c>
      <c r="AE793" s="40">
        <f>_xll.qlInterestRateIndexFixingDate($AA$21,AF793)</f>
        <v>44932</v>
      </c>
      <c r="AF793" s="40">
        <f>_xll.qlCalendarAdvance(calendar,$AF792,AD793,,,trigger)</f>
        <v>44936</v>
      </c>
      <c r="AG793" s="40">
        <f>_xll.qlInterestRateIndexMaturity($AA$21,AF793,)</f>
        <v>45027</v>
      </c>
      <c r="AH793" s="43" t="e">
        <f>_xll.qlTenorBasisValue(TenorBasis3M,AF793,_xll.ohTrigger(trigger,$AA$36))</f>
        <v>#NUM!</v>
      </c>
      <c r="AI793" s="90" t="e">
        <f>_xll.qlTenorBasisForwardRate(TenorBasis3M,AF793,_xll.ohTrigger(trigger,$AA$36))</f>
        <v>#NUM!</v>
      </c>
      <c r="AJ793" s="90">
        <f>_xll.qlIndexFixing($AA$21,$AE793,TRUE,_xll.ohTrigger(trigger))</f>
        <v>1.5329195140709911E-2</v>
      </c>
      <c r="AK793" s="43" t="e">
        <f>_xll.qlIndexFixing($AA$6,$AE793,TRUE,trigger)</f>
        <v>#NUM!</v>
      </c>
      <c r="AL793" s="45" t="e">
        <f t="shared" si="28"/>
        <v>#NUM!</v>
      </c>
    </row>
    <row r="794" spans="30:38" x14ac:dyDescent="0.2">
      <c r="AD794" s="122" t="s">
        <v>88</v>
      </c>
      <c r="AE794" s="40">
        <f>_xll.qlInterestRateIndexFixingDate($AA$21,AF794)</f>
        <v>44939</v>
      </c>
      <c r="AF794" s="40">
        <f>_xll.qlCalendarAdvance(calendar,$AF793,AD794,,,trigger)</f>
        <v>44943</v>
      </c>
      <c r="AG794" s="40">
        <f>_xll.qlInterestRateIndexMaturity($AA$21,AF794,)</f>
        <v>45033</v>
      </c>
      <c r="AH794" s="43" t="e">
        <f>_xll.qlTenorBasisValue(TenorBasis3M,AF794,_xll.ohTrigger(trigger,$AA$36))</f>
        <v>#NUM!</v>
      </c>
      <c r="AI794" s="90" t="e">
        <f>_xll.qlTenorBasisForwardRate(TenorBasis3M,AF794,_xll.ohTrigger(trigger,$AA$36))</f>
        <v>#NUM!</v>
      </c>
      <c r="AJ794" s="90">
        <f>_xll.qlIndexFixing($AA$21,$AE794,TRUE,_xll.ohTrigger(trigger))</f>
        <v>1.5367716399550702E-2</v>
      </c>
      <c r="AK794" s="43" t="e">
        <f>_xll.qlIndexFixing($AA$6,$AE794,TRUE,trigger)</f>
        <v>#NUM!</v>
      </c>
      <c r="AL794" s="45" t="e">
        <f t="shared" si="28"/>
        <v>#NUM!</v>
      </c>
    </row>
    <row r="795" spans="30:38" x14ac:dyDescent="0.2">
      <c r="AD795" s="122" t="s">
        <v>88</v>
      </c>
      <c r="AE795" s="40">
        <f>_xll.qlInterestRateIndexFixingDate($AA$21,AF795)</f>
        <v>44946</v>
      </c>
      <c r="AF795" s="40">
        <f>_xll.qlCalendarAdvance(calendar,$AF794,AD795,,,trigger)</f>
        <v>44950</v>
      </c>
      <c r="AG795" s="40">
        <f>_xll.qlInterestRateIndexMaturity($AA$21,AF795,)</f>
        <v>45040</v>
      </c>
      <c r="AH795" s="43" t="e">
        <f>_xll.qlTenorBasisValue(TenorBasis3M,AF795,_xll.ohTrigger(trigger,$AA$36))</f>
        <v>#NUM!</v>
      </c>
      <c r="AI795" s="90" t="e">
        <f>_xll.qlTenorBasisForwardRate(TenorBasis3M,AF795,_xll.ohTrigger(trigger,$AA$36))</f>
        <v>#NUM!</v>
      </c>
      <c r="AJ795" s="90">
        <f>_xll.qlIndexFixing($AA$21,$AE795,TRUE,_xll.ohTrigger(trigger))</f>
        <v>1.5409411451016375E-2</v>
      </c>
      <c r="AK795" s="43" t="e">
        <f>_xll.qlIndexFixing($AA$6,$AE795,TRUE,trigger)</f>
        <v>#NUM!</v>
      </c>
      <c r="AL795" s="45" t="e">
        <f t="shared" si="28"/>
        <v>#NUM!</v>
      </c>
    </row>
    <row r="796" spans="30:38" x14ac:dyDescent="0.2">
      <c r="AD796" s="122" t="s">
        <v>88</v>
      </c>
      <c r="AE796" s="40">
        <f>_xll.qlInterestRateIndexFixingDate($AA$21,AF796)</f>
        <v>44953</v>
      </c>
      <c r="AF796" s="40">
        <f>_xll.qlCalendarAdvance(calendar,$AF795,AD796,,,trigger)</f>
        <v>44957</v>
      </c>
      <c r="AG796" s="40">
        <f>_xll.qlInterestRateIndexMaturity($AA$21,AF796,)</f>
        <v>45044</v>
      </c>
      <c r="AH796" s="43" t="e">
        <f>_xll.qlTenorBasisValue(TenorBasis3M,AF796,_xll.ohTrigger(trigger,$AA$36))</f>
        <v>#NUM!</v>
      </c>
      <c r="AI796" s="90" t="e">
        <f>_xll.qlTenorBasisForwardRate(TenorBasis3M,AF796,_xll.ohTrigger(trigger,$AA$36))</f>
        <v>#NUM!</v>
      </c>
      <c r="AJ796" s="90">
        <f>_xll.qlIndexFixing($AA$21,$AE796,TRUE,_xll.ohTrigger(trigger))</f>
        <v>1.5441148735669244E-2</v>
      </c>
      <c r="AK796" s="43" t="e">
        <f>_xll.qlIndexFixing($AA$6,$AE796,TRUE,trigger)</f>
        <v>#NUM!</v>
      </c>
      <c r="AL796" s="45" t="e">
        <f t="shared" si="28"/>
        <v>#NUM!</v>
      </c>
    </row>
    <row r="797" spans="30:38" x14ac:dyDescent="0.2">
      <c r="AD797" s="122" t="s">
        <v>88</v>
      </c>
      <c r="AE797" s="40">
        <f>_xll.qlInterestRateIndexFixingDate($AA$21,AF797)</f>
        <v>44960</v>
      </c>
      <c r="AF797" s="40">
        <f>_xll.qlCalendarAdvance(calendar,$AF796,AD797,,,trigger)</f>
        <v>44964</v>
      </c>
      <c r="AG797" s="40">
        <f>_xll.qlInterestRateIndexMaturity($AA$21,AF797,)</f>
        <v>45054</v>
      </c>
      <c r="AH797" s="43" t="e">
        <f>_xll.qlTenorBasisValue(TenorBasis3M,AF797,_xll.ohTrigger(trigger,$AA$36))</f>
        <v>#NUM!</v>
      </c>
      <c r="AI797" s="90" t="e">
        <f>_xll.qlTenorBasisForwardRate(TenorBasis3M,AF797,_xll.ohTrigger(trigger,$AA$36))</f>
        <v>#NUM!</v>
      </c>
      <c r="AJ797" s="90">
        <f>_xll.qlIndexFixing($AA$21,$AE797,TRUE,_xll.ohTrigger(trigger))</f>
        <v>1.5492429010717679E-2</v>
      </c>
      <c r="AK797" s="43" t="e">
        <f>_xll.qlIndexFixing($AA$6,$AE797,TRUE,trigger)</f>
        <v>#NUM!</v>
      </c>
      <c r="AL797" s="45" t="e">
        <f t="shared" si="28"/>
        <v>#NUM!</v>
      </c>
    </row>
    <row r="798" spans="30:38" x14ac:dyDescent="0.2">
      <c r="AD798" s="122" t="s">
        <v>88</v>
      </c>
      <c r="AE798" s="40">
        <f>_xll.qlInterestRateIndexFixingDate($AA$21,AF798)</f>
        <v>44967</v>
      </c>
      <c r="AF798" s="40">
        <f>_xll.qlCalendarAdvance(calendar,$AF797,AD798,,,trigger)</f>
        <v>44971</v>
      </c>
      <c r="AG798" s="40">
        <f>_xll.qlInterestRateIndexMaturity($AA$21,AF798,)</f>
        <v>45061</v>
      </c>
      <c r="AH798" s="43" t="e">
        <f>_xll.qlTenorBasisValue(TenorBasis3M,AF798,_xll.ohTrigger(trigger,$AA$36))</f>
        <v>#NUM!</v>
      </c>
      <c r="AI798" s="90" t="e">
        <f>_xll.qlTenorBasisForwardRate(TenorBasis3M,AF798,_xll.ohTrigger(trigger,$AA$36))</f>
        <v>#NUM!</v>
      </c>
      <c r="AJ798" s="90">
        <f>_xll.qlIndexFixing($AA$21,$AE798,TRUE,_xll.ohTrigger(trigger))</f>
        <v>1.5533751511234151E-2</v>
      </c>
      <c r="AK798" s="43" t="e">
        <f>_xll.qlIndexFixing($AA$6,$AE798,TRUE,trigger)</f>
        <v>#NUM!</v>
      </c>
      <c r="AL798" s="45" t="e">
        <f t="shared" si="28"/>
        <v>#NUM!</v>
      </c>
    </row>
    <row r="799" spans="30:38" x14ac:dyDescent="0.2">
      <c r="AD799" s="122" t="s">
        <v>88</v>
      </c>
      <c r="AE799" s="40">
        <f>_xll.qlInterestRateIndexFixingDate($AA$21,AF799)</f>
        <v>44974</v>
      </c>
      <c r="AF799" s="40">
        <f>_xll.qlCalendarAdvance(calendar,$AF798,AD799,,,trigger)</f>
        <v>44978</v>
      </c>
      <c r="AG799" s="40">
        <f>_xll.qlInterestRateIndexMaturity($AA$21,AF799,)</f>
        <v>45068</v>
      </c>
      <c r="AH799" s="43" t="e">
        <f>_xll.qlTenorBasisValue(TenorBasis3M,AF799,_xll.ohTrigger(trigger,$AA$36))</f>
        <v>#NUM!</v>
      </c>
      <c r="AI799" s="90" t="e">
        <f>_xll.qlTenorBasisForwardRate(TenorBasis3M,AF799,_xll.ohTrigger(trigger,$AA$36))</f>
        <v>#NUM!</v>
      </c>
      <c r="AJ799" s="90">
        <f>_xll.qlIndexFixing($AA$21,$AE799,TRUE,_xll.ohTrigger(trigger))</f>
        <v>1.5574949820399198E-2</v>
      </c>
      <c r="AK799" s="43" t="e">
        <f>_xll.qlIndexFixing($AA$6,$AE799,TRUE,trigger)</f>
        <v>#NUM!</v>
      </c>
      <c r="AL799" s="45" t="e">
        <f t="shared" si="28"/>
        <v>#NUM!</v>
      </c>
    </row>
    <row r="800" spans="30:38" x14ac:dyDescent="0.2">
      <c r="AD800" s="122" t="s">
        <v>88</v>
      </c>
      <c r="AE800" s="40">
        <f>_xll.qlInterestRateIndexFixingDate($AA$21,AF800)</f>
        <v>44981</v>
      </c>
      <c r="AF800" s="40">
        <f>_xll.qlCalendarAdvance(calendar,$AF799,AD800,,,trigger)</f>
        <v>44985</v>
      </c>
      <c r="AG800" s="40">
        <f>_xll.qlInterestRateIndexMaturity($AA$21,AF800,)</f>
        <v>45077</v>
      </c>
      <c r="AH800" s="43" t="e">
        <f>_xll.qlTenorBasisValue(TenorBasis3M,AF800,_xll.ohTrigger(trigger,$AA$36))</f>
        <v>#NUM!</v>
      </c>
      <c r="AI800" s="90" t="e">
        <f>_xll.qlTenorBasisForwardRate(TenorBasis3M,AF800,_xll.ohTrigger(trigger,$AA$36))</f>
        <v>#NUM!</v>
      </c>
      <c r="AJ800" s="90">
        <f>_xll.qlIndexFixing($AA$21,$AE800,TRUE,_xll.ohTrigger(trigger))</f>
        <v>1.5622519987252934E-2</v>
      </c>
      <c r="AK800" s="43" t="e">
        <f>_xll.qlIndexFixing($AA$6,$AE800,TRUE,trigger)</f>
        <v>#NUM!</v>
      </c>
      <c r="AL800" s="45" t="e">
        <f t="shared" si="28"/>
        <v>#NUM!</v>
      </c>
    </row>
    <row r="801" spans="30:38" x14ac:dyDescent="0.2">
      <c r="AD801" s="122" t="s">
        <v>88</v>
      </c>
      <c r="AE801" s="40">
        <f>_xll.qlInterestRateIndexFixingDate($AA$21,AF801)</f>
        <v>44988</v>
      </c>
      <c r="AF801" s="40">
        <f>_xll.qlCalendarAdvance(calendar,$AF800,AD801,,,trigger)</f>
        <v>44992</v>
      </c>
      <c r="AG801" s="40">
        <f>_xll.qlInterestRateIndexMaturity($AA$21,AF801,)</f>
        <v>45084</v>
      </c>
      <c r="AH801" s="43" t="e">
        <f>_xll.qlTenorBasisValue(TenorBasis3M,AF801,_xll.ohTrigger(trigger,$AA$36))</f>
        <v>#NUM!</v>
      </c>
      <c r="AI801" s="90" t="e">
        <f>_xll.qlTenorBasisForwardRate(TenorBasis3M,AF801,_xll.ohTrigger(trigger,$AA$36))</f>
        <v>#NUM!</v>
      </c>
      <c r="AJ801" s="90">
        <f>_xll.qlIndexFixing($AA$21,$AE801,TRUE,_xll.ohTrigger(trigger))</f>
        <v>1.5663455709109542E-2</v>
      </c>
      <c r="AK801" s="43" t="e">
        <f>_xll.qlIndexFixing($AA$6,$AE801,TRUE,trigger)</f>
        <v>#NUM!</v>
      </c>
      <c r="AL801" s="45" t="e">
        <f t="shared" si="28"/>
        <v>#NUM!</v>
      </c>
    </row>
    <row r="802" spans="30:38" x14ac:dyDescent="0.2">
      <c r="AD802" s="122" t="s">
        <v>88</v>
      </c>
      <c r="AE802" s="40">
        <f>_xll.qlInterestRateIndexFixingDate($AA$21,AF802)</f>
        <v>44995</v>
      </c>
      <c r="AF802" s="40">
        <f>_xll.qlCalendarAdvance(calendar,$AF801,AD802,,,trigger)</f>
        <v>44999</v>
      </c>
      <c r="AG802" s="40">
        <f>_xll.qlInterestRateIndexMaturity($AA$21,AF802,)</f>
        <v>45091</v>
      </c>
      <c r="AH802" s="43" t="e">
        <f>_xll.qlTenorBasisValue(TenorBasis3M,AF802,_xll.ohTrigger(trigger,$AA$36))</f>
        <v>#NUM!</v>
      </c>
      <c r="AI802" s="90" t="e">
        <f>_xll.qlTenorBasisForwardRate(TenorBasis3M,AF802,_xll.ohTrigger(trigger,$AA$36))</f>
        <v>#NUM!</v>
      </c>
      <c r="AJ802" s="90">
        <f>_xll.qlIndexFixing($AA$21,$AE802,TRUE,_xll.ohTrigger(trigger))</f>
        <v>1.5704267226071086E-2</v>
      </c>
      <c r="AK802" s="43" t="e">
        <f>_xll.qlIndexFixing($AA$6,$AE802,TRUE,trigger)</f>
        <v>#NUM!</v>
      </c>
      <c r="AL802" s="45" t="e">
        <f t="shared" si="28"/>
        <v>#NUM!</v>
      </c>
    </row>
    <row r="803" spans="30:38" x14ac:dyDescent="0.2">
      <c r="AD803" s="122" t="s">
        <v>88</v>
      </c>
      <c r="AE803" s="40">
        <f>_xll.qlInterestRateIndexFixingDate($AA$21,AF803)</f>
        <v>45002</v>
      </c>
      <c r="AF803" s="40">
        <f>_xll.qlCalendarAdvance(calendar,$AF802,AD803,,,trigger)</f>
        <v>45006</v>
      </c>
      <c r="AG803" s="40">
        <f>_xll.qlInterestRateIndexMaturity($AA$21,AF803,)</f>
        <v>45098</v>
      </c>
      <c r="AH803" s="43" t="e">
        <f>_xll.qlTenorBasisValue(TenorBasis3M,AF803,_xll.ohTrigger(trigger,$AA$36))</f>
        <v>#NUM!</v>
      </c>
      <c r="AI803" s="90" t="e">
        <f>_xll.qlTenorBasisForwardRate(TenorBasis3M,AF803,_xll.ohTrigger(trigger,$AA$36))</f>
        <v>#NUM!</v>
      </c>
      <c r="AJ803" s="90">
        <f>_xll.qlIndexFixing($AA$21,$AE803,TRUE,_xll.ohTrigger(trigger))</f>
        <v>1.5744954534258931E-2</v>
      </c>
      <c r="AK803" s="43" t="e">
        <f>_xll.qlIndexFixing($AA$6,$AE803,TRUE,trigger)</f>
        <v>#NUM!</v>
      </c>
      <c r="AL803" s="45" t="e">
        <f t="shared" si="28"/>
        <v>#NUM!</v>
      </c>
    </row>
    <row r="804" spans="30:38" x14ac:dyDescent="0.2">
      <c r="AD804" s="122" t="s">
        <v>88</v>
      </c>
      <c r="AE804" s="40">
        <f>_xll.qlInterestRateIndexFixingDate($AA$21,AF804)</f>
        <v>45009</v>
      </c>
      <c r="AF804" s="40">
        <f>_xll.qlCalendarAdvance(calendar,$AF803,AD804,,,trigger)</f>
        <v>45013</v>
      </c>
      <c r="AG804" s="40">
        <f>_xll.qlInterestRateIndexMaturity($AA$21,AF804,)</f>
        <v>45105</v>
      </c>
      <c r="AH804" s="43" t="e">
        <f>_xll.qlTenorBasisValue(TenorBasis3M,AF804,_xll.ohTrigger(trigger,$AA$36))</f>
        <v>#NUM!</v>
      </c>
      <c r="AI804" s="90" t="e">
        <f>_xll.qlTenorBasisForwardRate(TenorBasis3M,AF804,_xll.ohTrigger(trigger,$AA$36))</f>
        <v>#NUM!</v>
      </c>
      <c r="AJ804" s="90">
        <f>_xll.qlIndexFixing($AA$21,$AE804,TRUE,_xll.ohTrigger(trigger))</f>
        <v>1.5785517629805731E-2</v>
      </c>
      <c r="AK804" s="43" t="e">
        <f>_xll.qlIndexFixing($AA$6,$AE804,TRUE,trigger)</f>
        <v>#NUM!</v>
      </c>
      <c r="AL804" s="45" t="e">
        <f t="shared" si="28"/>
        <v>#NUM!</v>
      </c>
    </row>
    <row r="805" spans="30:38" x14ac:dyDescent="0.2">
      <c r="AD805" s="122" t="s">
        <v>88</v>
      </c>
      <c r="AE805" s="40">
        <f>_xll.qlInterestRateIndexFixingDate($AA$21,AF805)</f>
        <v>45016</v>
      </c>
      <c r="AF805" s="40">
        <f>_xll.qlCalendarAdvance(calendar,$AF804,AD805,,,trigger)</f>
        <v>45020</v>
      </c>
      <c r="AG805" s="40">
        <f>_xll.qlInterestRateIndexMaturity($AA$21,AF805,)</f>
        <v>45111</v>
      </c>
      <c r="AH805" s="43" t="e">
        <f>_xll.qlTenorBasisValue(TenorBasis3M,AF805,_xll.ohTrigger(trigger,$AA$36))</f>
        <v>#NUM!</v>
      </c>
      <c r="AI805" s="90" t="e">
        <f>_xll.qlTenorBasisForwardRate(TenorBasis3M,AF805,_xll.ohTrigger(trigger,$AA$36))</f>
        <v>#NUM!</v>
      </c>
      <c r="AJ805" s="90">
        <f>_xll.qlIndexFixing($AA$21,$AE805,TRUE,_xll.ohTrigger(trigger))</f>
        <v>1.5822744268184728E-2</v>
      </c>
      <c r="AK805" s="43" t="e">
        <f>_xll.qlIndexFixing($AA$6,$AE805,TRUE,trigger)</f>
        <v>#NUM!</v>
      </c>
      <c r="AL805" s="45" t="e">
        <f t="shared" si="28"/>
        <v>#NUM!</v>
      </c>
    </row>
    <row r="806" spans="30:38" x14ac:dyDescent="0.2">
      <c r="AD806" s="122" t="s">
        <v>88</v>
      </c>
      <c r="AE806" s="40">
        <f>_xll.qlInterestRateIndexFixingDate($AA$21,AF806)</f>
        <v>45021</v>
      </c>
      <c r="AF806" s="40">
        <f>_xll.qlCalendarAdvance(calendar,$AF805,AD806,,,trigger)</f>
        <v>45027</v>
      </c>
      <c r="AG806" s="40">
        <f>_xll.qlInterestRateIndexMaturity($AA$21,AF806,)</f>
        <v>45118</v>
      </c>
      <c r="AH806" s="43" t="e">
        <f>_xll.qlTenorBasisValue(TenorBasis3M,AF806,_xll.ohTrigger(trigger,$AA$36))</f>
        <v>#NUM!</v>
      </c>
      <c r="AI806" s="90" t="e">
        <f>_xll.qlTenorBasisForwardRate(TenorBasis3M,AF806,_xll.ohTrigger(trigger,$AA$36))</f>
        <v>#NUM!</v>
      </c>
      <c r="AJ806" s="90">
        <f>_xll.qlIndexFixing($AA$21,$AE806,TRUE,_xll.ohTrigger(trigger))</f>
        <v>1.5863066029121478E-2</v>
      </c>
      <c r="AK806" s="43" t="e">
        <f>_xll.qlIndexFixing($AA$6,$AE806,TRUE,trigger)</f>
        <v>#NUM!</v>
      </c>
      <c r="AL806" s="45" t="e">
        <f t="shared" si="28"/>
        <v>#NUM!</v>
      </c>
    </row>
    <row r="807" spans="30:38" x14ac:dyDescent="0.2">
      <c r="AD807" s="122" t="s">
        <v>88</v>
      </c>
      <c r="AE807" s="40">
        <f>_xll.qlInterestRateIndexFixingDate($AA$21,AF807)</f>
        <v>45030</v>
      </c>
      <c r="AF807" s="40">
        <f>_xll.qlCalendarAdvance(calendar,$AF806,AD807,,,trigger)</f>
        <v>45034</v>
      </c>
      <c r="AG807" s="40">
        <f>_xll.qlInterestRateIndexMaturity($AA$21,AF807,)</f>
        <v>45125</v>
      </c>
      <c r="AH807" s="43" t="e">
        <f>_xll.qlTenorBasisValue(TenorBasis3M,AF807,_xll.ohTrigger(trigger,$AA$36))</f>
        <v>#NUM!</v>
      </c>
      <c r="AI807" s="90" t="e">
        <f>_xll.qlTenorBasisForwardRate(TenorBasis3M,AF807,_xll.ohTrigger(trigger,$AA$36))</f>
        <v>#NUM!</v>
      </c>
      <c r="AJ807" s="90">
        <f>_xll.qlIndexFixing($AA$21,$AE807,TRUE,_xll.ohTrigger(trigger))</f>
        <v>1.5903263567136169E-2</v>
      </c>
      <c r="AK807" s="43" t="e">
        <f>_xll.qlIndexFixing($AA$6,$AE807,TRUE,trigger)</f>
        <v>#NUM!</v>
      </c>
      <c r="AL807" s="45" t="e">
        <f t="shared" si="28"/>
        <v>#NUM!</v>
      </c>
    </row>
    <row r="808" spans="30:38" x14ac:dyDescent="0.2">
      <c r="AD808" s="122" t="s">
        <v>88</v>
      </c>
      <c r="AE808" s="40">
        <f>_xll.qlInterestRateIndexFixingDate($AA$21,AF808)</f>
        <v>45037</v>
      </c>
      <c r="AF808" s="40">
        <f>_xll.qlCalendarAdvance(calendar,$AF807,AD808,,,trigger)</f>
        <v>45041</v>
      </c>
      <c r="AG808" s="40">
        <f>_xll.qlInterestRateIndexMaturity($AA$21,AF808,)</f>
        <v>45132</v>
      </c>
      <c r="AH808" s="43" t="e">
        <f>_xll.qlTenorBasisValue(TenorBasis3M,AF808,_xll.ohTrigger(trigger,$AA$36))</f>
        <v>#NUM!</v>
      </c>
      <c r="AI808" s="90" t="e">
        <f>_xll.qlTenorBasisForwardRate(TenorBasis3M,AF808,_xll.ohTrigger(trigger,$AA$36))</f>
        <v>#NUM!</v>
      </c>
      <c r="AJ808" s="90">
        <f>_xll.qlIndexFixing($AA$21,$AE808,TRUE,_xll.ohTrigger(trigger))</f>
        <v>1.5943336878446332E-2</v>
      </c>
      <c r="AK808" s="43" t="e">
        <f>_xll.qlIndexFixing($AA$6,$AE808,TRUE,trigger)</f>
        <v>#NUM!</v>
      </c>
      <c r="AL808" s="45" t="e">
        <f t="shared" si="28"/>
        <v>#NUM!</v>
      </c>
    </row>
    <row r="809" spans="30:38" x14ac:dyDescent="0.2">
      <c r="AD809" s="122" t="s">
        <v>88</v>
      </c>
      <c r="AE809" s="40">
        <f>_xll.qlInterestRateIndexFixingDate($AA$21,AF809)</f>
        <v>45043</v>
      </c>
      <c r="AF809" s="40">
        <f>_xll.qlCalendarAdvance(calendar,$AF808,AD809,,,trigger)</f>
        <v>45048</v>
      </c>
      <c r="AG809" s="40">
        <f>_xll.qlInterestRateIndexMaturity($AA$21,AF809,)</f>
        <v>45140</v>
      </c>
      <c r="AH809" s="43" t="e">
        <f>_xll.qlTenorBasisValue(TenorBasis3M,AF809,_xll.ohTrigger(trigger,$AA$36))</f>
        <v>#NUM!</v>
      </c>
      <c r="AI809" s="90" t="e">
        <f>_xll.qlTenorBasisForwardRate(TenorBasis3M,AF809,_xll.ohTrigger(trigger,$AA$36))</f>
        <v>#NUM!</v>
      </c>
      <c r="AJ809" s="90">
        <f>_xll.qlIndexFixing($AA$21,$AE809,TRUE,_xll.ohTrigger(trigger))</f>
        <v>1.5986469783366517E-2</v>
      </c>
      <c r="AK809" s="43" t="e">
        <f>_xll.qlIndexFixing($AA$6,$AE809,TRUE,trigger)</f>
        <v>#NUM!</v>
      </c>
      <c r="AL809" s="45" t="e">
        <f t="shared" si="28"/>
        <v>#NUM!</v>
      </c>
    </row>
    <row r="810" spans="30:38" x14ac:dyDescent="0.2">
      <c r="AD810" s="122" t="s">
        <v>88</v>
      </c>
      <c r="AE810" s="40">
        <f>_xll.qlInterestRateIndexFixingDate($AA$21,AF810)</f>
        <v>45051</v>
      </c>
      <c r="AF810" s="40">
        <f>_xll.qlCalendarAdvance(calendar,$AF809,AD810,,,trigger)</f>
        <v>45055</v>
      </c>
      <c r="AG810" s="40">
        <f>_xll.qlInterestRateIndexMaturity($AA$21,AF810,)</f>
        <v>45147</v>
      </c>
      <c r="AH810" s="43" t="e">
        <f>_xll.qlTenorBasisValue(TenorBasis3M,AF810,_xll.ohTrigger(trigger,$AA$36))</f>
        <v>#NUM!</v>
      </c>
      <c r="AI810" s="90" t="e">
        <f>_xll.qlTenorBasisForwardRate(TenorBasis3M,AF810,_xll.ohTrigger(trigger,$AA$36))</f>
        <v>#NUM!</v>
      </c>
      <c r="AJ810" s="90">
        <f>_xll.qlIndexFixing($AA$21,$AE810,TRUE,_xll.ohTrigger(trigger))</f>
        <v>1.6026287522499336E-2</v>
      </c>
      <c r="AK810" s="43" t="e">
        <f>_xll.qlIndexFixing($AA$6,$AE810,TRUE,trigger)</f>
        <v>#NUM!</v>
      </c>
      <c r="AL810" s="45" t="e">
        <f t="shared" si="28"/>
        <v>#NUM!</v>
      </c>
    </row>
    <row r="811" spans="30:38" x14ac:dyDescent="0.2">
      <c r="AD811" s="122" t="s">
        <v>88</v>
      </c>
      <c r="AE811" s="40">
        <f>_xll.qlInterestRateIndexFixingDate($AA$21,AF811)</f>
        <v>45058</v>
      </c>
      <c r="AF811" s="40">
        <f>_xll.qlCalendarAdvance(calendar,$AF810,AD811,,,trigger)</f>
        <v>45062</v>
      </c>
      <c r="AG811" s="40">
        <f>_xll.qlInterestRateIndexMaturity($AA$21,AF811,)</f>
        <v>45154</v>
      </c>
      <c r="AH811" s="43" t="e">
        <f>_xll.qlTenorBasisValue(TenorBasis3M,AF811,_xll.ohTrigger(trigger,$AA$36))</f>
        <v>#NUM!</v>
      </c>
      <c r="AI811" s="90" t="e">
        <f>_xll.qlTenorBasisForwardRate(TenorBasis3M,AF811,_xll.ohTrigger(trigger,$AA$36))</f>
        <v>#NUM!</v>
      </c>
      <c r="AJ811" s="90">
        <f>_xll.qlIndexFixing($AA$21,$AE811,TRUE,_xll.ohTrigger(trigger))</f>
        <v>1.606598102224642E-2</v>
      </c>
      <c r="AK811" s="43" t="e">
        <f>_xll.qlIndexFixing($AA$6,$AE811,TRUE,trigger)</f>
        <v>#NUM!</v>
      </c>
      <c r="AL811" s="45" t="e">
        <f t="shared" si="28"/>
        <v>#NUM!</v>
      </c>
    </row>
    <row r="812" spans="30:38" x14ac:dyDescent="0.2">
      <c r="AD812" s="122" t="s">
        <v>88</v>
      </c>
      <c r="AE812" s="40">
        <f>_xll.qlInterestRateIndexFixingDate($AA$21,AF812)</f>
        <v>45065</v>
      </c>
      <c r="AF812" s="40">
        <f>_xll.qlCalendarAdvance(calendar,$AF811,AD812,,,trigger)</f>
        <v>45069</v>
      </c>
      <c r="AG812" s="40">
        <f>_xll.qlInterestRateIndexMaturity($AA$21,AF812,)</f>
        <v>45161</v>
      </c>
      <c r="AH812" s="43" t="e">
        <f>_xll.qlTenorBasisValue(TenorBasis3M,AF812,_xll.ohTrigger(trigger,$AA$36))</f>
        <v>#NUM!</v>
      </c>
      <c r="AI812" s="90" t="e">
        <f>_xll.qlTenorBasisForwardRate(TenorBasis3M,AF812,_xll.ohTrigger(trigger,$AA$36))</f>
        <v>#NUM!</v>
      </c>
      <c r="AJ812" s="90">
        <f>_xll.qlIndexFixing($AA$21,$AE812,TRUE,_xll.ohTrigger(trigger))</f>
        <v>1.6105550278833397E-2</v>
      </c>
      <c r="AK812" s="43" t="e">
        <f>_xll.qlIndexFixing($AA$6,$AE812,TRUE,trigger)</f>
        <v>#NUM!</v>
      </c>
      <c r="AL812" s="45" t="e">
        <f t="shared" si="28"/>
        <v>#NUM!</v>
      </c>
    </row>
    <row r="813" spans="30:38" x14ac:dyDescent="0.2">
      <c r="AD813" s="122" t="s">
        <v>88</v>
      </c>
      <c r="AE813" s="40">
        <f>_xll.qlInterestRateIndexFixingDate($AA$21,AF813)</f>
        <v>45072</v>
      </c>
      <c r="AF813" s="40">
        <f>_xll.qlCalendarAdvance(calendar,$AF812,AD813,,,trigger)</f>
        <v>45076</v>
      </c>
      <c r="AG813" s="40">
        <f>_xll.qlInterestRateIndexMaturity($AA$21,AF813,)</f>
        <v>45168</v>
      </c>
      <c r="AH813" s="43" t="e">
        <f>_xll.qlTenorBasisValue(TenorBasis3M,AF813,_xll.ohTrigger(trigger,$AA$36))</f>
        <v>#NUM!</v>
      </c>
      <c r="AI813" s="90" t="e">
        <f>_xll.qlTenorBasisForwardRate(TenorBasis3M,AF813,_xll.ohTrigger(trigger,$AA$36))</f>
        <v>#NUM!</v>
      </c>
      <c r="AJ813" s="90">
        <f>_xll.qlIndexFixing($AA$21,$AE813,TRUE,_xll.ohTrigger(trigger))</f>
        <v>1.6144995288498925E-2</v>
      </c>
      <c r="AK813" s="43" t="e">
        <f>_xll.qlIndexFixing($AA$6,$AE813,TRUE,trigger)</f>
        <v>#NUM!</v>
      </c>
      <c r="AL813" s="45" t="e">
        <f t="shared" si="28"/>
        <v>#NUM!</v>
      </c>
    </row>
    <row r="814" spans="30:38" x14ac:dyDescent="0.2">
      <c r="AD814" s="122" t="s">
        <v>88</v>
      </c>
      <c r="AE814" s="40">
        <f>_xll.qlInterestRateIndexFixingDate($AA$21,AF814)</f>
        <v>45079</v>
      </c>
      <c r="AF814" s="40">
        <f>_xll.qlCalendarAdvance(calendar,$AF813,AD814,,,trigger)</f>
        <v>45083</v>
      </c>
      <c r="AG814" s="40">
        <f>_xll.qlInterestRateIndexMaturity($AA$21,AF814,)</f>
        <v>45175</v>
      </c>
      <c r="AH814" s="43" t="e">
        <f>_xll.qlTenorBasisValue(TenorBasis3M,AF814,_xll.ohTrigger(trigger,$AA$36))</f>
        <v>#NUM!</v>
      </c>
      <c r="AI814" s="90" t="e">
        <f>_xll.qlTenorBasisForwardRate(TenorBasis3M,AF814,_xll.ohTrigger(trigger,$AA$36))</f>
        <v>#NUM!</v>
      </c>
      <c r="AJ814" s="90">
        <f>_xll.qlIndexFixing($AA$21,$AE814,TRUE,_xll.ohTrigger(trigger))</f>
        <v>1.6184316047492965E-2</v>
      </c>
      <c r="AK814" s="43" t="e">
        <f>_xll.qlIndexFixing($AA$6,$AE814,TRUE,trigger)</f>
        <v>#NUM!</v>
      </c>
      <c r="AL814" s="45" t="e">
        <f t="shared" si="28"/>
        <v>#NUM!</v>
      </c>
    </row>
    <row r="815" spans="30:38" x14ac:dyDescent="0.2">
      <c r="AD815" s="122" t="s">
        <v>88</v>
      </c>
      <c r="AE815" s="40">
        <f>_xll.qlInterestRateIndexFixingDate($AA$21,AF815)</f>
        <v>45086</v>
      </c>
      <c r="AF815" s="40">
        <f>_xll.qlCalendarAdvance(calendar,$AF814,AD815,,,trigger)</f>
        <v>45090</v>
      </c>
      <c r="AG815" s="40">
        <f>_xll.qlInterestRateIndexMaturity($AA$21,AF815,)</f>
        <v>45182</v>
      </c>
      <c r="AH815" s="43" t="e">
        <f>_xll.qlTenorBasisValue(TenorBasis3M,AF815,_xll.ohTrigger(trigger,$AA$36))</f>
        <v>#NUM!</v>
      </c>
      <c r="AI815" s="90" t="e">
        <f>_xll.qlTenorBasisForwardRate(TenorBasis3M,AF815,_xll.ohTrigger(trigger,$AA$36))</f>
        <v>#NUM!</v>
      </c>
      <c r="AJ815" s="90">
        <f>_xll.qlIndexFixing($AA$21,$AE815,TRUE,_xll.ohTrigger(trigger))</f>
        <v>1.6223512552076765E-2</v>
      </c>
      <c r="AK815" s="43" t="e">
        <f>_xll.qlIndexFixing($AA$6,$AE815,TRUE,trigger)</f>
        <v>#NUM!</v>
      </c>
      <c r="AL815" s="45" t="e">
        <f t="shared" si="28"/>
        <v>#NUM!</v>
      </c>
    </row>
    <row r="816" spans="30:38" x14ac:dyDescent="0.2">
      <c r="AD816" s="122" t="s">
        <v>88</v>
      </c>
      <c r="AE816" s="40">
        <f>_xll.qlInterestRateIndexFixingDate($AA$21,AF816)</f>
        <v>45093</v>
      </c>
      <c r="AF816" s="40">
        <f>_xll.qlCalendarAdvance(calendar,$AF815,AD816,,,trigger)</f>
        <v>45097</v>
      </c>
      <c r="AG816" s="40">
        <f>_xll.qlInterestRateIndexMaturity($AA$21,AF816,)</f>
        <v>45189</v>
      </c>
      <c r="AH816" s="43" t="e">
        <f>_xll.qlTenorBasisValue(TenorBasis3M,AF816,_xll.ohTrigger(trigger,$AA$36))</f>
        <v>#NUM!</v>
      </c>
      <c r="AI816" s="90" t="e">
        <f>_xll.qlTenorBasisForwardRate(TenorBasis3M,AF816,_xll.ohTrigger(trigger,$AA$36))</f>
        <v>#NUM!</v>
      </c>
      <c r="AJ816" s="90">
        <f>_xll.qlIndexFixing($AA$21,$AE816,TRUE,_xll.ohTrigger(trigger))</f>
        <v>1.6262584798525478E-2</v>
      </c>
      <c r="AK816" s="43" t="e">
        <f>_xll.qlIndexFixing($AA$6,$AE816,TRUE,trigger)</f>
        <v>#NUM!</v>
      </c>
      <c r="AL816" s="45" t="e">
        <f t="shared" si="28"/>
        <v>#NUM!</v>
      </c>
    </row>
    <row r="817" spans="30:38" x14ac:dyDescent="0.2">
      <c r="AD817" s="122" t="s">
        <v>88</v>
      </c>
      <c r="AE817" s="40">
        <f>_xll.qlInterestRateIndexFixingDate($AA$21,AF817)</f>
        <v>45100</v>
      </c>
      <c r="AF817" s="40">
        <f>_xll.qlCalendarAdvance(calendar,$AF816,AD817,,,trigger)</f>
        <v>45104</v>
      </c>
      <c r="AG817" s="40">
        <f>_xll.qlInterestRateIndexMaturity($AA$21,AF817,)</f>
        <v>45196</v>
      </c>
      <c r="AH817" s="43" t="e">
        <f>_xll.qlTenorBasisValue(TenorBasis3M,AF817,_xll.ohTrigger(trigger,$AA$36))</f>
        <v>#NUM!</v>
      </c>
      <c r="AI817" s="90" t="e">
        <f>_xll.qlTenorBasisForwardRate(TenorBasis3M,AF817,_xll.ohTrigger(trigger,$AA$36))</f>
        <v>#NUM!</v>
      </c>
      <c r="AJ817" s="90">
        <f>_xll.qlIndexFixing($AA$21,$AE817,TRUE,_xll.ohTrigger(trigger))</f>
        <v>1.6301532783122949E-2</v>
      </c>
      <c r="AK817" s="43" t="e">
        <f>_xll.qlIndexFixing($AA$6,$AE817,TRUE,trigger)</f>
        <v>#NUM!</v>
      </c>
      <c r="AL817" s="45" t="e">
        <f t="shared" si="28"/>
        <v>#NUM!</v>
      </c>
    </row>
    <row r="818" spans="30:38" x14ac:dyDescent="0.2">
      <c r="AD818" s="122" t="s">
        <v>88</v>
      </c>
      <c r="AE818" s="40">
        <f>_xll.qlInterestRateIndexFixingDate($AA$21,AF818)</f>
        <v>45107</v>
      </c>
      <c r="AF818" s="40">
        <f>_xll.qlCalendarAdvance(calendar,$AF817,AD818,,,trigger)</f>
        <v>45111</v>
      </c>
      <c r="AG818" s="40">
        <f>_xll.qlInterestRateIndexMaturity($AA$21,AF818,)</f>
        <v>45203</v>
      </c>
      <c r="AH818" s="43" t="e">
        <f>_xll.qlTenorBasisValue(TenorBasis3M,AF818,_xll.ohTrigger(trigger,$AA$36))</f>
        <v>#NUM!</v>
      </c>
      <c r="AI818" s="90" t="e">
        <f>_xll.qlTenorBasisForwardRate(TenorBasis3M,AF818,_xll.ohTrigger(trigger,$AA$36))</f>
        <v>#NUM!</v>
      </c>
      <c r="AJ818" s="90">
        <f>_xll.qlIndexFixing($AA$21,$AE818,TRUE,_xll.ohTrigger(trigger))</f>
        <v>1.6340356448324773E-2</v>
      </c>
      <c r="AK818" s="43" t="e">
        <f>_xll.qlIndexFixing($AA$6,$AE818,TRUE,trigger)</f>
        <v>#NUM!</v>
      </c>
      <c r="AL818" s="45" t="e">
        <f t="shared" si="28"/>
        <v>#NUM!</v>
      </c>
    </row>
    <row r="819" spans="30:38" x14ac:dyDescent="0.2">
      <c r="AD819" s="122" t="s">
        <v>88</v>
      </c>
      <c r="AE819" s="40">
        <f>_xll.qlInterestRateIndexFixingDate($AA$21,AF819)</f>
        <v>45114</v>
      </c>
      <c r="AF819" s="40">
        <f>_xll.qlCalendarAdvance(calendar,$AF818,AD819,,,trigger)</f>
        <v>45118</v>
      </c>
      <c r="AG819" s="40">
        <f>_xll.qlInterestRateIndexMaturity($AA$21,AF819,)</f>
        <v>45210</v>
      </c>
      <c r="AH819" s="43" t="e">
        <f>_xll.qlTenorBasisValue(TenorBasis3M,AF819,_xll.ohTrigger(trigger,$AA$36))</f>
        <v>#NUM!</v>
      </c>
      <c r="AI819" s="90" t="e">
        <f>_xll.qlTenorBasisForwardRate(TenorBasis3M,AF819,_xll.ohTrigger(trigger,$AA$36))</f>
        <v>#NUM!</v>
      </c>
      <c r="AJ819" s="90">
        <f>_xll.qlIndexFixing($AA$21,$AE819,TRUE,_xll.ohTrigger(trigger))</f>
        <v>1.6379051045540733E-2</v>
      </c>
      <c r="AK819" s="43" t="e">
        <f>_xll.qlIndexFixing($AA$6,$AE819,TRUE,trigger)</f>
        <v>#NUM!</v>
      </c>
      <c r="AL819" s="45" t="e">
        <f t="shared" si="28"/>
        <v>#NUM!</v>
      </c>
    </row>
    <row r="820" spans="30:38" x14ac:dyDescent="0.2">
      <c r="AD820" s="122" t="s">
        <v>88</v>
      </c>
      <c r="AE820" s="40">
        <f>_xll.qlInterestRateIndexFixingDate($AA$21,AF820)</f>
        <v>45121</v>
      </c>
      <c r="AF820" s="40">
        <f>_xll.qlCalendarAdvance(calendar,$AF819,AD820,,,trigger)</f>
        <v>45125</v>
      </c>
      <c r="AG820" s="40">
        <f>_xll.qlInterestRateIndexMaturity($AA$21,AF820,)</f>
        <v>45217</v>
      </c>
      <c r="AH820" s="43" t="e">
        <f>_xll.qlTenorBasisValue(TenorBasis3M,AF820,_xll.ohTrigger(trigger,$AA$36))</f>
        <v>#NUM!</v>
      </c>
      <c r="AI820" s="90" t="e">
        <f>_xll.qlTenorBasisForwardRate(TenorBasis3M,AF820,_xll.ohTrigger(trigger,$AA$36))</f>
        <v>#NUM!</v>
      </c>
      <c r="AJ820" s="90">
        <f>_xll.qlIndexFixing($AA$21,$AE820,TRUE,_xll.ohTrigger(trigger))</f>
        <v>1.6417603561050289E-2</v>
      </c>
      <c r="AK820" s="43" t="e">
        <f>_xll.qlIndexFixing($AA$6,$AE820,TRUE,trigger)</f>
        <v>#NUM!</v>
      </c>
      <c r="AL820" s="45" t="e">
        <f t="shared" si="28"/>
        <v>#NUM!</v>
      </c>
    </row>
    <row r="821" spans="30:38" x14ac:dyDescent="0.2">
      <c r="AD821" s="122" t="s">
        <v>88</v>
      </c>
      <c r="AE821" s="40">
        <f>_xll.qlInterestRateIndexFixingDate($AA$21,AF821)</f>
        <v>45128</v>
      </c>
      <c r="AF821" s="40">
        <f>_xll.qlCalendarAdvance(calendar,$AF820,AD821,,,trigger)</f>
        <v>45132</v>
      </c>
      <c r="AG821" s="40">
        <f>_xll.qlInterestRateIndexMaturity($AA$21,AF821,)</f>
        <v>45224</v>
      </c>
      <c r="AH821" s="43" t="e">
        <f>_xll.qlTenorBasisValue(TenorBasis3M,AF821,_xll.ohTrigger(trigger,$AA$36))</f>
        <v>#NUM!</v>
      </c>
      <c r="AI821" s="90" t="e">
        <f>_xll.qlTenorBasisForwardRate(TenorBasis3M,AF821,_xll.ohTrigger(trigger,$AA$36))</f>
        <v>#NUM!</v>
      </c>
      <c r="AJ821" s="90">
        <f>_xll.qlIndexFixing($AA$21,$AE821,TRUE,_xll.ohTrigger(trigger))</f>
        <v>1.6456000139329765E-2</v>
      </c>
      <c r="AK821" s="43" t="e">
        <f>_xll.qlIndexFixing($AA$6,$AE821,TRUE,trigger)</f>
        <v>#NUM!</v>
      </c>
      <c r="AL821" s="45" t="e">
        <f t="shared" si="28"/>
        <v>#NUM!</v>
      </c>
    </row>
    <row r="822" spans="30:38" x14ac:dyDescent="0.2">
      <c r="AD822" s="122" t="s">
        <v>88</v>
      </c>
      <c r="AE822" s="40">
        <f>_xll.qlInterestRateIndexFixingDate($AA$21,AF822)</f>
        <v>45135</v>
      </c>
      <c r="AF822" s="40">
        <f>_xll.qlCalendarAdvance(calendar,$AF821,AD822,,,trigger)</f>
        <v>45139</v>
      </c>
      <c r="AG822" s="40">
        <f>_xll.qlInterestRateIndexMaturity($AA$21,AF822,)</f>
        <v>45231</v>
      </c>
      <c r="AH822" s="43" t="e">
        <f>_xll.qlTenorBasisValue(TenorBasis3M,AF822,_xll.ohTrigger(trigger,$AA$36))</f>
        <v>#NUM!</v>
      </c>
      <c r="AI822" s="90" t="e">
        <f>_xll.qlTenorBasisForwardRate(TenorBasis3M,AF822,_xll.ohTrigger(trigger,$AA$36))</f>
        <v>#NUM!</v>
      </c>
      <c r="AJ822" s="90">
        <f>_xll.qlIndexFixing($AA$21,$AE822,TRUE,_xll.ohTrigger(trigger))</f>
        <v>1.6494226924328063E-2</v>
      </c>
      <c r="AK822" s="43" t="e">
        <f>_xll.qlIndexFixing($AA$6,$AE822,TRUE,trigger)</f>
        <v>#NUM!</v>
      </c>
      <c r="AL822" s="45" t="e">
        <f t="shared" si="28"/>
        <v>#NUM!</v>
      </c>
    </row>
    <row r="823" spans="30:38" x14ac:dyDescent="0.2">
      <c r="AD823" s="122" t="s">
        <v>88</v>
      </c>
      <c r="AE823" s="40">
        <f>_xll.qlInterestRateIndexFixingDate($AA$21,AF823)</f>
        <v>45142</v>
      </c>
      <c r="AF823" s="40">
        <f>_xll.qlCalendarAdvance(calendar,$AF822,AD823,,,trigger)</f>
        <v>45146</v>
      </c>
      <c r="AG823" s="40">
        <f>_xll.qlInterestRateIndexMaturity($AA$21,AF823,)</f>
        <v>45238</v>
      </c>
      <c r="AH823" s="43" t="e">
        <f>_xll.qlTenorBasisValue(TenorBasis3M,AF823,_xll.ohTrigger(trigger,$AA$36))</f>
        <v>#NUM!</v>
      </c>
      <c r="AI823" s="90" t="e">
        <f>_xll.qlTenorBasisForwardRate(TenorBasis3M,AF823,_xll.ohTrigger(trigger,$AA$36))</f>
        <v>#NUM!</v>
      </c>
      <c r="AJ823" s="90">
        <f>_xll.qlIndexFixing($AA$21,$AE823,TRUE,_xll.ohTrigger(trigger))</f>
        <v>1.6532270059481467E-2</v>
      </c>
      <c r="AK823" s="43" t="e">
        <f>_xll.qlIndexFixing($AA$6,$AE823,TRUE,trigger)</f>
        <v>#NUM!</v>
      </c>
      <c r="AL823" s="45" t="e">
        <f t="shared" si="28"/>
        <v>#NUM!</v>
      </c>
    </row>
    <row r="824" spans="30:38" x14ac:dyDescent="0.2">
      <c r="AD824" s="122" t="s">
        <v>88</v>
      </c>
      <c r="AE824" s="40">
        <f>_xll.qlInterestRateIndexFixingDate($AA$21,AF824)</f>
        <v>45149</v>
      </c>
      <c r="AF824" s="40">
        <f>_xll.qlCalendarAdvance(calendar,$AF823,AD824,,,trigger)</f>
        <v>45153</v>
      </c>
      <c r="AG824" s="40">
        <f>_xll.qlInterestRateIndexMaturity($AA$21,AF824,)</f>
        <v>45245</v>
      </c>
      <c r="AH824" s="43" t="e">
        <f>_xll.qlTenorBasisValue(TenorBasis3M,AF824,_xll.ohTrigger(trigger,$AA$36))</f>
        <v>#NUM!</v>
      </c>
      <c r="AI824" s="90" t="e">
        <f>_xll.qlTenorBasisForwardRate(TenorBasis3M,AF824,_xll.ohTrigger(trigger,$AA$36))</f>
        <v>#NUM!</v>
      </c>
      <c r="AJ824" s="90">
        <f>_xll.qlIndexFixing($AA$21,$AE824,TRUE,_xll.ohTrigger(trigger))</f>
        <v>1.6570115687706666E-2</v>
      </c>
      <c r="AK824" s="43" t="e">
        <f>_xll.qlIndexFixing($AA$6,$AE824,TRUE,trigger)</f>
        <v>#NUM!</v>
      </c>
      <c r="AL824" s="45" t="e">
        <f t="shared" si="28"/>
        <v>#NUM!</v>
      </c>
    </row>
    <row r="825" spans="30:38" x14ac:dyDescent="0.2">
      <c r="AD825" s="122" t="s">
        <v>88</v>
      </c>
      <c r="AE825" s="40">
        <f>_xll.qlInterestRateIndexFixingDate($AA$21,AF825)</f>
        <v>45156</v>
      </c>
      <c r="AF825" s="40">
        <f>_xll.qlCalendarAdvance(calendar,$AF824,AD825,,,trigger)</f>
        <v>45160</v>
      </c>
      <c r="AG825" s="40">
        <f>_xll.qlInterestRateIndexMaturity($AA$21,AF825,)</f>
        <v>45252</v>
      </c>
      <c r="AH825" s="43" t="e">
        <f>_xll.qlTenorBasisValue(TenorBasis3M,AF825,_xll.ohTrigger(trigger,$AA$36))</f>
        <v>#NUM!</v>
      </c>
      <c r="AI825" s="90" t="e">
        <f>_xll.qlTenorBasisForwardRate(TenorBasis3M,AF825,_xll.ohTrigger(trigger,$AA$36))</f>
        <v>#NUM!</v>
      </c>
      <c r="AJ825" s="90">
        <f>_xll.qlIndexFixing($AA$21,$AE825,TRUE,_xll.ohTrigger(trigger))</f>
        <v>1.6607749951423358E-2</v>
      </c>
      <c r="AK825" s="43" t="e">
        <f>_xll.qlIndexFixing($AA$6,$AE825,TRUE,trigger)</f>
        <v>#NUM!</v>
      </c>
      <c r="AL825" s="45" t="e">
        <f t="shared" si="28"/>
        <v>#NUM!</v>
      </c>
    </row>
    <row r="826" spans="30:38" x14ac:dyDescent="0.2">
      <c r="AD826" s="122" t="s">
        <v>88</v>
      </c>
      <c r="AE826" s="40">
        <f>_xll.qlInterestRateIndexFixingDate($AA$21,AF826)</f>
        <v>45163</v>
      </c>
      <c r="AF826" s="40">
        <f>_xll.qlCalendarAdvance(calendar,$AF825,AD826,,,trigger)</f>
        <v>45167</v>
      </c>
      <c r="AG826" s="40">
        <f>_xll.qlInterestRateIndexMaturity($AA$21,AF826,)</f>
        <v>45259</v>
      </c>
      <c r="AH826" s="43" t="e">
        <f>_xll.qlTenorBasisValue(TenorBasis3M,AF826,_xll.ohTrigger(trigger,$AA$36))</f>
        <v>#NUM!</v>
      </c>
      <c r="AI826" s="90" t="e">
        <f>_xll.qlTenorBasisForwardRate(TenorBasis3M,AF826,_xll.ohTrigger(trigger,$AA$36))</f>
        <v>#NUM!</v>
      </c>
      <c r="AJ826" s="90">
        <f>_xll.qlIndexFixing($AA$21,$AE826,TRUE,_xll.ohTrigger(trigger))</f>
        <v>1.6645158992544699E-2</v>
      </c>
      <c r="AK826" s="43" t="e">
        <f>_xll.qlIndexFixing($AA$6,$AE826,TRUE,trigger)</f>
        <v>#NUM!</v>
      </c>
      <c r="AL826" s="45" t="e">
        <f t="shared" si="28"/>
        <v>#NUM!</v>
      </c>
    </row>
    <row r="827" spans="30:38" x14ac:dyDescent="0.2">
      <c r="AD827" s="122" t="s">
        <v>88</v>
      </c>
      <c r="AE827" s="40">
        <f>_xll.qlInterestRateIndexFixingDate($AA$21,AF827)</f>
        <v>45170</v>
      </c>
      <c r="AF827" s="40">
        <f>_xll.qlCalendarAdvance(calendar,$AF826,AD827,,,trigger)</f>
        <v>45174</v>
      </c>
      <c r="AG827" s="40">
        <f>_xll.qlInterestRateIndexMaturity($AA$21,AF827,)</f>
        <v>45265</v>
      </c>
      <c r="AH827" s="43" t="e">
        <f>_xll.qlTenorBasisValue(TenorBasis3M,AF827,_xll.ohTrigger(trigger,$AA$36))</f>
        <v>#NUM!</v>
      </c>
      <c r="AI827" s="90" t="e">
        <f>_xll.qlTenorBasisForwardRate(TenorBasis3M,AF827,_xll.ohTrigger(trigger,$AA$36))</f>
        <v>#NUM!</v>
      </c>
      <c r="AJ827" s="90">
        <f>_xll.qlIndexFixing($AA$21,$AE827,TRUE,_xll.ohTrigger(trigger))</f>
        <v>1.6679338013875358E-2</v>
      </c>
      <c r="AK827" s="43" t="e">
        <f>_xll.qlIndexFixing($AA$6,$AE827,TRUE,trigger)</f>
        <v>#NUM!</v>
      </c>
      <c r="AL827" s="45" t="e">
        <f t="shared" si="28"/>
        <v>#NUM!</v>
      </c>
    </row>
    <row r="828" spans="30:38" x14ac:dyDescent="0.2">
      <c r="AD828" s="122" t="s">
        <v>88</v>
      </c>
      <c r="AE828" s="40">
        <f>_xll.qlInterestRateIndexFixingDate($AA$21,AF828)</f>
        <v>45177</v>
      </c>
      <c r="AF828" s="40">
        <f>_xll.qlCalendarAdvance(calendar,$AF827,AD828,,,trigger)</f>
        <v>45181</v>
      </c>
      <c r="AG828" s="40">
        <f>_xll.qlInterestRateIndexMaturity($AA$21,AF828,)</f>
        <v>45272</v>
      </c>
      <c r="AH828" s="43" t="e">
        <f>_xll.qlTenorBasisValue(TenorBasis3M,AF828,_xll.ohTrigger(trigger,$AA$36))</f>
        <v>#NUM!</v>
      </c>
      <c r="AI828" s="90" t="e">
        <f>_xll.qlTenorBasisForwardRate(TenorBasis3M,AF828,_xll.ohTrigger(trigger,$AA$36))</f>
        <v>#NUM!</v>
      </c>
      <c r="AJ828" s="90">
        <f>_xll.qlIndexFixing($AA$21,$AE828,TRUE,_xll.ohTrigger(trigger))</f>
        <v>1.6716274344044737E-2</v>
      </c>
      <c r="AK828" s="43" t="e">
        <f>_xll.qlIndexFixing($AA$6,$AE828,TRUE,trigger)</f>
        <v>#NUM!</v>
      </c>
      <c r="AL828" s="45" t="e">
        <f t="shared" si="28"/>
        <v>#NUM!</v>
      </c>
    </row>
    <row r="829" spans="30:38" x14ac:dyDescent="0.2">
      <c r="AD829" s="122" t="s">
        <v>88</v>
      </c>
      <c r="AE829" s="40">
        <f>_xll.qlInterestRateIndexFixingDate($AA$21,AF829)</f>
        <v>45184</v>
      </c>
      <c r="AF829" s="40">
        <f>_xll.qlCalendarAdvance(calendar,$AF828,AD829,,,trigger)</f>
        <v>45188</v>
      </c>
      <c r="AG829" s="40">
        <f>_xll.qlInterestRateIndexMaturity($AA$21,AF829,)</f>
        <v>45279</v>
      </c>
      <c r="AH829" s="43" t="e">
        <f>_xll.qlTenorBasisValue(TenorBasis3M,AF829,_xll.ohTrigger(trigger,$AA$36))</f>
        <v>#NUM!</v>
      </c>
      <c r="AI829" s="90" t="e">
        <f>_xll.qlTenorBasisForwardRate(TenorBasis3M,AF829,_xll.ohTrigger(trigger,$AA$36))</f>
        <v>#NUM!</v>
      </c>
      <c r="AJ829" s="90">
        <f>_xll.qlIndexFixing($AA$21,$AE829,TRUE,_xll.ohTrigger(trigger))</f>
        <v>1.6752944318554831E-2</v>
      </c>
      <c r="AK829" s="43" t="e">
        <f>_xll.qlIndexFixing($AA$6,$AE829,TRUE,trigger)</f>
        <v>#NUM!</v>
      </c>
      <c r="AL829" s="45" t="e">
        <f t="shared" si="28"/>
        <v>#NUM!</v>
      </c>
    </row>
    <row r="830" spans="30:38" x14ac:dyDescent="0.2">
      <c r="AD830" s="122" t="s">
        <v>88</v>
      </c>
      <c r="AE830" s="40">
        <f>_xll.qlInterestRateIndexFixingDate($AA$21,AF830)</f>
        <v>45191</v>
      </c>
      <c r="AF830" s="40">
        <f>_xll.qlCalendarAdvance(calendar,$AF829,AD830,,,trigger)</f>
        <v>45195</v>
      </c>
      <c r="AG830" s="40">
        <f>_xll.qlInterestRateIndexMaturity($AA$21,AF830,)</f>
        <v>45287</v>
      </c>
      <c r="AH830" s="43" t="e">
        <f>_xll.qlTenorBasisValue(TenorBasis3M,AF830,_xll.ohTrigger(trigger,$AA$36))</f>
        <v>#NUM!</v>
      </c>
      <c r="AI830" s="90" t="e">
        <f>_xll.qlTenorBasisForwardRate(TenorBasis3M,AF830,_xll.ohTrigger(trigger,$AA$36))</f>
        <v>#NUM!</v>
      </c>
      <c r="AJ830" s="90">
        <f>_xll.qlIndexFixing($AA$21,$AE830,TRUE,_xll.ohTrigger(trigger))</f>
        <v>1.679226575247468E-2</v>
      </c>
      <c r="AK830" s="43" t="e">
        <f>_xll.qlIndexFixing($AA$6,$AE830,TRUE,trigger)</f>
        <v>#NUM!</v>
      </c>
      <c r="AL830" s="45" t="e">
        <f t="shared" si="28"/>
        <v>#NUM!</v>
      </c>
    </row>
    <row r="831" spans="30:38" x14ac:dyDescent="0.2">
      <c r="AD831" s="122" t="s">
        <v>88</v>
      </c>
      <c r="AE831" s="40">
        <f>_xll.qlInterestRateIndexFixingDate($AA$21,AF831)</f>
        <v>45198</v>
      </c>
      <c r="AF831" s="40">
        <f>_xll.qlCalendarAdvance(calendar,$AF830,AD831,,,trigger)</f>
        <v>45202</v>
      </c>
      <c r="AG831" s="40">
        <f>_xll.qlInterestRateIndexMaturity($AA$21,AF831,)</f>
        <v>45294</v>
      </c>
      <c r="AH831" s="43" t="e">
        <f>_xll.qlTenorBasisValue(TenorBasis3M,AF831,_xll.ohTrigger(trigger,$AA$36))</f>
        <v>#NUM!</v>
      </c>
      <c r="AI831" s="90" t="e">
        <f>_xll.qlTenorBasisForwardRate(TenorBasis3M,AF831,_xll.ohTrigger(trigger,$AA$36))</f>
        <v>#NUM!</v>
      </c>
      <c r="AJ831" s="90">
        <f>_xll.qlIndexFixing($AA$21,$AE831,TRUE,_xll.ohTrigger(trigger))</f>
        <v>1.6828340799266237E-2</v>
      </c>
      <c r="AK831" s="43" t="e">
        <f>_xll.qlIndexFixing($AA$6,$AE831,TRUE,trigger)</f>
        <v>#NUM!</v>
      </c>
      <c r="AL831" s="45" t="e">
        <f t="shared" si="28"/>
        <v>#NUM!</v>
      </c>
    </row>
    <row r="832" spans="30:38" x14ac:dyDescent="0.2">
      <c r="AD832" s="122" t="s">
        <v>88</v>
      </c>
      <c r="AE832" s="40">
        <f>_xll.qlInterestRateIndexFixingDate($AA$21,AF832)</f>
        <v>45205</v>
      </c>
      <c r="AF832" s="40">
        <f>_xll.qlCalendarAdvance(calendar,$AF831,AD832,,,trigger)</f>
        <v>45209</v>
      </c>
      <c r="AG832" s="40">
        <f>_xll.qlInterestRateIndexMaturity($AA$21,AF832,)</f>
        <v>45301</v>
      </c>
      <c r="AH832" s="43" t="e">
        <f>_xll.qlTenorBasisValue(TenorBasis3M,AF832,_xll.ohTrigger(trigger,$AA$36))</f>
        <v>#NUM!</v>
      </c>
      <c r="AI832" s="90" t="e">
        <f>_xll.qlTenorBasisForwardRate(TenorBasis3M,AF832,_xll.ohTrigger(trigger,$AA$36))</f>
        <v>#NUM!</v>
      </c>
      <c r="AJ832" s="90">
        <f>_xll.qlIndexFixing($AA$21,$AE832,TRUE,_xll.ohTrigger(trigger))</f>
        <v>1.6864110897879779E-2</v>
      </c>
      <c r="AK832" s="43" t="e">
        <f>_xll.qlIndexFixing($AA$6,$AE832,TRUE,trigger)</f>
        <v>#NUM!</v>
      </c>
      <c r="AL832" s="45" t="e">
        <f t="shared" si="28"/>
        <v>#NUM!</v>
      </c>
    </row>
    <row r="833" spans="30:38" x14ac:dyDescent="0.2">
      <c r="AD833" s="122" t="s">
        <v>88</v>
      </c>
      <c r="AE833" s="40">
        <f>_xll.qlInterestRateIndexFixingDate($AA$21,AF833)</f>
        <v>45212</v>
      </c>
      <c r="AF833" s="40">
        <f>_xll.qlCalendarAdvance(calendar,$AF832,AD833,,,trigger)</f>
        <v>45216</v>
      </c>
      <c r="AG833" s="40">
        <f>_xll.qlInterestRateIndexMaturity($AA$21,AF833,)</f>
        <v>45308</v>
      </c>
      <c r="AH833" s="43" t="e">
        <f>_xll.qlTenorBasisValue(TenorBasis3M,AF833,_xll.ohTrigger(trigger,$AA$36))</f>
        <v>#NUM!</v>
      </c>
      <c r="AI833" s="90" t="e">
        <f>_xll.qlTenorBasisForwardRate(TenorBasis3M,AF833,_xll.ohTrigger(trigger,$AA$36))</f>
        <v>#NUM!</v>
      </c>
      <c r="AJ833" s="90">
        <f>_xll.qlIndexFixing($AA$21,$AE833,TRUE,_xll.ohTrigger(trigger))</f>
        <v>1.6899574586037185E-2</v>
      </c>
      <c r="AK833" s="43" t="e">
        <f>_xll.qlIndexFixing($AA$6,$AE833,TRUE,trigger)</f>
        <v>#NUM!</v>
      </c>
      <c r="AL833" s="45" t="e">
        <f t="shared" si="28"/>
        <v>#NUM!</v>
      </c>
    </row>
    <row r="834" spans="30:38" x14ac:dyDescent="0.2">
      <c r="AD834" s="122" t="s">
        <v>88</v>
      </c>
      <c r="AE834" s="40">
        <f>_xll.qlInterestRateIndexFixingDate($AA$21,AF834)</f>
        <v>45219</v>
      </c>
      <c r="AF834" s="40">
        <f>_xll.qlCalendarAdvance(calendar,$AF833,AD834,,,trigger)</f>
        <v>45223</v>
      </c>
      <c r="AG834" s="40">
        <f>_xll.qlInterestRateIndexMaturity($AA$21,AF834,)</f>
        <v>45315</v>
      </c>
      <c r="AH834" s="43" t="e">
        <f>_xll.qlTenorBasisValue(TenorBasis3M,AF834,_xll.ohTrigger(trigger,$AA$36))</f>
        <v>#NUM!</v>
      </c>
      <c r="AI834" s="90" t="e">
        <f>_xll.qlTenorBasisForwardRate(TenorBasis3M,AF834,_xll.ohTrigger(trigger,$AA$36))</f>
        <v>#NUM!</v>
      </c>
      <c r="AJ834" s="90">
        <f>_xll.qlIndexFixing($AA$21,$AE834,TRUE,_xll.ohTrigger(trigger))</f>
        <v>1.6934731855436393E-2</v>
      </c>
      <c r="AK834" s="43" t="e">
        <f>_xll.qlIndexFixing($AA$6,$AE834,TRUE,trigger)</f>
        <v>#NUM!</v>
      </c>
      <c r="AL834" s="45" t="e">
        <f t="shared" si="28"/>
        <v>#NUM!</v>
      </c>
    </row>
    <row r="835" spans="30:38" x14ac:dyDescent="0.2">
      <c r="AD835" s="122" t="s">
        <v>88</v>
      </c>
      <c r="AE835" s="40">
        <f>_xll.qlInterestRateIndexFixingDate($AA$21,AF835)</f>
        <v>45226</v>
      </c>
      <c r="AF835" s="40">
        <f>_xll.qlCalendarAdvance(calendar,$AF834,AD835,,,trigger)</f>
        <v>45230</v>
      </c>
      <c r="AG835" s="40">
        <f>_xll.qlInterestRateIndexMaturity($AA$21,AF835,)</f>
        <v>45322</v>
      </c>
      <c r="AH835" s="43" t="e">
        <f>_xll.qlTenorBasisValue(TenorBasis3M,AF835,_xll.ohTrigger(trigger,$AA$36))</f>
        <v>#NUM!</v>
      </c>
      <c r="AI835" s="90" t="e">
        <f>_xll.qlTenorBasisForwardRate(TenorBasis3M,AF835,_xll.ohTrigger(trigger,$AA$36))</f>
        <v>#NUM!</v>
      </c>
      <c r="AJ835" s="90">
        <f>_xll.qlIndexFixing($AA$21,$AE835,TRUE,_xll.ohTrigger(trigger))</f>
        <v>1.6969582697848342E-2</v>
      </c>
      <c r="AK835" s="43" t="e">
        <f>_xll.qlIndexFixing($AA$6,$AE835,TRUE,trigger)</f>
        <v>#NUM!</v>
      </c>
      <c r="AL835" s="45" t="e">
        <f t="shared" si="28"/>
        <v>#NUM!</v>
      </c>
    </row>
    <row r="836" spans="30:38" x14ac:dyDescent="0.2">
      <c r="AD836" s="122" t="s">
        <v>88</v>
      </c>
      <c r="AE836" s="40">
        <f>_xll.qlInterestRateIndexFixingDate($AA$21,AF836)</f>
        <v>45233</v>
      </c>
      <c r="AF836" s="40">
        <f>_xll.qlCalendarAdvance(calendar,$AF835,AD836,,,trigger)</f>
        <v>45237</v>
      </c>
      <c r="AG836" s="40">
        <f>_xll.qlInterestRateIndexMaturity($AA$21,AF836,)</f>
        <v>45329</v>
      </c>
      <c r="AH836" s="43" t="e">
        <f>_xll.qlTenorBasisValue(TenorBasis3M,AF836,_xll.ohTrigger(trigger,$AA$36))</f>
        <v>#NUM!</v>
      </c>
      <c r="AI836" s="90" t="e">
        <f>_xll.qlTenorBasisForwardRate(TenorBasis3M,AF836,_xll.ohTrigger(trigger,$AA$36))</f>
        <v>#NUM!</v>
      </c>
      <c r="AJ836" s="90">
        <f>_xll.qlIndexFixing($AA$21,$AE836,TRUE,_xll.ohTrigger(trigger))</f>
        <v>1.70041271051126E-2</v>
      </c>
      <c r="AK836" s="43" t="e">
        <f>_xll.qlIndexFixing($AA$6,$AE836,TRUE,trigger)</f>
        <v>#NUM!</v>
      </c>
      <c r="AL836" s="45" t="e">
        <f t="shared" ref="AL836:AL899" si="29">(AJ836-AK836)*10000</f>
        <v>#NUM!</v>
      </c>
    </row>
    <row r="837" spans="30:38" x14ac:dyDescent="0.2">
      <c r="AD837" s="122" t="s">
        <v>88</v>
      </c>
      <c r="AE837" s="40">
        <f>_xll.qlInterestRateIndexFixingDate($AA$21,AF837)</f>
        <v>45240</v>
      </c>
      <c r="AF837" s="40">
        <f>_xll.qlCalendarAdvance(calendar,$AF836,AD837,,,trigger)</f>
        <v>45244</v>
      </c>
      <c r="AG837" s="40">
        <f>_xll.qlInterestRateIndexMaturity($AA$21,AF837,)</f>
        <v>45336</v>
      </c>
      <c r="AH837" s="43" t="e">
        <f>_xll.qlTenorBasisValue(TenorBasis3M,AF837,_xll.ohTrigger(trigger,$AA$36))</f>
        <v>#NUM!</v>
      </c>
      <c r="AI837" s="90" t="e">
        <f>_xll.qlTenorBasisForwardRate(TenorBasis3M,AF837,_xll.ohTrigger(trigger,$AA$36))</f>
        <v>#NUM!</v>
      </c>
      <c r="AJ837" s="90">
        <f>_xll.qlIndexFixing($AA$21,$AE837,TRUE,_xll.ohTrigger(trigger))</f>
        <v>1.7038365069146934E-2</v>
      </c>
      <c r="AK837" s="43" t="e">
        <f>_xll.qlIndexFixing($AA$6,$AE837,TRUE,trigger)</f>
        <v>#NUM!</v>
      </c>
      <c r="AL837" s="45" t="e">
        <f t="shared" si="29"/>
        <v>#NUM!</v>
      </c>
    </row>
    <row r="838" spans="30:38" x14ac:dyDescent="0.2">
      <c r="AD838" s="122" t="s">
        <v>88</v>
      </c>
      <c r="AE838" s="40">
        <f>_xll.qlInterestRateIndexFixingDate($AA$21,AF838)</f>
        <v>45247</v>
      </c>
      <c r="AF838" s="40">
        <f>_xll.qlCalendarAdvance(calendar,$AF837,AD838,,,trigger)</f>
        <v>45251</v>
      </c>
      <c r="AG838" s="40">
        <f>_xll.qlInterestRateIndexMaturity($AA$21,AF838,)</f>
        <v>45343</v>
      </c>
      <c r="AH838" s="43" t="e">
        <f>_xll.qlTenorBasisValue(TenorBasis3M,AF838,_xll.ohTrigger(trigger,$AA$36))</f>
        <v>#NUM!</v>
      </c>
      <c r="AI838" s="90" t="e">
        <f>_xll.qlTenorBasisForwardRate(TenorBasis3M,AF838,_xll.ohTrigger(trigger,$AA$36))</f>
        <v>#NUM!</v>
      </c>
      <c r="AJ838" s="90">
        <f>_xll.qlIndexFixing($AA$21,$AE838,TRUE,_xll.ohTrigger(trigger))</f>
        <v>1.7072296581934283E-2</v>
      </c>
      <c r="AK838" s="43" t="e">
        <f>_xll.qlIndexFixing($AA$6,$AE838,TRUE,trigger)</f>
        <v>#NUM!</v>
      </c>
      <c r="AL838" s="45" t="e">
        <f t="shared" si="29"/>
        <v>#NUM!</v>
      </c>
    </row>
    <row r="839" spans="30:38" x14ac:dyDescent="0.2">
      <c r="AD839" s="122" t="s">
        <v>88</v>
      </c>
      <c r="AE839" s="40">
        <f>_xll.qlInterestRateIndexFixingDate($AA$21,AF839)</f>
        <v>45254</v>
      </c>
      <c r="AF839" s="40">
        <f>_xll.qlCalendarAdvance(calendar,$AF838,AD839,,,trigger)</f>
        <v>45258</v>
      </c>
      <c r="AG839" s="40">
        <f>_xll.qlInterestRateIndexMaturity($AA$21,AF839,)</f>
        <v>45350</v>
      </c>
      <c r="AH839" s="43" t="e">
        <f>_xll.qlTenorBasisValue(TenorBasis3M,AF839,_xll.ohTrigger(trigger,$AA$36))</f>
        <v>#NUM!</v>
      </c>
      <c r="AI839" s="90" t="e">
        <f>_xll.qlTenorBasisForwardRate(TenorBasis3M,AF839,_xll.ohTrigger(trigger,$AA$36))</f>
        <v>#NUM!</v>
      </c>
      <c r="AJ839" s="90">
        <f>_xll.qlIndexFixing($AA$21,$AE839,TRUE,_xll.ohTrigger(trigger))</f>
        <v>1.7105921635534038E-2</v>
      </c>
      <c r="AK839" s="43" t="e">
        <f>_xll.qlIndexFixing($AA$6,$AE839,TRUE,trigger)</f>
        <v>#NUM!</v>
      </c>
      <c r="AL839" s="45" t="e">
        <f t="shared" si="29"/>
        <v>#NUM!</v>
      </c>
    </row>
    <row r="840" spans="30:38" x14ac:dyDescent="0.2">
      <c r="AD840" s="122" t="s">
        <v>88</v>
      </c>
      <c r="AE840" s="40">
        <f>_xll.qlInterestRateIndexFixingDate($AA$21,AF840)</f>
        <v>45261</v>
      </c>
      <c r="AF840" s="40">
        <f>_xll.qlCalendarAdvance(calendar,$AF839,AD840,,,trigger)</f>
        <v>45265</v>
      </c>
      <c r="AG840" s="40">
        <f>_xll.qlInterestRateIndexMaturity($AA$21,AF840,)</f>
        <v>45356</v>
      </c>
      <c r="AH840" s="43" t="e">
        <f>_xll.qlTenorBasisValue(TenorBasis3M,AF840,_xll.ohTrigger(trigger,$AA$36))</f>
        <v>#NUM!</v>
      </c>
      <c r="AI840" s="90" t="e">
        <f>_xll.qlTenorBasisForwardRate(TenorBasis3M,AF840,_xll.ohTrigger(trigger,$AA$36))</f>
        <v>#NUM!</v>
      </c>
      <c r="AJ840" s="90">
        <f>_xll.qlIndexFixing($AA$21,$AE840,TRUE,_xll.ohTrigger(trigger))</f>
        <v>1.713651094148513E-2</v>
      </c>
      <c r="AK840" s="43" t="e">
        <f>_xll.qlIndexFixing($AA$6,$AE840,TRUE,trigger)</f>
        <v>#NUM!</v>
      </c>
      <c r="AL840" s="45" t="e">
        <f t="shared" si="29"/>
        <v>#NUM!</v>
      </c>
    </row>
    <row r="841" spans="30:38" x14ac:dyDescent="0.2">
      <c r="AD841" s="122" t="s">
        <v>88</v>
      </c>
      <c r="AE841" s="40">
        <f>_xll.qlInterestRateIndexFixingDate($AA$21,AF841)</f>
        <v>45268</v>
      </c>
      <c r="AF841" s="40">
        <f>_xll.qlCalendarAdvance(calendar,$AF840,AD841,,,trigger)</f>
        <v>45272</v>
      </c>
      <c r="AG841" s="40">
        <f>_xll.qlInterestRateIndexMaturity($AA$21,AF841,)</f>
        <v>45363</v>
      </c>
      <c r="AH841" s="43" t="e">
        <f>_xll.qlTenorBasisValue(TenorBasis3M,AF841,_xll.ohTrigger(trigger,$AA$36))</f>
        <v>#NUM!</v>
      </c>
      <c r="AI841" s="90" t="e">
        <f>_xll.qlTenorBasisForwardRate(TenorBasis3M,AF841,_xll.ohTrigger(trigger,$AA$36))</f>
        <v>#NUM!</v>
      </c>
      <c r="AJ841" s="90">
        <f>_xll.qlIndexFixing($AA$21,$AE841,TRUE,_xll.ohTrigger(trigger))</f>
        <v>1.7169543374344474E-2</v>
      </c>
      <c r="AK841" s="43" t="e">
        <f>_xll.qlIndexFixing($AA$6,$AE841,TRUE,trigger)</f>
        <v>#NUM!</v>
      </c>
      <c r="AL841" s="45" t="e">
        <f t="shared" si="29"/>
        <v>#NUM!</v>
      </c>
    </row>
    <row r="842" spans="30:38" x14ac:dyDescent="0.2">
      <c r="AD842" s="122" t="s">
        <v>88</v>
      </c>
      <c r="AE842" s="40">
        <f>_xll.qlInterestRateIndexFixingDate($AA$21,AF842)</f>
        <v>45275</v>
      </c>
      <c r="AF842" s="40">
        <f>_xll.qlCalendarAdvance(calendar,$AF841,AD842,,,trigger)</f>
        <v>45279</v>
      </c>
      <c r="AG842" s="40">
        <f>_xll.qlInterestRateIndexMaturity($AA$21,AF842,)</f>
        <v>45370</v>
      </c>
      <c r="AH842" s="43" t="e">
        <f>_xll.qlTenorBasisValue(TenorBasis3M,AF842,_xll.ohTrigger(trigger,$AA$36))</f>
        <v>#NUM!</v>
      </c>
      <c r="AI842" s="90" t="e">
        <f>_xll.qlTenorBasisForwardRate(TenorBasis3M,AF842,_xll.ohTrigger(trigger,$AA$36))</f>
        <v>#NUM!</v>
      </c>
      <c r="AJ842" s="90">
        <f>_xll.qlIndexFixing($AA$21,$AE842,TRUE,_xll.ohTrigger(trigger))</f>
        <v>1.7202269336757437E-2</v>
      </c>
      <c r="AK842" s="43" t="e">
        <f>_xll.qlIndexFixing($AA$6,$AE842,TRUE,trigger)</f>
        <v>#NUM!</v>
      </c>
      <c r="AL842" s="45" t="e">
        <f t="shared" si="29"/>
        <v>#NUM!</v>
      </c>
    </row>
    <row r="843" spans="30:38" x14ac:dyDescent="0.2">
      <c r="AD843" s="122" t="s">
        <v>88</v>
      </c>
      <c r="AE843" s="40">
        <f>_xll.qlInterestRateIndexFixingDate($AA$21,AF843)</f>
        <v>45281</v>
      </c>
      <c r="AF843" s="40">
        <f>_xll.qlCalendarAdvance(calendar,$AF842,AD843,,,trigger)</f>
        <v>45287</v>
      </c>
      <c r="AG843" s="40">
        <f>_xll.qlInterestRateIndexMaturity($AA$21,AF843,)</f>
        <v>45378</v>
      </c>
      <c r="AH843" s="43" t="e">
        <f>_xll.qlTenorBasisValue(TenorBasis3M,AF843,_xll.ohTrigger(trigger,$AA$36))</f>
        <v>#NUM!</v>
      </c>
      <c r="AI843" s="90" t="e">
        <f>_xll.qlTenorBasisForwardRate(TenorBasis3M,AF843,_xll.ohTrigger(trigger,$AA$36))</f>
        <v>#NUM!</v>
      </c>
      <c r="AJ843" s="90">
        <f>_xll.qlIndexFixing($AA$21,$AE843,TRUE,_xll.ohTrigger(trigger))</f>
        <v>1.7239295157009851E-2</v>
      </c>
      <c r="AK843" s="43" t="e">
        <f>_xll.qlIndexFixing($AA$6,$AE843,TRUE,trigger)</f>
        <v>#NUM!</v>
      </c>
      <c r="AL843" s="45" t="e">
        <f t="shared" si="29"/>
        <v>#NUM!</v>
      </c>
    </row>
    <row r="844" spans="30:38" x14ac:dyDescent="0.2">
      <c r="AD844" s="122" t="s">
        <v>88</v>
      </c>
      <c r="AE844" s="40">
        <f>_xll.qlInterestRateIndexFixingDate($AA$21,AF844)</f>
        <v>45289</v>
      </c>
      <c r="AF844" s="40">
        <f>_xll.qlCalendarAdvance(calendar,$AF843,AD844,,,trigger)</f>
        <v>45294</v>
      </c>
      <c r="AG844" s="40">
        <f>_xll.qlInterestRateIndexMaturity($AA$21,AF844,)</f>
        <v>45385</v>
      </c>
      <c r="AH844" s="43" t="e">
        <f>_xll.qlTenorBasisValue(TenorBasis3M,AF844,_xll.ohTrigger(trigger,$AA$36))</f>
        <v>#NUM!</v>
      </c>
      <c r="AI844" s="90" t="e">
        <f>_xll.qlTenorBasisForwardRate(TenorBasis3M,AF844,_xll.ohTrigger(trigger,$AA$36))</f>
        <v>#NUM!</v>
      </c>
      <c r="AJ844" s="90">
        <f>_xll.qlIndexFixing($AA$21,$AE844,TRUE,_xll.ohTrigger(trigger))</f>
        <v>1.7271364371616783E-2</v>
      </c>
      <c r="AK844" s="43" t="e">
        <f>_xll.qlIndexFixing($AA$6,$AE844,TRUE,trigger)</f>
        <v>#NUM!</v>
      </c>
      <c r="AL844" s="45" t="e">
        <f t="shared" si="29"/>
        <v>#NUM!</v>
      </c>
    </row>
    <row r="845" spans="30:38" x14ac:dyDescent="0.2">
      <c r="AD845" s="122" t="s">
        <v>88</v>
      </c>
      <c r="AE845" s="40">
        <f>_xll.qlInterestRateIndexFixingDate($AA$21,AF845)</f>
        <v>45299</v>
      </c>
      <c r="AF845" s="40">
        <f>_xll.qlCalendarAdvance(calendar,$AF844,AD845,,,trigger)</f>
        <v>45301</v>
      </c>
      <c r="AG845" s="40">
        <f>_xll.qlInterestRateIndexMaturity($AA$21,AF845,)</f>
        <v>45392</v>
      </c>
      <c r="AH845" s="43" t="e">
        <f>_xll.qlTenorBasisValue(TenorBasis3M,AF845,_xll.ohTrigger(trigger,$AA$36))</f>
        <v>#NUM!</v>
      </c>
      <c r="AI845" s="90" t="e">
        <f>_xll.qlTenorBasisForwardRate(TenorBasis3M,AF845,_xll.ohTrigger(trigger,$AA$36))</f>
        <v>#NUM!</v>
      </c>
      <c r="AJ845" s="90">
        <f>_xll.qlIndexFixing($AA$21,$AE845,TRUE,_xll.ohTrigger(trigger))</f>
        <v>1.7303127092202344E-2</v>
      </c>
      <c r="AK845" s="43" t="e">
        <f>_xll.qlIndexFixing($AA$6,$AE845,TRUE,trigger)</f>
        <v>#NUM!</v>
      </c>
      <c r="AL845" s="45" t="e">
        <f t="shared" si="29"/>
        <v>#NUM!</v>
      </c>
    </row>
    <row r="846" spans="30:38" x14ac:dyDescent="0.2">
      <c r="AD846" s="122" t="s">
        <v>88</v>
      </c>
      <c r="AE846" s="40">
        <f>_xll.qlInterestRateIndexFixingDate($AA$21,AF846)</f>
        <v>45306</v>
      </c>
      <c r="AF846" s="40">
        <f>_xll.qlCalendarAdvance(calendar,$AF845,AD846,,,trigger)</f>
        <v>45308</v>
      </c>
      <c r="AG846" s="40">
        <f>_xll.qlInterestRateIndexMaturity($AA$21,AF846,)</f>
        <v>45399</v>
      </c>
      <c r="AH846" s="43" t="e">
        <f>_xll.qlTenorBasisValue(TenorBasis3M,AF846,_xll.ohTrigger(trigger,$AA$36))</f>
        <v>#NUM!</v>
      </c>
      <c r="AI846" s="90" t="e">
        <f>_xll.qlTenorBasisForwardRate(TenorBasis3M,AF846,_xll.ohTrigger(trigger,$AA$36))</f>
        <v>#NUM!</v>
      </c>
      <c r="AJ846" s="90">
        <f>_xll.qlIndexFixing($AA$21,$AE846,TRUE,_xll.ohTrigger(trigger))</f>
        <v>1.7334583311412417E-2</v>
      </c>
      <c r="AK846" s="43" t="e">
        <f>_xll.qlIndexFixing($AA$6,$AE846,TRUE,trigger)</f>
        <v>#NUM!</v>
      </c>
      <c r="AL846" s="45" t="e">
        <f t="shared" si="29"/>
        <v>#NUM!</v>
      </c>
    </row>
    <row r="847" spans="30:38" x14ac:dyDescent="0.2">
      <c r="AD847" s="122" t="s">
        <v>88</v>
      </c>
      <c r="AE847" s="40">
        <f>_xll.qlInterestRateIndexFixingDate($AA$21,AF847)</f>
        <v>45313</v>
      </c>
      <c r="AF847" s="40">
        <f>_xll.qlCalendarAdvance(calendar,$AF846,AD847,,,trigger)</f>
        <v>45315</v>
      </c>
      <c r="AG847" s="40">
        <f>_xll.qlInterestRateIndexMaturity($AA$21,AF847,)</f>
        <v>45406</v>
      </c>
      <c r="AH847" s="43" t="e">
        <f>_xll.qlTenorBasisValue(TenorBasis3M,AF847,_xll.ohTrigger(trigger,$AA$36))</f>
        <v>#NUM!</v>
      </c>
      <c r="AI847" s="90" t="e">
        <f>_xll.qlTenorBasisForwardRate(TenorBasis3M,AF847,_xll.ohTrigger(trigger,$AA$36))</f>
        <v>#NUM!</v>
      </c>
      <c r="AJ847" s="90">
        <f>_xll.qlIndexFixing($AA$21,$AE847,TRUE,_xll.ohTrigger(trigger))</f>
        <v>1.7365733021963158E-2</v>
      </c>
      <c r="AK847" s="43" t="e">
        <f>_xll.qlIndexFixing($AA$6,$AE847,TRUE,trigger)</f>
        <v>#NUM!</v>
      </c>
      <c r="AL847" s="45" t="e">
        <f t="shared" si="29"/>
        <v>#NUM!</v>
      </c>
    </row>
    <row r="848" spans="30:38" x14ac:dyDescent="0.2">
      <c r="AD848" s="122" t="s">
        <v>88</v>
      </c>
      <c r="AE848" s="40">
        <f>_xll.qlInterestRateIndexFixingDate($AA$21,AF848)</f>
        <v>45320</v>
      </c>
      <c r="AF848" s="40">
        <f>_xll.qlCalendarAdvance(calendar,$AF847,AD848,,,trigger)</f>
        <v>45322</v>
      </c>
      <c r="AG848" s="40">
        <f>_xll.qlInterestRateIndexMaturity($AA$21,AF848,)</f>
        <v>45412</v>
      </c>
      <c r="AH848" s="43" t="e">
        <f>_xll.qlTenorBasisValue(TenorBasis3M,AF848,_xll.ohTrigger(trigger,$AA$36))</f>
        <v>#NUM!</v>
      </c>
      <c r="AI848" s="90" t="e">
        <f>_xll.qlTenorBasisForwardRate(TenorBasis3M,AF848,_xll.ohTrigger(trigger,$AA$36))</f>
        <v>#NUM!</v>
      </c>
      <c r="AJ848" s="90">
        <f>_xll.qlIndexFixing($AA$21,$AE848,TRUE,_xll.ohTrigger(trigger))</f>
        <v>1.7394010900875223E-2</v>
      </c>
      <c r="AK848" s="43" t="e">
        <f>_xll.qlIndexFixing($AA$6,$AE848,TRUE,trigger)</f>
        <v>#NUM!</v>
      </c>
      <c r="AL848" s="45" t="e">
        <f t="shared" si="29"/>
        <v>#NUM!</v>
      </c>
    </row>
    <row r="849" spans="30:38" x14ac:dyDescent="0.2">
      <c r="AD849" s="122" t="s">
        <v>88</v>
      </c>
      <c r="AE849" s="40">
        <f>_xll.qlInterestRateIndexFixingDate($AA$21,AF849)</f>
        <v>45327</v>
      </c>
      <c r="AF849" s="40">
        <f>_xll.qlCalendarAdvance(calendar,$AF848,AD849,,,trigger)</f>
        <v>45329</v>
      </c>
      <c r="AG849" s="40">
        <f>_xll.qlInterestRateIndexMaturity($AA$21,AF849,)</f>
        <v>45419</v>
      </c>
      <c r="AH849" s="43" t="e">
        <f>_xll.qlTenorBasisValue(TenorBasis3M,AF849,_xll.ohTrigger(trigger,$AA$36))</f>
        <v>#NUM!</v>
      </c>
      <c r="AI849" s="90" t="e">
        <f>_xll.qlTenorBasisForwardRate(TenorBasis3M,AF849,_xll.ohTrigger(trigger,$AA$36))</f>
        <v>#NUM!</v>
      </c>
      <c r="AJ849" s="90">
        <f>_xll.qlIndexFixing($AA$21,$AE849,TRUE,_xll.ohTrigger(trigger))</f>
        <v>1.7424567993097106E-2</v>
      </c>
      <c r="AK849" s="43" t="e">
        <f>_xll.qlIndexFixing($AA$6,$AE849,TRUE,trigger)</f>
        <v>#NUM!</v>
      </c>
      <c r="AL849" s="45" t="e">
        <f t="shared" si="29"/>
        <v>#NUM!</v>
      </c>
    </row>
    <row r="850" spans="30:38" x14ac:dyDescent="0.2">
      <c r="AD850" s="122" t="s">
        <v>88</v>
      </c>
      <c r="AE850" s="40">
        <f>_xll.qlInterestRateIndexFixingDate($AA$21,AF850)</f>
        <v>45334</v>
      </c>
      <c r="AF850" s="40">
        <f>_xll.qlCalendarAdvance(calendar,$AF849,AD850,,,trigger)</f>
        <v>45336</v>
      </c>
      <c r="AG850" s="40">
        <f>_xll.qlInterestRateIndexMaturity($AA$21,AF850,)</f>
        <v>45426</v>
      </c>
      <c r="AH850" s="43" t="e">
        <f>_xll.qlTenorBasisValue(TenorBasis3M,AF850,_xll.ohTrigger(trigger,$AA$36))</f>
        <v>#NUM!</v>
      </c>
      <c r="AI850" s="90" t="e">
        <f>_xll.qlTenorBasisForwardRate(TenorBasis3M,AF850,_xll.ohTrigger(trigger,$AA$36))</f>
        <v>#NUM!</v>
      </c>
      <c r="AJ850" s="90">
        <f>_xll.qlIndexFixing($AA$21,$AE850,TRUE,_xll.ohTrigger(trigger))</f>
        <v>1.7454818567981256E-2</v>
      </c>
      <c r="AK850" s="43" t="e">
        <f>_xll.qlIndexFixing($AA$6,$AE850,TRUE,trigger)</f>
        <v>#NUM!</v>
      </c>
      <c r="AL850" s="45" t="e">
        <f t="shared" si="29"/>
        <v>#NUM!</v>
      </c>
    </row>
    <row r="851" spans="30:38" x14ac:dyDescent="0.2">
      <c r="AD851" s="122" t="s">
        <v>88</v>
      </c>
      <c r="AE851" s="40">
        <f>_xll.qlInterestRateIndexFixingDate($AA$21,AF851)</f>
        <v>45341</v>
      </c>
      <c r="AF851" s="40">
        <f>_xll.qlCalendarAdvance(calendar,$AF850,AD851,,,trigger)</f>
        <v>45343</v>
      </c>
      <c r="AG851" s="40">
        <f>_xll.qlInterestRateIndexMaturity($AA$21,AF851,)</f>
        <v>45433</v>
      </c>
      <c r="AH851" s="43" t="e">
        <f>_xll.qlTenorBasisValue(TenorBasis3M,AF851,_xll.ohTrigger(trigger,$AA$36))</f>
        <v>#NUM!</v>
      </c>
      <c r="AI851" s="90" t="e">
        <f>_xll.qlTenorBasisForwardRate(TenorBasis3M,AF851,_xll.ohTrigger(trigger,$AA$36))</f>
        <v>#NUM!</v>
      </c>
      <c r="AJ851" s="90">
        <f>_xll.qlIndexFixing($AA$21,$AE851,TRUE,_xll.ohTrigger(trigger))</f>
        <v>1.7484762618598992E-2</v>
      </c>
      <c r="AK851" s="43" t="e">
        <f>_xll.qlIndexFixing($AA$6,$AE851,TRUE,trigger)</f>
        <v>#NUM!</v>
      </c>
      <c r="AL851" s="45" t="e">
        <f t="shared" si="29"/>
        <v>#NUM!</v>
      </c>
    </row>
    <row r="852" spans="30:38" x14ac:dyDescent="0.2">
      <c r="AD852" s="122" t="s">
        <v>88</v>
      </c>
      <c r="AE852" s="40">
        <f>_xll.qlInterestRateIndexFixingDate($AA$21,AF852)</f>
        <v>45348</v>
      </c>
      <c r="AF852" s="40">
        <f>_xll.qlCalendarAdvance(calendar,$AF851,AD852,,,trigger)</f>
        <v>45350</v>
      </c>
      <c r="AG852" s="40">
        <f>_xll.qlInterestRateIndexMaturity($AA$21,AF852,)</f>
        <v>45440</v>
      </c>
      <c r="AH852" s="43" t="e">
        <f>_xll.qlTenorBasisValue(TenorBasis3M,AF852,_xll.ohTrigger(trigger,$AA$36))</f>
        <v>#NUM!</v>
      </c>
      <c r="AI852" s="90" t="e">
        <f>_xll.qlTenorBasisForwardRate(TenorBasis3M,AF852,_xll.ohTrigger(trigger,$AA$36))</f>
        <v>#NUM!</v>
      </c>
      <c r="AJ852" s="90">
        <f>_xll.qlIndexFixing($AA$21,$AE852,TRUE,_xll.ohTrigger(trigger))</f>
        <v>1.7514400138094466E-2</v>
      </c>
      <c r="AK852" s="43" t="e">
        <f>_xll.qlIndexFixing($AA$6,$AE852,TRUE,trigger)</f>
        <v>#NUM!</v>
      </c>
      <c r="AL852" s="45" t="e">
        <f t="shared" si="29"/>
        <v>#NUM!</v>
      </c>
    </row>
    <row r="853" spans="30:38" x14ac:dyDescent="0.2">
      <c r="AD853" s="122" t="s">
        <v>88</v>
      </c>
      <c r="AE853" s="40">
        <f>_xll.qlInterestRateIndexFixingDate($AA$21,AF853)</f>
        <v>45355</v>
      </c>
      <c r="AF853" s="40">
        <f>_xll.qlCalendarAdvance(calendar,$AF852,AD853,,,trigger)</f>
        <v>45357</v>
      </c>
      <c r="AG853" s="40">
        <f>_xll.qlInterestRateIndexMaturity($AA$21,AF853,)</f>
        <v>45449</v>
      </c>
      <c r="AH853" s="43" t="e">
        <f>_xll.qlTenorBasisValue(TenorBasis3M,AF853,_xll.ohTrigger(trigger,$AA$36))</f>
        <v>#NUM!</v>
      </c>
      <c r="AI853" s="90" t="e">
        <f>_xll.qlTenorBasisForwardRate(TenorBasis3M,AF853,_xll.ohTrigger(trigger,$AA$36))</f>
        <v>#NUM!</v>
      </c>
      <c r="AJ853" s="90">
        <f>_xll.qlIndexFixing($AA$21,$AE853,TRUE,_xll.ohTrigger(trigger))</f>
        <v>1.7548655415252395E-2</v>
      </c>
      <c r="AK853" s="43" t="e">
        <f>_xll.qlIndexFixing($AA$6,$AE853,TRUE,trigger)</f>
        <v>#NUM!</v>
      </c>
      <c r="AL853" s="45" t="e">
        <f t="shared" si="29"/>
        <v>#NUM!</v>
      </c>
    </row>
    <row r="854" spans="30:38" x14ac:dyDescent="0.2">
      <c r="AD854" s="122" t="s">
        <v>88</v>
      </c>
      <c r="AE854" s="40">
        <f>_xll.qlInterestRateIndexFixingDate($AA$21,AF854)</f>
        <v>45362</v>
      </c>
      <c r="AF854" s="40">
        <f>_xll.qlCalendarAdvance(calendar,$AF853,AD854,,,trigger)</f>
        <v>45364</v>
      </c>
      <c r="AG854" s="40">
        <f>_xll.qlInterestRateIndexMaturity($AA$21,AF854,)</f>
        <v>45456</v>
      </c>
      <c r="AH854" s="43" t="e">
        <f>_xll.qlTenorBasisValue(TenorBasis3M,AF854,_xll.ohTrigger(trigger,$AA$36))</f>
        <v>#NUM!</v>
      </c>
      <c r="AI854" s="90" t="e">
        <f>_xll.qlTenorBasisForwardRate(TenorBasis3M,AF854,_xll.ohTrigger(trigger,$AA$36))</f>
        <v>#NUM!</v>
      </c>
      <c r="AJ854" s="90">
        <f>_xll.qlIndexFixing($AA$21,$AE854,TRUE,_xll.ohTrigger(trigger))</f>
        <v>1.7577638880432445E-2</v>
      </c>
      <c r="AK854" s="43" t="e">
        <f>_xll.qlIndexFixing($AA$6,$AE854,TRUE,trigger)</f>
        <v>#NUM!</v>
      </c>
      <c r="AL854" s="45" t="e">
        <f t="shared" si="29"/>
        <v>#NUM!</v>
      </c>
    </row>
    <row r="855" spans="30:38" x14ac:dyDescent="0.2">
      <c r="AD855" s="122" t="s">
        <v>88</v>
      </c>
      <c r="AE855" s="40">
        <f>_xll.qlInterestRateIndexFixingDate($AA$21,AF855)</f>
        <v>45369</v>
      </c>
      <c r="AF855" s="40">
        <f>_xll.qlCalendarAdvance(calendar,$AF854,AD855,,,trigger)</f>
        <v>45371</v>
      </c>
      <c r="AG855" s="40">
        <f>_xll.qlInterestRateIndexMaturity($AA$21,AF855,)</f>
        <v>45463</v>
      </c>
      <c r="AH855" s="43" t="e">
        <f>_xll.qlTenorBasisValue(TenorBasis3M,AF855,_xll.ohTrigger(trigger,$AA$36))</f>
        <v>#NUM!</v>
      </c>
      <c r="AI855" s="90" t="e">
        <f>_xll.qlTenorBasisForwardRate(TenorBasis3M,AF855,_xll.ohTrigger(trigger,$AA$36))</f>
        <v>#NUM!</v>
      </c>
      <c r="AJ855" s="90">
        <f>_xll.qlIndexFixing($AA$21,$AE855,TRUE,_xll.ohTrigger(trigger))</f>
        <v>1.7606315768128229E-2</v>
      </c>
      <c r="AK855" s="43" t="e">
        <f>_xll.qlIndexFixing($AA$6,$AE855,TRUE,trigger)</f>
        <v>#NUM!</v>
      </c>
      <c r="AL855" s="45" t="e">
        <f t="shared" si="29"/>
        <v>#NUM!</v>
      </c>
    </row>
    <row r="856" spans="30:38" x14ac:dyDescent="0.2">
      <c r="AD856" s="122" t="s">
        <v>88</v>
      </c>
      <c r="AE856" s="40">
        <f>_xll.qlInterestRateIndexFixingDate($AA$21,AF856)</f>
        <v>45376</v>
      </c>
      <c r="AF856" s="40">
        <f>_xll.qlCalendarAdvance(calendar,$AF855,AD856,,,trigger)</f>
        <v>45378</v>
      </c>
      <c r="AG856" s="40">
        <f>_xll.qlInterestRateIndexMaturity($AA$21,AF856,)</f>
        <v>45470</v>
      </c>
      <c r="AH856" s="43" t="e">
        <f>_xll.qlTenorBasisValue(TenorBasis3M,AF856,_xll.ohTrigger(trigger,$AA$36))</f>
        <v>#NUM!</v>
      </c>
      <c r="AI856" s="90" t="e">
        <f>_xll.qlTenorBasisForwardRate(TenorBasis3M,AF856,_xll.ohTrigger(trigger,$AA$36))</f>
        <v>#NUM!</v>
      </c>
      <c r="AJ856" s="90">
        <f>_xll.qlIndexFixing($AA$21,$AE856,TRUE,_xll.ohTrigger(trigger))</f>
        <v>1.763468607162685E-2</v>
      </c>
      <c r="AK856" s="43" t="e">
        <f>_xll.qlIndexFixing($AA$6,$AE856,TRUE,trigger)</f>
        <v>#NUM!</v>
      </c>
      <c r="AL856" s="45" t="e">
        <f t="shared" si="29"/>
        <v>#NUM!</v>
      </c>
    </row>
    <row r="857" spans="30:38" x14ac:dyDescent="0.2">
      <c r="AD857" s="122" t="s">
        <v>88</v>
      </c>
      <c r="AE857" s="40">
        <f>_xll.qlInterestRateIndexFixingDate($AA$21,AF857)</f>
        <v>45379</v>
      </c>
      <c r="AF857" s="40">
        <f>_xll.qlCalendarAdvance(calendar,$AF856,AD857,,,trigger)</f>
        <v>45385</v>
      </c>
      <c r="AG857" s="40">
        <f>_xll.qlInterestRateIndexMaturity($AA$21,AF857,)</f>
        <v>45476</v>
      </c>
      <c r="AH857" s="43" t="e">
        <f>_xll.qlTenorBasisValue(TenorBasis3M,AF857,_xll.ohTrigger(trigger,$AA$36))</f>
        <v>#NUM!</v>
      </c>
      <c r="AI857" s="90" t="e">
        <f>_xll.qlTenorBasisForwardRate(TenorBasis3M,AF857,_xll.ohTrigger(trigger,$AA$36))</f>
        <v>#NUM!</v>
      </c>
      <c r="AJ857" s="90">
        <f>_xll.qlIndexFixing($AA$21,$AE857,TRUE,_xll.ohTrigger(trigger))</f>
        <v>1.7660370599565812E-2</v>
      </c>
      <c r="AK857" s="43" t="e">
        <f>_xll.qlIndexFixing($AA$6,$AE857,TRUE,trigger)</f>
        <v>#NUM!</v>
      </c>
      <c r="AL857" s="45" t="e">
        <f t="shared" si="29"/>
        <v>#NUM!</v>
      </c>
    </row>
    <row r="858" spans="30:38" x14ac:dyDescent="0.2">
      <c r="AD858" s="122" t="s">
        <v>88</v>
      </c>
      <c r="AE858" s="40">
        <f>_xll.qlInterestRateIndexFixingDate($AA$21,AF858)</f>
        <v>45390</v>
      </c>
      <c r="AF858" s="40">
        <f>_xll.qlCalendarAdvance(calendar,$AF857,AD858,,,trigger)</f>
        <v>45392</v>
      </c>
      <c r="AG858" s="40">
        <f>_xll.qlInterestRateIndexMaturity($AA$21,AF858,)</f>
        <v>45483</v>
      </c>
      <c r="AH858" s="43" t="e">
        <f>_xll.qlTenorBasisValue(TenorBasis3M,AF858,_xll.ohTrigger(trigger,$AA$36))</f>
        <v>#NUM!</v>
      </c>
      <c r="AI858" s="90" t="e">
        <f>_xll.qlTenorBasisForwardRate(TenorBasis3M,AF858,_xll.ohTrigger(trigger,$AA$36))</f>
        <v>#NUM!</v>
      </c>
      <c r="AJ858" s="90">
        <f>_xll.qlIndexFixing($AA$21,$AE858,TRUE,_xll.ohTrigger(trigger))</f>
        <v>1.7688148254441864E-2</v>
      </c>
      <c r="AK858" s="43" t="e">
        <f>_xll.qlIndexFixing($AA$6,$AE858,TRUE,trigger)</f>
        <v>#NUM!</v>
      </c>
      <c r="AL858" s="45" t="e">
        <f t="shared" si="29"/>
        <v>#NUM!</v>
      </c>
    </row>
    <row r="859" spans="30:38" x14ac:dyDescent="0.2">
      <c r="AD859" s="122" t="s">
        <v>88</v>
      </c>
      <c r="AE859" s="40">
        <f>_xll.qlInterestRateIndexFixingDate($AA$21,AF859)</f>
        <v>45397</v>
      </c>
      <c r="AF859" s="40">
        <f>_xll.qlCalendarAdvance(calendar,$AF858,AD859,,,trigger)</f>
        <v>45399</v>
      </c>
      <c r="AG859" s="40">
        <f>_xll.qlInterestRateIndexMaturity($AA$21,AF859,)</f>
        <v>45490</v>
      </c>
      <c r="AH859" s="43" t="e">
        <f>_xll.qlTenorBasisValue(TenorBasis3M,AF859,_xll.ohTrigger(trigger,$AA$36))</f>
        <v>#NUM!</v>
      </c>
      <c r="AI859" s="90" t="e">
        <f>_xll.qlTenorBasisForwardRate(TenorBasis3M,AF859,_xll.ohTrigger(trigger,$AA$36))</f>
        <v>#NUM!</v>
      </c>
      <c r="AJ859" s="90">
        <f>_xll.qlIndexFixing($AA$21,$AE859,TRUE,_xll.ohTrigger(trigger))</f>
        <v>1.7715619318790003E-2</v>
      </c>
      <c r="AK859" s="43" t="e">
        <f>_xll.qlIndexFixing($AA$6,$AE859,TRUE,trigger)</f>
        <v>#NUM!</v>
      </c>
      <c r="AL859" s="45" t="e">
        <f t="shared" si="29"/>
        <v>#NUM!</v>
      </c>
    </row>
    <row r="860" spans="30:38" x14ac:dyDescent="0.2">
      <c r="AD860" s="122" t="s">
        <v>88</v>
      </c>
      <c r="AE860" s="40">
        <f>_xll.qlInterestRateIndexFixingDate($AA$21,AF860)</f>
        <v>45404</v>
      </c>
      <c r="AF860" s="40">
        <f>_xll.qlCalendarAdvance(calendar,$AF859,AD860,,,trigger)</f>
        <v>45406</v>
      </c>
      <c r="AG860" s="40">
        <f>_xll.qlInterestRateIndexMaturity($AA$21,AF860,)</f>
        <v>45497</v>
      </c>
      <c r="AH860" s="43" t="e">
        <f>_xll.qlTenorBasisValue(TenorBasis3M,AF860,_xll.ohTrigger(trigger,$AA$36))</f>
        <v>#NUM!</v>
      </c>
      <c r="AI860" s="90" t="e">
        <f>_xll.qlTenorBasisForwardRate(TenorBasis3M,AF860,_xll.ohTrigger(trigger,$AA$36))</f>
        <v>#NUM!</v>
      </c>
      <c r="AJ860" s="90">
        <f>_xll.qlIndexFixing($AA$21,$AE860,TRUE,_xll.ohTrigger(trigger))</f>
        <v>1.7742783786249609E-2</v>
      </c>
      <c r="AK860" s="43" t="e">
        <f>_xll.qlIndexFixing($AA$6,$AE860,TRUE,trigger)</f>
        <v>#NUM!</v>
      </c>
      <c r="AL860" s="45" t="e">
        <f t="shared" si="29"/>
        <v>#NUM!</v>
      </c>
    </row>
    <row r="861" spans="30:38" x14ac:dyDescent="0.2">
      <c r="AD861" s="122" t="s">
        <v>88</v>
      </c>
      <c r="AE861" s="40">
        <f>_xll.qlInterestRateIndexFixingDate($AA$21,AF861)</f>
        <v>45411</v>
      </c>
      <c r="AF861" s="40">
        <f>_xll.qlCalendarAdvance(calendar,$AF860,AD861,,,trigger)</f>
        <v>45414</v>
      </c>
      <c r="AG861" s="40">
        <f>_xll.qlInterestRateIndexMaturity($AA$21,AF861,)</f>
        <v>45506</v>
      </c>
      <c r="AH861" s="43" t="e">
        <f>_xll.qlTenorBasisValue(TenorBasis3M,AF861,_xll.ohTrigger(trigger,$AA$36))</f>
        <v>#NUM!</v>
      </c>
      <c r="AI861" s="90" t="e">
        <f>_xll.qlTenorBasisForwardRate(TenorBasis3M,AF861,_xll.ohTrigger(trigger,$AA$36))</f>
        <v>#NUM!</v>
      </c>
      <c r="AJ861" s="90">
        <f>_xll.qlIndexFixing($AA$21,$AE861,TRUE,_xll.ohTrigger(trigger))</f>
        <v>1.7775747463684446E-2</v>
      </c>
      <c r="AK861" s="43" t="e">
        <f>_xll.qlIndexFixing($AA$6,$AE861,TRUE,trigger)</f>
        <v>#NUM!</v>
      </c>
      <c r="AL861" s="45" t="e">
        <f t="shared" si="29"/>
        <v>#NUM!</v>
      </c>
    </row>
    <row r="862" spans="30:38" x14ac:dyDescent="0.2">
      <c r="AD862" s="122" t="s">
        <v>88</v>
      </c>
      <c r="AE862" s="40">
        <f>_xll.qlInterestRateIndexFixingDate($AA$21,AF862)</f>
        <v>45419</v>
      </c>
      <c r="AF862" s="40">
        <f>_xll.qlCalendarAdvance(calendar,$AF861,AD862,,,trigger)</f>
        <v>45421</v>
      </c>
      <c r="AG862" s="40">
        <f>_xll.qlInterestRateIndexMaturity($AA$21,AF862,)</f>
        <v>45513</v>
      </c>
      <c r="AH862" s="43" t="e">
        <f>_xll.qlTenorBasisValue(TenorBasis3M,AF862,_xll.ohTrigger(trigger,$AA$36))</f>
        <v>#NUM!</v>
      </c>
      <c r="AI862" s="90" t="e">
        <f>_xll.qlTenorBasisForwardRate(TenorBasis3M,AF862,_xll.ohTrigger(trigger,$AA$36))</f>
        <v>#NUM!</v>
      </c>
      <c r="AJ862" s="90">
        <f>_xll.qlIndexFixing($AA$21,$AE862,TRUE,_xll.ohTrigger(trigger))</f>
        <v>1.7802234321251678E-2</v>
      </c>
      <c r="AK862" s="43" t="e">
        <f>_xll.qlIndexFixing($AA$6,$AE862,TRUE,trigger)</f>
        <v>#NUM!</v>
      </c>
      <c r="AL862" s="45" t="e">
        <f t="shared" si="29"/>
        <v>#NUM!</v>
      </c>
    </row>
    <row r="863" spans="30:38" x14ac:dyDescent="0.2">
      <c r="AD863" s="122" t="s">
        <v>88</v>
      </c>
      <c r="AE863" s="40">
        <f>_xll.qlInterestRateIndexFixingDate($AA$21,AF863)</f>
        <v>45426</v>
      </c>
      <c r="AF863" s="40">
        <f>_xll.qlCalendarAdvance(calendar,$AF862,AD863,,,trigger)</f>
        <v>45428</v>
      </c>
      <c r="AG863" s="40">
        <f>_xll.qlInterestRateIndexMaturity($AA$21,AF863,)</f>
        <v>45520</v>
      </c>
      <c r="AH863" s="43" t="e">
        <f>_xll.qlTenorBasisValue(TenorBasis3M,AF863,_xll.ohTrigger(trigger,$AA$36))</f>
        <v>#NUM!</v>
      </c>
      <c r="AI863" s="90" t="e">
        <f>_xll.qlTenorBasisForwardRate(TenorBasis3M,AF863,_xll.ohTrigger(trigger,$AA$36))</f>
        <v>#NUM!</v>
      </c>
      <c r="AJ863" s="90">
        <f>_xll.qlIndexFixing($AA$21,$AE863,TRUE,_xll.ohTrigger(trigger))</f>
        <v>1.782841454875583E-2</v>
      </c>
      <c r="AK863" s="43" t="e">
        <f>_xll.qlIndexFixing($AA$6,$AE863,TRUE,trigger)</f>
        <v>#NUM!</v>
      </c>
      <c r="AL863" s="45" t="e">
        <f t="shared" si="29"/>
        <v>#NUM!</v>
      </c>
    </row>
    <row r="864" spans="30:38" x14ac:dyDescent="0.2">
      <c r="AD864" s="122" t="s">
        <v>88</v>
      </c>
      <c r="AE864" s="40">
        <f>_xll.qlInterestRateIndexFixingDate($AA$21,AF864)</f>
        <v>45433</v>
      </c>
      <c r="AF864" s="40">
        <f>_xll.qlCalendarAdvance(calendar,$AF863,AD864,,,trigger)</f>
        <v>45435</v>
      </c>
      <c r="AG864" s="40">
        <f>_xll.qlInterestRateIndexMaturity($AA$21,AF864,)</f>
        <v>45527</v>
      </c>
      <c r="AH864" s="43" t="e">
        <f>_xll.qlTenorBasisValue(TenorBasis3M,AF864,_xll.ohTrigger(trigger,$AA$36))</f>
        <v>#NUM!</v>
      </c>
      <c r="AI864" s="90" t="e">
        <f>_xll.qlTenorBasisForwardRate(TenorBasis3M,AF864,_xll.ohTrigger(trigger,$AA$36))</f>
        <v>#NUM!</v>
      </c>
      <c r="AJ864" s="90">
        <f>_xll.qlIndexFixing($AA$21,$AE864,TRUE,_xll.ohTrigger(trigger))</f>
        <v>1.7854288140067891E-2</v>
      </c>
      <c r="AK864" s="43" t="e">
        <f>_xll.qlIndexFixing($AA$6,$AE864,TRUE,trigger)</f>
        <v>#NUM!</v>
      </c>
      <c r="AL864" s="45" t="e">
        <f t="shared" si="29"/>
        <v>#NUM!</v>
      </c>
    </row>
    <row r="865" spans="30:38" x14ac:dyDescent="0.2">
      <c r="AD865" s="122" t="s">
        <v>88</v>
      </c>
      <c r="AE865" s="40">
        <f>_xll.qlInterestRateIndexFixingDate($AA$21,AF865)</f>
        <v>45440</v>
      </c>
      <c r="AF865" s="40">
        <f>_xll.qlCalendarAdvance(calendar,$AF864,AD865,,,trigger)</f>
        <v>45442</v>
      </c>
      <c r="AG865" s="40">
        <f>_xll.qlInterestRateIndexMaturity($AA$21,AF865,)</f>
        <v>45534</v>
      </c>
      <c r="AH865" s="43" t="e">
        <f>_xll.qlTenorBasisValue(TenorBasis3M,AF865,_xll.ohTrigger(trigger,$AA$36))</f>
        <v>#NUM!</v>
      </c>
      <c r="AI865" s="90" t="e">
        <f>_xll.qlTenorBasisForwardRate(TenorBasis3M,AF865,_xll.ohTrigger(trigger,$AA$36))</f>
        <v>#NUM!</v>
      </c>
      <c r="AJ865" s="90">
        <f>_xll.qlIndexFixing($AA$21,$AE865,TRUE,_xll.ohTrigger(trigger))</f>
        <v>1.7879855089131837E-2</v>
      </c>
      <c r="AK865" s="43" t="e">
        <f>_xll.qlIndexFixing($AA$6,$AE865,TRUE,trigger)</f>
        <v>#NUM!</v>
      </c>
      <c r="AL865" s="45" t="e">
        <f t="shared" si="29"/>
        <v>#NUM!</v>
      </c>
    </row>
    <row r="866" spans="30:38" x14ac:dyDescent="0.2">
      <c r="AD866" s="122" t="s">
        <v>88</v>
      </c>
      <c r="AE866" s="40">
        <f>_xll.qlInterestRateIndexFixingDate($AA$21,AF866)</f>
        <v>45447</v>
      </c>
      <c r="AF866" s="40">
        <f>_xll.qlCalendarAdvance(calendar,$AF865,AD866,,,trigger)</f>
        <v>45449</v>
      </c>
      <c r="AG866" s="40">
        <f>_xll.qlInterestRateIndexMaturity($AA$21,AF866,)</f>
        <v>45541</v>
      </c>
      <c r="AH866" s="43" t="e">
        <f>_xll.qlTenorBasisValue(TenorBasis3M,AF866,_xll.ohTrigger(trigger,$AA$36))</f>
        <v>#NUM!</v>
      </c>
      <c r="AI866" s="90" t="e">
        <f>_xll.qlTenorBasisForwardRate(TenorBasis3M,AF866,_xll.ohTrigger(trigger,$AA$36))</f>
        <v>#NUM!</v>
      </c>
      <c r="AJ866" s="90">
        <f>_xll.qlIndexFixing($AA$21,$AE866,TRUE,_xll.ohTrigger(trigger))</f>
        <v>1.7905115389961153E-2</v>
      </c>
      <c r="AK866" s="43" t="e">
        <f>_xll.qlIndexFixing($AA$6,$AE866,TRUE,trigger)</f>
        <v>#NUM!</v>
      </c>
      <c r="AL866" s="45" t="e">
        <f t="shared" si="29"/>
        <v>#NUM!</v>
      </c>
    </row>
    <row r="867" spans="30:38" x14ac:dyDescent="0.2">
      <c r="AD867" s="122" t="s">
        <v>88</v>
      </c>
      <c r="AE867" s="40">
        <f>_xll.qlInterestRateIndexFixingDate($AA$21,AF867)</f>
        <v>45454</v>
      </c>
      <c r="AF867" s="40">
        <f>_xll.qlCalendarAdvance(calendar,$AF866,AD867,,,trigger)</f>
        <v>45456</v>
      </c>
      <c r="AG867" s="40">
        <f>_xll.qlInterestRateIndexMaturity($AA$21,AF867,)</f>
        <v>45548</v>
      </c>
      <c r="AH867" s="43" t="e">
        <f>_xll.qlTenorBasisValue(TenorBasis3M,AF867,_xll.ohTrigger(trigger,$AA$36))</f>
        <v>#NUM!</v>
      </c>
      <c r="AI867" s="90" t="e">
        <f>_xll.qlTenorBasisForwardRate(TenorBasis3M,AF867,_xll.ohTrigger(trigger,$AA$36))</f>
        <v>#NUM!</v>
      </c>
      <c r="AJ867" s="90">
        <f>_xll.qlIndexFixing($AA$21,$AE867,TRUE,_xll.ohTrigger(trigger))</f>
        <v>1.7930069036643178E-2</v>
      </c>
      <c r="AK867" s="43" t="e">
        <f>_xll.qlIndexFixing($AA$6,$AE867,TRUE,trigger)</f>
        <v>#NUM!</v>
      </c>
      <c r="AL867" s="45" t="e">
        <f t="shared" si="29"/>
        <v>#NUM!</v>
      </c>
    </row>
    <row r="868" spans="30:38" x14ac:dyDescent="0.2">
      <c r="AD868" s="122" t="s">
        <v>88</v>
      </c>
      <c r="AE868" s="40">
        <f>_xll.qlInterestRateIndexFixingDate($AA$21,AF868)</f>
        <v>45461</v>
      </c>
      <c r="AF868" s="40">
        <f>_xll.qlCalendarAdvance(calendar,$AF867,AD868,,,trigger)</f>
        <v>45463</v>
      </c>
      <c r="AG868" s="40">
        <f>_xll.qlInterestRateIndexMaturity($AA$21,AF868,)</f>
        <v>45555</v>
      </c>
      <c r="AH868" s="43" t="e">
        <f>_xll.qlTenorBasisValue(TenorBasis3M,AF868,_xll.ohTrigger(trigger,$AA$36))</f>
        <v>#NUM!</v>
      </c>
      <c r="AI868" s="90" t="e">
        <f>_xll.qlTenorBasisForwardRate(TenorBasis3M,AF868,_xll.ohTrigger(trigger,$AA$36))</f>
        <v>#NUM!</v>
      </c>
      <c r="AJ868" s="90">
        <f>_xll.qlIndexFixing($AA$21,$AE868,TRUE,_xll.ohTrigger(trigger))</f>
        <v>1.7954716023335624E-2</v>
      </c>
      <c r="AK868" s="43" t="e">
        <f>_xll.qlIndexFixing($AA$6,$AE868,TRUE,trigger)</f>
        <v>#NUM!</v>
      </c>
      <c r="AL868" s="45" t="e">
        <f t="shared" si="29"/>
        <v>#NUM!</v>
      </c>
    </row>
    <row r="869" spans="30:38" x14ac:dyDescent="0.2">
      <c r="AD869" s="122" t="s">
        <v>88</v>
      </c>
      <c r="AE869" s="40">
        <f>_xll.qlInterestRateIndexFixingDate($AA$21,AF869)</f>
        <v>45468</v>
      </c>
      <c r="AF869" s="40">
        <f>_xll.qlCalendarAdvance(calendar,$AF868,AD869,,,trigger)</f>
        <v>45470</v>
      </c>
      <c r="AG869" s="40">
        <f>_xll.qlInterestRateIndexMaturity($AA$21,AF869,)</f>
        <v>45562</v>
      </c>
      <c r="AH869" s="43" t="e">
        <f>_xll.qlTenorBasisValue(TenorBasis3M,AF869,_xll.ohTrigger(trigger,$AA$36))</f>
        <v>#NUM!</v>
      </c>
      <c r="AI869" s="90" t="e">
        <f>_xll.qlTenorBasisForwardRate(TenorBasis3M,AF869,_xll.ohTrigger(trigger,$AA$36))</f>
        <v>#NUM!</v>
      </c>
      <c r="AJ869" s="90">
        <f>_xll.qlIndexFixing($AA$21,$AE869,TRUE,_xll.ohTrigger(trigger))</f>
        <v>1.7979056344268329E-2</v>
      </c>
      <c r="AK869" s="43" t="e">
        <f>_xll.qlIndexFixing($AA$6,$AE869,TRUE,trigger)</f>
        <v>#NUM!</v>
      </c>
      <c r="AL869" s="45" t="e">
        <f t="shared" si="29"/>
        <v>#NUM!</v>
      </c>
    </row>
    <row r="870" spans="30:38" x14ac:dyDescent="0.2">
      <c r="AD870" s="122" t="s">
        <v>88</v>
      </c>
      <c r="AE870" s="40">
        <f>_xll.qlInterestRateIndexFixingDate($AA$21,AF870)</f>
        <v>45475</v>
      </c>
      <c r="AF870" s="40">
        <f>_xll.qlCalendarAdvance(calendar,$AF869,AD870,,,trigger)</f>
        <v>45477</v>
      </c>
      <c r="AG870" s="40">
        <f>_xll.qlInterestRateIndexMaturity($AA$21,AF870,)</f>
        <v>45569</v>
      </c>
      <c r="AH870" s="43" t="e">
        <f>_xll.qlTenorBasisValue(TenorBasis3M,AF870,_xll.ohTrigger(trigger,$AA$36))</f>
        <v>#NUM!</v>
      </c>
      <c r="AI870" s="90" t="e">
        <f>_xll.qlTenorBasisForwardRate(TenorBasis3M,AF870,_xll.ohTrigger(trigger,$AA$36))</f>
        <v>#NUM!</v>
      </c>
      <c r="AJ870" s="90">
        <f>_xll.qlIndexFixing($AA$21,$AE870,TRUE,_xll.ohTrigger(trigger))</f>
        <v>1.8003090083545323E-2</v>
      </c>
      <c r="AK870" s="43" t="e">
        <f>_xll.qlIndexFixing($AA$6,$AE870,TRUE,trigger)</f>
        <v>#NUM!</v>
      </c>
      <c r="AL870" s="45" t="e">
        <f t="shared" si="29"/>
        <v>#NUM!</v>
      </c>
    </row>
    <row r="871" spans="30:38" x14ac:dyDescent="0.2">
      <c r="AD871" s="122" t="s">
        <v>88</v>
      </c>
      <c r="AE871" s="40">
        <f>_xll.qlInterestRateIndexFixingDate($AA$21,AF871)</f>
        <v>45482</v>
      </c>
      <c r="AF871" s="40">
        <f>_xll.qlCalendarAdvance(calendar,$AF870,AD871,,,trigger)</f>
        <v>45484</v>
      </c>
      <c r="AG871" s="40">
        <f>_xll.qlInterestRateIndexMaturity($AA$21,AF871,)</f>
        <v>45576</v>
      </c>
      <c r="AH871" s="43" t="e">
        <f>_xll.qlTenorBasisValue(TenorBasis3M,AF871,_xll.ohTrigger(trigger,$AA$36))</f>
        <v>#NUM!</v>
      </c>
      <c r="AI871" s="90" t="e">
        <f>_xll.qlTenorBasisForwardRate(TenorBasis3M,AF871,_xll.ohTrigger(trigger,$AA$36))</f>
        <v>#NUM!</v>
      </c>
      <c r="AJ871" s="90">
        <f>_xll.qlIndexFixing($AA$21,$AE871,TRUE,_xll.ohTrigger(trigger))</f>
        <v>1.8026825149609193E-2</v>
      </c>
      <c r="AK871" s="43" t="e">
        <f>_xll.qlIndexFixing($AA$6,$AE871,TRUE,trigger)</f>
        <v>#NUM!</v>
      </c>
      <c r="AL871" s="45" t="e">
        <f t="shared" si="29"/>
        <v>#NUM!</v>
      </c>
    </row>
    <row r="872" spans="30:38" x14ac:dyDescent="0.2">
      <c r="AD872" s="122" t="s">
        <v>88</v>
      </c>
      <c r="AE872" s="40">
        <f>_xll.qlInterestRateIndexFixingDate($AA$21,AF872)</f>
        <v>45489</v>
      </c>
      <c r="AF872" s="40">
        <f>_xll.qlCalendarAdvance(calendar,$AF871,AD872,,,trigger)</f>
        <v>45491</v>
      </c>
      <c r="AG872" s="40">
        <f>_xll.qlInterestRateIndexMaturity($AA$21,AF872,)</f>
        <v>45583</v>
      </c>
      <c r="AH872" s="43" t="e">
        <f>_xll.qlTenorBasisValue(TenorBasis3M,AF872,_xll.ohTrigger(trigger,$AA$36))</f>
        <v>#NUM!</v>
      </c>
      <c r="AI872" s="90" t="e">
        <f>_xll.qlTenorBasisForwardRate(TenorBasis3M,AF872,_xll.ohTrigger(trigger,$AA$36))</f>
        <v>#NUM!</v>
      </c>
      <c r="AJ872" s="90">
        <f>_xll.qlIndexFixing($AA$21,$AE872,TRUE,_xll.ohTrigger(trigger))</f>
        <v>1.8050283236307536E-2</v>
      </c>
      <c r="AK872" s="43" t="e">
        <f>_xll.qlIndexFixing($AA$6,$AE872,TRUE,trigger)</f>
        <v>#NUM!</v>
      </c>
      <c r="AL872" s="45" t="e">
        <f t="shared" si="29"/>
        <v>#NUM!</v>
      </c>
    </row>
    <row r="873" spans="30:38" x14ac:dyDescent="0.2">
      <c r="AD873" s="122" t="s">
        <v>88</v>
      </c>
      <c r="AE873" s="40">
        <f>_xll.qlInterestRateIndexFixingDate($AA$21,AF873)</f>
        <v>45496</v>
      </c>
      <c r="AF873" s="40">
        <f>_xll.qlCalendarAdvance(calendar,$AF872,AD873,,,trigger)</f>
        <v>45498</v>
      </c>
      <c r="AG873" s="40">
        <f>_xll.qlInterestRateIndexMaturity($AA$21,AF873,)</f>
        <v>45590</v>
      </c>
      <c r="AH873" s="43" t="e">
        <f>_xll.qlTenorBasisValue(TenorBasis3M,AF873,_xll.ohTrigger(trigger,$AA$36))</f>
        <v>#NUM!</v>
      </c>
      <c r="AI873" s="90" t="e">
        <f>_xll.qlTenorBasisForwardRate(TenorBasis3M,AF873,_xll.ohTrigger(trigger,$AA$36))</f>
        <v>#NUM!</v>
      </c>
      <c r="AJ873" s="90">
        <f>_xll.qlIndexFixing($AA$21,$AE873,TRUE,_xll.ohTrigger(trigger))</f>
        <v>1.8073487441286753E-2</v>
      </c>
      <c r="AK873" s="43" t="e">
        <f>_xll.qlIndexFixing($AA$6,$AE873,TRUE,trigger)</f>
        <v>#NUM!</v>
      </c>
      <c r="AL873" s="45" t="e">
        <f t="shared" si="29"/>
        <v>#NUM!</v>
      </c>
    </row>
    <row r="874" spans="30:38" x14ac:dyDescent="0.2">
      <c r="AD874" s="122" t="s">
        <v>88</v>
      </c>
      <c r="AE874" s="40">
        <f>_xll.qlInterestRateIndexFixingDate($AA$21,AF874)</f>
        <v>45503</v>
      </c>
      <c r="AF874" s="40">
        <f>_xll.qlCalendarAdvance(calendar,$AF873,AD874,,,trigger)</f>
        <v>45505</v>
      </c>
      <c r="AG874" s="40">
        <f>_xll.qlInterestRateIndexMaturity($AA$21,AF874,)</f>
        <v>45597</v>
      </c>
      <c r="AH874" s="43" t="e">
        <f>_xll.qlTenorBasisValue(TenorBasis3M,AF874,_xll.ohTrigger(trigger,$AA$36))</f>
        <v>#NUM!</v>
      </c>
      <c r="AI874" s="90" t="e">
        <f>_xll.qlTenorBasisForwardRate(TenorBasis3M,AF874,_xll.ohTrigger(trigger,$AA$36))</f>
        <v>#NUM!</v>
      </c>
      <c r="AJ874" s="90">
        <f>_xll.qlIndexFixing($AA$21,$AE874,TRUE,_xll.ohTrigger(trigger))</f>
        <v>1.8096460862794504E-2</v>
      </c>
      <c r="AK874" s="43" t="e">
        <f>_xll.qlIndexFixing($AA$6,$AE874,TRUE,trigger)</f>
        <v>#NUM!</v>
      </c>
      <c r="AL874" s="45" t="e">
        <f t="shared" si="29"/>
        <v>#NUM!</v>
      </c>
    </row>
    <row r="875" spans="30:38" x14ac:dyDescent="0.2">
      <c r="AD875" s="122" t="s">
        <v>88</v>
      </c>
      <c r="AE875" s="40">
        <f>_xll.qlInterestRateIndexFixingDate($AA$21,AF875)</f>
        <v>45510</v>
      </c>
      <c r="AF875" s="40">
        <f>_xll.qlCalendarAdvance(calendar,$AF874,AD875,,,trigger)</f>
        <v>45512</v>
      </c>
      <c r="AG875" s="40">
        <f>_xll.qlInterestRateIndexMaturity($AA$21,AF875,)</f>
        <v>45604</v>
      </c>
      <c r="AH875" s="43" t="e">
        <f>_xll.qlTenorBasisValue(TenorBasis3M,AF875,_xll.ohTrigger(trigger,$AA$36))</f>
        <v>#NUM!</v>
      </c>
      <c r="AI875" s="90" t="e">
        <f>_xll.qlTenorBasisForwardRate(TenorBasis3M,AF875,_xll.ohTrigger(trigger,$AA$36))</f>
        <v>#NUM!</v>
      </c>
      <c r="AJ875" s="90">
        <f>_xll.qlIndexFixing($AA$21,$AE875,TRUE,_xll.ohTrigger(trigger))</f>
        <v>1.8119226599658859E-2</v>
      </c>
      <c r="AK875" s="43" t="e">
        <f>_xll.qlIndexFixing($AA$6,$AE875,TRUE,trigger)</f>
        <v>#NUM!</v>
      </c>
      <c r="AL875" s="45" t="e">
        <f t="shared" si="29"/>
        <v>#NUM!</v>
      </c>
    </row>
    <row r="876" spans="30:38" x14ac:dyDescent="0.2">
      <c r="AD876" s="122" t="s">
        <v>88</v>
      </c>
      <c r="AE876" s="40">
        <f>_xll.qlInterestRateIndexFixingDate($AA$21,AF876)</f>
        <v>45517</v>
      </c>
      <c r="AF876" s="40">
        <f>_xll.qlCalendarAdvance(calendar,$AF875,AD876,,,trigger)</f>
        <v>45519</v>
      </c>
      <c r="AG876" s="40">
        <f>_xll.qlInterestRateIndexMaturity($AA$21,AF876,)</f>
        <v>45611</v>
      </c>
      <c r="AH876" s="43" t="e">
        <f>_xll.qlTenorBasisValue(TenorBasis3M,AF876,_xll.ohTrigger(trigger,$AA$36))</f>
        <v>#NUM!</v>
      </c>
      <c r="AI876" s="90" t="e">
        <f>_xll.qlTenorBasisForwardRate(TenorBasis3M,AF876,_xll.ohTrigger(trigger,$AA$36))</f>
        <v>#NUM!</v>
      </c>
      <c r="AJ876" s="90">
        <f>_xll.qlIndexFixing($AA$21,$AE876,TRUE,_xll.ohTrigger(trigger))</f>
        <v>1.8141807751278737E-2</v>
      </c>
      <c r="AK876" s="43" t="e">
        <f>_xll.qlIndexFixing($AA$6,$AE876,TRUE,trigger)</f>
        <v>#NUM!</v>
      </c>
      <c r="AL876" s="45" t="e">
        <f t="shared" si="29"/>
        <v>#NUM!</v>
      </c>
    </row>
    <row r="877" spans="30:38" x14ac:dyDescent="0.2">
      <c r="AD877" s="122" t="s">
        <v>88</v>
      </c>
      <c r="AE877" s="40">
        <f>_xll.qlInterestRateIndexFixingDate($AA$21,AF877)</f>
        <v>45524</v>
      </c>
      <c r="AF877" s="40">
        <f>_xll.qlCalendarAdvance(calendar,$AF876,AD877,,,trigger)</f>
        <v>45526</v>
      </c>
      <c r="AG877" s="40">
        <f>_xll.qlInterestRateIndexMaturity($AA$21,AF877,)</f>
        <v>45618</v>
      </c>
      <c r="AH877" s="43" t="e">
        <f>_xll.qlTenorBasisValue(TenorBasis3M,AF877,_xll.ohTrigger(trigger,$AA$36))</f>
        <v>#NUM!</v>
      </c>
      <c r="AI877" s="90" t="e">
        <f>_xll.qlTenorBasisForwardRate(TenorBasis3M,AF877,_xll.ohTrigger(trigger,$AA$36))</f>
        <v>#NUM!</v>
      </c>
      <c r="AJ877" s="90">
        <f>_xll.qlIndexFixing($AA$21,$AE877,TRUE,_xll.ohTrigger(trigger))</f>
        <v>1.8164227417615204E-2</v>
      </c>
      <c r="AK877" s="43" t="e">
        <f>_xll.qlIndexFixing($AA$6,$AE877,TRUE,trigger)</f>
        <v>#NUM!</v>
      </c>
      <c r="AL877" s="45" t="e">
        <f t="shared" si="29"/>
        <v>#NUM!</v>
      </c>
    </row>
    <row r="878" spans="30:38" x14ac:dyDescent="0.2">
      <c r="AD878" s="122" t="s">
        <v>88</v>
      </c>
      <c r="AE878" s="40">
        <f>_xll.qlInterestRateIndexFixingDate($AA$21,AF878)</f>
        <v>45531</v>
      </c>
      <c r="AF878" s="40">
        <f>_xll.qlCalendarAdvance(calendar,$AF877,AD878,,,trigger)</f>
        <v>45533</v>
      </c>
      <c r="AG878" s="40">
        <f>_xll.qlInterestRateIndexMaturity($AA$21,AF878,)</f>
        <v>45625</v>
      </c>
      <c r="AH878" s="43" t="e">
        <f>_xll.qlTenorBasisValue(TenorBasis3M,AF878,_xll.ohTrigger(trigger,$AA$36))</f>
        <v>#NUM!</v>
      </c>
      <c r="AI878" s="90" t="e">
        <f>_xll.qlTenorBasisForwardRate(TenorBasis3M,AF878,_xll.ohTrigger(trigger,$AA$36))</f>
        <v>#NUM!</v>
      </c>
      <c r="AJ878" s="90">
        <f>_xll.qlIndexFixing($AA$21,$AE878,TRUE,_xll.ohTrigger(trigger))</f>
        <v>1.8186508699173258E-2</v>
      </c>
      <c r="AK878" s="43" t="e">
        <f>_xll.qlIndexFixing($AA$6,$AE878,TRUE,trigger)</f>
        <v>#NUM!</v>
      </c>
      <c r="AL878" s="45" t="e">
        <f t="shared" si="29"/>
        <v>#NUM!</v>
      </c>
    </row>
    <row r="879" spans="30:38" x14ac:dyDescent="0.2">
      <c r="AD879" s="122" t="s">
        <v>88</v>
      </c>
      <c r="AE879" s="40">
        <f>_xll.qlInterestRateIndexFixingDate($AA$21,AF879)</f>
        <v>45538</v>
      </c>
      <c r="AF879" s="40">
        <f>_xll.qlCalendarAdvance(calendar,$AF878,AD879,,,trigger)</f>
        <v>45540</v>
      </c>
      <c r="AG879" s="40">
        <f>_xll.qlInterestRateIndexMaturity($AA$21,AF879,)</f>
        <v>45631</v>
      </c>
      <c r="AH879" s="43" t="e">
        <f>_xll.qlTenorBasisValue(TenorBasis3M,AF879,_xll.ohTrigger(trigger,$AA$36))</f>
        <v>#NUM!</v>
      </c>
      <c r="AI879" s="90" t="e">
        <f>_xll.qlTenorBasisForwardRate(TenorBasis3M,AF879,_xll.ohTrigger(trigger,$AA$36))</f>
        <v>#NUM!</v>
      </c>
      <c r="AJ879" s="90">
        <f>_xll.qlIndexFixing($AA$21,$AE879,TRUE,_xll.ohTrigger(trigger))</f>
        <v>1.8206645620738312E-2</v>
      </c>
      <c r="AK879" s="43" t="e">
        <f>_xll.qlIndexFixing($AA$6,$AE879,TRUE,trigger)</f>
        <v>#NUM!</v>
      </c>
      <c r="AL879" s="45" t="e">
        <f t="shared" si="29"/>
        <v>#NUM!</v>
      </c>
    </row>
    <row r="880" spans="30:38" x14ac:dyDescent="0.2">
      <c r="AD880" s="122" t="s">
        <v>88</v>
      </c>
      <c r="AE880" s="40">
        <f>_xll.qlInterestRateIndexFixingDate($AA$21,AF880)</f>
        <v>45545</v>
      </c>
      <c r="AF880" s="40">
        <f>_xll.qlCalendarAdvance(calendar,$AF879,AD880,,,trigger)</f>
        <v>45547</v>
      </c>
      <c r="AG880" s="40">
        <f>_xll.qlInterestRateIndexMaturity($AA$21,AF880,)</f>
        <v>45638</v>
      </c>
      <c r="AH880" s="43" t="e">
        <f>_xll.qlTenorBasisValue(TenorBasis3M,AF880,_xll.ohTrigger(trigger,$AA$36))</f>
        <v>#NUM!</v>
      </c>
      <c r="AI880" s="90" t="e">
        <f>_xll.qlTenorBasisForwardRate(TenorBasis3M,AF880,_xll.ohTrigger(trigger,$AA$36))</f>
        <v>#NUM!</v>
      </c>
      <c r="AJ880" s="90">
        <f>_xll.qlIndexFixing($AA$21,$AE880,TRUE,_xll.ohTrigger(trigger))</f>
        <v>1.8228719982457061E-2</v>
      </c>
      <c r="AK880" s="43" t="e">
        <f>_xll.qlIndexFixing($AA$6,$AE880,TRUE,trigger)</f>
        <v>#NUM!</v>
      </c>
      <c r="AL880" s="45" t="e">
        <f t="shared" si="29"/>
        <v>#NUM!</v>
      </c>
    </row>
    <row r="881" spans="30:38" x14ac:dyDescent="0.2">
      <c r="AD881" s="122" t="s">
        <v>88</v>
      </c>
      <c r="AE881" s="40">
        <f>_xll.qlInterestRateIndexFixingDate($AA$21,AF881)</f>
        <v>45552</v>
      </c>
      <c r="AF881" s="40">
        <f>_xll.qlCalendarAdvance(calendar,$AF880,AD881,,,trigger)</f>
        <v>45554</v>
      </c>
      <c r="AG881" s="40">
        <f>_xll.qlInterestRateIndexMaturity($AA$21,AF881,)</f>
        <v>45645</v>
      </c>
      <c r="AH881" s="43" t="e">
        <f>_xll.qlTenorBasisValue(TenorBasis3M,AF881,_xll.ohTrigger(trigger,$AA$36))</f>
        <v>#NUM!</v>
      </c>
      <c r="AI881" s="90" t="e">
        <f>_xll.qlTenorBasisForwardRate(TenorBasis3M,AF881,_xll.ohTrigger(trigger,$AA$36))</f>
        <v>#NUM!</v>
      </c>
      <c r="AJ881" s="90">
        <f>_xll.qlIndexFixing($AA$21,$AE881,TRUE,_xll.ohTrigger(trigger))</f>
        <v>1.8250724540974345E-2</v>
      </c>
      <c r="AK881" s="43" t="e">
        <f>_xll.qlIndexFixing($AA$6,$AE881,TRUE,trigger)</f>
        <v>#NUM!</v>
      </c>
      <c r="AL881" s="45" t="e">
        <f t="shared" si="29"/>
        <v>#NUM!</v>
      </c>
    </row>
    <row r="882" spans="30:38" x14ac:dyDescent="0.2">
      <c r="AD882" s="122" t="s">
        <v>88</v>
      </c>
      <c r="AE882" s="40">
        <f>_xll.qlInterestRateIndexFixingDate($AA$21,AF882)</f>
        <v>45559</v>
      </c>
      <c r="AF882" s="40">
        <f>_xll.qlCalendarAdvance(calendar,$AF881,AD882,,,trigger)</f>
        <v>45561</v>
      </c>
      <c r="AG882" s="40">
        <f>_xll.qlInterestRateIndexMaturity($AA$21,AF882,)</f>
        <v>45653</v>
      </c>
      <c r="AH882" s="43" t="e">
        <f>_xll.qlTenorBasisValue(TenorBasis3M,AF882,_xll.ohTrigger(trigger,$AA$36))</f>
        <v>#NUM!</v>
      </c>
      <c r="AI882" s="90" t="e">
        <f>_xll.qlTenorBasisForwardRate(TenorBasis3M,AF882,_xll.ohTrigger(trigger,$AA$36))</f>
        <v>#NUM!</v>
      </c>
      <c r="AJ882" s="90">
        <f>_xll.qlIndexFixing($AA$21,$AE882,TRUE,_xll.ohTrigger(trigger))</f>
        <v>1.8274712006553773E-2</v>
      </c>
      <c r="AK882" s="43" t="e">
        <f>_xll.qlIndexFixing($AA$6,$AE882,TRUE,trigger)</f>
        <v>#NUM!</v>
      </c>
      <c r="AL882" s="45" t="e">
        <f t="shared" si="29"/>
        <v>#NUM!</v>
      </c>
    </row>
    <row r="883" spans="30:38" x14ac:dyDescent="0.2">
      <c r="AD883" s="122" t="s">
        <v>88</v>
      </c>
      <c r="AE883" s="40">
        <f>_xll.qlInterestRateIndexFixingDate($AA$21,AF883)</f>
        <v>45566</v>
      </c>
      <c r="AF883" s="40">
        <f>_xll.qlCalendarAdvance(calendar,$AF882,AD883,,,trigger)</f>
        <v>45568</v>
      </c>
      <c r="AG883" s="40">
        <f>_xll.qlInterestRateIndexMaturity($AA$21,AF883,)</f>
        <v>45660</v>
      </c>
      <c r="AH883" s="43" t="e">
        <f>_xll.qlTenorBasisValue(TenorBasis3M,AF883,_xll.ohTrigger(trigger,$AA$36))</f>
        <v>#NUM!</v>
      </c>
      <c r="AI883" s="90" t="e">
        <f>_xll.qlTenorBasisForwardRate(TenorBasis3M,AF883,_xll.ohTrigger(trigger,$AA$36))</f>
        <v>#NUM!</v>
      </c>
      <c r="AJ883" s="90">
        <f>_xll.qlIndexFixing($AA$21,$AE883,TRUE,_xll.ohTrigger(trigger))</f>
        <v>1.8296647879292017E-2</v>
      </c>
      <c r="AK883" s="43" t="e">
        <f>_xll.qlIndexFixing($AA$6,$AE883,TRUE,trigger)</f>
        <v>#NUM!</v>
      </c>
      <c r="AL883" s="45" t="e">
        <f t="shared" si="29"/>
        <v>#NUM!</v>
      </c>
    </row>
    <row r="884" spans="30:38" x14ac:dyDescent="0.2">
      <c r="AD884" s="122" t="s">
        <v>88</v>
      </c>
      <c r="AE884" s="40">
        <f>_xll.qlInterestRateIndexFixingDate($AA$21,AF884)</f>
        <v>45573</v>
      </c>
      <c r="AF884" s="40">
        <f>_xll.qlCalendarAdvance(calendar,$AF883,AD884,,,trigger)</f>
        <v>45575</v>
      </c>
      <c r="AG884" s="40">
        <f>_xll.qlInterestRateIndexMaturity($AA$21,AF884,)</f>
        <v>45667</v>
      </c>
      <c r="AH884" s="43" t="e">
        <f>_xll.qlTenorBasisValue(TenorBasis3M,AF884,_xll.ohTrigger(trigger,$AA$36))</f>
        <v>#NUM!</v>
      </c>
      <c r="AI884" s="90" t="e">
        <f>_xll.qlTenorBasisForwardRate(TenorBasis3M,AF884,_xll.ohTrigger(trigger,$AA$36))</f>
        <v>#NUM!</v>
      </c>
      <c r="AJ884" s="90">
        <f>_xll.qlIndexFixing($AA$21,$AE884,TRUE,_xll.ohTrigger(trigger))</f>
        <v>1.8318578255936246E-2</v>
      </c>
      <c r="AK884" s="43" t="e">
        <f>_xll.qlIndexFixing($AA$6,$AE884,TRUE,trigger)</f>
        <v>#NUM!</v>
      </c>
      <c r="AL884" s="45" t="e">
        <f t="shared" si="29"/>
        <v>#NUM!</v>
      </c>
    </row>
    <row r="885" spans="30:38" x14ac:dyDescent="0.2">
      <c r="AD885" s="122" t="s">
        <v>88</v>
      </c>
      <c r="AE885" s="40">
        <f>_xll.qlInterestRateIndexFixingDate($AA$21,AF885)</f>
        <v>45580</v>
      </c>
      <c r="AF885" s="40">
        <f>_xll.qlCalendarAdvance(calendar,$AF884,AD885,,,trigger)</f>
        <v>45582</v>
      </c>
      <c r="AG885" s="40">
        <f>_xll.qlInterestRateIndexMaturity($AA$21,AF885,)</f>
        <v>45674</v>
      </c>
      <c r="AH885" s="43" t="e">
        <f>_xll.qlTenorBasisValue(TenorBasis3M,AF885,_xll.ohTrigger(trigger,$AA$36))</f>
        <v>#NUM!</v>
      </c>
      <c r="AI885" s="90" t="e">
        <f>_xll.qlTenorBasisForwardRate(TenorBasis3M,AF885,_xll.ohTrigger(trigger,$AA$36))</f>
        <v>#NUM!</v>
      </c>
      <c r="AJ885" s="90">
        <f>_xll.qlIndexFixing($AA$21,$AE885,TRUE,_xll.ohTrigger(trigger))</f>
        <v>1.8340505561322443E-2</v>
      </c>
      <c r="AK885" s="43" t="e">
        <f>_xll.qlIndexFixing($AA$6,$AE885,TRUE,trigger)</f>
        <v>#NUM!</v>
      </c>
      <c r="AL885" s="45" t="e">
        <f t="shared" si="29"/>
        <v>#NUM!</v>
      </c>
    </row>
    <row r="886" spans="30:38" x14ac:dyDescent="0.2">
      <c r="AD886" s="122" t="s">
        <v>88</v>
      </c>
      <c r="AE886" s="40">
        <f>_xll.qlInterestRateIndexFixingDate($AA$21,AF886)</f>
        <v>45587</v>
      </c>
      <c r="AF886" s="40">
        <f>_xll.qlCalendarAdvance(calendar,$AF885,AD886,,,trigger)</f>
        <v>45589</v>
      </c>
      <c r="AG886" s="40">
        <f>_xll.qlInterestRateIndexMaturity($AA$21,AF886,)</f>
        <v>45681</v>
      </c>
      <c r="AH886" s="43" t="e">
        <f>_xll.qlTenorBasisValue(TenorBasis3M,AF886,_xll.ohTrigger(trigger,$AA$36))</f>
        <v>#NUM!</v>
      </c>
      <c r="AI886" s="90" t="e">
        <f>_xll.qlTenorBasisForwardRate(TenorBasis3M,AF886,_xll.ohTrigger(trigger,$AA$36))</f>
        <v>#NUM!</v>
      </c>
      <c r="AJ886" s="90">
        <f>_xll.qlIndexFixing($AA$21,$AE886,TRUE,_xll.ohTrigger(trigger))</f>
        <v>1.8362429795397612E-2</v>
      </c>
      <c r="AK886" s="43" t="e">
        <f>_xll.qlIndexFixing($AA$6,$AE886,TRUE,trigger)</f>
        <v>#NUM!</v>
      </c>
      <c r="AL886" s="45" t="e">
        <f t="shared" si="29"/>
        <v>#NUM!</v>
      </c>
    </row>
    <row r="887" spans="30:38" x14ac:dyDescent="0.2">
      <c r="AD887" s="122" t="s">
        <v>88</v>
      </c>
      <c r="AE887" s="40">
        <f>_xll.qlInterestRateIndexFixingDate($AA$21,AF887)</f>
        <v>45594</v>
      </c>
      <c r="AF887" s="40">
        <f>_xll.qlCalendarAdvance(calendar,$AF886,AD887,,,trigger)</f>
        <v>45596</v>
      </c>
      <c r="AG887" s="40">
        <f>_xll.qlInterestRateIndexMaturity($AA$21,AF887,)</f>
        <v>45688</v>
      </c>
      <c r="AH887" s="43" t="e">
        <f>_xll.qlTenorBasisValue(TenorBasis3M,AF887,_xll.ohTrigger(trigger,$AA$36))</f>
        <v>#NUM!</v>
      </c>
      <c r="AI887" s="90" t="e">
        <f>_xll.qlTenorBasisForwardRate(TenorBasis3M,AF887,_xll.ohTrigger(trigger,$AA$36))</f>
        <v>#NUM!</v>
      </c>
      <c r="AJ887" s="90">
        <f>_xll.qlIndexFixing($AA$21,$AE887,TRUE,_xll.ohTrigger(trigger))</f>
        <v>1.8384350958109613E-2</v>
      </c>
      <c r="AK887" s="43" t="e">
        <f>_xll.qlIndexFixing($AA$6,$AE887,TRUE,trigger)</f>
        <v>#NUM!</v>
      </c>
      <c r="AL887" s="45" t="e">
        <f t="shared" si="29"/>
        <v>#NUM!</v>
      </c>
    </row>
    <row r="888" spans="30:38" x14ac:dyDescent="0.2">
      <c r="AD888" s="122" t="s">
        <v>88</v>
      </c>
      <c r="AE888" s="40">
        <f>_xll.qlInterestRateIndexFixingDate($AA$21,AF888)</f>
        <v>45601</v>
      </c>
      <c r="AF888" s="40">
        <f>_xll.qlCalendarAdvance(calendar,$AF887,AD888,,,trigger)</f>
        <v>45603</v>
      </c>
      <c r="AG888" s="40">
        <f>_xll.qlInterestRateIndexMaturity($AA$21,AF888,)</f>
        <v>45695</v>
      </c>
      <c r="AH888" s="43" t="e">
        <f>_xll.qlTenorBasisValue(TenorBasis3M,AF888,_xll.ohTrigger(trigger,$AA$36))</f>
        <v>#NUM!</v>
      </c>
      <c r="AI888" s="90" t="e">
        <f>_xll.qlTenorBasisForwardRate(TenorBasis3M,AF888,_xll.ohTrigger(trigger,$AA$36))</f>
        <v>#NUM!</v>
      </c>
      <c r="AJ888" s="90">
        <f>_xll.qlIndexFixing($AA$21,$AE888,TRUE,_xll.ohTrigger(trigger))</f>
        <v>1.8406269049403713E-2</v>
      </c>
      <c r="AK888" s="43" t="e">
        <f>_xll.qlIndexFixing($AA$6,$AE888,TRUE,trigger)</f>
        <v>#NUM!</v>
      </c>
      <c r="AL888" s="45" t="e">
        <f t="shared" si="29"/>
        <v>#NUM!</v>
      </c>
    </row>
    <row r="889" spans="30:38" x14ac:dyDescent="0.2">
      <c r="AD889" s="122" t="s">
        <v>88</v>
      </c>
      <c r="AE889" s="40">
        <f>_xll.qlInterestRateIndexFixingDate($AA$21,AF889)</f>
        <v>45608</v>
      </c>
      <c r="AF889" s="40">
        <f>_xll.qlCalendarAdvance(calendar,$AF888,AD889,,,trigger)</f>
        <v>45610</v>
      </c>
      <c r="AG889" s="40">
        <f>_xll.qlInterestRateIndexMaturity($AA$21,AF889,)</f>
        <v>45702</v>
      </c>
      <c r="AH889" s="43" t="e">
        <f>_xll.qlTenorBasisValue(TenorBasis3M,AF889,_xll.ohTrigger(trigger,$AA$36))</f>
        <v>#NUM!</v>
      </c>
      <c r="AI889" s="90" t="e">
        <f>_xll.qlTenorBasisForwardRate(TenorBasis3M,AF889,_xll.ohTrigger(trigger,$AA$36))</f>
        <v>#NUM!</v>
      </c>
      <c r="AJ889" s="90">
        <f>_xll.qlIndexFixing($AA$21,$AE889,TRUE,_xll.ohTrigger(trigger))</f>
        <v>1.8428184069229518E-2</v>
      </c>
      <c r="AK889" s="43" t="e">
        <f>_xll.qlIndexFixing($AA$6,$AE889,TRUE,trigger)</f>
        <v>#NUM!</v>
      </c>
      <c r="AL889" s="45" t="e">
        <f t="shared" si="29"/>
        <v>#NUM!</v>
      </c>
    </row>
    <row r="890" spans="30:38" x14ac:dyDescent="0.2">
      <c r="AD890" s="122" t="s">
        <v>88</v>
      </c>
      <c r="AE890" s="40">
        <f>_xll.qlInterestRateIndexFixingDate($AA$21,AF890)</f>
        <v>45615</v>
      </c>
      <c r="AF890" s="40">
        <f>_xll.qlCalendarAdvance(calendar,$AF889,AD890,,,trigger)</f>
        <v>45617</v>
      </c>
      <c r="AG890" s="40">
        <f>_xll.qlInterestRateIndexMaturity($AA$21,AF890,)</f>
        <v>45709</v>
      </c>
      <c r="AH890" s="43" t="e">
        <f>_xll.qlTenorBasisValue(TenorBasis3M,AF890,_xll.ohTrigger(trigger,$AA$36))</f>
        <v>#NUM!</v>
      </c>
      <c r="AI890" s="90" t="e">
        <f>_xll.qlTenorBasisForwardRate(TenorBasis3M,AF890,_xll.ohTrigger(trigger,$AA$36))</f>
        <v>#NUM!</v>
      </c>
      <c r="AJ890" s="90">
        <f>_xll.qlIndexFixing($AA$21,$AE890,TRUE,_xll.ohTrigger(trigger))</f>
        <v>1.8450096017532284E-2</v>
      </c>
      <c r="AK890" s="43" t="e">
        <f>_xll.qlIndexFixing($AA$6,$AE890,TRUE,trigger)</f>
        <v>#NUM!</v>
      </c>
      <c r="AL890" s="45" t="e">
        <f t="shared" si="29"/>
        <v>#NUM!</v>
      </c>
    </row>
    <row r="891" spans="30:38" x14ac:dyDescent="0.2">
      <c r="AD891" s="122" t="s">
        <v>88</v>
      </c>
      <c r="AE891" s="40">
        <f>_xll.qlInterestRateIndexFixingDate($AA$21,AF891)</f>
        <v>45622</v>
      </c>
      <c r="AF891" s="40">
        <f>_xll.qlCalendarAdvance(calendar,$AF890,AD891,,,trigger)</f>
        <v>45624</v>
      </c>
      <c r="AG891" s="40">
        <f>_xll.qlInterestRateIndexMaturity($AA$21,AF891,)</f>
        <v>45716</v>
      </c>
      <c r="AH891" s="43" t="e">
        <f>_xll.qlTenorBasisValue(TenorBasis3M,AF891,_xll.ohTrigger(trigger,$AA$36))</f>
        <v>#NUM!</v>
      </c>
      <c r="AI891" s="90" t="e">
        <f>_xll.qlTenorBasisForwardRate(TenorBasis3M,AF891,_xll.ohTrigger(trigger,$AA$36))</f>
        <v>#NUM!</v>
      </c>
      <c r="AJ891" s="90">
        <f>_xll.qlIndexFixing($AA$21,$AE891,TRUE,_xll.ohTrigger(trigger))</f>
        <v>1.8472004894260752E-2</v>
      </c>
      <c r="AK891" s="43" t="e">
        <f>_xll.qlIndexFixing($AA$6,$AE891,TRUE,trigger)</f>
        <v>#NUM!</v>
      </c>
      <c r="AL891" s="45" t="e">
        <f t="shared" si="29"/>
        <v>#NUM!</v>
      </c>
    </row>
    <row r="892" spans="30:38" x14ac:dyDescent="0.2">
      <c r="AD892" s="122" t="s">
        <v>88</v>
      </c>
      <c r="AE892" s="40">
        <f>_xll.qlInterestRateIndexFixingDate($AA$21,AF892)</f>
        <v>45629</v>
      </c>
      <c r="AF892" s="40">
        <f>_xll.qlCalendarAdvance(calendar,$AF891,AD892,,,trigger)</f>
        <v>45631</v>
      </c>
      <c r="AG892" s="40">
        <f>_xll.qlInterestRateIndexMaturity($AA$21,AF892,)</f>
        <v>45721</v>
      </c>
      <c r="AH892" s="43" t="e">
        <f>_xll.qlTenorBasisValue(TenorBasis3M,AF892,_xll.ohTrigger(trigger,$AA$36))</f>
        <v>#NUM!</v>
      </c>
      <c r="AI892" s="90" t="e">
        <f>_xll.qlTenorBasisForwardRate(TenorBasis3M,AF892,_xll.ohTrigger(trigger,$AA$36))</f>
        <v>#NUM!</v>
      </c>
      <c r="AJ892" s="90">
        <f>_xll.qlIndexFixing($AA$21,$AE892,TRUE,_xll.ohTrigger(trigger))</f>
        <v>1.8489834252767068E-2</v>
      </c>
      <c r="AK892" s="43" t="e">
        <f>_xll.qlIndexFixing($AA$6,$AE892,TRUE,trigger)</f>
        <v>#NUM!</v>
      </c>
      <c r="AL892" s="45" t="e">
        <f t="shared" si="29"/>
        <v>#NUM!</v>
      </c>
    </row>
    <row r="893" spans="30:38" x14ac:dyDescent="0.2">
      <c r="AD893" s="122" t="s">
        <v>88</v>
      </c>
      <c r="AE893" s="40">
        <f>_xll.qlInterestRateIndexFixingDate($AA$21,AF893)</f>
        <v>45636</v>
      </c>
      <c r="AF893" s="40">
        <f>_xll.qlCalendarAdvance(calendar,$AF892,AD893,,,trigger)</f>
        <v>45638</v>
      </c>
      <c r="AG893" s="40">
        <f>_xll.qlInterestRateIndexMaturity($AA$21,AF893,)</f>
        <v>45728</v>
      </c>
      <c r="AH893" s="43" t="e">
        <f>_xll.qlTenorBasisValue(TenorBasis3M,AF893,_xll.ohTrigger(trigger,$AA$36))</f>
        <v>#NUM!</v>
      </c>
      <c r="AI893" s="90" t="e">
        <f>_xll.qlTenorBasisForwardRate(TenorBasis3M,AF893,_xll.ohTrigger(trigger,$AA$36))</f>
        <v>#NUM!</v>
      </c>
      <c r="AJ893" s="90">
        <f>_xll.qlIndexFixing($AA$21,$AE893,TRUE,_xll.ohTrigger(trigger))</f>
        <v>1.8511735179058242E-2</v>
      </c>
      <c r="AK893" s="43" t="e">
        <f>_xll.qlIndexFixing($AA$6,$AE893,TRUE,trigger)</f>
        <v>#NUM!</v>
      </c>
      <c r="AL893" s="45" t="e">
        <f t="shared" si="29"/>
        <v>#NUM!</v>
      </c>
    </row>
    <row r="894" spans="30:38" x14ac:dyDescent="0.2">
      <c r="AD894" s="122" t="s">
        <v>88</v>
      </c>
      <c r="AE894" s="40">
        <f>_xll.qlInterestRateIndexFixingDate($AA$21,AF894)</f>
        <v>45643</v>
      </c>
      <c r="AF894" s="40">
        <f>_xll.qlCalendarAdvance(calendar,$AF893,AD894,,,trigger)</f>
        <v>45645</v>
      </c>
      <c r="AG894" s="40">
        <f>_xll.qlInterestRateIndexMaturity($AA$21,AF894,)</f>
        <v>45735</v>
      </c>
      <c r="AH894" s="43" t="e">
        <f>_xll.qlTenorBasisValue(TenorBasis3M,AF894,_xll.ohTrigger(trigger,$AA$36))</f>
        <v>#NUM!</v>
      </c>
      <c r="AI894" s="90" t="e">
        <f>_xll.qlTenorBasisForwardRate(TenorBasis3M,AF894,_xll.ohTrigger(trigger,$AA$36))</f>
        <v>#NUM!</v>
      </c>
      <c r="AJ894" s="90">
        <f>_xll.qlIndexFixing($AA$21,$AE894,TRUE,_xll.ohTrigger(trigger))</f>
        <v>1.8533633031287522E-2</v>
      </c>
      <c r="AK894" s="43" t="e">
        <f>_xll.qlIndexFixing($AA$6,$AE894,TRUE,trigger)</f>
        <v>#NUM!</v>
      </c>
      <c r="AL894" s="45" t="e">
        <f t="shared" si="29"/>
        <v>#NUM!</v>
      </c>
    </row>
    <row r="895" spans="30:38" x14ac:dyDescent="0.2">
      <c r="AD895" s="122" t="s">
        <v>88</v>
      </c>
      <c r="AE895" s="40">
        <f>_xll.qlInterestRateIndexFixingDate($AA$21,AF895)</f>
        <v>45649</v>
      </c>
      <c r="AF895" s="40">
        <f>_xll.qlCalendarAdvance(calendar,$AF894,AD895,,,trigger)</f>
        <v>45653</v>
      </c>
      <c r="AG895" s="40">
        <f>_xll.qlInterestRateIndexMaturity($AA$21,AF895,)</f>
        <v>45743</v>
      </c>
      <c r="AH895" s="43" t="e">
        <f>_xll.qlTenorBasisValue(TenorBasis3M,AF895,_xll.ohTrigger(trigger,$AA$36))</f>
        <v>#NUM!</v>
      </c>
      <c r="AI895" s="90" t="e">
        <f>_xll.qlTenorBasisForwardRate(TenorBasis3M,AF895,_xll.ohTrigger(trigger,$AA$36))</f>
        <v>#NUM!</v>
      </c>
      <c r="AJ895" s="90">
        <f>_xll.qlIndexFixing($AA$21,$AE895,TRUE,_xll.ohTrigger(trigger))</f>
        <v>1.8558655383896117E-2</v>
      </c>
      <c r="AK895" s="43" t="e">
        <f>_xll.qlIndexFixing($AA$6,$AE895,TRUE,trigger)</f>
        <v>#NUM!</v>
      </c>
      <c r="AL895" s="45" t="e">
        <f t="shared" si="29"/>
        <v>#NUM!</v>
      </c>
    </row>
    <row r="896" spans="30:38" x14ac:dyDescent="0.2">
      <c r="AD896" s="122" t="s">
        <v>88</v>
      </c>
      <c r="AE896" s="40">
        <f>_xll.qlInterestRateIndexFixingDate($AA$21,AF896)</f>
        <v>45657</v>
      </c>
      <c r="AF896" s="40">
        <f>_xll.qlCalendarAdvance(calendar,$AF895,AD896,,,trigger)</f>
        <v>45660</v>
      </c>
      <c r="AG896" s="40">
        <f>_xll.qlInterestRateIndexMaturity($AA$21,AF896,)</f>
        <v>45750</v>
      </c>
      <c r="AH896" s="43" t="e">
        <f>_xll.qlTenorBasisValue(TenorBasis3M,AF896,_xll.ohTrigger(trigger,$AA$36))</f>
        <v>#NUM!</v>
      </c>
      <c r="AI896" s="90" t="e">
        <f>_xll.qlTenorBasisForwardRate(TenorBasis3M,AF896,_xll.ohTrigger(trigger,$AA$36))</f>
        <v>#NUM!</v>
      </c>
      <c r="AJ896" s="90">
        <f>_xll.qlIndexFixing($AA$21,$AE896,TRUE,_xll.ohTrigger(trigger))</f>
        <v>1.85805466486757E-2</v>
      </c>
      <c r="AK896" s="43" t="e">
        <f>_xll.qlIndexFixing($AA$6,$AE896,TRUE,trigger)</f>
        <v>#NUM!</v>
      </c>
      <c r="AL896" s="45" t="e">
        <f t="shared" si="29"/>
        <v>#NUM!</v>
      </c>
    </row>
    <row r="897" spans="30:38" x14ac:dyDescent="0.2">
      <c r="AD897" s="122" t="s">
        <v>88</v>
      </c>
      <c r="AE897" s="40">
        <f>_xll.qlInterestRateIndexFixingDate($AA$21,AF897)</f>
        <v>45665</v>
      </c>
      <c r="AF897" s="40">
        <f>_xll.qlCalendarAdvance(calendar,$AF896,AD897,,,trigger)</f>
        <v>45667</v>
      </c>
      <c r="AG897" s="40">
        <f>_xll.qlInterestRateIndexMaturity($AA$21,AF897,)</f>
        <v>45757</v>
      </c>
      <c r="AH897" s="43" t="e">
        <f>_xll.qlTenorBasisValue(TenorBasis3M,AF897,_xll.ohTrigger(trigger,$AA$36))</f>
        <v>#NUM!</v>
      </c>
      <c r="AI897" s="90" t="e">
        <f>_xll.qlTenorBasisForwardRate(TenorBasis3M,AF897,_xll.ohTrigger(trigger,$AA$36))</f>
        <v>#NUM!</v>
      </c>
      <c r="AJ897" s="90">
        <f>_xll.qlIndexFixing($AA$21,$AE897,TRUE,_xll.ohTrigger(trigger))</f>
        <v>1.8602434839229964E-2</v>
      </c>
      <c r="AK897" s="43" t="e">
        <f>_xll.qlIndexFixing($AA$6,$AE897,TRUE,trigger)</f>
        <v>#NUM!</v>
      </c>
      <c r="AL897" s="45" t="e">
        <f t="shared" si="29"/>
        <v>#NUM!</v>
      </c>
    </row>
    <row r="898" spans="30:38" x14ac:dyDescent="0.2">
      <c r="AD898" s="122" t="s">
        <v>88</v>
      </c>
      <c r="AE898" s="40">
        <f>_xll.qlInterestRateIndexFixingDate($AA$21,AF898)</f>
        <v>45672</v>
      </c>
      <c r="AF898" s="40">
        <f>_xll.qlCalendarAdvance(calendar,$AF897,AD898,,,trigger)</f>
        <v>45674</v>
      </c>
      <c r="AG898" s="40">
        <f>_xll.qlInterestRateIndexMaturity($AA$21,AF898,)</f>
        <v>45764</v>
      </c>
      <c r="AH898" s="43" t="e">
        <f>_xll.qlTenorBasisValue(TenorBasis3M,AF898,_xll.ohTrigger(trigger,$AA$36))</f>
        <v>#NUM!</v>
      </c>
      <c r="AI898" s="90" t="e">
        <f>_xll.qlTenorBasisForwardRate(TenorBasis3M,AF898,_xll.ohTrigger(trigger,$AA$36))</f>
        <v>#NUM!</v>
      </c>
      <c r="AJ898" s="90">
        <f>_xll.qlIndexFixing($AA$21,$AE898,TRUE,_xll.ohTrigger(trigger))</f>
        <v>1.8624319955509172E-2</v>
      </c>
      <c r="AK898" s="43" t="e">
        <f>_xll.qlIndexFixing($AA$6,$AE898,TRUE,trigger)</f>
        <v>#NUM!</v>
      </c>
      <c r="AL898" s="45" t="e">
        <f t="shared" si="29"/>
        <v>#NUM!</v>
      </c>
    </row>
    <row r="899" spans="30:38" x14ac:dyDescent="0.2">
      <c r="AD899" s="122" t="s">
        <v>88</v>
      </c>
      <c r="AE899" s="40">
        <f>_xll.qlInterestRateIndexFixingDate($AA$21,AF899)</f>
        <v>45679</v>
      </c>
      <c r="AF899" s="40">
        <f>_xll.qlCalendarAdvance(calendar,$AF898,AD899,,,trigger)</f>
        <v>45681</v>
      </c>
      <c r="AG899" s="40">
        <f>_xll.qlInterestRateIndexMaturity($AA$21,AF899,)</f>
        <v>45771</v>
      </c>
      <c r="AH899" s="43" t="e">
        <f>_xll.qlTenorBasisValue(TenorBasis3M,AF899,_xll.ohTrigger(trigger,$AA$36))</f>
        <v>#NUM!</v>
      </c>
      <c r="AI899" s="90" t="e">
        <f>_xll.qlTenorBasisForwardRate(TenorBasis3M,AF899,_xll.ohTrigger(trigger,$AA$36))</f>
        <v>#NUM!</v>
      </c>
      <c r="AJ899" s="90">
        <f>_xll.qlIndexFixing($AA$21,$AE899,TRUE,_xll.ohTrigger(trigger))</f>
        <v>1.8646201997460921E-2</v>
      </c>
      <c r="AK899" s="43" t="e">
        <f>_xll.qlIndexFixing($AA$6,$AE899,TRUE,trigger)</f>
        <v>#NUM!</v>
      </c>
      <c r="AL899" s="45" t="e">
        <f t="shared" si="29"/>
        <v>#NUM!</v>
      </c>
    </row>
    <row r="900" spans="30:38" x14ac:dyDescent="0.2">
      <c r="AD900" s="122" t="s">
        <v>88</v>
      </c>
      <c r="AE900" s="40">
        <f>_xll.qlInterestRateIndexFixingDate($AA$21,AF900)</f>
        <v>45686</v>
      </c>
      <c r="AF900" s="40">
        <f>_xll.qlCalendarAdvance(calendar,$AF899,AD900,,,trigger)</f>
        <v>45688</v>
      </c>
      <c r="AG900" s="40">
        <f>_xll.qlInterestRateIndexMaturity($AA$21,AF900,)</f>
        <v>45777</v>
      </c>
      <c r="AH900" s="43" t="e">
        <f>_xll.qlTenorBasisValue(TenorBasis3M,AF900,_xll.ohTrigger(trigger,$AA$36))</f>
        <v>#NUM!</v>
      </c>
      <c r="AI900" s="90" t="e">
        <f>_xll.qlTenorBasisForwardRate(TenorBasis3M,AF900,_xll.ohTrigger(trigger,$AA$36))</f>
        <v>#NUM!</v>
      </c>
      <c r="AJ900" s="90">
        <f>_xll.qlIndexFixing($AA$21,$AE900,TRUE,_xll.ohTrigger(trigger))</f>
        <v>1.8666035586110904E-2</v>
      </c>
      <c r="AK900" s="43" t="e">
        <f>_xll.qlIndexFixing($AA$6,$AE900,TRUE,trigger)</f>
        <v>#NUM!</v>
      </c>
      <c r="AL900" s="45" t="e">
        <f t="shared" ref="AL900:AL963" si="30">(AJ900-AK900)*10000</f>
        <v>#NUM!</v>
      </c>
    </row>
    <row r="901" spans="30:38" x14ac:dyDescent="0.2">
      <c r="AD901" s="122" t="s">
        <v>88</v>
      </c>
      <c r="AE901" s="40">
        <f>_xll.qlInterestRateIndexFixingDate($AA$21,AF901)</f>
        <v>45693</v>
      </c>
      <c r="AF901" s="40">
        <f>_xll.qlCalendarAdvance(calendar,$AF900,AD901,,,trigger)</f>
        <v>45695</v>
      </c>
      <c r="AG901" s="40">
        <f>_xll.qlInterestRateIndexMaturity($AA$21,AF901,)</f>
        <v>45784</v>
      </c>
      <c r="AH901" s="43" t="e">
        <f>_xll.qlTenorBasisValue(TenorBasis3M,AF901,_xll.ohTrigger(trigger,$AA$36))</f>
        <v>#NUM!</v>
      </c>
      <c r="AI901" s="90" t="e">
        <f>_xll.qlTenorBasisForwardRate(TenorBasis3M,AF901,_xll.ohTrigger(trigger,$AA$36))</f>
        <v>#NUM!</v>
      </c>
      <c r="AJ901" s="90">
        <f>_xll.qlIndexFixing($AA$21,$AE901,TRUE,_xll.ohTrigger(trigger))</f>
        <v>1.868791056655816E-2</v>
      </c>
      <c r="AK901" s="43" t="e">
        <f>_xll.qlIndexFixing($AA$6,$AE901,TRUE,trigger)</f>
        <v>#NUM!</v>
      </c>
      <c r="AL901" s="45" t="e">
        <f t="shared" si="30"/>
        <v>#NUM!</v>
      </c>
    </row>
    <row r="902" spans="30:38" x14ac:dyDescent="0.2">
      <c r="AD902" s="122" t="s">
        <v>88</v>
      </c>
      <c r="AE902" s="40">
        <f>_xll.qlInterestRateIndexFixingDate($AA$21,AF902)</f>
        <v>45700</v>
      </c>
      <c r="AF902" s="40">
        <f>_xll.qlCalendarAdvance(calendar,$AF901,AD902,,,trigger)</f>
        <v>45702</v>
      </c>
      <c r="AG902" s="40">
        <f>_xll.qlInterestRateIndexMaturity($AA$21,AF902,)</f>
        <v>45791</v>
      </c>
      <c r="AH902" s="43" t="e">
        <f>_xll.qlTenorBasisValue(TenorBasis3M,AF902,_xll.ohTrigger(trigger,$AA$36))</f>
        <v>#NUM!</v>
      </c>
      <c r="AI902" s="90" t="e">
        <f>_xll.qlTenorBasisForwardRate(TenorBasis3M,AF902,_xll.ohTrigger(trigger,$AA$36))</f>
        <v>#NUM!</v>
      </c>
      <c r="AJ902" s="90">
        <f>_xll.qlIndexFixing($AA$21,$AE902,TRUE,_xll.ohTrigger(trigger))</f>
        <v>1.8709782471362308E-2</v>
      </c>
      <c r="AK902" s="43" t="e">
        <f>_xll.qlIndexFixing($AA$6,$AE902,TRUE,trigger)</f>
        <v>#NUM!</v>
      </c>
      <c r="AL902" s="45" t="e">
        <f t="shared" si="30"/>
        <v>#NUM!</v>
      </c>
    </row>
    <row r="903" spans="30:38" x14ac:dyDescent="0.2">
      <c r="AD903" s="122" t="s">
        <v>88</v>
      </c>
      <c r="AE903" s="40">
        <f>_xll.qlInterestRateIndexFixingDate($AA$21,AF903)</f>
        <v>45707</v>
      </c>
      <c r="AF903" s="40">
        <f>_xll.qlCalendarAdvance(calendar,$AF902,AD903,,,trigger)</f>
        <v>45709</v>
      </c>
      <c r="AG903" s="40">
        <f>_xll.qlInterestRateIndexMaturity($AA$21,AF903,)</f>
        <v>45798</v>
      </c>
      <c r="AH903" s="43" t="e">
        <f>_xll.qlTenorBasisValue(TenorBasis3M,AF903,_xll.ohTrigger(trigger,$AA$36))</f>
        <v>#NUM!</v>
      </c>
      <c r="AI903" s="90" t="e">
        <f>_xll.qlTenorBasisForwardRate(TenorBasis3M,AF903,_xll.ohTrigger(trigger,$AA$36))</f>
        <v>#NUM!</v>
      </c>
      <c r="AJ903" s="90">
        <f>_xll.qlIndexFixing($AA$21,$AE903,TRUE,_xll.ohTrigger(trigger))</f>
        <v>1.8731651300474845E-2</v>
      </c>
      <c r="AK903" s="43" t="e">
        <f>_xll.qlIndexFixing($AA$6,$AE903,TRUE,trigger)</f>
        <v>#NUM!</v>
      </c>
      <c r="AL903" s="45" t="e">
        <f t="shared" si="30"/>
        <v>#NUM!</v>
      </c>
    </row>
    <row r="904" spans="30:38" x14ac:dyDescent="0.2">
      <c r="AD904" s="122" t="s">
        <v>88</v>
      </c>
      <c r="AE904" s="40">
        <f>_xll.qlInterestRateIndexFixingDate($AA$21,AF904)</f>
        <v>45714</v>
      </c>
      <c r="AF904" s="40">
        <f>_xll.qlCalendarAdvance(calendar,$AF903,AD904,,,trigger)</f>
        <v>45716</v>
      </c>
      <c r="AG904" s="40">
        <f>_xll.qlInterestRateIndexMaturity($AA$21,AF904,)</f>
        <v>45807</v>
      </c>
      <c r="AH904" s="43" t="e">
        <f>_xll.qlTenorBasisValue(TenorBasis3M,AF904,_xll.ohTrigger(trigger,$AA$36))</f>
        <v>#NUM!</v>
      </c>
      <c r="AI904" s="90" t="e">
        <f>_xll.qlTenorBasisForwardRate(TenorBasis3M,AF904,_xll.ohTrigger(trigger,$AA$36))</f>
        <v>#NUM!</v>
      </c>
      <c r="AJ904" s="90">
        <f>_xll.qlIndexFixing($AA$21,$AE904,TRUE,_xll.ohTrigger(trigger))</f>
        <v>1.8757615285259169E-2</v>
      </c>
      <c r="AK904" s="43" t="e">
        <f>_xll.qlIndexFixing($AA$6,$AE904,TRUE,trigger)</f>
        <v>#NUM!</v>
      </c>
      <c r="AL904" s="45" t="e">
        <f t="shared" si="30"/>
        <v>#NUM!</v>
      </c>
    </row>
    <row r="905" spans="30:38" x14ac:dyDescent="0.2">
      <c r="AD905" s="122" t="s">
        <v>88</v>
      </c>
      <c r="AE905" s="40">
        <f>_xll.qlInterestRateIndexFixingDate($AA$21,AF905)</f>
        <v>45721</v>
      </c>
      <c r="AF905" s="40">
        <f>_xll.qlCalendarAdvance(calendar,$AF904,AD905,,,trigger)</f>
        <v>45723</v>
      </c>
      <c r="AG905" s="40">
        <f>_xll.qlInterestRateIndexMaturity($AA$21,AF905,)</f>
        <v>45817</v>
      </c>
      <c r="AH905" s="43" t="e">
        <f>_xll.qlTenorBasisValue(TenorBasis3M,AF905,_xll.ohTrigger(trigger,$AA$36))</f>
        <v>#NUM!</v>
      </c>
      <c r="AI905" s="90" t="e">
        <f>_xll.qlTenorBasisForwardRate(TenorBasis3M,AF905,_xll.ohTrigger(trigger,$AA$36))</f>
        <v>#NUM!</v>
      </c>
      <c r="AJ905" s="90">
        <f>_xll.qlIndexFixing($AA$21,$AE905,TRUE,_xll.ohTrigger(trigger))</f>
        <v>1.8785631084880836E-2</v>
      </c>
      <c r="AK905" s="43" t="e">
        <f>_xll.qlIndexFixing($AA$6,$AE905,TRUE,trigger)</f>
        <v>#NUM!</v>
      </c>
      <c r="AL905" s="45" t="e">
        <f t="shared" si="30"/>
        <v>#NUM!</v>
      </c>
    </row>
    <row r="906" spans="30:38" x14ac:dyDescent="0.2">
      <c r="AD906" s="122" t="s">
        <v>88</v>
      </c>
      <c r="AE906" s="40">
        <f>_xll.qlInterestRateIndexFixingDate($AA$21,AF906)</f>
        <v>45728</v>
      </c>
      <c r="AF906" s="40">
        <f>_xll.qlCalendarAdvance(calendar,$AF905,AD906,,,trigger)</f>
        <v>45730</v>
      </c>
      <c r="AG906" s="40">
        <f>_xll.qlInterestRateIndexMaturity($AA$21,AF906,)</f>
        <v>45824</v>
      </c>
      <c r="AH906" s="43" t="e">
        <f>_xll.qlTenorBasisValue(TenorBasis3M,AF906,_xll.ohTrigger(trigger,$AA$36))</f>
        <v>#NUM!</v>
      </c>
      <c r="AI906" s="90" t="e">
        <f>_xll.qlTenorBasisForwardRate(TenorBasis3M,AF906,_xll.ohTrigger(trigger,$AA$36))</f>
        <v>#NUM!</v>
      </c>
      <c r="AJ906" s="90">
        <f>_xll.qlIndexFixing($AA$21,$AE906,TRUE,_xll.ohTrigger(trigger))</f>
        <v>1.8807495281304407E-2</v>
      </c>
      <c r="AK906" s="43" t="e">
        <f>_xll.qlIndexFixing($AA$6,$AE906,TRUE,trigger)</f>
        <v>#NUM!</v>
      </c>
      <c r="AL906" s="45" t="e">
        <f t="shared" si="30"/>
        <v>#NUM!</v>
      </c>
    </row>
    <row r="907" spans="30:38" x14ac:dyDescent="0.2">
      <c r="AD907" s="122" t="s">
        <v>88</v>
      </c>
      <c r="AE907" s="40">
        <f>_xll.qlInterestRateIndexFixingDate($AA$21,AF907)</f>
        <v>45735</v>
      </c>
      <c r="AF907" s="40">
        <f>_xll.qlCalendarAdvance(calendar,$AF906,AD907,,,trigger)</f>
        <v>45737</v>
      </c>
      <c r="AG907" s="40">
        <f>_xll.qlInterestRateIndexMaturity($AA$21,AF907,)</f>
        <v>45831</v>
      </c>
      <c r="AH907" s="43" t="e">
        <f>_xll.qlTenorBasisValue(TenorBasis3M,AF907,_xll.ohTrigger(trigger,$AA$36))</f>
        <v>#NUM!</v>
      </c>
      <c r="AI907" s="90" t="e">
        <f>_xll.qlTenorBasisForwardRate(TenorBasis3M,AF907,_xll.ohTrigger(trigger,$AA$36))</f>
        <v>#NUM!</v>
      </c>
      <c r="AJ907" s="90">
        <f>_xll.qlIndexFixing($AA$21,$AE907,TRUE,_xll.ohTrigger(trigger))</f>
        <v>1.8829356407618705E-2</v>
      </c>
      <c r="AK907" s="43" t="e">
        <f>_xll.qlIndexFixing($AA$6,$AE907,TRUE,trigger)</f>
        <v>#NUM!</v>
      </c>
      <c r="AL907" s="45" t="e">
        <f t="shared" si="30"/>
        <v>#NUM!</v>
      </c>
    </row>
    <row r="908" spans="30:38" x14ac:dyDescent="0.2">
      <c r="AD908" s="122" t="s">
        <v>88</v>
      </c>
      <c r="AE908" s="40">
        <f>_xll.qlInterestRateIndexFixingDate($AA$21,AF908)</f>
        <v>45742</v>
      </c>
      <c r="AF908" s="40">
        <f>_xll.qlCalendarAdvance(calendar,$AF907,AD908,,,trigger)</f>
        <v>45744</v>
      </c>
      <c r="AG908" s="40">
        <f>_xll.qlInterestRateIndexMaturity($AA$21,AF908,)</f>
        <v>45838</v>
      </c>
      <c r="AH908" s="43" t="e">
        <f>_xll.qlTenorBasisValue(TenorBasis3M,AF908,_xll.ohTrigger(trigger,$AA$36))</f>
        <v>#NUM!</v>
      </c>
      <c r="AI908" s="90" t="e">
        <f>_xll.qlTenorBasisForwardRate(TenorBasis3M,AF908,_xll.ohTrigger(trigger,$AA$36))</f>
        <v>#NUM!</v>
      </c>
      <c r="AJ908" s="90">
        <f>_xll.qlIndexFixing($AA$21,$AE908,TRUE,_xll.ohTrigger(trigger))</f>
        <v>1.8851214463768459E-2</v>
      </c>
      <c r="AK908" s="43" t="e">
        <f>_xll.qlIndexFixing($AA$6,$AE908,TRUE,trigger)</f>
        <v>#NUM!</v>
      </c>
      <c r="AL908" s="45" t="e">
        <f t="shared" si="30"/>
        <v>#NUM!</v>
      </c>
    </row>
    <row r="909" spans="30:38" x14ac:dyDescent="0.2">
      <c r="AD909" s="122" t="s">
        <v>88</v>
      </c>
      <c r="AE909" s="40">
        <f>_xll.qlInterestRateIndexFixingDate($AA$21,AF909)</f>
        <v>45749</v>
      </c>
      <c r="AF909" s="40">
        <f>_xll.qlCalendarAdvance(calendar,$AF908,AD909,,,trigger)</f>
        <v>45751</v>
      </c>
      <c r="AG909" s="40">
        <f>_xll.qlInterestRateIndexMaturity($AA$21,AF909,)</f>
        <v>45842</v>
      </c>
      <c r="AH909" s="43" t="e">
        <f>_xll.qlTenorBasisValue(TenorBasis3M,AF909,_xll.ohTrigger(trigger,$AA$36))</f>
        <v>#NUM!</v>
      </c>
      <c r="AI909" s="90" t="e">
        <f>_xll.qlTenorBasisForwardRate(TenorBasis3M,AF909,_xll.ohTrigger(trigger,$AA$36))</f>
        <v>#NUM!</v>
      </c>
      <c r="AJ909" s="90">
        <f>_xll.qlIndexFixing($AA$21,$AE909,TRUE,_xll.ohTrigger(trigger))</f>
        <v>1.8866907111747398E-2</v>
      </c>
      <c r="AK909" s="43" t="e">
        <f>_xll.qlIndexFixing($AA$6,$AE909,TRUE,trigger)</f>
        <v>#NUM!</v>
      </c>
      <c r="AL909" s="45" t="e">
        <f t="shared" si="30"/>
        <v>#NUM!</v>
      </c>
    </row>
    <row r="910" spans="30:38" x14ac:dyDescent="0.2">
      <c r="AD910" s="122" t="s">
        <v>88</v>
      </c>
      <c r="AE910" s="40">
        <f>_xll.qlInterestRateIndexFixingDate($AA$21,AF910)</f>
        <v>45756</v>
      </c>
      <c r="AF910" s="40">
        <f>_xll.qlCalendarAdvance(calendar,$AF909,AD910,,,trigger)</f>
        <v>45758</v>
      </c>
      <c r="AG910" s="40">
        <f>_xll.qlInterestRateIndexMaturity($AA$21,AF910,)</f>
        <v>45849</v>
      </c>
      <c r="AH910" s="43" t="e">
        <f>_xll.qlTenorBasisValue(TenorBasis3M,AF910,_xll.ohTrigger(trigger,$AA$36))</f>
        <v>#NUM!</v>
      </c>
      <c r="AI910" s="90" t="e">
        <f>_xll.qlTenorBasisForwardRate(TenorBasis3M,AF910,_xll.ohTrigger(trigger,$AA$36))</f>
        <v>#NUM!</v>
      </c>
      <c r="AJ910" s="90">
        <f>_xll.qlIndexFixing($AA$21,$AE910,TRUE,_xll.ohTrigger(trigger))</f>
        <v>1.8888756256039019E-2</v>
      </c>
      <c r="AK910" s="43" t="e">
        <f>_xll.qlIndexFixing($AA$6,$AE910,TRUE,trigger)</f>
        <v>#NUM!</v>
      </c>
      <c r="AL910" s="45" t="e">
        <f t="shared" si="30"/>
        <v>#NUM!</v>
      </c>
    </row>
    <row r="911" spans="30:38" x14ac:dyDescent="0.2">
      <c r="AD911" s="122" t="s">
        <v>88</v>
      </c>
      <c r="AE911" s="40">
        <f>_xll.qlInterestRateIndexFixingDate($AA$21,AF911)</f>
        <v>45763</v>
      </c>
      <c r="AF911" s="40">
        <f>_xll.qlCalendarAdvance(calendar,$AF910,AD911,,,trigger)</f>
        <v>45769</v>
      </c>
      <c r="AG911" s="40">
        <f>_xll.qlInterestRateIndexMaturity($AA$21,AF911,)</f>
        <v>45860</v>
      </c>
      <c r="AH911" s="43" t="e">
        <f>_xll.qlTenorBasisValue(TenorBasis3M,AF911,_xll.ohTrigger(trigger,$AA$36))</f>
        <v>#NUM!</v>
      </c>
      <c r="AI911" s="90" t="e">
        <f>_xll.qlTenorBasisForwardRate(TenorBasis3M,AF911,_xll.ohTrigger(trigger,$AA$36))</f>
        <v>#NUM!</v>
      </c>
      <c r="AJ911" s="90">
        <f>_xll.qlIndexFixing($AA$21,$AE911,TRUE,_xll.ohTrigger(trigger))</f>
        <v>1.8923084415308926E-2</v>
      </c>
      <c r="AK911" s="43" t="e">
        <f>_xll.qlIndexFixing($AA$6,$AE911,TRUE,trigger)</f>
        <v>#NUM!</v>
      </c>
      <c r="AL911" s="45" t="e">
        <f t="shared" si="30"/>
        <v>#NUM!</v>
      </c>
    </row>
    <row r="912" spans="30:38" x14ac:dyDescent="0.2">
      <c r="AD912" s="122" t="s">
        <v>88</v>
      </c>
      <c r="AE912" s="40">
        <f>_xll.qlInterestRateIndexFixingDate($AA$21,AF912)</f>
        <v>45772</v>
      </c>
      <c r="AF912" s="40">
        <f>_xll.qlCalendarAdvance(calendar,$AF911,AD912,,,trigger)</f>
        <v>45776</v>
      </c>
      <c r="AG912" s="40">
        <f>_xll.qlInterestRateIndexMaturity($AA$21,AF912,)</f>
        <v>45867</v>
      </c>
      <c r="AH912" s="43" t="e">
        <f>_xll.qlTenorBasisValue(TenorBasis3M,AF912,_xll.ohTrigger(trigger,$AA$36))</f>
        <v>#NUM!</v>
      </c>
      <c r="AI912" s="90" t="e">
        <f>_xll.qlTenorBasisForwardRate(TenorBasis3M,AF912,_xll.ohTrigger(trigger,$AA$36))</f>
        <v>#NUM!</v>
      </c>
      <c r="AJ912" s="90">
        <f>_xll.qlIndexFixing($AA$21,$AE912,TRUE,_xll.ohTrigger(trigger))</f>
        <v>1.8944925655462543E-2</v>
      </c>
      <c r="AK912" s="43" t="e">
        <f>_xll.qlIndexFixing($AA$6,$AE912,TRUE,trigger)</f>
        <v>#NUM!</v>
      </c>
      <c r="AL912" s="45" t="e">
        <f t="shared" si="30"/>
        <v>#NUM!</v>
      </c>
    </row>
    <row r="913" spans="30:38" x14ac:dyDescent="0.2">
      <c r="AD913" s="122" t="s">
        <v>88</v>
      </c>
      <c r="AE913" s="40">
        <f>_xll.qlInterestRateIndexFixingDate($AA$21,AF913)</f>
        <v>45779</v>
      </c>
      <c r="AF913" s="40">
        <f>_xll.qlCalendarAdvance(calendar,$AF912,AD913,,,trigger)</f>
        <v>45783</v>
      </c>
      <c r="AG913" s="40">
        <f>_xll.qlInterestRateIndexMaturity($AA$21,AF913,)</f>
        <v>45875</v>
      </c>
      <c r="AH913" s="43" t="e">
        <f>_xll.qlTenorBasisValue(TenorBasis3M,AF913,_xll.ohTrigger(trigger,$AA$36))</f>
        <v>#NUM!</v>
      </c>
      <c r="AI913" s="90" t="e">
        <f>_xll.qlTenorBasisForwardRate(TenorBasis3M,AF913,_xll.ohTrigger(trigger,$AA$36))</f>
        <v>#NUM!</v>
      </c>
      <c r="AJ913" s="90">
        <f>_xll.qlIndexFixing($AA$21,$AE913,TRUE,_xll.ohTrigger(trigger))</f>
        <v>1.8968822006488945E-2</v>
      </c>
      <c r="AK913" s="43" t="e">
        <f>_xll.qlIndexFixing($AA$6,$AE913,TRUE,trigger)</f>
        <v>#NUM!</v>
      </c>
      <c r="AL913" s="45" t="e">
        <f t="shared" si="30"/>
        <v>#NUM!</v>
      </c>
    </row>
    <row r="914" spans="30:38" x14ac:dyDescent="0.2">
      <c r="AD914" s="122" t="s">
        <v>88</v>
      </c>
      <c r="AE914" s="40">
        <f>_xll.qlInterestRateIndexFixingDate($AA$21,AF914)</f>
        <v>45786</v>
      </c>
      <c r="AF914" s="40">
        <f>_xll.qlCalendarAdvance(calendar,$AF913,AD914,,,trigger)</f>
        <v>45790</v>
      </c>
      <c r="AG914" s="40">
        <f>_xll.qlInterestRateIndexMaturity($AA$21,AF914,)</f>
        <v>45882</v>
      </c>
      <c r="AH914" s="43" t="e">
        <f>_xll.qlTenorBasisValue(TenorBasis3M,AF914,_xll.ohTrigger(trigger,$AA$36))</f>
        <v>#NUM!</v>
      </c>
      <c r="AI914" s="90" t="e">
        <f>_xll.qlTenorBasisForwardRate(TenorBasis3M,AF914,_xll.ohTrigger(trigger,$AA$36))</f>
        <v>#NUM!</v>
      </c>
      <c r="AJ914" s="90">
        <f>_xll.qlIndexFixing($AA$21,$AE914,TRUE,_xll.ohTrigger(trigger))</f>
        <v>1.8990658027584581E-2</v>
      </c>
      <c r="AK914" s="43" t="e">
        <f>_xll.qlIndexFixing($AA$6,$AE914,TRUE,trigger)</f>
        <v>#NUM!</v>
      </c>
      <c r="AL914" s="45" t="e">
        <f t="shared" si="30"/>
        <v>#NUM!</v>
      </c>
    </row>
    <row r="915" spans="30:38" x14ac:dyDescent="0.2">
      <c r="AD915" s="122" t="s">
        <v>88</v>
      </c>
      <c r="AE915" s="40">
        <f>_xll.qlInterestRateIndexFixingDate($AA$21,AF915)</f>
        <v>45793</v>
      </c>
      <c r="AF915" s="40">
        <f>_xll.qlCalendarAdvance(calendar,$AF914,AD915,,,trigger)</f>
        <v>45797</v>
      </c>
      <c r="AG915" s="40">
        <f>_xll.qlInterestRateIndexMaturity($AA$21,AF915,)</f>
        <v>45889</v>
      </c>
      <c r="AH915" s="43" t="e">
        <f>_xll.qlTenorBasisValue(TenorBasis3M,AF915,_xll.ohTrigger(trigger,$AA$36))</f>
        <v>#NUM!</v>
      </c>
      <c r="AI915" s="90" t="e">
        <f>_xll.qlTenorBasisForwardRate(TenorBasis3M,AF915,_xll.ohTrigger(trigger,$AA$36))</f>
        <v>#NUM!</v>
      </c>
      <c r="AJ915" s="90">
        <f>_xll.qlIndexFixing($AA$21,$AE915,TRUE,_xll.ohTrigger(trigger))</f>
        <v>1.9012490975803483E-2</v>
      </c>
      <c r="AK915" s="43" t="e">
        <f>_xll.qlIndexFixing($AA$6,$AE915,TRUE,trigger)</f>
        <v>#NUM!</v>
      </c>
      <c r="AL915" s="45" t="e">
        <f t="shared" si="30"/>
        <v>#NUM!</v>
      </c>
    </row>
    <row r="916" spans="30:38" x14ac:dyDescent="0.2">
      <c r="AD916" s="122" t="s">
        <v>88</v>
      </c>
      <c r="AE916" s="40">
        <f>_xll.qlInterestRateIndexFixingDate($AA$21,AF916)</f>
        <v>45800</v>
      </c>
      <c r="AF916" s="40">
        <f>_xll.qlCalendarAdvance(calendar,$AF915,AD916,,,trigger)</f>
        <v>45804</v>
      </c>
      <c r="AG916" s="40">
        <f>_xll.qlInterestRateIndexMaturity($AA$21,AF916,)</f>
        <v>45896</v>
      </c>
      <c r="AH916" s="43" t="e">
        <f>_xll.qlTenorBasisValue(TenorBasis3M,AF916,_xll.ohTrigger(trigger,$AA$36))</f>
        <v>#NUM!</v>
      </c>
      <c r="AI916" s="90" t="e">
        <f>_xll.qlTenorBasisForwardRate(TenorBasis3M,AF916,_xll.ohTrigger(trigger,$AA$36))</f>
        <v>#NUM!</v>
      </c>
      <c r="AJ916" s="90">
        <f>_xll.qlIndexFixing($AA$21,$AE916,TRUE,_xll.ohTrigger(trigger))</f>
        <v>1.9034320851094386E-2</v>
      </c>
      <c r="AK916" s="43" t="e">
        <f>_xll.qlIndexFixing($AA$6,$AE916,TRUE,trigger)</f>
        <v>#NUM!</v>
      </c>
      <c r="AL916" s="45" t="e">
        <f t="shared" si="30"/>
        <v>#NUM!</v>
      </c>
    </row>
    <row r="917" spans="30:38" x14ac:dyDescent="0.2">
      <c r="AD917" s="122" t="s">
        <v>88</v>
      </c>
      <c r="AE917" s="40">
        <f>_xll.qlInterestRateIndexFixingDate($AA$21,AF917)</f>
        <v>45807</v>
      </c>
      <c r="AF917" s="40">
        <f>_xll.qlCalendarAdvance(calendar,$AF916,AD917,,,trigger)</f>
        <v>45811</v>
      </c>
      <c r="AG917" s="40">
        <f>_xll.qlInterestRateIndexMaturity($AA$21,AF917,)</f>
        <v>45903</v>
      </c>
      <c r="AH917" s="43" t="e">
        <f>_xll.qlTenorBasisValue(TenorBasis3M,AF917,_xll.ohTrigger(trigger,$AA$36))</f>
        <v>#NUM!</v>
      </c>
      <c r="AI917" s="90" t="e">
        <f>_xll.qlTenorBasisForwardRate(TenorBasis3M,AF917,_xll.ohTrigger(trigger,$AA$36))</f>
        <v>#NUM!</v>
      </c>
      <c r="AJ917" s="90">
        <f>_xll.qlIndexFixing($AA$21,$AE917,TRUE,_xll.ohTrigger(trigger))</f>
        <v>1.9056147653406026E-2</v>
      </c>
      <c r="AK917" s="43" t="e">
        <f>_xll.qlIndexFixing($AA$6,$AE917,TRUE,trigger)</f>
        <v>#NUM!</v>
      </c>
      <c r="AL917" s="45" t="e">
        <f t="shared" si="30"/>
        <v>#NUM!</v>
      </c>
    </row>
    <row r="918" spans="30:38" x14ac:dyDescent="0.2">
      <c r="AD918" s="122" t="s">
        <v>88</v>
      </c>
      <c r="AE918" s="40">
        <f>_xll.qlInterestRateIndexFixingDate($AA$21,AF918)</f>
        <v>45814</v>
      </c>
      <c r="AF918" s="40">
        <f>_xll.qlCalendarAdvance(calendar,$AF917,AD918,,,trigger)</f>
        <v>45818</v>
      </c>
      <c r="AG918" s="40">
        <f>_xll.qlInterestRateIndexMaturity($AA$21,AF918,)</f>
        <v>45910</v>
      </c>
      <c r="AH918" s="43" t="e">
        <f>_xll.qlTenorBasisValue(TenorBasis3M,AF918,_xll.ohTrigger(trigger,$AA$36))</f>
        <v>#NUM!</v>
      </c>
      <c r="AI918" s="90" t="e">
        <f>_xll.qlTenorBasisForwardRate(TenorBasis3M,AF918,_xll.ohTrigger(trigger,$AA$36))</f>
        <v>#NUM!</v>
      </c>
      <c r="AJ918" s="90">
        <f>_xll.qlIndexFixing($AA$21,$AE918,TRUE,_xll.ohTrigger(trigger))</f>
        <v>1.9077971382683665E-2</v>
      </c>
      <c r="AK918" s="43" t="e">
        <f>_xll.qlIndexFixing($AA$6,$AE918,TRUE,trigger)</f>
        <v>#NUM!</v>
      </c>
      <c r="AL918" s="45" t="e">
        <f t="shared" si="30"/>
        <v>#NUM!</v>
      </c>
    </row>
    <row r="919" spans="30:38" x14ac:dyDescent="0.2">
      <c r="AD919" s="122" t="s">
        <v>88</v>
      </c>
      <c r="AE919" s="40">
        <f>_xll.qlInterestRateIndexFixingDate($AA$21,AF919)</f>
        <v>45821</v>
      </c>
      <c r="AF919" s="40">
        <f>_xll.qlCalendarAdvance(calendar,$AF918,AD919,,,trigger)</f>
        <v>45825</v>
      </c>
      <c r="AG919" s="40">
        <f>_xll.qlInterestRateIndexMaturity($AA$21,AF919,)</f>
        <v>45917</v>
      </c>
      <c r="AH919" s="43" t="e">
        <f>_xll.qlTenorBasisValue(TenorBasis3M,AF919,_xll.ohTrigger(trigger,$AA$36))</f>
        <v>#NUM!</v>
      </c>
      <c r="AI919" s="90" t="e">
        <f>_xll.qlTenorBasisForwardRate(TenorBasis3M,AF919,_xll.ohTrigger(trigger,$AA$36))</f>
        <v>#NUM!</v>
      </c>
      <c r="AJ919" s="90">
        <f>_xll.qlIndexFixing($AA$21,$AE919,TRUE,_xll.ohTrigger(trigger))</f>
        <v>1.9099792038876039E-2</v>
      </c>
      <c r="AK919" s="43" t="e">
        <f>_xll.qlIndexFixing($AA$6,$AE919,TRUE,trigger)</f>
        <v>#NUM!</v>
      </c>
      <c r="AL919" s="45" t="e">
        <f t="shared" si="30"/>
        <v>#NUM!</v>
      </c>
    </row>
    <row r="920" spans="30:38" x14ac:dyDescent="0.2">
      <c r="AD920" s="122" t="s">
        <v>88</v>
      </c>
      <c r="AE920" s="40">
        <f>_xll.qlInterestRateIndexFixingDate($AA$21,AF920)</f>
        <v>45828</v>
      </c>
      <c r="AF920" s="40">
        <f>_xll.qlCalendarAdvance(calendar,$AF919,AD920,,,trigger)</f>
        <v>45832</v>
      </c>
      <c r="AG920" s="40">
        <f>_xll.qlInterestRateIndexMaturity($AA$21,AF920,)</f>
        <v>45924</v>
      </c>
      <c r="AH920" s="43" t="e">
        <f>_xll.qlTenorBasisValue(TenorBasis3M,AF920,_xll.ohTrigger(trigger,$AA$36))</f>
        <v>#NUM!</v>
      </c>
      <c r="AI920" s="90" t="e">
        <f>_xll.qlTenorBasisForwardRate(TenorBasis3M,AF920,_xll.ohTrigger(trigger,$AA$36))</f>
        <v>#NUM!</v>
      </c>
      <c r="AJ920" s="90">
        <f>_xll.qlIndexFixing($AA$21,$AE920,TRUE,_xll.ohTrigger(trigger))</f>
        <v>1.9121609621930147E-2</v>
      </c>
      <c r="AK920" s="43" t="e">
        <f>_xll.qlIndexFixing($AA$6,$AE920,TRUE,trigger)</f>
        <v>#NUM!</v>
      </c>
      <c r="AL920" s="45" t="e">
        <f t="shared" si="30"/>
        <v>#NUM!</v>
      </c>
    </row>
    <row r="921" spans="30:38" x14ac:dyDescent="0.2">
      <c r="AD921" s="122" t="s">
        <v>88</v>
      </c>
      <c r="AE921" s="40">
        <f>_xll.qlInterestRateIndexFixingDate($AA$21,AF921)</f>
        <v>45835</v>
      </c>
      <c r="AF921" s="40">
        <f>_xll.qlCalendarAdvance(calendar,$AF920,AD921,,,trigger)</f>
        <v>45839</v>
      </c>
      <c r="AG921" s="40">
        <f>_xll.qlInterestRateIndexMaturity($AA$21,AF921,)</f>
        <v>45931</v>
      </c>
      <c r="AH921" s="43" t="e">
        <f>_xll.qlTenorBasisValue(TenorBasis3M,AF921,_xll.ohTrigger(trigger,$AA$36))</f>
        <v>#NUM!</v>
      </c>
      <c r="AI921" s="90" t="e">
        <f>_xll.qlTenorBasisForwardRate(TenorBasis3M,AF921,_xll.ohTrigger(trigger,$AA$36))</f>
        <v>#NUM!</v>
      </c>
      <c r="AJ921" s="90">
        <f>_xll.qlIndexFixing($AA$21,$AE921,TRUE,_xll.ohTrigger(trigger))</f>
        <v>1.914342413179386E-2</v>
      </c>
      <c r="AK921" s="43" t="e">
        <f>_xll.qlIndexFixing($AA$6,$AE921,TRUE,trigger)</f>
        <v>#NUM!</v>
      </c>
      <c r="AL921" s="45" t="e">
        <f t="shared" si="30"/>
        <v>#NUM!</v>
      </c>
    </row>
    <row r="922" spans="30:38" x14ac:dyDescent="0.2">
      <c r="AD922" s="122" t="s">
        <v>88</v>
      </c>
      <c r="AE922" s="40">
        <f>_xll.qlInterestRateIndexFixingDate($AA$21,AF922)</f>
        <v>45842</v>
      </c>
      <c r="AF922" s="40">
        <f>_xll.qlCalendarAdvance(calendar,$AF921,AD922,,,trigger)</f>
        <v>45846</v>
      </c>
      <c r="AG922" s="40">
        <f>_xll.qlInterestRateIndexMaturity($AA$21,AF922,)</f>
        <v>45938</v>
      </c>
      <c r="AH922" s="43" t="e">
        <f>_xll.qlTenorBasisValue(TenorBasis3M,AF922,_xll.ohTrigger(trigger,$AA$36))</f>
        <v>#NUM!</v>
      </c>
      <c r="AI922" s="90" t="e">
        <f>_xll.qlTenorBasisForwardRate(TenorBasis3M,AF922,_xll.ohTrigger(trigger,$AA$36))</f>
        <v>#NUM!</v>
      </c>
      <c r="AJ922" s="90">
        <f>_xll.qlIndexFixing($AA$21,$AE922,TRUE,_xll.ohTrigger(trigger))</f>
        <v>1.9165234588828194E-2</v>
      </c>
      <c r="AK922" s="43" t="e">
        <f>_xll.qlIndexFixing($AA$6,$AE922,TRUE,trigger)</f>
        <v>#NUM!</v>
      </c>
      <c r="AL922" s="45" t="e">
        <f t="shared" si="30"/>
        <v>#NUM!</v>
      </c>
    </row>
    <row r="923" spans="30:38" x14ac:dyDescent="0.2">
      <c r="AD923" s="122" t="s">
        <v>88</v>
      </c>
      <c r="AE923" s="40">
        <f>_xll.qlInterestRateIndexFixingDate($AA$21,AF923)</f>
        <v>45849</v>
      </c>
      <c r="AF923" s="40">
        <f>_xll.qlCalendarAdvance(calendar,$AF922,AD923,,,trigger)</f>
        <v>45853</v>
      </c>
      <c r="AG923" s="40">
        <f>_xll.qlInterestRateIndexMaturity($AA$21,AF923,)</f>
        <v>45945</v>
      </c>
      <c r="AH923" s="43" t="e">
        <f>_xll.qlTenorBasisValue(TenorBasis3M,AF923,_xll.ohTrigger(trigger,$AA$36))</f>
        <v>#NUM!</v>
      </c>
      <c r="AI923" s="90" t="e">
        <f>_xll.qlTenorBasisForwardRate(TenorBasis3M,AF923,_xll.ohTrigger(trigger,$AA$36))</f>
        <v>#NUM!</v>
      </c>
      <c r="AJ923" s="90">
        <f>_xll.qlIndexFixing($AA$21,$AE923,TRUE,_xll.ohTrigger(trigger))</f>
        <v>1.9187033968023012E-2</v>
      </c>
      <c r="AK923" s="43" t="e">
        <f>_xll.qlIndexFixing($AA$6,$AE923,TRUE,trigger)</f>
        <v>#NUM!</v>
      </c>
      <c r="AL923" s="45" t="e">
        <f t="shared" si="30"/>
        <v>#NUM!</v>
      </c>
    </row>
    <row r="924" spans="30:38" x14ac:dyDescent="0.2">
      <c r="AD924" s="122" t="s">
        <v>88</v>
      </c>
      <c r="AE924" s="40">
        <f>_xll.qlInterestRateIndexFixingDate($AA$21,AF924)</f>
        <v>45856</v>
      </c>
      <c r="AF924" s="40">
        <f>_xll.qlCalendarAdvance(calendar,$AF923,AD924,,,trigger)</f>
        <v>45860</v>
      </c>
      <c r="AG924" s="40">
        <f>_xll.qlInterestRateIndexMaturity($AA$21,AF924,)</f>
        <v>45952</v>
      </c>
      <c r="AH924" s="43" t="e">
        <f>_xll.qlTenorBasisValue(TenorBasis3M,AF924,_xll.ohTrigger(trigger,$AA$36))</f>
        <v>#NUM!</v>
      </c>
      <c r="AI924" s="90" t="e">
        <f>_xll.qlTenorBasisForwardRate(TenorBasis3M,AF924,_xll.ohTrigger(trigger,$AA$36))</f>
        <v>#NUM!</v>
      </c>
      <c r="AJ924" s="90">
        <f>_xll.qlIndexFixing($AA$21,$AE924,TRUE,_xll.ohTrigger(trigger))</f>
        <v>1.9208812940343378E-2</v>
      </c>
      <c r="AK924" s="43" t="e">
        <f>_xll.qlIndexFixing($AA$6,$AE924,TRUE,trigger)</f>
        <v>#NUM!</v>
      </c>
      <c r="AL924" s="45" t="e">
        <f t="shared" si="30"/>
        <v>#NUM!</v>
      </c>
    </row>
    <row r="925" spans="30:38" x14ac:dyDescent="0.2">
      <c r="AD925" s="122" t="s">
        <v>88</v>
      </c>
      <c r="AE925" s="40">
        <f>_xll.qlInterestRateIndexFixingDate($AA$21,AF925)</f>
        <v>45863</v>
      </c>
      <c r="AF925" s="40">
        <f>_xll.qlCalendarAdvance(calendar,$AF924,AD925,,,trigger)</f>
        <v>45867</v>
      </c>
      <c r="AG925" s="40">
        <f>_xll.qlInterestRateIndexMaturity($AA$21,AF925,)</f>
        <v>45959</v>
      </c>
      <c r="AH925" s="43" t="e">
        <f>_xll.qlTenorBasisValue(TenorBasis3M,AF925,_xll.ohTrigger(trigger,$AA$36))</f>
        <v>#NUM!</v>
      </c>
      <c r="AI925" s="90" t="e">
        <f>_xll.qlTenorBasisForwardRate(TenorBasis3M,AF925,_xll.ohTrigger(trigger,$AA$36))</f>
        <v>#NUM!</v>
      </c>
      <c r="AJ925" s="90">
        <f>_xll.qlIndexFixing($AA$21,$AE925,TRUE,_xll.ohTrigger(trigger))</f>
        <v>1.9230562172015544E-2</v>
      </c>
      <c r="AK925" s="43" t="e">
        <f>_xll.qlIndexFixing($AA$6,$AE925,TRUE,trigger)</f>
        <v>#NUM!</v>
      </c>
      <c r="AL925" s="45" t="e">
        <f t="shared" si="30"/>
        <v>#NUM!</v>
      </c>
    </row>
    <row r="926" spans="30:38" x14ac:dyDescent="0.2">
      <c r="AD926" s="122" t="s">
        <v>88</v>
      </c>
      <c r="AE926" s="40">
        <f>_xll.qlInterestRateIndexFixingDate($AA$21,AF926)</f>
        <v>45870</v>
      </c>
      <c r="AF926" s="40">
        <f>_xll.qlCalendarAdvance(calendar,$AF925,AD926,,,trigger)</f>
        <v>45874</v>
      </c>
      <c r="AG926" s="40">
        <f>_xll.qlInterestRateIndexMaturity($AA$21,AF926,)</f>
        <v>45966</v>
      </c>
      <c r="AH926" s="43" t="e">
        <f>_xll.qlTenorBasisValue(TenorBasis3M,AF926,_xll.ohTrigger(trigger,$AA$36))</f>
        <v>#NUM!</v>
      </c>
      <c r="AI926" s="90" t="e">
        <f>_xll.qlTenorBasisForwardRate(TenorBasis3M,AF926,_xll.ohTrigger(trigger,$AA$36))</f>
        <v>#NUM!</v>
      </c>
      <c r="AJ926" s="90">
        <f>_xll.qlIndexFixing($AA$21,$AE926,TRUE,_xll.ohTrigger(trigger))</f>
        <v>1.9252272329055482E-2</v>
      </c>
      <c r="AK926" s="43" t="e">
        <f>_xll.qlIndexFixing($AA$6,$AE926,TRUE,trigger)</f>
        <v>#NUM!</v>
      </c>
      <c r="AL926" s="45" t="e">
        <f t="shared" si="30"/>
        <v>#NUM!</v>
      </c>
    </row>
    <row r="927" spans="30:38" x14ac:dyDescent="0.2">
      <c r="AD927" s="122" t="s">
        <v>88</v>
      </c>
      <c r="AE927" s="40">
        <f>_xll.qlInterestRateIndexFixingDate($AA$21,AF927)</f>
        <v>45877</v>
      </c>
      <c r="AF927" s="40">
        <f>_xll.qlCalendarAdvance(calendar,$AF926,AD927,,,trigger)</f>
        <v>45881</v>
      </c>
      <c r="AG927" s="40">
        <f>_xll.qlInterestRateIndexMaturity($AA$21,AF927,)</f>
        <v>45973</v>
      </c>
      <c r="AH927" s="43" t="e">
        <f>_xll.qlTenorBasisValue(TenorBasis3M,AF927,_xll.ohTrigger(trigger,$AA$36))</f>
        <v>#NUM!</v>
      </c>
      <c r="AI927" s="90" t="e">
        <f>_xll.qlTenorBasisForwardRate(TenorBasis3M,AF927,_xll.ohTrigger(trigger,$AA$36))</f>
        <v>#NUM!</v>
      </c>
      <c r="AJ927" s="90">
        <f>_xll.qlIndexFixing($AA$21,$AE927,TRUE,_xll.ohTrigger(trigger))</f>
        <v>1.927393407728107E-2</v>
      </c>
      <c r="AK927" s="43" t="e">
        <f>_xll.qlIndexFixing($AA$6,$AE927,TRUE,trigger)</f>
        <v>#NUM!</v>
      </c>
      <c r="AL927" s="45" t="e">
        <f t="shared" si="30"/>
        <v>#NUM!</v>
      </c>
    </row>
    <row r="928" spans="30:38" x14ac:dyDescent="0.2">
      <c r="AD928" s="122" t="s">
        <v>88</v>
      </c>
      <c r="AE928" s="40">
        <f>_xll.qlInterestRateIndexFixingDate($AA$21,AF928)</f>
        <v>45884</v>
      </c>
      <c r="AF928" s="40">
        <f>_xll.qlCalendarAdvance(calendar,$AF927,AD928,,,trigger)</f>
        <v>45888</v>
      </c>
      <c r="AG928" s="40">
        <f>_xll.qlInterestRateIndexMaturity($AA$21,AF928,)</f>
        <v>45980</v>
      </c>
      <c r="AH928" s="43" t="e">
        <f>_xll.qlTenorBasisValue(TenorBasis3M,AF928,_xll.ohTrigger(trigger,$AA$36))</f>
        <v>#NUM!</v>
      </c>
      <c r="AI928" s="90" t="e">
        <f>_xll.qlTenorBasisForwardRate(TenorBasis3M,AF928,_xll.ohTrigger(trigger,$AA$36))</f>
        <v>#NUM!</v>
      </c>
      <c r="AJ928" s="90">
        <f>_xll.qlIndexFixing($AA$21,$AE928,TRUE,_xll.ohTrigger(trigger))</f>
        <v>1.929553808229905E-2</v>
      </c>
      <c r="AK928" s="43" t="e">
        <f>_xll.qlIndexFixing($AA$6,$AE928,TRUE,trigger)</f>
        <v>#NUM!</v>
      </c>
      <c r="AL928" s="45" t="e">
        <f t="shared" si="30"/>
        <v>#NUM!</v>
      </c>
    </row>
    <row r="929" spans="30:38" x14ac:dyDescent="0.2">
      <c r="AD929" s="122" t="s">
        <v>88</v>
      </c>
      <c r="AE929" s="40">
        <f>_xll.qlInterestRateIndexFixingDate($AA$21,AF929)</f>
        <v>45891</v>
      </c>
      <c r="AF929" s="40">
        <f>_xll.qlCalendarAdvance(calendar,$AF928,AD929,,,trigger)</f>
        <v>45895</v>
      </c>
      <c r="AG929" s="40">
        <f>_xll.qlInterestRateIndexMaturity($AA$21,AF929,)</f>
        <v>45987</v>
      </c>
      <c r="AH929" s="43" t="e">
        <f>_xll.qlTenorBasisValue(TenorBasis3M,AF929,_xll.ohTrigger(trigger,$AA$36))</f>
        <v>#NUM!</v>
      </c>
      <c r="AI929" s="90" t="e">
        <f>_xll.qlTenorBasisForwardRate(TenorBasis3M,AF929,_xll.ohTrigger(trigger,$AA$36))</f>
        <v>#NUM!</v>
      </c>
      <c r="AJ929" s="90">
        <f>_xll.qlIndexFixing($AA$21,$AE929,TRUE,_xll.ohTrigger(trigger))</f>
        <v>1.9317075009517199E-2</v>
      </c>
      <c r="AK929" s="43" t="e">
        <f>_xll.qlIndexFixing($AA$6,$AE929,TRUE,trigger)</f>
        <v>#NUM!</v>
      </c>
      <c r="AL929" s="45" t="e">
        <f t="shared" si="30"/>
        <v>#NUM!</v>
      </c>
    </row>
    <row r="930" spans="30:38" x14ac:dyDescent="0.2">
      <c r="AD930" s="122" t="s">
        <v>88</v>
      </c>
      <c r="AE930" s="40">
        <f>_xll.qlInterestRateIndexFixingDate($AA$21,AF930)</f>
        <v>45898</v>
      </c>
      <c r="AF930" s="40">
        <f>_xll.qlCalendarAdvance(calendar,$AF929,AD930,,,trigger)</f>
        <v>45902</v>
      </c>
      <c r="AG930" s="40">
        <f>_xll.qlInterestRateIndexMaturity($AA$21,AF930,)</f>
        <v>45993</v>
      </c>
      <c r="AH930" s="43" t="e">
        <f>_xll.qlTenorBasisValue(TenorBasis3M,AF930,_xll.ohTrigger(trigger,$AA$36))</f>
        <v>#NUM!</v>
      </c>
      <c r="AI930" s="90" t="e">
        <f>_xll.qlTenorBasisForwardRate(TenorBasis3M,AF930,_xll.ohTrigger(trigger,$AA$36))</f>
        <v>#NUM!</v>
      </c>
      <c r="AJ930" s="90">
        <f>_xll.qlIndexFixing($AA$21,$AE930,TRUE,_xll.ohTrigger(trigger))</f>
        <v>1.9336501598747037E-2</v>
      </c>
      <c r="AK930" s="43" t="e">
        <f>_xll.qlIndexFixing($AA$6,$AE930,TRUE,trigger)</f>
        <v>#NUM!</v>
      </c>
      <c r="AL930" s="45" t="e">
        <f t="shared" si="30"/>
        <v>#NUM!</v>
      </c>
    </row>
    <row r="931" spans="30:38" x14ac:dyDescent="0.2">
      <c r="AD931" s="122" t="s">
        <v>88</v>
      </c>
      <c r="AE931" s="40">
        <f>_xll.qlInterestRateIndexFixingDate($AA$21,AF931)</f>
        <v>45905</v>
      </c>
      <c r="AF931" s="40">
        <f>_xll.qlCalendarAdvance(calendar,$AF930,AD931,,,trigger)</f>
        <v>45909</v>
      </c>
      <c r="AG931" s="40">
        <f>_xll.qlInterestRateIndexMaturity($AA$21,AF931,)</f>
        <v>46000</v>
      </c>
      <c r="AH931" s="43" t="e">
        <f>_xll.qlTenorBasisValue(TenorBasis3M,AF931,_xll.ohTrigger(trigger,$AA$36))</f>
        <v>#NUM!</v>
      </c>
      <c r="AI931" s="90" t="e">
        <f>_xll.qlTenorBasisForwardRate(TenorBasis3M,AF931,_xll.ohTrigger(trigger,$AA$36))</f>
        <v>#NUM!</v>
      </c>
      <c r="AJ931" s="90">
        <f>_xll.qlIndexFixing($AA$21,$AE931,TRUE,_xll.ohTrigger(trigger))</f>
        <v>1.9357883462401616E-2</v>
      </c>
      <c r="AK931" s="43" t="e">
        <f>_xll.qlIndexFixing($AA$6,$AE931,TRUE,trigger)</f>
        <v>#NUM!</v>
      </c>
      <c r="AL931" s="45" t="e">
        <f t="shared" si="30"/>
        <v>#NUM!</v>
      </c>
    </row>
    <row r="932" spans="30:38" x14ac:dyDescent="0.2">
      <c r="AD932" s="122" t="s">
        <v>88</v>
      </c>
      <c r="AE932" s="40">
        <f>_xll.qlInterestRateIndexFixingDate($AA$21,AF932)</f>
        <v>45912</v>
      </c>
      <c r="AF932" s="40">
        <f>_xll.qlCalendarAdvance(calendar,$AF931,AD932,,,trigger)</f>
        <v>45916</v>
      </c>
      <c r="AG932" s="40">
        <f>_xll.qlInterestRateIndexMaturity($AA$21,AF932,)</f>
        <v>46007</v>
      </c>
      <c r="AH932" s="43" t="e">
        <f>_xll.qlTenorBasisValue(TenorBasis3M,AF932,_xll.ohTrigger(trigger,$AA$36))</f>
        <v>#NUM!</v>
      </c>
      <c r="AI932" s="90" t="e">
        <f>_xll.qlTenorBasisForwardRate(TenorBasis3M,AF932,_xll.ohTrigger(trigger,$AA$36))</f>
        <v>#NUM!</v>
      </c>
      <c r="AJ932" s="90">
        <f>_xll.qlIndexFixing($AA$21,$AE932,TRUE,_xll.ohTrigger(trigger))</f>
        <v>1.937917058423741E-2</v>
      </c>
      <c r="AK932" s="43" t="e">
        <f>_xll.qlIndexFixing($AA$6,$AE932,TRUE,trigger)</f>
        <v>#NUM!</v>
      </c>
      <c r="AL932" s="45" t="e">
        <f t="shared" si="30"/>
        <v>#NUM!</v>
      </c>
    </row>
    <row r="933" spans="30:38" x14ac:dyDescent="0.2">
      <c r="AD933" s="122" t="s">
        <v>88</v>
      </c>
      <c r="AE933" s="40">
        <f>_xll.qlInterestRateIndexFixingDate($AA$21,AF933)</f>
        <v>45919</v>
      </c>
      <c r="AF933" s="40">
        <f>_xll.qlCalendarAdvance(calendar,$AF932,AD933,,,trigger)</f>
        <v>45923</v>
      </c>
      <c r="AG933" s="40">
        <f>_xll.qlInterestRateIndexMaturity($AA$21,AF933,)</f>
        <v>46014</v>
      </c>
      <c r="AH933" s="43" t="e">
        <f>_xll.qlTenorBasisValue(TenorBasis3M,AF933,_xll.ohTrigger(trigger,$AA$36))</f>
        <v>#NUM!</v>
      </c>
      <c r="AI933" s="90" t="e">
        <f>_xll.qlTenorBasisForwardRate(TenorBasis3M,AF933,_xll.ohTrigger(trigger,$AA$36))</f>
        <v>#NUM!</v>
      </c>
      <c r="AJ933" s="90">
        <f>_xll.qlIndexFixing($AA$21,$AE933,TRUE,_xll.ohTrigger(trigger))</f>
        <v>1.9400353526831268E-2</v>
      </c>
      <c r="AK933" s="43" t="e">
        <f>_xll.qlIndexFixing($AA$6,$AE933,TRUE,trigger)</f>
        <v>#NUM!</v>
      </c>
      <c r="AL933" s="45" t="e">
        <f t="shared" si="30"/>
        <v>#NUM!</v>
      </c>
    </row>
    <row r="934" spans="30:38" x14ac:dyDescent="0.2">
      <c r="AD934" s="122" t="s">
        <v>88</v>
      </c>
      <c r="AE934" s="40">
        <f>_xll.qlInterestRateIndexFixingDate($AA$21,AF934)</f>
        <v>45926</v>
      </c>
      <c r="AF934" s="40">
        <f>_xll.qlCalendarAdvance(calendar,$AF933,AD934,,,trigger)</f>
        <v>45930</v>
      </c>
      <c r="AG934" s="40">
        <f>_xll.qlInterestRateIndexMaturity($AA$21,AF934,)</f>
        <v>46022</v>
      </c>
      <c r="AH934" s="43" t="e">
        <f>_xll.qlTenorBasisValue(TenorBasis3M,AF934,_xll.ohTrigger(trigger,$AA$36))</f>
        <v>#NUM!</v>
      </c>
      <c r="AI934" s="90" t="e">
        <f>_xll.qlTenorBasisForwardRate(TenorBasis3M,AF934,_xll.ohTrigger(trigger,$AA$36))</f>
        <v>#NUM!</v>
      </c>
      <c r="AJ934" s="90">
        <f>_xll.qlIndexFixing($AA$21,$AE934,TRUE,_xll.ohTrigger(trigger))</f>
        <v>1.9423426753844009E-2</v>
      </c>
      <c r="AK934" s="43" t="e">
        <f>_xll.qlIndexFixing($AA$6,$AE934,TRUE,trigger)</f>
        <v>#NUM!</v>
      </c>
      <c r="AL934" s="45" t="e">
        <f t="shared" si="30"/>
        <v>#NUM!</v>
      </c>
    </row>
    <row r="935" spans="30:38" x14ac:dyDescent="0.2">
      <c r="AD935" s="122" t="s">
        <v>88</v>
      </c>
      <c r="AE935" s="40">
        <f>_xll.qlInterestRateIndexFixingDate($AA$21,AF935)</f>
        <v>45933</v>
      </c>
      <c r="AF935" s="40">
        <f>_xll.qlCalendarAdvance(calendar,$AF934,AD935,,,trigger)</f>
        <v>45937</v>
      </c>
      <c r="AG935" s="40">
        <f>_xll.qlInterestRateIndexMaturity($AA$21,AF935,)</f>
        <v>46029</v>
      </c>
      <c r="AH935" s="43" t="e">
        <f>_xll.qlTenorBasisValue(TenorBasis3M,AF935,_xll.ohTrigger(trigger,$AA$36))</f>
        <v>#NUM!</v>
      </c>
      <c r="AI935" s="90" t="e">
        <f>_xll.qlTenorBasisForwardRate(TenorBasis3M,AF935,_xll.ohTrigger(trigger,$AA$36))</f>
        <v>#NUM!</v>
      </c>
      <c r="AJ935" s="90">
        <f>_xll.qlIndexFixing($AA$21,$AE935,TRUE,_xll.ohTrigger(trigger))</f>
        <v>1.944436574358871E-2</v>
      </c>
      <c r="AK935" s="43" t="e">
        <f>_xll.qlIndexFixing($AA$6,$AE935,TRUE,trigger)</f>
        <v>#NUM!</v>
      </c>
      <c r="AL935" s="45" t="e">
        <f t="shared" si="30"/>
        <v>#NUM!</v>
      </c>
    </row>
    <row r="936" spans="30:38" x14ac:dyDescent="0.2">
      <c r="AD936" s="122" t="s">
        <v>88</v>
      </c>
      <c r="AE936" s="40">
        <f>_xll.qlInterestRateIndexFixingDate($AA$21,AF936)</f>
        <v>45940</v>
      </c>
      <c r="AF936" s="40">
        <f>_xll.qlCalendarAdvance(calendar,$AF935,AD936,,,trigger)</f>
        <v>45944</v>
      </c>
      <c r="AG936" s="40">
        <f>_xll.qlInterestRateIndexMaturity($AA$21,AF936,)</f>
        <v>46036</v>
      </c>
      <c r="AH936" s="43" t="e">
        <f>_xll.qlTenorBasisValue(TenorBasis3M,AF936,_xll.ohTrigger(trigger,$AA$36))</f>
        <v>#NUM!</v>
      </c>
      <c r="AI936" s="90" t="e">
        <f>_xll.qlTenorBasisForwardRate(TenorBasis3M,AF936,_xll.ohTrigger(trigger,$AA$36))</f>
        <v>#NUM!</v>
      </c>
      <c r="AJ936" s="90">
        <f>_xll.qlIndexFixing($AA$21,$AE936,TRUE,_xll.ohTrigger(trigger))</f>
        <v>1.9465179011279771E-2</v>
      </c>
      <c r="AK936" s="43" t="e">
        <f>_xll.qlIndexFixing($AA$6,$AE936,TRUE,trigger)</f>
        <v>#NUM!</v>
      </c>
      <c r="AL936" s="45" t="e">
        <f t="shared" si="30"/>
        <v>#NUM!</v>
      </c>
    </row>
    <row r="937" spans="30:38" x14ac:dyDescent="0.2">
      <c r="AD937" s="122" t="s">
        <v>88</v>
      </c>
      <c r="AE937" s="40">
        <f>_xll.qlInterestRateIndexFixingDate($AA$21,AF937)</f>
        <v>45947</v>
      </c>
      <c r="AF937" s="40">
        <f>_xll.qlCalendarAdvance(calendar,$AF936,AD937,,,trigger)</f>
        <v>45951</v>
      </c>
      <c r="AG937" s="40">
        <f>_xll.qlInterestRateIndexMaturity($AA$21,AF937,)</f>
        <v>46043</v>
      </c>
      <c r="AH937" s="43" t="e">
        <f>_xll.qlTenorBasisValue(TenorBasis3M,AF937,_xll.ohTrigger(trigger,$AA$36))</f>
        <v>#NUM!</v>
      </c>
      <c r="AI937" s="90" t="e">
        <f>_xll.qlTenorBasisForwardRate(TenorBasis3M,AF937,_xll.ohTrigger(trigger,$AA$36))</f>
        <v>#NUM!</v>
      </c>
      <c r="AJ937" s="90">
        <f>_xll.qlIndexFixing($AA$21,$AE937,TRUE,_xll.ohTrigger(trigger))</f>
        <v>1.9485866518637381E-2</v>
      </c>
      <c r="AK937" s="43" t="e">
        <f>_xll.qlIndexFixing($AA$6,$AE937,TRUE,trigger)</f>
        <v>#NUM!</v>
      </c>
      <c r="AL937" s="45" t="e">
        <f t="shared" si="30"/>
        <v>#NUM!</v>
      </c>
    </row>
    <row r="938" spans="30:38" x14ac:dyDescent="0.2">
      <c r="AD938" s="122" t="s">
        <v>88</v>
      </c>
      <c r="AE938" s="40">
        <f>_xll.qlInterestRateIndexFixingDate($AA$21,AF938)</f>
        <v>45954</v>
      </c>
      <c r="AF938" s="40">
        <f>_xll.qlCalendarAdvance(calendar,$AF937,AD938,,,trigger)</f>
        <v>45958</v>
      </c>
      <c r="AG938" s="40">
        <f>_xll.qlInterestRateIndexMaturity($AA$21,AF938,)</f>
        <v>46050</v>
      </c>
      <c r="AH938" s="43" t="e">
        <f>_xll.qlTenorBasisValue(TenorBasis3M,AF938,_xll.ohTrigger(trigger,$AA$36))</f>
        <v>#NUM!</v>
      </c>
      <c r="AI938" s="90" t="e">
        <f>_xll.qlTenorBasisForwardRate(TenorBasis3M,AF938,_xll.ohTrigger(trigger,$AA$36))</f>
        <v>#NUM!</v>
      </c>
      <c r="AJ938" s="90">
        <f>_xll.qlIndexFixing($AA$21,$AE938,TRUE,_xll.ohTrigger(trigger))</f>
        <v>1.9506428263673565E-2</v>
      </c>
      <c r="AK938" s="43" t="e">
        <f>_xll.qlIndexFixing($AA$6,$AE938,TRUE,trigger)</f>
        <v>#NUM!</v>
      </c>
      <c r="AL938" s="45" t="e">
        <f t="shared" si="30"/>
        <v>#NUM!</v>
      </c>
    </row>
    <row r="939" spans="30:38" x14ac:dyDescent="0.2">
      <c r="AD939" s="122" t="s">
        <v>88</v>
      </c>
      <c r="AE939" s="40">
        <f>_xll.qlInterestRateIndexFixingDate($AA$21,AF939)</f>
        <v>45961</v>
      </c>
      <c r="AF939" s="40">
        <f>_xll.qlCalendarAdvance(calendar,$AF938,AD939,,,trigger)</f>
        <v>45965</v>
      </c>
      <c r="AG939" s="40">
        <f>_xll.qlInterestRateIndexMaturity($AA$21,AF939,)</f>
        <v>46057</v>
      </c>
      <c r="AH939" s="43" t="e">
        <f>_xll.qlTenorBasisValue(TenorBasis3M,AF939,_xll.ohTrigger(trigger,$AA$36))</f>
        <v>#NUM!</v>
      </c>
      <c r="AI939" s="90" t="e">
        <f>_xll.qlTenorBasisForwardRate(TenorBasis3M,AF939,_xll.ohTrigger(trigger,$AA$36))</f>
        <v>#NUM!</v>
      </c>
      <c r="AJ939" s="90">
        <f>_xll.qlIndexFixing($AA$21,$AE939,TRUE,_xll.ohTrigger(trigger))</f>
        <v>1.9526864244416853E-2</v>
      </c>
      <c r="AK939" s="43" t="e">
        <f>_xll.qlIndexFixing($AA$6,$AE939,TRUE,trigger)</f>
        <v>#NUM!</v>
      </c>
      <c r="AL939" s="45" t="e">
        <f t="shared" si="30"/>
        <v>#NUM!</v>
      </c>
    </row>
    <row r="940" spans="30:38" x14ac:dyDescent="0.2">
      <c r="AD940" s="122" t="s">
        <v>88</v>
      </c>
      <c r="AE940" s="40">
        <f>_xll.qlInterestRateIndexFixingDate($AA$21,AF940)</f>
        <v>45968</v>
      </c>
      <c r="AF940" s="40">
        <f>_xll.qlCalendarAdvance(calendar,$AF939,AD940,,,trigger)</f>
        <v>45972</v>
      </c>
      <c r="AG940" s="40">
        <f>_xll.qlInterestRateIndexMaturity($AA$21,AF940,)</f>
        <v>46064</v>
      </c>
      <c r="AH940" s="43" t="e">
        <f>_xll.qlTenorBasisValue(TenorBasis3M,AF940,_xll.ohTrigger(trigger,$AA$36))</f>
        <v>#NUM!</v>
      </c>
      <c r="AI940" s="90" t="e">
        <f>_xll.qlTenorBasisForwardRate(TenorBasis3M,AF940,_xll.ohTrigger(trigger,$AA$36))</f>
        <v>#NUM!</v>
      </c>
      <c r="AJ940" s="90">
        <f>_xll.qlIndexFixing($AA$21,$AE940,TRUE,_xll.ohTrigger(trigger))</f>
        <v>1.9547174458903607E-2</v>
      </c>
      <c r="AK940" s="43" t="e">
        <f>_xll.qlIndexFixing($AA$6,$AE940,TRUE,trigger)</f>
        <v>#NUM!</v>
      </c>
      <c r="AL940" s="45" t="e">
        <f t="shared" si="30"/>
        <v>#NUM!</v>
      </c>
    </row>
    <row r="941" spans="30:38" x14ac:dyDescent="0.2">
      <c r="AD941" s="122" t="s">
        <v>88</v>
      </c>
      <c r="AE941" s="40">
        <f>_xll.qlInterestRateIndexFixingDate($AA$21,AF941)</f>
        <v>45975</v>
      </c>
      <c r="AF941" s="40">
        <f>_xll.qlCalendarAdvance(calendar,$AF940,AD941,,,trigger)</f>
        <v>45979</v>
      </c>
      <c r="AG941" s="40">
        <f>_xll.qlInterestRateIndexMaturity($AA$21,AF941,)</f>
        <v>46071</v>
      </c>
      <c r="AH941" s="43" t="e">
        <f>_xll.qlTenorBasisValue(TenorBasis3M,AF941,_xll.ohTrigger(trigger,$AA$36))</f>
        <v>#NUM!</v>
      </c>
      <c r="AI941" s="90" t="e">
        <f>_xll.qlTenorBasisForwardRate(TenorBasis3M,AF941,_xll.ohTrigger(trigger,$AA$36))</f>
        <v>#NUM!</v>
      </c>
      <c r="AJ941" s="90">
        <f>_xll.qlIndexFixing($AA$21,$AE941,TRUE,_xll.ohTrigger(trigger))</f>
        <v>1.9567358905184941E-2</v>
      </c>
      <c r="AK941" s="43" t="e">
        <f>_xll.qlIndexFixing($AA$6,$AE941,TRUE,trigger)</f>
        <v>#NUM!</v>
      </c>
      <c r="AL941" s="45" t="e">
        <f t="shared" si="30"/>
        <v>#NUM!</v>
      </c>
    </row>
    <row r="942" spans="30:38" x14ac:dyDescent="0.2">
      <c r="AD942" s="122" t="s">
        <v>88</v>
      </c>
      <c r="AE942" s="40">
        <f>_xll.qlInterestRateIndexFixingDate($AA$21,AF942)</f>
        <v>45982</v>
      </c>
      <c r="AF942" s="40">
        <f>_xll.qlCalendarAdvance(calendar,$AF941,AD942,,,trigger)</f>
        <v>45986</v>
      </c>
      <c r="AG942" s="40">
        <f>_xll.qlInterestRateIndexMaturity($AA$21,AF942,)</f>
        <v>46078</v>
      </c>
      <c r="AH942" s="43" t="e">
        <f>_xll.qlTenorBasisValue(TenorBasis3M,AF942,_xll.ohTrigger(trigger,$AA$36))</f>
        <v>#NUM!</v>
      </c>
      <c r="AI942" s="90" t="e">
        <f>_xll.qlTenorBasisForwardRate(TenorBasis3M,AF942,_xll.ohTrigger(trigger,$AA$36))</f>
        <v>#NUM!</v>
      </c>
      <c r="AJ942" s="90">
        <f>_xll.qlIndexFixing($AA$21,$AE942,TRUE,_xll.ohTrigger(trigger))</f>
        <v>1.9587417581323281E-2</v>
      </c>
      <c r="AK942" s="43" t="e">
        <f>_xll.qlIndexFixing($AA$6,$AE942,TRUE,trigger)</f>
        <v>#NUM!</v>
      </c>
      <c r="AL942" s="45" t="e">
        <f t="shared" si="30"/>
        <v>#NUM!</v>
      </c>
    </row>
    <row r="943" spans="30:38" x14ac:dyDescent="0.2">
      <c r="AD943" s="122" t="s">
        <v>88</v>
      </c>
      <c r="AE943" s="40">
        <f>_xll.qlInterestRateIndexFixingDate($AA$21,AF943)</f>
        <v>45989</v>
      </c>
      <c r="AF943" s="40">
        <f>_xll.qlCalendarAdvance(calendar,$AF942,AD943,,,trigger)</f>
        <v>45993</v>
      </c>
      <c r="AG943" s="40">
        <f>_xll.qlInterestRateIndexMaturity($AA$21,AF943,)</f>
        <v>46083</v>
      </c>
      <c r="AH943" s="43" t="e">
        <f>_xll.qlTenorBasisValue(TenorBasis3M,AF943,_xll.ohTrigger(trigger,$AA$36))</f>
        <v>#NUM!</v>
      </c>
      <c r="AI943" s="90" t="e">
        <f>_xll.qlTenorBasisForwardRate(TenorBasis3M,AF943,_xll.ohTrigger(trigger,$AA$36))</f>
        <v>#NUM!</v>
      </c>
      <c r="AJ943" s="90">
        <f>_xll.qlIndexFixing($AA$21,$AE943,TRUE,_xll.ohTrigger(trigger))</f>
        <v>1.9603483799674137E-2</v>
      </c>
      <c r="AK943" s="43" t="e">
        <f>_xll.qlIndexFixing($AA$6,$AE943,TRUE,trigger)</f>
        <v>#NUM!</v>
      </c>
      <c r="AL943" s="45" t="e">
        <f t="shared" si="30"/>
        <v>#NUM!</v>
      </c>
    </row>
    <row r="944" spans="30:38" x14ac:dyDescent="0.2">
      <c r="AD944" s="122" t="s">
        <v>88</v>
      </c>
      <c r="AE944" s="40">
        <f>_xll.qlInterestRateIndexFixingDate($AA$21,AF944)</f>
        <v>45996</v>
      </c>
      <c r="AF944" s="40">
        <f>_xll.qlCalendarAdvance(calendar,$AF943,AD944,,,trigger)</f>
        <v>46000</v>
      </c>
      <c r="AG944" s="40">
        <f>_xll.qlInterestRateIndexMaturity($AA$21,AF944,)</f>
        <v>46090</v>
      </c>
      <c r="AH944" s="43" t="e">
        <f>_xll.qlTenorBasisValue(TenorBasis3M,AF944,_xll.ohTrigger(trigger,$AA$36))</f>
        <v>#NUM!</v>
      </c>
      <c r="AI944" s="90" t="e">
        <f>_xll.qlTenorBasisForwardRate(TenorBasis3M,AF944,_xll.ohTrigger(trigger,$AA$36))</f>
        <v>#NUM!</v>
      </c>
      <c r="AJ944" s="90">
        <f>_xll.qlIndexFixing($AA$21,$AE944,TRUE,_xll.ohTrigger(trigger))</f>
        <v>1.9623306742973412E-2</v>
      </c>
      <c r="AK944" s="43" t="e">
        <f>_xll.qlIndexFixing($AA$6,$AE944,TRUE,trigger)</f>
        <v>#NUM!</v>
      </c>
      <c r="AL944" s="45" t="e">
        <f t="shared" si="30"/>
        <v>#NUM!</v>
      </c>
    </row>
    <row r="945" spans="30:38" x14ac:dyDescent="0.2">
      <c r="AD945" s="122" t="s">
        <v>88</v>
      </c>
      <c r="AE945" s="40">
        <f>_xll.qlInterestRateIndexFixingDate($AA$21,AF945)</f>
        <v>46003</v>
      </c>
      <c r="AF945" s="40">
        <f>_xll.qlCalendarAdvance(calendar,$AF944,AD945,,,trigger)</f>
        <v>46007</v>
      </c>
      <c r="AG945" s="40">
        <f>_xll.qlInterestRateIndexMaturity($AA$21,AF945,)</f>
        <v>46097</v>
      </c>
      <c r="AH945" s="43" t="e">
        <f>_xll.qlTenorBasisValue(TenorBasis3M,AF945,_xll.ohTrigger(trigger,$AA$36))</f>
        <v>#NUM!</v>
      </c>
      <c r="AI945" s="90" t="e">
        <f>_xll.qlTenorBasisForwardRate(TenorBasis3M,AF945,_xll.ohTrigger(trigger,$AA$36))</f>
        <v>#NUM!</v>
      </c>
      <c r="AJ945" s="90">
        <f>_xll.qlIndexFixing($AA$21,$AE945,TRUE,_xll.ohTrigger(trigger))</f>
        <v>1.9643003922179325E-2</v>
      </c>
      <c r="AK945" s="43" t="e">
        <f>_xll.qlIndexFixing($AA$6,$AE945,TRUE,trigger)</f>
        <v>#NUM!</v>
      </c>
      <c r="AL945" s="45" t="e">
        <f t="shared" si="30"/>
        <v>#NUM!</v>
      </c>
    </row>
    <row r="946" spans="30:38" x14ac:dyDescent="0.2">
      <c r="AD946" s="122" t="s">
        <v>88</v>
      </c>
      <c r="AE946" s="40">
        <f>_xll.qlInterestRateIndexFixingDate($AA$21,AF946)</f>
        <v>46010</v>
      </c>
      <c r="AF946" s="40">
        <f>_xll.qlCalendarAdvance(calendar,$AF945,AD946,,,trigger)</f>
        <v>46014</v>
      </c>
      <c r="AG946" s="40">
        <f>_xll.qlInterestRateIndexMaturity($AA$21,AF946,)</f>
        <v>46104</v>
      </c>
      <c r="AH946" s="43" t="e">
        <f>_xll.qlTenorBasisValue(TenorBasis3M,AF946,_xll.ohTrigger(trigger,$AA$36))</f>
        <v>#NUM!</v>
      </c>
      <c r="AI946" s="90" t="e">
        <f>_xll.qlTenorBasisForwardRate(TenorBasis3M,AF946,_xll.ohTrigger(trigger,$AA$36))</f>
        <v>#NUM!</v>
      </c>
      <c r="AJ946" s="90">
        <f>_xll.qlIndexFixing($AA$21,$AE946,TRUE,_xll.ohTrigger(trigger))</f>
        <v>1.9662575335439136E-2</v>
      </c>
      <c r="AK946" s="43" t="e">
        <f>_xll.qlIndexFixing($AA$6,$AE946,TRUE,trigger)</f>
        <v>#NUM!</v>
      </c>
      <c r="AL946" s="45" t="e">
        <f t="shared" si="30"/>
        <v>#NUM!</v>
      </c>
    </row>
    <row r="947" spans="30:38" x14ac:dyDescent="0.2">
      <c r="AD947" s="122" t="s">
        <v>88</v>
      </c>
      <c r="AE947" s="40">
        <f>_xll.qlInterestRateIndexFixingDate($AA$21,AF947)</f>
        <v>46015</v>
      </c>
      <c r="AF947" s="40">
        <f>_xll.qlCalendarAdvance(calendar,$AF946,AD947,,,trigger)</f>
        <v>46021</v>
      </c>
      <c r="AG947" s="40">
        <f>_xll.qlInterestRateIndexMaturity($AA$21,AF947,)</f>
        <v>46111</v>
      </c>
      <c r="AH947" s="43" t="e">
        <f>_xll.qlTenorBasisValue(TenorBasis3M,AF947,_xll.ohTrigger(trigger,$AA$36))</f>
        <v>#NUM!</v>
      </c>
      <c r="AI947" s="90" t="e">
        <f>_xll.qlTenorBasisForwardRate(TenorBasis3M,AF947,_xll.ohTrigger(trigger,$AA$36))</f>
        <v>#NUM!</v>
      </c>
      <c r="AJ947" s="90">
        <f>_xll.qlIndexFixing($AA$21,$AE947,TRUE,_xll.ohTrigger(trigger))</f>
        <v>1.9682020980916093E-2</v>
      </c>
      <c r="AK947" s="43" t="e">
        <f>_xll.qlIndexFixing($AA$6,$AE947,TRUE,trigger)</f>
        <v>#NUM!</v>
      </c>
      <c r="AL947" s="45" t="e">
        <f t="shared" si="30"/>
        <v>#NUM!</v>
      </c>
    </row>
    <row r="948" spans="30:38" x14ac:dyDescent="0.2">
      <c r="AD948" s="122" t="s">
        <v>88</v>
      </c>
      <c r="AE948" s="40">
        <f>_xll.qlInterestRateIndexFixingDate($AA$21,AF948)</f>
        <v>46024</v>
      </c>
      <c r="AF948" s="40">
        <f>_xll.qlCalendarAdvance(calendar,$AF947,AD948,,,trigger)</f>
        <v>46028</v>
      </c>
      <c r="AG948" s="40">
        <f>_xll.qlInterestRateIndexMaturity($AA$21,AF948,)</f>
        <v>46119</v>
      </c>
      <c r="AH948" s="43" t="e">
        <f>_xll.qlTenorBasisValue(TenorBasis3M,AF948,_xll.ohTrigger(trigger,$AA$36))</f>
        <v>#NUM!</v>
      </c>
      <c r="AI948" s="90" t="e">
        <f>_xll.qlTenorBasisForwardRate(TenorBasis3M,AF948,_xll.ohTrigger(trigger,$AA$36))</f>
        <v>#NUM!</v>
      </c>
      <c r="AJ948" s="90">
        <f>_xll.qlIndexFixing($AA$21,$AE948,TRUE,_xll.ohTrigger(trigger))</f>
        <v>1.9703234951571166E-2</v>
      </c>
      <c r="AK948" s="43" t="e">
        <f>_xll.qlIndexFixing($AA$6,$AE948,TRUE,trigger)</f>
        <v>#NUM!</v>
      </c>
      <c r="AL948" s="45" t="e">
        <f t="shared" si="30"/>
        <v>#NUM!</v>
      </c>
    </row>
    <row r="949" spans="30:38" x14ac:dyDescent="0.2">
      <c r="AD949" s="122" t="s">
        <v>88</v>
      </c>
      <c r="AE949" s="40">
        <f>_xll.qlInterestRateIndexFixingDate($AA$21,AF949)</f>
        <v>46031</v>
      </c>
      <c r="AF949" s="40">
        <f>_xll.qlCalendarAdvance(calendar,$AF948,AD949,,,trigger)</f>
        <v>46035</v>
      </c>
      <c r="AG949" s="40">
        <f>_xll.qlInterestRateIndexMaturity($AA$21,AF949,)</f>
        <v>46125</v>
      </c>
      <c r="AH949" s="43" t="e">
        <f>_xll.qlTenorBasisValue(TenorBasis3M,AF949,_xll.ohTrigger(trigger,$AA$36))</f>
        <v>#NUM!</v>
      </c>
      <c r="AI949" s="90" t="e">
        <f>_xll.qlTenorBasisForwardRate(TenorBasis3M,AF949,_xll.ohTrigger(trigger,$AA$36))</f>
        <v>#NUM!</v>
      </c>
      <c r="AJ949" s="90">
        <f>_xll.qlIndexFixing($AA$21,$AE949,TRUE,_xll.ohTrigger(trigger))</f>
        <v>1.9720534961229497E-2</v>
      </c>
      <c r="AK949" s="43" t="e">
        <f>_xll.qlIndexFixing($AA$6,$AE949,TRUE,trigger)</f>
        <v>#NUM!</v>
      </c>
      <c r="AL949" s="45" t="e">
        <f t="shared" si="30"/>
        <v>#NUM!</v>
      </c>
    </row>
    <row r="950" spans="30:38" x14ac:dyDescent="0.2">
      <c r="AD950" s="122" t="s">
        <v>88</v>
      </c>
      <c r="AE950" s="40">
        <f>_xll.qlInterestRateIndexFixingDate($AA$21,AF950)</f>
        <v>46038</v>
      </c>
      <c r="AF950" s="40">
        <f>_xll.qlCalendarAdvance(calendar,$AF949,AD950,,,trigger)</f>
        <v>46042</v>
      </c>
      <c r="AG950" s="40">
        <f>_xll.qlInterestRateIndexMaturity($AA$21,AF950,)</f>
        <v>46132</v>
      </c>
      <c r="AH950" s="43" t="e">
        <f>_xll.qlTenorBasisValue(TenorBasis3M,AF950,_xll.ohTrigger(trigger,$AA$36))</f>
        <v>#NUM!</v>
      </c>
      <c r="AI950" s="90" t="e">
        <f>_xll.qlTenorBasisForwardRate(TenorBasis3M,AF950,_xll.ohTrigger(trigger,$AA$36))</f>
        <v>#NUM!</v>
      </c>
      <c r="AJ950" s="90">
        <f>_xll.qlIndexFixing($AA$21,$AE950,TRUE,_xll.ohTrigger(trigger))</f>
        <v>1.9739603292448393E-2</v>
      </c>
      <c r="AK950" s="43" t="e">
        <f>_xll.qlIndexFixing($AA$6,$AE950,TRUE,trigger)</f>
        <v>#NUM!</v>
      </c>
      <c r="AL950" s="45" t="e">
        <f t="shared" si="30"/>
        <v>#NUM!</v>
      </c>
    </row>
    <row r="951" spans="30:38" x14ac:dyDescent="0.2">
      <c r="AD951" s="122" t="s">
        <v>88</v>
      </c>
      <c r="AE951" s="40">
        <f>_xll.qlInterestRateIndexFixingDate($AA$21,AF951)</f>
        <v>46045</v>
      </c>
      <c r="AF951" s="40">
        <f>_xll.qlCalendarAdvance(calendar,$AF950,AD951,,,trigger)</f>
        <v>46049</v>
      </c>
      <c r="AG951" s="40">
        <f>_xll.qlInterestRateIndexMaturity($AA$21,AF951,)</f>
        <v>46139</v>
      </c>
      <c r="AH951" s="43" t="e">
        <f>_xll.qlTenorBasisValue(TenorBasis3M,AF951,_xll.ohTrigger(trigger,$AA$36))</f>
        <v>#NUM!</v>
      </c>
      <c r="AI951" s="90" t="e">
        <f>_xll.qlTenorBasisForwardRate(TenorBasis3M,AF951,_xll.ohTrigger(trigger,$AA$36))</f>
        <v>#NUM!</v>
      </c>
      <c r="AJ951" s="90">
        <f>_xll.qlIndexFixing($AA$21,$AE951,TRUE,_xll.ohTrigger(trigger))</f>
        <v>1.9758545848650222E-2</v>
      </c>
      <c r="AK951" s="43" t="e">
        <f>_xll.qlIndexFixing($AA$6,$AE951,TRUE,trigger)</f>
        <v>#NUM!</v>
      </c>
      <c r="AL951" s="45" t="e">
        <f t="shared" si="30"/>
        <v>#NUM!</v>
      </c>
    </row>
    <row r="952" spans="30:38" x14ac:dyDescent="0.2">
      <c r="AD952" s="122" t="s">
        <v>88</v>
      </c>
      <c r="AE952" s="40">
        <f>_xll.qlInterestRateIndexFixingDate($AA$21,AF952)</f>
        <v>46052</v>
      </c>
      <c r="AF952" s="40">
        <f>_xll.qlCalendarAdvance(calendar,$AF951,AD952,,,trigger)</f>
        <v>46056</v>
      </c>
      <c r="AG952" s="40">
        <f>_xll.qlInterestRateIndexMaturity($AA$21,AF952,)</f>
        <v>46146</v>
      </c>
      <c r="AH952" s="43" t="e">
        <f>_xll.qlTenorBasisValue(TenorBasis3M,AF952,_xll.ohTrigger(trigger,$AA$36))</f>
        <v>#NUM!</v>
      </c>
      <c r="AI952" s="90" t="e">
        <f>_xll.qlTenorBasisForwardRate(TenorBasis3M,AF952,_xll.ohTrigger(trigger,$AA$36))</f>
        <v>#NUM!</v>
      </c>
      <c r="AJ952" s="90">
        <f>_xll.qlIndexFixing($AA$21,$AE952,TRUE,_xll.ohTrigger(trigger))</f>
        <v>1.9777362628057737E-2</v>
      </c>
      <c r="AK952" s="43" t="e">
        <f>_xll.qlIndexFixing($AA$6,$AE952,TRUE,trigger)</f>
        <v>#NUM!</v>
      </c>
      <c r="AL952" s="45" t="e">
        <f t="shared" si="30"/>
        <v>#NUM!</v>
      </c>
    </row>
    <row r="953" spans="30:38" x14ac:dyDescent="0.2">
      <c r="AD953" s="122" t="s">
        <v>88</v>
      </c>
      <c r="AE953" s="40">
        <f>_xll.qlInterestRateIndexFixingDate($AA$21,AF953)</f>
        <v>46059</v>
      </c>
      <c r="AF953" s="40">
        <f>_xll.qlCalendarAdvance(calendar,$AF952,AD953,,,trigger)</f>
        <v>46063</v>
      </c>
      <c r="AG953" s="40">
        <f>_xll.qlInterestRateIndexMaturity($AA$21,AF953,)</f>
        <v>46153</v>
      </c>
      <c r="AH953" s="43" t="e">
        <f>_xll.qlTenorBasisValue(TenorBasis3M,AF953,_xll.ohTrigger(trigger,$AA$36))</f>
        <v>#NUM!</v>
      </c>
      <c r="AI953" s="90" t="e">
        <f>_xll.qlTenorBasisForwardRate(TenorBasis3M,AF953,_xll.ohTrigger(trigger,$AA$36))</f>
        <v>#NUM!</v>
      </c>
      <c r="AJ953" s="90">
        <f>_xll.qlIndexFixing($AA$21,$AE953,TRUE,_xll.ohTrigger(trigger))</f>
        <v>1.97960536289008E-2</v>
      </c>
      <c r="AK953" s="43" t="e">
        <f>_xll.qlIndexFixing($AA$6,$AE953,TRUE,trigger)</f>
        <v>#NUM!</v>
      </c>
      <c r="AL953" s="45" t="e">
        <f t="shared" si="30"/>
        <v>#NUM!</v>
      </c>
    </row>
    <row r="954" spans="30:38" x14ac:dyDescent="0.2">
      <c r="AD954" s="122" t="s">
        <v>88</v>
      </c>
      <c r="AE954" s="40">
        <f>_xll.qlInterestRateIndexFixingDate($AA$21,AF954)</f>
        <v>46066</v>
      </c>
      <c r="AF954" s="40">
        <f>_xll.qlCalendarAdvance(calendar,$AF953,AD954,,,trigger)</f>
        <v>46070</v>
      </c>
      <c r="AG954" s="40">
        <f>_xll.qlInterestRateIndexMaturity($AA$21,AF954,)</f>
        <v>46160</v>
      </c>
      <c r="AH954" s="43" t="e">
        <f>_xll.qlTenorBasisValue(TenorBasis3M,AF954,_xll.ohTrigger(trigger,$AA$36))</f>
        <v>#NUM!</v>
      </c>
      <c r="AI954" s="90" t="e">
        <f>_xll.qlTenorBasisForwardRate(TenorBasis3M,AF954,_xll.ohTrigger(trigger,$AA$36))</f>
        <v>#NUM!</v>
      </c>
      <c r="AJ954" s="90">
        <f>_xll.qlIndexFixing($AA$21,$AE954,TRUE,_xll.ohTrigger(trigger))</f>
        <v>1.9814618849427035E-2</v>
      </c>
      <c r="AK954" s="43" t="e">
        <f>_xll.qlIndexFixing($AA$6,$AE954,TRUE,trigger)</f>
        <v>#NUM!</v>
      </c>
      <c r="AL954" s="45" t="e">
        <f t="shared" si="30"/>
        <v>#NUM!</v>
      </c>
    </row>
    <row r="955" spans="30:38" x14ac:dyDescent="0.2">
      <c r="AD955" s="122" t="s">
        <v>88</v>
      </c>
      <c r="AE955" s="40">
        <f>_xll.qlInterestRateIndexFixingDate($AA$21,AF955)</f>
        <v>46073</v>
      </c>
      <c r="AF955" s="40">
        <f>_xll.qlCalendarAdvance(calendar,$AF954,AD955,,,trigger)</f>
        <v>46077</v>
      </c>
      <c r="AG955" s="40">
        <f>_xll.qlInterestRateIndexMaturity($AA$21,AF955,)</f>
        <v>46167</v>
      </c>
      <c r="AH955" s="43" t="e">
        <f>_xll.qlTenorBasisValue(TenorBasis3M,AF955,_xll.ohTrigger(trigger,$AA$36))</f>
        <v>#NUM!</v>
      </c>
      <c r="AI955" s="90" t="e">
        <f>_xll.qlTenorBasisForwardRate(TenorBasis3M,AF955,_xll.ohTrigger(trigger,$AA$36))</f>
        <v>#NUM!</v>
      </c>
      <c r="AJ955" s="90">
        <f>_xll.qlIndexFixing($AA$21,$AE955,TRUE,_xll.ohTrigger(trigger))</f>
        <v>1.983305828789117E-2</v>
      </c>
      <c r="AK955" s="43" t="e">
        <f>_xll.qlIndexFixing($AA$6,$AE955,TRUE,trigger)</f>
        <v>#NUM!</v>
      </c>
      <c r="AL955" s="45" t="e">
        <f t="shared" si="30"/>
        <v>#NUM!</v>
      </c>
    </row>
    <row r="956" spans="30:38" x14ac:dyDescent="0.2">
      <c r="AD956" s="122" t="s">
        <v>88</v>
      </c>
      <c r="AE956" s="40">
        <f>_xll.qlInterestRateIndexFixingDate($AA$21,AF956)</f>
        <v>46080</v>
      </c>
      <c r="AF956" s="40">
        <f>_xll.qlCalendarAdvance(calendar,$AF955,AD956,,,trigger)</f>
        <v>46084</v>
      </c>
      <c r="AG956" s="40">
        <f>_xll.qlInterestRateIndexMaturity($AA$21,AF956,)</f>
        <v>46176</v>
      </c>
      <c r="AH956" s="43" t="e">
        <f>_xll.qlTenorBasisValue(TenorBasis3M,AF956,_xll.ohTrigger(trigger,$AA$36))</f>
        <v>#NUM!</v>
      </c>
      <c r="AI956" s="90" t="e">
        <f>_xll.qlTenorBasisForwardRate(TenorBasis3M,AF956,_xll.ohTrigger(trigger,$AA$36))</f>
        <v>#NUM!</v>
      </c>
      <c r="AJ956" s="90">
        <f>_xll.qlIndexFixing($AA$21,$AE956,TRUE,_xll.ohTrigger(trigger))</f>
        <v>1.9855032125876575E-2</v>
      </c>
      <c r="AK956" s="43" t="e">
        <f>_xll.qlIndexFixing($AA$6,$AE956,TRUE,trigger)</f>
        <v>#NUM!</v>
      </c>
      <c r="AL956" s="45" t="e">
        <f t="shared" si="30"/>
        <v>#NUM!</v>
      </c>
    </row>
    <row r="957" spans="30:38" x14ac:dyDescent="0.2">
      <c r="AD957" s="122" t="s">
        <v>88</v>
      </c>
      <c r="AE957" s="40">
        <f>_xll.qlInterestRateIndexFixingDate($AA$21,AF957)</f>
        <v>46087</v>
      </c>
      <c r="AF957" s="40">
        <f>_xll.qlCalendarAdvance(calendar,$AF956,AD957,,,trigger)</f>
        <v>46091</v>
      </c>
      <c r="AG957" s="40">
        <f>_xll.qlInterestRateIndexMaturity($AA$21,AF957,)</f>
        <v>46183</v>
      </c>
      <c r="AH957" s="43" t="e">
        <f>_xll.qlTenorBasisValue(TenorBasis3M,AF957,_xll.ohTrigger(trigger,$AA$36))</f>
        <v>#NUM!</v>
      </c>
      <c r="AI957" s="90" t="e">
        <f>_xll.qlTenorBasisForwardRate(TenorBasis3M,AF957,_xll.ohTrigger(trigger,$AA$36))</f>
        <v>#NUM!</v>
      </c>
      <c r="AJ957" s="90">
        <f>_xll.qlIndexFixing($AA$21,$AE957,TRUE,_xll.ohTrigger(trigger))</f>
        <v>1.9873204025558103E-2</v>
      </c>
      <c r="AK957" s="43" t="e">
        <f>_xll.qlIndexFixing($AA$6,$AE957,TRUE,trigger)</f>
        <v>#NUM!</v>
      </c>
      <c r="AL957" s="45" t="e">
        <f t="shared" si="30"/>
        <v>#NUM!</v>
      </c>
    </row>
    <row r="958" spans="30:38" x14ac:dyDescent="0.2">
      <c r="AD958" s="122" t="s">
        <v>88</v>
      </c>
      <c r="AE958" s="40">
        <f>_xll.qlInterestRateIndexFixingDate($AA$21,AF958)</f>
        <v>46094</v>
      </c>
      <c r="AF958" s="40">
        <f>_xll.qlCalendarAdvance(calendar,$AF957,AD958,,,trigger)</f>
        <v>46098</v>
      </c>
      <c r="AG958" s="40">
        <f>_xll.qlInterestRateIndexMaturity($AA$21,AF958,)</f>
        <v>46190</v>
      </c>
      <c r="AH958" s="43" t="e">
        <f>_xll.qlTenorBasisValue(TenorBasis3M,AF958,_xll.ohTrigger(trigger,$AA$36))</f>
        <v>#NUM!</v>
      </c>
      <c r="AI958" s="90" t="e">
        <f>_xll.qlTenorBasisForwardRate(TenorBasis3M,AF958,_xll.ohTrigger(trigger,$AA$36))</f>
        <v>#NUM!</v>
      </c>
      <c r="AJ958" s="90">
        <f>_xll.qlIndexFixing($AA$21,$AE958,TRUE,_xll.ohTrigger(trigger))</f>
        <v>1.9891250125736643E-2</v>
      </c>
      <c r="AK958" s="43" t="e">
        <f>_xll.qlIndexFixing($AA$6,$AE958,TRUE,trigger)</f>
        <v>#NUM!</v>
      </c>
      <c r="AL958" s="45" t="e">
        <f t="shared" si="30"/>
        <v>#NUM!</v>
      </c>
    </row>
    <row r="959" spans="30:38" x14ac:dyDescent="0.2">
      <c r="AD959" s="122" t="s">
        <v>88</v>
      </c>
      <c r="AE959" s="40">
        <f>_xll.qlInterestRateIndexFixingDate($AA$21,AF959)</f>
        <v>46101</v>
      </c>
      <c r="AF959" s="40">
        <f>_xll.qlCalendarAdvance(calendar,$AF958,AD959,,,trigger)</f>
        <v>46105</v>
      </c>
      <c r="AG959" s="40">
        <f>_xll.qlInterestRateIndexMaturity($AA$21,AF959,)</f>
        <v>46197</v>
      </c>
      <c r="AH959" s="43" t="e">
        <f>_xll.qlTenorBasisValue(TenorBasis3M,AF959,_xll.ohTrigger(trigger,$AA$36))</f>
        <v>#NUM!</v>
      </c>
      <c r="AI959" s="90" t="e">
        <f>_xll.qlTenorBasisForwardRate(TenorBasis3M,AF959,_xll.ohTrigger(trigger,$AA$36))</f>
        <v>#NUM!</v>
      </c>
      <c r="AJ959" s="90">
        <f>_xll.qlIndexFixing($AA$21,$AE959,TRUE,_xll.ohTrigger(trigger))</f>
        <v>1.9909170424677929E-2</v>
      </c>
      <c r="AK959" s="43" t="e">
        <f>_xll.qlIndexFixing($AA$6,$AE959,TRUE,trigger)</f>
        <v>#NUM!</v>
      </c>
      <c r="AL959" s="45" t="e">
        <f t="shared" si="30"/>
        <v>#NUM!</v>
      </c>
    </row>
    <row r="960" spans="30:38" x14ac:dyDescent="0.2">
      <c r="AD960" s="122" t="s">
        <v>88</v>
      </c>
      <c r="AE960" s="40">
        <f>_xll.qlInterestRateIndexFixingDate($AA$21,AF960)</f>
        <v>46108</v>
      </c>
      <c r="AF960" s="40">
        <f>_xll.qlCalendarAdvance(calendar,$AF959,AD960,,,trigger)</f>
        <v>46112</v>
      </c>
      <c r="AG960" s="40">
        <f>_xll.qlInterestRateIndexMaturity($AA$21,AF960,)</f>
        <v>46203</v>
      </c>
      <c r="AH960" s="43" t="e">
        <f>_xll.qlTenorBasisValue(TenorBasis3M,AF960,_xll.ohTrigger(trigger,$AA$36))</f>
        <v>#NUM!</v>
      </c>
      <c r="AI960" s="90" t="e">
        <f>_xll.qlTenorBasisForwardRate(TenorBasis3M,AF960,_xll.ohTrigger(trigger,$AA$36))</f>
        <v>#NUM!</v>
      </c>
      <c r="AJ960" s="90">
        <f>_xll.qlIndexFixing($AA$21,$AE960,TRUE,_xll.ohTrigger(trigger))</f>
        <v>1.9925167153820214E-2</v>
      </c>
      <c r="AK960" s="43" t="e">
        <f>_xll.qlIndexFixing($AA$6,$AE960,TRUE,trigger)</f>
        <v>#NUM!</v>
      </c>
      <c r="AL960" s="45" t="e">
        <f t="shared" si="30"/>
        <v>#NUM!</v>
      </c>
    </row>
    <row r="961" spans="30:38" x14ac:dyDescent="0.2">
      <c r="AD961" s="122" t="s">
        <v>88</v>
      </c>
      <c r="AE961" s="40">
        <f>_xll.qlInterestRateIndexFixingDate($AA$21,AF961)</f>
        <v>46113</v>
      </c>
      <c r="AF961" s="40">
        <f>_xll.qlCalendarAdvance(calendar,$AF960,AD961,,,trigger)</f>
        <v>46119</v>
      </c>
      <c r="AG961" s="40">
        <f>_xll.qlInterestRateIndexMaturity($AA$21,AF961,)</f>
        <v>46210</v>
      </c>
      <c r="AH961" s="43" t="e">
        <f>_xll.qlTenorBasisValue(TenorBasis3M,AF961,_xll.ohTrigger(trigger,$AA$36))</f>
        <v>#NUM!</v>
      </c>
      <c r="AI961" s="90" t="e">
        <f>_xll.qlTenorBasisForwardRate(TenorBasis3M,AF961,_xll.ohTrigger(trigger,$AA$36))</f>
        <v>#NUM!</v>
      </c>
      <c r="AJ961" s="90">
        <f>_xll.qlIndexFixing($AA$21,$AE961,TRUE,_xll.ohTrigger(trigger))</f>
        <v>1.9942843854963924E-2</v>
      </c>
      <c r="AK961" s="43" t="e">
        <f>_xll.qlIndexFixing($AA$6,$AE961,TRUE,trigger)</f>
        <v>#NUM!</v>
      </c>
      <c r="AL961" s="45" t="e">
        <f t="shared" si="30"/>
        <v>#NUM!</v>
      </c>
    </row>
    <row r="962" spans="30:38" x14ac:dyDescent="0.2">
      <c r="AD962" s="122" t="s">
        <v>88</v>
      </c>
      <c r="AE962" s="40">
        <f>_xll.qlInterestRateIndexFixingDate($AA$21,AF962)</f>
        <v>46122</v>
      </c>
      <c r="AF962" s="40">
        <f>_xll.qlCalendarAdvance(calendar,$AF961,AD962,,,trigger)</f>
        <v>46126</v>
      </c>
      <c r="AG962" s="40">
        <f>_xll.qlInterestRateIndexMaturity($AA$21,AF962,)</f>
        <v>46217</v>
      </c>
      <c r="AH962" s="43" t="e">
        <f>_xll.qlTenorBasisValue(TenorBasis3M,AF962,_xll.ohTrigger(trigger,$AA$36))</f>
        <v>#NUM!</v>
      </c>
      <c r="AI962" s="90" t="e">
        <f>_xll.qlTenorBasisForwardRate(TenorBasis3M,AF962,_xll.ohTrigger(trigger,$AA$36))</f>
        <v>#NUM!</v>
      </c>
      <c r="AJ962" s="90">
        <f>_xll.qlIndexFixing($AA$21,$AE962,TRUE,_xll.ohTrigger(trigger))</f>
        <v>1.9960394755961074E-2</v>
      </c>
      <c r="AK962" s="43" t="e">
        <f>_xll.qlIndexFixing($AA$6,$AE962,TRUE,trigger)</f>
        <v>#NUM!</v>
      </c>
      <c r="AL962" s="45" t="e">
        <f t="shared" si="30"/>
        <v>#NUM!</v>
      </c>
    </row>
    <row r="963" spans="30:38" x14ac:dyDescent="0.2">
      <c r="AD963" s="122" t="s">
        <v>88</v>
      </c>
      <c r="AE963" s="40">
        <f>_xll.qlInterestRateIndexFixingDate($AA$21,AF963)</f>
        <v>46129</v>
      </c>
      <c r="AF963" s="40">
        <f>_xll.qlCalendarAdvance(calendar,$AF962,AD963,,,trigger)</f>
        <v>46133</v>
      </c>
      <c r="AG963" s="40">
        <f>_xll.qlInterestRateIndexMaturity($AA$21,AF963,)</f>
        <v>46224</v>
      </c>
      <c r="AH963" s="43" t="e">
        <f>_xll.qlTenorBasisValue(TenorBasis3M,AF963,_xll.ohTrigger(trigger,$AA$36))</f>
        <v>#NUM!</v>
      </c>
      <c r="AI963" s="90" t="e">
        <f>_xll.qlTenorBasisForwardRate(TenorBasis3M,AF963,_xll.ohTrigger(trigger,$AA$36))</f>
        <v>#NUM!</v>
      </c>
      <c r="AJ963" s="90">
        <f>_xll.qlIndexFixing($AA$21,$AE963,TRUE,_xll.ohTrigger(trigger))</f>
        <v>1.997781985514354E-2</v>
      </c>
      <c r="AK963" s="43" t="e">
        <f>_xll.qlIndexFixing($AA$6,$AE963,TRUE,trigger)</f>
        <v>#NUM!</v>
      </c>
      <c r="AL963" s="45" t="e">
        <f t="shared" si="30"/>
        <v>#NUM!</v>
      </c>
    </row>
    <row r="964" spans="30:38" x14ac:dyDescent="0.2">
      <c r="AD964" s="122" t="s">
        <v>88</v>
      </c>
      <c r="AE964" s="40">
        <f>_xll.qlInterestRateIndexFixingDate($AA$21,AF964)</f>
        <v>46136</v>
      </c>
      <c r="AF964" s="40">
        <f>_xll.qlCalendarAdvance(calendar,$AF963,AD964,,,trigger)</f>
        <v>46140</v>
      </c>
      <c r="AG964" s="40">
        <f>_xll.qlInterestRateIndexMaturity($AA$21,AF964,)</f>
        <v>46231</v>
      </c>
      <c r="AH964" s="43" t="e">
        <f>_xll.qlTenorBasisValue(TenorBasis3M,AF964,_xll.ohTrigger(trigger,$AA$36))</f>
        <v>#NUM!</v>
      </c>
      <c r="AI964" s="90" t="e">
        <f>_xll.qlTenorBasisForwardRate(TenorBasis3M,AF964,_xll.ohTrigger(trigger,$AA$36))</f>
        <v>#NUM!</v>
      </c>
      <c r="AJ964" s="90">
        <f>_xll.qlIndexFixing($AA$21,$AE964,TRUE,_xll.ohTrigger(trigger))</f>
        <v>1.9995119150858144E-2</v>
      </c>
      <c r="AK964" s="43" t="e">
        <f>_xll.qlIndexFixing($AA$6,$AE964,TRUE,trigger)</f>
        <v>#NUM!</v>
      </c>
      <c r="AL964" s="45" t="e">
        <f t="shared" ref="AL964:AL1027" si="31">(AJ964-AK964)*10000</f>
        <v>#NUM!</v>
      </c>
    </row>
    <row r="965" spans="30:38" x14ac:dyDescent="0.2">
      <c r="AD965" s="122" t="s">
        <v>88</v>
      </c>
      <c r="AE965" s="40">
        <f>_xll.qlInterestRateIndexFixingDate($AA$21,AF965)</f>
        <v>46142</v>
      </c>
      <c r="AF965" s="40">
        <f>_xll.qlCalendarAdvance(calendar,$AF964,AD965,,,trigger)</f>
        <v>46147</v>
      </c>
      <c r="AG965" s="40">
        <f>_xll.qlInterestRateIndexMaturity($AA$21,AF965,)</f>
        <v>46239</v>
      </c>
      <c r="AH965" s="43" t="e">
        <f>_xll.qlTenorBasisValue(TenorBasis3M,AF965,_xll.ohTrigger(trigger,$AA$36))</f>
        <v>#NUM!</v>
      </c>
      <c r="AI965" s="90" t="e">
        <f>_xll.qlTenorBasisForwardRate(TenorBasis3M,AF965,_xll.ohTrigger(trigger,$AA$36))</f>
        <v>#NUM!</v>
      </c>
      <c r="AJ965" s="90">
        <f>_xll.qlIndexFixing($AA$21,$AE965,TRUE,_xll.ohTrigger(trigger))</f>
        <v>2.0014050296865791E-2</v>
      </c>
      <c r="AK965" s="43" t="e">
        <f>_xll.qlIndexFixing($AA$6,$AE965,TRUE,trigger)</f>
        <v>#NUM!</v>
      </c>
      <c r="AL965" s="45" t="e">
        <f t="shared" si="31"/>
        <v>#NUM!</v>
      </c>
    </row>
    <row r="966" spans="30:38" x14ac:dyDescent="0.2">
      <c r="AD966" s="122" t="s">
        <v>88</v>
      </c>
      <c r="AE966" s="40">
        <f>_xll.qlInterestRateIndexFixingDate($AA$21,AF966)</f>
        <v>46150</v>
      </c>
      <c r="AF966" s="40">
        <f>_xll.qlCalendarAdvance(calendar,$AF965,AD966,,,trigger)</f>
        <v>46154</v>
      </c>
      <c r="AG966" s="40">
        <f>_xll.qlInterestRateIndexMaturity($AA$21,AF966,)</f>
        <v>46246</v>
      </c>
      <c r="AH966" s="43" t="e">
        <f>_xll.qlTenorBasisValue(TenorBasis3M,AF966,_xll.ohTrigger(trigger,$AA$36))</f>
        <v>#NUM!</v>
      </c>
      <c r="AI966" s="90" t="e">
        <f>_xll.qlTenorBasisForwardRate(TenorBasis3M,AF966,_xll.ohTrigger(trigger,$AA$36))</f>
        <v>#NUM!</v>
      </c>
      <c r="AJ966" s="90">
        <f>_xll.qlIndexFixing($AA$21,$AE966,TRUE,_xll.ohTrigger(trigger))</f>
        <v>2.0031089939657333E-2</v>
      </c>
      <c r="AK966" s="43" t="e">
        <f>_xll.qlIndexFixing($AA$6,$AE966,TRUE,trigger)</f>
        <v>#NUM!</v>
      </c>
      <c r="AL966" s="45" t="e">
        <f t="shared" si="31"/>
        <v>#NUM!</v>
      </c>
    </row>
    <row r="967" spans="30:38" x14ac:dyDescent="0.2">
      <c r="AD967" s="122" t="s">
        <v>88</v>
      </c>
      <c r="AE967" s="40">
        <f>_xll.qlInterestRateIndexFixingDate($AA$21,AF967)</f>
        <v>46157</v>
      </c>
      <c r="AF967" s="40">
        <f>_xll.qlCalendarAdvance(calendar,$AF966,AD967,,,trigger)</f>
        <v>46161</v>
      </c>
      <c r="AG967" s="40">
        <f>_xll.qlInterestRateIndexMaturity($AA$21,AF967,)</f>
        <v>46253</v>
      </c>
      <c r="AH967" s="43" t="e">
        <f>_xll.qlTenorBasisValue(TenorBasis3M,AF967,_xll.ohTrigger(trigger,$AA$36))</f>
        <v>#NUM!</v>
      </c>
      <c r="AI967" s="90" t="e">
        <f>_xll.qlTenorBasisForwardRate(TenorBasis3M,AF967,_xll.ohTrigger(trigger,$AA$36))</f>
        <v>#NUM!</v>
      </c>
      <c r="AJ967" s="90">
        <f>_xll.qlIndexFixing($AA$21,$AE967,TRUE,_xll.ohTrigger(trigger))</f>
        <v>2.0048003767787578E-2</v>
      </c>
      <c r="AK967" s="43" t="e">
        <f>_xll.qlIndexFixing($AA$6,$AE967,TRUE,trigger)</f>
        <v>#NUM!</v>
      </c>
      <c r="AL967" s="45" t="e">
        <f t="shared" si="31"/>
        <v>#NUM!</v>
      </c>
    </row>
    <row r="968" spans="30:38" x14ac:dyDescent="0.2">
      <c r="AD968" s="122" t="s">
        <v>88</v>
      </c>
      <c r="AE968" s="40">
        <f>_xll.qlInterestRateIndexFixingDate($AA$21,AF968)</f>
        <v>46164</v>
      </c>
      <c r="AF968" s="40">
        <f>_xll.qlCalendarAdvance(calendar,$AF967,AD968,,,trigger)</f>
        <v>46168</v>
      </c>
      <c r="AG968" s="40">
        <f>_xll.qlInterestRateIndexMaturity($AA$21,AF968,)</f>
        <v>46260</v>
      </c>
      <c r="AH968" s="43" t="e">
        <f>_xll.qlTenorBasisValue(TenorBasis3M,AF968,_xll.ohTrigger(trigger,$AA$36))</f>
        <v>#NUM!</v>
      </c>
      <c r="AI968" s="90" t="e">
        <f>_xll.qlTenorBasisForwardRate(TenorBasis3M,AF968,_xll.ohTrigger(trigger,$AA$36))</f>
        <v>#NUM!</v>
      </c>
      <c r="AJ968" s="90">
        <f>_xll.qlIndexFixing($AA$21,$AE968,TRUE,_xll.ohTrigger(trigger))</f>
        <v>2.0064791779633478E-2</v>
      </c>
      <c r="AK968" s="43" t="e">
        <f>_xll.qlIndexFixing($AA$6,$AE968,TRUE,trigger)</f>
        <v>#NUM!</v>
      </c>
      <c r="AL968" s="45" t="e">
        <f t="shared" si="31"/>
        <v>#NUM!</v>
      </c>
    </row>
    <row r="969" spans="30:38" x14ac:dyDescent="0.2">
      <c r="AD969" s="122" t="s">
        <v>88</v>
      </c>
      <c r="AE969" s="40">
        <f>_xll.qlInterestRateIndexFixingDate($AA$21,AF969)</f>
        <v>46171</v>
      </c>
      <c r="AF969" s="40">
        <f>_xll.qlCalendarAdvance(calendar,$AF968,AD969,,,trigger)</f>
        <v>46175</v>
      </c>
      <c r="AG969" s="40">
        <f>_xll.qlInterestRateIndexMaturity($AA$21,AF969,)</f>
        <v>46267</v>
      </c>
      <c r="AH969" s="43" t="e">
        <f>_xll.qlTenorBasisValue(TenorBasis3M,AF969,_xll.ohTrigger(trigger,$AA$36))</f>
        <v>#NUM!</v>
      </c>
      <c r="AI969" s="90" t="e">
        <f>_xll.qlTenorBasisForwardRate(TenorBasis3M,AF969,_xll.ohTrigger(trigger,$AA$36))</f>
        <v>#NUM!</v>
      </c>
      <c r="AJ969" s="90">
        <f>_xll.qlIndexFixing($AA$21,$AE969,TRUE,_xll.ohTrigger(trigger))</f>
        <v>2.0081453973582405E-2</v>
      </c>
      <c r="AK969" s="43" t="e">
        <f>_xll.qlIndexFixing($AA$6,$AE969,TRUE,trigger)</f>
        <v>#NUM!</v>
      </c>
      <c r="AL969" s="45" t="e">
        <f t="shared" si="31"/>
        <v>#NUM!</v>
      </c>
    </row>
    <row r="970" spans="30:38" x14ac:dyDescent="0.2">
      <c r="AD970" s="122" t="s">
        <v>88</v>
      </c>
      <c r="AE970" s="40">
        <f>_xll.qlInterestRateIndexFixingDate($AA$21,AF970)</f>
        <v>46178</v>
      </c>
      <c r="AF970" s="40">
        <f>_xll.qlCalendarAdvance(calendar,$AF969,AD970,,,trigger)</f>
        <v>46182</v>
      </c>
      <c r="AG970" s="40">
        <f>_xll.qlInterestRateIndexMaturity($AA$21,AF970,)</f>
        <v>46274</v>
      </c>
      <c r="AH970" s="43" t="e">
        <f>_xll.qlTenorBasisValue(TenorBasis3M,AF970,_xll.ohTrigger(trigger,$AA$36))</f>
        <v>#NUM!</v>
      </c>
      <c r="AI970" s="90" t="e">
        <f>_xll.qlTenorBasisForwardRate(TenorBasis3M,AF970,_xll.ohTrigger(trigger,$AA$36))</f>
        <v>#NUM!</v>
      </c>
      <c r="AJ970" s="90">
        <f>_xll.qlIndexFixing($AA$21,$AE970,TRUE,_xll.ohTrigger(trigger))</f>
        <v>2.0097990348033903E-2</v>
      </c>
      <c r="AK970" s="43" t="e">
        <f>_xll.qlIndexFixing($AA$6,$AE970,TRUE,trigger)</f>
        <v>#NUM!</v>
      </c>
      <c r="AL970" s="45" t="e">
        <f t="shared" si="31"/>
        <v>#NUM!</v>
      </c>
    </row>
    <row r="971" spans="30:38" x14ac:dyDescent="0.2">
      <c r="AD971" s="122" t="s">
        <v>88</v>
      </c>
      <c r="AE971" s="40">
        <f>_xll.qlInterestRateIndexFixingDate($AA$21,AF971)</f>
        <v>46185</v>
      </c>
      <c r="AF971" s="40">
        <f>_xll.qlCalendarAdvance(calendar,$AF970,AD971,,,trigger)</f>
        <v>46189</v>
      </c>
      <c r="AG971" s="40">
        <f>_xll.qlInterestRateIndexMaturity($AA$21,AF971,)</f>
        <v>46281</v>
      </c>
      <c r="AH971" s="43" t="e">
        <f>_xll.qlTenorBasisValue(TenorBasis3M,AF971,_xll.ohTrigger(trigger,$AA$36))</f>
        <v>#NUM!</v>
      </c>
      <c r="AI971" s="90" t="e">
        <f>_xll.qlTenorBasisForwardRate(TenorBasis3M,AF971,_xll.ohTrigger(trigger,$AA$36))</f>
        <v>#NUM!</v>
      </c>
      <c r="AJ971" s="90">
        <f>_xll.qlIndexFixing($AA$21,$AE971,TRUE,_xll.ohTrigger(trigger))</f>
        <v>2.0114400901402284E-2</v>
      </c>
      <c r="AK971" s="43" t="e">
        <f>_xll.qlIndexFixing($AA$6,$AE971,TRUE,trigger)</f>
        <v>#NUM!</v>
      </c>
      <c r="AL971" s="45" t="e">
        <f t="shared" si="31"/>
        <v>#NUM!</v>
      </c>
    </row>
    <row r="972" spans="30:38" x14ac:dyDescent="0.2">
      <c r="AD972" s="122" t="s">
        <v>88</v>
      </c>
      <c r="AE972" s="40">
        <f>_xll.qlInterestRateIndexFixingDate($AA$21,AF972)</f>
        <v>46192</v>
      </c>
      <c r="AF972" s="40">
        <f>_xll.qlCalendarAdvance(calendar,$AF971,AD972,,,trigger)</f>
        <v>46196</v>
      </c>
      <c r="AG972" s="40">
        <f>_xll.qlInterestRateIndexMaturity($AA$21,AF972,)</f>
        <v>46288</v>
      </c>
      <c r="AH972" s="43" t="e">
        <f>_xll.qlTenorBasisValue(TenorBasis3M,AF972,_xll.ohTrigger(trigger,$AA$36))</f>
        <v>#NUM!</v>
      </c>
      <c r="AI972" s="90" t="e">
        <f>_xll.qlTenorBasisForwardRate(TenorBasis3M,AF972,_xll.ohTrigger(trigger,$AA$36))</f>
        <v>#NUM!</v>
      </c>
      <c r="AJ972" s="90">
        <f>_xll.qlIndexFixing($AA$21,$AE972,TRUE,_xll.ohTrigger(trigger))</f>
        <v>2.0130685632109679E-2</v>
      </c>
      <c r="AK972" s="43" t="e">
        <f>_xll.qlIndexFixing($AA$6,$AE972,TRUE,trigger)</f>
        <v>#NUM!</v>
      </c>
      <c r="AL972" s="45" t="e">
        <f t="shared" si="31"/>
        <v>#NUM!</v>
      </c>
    </row>
    <row r="973" spans="30:38" x14ac:dyDescent="0.2">
      <c r="AD973" s="122" t="s">
        <v>88</v>
      </c>
      <c r="AE973" s="40">
        <f>_xll.qlInterestRateIndexFixingDate($AA$21,AF973)</f>
        <v>46199</v>
      </c>
      <c r="AF973" s="40">
        <f>_xll.qlCalendarAdvance(calendar,$AF972,AD973,,,trigger)</f>
        <v>46203</v>
      </c>
      <c r="AG973" s="40">
        <f>_xll.qlInterestRateIndexMaturity($AA$21,AF973,)</f>
        <v>46295</v>
      </c>
      <c r="AH973" s="43" t="e">
        <f>_xll.qlTenorBasisValue(TenorBasis3M,AF973,_xll.ohTrigger(trigger,$AA$36))</f>
        <v>#NUM!</v>
      </c>
      <c r="AI973" s="90" t="e">
        <f>_xll.qlTenorBasisForwardRate(TenorBasis3M,AF973,_xll.ohTrigger(trigger,$AA$36))</f>
        <v>#NUM!</v>
      </c>
      <c r="AJ973" s="90">
        <f>_xll.qlIndexFixing($AA$21,$AE973,TRUE,_xll.ohTrigger(trigger))</f>
        <v>2.0146844538594728E-2</v>
      </c>
      <c r="AK973" s="43" t="e">
        <f>_xll.qlIndexFixing($AA$6,$AE973,TRUE,trigger)</f>
        <v>#NUM!</v>
      </c>
      <c r="AL973" s="45" t="e">
        <f t="shared" si="31"/>
        <v>#NUM!</v>
      </c>
    </row>
    <row r="974" spans="30:38" x14ac:dyDescent="0.2">
      <c r="AD974" s="122" t="s">
        <v>88</v>
      </c>
      <c r="AE974" s="40">
        <f>_xll.qlInterestRateIndexFixingDate($AA$21,AF974)</f>
        <v>46206</v>
      </c>
      <c r="AF974" s="40">
        <f>_xll.qlCalendarAdvance(calendar,$AF973,AD974,,,trigger)</f>
        <v>46210</v>
      </c>
      <c r="AG974" s="40">
        <f>_xll.qlInterestRateIndexMaturity($AA$21,AF974,)</f>
        <v>46302</v>
      </c>
      <c r="AH974" s="43" t="e">
        <f>_xll.qlTenorBasisValue(TenorBasis3M,AF974,_xll.ohTrigger(trigger,$AA$36))</f>
        <v>#NUM!</v>
      </c>
      <c r="AI974" s="90" t="e">
        <f>_xll.qlTenorBasisForwardRate(TenorBasis3M,AF974,_xll.ohTrigger(trigger,$AA$36))</f>
        <v>#NUM!</v>
      </c>
      <c r="AJ974" s="90">
        <f>_xll.qlIndexFixing($AA$21,$AE974,TRUE,_xll.ohTrigger(trigger))</f>
        <v>2.0162877619306498E-2</v>
      </c>
      <c r="AK974" s="43" t="e">
        <f>_xll.qlIndexFixing($AA$6,$AE974,TRUE,trigger)</f>
        <v>#NUM!</v>
      </c>
      <c r="AL974" s="45" t="e">
        <f t="shared" si="31"/>
        <v>#NUM!</v>
      </c>
    </row>
    <row r="975" spans="30:38" x14ac:dyDescent="0.2">
      <c r="AD975" s="122" t="s">
        <v>88</v>
      </c>
      <c r="AE975" s="40">
        <f>_xll.qlInterestRateIndexFixingDate($AA$21,AF975)</f>
        <v>46213</v>
      </c>
      <c r="AF975" s="40">
        <f>_xll.qlCalendarAdvance(calendar,$AF974,AD975,,,trigger)</f>
        <v>46217</v>
      </c>
      <c r="AG975" s="40">
        <f>_xll.qlInterestRateIndexMaturity($AA$21,AF975,)</f>
        <v>46309</v>
      </c>
      <c r="AH975" s="43" t="e">
        <f>_xll.qlTenorBasisValue(TenorBasis3M,AF975,_xll.ohTrigger(trigger,$AA$36))</f>
        <v>#NUM!</v>
      </c>
      <c r="AI975" s="90" t="e">
        <f>_xll.qlTenorBasisForwardRate(TenorBasis3M,AF975,_xll.ohTrigger(trigger,$AA$36))</f>
        <v>#NUM!</v>
      </c>
      <c r="AJ975" s="90">
        <f>_xll.qlIndexFixing($AA$21,$AE975,TRUE,_xll.ohTrigger(trigger))</f>
        <v>2.0178784872702745E-2</v>
      </c>
      <c r="AK975" s="43" t="e">
        <f>_xll.qlIndexFixing($AA$6,$AE975,TRUE,trigger)</f>
        <v>#NUM!</v>
      </c>
      <c r="AL975" s="45" t="e">
        <f t="shared" si="31"/>
        <v>#NUM!</v>
      </c>
    </row>
    <row r="976" spans="30:38" x14ac:dyDescent="0.2">
      <c r="AD976" s="122" t="s">
        <v>88</v>
      </c>
      <c r="AE976" s="40">
        <f>_xll.qlInterestRateIndexFixingDate($AA$21,AF976)</f>
        <v>46220</v>
      </c>
      <c r="AF976" s="40">
        <f>_xll.qlCalendarAdvance(calendar,$AF975,AD976,,,trigger)</f>
        <v>46224</v>
      </c>
      <c r="AG976" s="40">
        <f>_xll.qlInterestRateIndexMaturity($AA$21,AF976,)</f>
        <v>46316</v>
      </c>
      <c r="AH976" s="43" t="e">
        <f>_xll.qlTenorBasisValue(TenorBasis3M,AF976,_xll.ohTrigger(trigger,$AA$36))</f>
        <v>#NUM!</v>
      </c>
      <c r="AI976" s="90" t="e">
        <f>_xll.qlTenorBasisForwardRate(TenorBasis3M,AF976,_xll.ohTrigger(trigger,$AA$36))</f>
        <v>#NUM!</v>
      </c>
      <c r="AJ976" s="90">
        <f>_xll.qlIndexFixing($AA$21,$AE976,TRUE,_xll.ohTrigger(trigger))</f>
        <v>2.0194566297259471E-2</v>
      </c>
      <c r="AK976" s="43" t="e">
        <f>_xll.qlIndexFixing($AA$6,$AE976,TRUE,trigger)</f>
        <v>#NUM!</v>
      </c>
      <c r="AL976" s="45" t="e">
        <f t="shared" si="31"/>
        <v>#NUM!</v>
      </c>
    </row>
    <row r="977" spans="30:38" x14ac:dyDescent="0.2">
      <c r="AD977" s="122" t="s">
        <v>88</v>
      </c>
      <c r="AE977" s="40">
        <f>_xll.qlInterestRateIndexFixingDate($AA$21,AF977)</f>
        <v>46227</v>
      </c>
      <c r="AF977" s="40">
        <f>_xll.qlCalendarAdvance(calendar,$AF976,AD977,,,trigger)</f>
        <v>46231</v>
      </c>
      <c r="AG977" s="40">
        <f>_xll.qlInterestRateIndexMaturity($AA$21,AF977,)</f>
        <v>46323</v>
      </c>
      <c r="AH977" s="43" t="e">
        <f>_xll.qlTenorBasisValue(TenorBasis3M,AF977,_xll.ohTrigger(trigger,$AA$36))</f>
        <v>#NUM!</v>
      </c>
      <c r="AI977" s="90" t="e">
        <f>_xll.qlTenorBasisForwardRate(TenorBasis3M,AF977,_xll.ohTrigger(trigger,$AA$36))</f>
        <v>#NUM!</v>
      </c>
      <c r="AJ977" s="90">
        <f>_xll.qlIndexFixing($AA$21,$AE977,TRUE,_xll.ohTrigger(trigger))</f>
        <v>2.0210221891459625E-2</v>
      </c>
      <c r="AK977" s="43" t="e">
        <f>_xll.qlIndexFixing($AA$6,$AE977,TRUE,trigger)</f>
        <v>#NUM!</v>
      </c>
      <c r="AL977" s="45" t="e">
        <f t="shared" si="31"/>
        <v>#NUM!</v>
      </c>
    </row>
    <row r="978" spans="30:38" x14ac:dyDescent="0.2">
      <c r="AD978" s="122" t="s">
        <v>88</v>
      </c>
      <c r="AE978" s="40">
        <f>_xll.qlInterestRateIndexFixingDate($AA$21,AF978)</f>
        <v>46234</v>
      </c>
      <c r="AF978" s="40">
        <f>_xll.qlCalendarAdvance(calendar,$AF977,AD978,,,trigger)</f>
        <v>46238</v>
      </c>
      <c r="AG978" s="40">
        <f>_xll.qlInterestRateIndexMaturity($AA$21,AF978,)</f>
        <v>46330</v>
      </c>
      <c r="AH978" s="43" t="e">
        <f>_xll.qlTenorBasisValue(TenorBasis3M,AF978,_xll.ohTrigger(trigger,$AA$36))</f>
        <v>#NUM!</v>
      </c>
      <c r="AI978" s="90" t="e">
        <f>_xll.qlTenorBasisForwardRate(TenorBasis3M,AF978,_xll.ohTrigger(trigger,$AA$36))</f>
        <v>#NUM!</v>
      </c>
      <c r="AJ978" s="90">
        <f>_xll.qlIndexFixing($AA$21,$AE978,TRUE,_xll.ohTrigger(trigger))</f>
        <v>2.0225751653800937E-2</v>
      </c>
      <c r="AK978" s="43" t="e">
        <f>_xll.qlIndexFixing($AA$6,$AE978,TRUE,trigger)</f>
        <v>#NUM!</v>
      </c>
      <c r="AL978" s="45" t="e">
        <f t="shared" si="31"/>
        <v>#NUM!</v>
      </c>
    </row>
    <row r="979" spans="30:38" x14ac:dyDescent="0.2">
      <c r="AD979" s="122" t="s">
        <v>88</v>
      </c>
      <c r="AE979" s="40">
        <f>_xll.qlInterestRateIndexFixingDate($AA$21,AF979)</f>
        <v>46241</v>
      </c>
      <c r="AF979" s="40">
        <f>_xll.qlCalendarAdvance(calendar,$AF978,AD979,,,trigger)</f>
        <v>46245</v>
      </c>
      <c r="AG979" s="40">
        <f>_xll.qlInterestRateIndexMaturity($AA$21,AF979,)</f>
        <v>46337</v>
      </c>
      <c r="AH979" s="43" t="e">
        <f>_xll.qlTenorBasisValue(TenorBasis3M,AF979,_xll.ohTrigger(trigger,$AA$36))</f>
        <v>#NUM!</v>
      </c>
      <c r="AI979" s="90" t="e">
        <f>_xll.qlTenorBasisForwardRate(TenorBasis3M,AF979,_xll.ohTrigger(trigger,$AA$36))</f>
        <v>#NUM!</v>
      </c>
      <c r="AJ979" s="90">
        <f>_xll.qlIndexFixing($AA$21,$AE979,TRUE,_xll.ohTrigger(trigger))</f>
        <v>2.0241155582791551E-2</v>
      </c>
      <c r="AK979" s="43" t="e">
        <f>_xll.qlIndexFixing($AA$6,$AE979,TRUE,trigger)</f>
        <v>#NUM!</v>
      </c>
      <c r="AL979" s="45" t="e">
        <f t="shared" si="31"/>
        <v>#NUM!</v>
      </c>
    </row>
    <row r="980" spans="30:38" x14ac:dyDescent="0.2">
      <c r="AD980" s="122" t="s">
        <v>88</v>
      </c>
      <c r="AE980" s="40">
        <f>_xll.qlInterestRateIndexFixingDate($AA$21,AF980)</f>
        <v>46248</v>
      </c>
      <c r="AF980" s="40">
        <f>_xll.qlCalendarAdvance(calendar,$AF979,AD980,,,trigger)</f>
        <v>46252</v>
      </c>
      <c r="AG980" s="40">
        <f>_xll.qlInterestRateIndexMaturity($AA$21,AF980,)</f>
        <v>46344</v>
      </c>
      <c r="AH980" s="43" t="e">
        <f>_xll.qlTenorBasisValue(TenorBasis3M,AF980,_xll.ohTrigger(trigger,$AA$36))</f>
        <v>#NUM!</v>
      </c>
      <c r="AI980" s="90" t="e">
        <f>_xll.qlTenorBasisForwardRate(TenorBasis3M,AF980,_xll.ohTrigger(trigger,$AA$36))</f>
        <v>#NUM!</v>
      </c>
      <c r="AJ980" s="90">
        <f>_xll.qlIndexFixing($AA$21,$AE980,TRUE,_xll.ohTrigger(trigger))</f>
        <v>2.0256433676954393E-2</v>
      </c>
      <c r="AK980" s="43" t="e">
        <f>_xll.qlIndexFixing($AA$6,$AE980,TRUE,trigger)</f>
        <v>#NUM!</v>
      </c>
      <c r="AL980" s="45" t="e">
        <f t="shared" si="31"/>
        <v>#NUM!</v>
      </c>
    </row>
    <row r="981" spans="30:38" x14ac:dyDescent="0.2">
      <c r="AD981" s="122" t="s">
        <v>88</v>
      </c>
      <c r="AE981" s="40">
        <f>_xll.qlInterestRateIndexFixingDate($AA$21,AF981)</f>
        <v>46255</v>
      </c>
      <c r="AF981" s="40">
        <f>_xll.qlCalendarAdvance(calendar,$AF980,AD981,,,trigger)</f>
        <v>46259</v>
      </c>
      <c r="AG981" s="40">
        <f>_xll.qlInterestRateIndexMaturity($AA$21,AF981,)</f>
        <v>46351</v>
      </c>
      <c r="AH981" s="43" t="e">
        <f>_xll.qlTenorBasisValue(TenorBasis3M,AF981,_xll.ohTrigger(trigger,$AA$36))</f>
        <v>#NUM!</v>
      </c>
      <c r="AI981" s="90" t="e">
        <f>_xll.qlTenorBasisForwardRate(TenorBasis3M,AF981,_xll.ohTrigger(trigger,$AA$36))</f>
        <v>#NUM!</v>
      </c>
      <c r="AJ981" s="90">
        <f>_xll.qlIndexFixing($AA$21,$AE981,TRUE,_xll.ohTrigger(trigger))</f>
        <v>2.0271585934821066E-2</v>
      </c>
      <c r="AK981" s="43" t="e">
        <f>_xll.qlIndexFixing($AA$6,$AE981,TRUE,trigger)</f>
        <v>#NUM!</v>
      </c>
      <c r="AL981" s="45" t="e">
        <f t="shared" si="31"/>
        <v>#NUM!</v>
      </c>
    </row>
    <row r="982" spans="30:38" x14ac:dyDescent="0.2">
      <c r="AD982" s="122" t="s">
        <v>88</v>
      </c>
      <c r="AE982" s="40">
        <f>_xll.qlInterestRateIndexFixingDate($AA$21,AF982)</f>
        <v>46262</v>
      </c>
      <c r="AF982" s="40">
        <f>_xll.qlCalendarAdvance(calendar,$AF981,AD982,,,trigger)</f>
        <v>46266</v>
      </c>
      <c r="AG982" s="40">
        <f>_xll.qlInterestRateIndexMaturity($AA$21,AF982,)</f>
        <v>46357</v>
      </c>
      <c r="AH982" s="43" t="e">
        <f>_xll.qlTenorBasisValue(TenorBasis3M,AF982,_xll.ohTrigger(trigger,$AA$36))</f>
        <v>#NUM!</v>
      </c>
      <c r="AI982" s="90" t="e">
        <f>_xll.qlTenorBasisForwardRate(TenorBasis3M,AF982,_xll.ohTrigger(trigger,$AA$36))</f>
        <v>#NUM!</v>
      </c>
      <c r="AJ982" s="90">
        <f>_xll.qlIndexFixing($AA$21,$AE982,TRUE,_xll.ohTrigger(trigger))</f>
        <v>2.0284992265763021E-2</v>
      </c>
      <c r="AK982" s="43" t="e">
        <f>_xll.qlIndexFixing($AA$6,$AE982,TRUE,trigger)</f>
        <v>#NUM!</v>
      </c>
      <c r="AL982" s="45" t="e">
        <f t="shared" si="31"/>
        <v>#NUM!</v>
      </c>
    </row>
    <row r="983" spans="30:38" x14ac:dyDescent="0.2">
      <c r="AD983" s="122" t="s">
        <v>88</v>
      </c>
      <c r="AE983" s="40">
        <f>_xll.qlInterestRateIndexFixingDate($AA$21,AF983)</f>
        <v>46269</v>
      </c>
      <c r="AF983" s="40">
        <f>_xll.qlCalendarAdvance(calendar,$AF982,AD983,,,trigger)</f>
        <v>46273</v>
      </c>
      <c r="AG983" s="40">
        <f>_xll.qlInterestRateIndexMaturity($AA$21,AF983,)</f>
        <v>46364</v>
      </c>
      <c r="AH983" s="43" t="e">
        <f>_xll.qlTenorBasisValue(TenorBasis3M,AF983,_xll.ohTrigger(trigger,$AA$36))</f>
        <v>#NUM!</v>
      </c>
      <c r="AI983" s="90" t="e">
        <f>_xll.qlTenorBasisForwardRate(TenorBasis3M,AF983,_xll.ohTrigger(trigger,$AA$36))</f>
        <v>#NUM!</v>
      </c>
      <c r="AJ983" s="90">
        <f>_xll.qlIndexFixing($AA$21,$AE983,TRUE,_xll.ohTrigger(trigger))</f>
        <v>2.0299900997071855E-2</v>
      </c>
      <c r="AK983" s="43" t="e">
        <f>_xll.qlIndexFixing($AA$6,$AE983,TRUE,trigger)</f>
        <v>#NUM!</v>
      </c>
      <c r="AL983" s="45" t="e">
        <f t="shared" si="31"/>
        <v>#NUM!</v>
      </c>
    </row>
    <row r="984" spans="30:38" x14ac:dyDescent="0.2">
      <c r="AD984" s="122" t="s">
        <v>88</v>
      </c>
      <c r="AE984" s="40">
        <f>_xll.qlInterestRateIndexFixingDate($AA$21,AF984)</f>
        <v>46276</v>
      </c>
      <c r="AF984" s="40">
        <f>_xll.qlCalendarAdvance(calendar,$AF983,AD984,,,trigger)</f>
        <v>46280</v>
      </c>
      <c r="AG984" s="40">
        <f>_xll.qlInterestRateIndexMaturity($AA$21,AF984,)</f>
        <v>46371</v>
      </c>
      <c r="AH984" s="43" t="e">
        <f>_xll.qlTenorBasisValue(TenorBasis3M,AF984,_xll.ohTrigger(trigger,$AA$36))</f>
        <v>#NUM!</v>
      </c>
      <c r="AI984" s="90" t="e">
        <f>_xll.qlTenorBasisForwardRate(TenorBasis3M,AF984,_xll.ohTrigger(trigger,$AA$36))</f>
        <v>#NUM!</v>
      </c>
      <c r="AJ984" s="90">
        <f>_xll.qlIndexFixing($AA$21,$AE984,TRUE,_xll.ohTrigger(trigger))</f>
        <v>2.0314683894327185E-2</v>
      </c>
      <c r="AK984" s="43" t="e">
        <f>_xll.qlIndexFixing($AA$6,$AE984,TRUE,trigger)</f>
        <v>#NUM!</v>
      </c>
      <c r="AL984" s="45" t="e">
        <f t="shared" si="31"/>
        <v>#NUM!</v>
      </c>
    </row>
    <row r="985" spans="30:38" x14ac:dyDescent="0.2">
      <c r="AD985" s="122" t="s">
        <v>88</v>
      </c>
      <c r="AE985" s="40">
        <f>_xll.qlInterestRateIndexFixingDate($AA$21,AF985)</f>
        <v>46283</v>
      </c>
      <c r="AF985" s="40">
        <f>_xll.qlCalendarAdvance(calendar,$AF984,AD985,,,trigger)</f>
        <v>46287</v>
      </c>
      <c r="AG985" s="40">
        <f>_xll.qlInterestRateIndexMaturity($AA$21,AF985,)</f>
        <v>46378</v>
      </c>
      <c r="AH985" s="43" t="e">
        <f>_xll.qlTenorBasisValue(TenorBasis3M,AF985,_xll.ohTrigger(trigger,$AA$36))</f>
        <v>#NUM!</v>
      </c>
      <c r="AI985" s="90" t="e">
        <f>_xll.qlTenorBasisForwardRate(TenorBasis3M,AF985,_xll.ohTrigger(trigger,$AA$36))</f>
        <v>#NUM!</v>
      </c>
      <c r="AJ985" s="90">
        <f>_xll.qlIndexFixing($AA$21,$AE985,TRUE,_xll.ohTrigger(trigger))</f>
        <v>2.0329340956125291E-2</v>
      </c>
      <c r="AK985" s="43" t="e">
        <f>_xll.qlIndexFixing($AA$6,$AE985,TRUE,trigger)</f>
        <v>#NUM!</v>
      </c>
      <c r="AL985" s="45" t="e">
        <f t="shared" si="31"/>
        <v>#NUM!</v>
      </c>
    </row>
    <row r="986" spans="30:38" x14ac:dyDescent="0.2">
      <c r="AD986" s="122" t="s">
        <v>88</v>
      </c>
      <c r="AE986" s="40">
        <f>_xll.qlInterestRateIndexFixingDate($AA$21,AF986)</f>
        <v>46290</v>
      </c>
      <c r="AF986" s="40">
        <f>_xll.qlCalendarAdvance(calendar,$AF985,AD986,,,trigger)</f>
        <v>46294</v>
      </c>
      <c r="AG986" s="40">
        <f>_xll.qlInterestRateIndexMaturity($AA$21,AF986,)</f>
        <v>46385</v>
      </c>
      <c r="AH986" s="43" t="e">
        <f>_xll.qlTenorBasisValue(TenorBasis3M,AF986,_xll.ohTrigger(trigger,$AA$36))</f>
        <v>#NUM!</v>
      </c>
      <c r="AI986" s="90" t="e">
        <f>_xll.qlTenorBasisForwardRate(TenorBasis3M,AF986,_xll.ohTrigger(trigger,$AA$36))</f>
        <v>#NUM!</v>
      </c>
      <c r="AJ986" s="90">
        <f>_xll.qlIndexFixing($AA$21,$AE986,TRUE,_xll.ohTrigger(trigger))</f>
        <v>2.0343872181072132E-2</v>
      </c>
      <c r="AK986" s="43" t="e">
        <f>_xll.qlIndexFixing($AA$6,$AE986,TRUE,trigger)</f>
        <v>#NUM!</v>
      </c>
      <c r="AL986" s="45" t="e">
        <f t="shared" si="31"/>
        <v>#NUM!</v>
      </c>
    </row>
    <row r="987" spans="30:38" x14ac:dyDescent="0.2">
      <c r="AD987" s="122" t="s">
        <v>88</v>
      </c>
      <c r="AE987" s="40">
        <f>_xll.qlInterestRateIndexFixingDate($AA$21,AF987)</f>
        <v>46297</v>
      </c>
      <c r="AF987" s="40">
        <f>_xll.qlCalendarAdvance(calendar,$AF986,AD987,,,trigger)</f>
        <v>46301</v>
      </c>
      <c r="AG987" s="40">
        <f>_xll.qlInterestRateIndexMaturity($AA$21,AF987,)</f>
        <v>46393</v>
      </c>
      <c r="AH987" s="43" t="e">
        <f>_xll.qlTenorBasisValue(TenorBasis3M,AF987,_xll.ohTrigger(trigger,$AA$36))</f>
        <v>#NUM!</v>
      </c>
      <c r="AI987" s="90" t="e">
        <f>_xll.qlTenorBasisForwardRate(TenorBasis3M,AF987,_xll.ohTrigger(trigger,$AA$36))</f>
        <v>#NUM!</v>
      </c>
      <c r="AJ987" s="90">
        <f>_xll.qlIndexFixing($AA$21,$AE987,TRUE,_xll.ohTrigger(trigger))</f>
        <v>2.0359856839192194E-2</v>
      </c>
      <c r="AK987" s="43" t="e">
        <f>_xll.qlIndexFixing($AA$6,$AE987,TRUE,trigger)</f>
        <v>#NUM!</v>
      </c>
      <c r="AL987" s="45" t="e">
        <f t="shared" si="31"/>
        <v>#NUM!</v>
      </c>
    </row>
    <row r="988" spans="30:38" x14ac:dyDescent="0.2">
      <c r="AD988" s="122" t="s">
        <v>88</v>
      </c>
      <c r="AE988" s="40">
        <f>_xll.qlInterestRateIndexFixingDate($AA$21,AF988)</f>
        <v>46304</v>
      </c>
      <c r="AF988" s="40">
        <f>_xll.qlCalendarAdvance(calendar,$AF987,AD988,,,trigger)</f>
        <v>46308</v>
      </c>
      <c r="AG988" s="40">
        <f>_xll.qlInterestRateIndexMaturity($AA$21,AF988,)</f>
        <v>46400</v>
      </c>
      <c r="AH988" s="43" t="e">
        <f>_xll.qlTenorBasisValue(TenorBasis3M,AF988,_xll.ohTrigger(trigger,$AA$36))</f>
        <v>#NUM!</v>
      </c>
      <c r="AI988" s="90" t="e">
        <f>_xll.qlTenorBasisForwardRate(TenorBasis3M,AF988,_xll.ohTrigger(trigger,$AA$36))</f>
        <v>#NUM!</v>
      </c>
      <c r="AJ988" s="90">
        <f>_xll.qlIndexFixing($AA$21,$AE988,TRUE,_xll.ohTrigger(trigger))</f>
        <v>2.0374128202933401E-2</v>
      </c>
      <c r="AK988" s="43" t="e">
        <f>_xll.qlIndexFixing($AA$6,$AE988,TRUE,trigger)</f>
        <v>#NUM!</v>
      </c>
      <c r="AL988" s="45" t="e">
        <f t="shared" si="31"/>
        <v>#NUM!</v>
      </c>
    </row>
    <row r="989" spans="30:38" x14ac:dyDescent="0.2">
      <c r="AD989" s="122" t="s">
        <v>88</v>
      </c>
      <c r="AE989" s="40">
        <f>_xll.qlInterestRateIndexFixingDate($AA$21,AF989)</f>
        <v>46311</v>
      </c>
      <c r="AF989" s="40">
        <f>_xll.qlCalendarAdvance(calendar,$AF988,AD989,,,trigger)</f>
        <v>46315</v>
      </c>
      <c r="AG989" s="40">
        <f>_xll.qlInterestRateIndexMaturity($AA$21,AF989,)</f>
        <v>46407</v>
      </c>
      <c r="AH989" s="43" t="e">
        <f>_xll.qlTenorBasisValue(TenorBasis3M,AF989,_xll.ohTrigger(trigger,$AA$36))</f>
        <v>#NUM!</v>
      </c>
      <c r="AI989" s="90" t="e">
        <f>_xll.qlTenorBasisForwardRate(TenorBasis3M,AF989,_xll.ohTrigger(trigger,$AA$36))</f>
        <v>#NUM!</v>
      </c>
      <c r="AJ989" s="90">
        <f>_xll.qlIndexFixing($AA$21,$AE989,TRUE,_xll.ohTrigger(trigger))</f>
        <v>2.0388273719078781E-2</v>
      </c>
      <c r="AK989" s="43" t="e">
        <f>_xll.qlIndexFixing($AA$6,$AE989,TRUE,trigger)</f>
        <v>#NUM!</v>
      </c>
      <c r="AL989" s="45" t="e">
        <f t="shared" si="31"/>
        <v>#NUM!</v>
      </c>
    </row>
    <row r="990" spans="30:38" x14ac:dyDescent="0.2">
      <c r="AD990" s="122" t="s">
        <v>88</v>
      </c>
      <c r="AE990" s="40">
        <f>_xll.qlInterestRateIndexFixingDate($AA$21,AF990)</f>
        <v>46318</v>
      </c>
      <c r="AF990" s="40">
        <f>_xll.qlCalendarAdvance(calendar,$AF989,AD990,,,trigger)</f>
        <v>46322</v>
      </c>
      <c r="AG990" s="40">
        <f>_xll.qlInterestRateIndexMaturity($AA$21,AF990,)</f>
        <v>46414</v>
      </c>
      <c r="AH990" s="43" t="e">
        <f>_xll.qlTenorBasisValue(TenorBasis3M,AF990,_xll.ohTrigger(trigger,$AA$36))</f>
        <v>#NUM!</v>
      </c>
      <c r="AI990" s="90" t="e">
        <f>_xll.qlTenorBasisForwardRate(TenorBasis3M,AF990,_xll.ohTrigger(trigger,$AA$36))</f>
        <v>#NUM!</v>
      </c>
      <c r="AJ990" s="90">
        <f>_xll.qlIndexFixing($AA$21,$AE990,TRUE,_xll.ohTrigger(trigger))</f>
        <v>2.0402293386271166E-2</v>
      </c>
      <c r="AK990" s="43" t="e">
        <f>_xll.qlIndexFixing($AA$6,$AE990,TRUE,trigger)</f>
        <v>#NUM!</v>
      </c>
      <c r="AL990" s="45" t="e">
        <f t="shared" si="31"/>
        <v>#NUM!</v>
      </c>
    </row>
    <row r="991" spans="30:38" x14ac:dyDescent="0.2">
      <c r="AD991" s="122" t="s">
        <v>88</v>
      </c>
      <c r="AE991" s="40">
        <f>_xll.qlInterestRateIndexFixingDate($AA$21,AF991)</f>
        <v>46325</v>
      </c>
      <c r="AF991" s="40">
        <f>_xll.qlCalendarAdvance(calendar,$AF990,AD991,,,trigger)</f>
        <v>46329</v>
      </c>
      <c r="AG991" s="40">
        <f>_xll.qlInterestRateIndexMaturity($AA$21,AF991,)</f>
        <v>46421</v>
      </c>
      <c r="AH991" s="43" t="e">
        <f>_xll.qlTenorBasisValue(TenorBasis3M,AF991,_xll.ohTrigger(trigger,$AA$36))</f>
        <v>#NUM!</v>
      </c>
      <c r="AI991" s="90" t="e">
        <f>_xll.qlTenorBasisForwardRate(TenorBasis3M,AF991,_xll.ohTrigger(trigger,$AA$36))</f>
        <v>#NUM!</v>
      </c>
      <c r="AJ991" s="90">
        <f>_xll.qlIndexFixing($AA$21,$AE991,TRUE,_xll.ohTrigger(trigger))</f>
        <v>2.0416187203162933E-2</v>
      </c>
      <c r="AK991" s="43" t="e">
        <f>_xll.qlIndexFixing($AA$6,$AE991,TRUE,trigger)</f>
        <v>#NUM!</v>
      </c>
      <c r="AL991" s="45" t="e">
        <f t="shared" si="31"/>
        <v>#NUM!</v>
      </c>
    </row>
    <row r="992" spans="30:38" x14ac:dyDescent="0.2">
      <c r="AD992" s="122" t="s">
        <v>88</v>
      </c>
      <c r="AE992" s="40">
        <f>_xll.qlInterestRateIndexFixingDate($AA$21,AF992)</f>
        <v>46332</v>
      </c>
      <c r="AF992" s="40">
        <f>_xll.qlCalendarAdvance(calendar,$AF991,AD992,,,trigger)</f>
        <v>46336</v>
      </c>
      <c r="AG992" s="40">
        <f>_xll.qlInterestRateIndexMaturity($AA$21,AF992,)</f>
        <v>46428</v>
      </c>
      <c r="AH992" s="43" t="e">
        <f>_xll.qlTenorBasisValue(TenorBasis3M,AF992,_xll.ohTrigger(trigger,$AA$36))</f>
        <v>#NUM!</v>
      </c>
      <c r="AI992" s="90" t="e">
        <f>_xll.qlTenorBasisForwardRate(TenorBasis3M,AF992,_xll.ohTrigger(trigger,$AA$36))</f>
        <v>#NUM!</v>
      </c>
      <c r="AJ992" s="90">
        <f>_xll.qlIndexFixing($AA$21,$AE992,TRUE,_xll.ohTrigger(trigger))</f>
        <v>2.0429955168422109E-2</v>
      </c>
      <c r="AK992" s="43" t="e">
        <f>_xll.qlIndexFixing($AA$6,$AE992,TRUE,trigger)</f>
        <v>#NUM!</v>
      </c>
      <c r="AL992" s="45" t="e">
        <f t="shared" si="31"/>
        <v>#NUM!</v>
      </c>
    </row>
    <row r="993" spans="30:38" x14ac:dyDescent="0.2">
      <c r="AD993" s="122" t="s">
        <v>88</v>
      </c>
      <c r="AE993" s="40">
        <f>_xll.qlInterestRateIndexFixingDate($AA$21,AF993)</f>
        <v>46339</v>
      </c>
      <c r="AF993" s="40">
        <f>_xll.qlCalendarAdvance(calendar,$AF992,AD993,,,trigger)</f>
        <v>46343</v>
      </c>
      <c r="AG993" s="40">
        <f>_xll.qlInterestRateIndexMaturity($AA$21,AF993,)</f>
        <v>46435</v>
      </c>
      <c r="AH993" s="43" t="e">
        <f>_xll.qlTenorBasisValue(TenorBasis3M,AF993,_xll.ohTrigger(trigger,$AA$36))</f>
        <v>#NUM!</v>
      </c>
      <c r="AI993" s="90" t="e">
        <f>_xll.qlTenorBasisForwardRate(TenorBasis3M,AF993,_xll.ohTrigger(trigger,$AA$36))</f>
        <v>#NUM!</v>
      </c>
      <c r="AJ993" s="90">
        <f>_xll.qlIndexFixing($AA$21,$AE993,TRUE,_xll.ohTrigger(trigger))</f>
        <v>2.0443597280725399E-2</v>
      </c>
      <c r="AK993" s="43" t="e">
        <f>_xll.qlIndexFixing($AA$6,$AE993,TRUE,trigger)</f>
        <v>#NUM!</v>
      </c>
      <c r="AL993" s="45" t="e">
        <f t="shared" si="31"/>
        <v>#NUM!</v>
      </c>
    </row>
    <row r="994" spans="30:38" x14ac:dyDescent="0.2">
      <c r="AD994" s="122" t="s">
        <v>88</v>
      </c>
      <c r="AE994" s="40">
        <f>_xll.qlInterestRateIndexFixingDate($AA$21,AF994)</f>
        <v>46346</v>
      </c>
      <c r="AF994" s="40">
        <f>_xll.qlCalendarAdvance(calendar,$AF993,AD994,,,trigger)</f>
        <v>46350</v>
      </c>
      <c r="AG994" s="40">
        <f>_xll.qlInterestRateIndexMaturity($AA$21,AF994,)</f>
        <v>46442</v>
      </c>
      <c r="AH994" s="43" t="e">
        <f>_xll.qlTenorBasisValue(TenorBasis3M,AF994,_xll.ohTrigger(trigger,$AA$36))</f>
        <v>#NUM!</v>
      </c>
      <c r="AI994" s="90" t="e">
        <f>_xll.qlTenorBasisForwardRate(TenorBasis3M,AF994,_xll.ohTrigger(trigger,$AA$36))</f>
        <v>#NUM!</v>
      </c>
      <c r="AJ994" s="90">
        <f>_xll.qlIndexFixing($AA$21,$AE994,TRUE,_xll.ohTrigger(trigger))</f>
        <v>2.0457113538764293E-2</v>
      </c>
      <c r="AK994" s="43" t="e">
        <f>_xll.qlIndexFixing($AA$6,$AE994,TRUE,trigger)</f>
        <v>#NUM!</v>
      </c>
      <c r="AL994" s="45" t="e">
        <f t="shared" si="31"/>
        <v>#NUM!</v>
      </c>
    </row>
    <row r="995" spans="30:38" x14ac:dyDescent="0.2">
      <c r="AD995" s="122" t="s">
        <v>88</v>
      </c>
      <c r="AE995" s="40">
        <f>_xll.qlInterestRateIndexFixingDate($AA$21,AF995)</f>
        <v>46353</v>
      </c>
      <c r="AF995" s="40">
        <f>_xll.qlCalendarAdvance(calendar,$AF994,AD995,,,trigger)</f>
        <v>46357</v>
      </c>
      <c r="AG995" s="40">
        <f>_xll.qlInterestRateIndexMaturity($AA$21,AF995,)</f>
        <v>46447</v>
      </c>
      <c r="AH995" s="43" t="e">
        <f>_xll.qlTenorBasisValue(TenorBasis3M,AF995,_xll.ohTrigger(trigger,$AA$36))</f>
        <v>#NUM!</v>
      </c>
      <c r="AI995" s="90" t="e">
        <f>_xll.qlTenorBasisForwardRate(TenorBasis3M,AF995,_xll.ohTrigger(trigger,$AA$36))</f>
        <v>#NUM!</v>
      </c>
      <c r="AJ995" s="90">
        <f>_xll.qlIndexFixing($AA$21,$AE995,TRUE,_xll.ohTrigger(trigger))</f>
        <v>2.0467475977580918E-2</v>
      </c>
      <c r="AK995" s="43" t="e">
        <f>_xll.qlIndexFixing($AA$6,$AE995,TRUE,trigger)</f>
        <v>#NUM!</v>
      </c>
      <c r="AL995" s="45" t="e">
        <f t="shared" si="31"/>
        <v>#NUM!</v>
      </c>
    </row>
    <row r="996" spans="30:38" x14ac:dyDescent="0.2">
      <c r="AD996" s="122" t="s">
        <v>88</v>
      </c>
      <c r="AE996" s="40">
        <f>_xll.qlInterestRateIndexFixingDate($AA$21,AF996)</f>
        <v>46360</v>
      </c>
      <c r="AF996" s="40">
        <f>_xll.qlCalendarAdvance(calendar,$AF995,AD996,,,trigger)</f>
        <v>46364</v>
      </c>
      <c r="AG996" s="40">
        <f>_xll.qlInterestRateIndexMaturity($AA$21,AF996,)</f>
        <v>46454</v>
      </c>
      <c r="AH996" s="43" t="e">
        <f>_xll.qlTenorBasisValue(TenorBasis3M,AF996,_xll.ohTrigger(trigger,$AA$36))</f>
        <v>#NUM!</v>
      </c>
      <c r="AI996" s="90" t="e">
        <f>_xll.qlTenorBasisForwardRate(TenorBasis3M,AF996,_xll.ohTrigger(trigger,$AA$36))</f>
        <v>#NUM!</v>
      </c>
      <c r="AJ996" s="90">
        <f>_xll.qlIndexFixing($AA$21,$AE996,TRUE,_xll.ohTrigger(trigger))</f>
        <v>2.0480756996085425E-2</v>
      </c>
      <c r="AK996" s="43" t="e">
        <f>_xll.qlIndexFixing($AA$6,$AE996,TRUE,trigger)</f>
        <v>#NUM!</v>
      </c>
      <c r="AL996" s="45" t="e">
        <f t="shared" si="31"/>
        <v>#NUM!</v>
      </c>
    </row>
    <row r="997" spans="30:38" x14ac:dyDescent="0.2">
      <c r="AD997" s="122" t="s">
        <v>88</v>
      </c>
      <c r="AE997" s="40">
        <f>_xll.qlInterestRateIndexFixingDate($AA$21,AF997)</f>
        <v>46367</v>
      </c>
      <c r="AF997" s="40">
        <f>_xll.qlCalendarAdvance(calendar,$AF996,AD997,,,trigger)</f>
        <v>46371</v>
      </c>
      <c r="AG997" s="40">
        <f>_xll.qlInterestRateIndexMaturity($AA$21,AF997,)</f>
        <v>46461</v>
      </c>
      <c r="AH997" s="43" t="e">
        <f>_xll.qlTenorBasisValue(TenorBasis3M,AF997,_xll.ohTrigger(trigger,$AA$36))</f>
        <v>#NUM!</v>
      </c>
      <c r="AI997" s="90" t="e">
        <f>_xll.qlTenorBasisForwardRate(TenorBasis3M,AF997,_xll.ohTrigger(trigger,$AA$36))</f>
        <v>#NUM!</v>
      </c>
      <c r="AJ997" s="90">
        <f>_xll.qlIndexFixing($AA$21,$AE997,TRUE,_xll.ohTrigger(trigger))</f>
        <v>2.0493912169964545E-2</v>
      </c>
      <c r="AK997" s="43" t="e">
        <f>_xll.qlIndexFixing($AA$6,$AE997,TRUE,trigger)</f>
        <v>#NUM!</v>
      </c>
      <c r="AL997" s="45" t="e">
        <f t="shared" si="31"/>
        <v>#NUM!</v>
      </c>
    </row>
    <row r="998" spans="30:38" x14ac:dyDescent="0.2">
      <c r="AD998" s="122" t="s">
        <v>88</v>
      </c>
      <c r="AE998" s="40">
        <f>_xll.qlInterestRateIndexFixingDate($AA$21,AF998)</f>
        <v>46374</v>
      </c>
      <c r="AF998" s="40">
        <f>_xll.qlCalendarAdvance(calendar,$AF997,AD998,,,trigger)</f>
        <v>46378</v>
      </c>
      <c r="AG998" s="40">
        <f>_xll.qlInterestRateIndexMaturity($AA$21,AF998,)</f>
        <v>46468</v>
      </c>
      <c r="AH998" s="43" t="e">
        <f>_xll.qlTenorBasisValue(TenorBasis3M,AF998,_xll.ohTrigger(trigger,$AA$36))</f>
        <v>#NUM!</v>
      </c>
      <c r="AI998" s="90" t="e">
        <f>_xll.qlTenorBasisForwardRate(TenorBasis3M,AF998,_xll.ohTrigger(trigger,$AA$36))</f>
        <v>#NUM!</v>
      </c>
      <c r="AJ998" s="90">
        <f>_xll.qlIndexFixing($AA$21,$AE998,TRUE,_xll.ohTrigger(trigger))</f>
        <v>2.0506941497982822E-2</v>
      </c>
      <c r="AK998" s="43" t="e">
        <f>_xll.qlIndexFixing($AA$6,$AE998,TRUE,trigger)</f>
        <v>#NUM!</v>
      </c>
      <c r="AL998" s="45" t="e">
        <f t="shared" si="31"/>
        <v>#NUM!</v>
      </c>
    </row>
    <row r="999" spans="30:38" x14ac:dyDescent="0.2">
      <c r="AD999" s="122" t="s">
        <v>88</v>
      </c>
      <c r="AE999" s="40">
        <f>_xll.qlInterestRateIndexFixingDate($AA$21,AF999)</f>
        <v>46380</v>
      </c>
      <c r="AF999" s="40">
        <f>_xll.qlCalendarAdvance(calendar,$AF998,AD999,,,trigger)</f>
        <v>46385</v>
      </c>
      <c r="AG999" s="40">
        <f>_xll.qlInterestRateIndexMaturity($AA$21,AF999,)</f>
        <v>46476</v>
      </c>
      <c r="AH999" s="43" t="e">
        <f>_xll.qlTenorBasisValue(TenorBasis3M,AF999,_xll.ohTrigger(trigger,$AA$36))</f>
        <v>#NUM!</v>
      </c>
      <c r="AI999" s="90" t="e">
        <f>_xll.qlTenorBasisForwardRate(TenorBasis3M,AF999,_xll.ohTrigger(trigger,$AA$36))</f>
        <v>#NUM!</v>
      </c>
      <c r="AJ999" s="90">
        <f>_xll.qlIndexFixing($AA$21,$AE999,TRUE,_xll.ohTrigger(trigger))</f>
        <v>2.0521326340491711E-2</v>
      </c>
      <c r="AK999" s="43" t="e">
        <f>_xll.qlIndexFixing($AA$6,$AE999,TRUE,trigger)</f>
        <v>#NUM!</v>
      </c>
      <c r="AL999" s="45" t="e">
        <f t="shared" si="31"/>
        <v>#NUM!</v>
      </c>
    </row>
    <row r="1000" spans="30:38" x14ac:dyDescent="0.2">
      <c r="AD1000" s="122" t="s">
        <v>88</v>
      </c>
      <c r="AE1000" s="40">
        <f>_xll.qlInterestRateIndexFixingDate($AA$21,AF1000)</f>
        <v>46387</v>
      </c>
      <c r="AF1000" s="40">
        <f>_xll.qlCalendarAdvance(calendar,$AF999,AD1000,,,trigger)</f>
        <v>46392</v>
      </c>
      <c r="AG1000" s="40">
        <f>_xll.qlInterestRateIndexMaturity($AA$21,AF1000,)</f>
        <v>46482</v>
      </c>
      <c r="AH1000" s="43" t="e">
        <f>_xll.qlTenorBasisValue(TenorBasis3M,AF1000,_xll.ohTrigger(trigger,$AA$36))</f>
        <v>#NUM!</v>
      </c>
      <c r="AI1000" s="90" t="e">
        <f>_xll.qlTenorBasisForwardRate(TenorBasis3M,AF1000,_xll.ohTrigger(trigger,$AA$36))</f>
        <v>#NUM!</v>
      </c>
      <c r="AJ1000" s="90">
        <f>_xll.qlIndexFixing($AA$21,$AE1000,TRUE,_xll.ohTrigger(trigger))</f>
        <v>2.0532622611556306E-2</v>
      </c>
      <c r="AK1000" s="43" t="e">
        <f>_xll.qlIndexFixing($AA$6,$AE1000,TRUE,trigger)</f>
        <v>#NUM!</v>
      </c>
      <c r="AL1000" s="45" t="e">
        <f t="shared" si="31"/>
        <v>#NUM!</v>
      </c>
    </row>
    <row r="1001" spans="30:38" x14ac:dyDescent="0.2">
      <c r="AD1001" s="122" t="s">
        <v>88</v>
      </c>
      <c r="AE1001" s="40">
        <f>_xll.qlInterestRateIndexFixingDate($AA$21,AF1001)</f>
        <v>46395</v>
      </c>
      <c r="AF1001" s="40">
        <f>_xll.qlCalendarAdvance(calendar,$AF1000,AD1001,,,trigger)</f>
        <v>46399</v>
      </c>
      <c r="AG1001" s="40">
        <f>_xll.qlInterestRateIndexMaturity($AA$21,AF1001,)</f>
        <v>46489</v>
      </c>
      <c r="AH1001" s="43" t="e">
        <f>_xll.qlTenorBasisValue(TenorBasis3M,AF1001,_xll.ohTrigger(trigger,$AA$36))</f>
        <v>#NUM!</v>
      </c>
      <c r="AI1001" s="90" t="e">
        <f>_xll.qlTenorBasisForwardRate(TenorBasis3M,AF1001,_xll.ohTrigger(trigger,$AA$36))</f>
        <v>#NUM!</v>
      </c>
      <c r="AJ1001" s="90">
        <f>_xll.qlIndexFixing($AA$21,$AE1001,TRUE,_xll.ohTrigger(trigger))</f>
        <v>2.0545274394698332E-2</v>
      </c>
      <c r="AK1001" s="43" t="e">
        <f>_xll.qlIndexFixing($AA$6,$AE1001,TRUE,trigger)</f>
        <v>#NUM!</v>
      </c>
      <c r="AL1001" s="45" t="e">
        <f t="shared" si="31"/>
        <v>#NUM!</v>
      </c>
    </row>
    <row r="1002" spans="30:38" x14ac:dyDescent="0.2">
      <c r="AD1002" s="122" t="s">
        <v>88</v>
      </c>
      <c r="AE1002" s="40">
        <f>_xll.qlInterestRateIndexFixingDate($AA$21,AF1002)</f>
        <v>46402</v>
      </c>
      <c r="AF1002" s="40">
        <f>_xll.qlCalendarAdvance(calendar,$AF1001,AD1002,,,trigger)</f>
        <v>46406</v>
      </c>
      <c r="AG1002" s="40">
        <f>_xll.qlInterestRateIndexMaturity($AA$21,AF1002,)</f>
        <v>46496</v>
      </c>
      <c r="AH1002" s="43" t="e">
        <f>_xll.qlTenorBasisValue(TenorBasis3M,AF1002,_xll.ohTrigger(trigger,$AA$36))</f>
        <v>#NUM!</v>
      </c>
      <c r="AI1002" s="90" t="e">
        <f>_xll.qlTenorBasisForwardRate(TenorBasis3M,AF1002,_xll.ohTrigger(trigger,$AA$36))</f>
        <v>#NUM!</v>
      </c>
      <c r="AJ1002" s="90">
        <f>_xll.qlIndexFixing($AA$21,$AE1002,TRUE,_xll.ohTrigger(trigger))</f>
        <v>2.0557800327155817E-2</v>
      </c>
      <c r="AK1002" s="43" t="e">
        <f>_xll.qlIndexFixing($AA$6,$AE1002,TRUE,trigger)</f>
        <v>#NUM!</v>
      </c>
      <c r="AL1002" s="45" t="e">
        <f t="shared" si="31"/>
        <v>#NUM!</v>
      </c>
    </row>
    <row r="1003" spans="30:38" x14ac:dyDescent="0.2">
      <c r="AD1003" s="122" t="s">
        <v>88</v>
      </c>
      <c r="AE1003" s="40">
        <f>_xll.qlInterestRateIndexFixingDate($AA$21,AF1003)</f>
        <v>46409</v>
      </c>
      <c r="AF1003" s="40">
        <f>_xll.qlCalendarAdvance(calendar,$AF1002,AD1003,,,trigger)</f>
        <v>46413</v>
      </c>
      <c r="AG1003" s="40">
        <f>_xll.qlInterestRateIndexMaturity($AA$21,AF1003,)</f>
        <v>46503</v>
      </c>
      <c r="AH1003" s="43" t="e">
        <f>_xll.qlTenorBasisValue(TenorBasis3M,AF1003,_xll.ohTrigger(trigger,$AA$36))</f>
        <v>#NUM!</v>
      </c>
      <c r="AI1003" s="90" t="e">
        <f>_xll.qlTenorBasisForwardRate(TenorBasis3M,AF1003,_xll.ohTrigger(trigger,$AA$36))</f>
        <v>#NUM!</v>
      </c>
      <c r="AJ1003" s="90">
        <f>_xll.qlIndexFixing($AA$21,$AE1003,TRUE,_xll.ohTrigger(trigger))</f>
        <v>2.0570200407752814E-2</v>
      </c>
      <c r="AK1003" s="43" t="e">
        <f>_xll.qlIndexFixing($AA$6,$AE1003,TRUE,trigger)</f>
        <v>#NUM!</v>
      </c>
      <c r="AL1003" s="45" t="e">
        <f t="shared" si="31"/>
        <v>#NUM!</v>
      </c>
    </row>
    <row r="1004" spans="30:38" x14ac:dyDescent="0.2">
      <c r="AD1004" s="122" t="s">
        <v>88</v>
      </c>
      <c r="AE1004" s="40">
        <f>_xll.qlInterestRateIndexFixingDate($AA$21,AF1004)</f>
        <v>46416</v>
      </c>
      <c r="AF1004" s="40">
        <f>_xll.qlCalendarAdvance(calendar,$AF1003,AD1004,,,trigger)</f>
        <v>46420</v>
      </c>
      <c r="AG1004" s="40">
        <f>_xll.qlInterestRateIndexMaturity($AA$21,AF1004,)</f>
        <v>46510</v>
      </c>
      <c r="AH1004" s="43" t="e">
        <f>_xll.qlTenorBasisValue(TenorBasis3M,AF1004,_xll.ohTrigger(trigger,$AA$36))</f>
        <v>#NUM!</v>
      </c>
      <c r="AI1004" s="90" t="e">
        <f>_xll.qlTenorBasisForwardRate(TenorBasis3M,AF1004,_xll.ohTrigger(trigger,$AA$36))</f>
        <v>#NUM!</v>
      </c>
      <c r="AJ1004" s="90">
        <f>_xll.qlIndexFixing($AA$21,$AE1004,TRUE,_xll.ohTrigger(trigger))</f>
        <v>2.0582474635324033E-2</v>
      </c>
      <c r="AK1004" s="43" t="e">
        <f>_xll.qlIndexFixing($AA$6,$AE1004,TRUE,trigger)</f>
        <v>#NUM!</v>
      </c>
      <c r="AL1004" s="45" t="e">
        <f t="shared" si="31"/>
        <v>#NUM!</v>
      </c>
    </row>
    <row r="1005" spans="30:38" x14ac:dyDescent="0.2">
      <c r="AD1005" s="122" t="s">
        <v>88</v>
      </c>
      <c r="AE1005" s="40">
        <f>_xll.qlInterestRateIndexFixingDate($AA$21,AF1005)</f>
        <v>46423</v>
      </c>
      <c r="AF1005" s="40">
        <f>_xll.qlCalendarAdvance(calendar,$AF1004,AD1005,,,trigger)</f>
        <v>46427</v>
      </c>
      <c r="AG1005" s="40">
        <f>_xll.qlInterestRateIndexMaturity($AA$21,AF1005,)</f>
        <v>46517</v>
      </c>
      <c r="AH1005" s="43" t="e">
        <f>_xll.qlTenorBasisValue(TenorBasis3M,AF1005,_xll.ohTrigger(trigger,$AA$36))</f>
        <v>#NUM!</v>
      </c>
      <c r="AI1005" s="90" t="e">
        <f>_xll.qlTenorBasisForwardRate(TenorBasis3M,AF1005,_xll.ohTrigger(trigger,$AA$36))</f>
        <v>#NUM!</v>
      </c>
      <c r="AJ1005" s="90">
        <f>_xll.qlIndexFixing($AA$21,$AE1005,TRUE,_xll.ohTrigger(trigger))</f>
        <v>2.0594623008717505E-2</v>
      </c>
      <c r="AK1005" s="43" t="e">
        <f>_xll.qlIndexFixing($AA$6,$AE1005,TRUE,trigger)</f>
        <v>#NUM!</v>
      </c>
      <c r="AL1005" s="45" t="e">
        <f t="shared" si="31"/>
        <v>#NUM!</v>
      </c>
    </row>
    <row r="1006" spans="30:38" x14ac:dyDescent="0.2">
      <c r="AD1006" s="122" t="s">
        <v>88</v>
      </c>
      <c r="AE1006" s="40">
        <f>_xll.qlInterestRateIndexFixingDate($AA$21,AF1006)</f>
        <v>46430</v>
      </c>
      <c r="AF1006" s="40">
        <f>_xll.qlCalendarAdvance(calendar,$AF1005,AD1006,,,trigger)</f>
        <v>46434</v>
      </c>
      <c r="AG1006" s="40">
        <f>_xll.qlInterestRateIndexMaturity($AA$21,AF1006,)</f>
        <v>46524</v>
      </c>
      <c r="AH1006" s="43" t="e">
        <f>_xll.qlTenorBasisValue(TenorBasis3M,AF1006,_xll.ohTrigger(trigger,$AA$36))</f>
        <v>#NUM!</v>
      </c>
      <c r="AI1006" s="90" t="e">
        <f>_xll.qlTenorBasisForwardRate(TenorBasis3M,AF1006,_xll.ohTrigger(trigger,$AA$36))</f>
        <v>#NUM!</v>
      </c>
      <c r="AJ1006" s="90">
        <f>_xll.qlIndexFixing($AA$21,$AE1006,TRUE,_xll.ohTrigger(trigger))</f>
        <v>2.0606645526790146E-2</v>
      </c>
      <c r="AK1006" s="43" t="e">
        <f>_xll.qlIndexFixing($AA$6,$AE1006,TRUE,trigger)</f>
        <v>#NUM!</v>
      </c>
      <c r="AL1006" s="45" t="e">
        <f t="shared" si="31"/>
        <v>#NUM!</v>
      </c>
    </row>
    <row r="1007" spans="30:38" x14ac:dyDescent="0.2">
      <c r="AD1007" s="122" t="s">
        <v>88</v>
      </c>
      <c r="AE1007" s="40">
        <f>_xll.qlInterestRateIndexFixingDate($AA$21,AF1007)</f>
        <v>46437</v>
      </c>
      <c r="AF1007" s="40">
        <f>_xll.qlCalendarAdvance(calendar,$AF1006,AD1007,,,trigger)</f>
        <v>46441</v>
      </c>
      <c r="AG1007" s="40">
        <f>_xll.qlInterestRateIndexMaturity($AA$21,AF1007,)</f>
        <v>46531</v>
      </c>
      <c r="AH1007" s="43" t="e">
        <f>_xll.qlTenorBasisValue(TenorBasis3M,AF1007,_xll.ohTrigger(trigger,$AA$36))</f>
        <v>#NUM!</v>
      </c>
      <c r="AI1007" s="90" t="e">
        <f>_xll.qlTenorBasisForwardRate(TenorBasis3M,AF1007,_xll.ohTrigger(trigger,$AA$36))</f>
        <v>#NUM!</v>
      </c>
      <c r="AJ1007" s="90">
        <f>_xll.qlIndexFixing($AA$21,$AE1007,TRUE,_xll.ohTrigger(trigger))</f>
        <v>2.061854218841308E-2</v>
      </c>
      <c r="AK1007" s="43" t="e">
        <f>_xll.qlIndexFixing($AA$6,$AE1007,TRUE,trigger)</f>
        <v>#NUM!</v>
      </c>
      <c r="AL1007" s="45" t="e">
        <f t="shared" si="31"/>
        <v>#NUM!</v>
      </c>
    </row>
    <row r="1008" spans="30:38" x14ac:dyDescent="0.2">
      <c r="AD1008" s="122" t="s">
        <v>88</v>
      </c>
      <c r="AE1008" s="40">
        <f>_xll.qlInterestRateIndexFixingDate($AA$21,AF1008)</f>
        <v>46444</v>
      </c>
      <c r="AF1008" s="40">
        <f>_xll.qlCalendarAdvance(calendar,$AF1007,AD1008,,,trigger)</f>
        <v>46448</v>
      </c>
      <c r="AG1008" s="40">
        <f>_xll.qlInterestRateIndexMaturity($AA$21,AF1008,)</f>
        <v>46540</v>
      </c>
      <c r="AH1008" s="43" t="e">
        <f>_xll.qlTenorBasisValue(TenorBasis3M,AF1008,_xll.ohTrigger(trigger,$AA$36))</f>
        <v>#NUM!</v>
      </c>
      <c r="AI1008" s="90" t="e">
        <f>_xll.qlTenorBasisForwardRate(TenorBasis3M,AF1008,_xll.ohTrigger(trigger,$AA$36))</f>
        <v>#NUM!</v>
      </c>
      <c r="AJ1008" s="90">
        <f>_xll.qlIndexFixing($AA$21,$AE1008,TRUE,_xll.ohTrigger(trigger))</f>
        <v>2.0633125748740839E-2</v>
      </c>
      <c r="AK1008" s="43" t="e">
        <f>_xll.qlIndexFixing($AA$6,$AE1008,TRUE,trigger)</f>
        <v>#NUM!</v>
      </c>
      <c r="AL1008" s="45" t="e">
        <f t="shared" si="31"/>
        <v>#NUM!</v>
      </c>
    </row>
    <row r="1009" spans="30:38" x14ac:dyDescent="0.2">
      <c r="AD1009" s="122" t="s">
        <v>88</v>
      </c>
      <c r="AE1009" s="40">
        <f>_xll.qlInterestRateIndexFixingDate($AA$21,AF1009)</f>
        <v>46451</v>
      </c>
      <c r="AF1009" s="40">
        <f>_xll.qlCalendarAdvance(calendar,$AF1008,AD1009,,,trigger)</f>
        <v>46455</v>
      </c>
      <c r="AG1009" s="40">
        <f>_xll.qlInterestRateIndexMaturity($AA$21,AF1009,)</f>
        <v>46547</v>
      </c>
      <c r="AH1009" s="43" t="e">
        <f>_xll.qlTenorBasisValue(TenorBasis3M,AF1009,_xll.ohTrigger(trigger,$AA$36))</f>
        <v>#NUM!</v>
      </c>
      <c r="AI1009" s="90" t="e">
        <f>_xll.qlTenorBasisForwardRate(TenorBasis3M,AF1009,_xll.ohTrigger(trigger,$AA$36))</f>
        <v>#NUM!</v>
      </c>
      <c r="AJ1009" s="90">
        <f>_xll.qlIndexFixing($AA$21,$AE1009,TRUE,_xll.ohTrigger(trigger))</f>
        <v>2.064475404384418E-2</v>
      </c>
      <c r="AK1009" s="43" t="e">
        <f>_xll.qlIndexFixing($AA$6,$AE1009,TRUE,trigger)</f>
        <v>#NUM!</v>
      </c>
      <c r="AL1009" s="45" t="e">
        <f t="shared" si="31"/>
        <v>#NUM!</v>
      </c>
    </row>
    <row r="1010" spans="30:38" x14ac:dyDescent="0.2">
      <c r="AD1010" s="122" t="s">
        <v>88</v>
      </c>
      <c r="AE1010" s="40">
        <f>_xll.qlInterestRateIndexFixingDate($AA$21,AF1010)</f>
        <v>46458</v>
      </c>
      <c r="AF1010" s="40">
        <f>_xll.qlCalendarAdvance(calendar,$AF1009,AD1010,,,trigger)</f>
        <v>46462</v>
      </c>
      <c r="AG1010" s="40">
        <f>_xll.qlInterestRateIndexMaturity($AA$21,AF1010,)</f>
        <v>46554</v>
      </c>
      <c r="AH1010" s="43" t="e">
        <f>_xll.qlTenorBasisValue(TenorBasis3M,AF1010,_xll.ohTrigger(trigger,$AA$36))</f>
        <v>#NUM!</v>
      </c>
      <c r="AI1010" s="90" t="e">
        <f>_xll.qlTenorBasisForwardRate(TenorBasis3M,AF1010,_xll.ohTrigger(trigger,$AA$36))</f>
        <v>#NUM!</v>
      </c>
      <c r="AJ1010" s="90">
        <f>_xll.qlIndexFixing($AA$21,$AE1010,TRUE,_xll.ohTrigger(trigger))</f>
        <v>2.0656256465368131E-2</v>
      </c>
      <c r="AK1010" s="43" t="e">
        <f>_xll.qlIndexFixing($AA$6,$AE1010,TRUE,trigger)</f>
        <v>#NUM!</v>
      </c>
      <c r="AL1010" s="45" t="e">
        <f t="shared" si="31"/>
        <v>#NUM!</v>
      </c>
    </row>
    <row r="1011" spans="30:38" x14ac:dyDescent="0.2">
      <c r="AD1011" s="122" t="s">
        <v>88</v>
      </c>
      <c r="AE1011" s="40">
        <f>_xll.qlInterestRateIndexFixingDate($AA$21,AF1011)</f>
        <v>46465</v>
      </c>
      <c r="AF1011" s="40">
        <f>_xll.qlCalendarAdvance(calendar,$AF1010,AD1011,,,trigger)</f>
        <v>46469</v>
      </c>
      <c r="AG1011" s="40">
        <f>_xll.qlInterestRateIndexMaturity($AA$21,AF1011,)</f>
        <v>46561</v>
      </c>
      <c r="AH1011" s="43" t="e">
        <f>_xll.qlTenorBasisValue(TenorBasis3M,AF1011,_xll.ohTrigger(trigger,$AA$36))</f>
        <v>#NUM!</v>
      </c>
      <c r="AI1011" s="90" t="e">
        <f>_xll.qlTenorBasisForwardRate(TenorBasis3M,AF1011,_xll.ohTrigger(trigger,$AA$36))</f>
        <v>#NUM!</v>
      </c>
      <c r="AJ1011" s="90">
        <f>_xll.qlIndexFixing($AA$21,$AE1011,TRUE,_xll.ohTrigger(trigger))</f>
        <v>2.0667633012209231E-2</v>
      </c>
      <c r="AK1011" s="43" t="e">
        <f>_xll.qlIndexFixing($AA$6,$AE1011,TRUE,trigger)</f>
        <v>#NUM!</v>
      </c>
      <c r="AL1011" s="45" t="e">
        <f t="shared" si="31"/>
        <v>#NUM!</v>
      </c>
    </row>
    <row r="1012" spans="30:38" x14ac:dyDescent="0.2">
      <c r="AD1012" s="122" t="s">
        <v>88</v>
      </c>
      <c r="AE1012" s="40">
        <f>_xll.qlInterestRateIndexFixingDate($AA$21,AF1012)</f>
        <v>46470</v>
      </c>
      <c r="AF1012" s="40">
        <f>_xll.qlCalendarAdvance(calendar,$AF1011,AD1012,,,trigger)</f>
        <v>46476</v>
      </c>
      <c r="AG1012" s="40">
        <f>_xll.qlInterestRateIndexMaturity($AA$21,AF1012,)</f>
        <v>46568</v>
      </c>
      <c r="AH1012" s="43" t="e">
        <f>_xll.qlTenorBasisValue(TenorBasis3M,AF1012,_xll.ohTrigger(trigger,$AA$36))</f>
        <v>#NUM!</v>
      </c>
      <c r="AI1012" s="90" t="e">
        <f>_xll.qlTenorBasisForwardRate(TenorBasis3M,AF1012,_xll.ohTrigger(trigger,$AA$36))</f>
        <v>#NUM!</v>
      </c>
      <c r="AJ1012" s="90">
        <f>_xll.qlIndexFixing($AA$21,$AE1012,TRUE,_xll.ohTrigger(trigger))</f>
        <v>2.0678883683275313E-2</v>
      </c>
      <c r="AK1012" s="43" t="e">
        <f>_xll.qlIndexFixing($AA$6,$AE1012,TRUE,trigger)</f>
        <v>#NUM!</v>
      </c>
      <c r="AL1012" s="45" t="e">
        <f t="shared" si="31"/>
        <v>#NUM!</v>
      </c>
    </row>
    <row r="1013" spans="30:38" x14ac:dyDescent="0.2">
      <c r="AD1013" s="122" t="s">
        <v>88</v>
      </c>
      <c r="AE1013" s="40">
        <f>_xll.qlInterestRateIndexFixingDate($AA$21,AF1013)</f>
        <v>46479</v>
      </c>
      <c r="AF1013" s="40">
        <f>_xll.qlCalendarAdvance(calendar,$AF1012,AD1013,,,trigger)</f>
        <v>46483</v>
      </c>
      <c r="AG1013" s="40">
        <f>_xll.qlInterestRateIndexMaturity($AA$21,AF1013,)</f>
        <v>46574</v>
      </c>
      <c r="AH1013" s="43" t="e">
        <f>_xll.qlTenorBasisValue(TenorBasis3M,AF1013,_xll.ohTrigger(trigger,$AA$36))</f>
        <v>#NUM!</v>
      </c>
      <c r="AI1013" s="90" t="e">
        <f>_xll.qlTenorBasisForwardRate(TenorBasis3M,AF1013,_xll.ohTrigger(trigger,$AA$36))</f>
        <v>#NUM!</v>
      </c>
      <c r="AJ1013" s="90">
        <f>_xll.qlIndexFixing($AA$21,$AE1013,TRUE,_xll.ohTrigger(trigger))</f>
        <v>2.0688644166847837E-2</v>
      </c>
      <c r="AK1013" s="43" t="e">
        <f>_xll.qlIndexFixing($AA$6,$AE1013,TRUE,trigger)</f>
        <v>#NUM!</v>
      </c>
      <c r="AL1013" s="45" t="e">
        <f t="shared" si="31"/>
        <v>#NUM!</v>
      </c>
    </row>
    <row r="1014" spans="30:38" x14ac:dyDescent="0.2">
      <c r="AD1014" s="122" t="s">
        <v>88</v>
      </c>
      <c r="AE1014" s="40">
        <f>_xll.qlInterestRateIndexFixingDate($AA$21,AF1014)</f>
        <v>46486</v>
      </c>
      <c r="AF1014" s="40">
        <f>_xll.qlCalendarAdvance(calendar,$AF1013,AD1014,,,trigger)</f>
        <v>46490</v>
      </c>
      <c r="AG1014" s="40">
        <f>_xll.qlInterestRateIndexMaturity($AA$21,AF1014,)</f>
        <v>46581</v>
      </c>
      <c r="AH1014" s="43" t="e">
        <f>_xll.qlTenorBasisValue(TenorBasis3M,AF1014,_xll.ohTrigger(trigger,$AA$36))</f>
        <v>#NUM!</v>
      </c>
      <c r="AI1014" s="90" t="e">
        <f>_xll.qlTenorBasisForwardRate(TenorBasis3M,AF1014,_xll.ohTrigger(trigger,$AA$36))</f>
        <v>#NUM!</v>
      </c>
      <c r="AJ1014" s="90">
        <f>_xll.qlIndexFixing($AA$21,$AE1014,TRUE,_xll.ohTrigger(trigger))</f>
        <v>2.0699651443396534E-2</v>
      </c>
      <c r="AK1014" s="43" t="e">
        <f>_xll.qlIndexFixing($AA$6,$AE1014,TRUE,trigger)</f>
        <v>#NUM!</v>
      </c>
      <c r="AL1014" s="45" t="e">
        <f t="shared" si="31"/>
        <v>#NUM!</v>
      </c>
    </row>
    <row r="1015" spans="30:38" x14ac:dyDescent="0.2">
      <c r="AD1015" s="122" t="s">
        <v>88</v>
      </c>
      <c r="AE1015" s="40">
        <f>_xll.qlInterestRateIndexFixingDate($AA$21,AF1015)</f>
        <v>46493</v>
      </c>
      <c r="AF1015" s="40">
        <f>_xll.qlCalendarAdvance(calendar,$AF1014,AD1015,,,trigger)</f>
        <v>46497</v>
      </c>
      <c r="AG1015" s="40">
        <f>_xll.qlInterestRateIndexMaturity($AA$21,AF1015,)</f>
        <v>46588</v>
      </c>
      <c r="AH1015" s="43" t="e">
        <f>_xll.qlTenorBasisValue(TenorBasis3M,AF1015,_xll.ohTrigger(trigger,$AA$36))</f>
        <v>#NUM!</v>
      </c>
      <c r="AI1015" s="90" t="e">
        <f>_xll.qlTenorBasisForwardRate(TenorBasis3M,AF1015,_xll.ohTrigger(trigger,$AA$36))</f>
        <v>#NUM!</v>
      </c>
      <c r="AJ1015" s="90">
        <f>_xll.qlIndexFixing($AA$21,$AE1015,TRUE,_xll.ohTrigger(trigger))</f>
        <v>2.0710532847928245E-2</v>
      </c>
      <c r="AK1015" s="43" t="e">
        <f>_xll.qlIndexFixing($AA$6,$AE1015,TRUE,trigger)</f>
        <v>#NUM!</v>
      </c>
      <c r="AL1015" s="45" t="e">
        <f t="shared" si="31"/>
        <v>#NUM!</v>
      </c>
    </row>
    <row r="1016" spans="30:38" x14ac:dyDescent="0.2">
      <c r="AD1016" s="122" t="s">
        <v>88</v>
      </c>
      <c r="AE1016" s="40">
        <f>_xll.qlInterestRateIndexFixingDate($AA$21,AF1016)</f>
        <v>46500</v>
      </c>
      <c r="AF1016" s="40">
        <f>_xll.qlCalendarAdvance(calendar,$AF1015,AD1016,,,trigger)</f>
        <v>46504</v>
      </c>
      <c r="AG1016" s="40">
        <f>_xll.qlInterestRateIndexMaturity($AA$21,AF1016,)</f>
        <v>46595</v>
      </c>
      <c r="AH1016" s="43" t="e">
        <f>_xll.qlTenorBasisValue(TenorBasis3M,AF1016,_xll.ohTrigger(trigger,$AA$36))</f>
        <v>#NUM!</v>
      </c>
      <c r="AI1016" s="90" t="e">
        <f>_xll.qlTenorBasisForwardRate(TenorBasis3M,AF1016,_xll.ohTrigger(trigger,$AA$36))</f>
        <v>#NUM!</v>
      </c>
      <c r="AJ1016" s="90">
        <f>_xll.qlIndexFixing($AA$21,$AE1016,TRUE,_xll.ohTrigger(trigger))</f>
        <v>2.0721288379408197E-2</v>
      </c>
      <c r="AK1016" s="43" t="e">
        <f>_xll.qlIndexFixing($AA$6,$AE1016,TRUE,trigger)</f>
        <v>#NUM!</v>
      </c>
      <c r="AL1016" s="45" t="e">
        <f t="shared" si="31"/>
        <v>#NUM!</v>
      </c>
    </row>
    <row r="1017" spans="30:38" x14ac:dyDescent="0.2">
      <c r="AD1017" s="122" t="s">
        <v>88</v>
      </c>
      <c r="AE1017" s="40">
        <f>_xll.qlInterestRateIndexFixingDate($AA$21,AF1017)</f>
        <v>46507</v>
      </c>
      <c r="AF1017" s="40">
        <f>_xll.qlCalendarAdvance(calendar,$AF1016,AD1017,,,trigger)</f>
        <v>46511</v>
      </c>
      <c r="AG1017" s="40">
        <f>_xll.qlInterestRateIndexMaturity($AA$21,AF1017,)</f>
        <v>46603</v>
      </c>
      <c r="AH1017" s="43" t="e">
        <f>_xll.qlTenorBasisValue(TenorBasis3M,AF1017,_xll.ohTrigger(trigger,$AA$36))</f>
        <v>#NUM!</v>
      </c>
      <c r="AI1017" s="90" t="e">
        <f>_xll.qlTenorBasisForwardRate(TenorBasis3M,AF1017,_xll.ohTrigger(trigger,$AA$36))</f>
        <v>#NUM!</v>
      </c>
      <c r="AJ1017" s="90">
        <f>_xll.qlIndexFixing($AA$21,$AE1017,TRUE,_xll.ohTrigger(trigger))</f>
        <v>2.0733248864590315E-2</v>
      </c>
      <c r="AK1017" s="43" t="e">
        <f>_xll.qlIndexFixing($AA$6,$AE1017,TRUE,trigger)</f>
        <v>#NUM!</v>
      </c>
      <c r="AL1017" s="45" t="e">
        <f t="shared" si="31"/>
        <v>#NUM!</v>
      </c>
    </row>
    <row r="1018" spans="30:38" x14ac:dyDescent="0.2">
      <c r="AD1018" s="122" t="s">
        <v>88</v>
      </c>
      <c r="AE1018" s="40">
        <f>_xll.qlInterestRateIndexFixingDate($AA$21,AF1018)</f>
        <v>46514</v>
      </c>
      <c r="AF1018" s="40">
        <f>_xll.qlCalendarAdvance(calendar,$AF1017,AD1018,,,trigger)</f>
        <v>46518</v>
      </c>
      <c r="AG1018" s="40">
        <f>_xll.qlInterestRateIndexMaturity($AA$21,AF1018,)</f>
        <v>46610</v>
      </c>
      <c r="AH1018" s="43" t="e">
        <f>_xll.qlTenorBasisValue(TenorBasis3M,AF1018,_xll.ohTrigger(trigger,$AA$36))</f>
        <v>#NUM!</v>
      </c>
      <c r="AI1018" s="90" t="e">
        <f>_xll.qlTenorBasisForwardRate(TenorBasis3M,AF1018,_xll.ohTrigger(trigger,$AA$36))</f>
        <v>#NUM!</v>
      </c>
      <c r="AJ1018" s="90">
        <f>_xll.qlIndexFixing($AA$21,$AE1018,TRUE,_xll.ohTrigger(trigger))</f>
        <v>2.0743744258743212E-2</v>
      </c>
      <c r="AK1018" s="43" t="e">
        <f>_xll.qlIndexFixing($AA$6,$AE1018,TRUE,trigger)</f>
        <v>#NUM!</v>
      </c>
      <c r="AL1018" s="45" t="e">
        <f t="shared" si="31"/>
        <v>#NUM!</v>
      </c>
    </row>
    <row r="1019" spans="30:38" x14ac:dyDescent="0.2">
      <c r="AD1019" s="122" t="s">
        <v>88</v>
      </c>
      <c r="AE1019" s="40">
        <f>_xll.qlInterestRateIndexFixingDate($AA$21,AF1019)</f>
        <v>46521</v>
      </c>
      <c r="AF1019" s="40">
        <f>_xll.qlCalendarAdvance(calendar,$AF1018,AD1019,,,trigger)</f>
        <v>46525</v>
      </c>
      <c r="AG1019" s="40">
        <f>_xll.qlInterestRateIndexMaturity($AA$21,AF1019,)</f>
        <v>46617</v>
      </c>
      <c r="AH1019" s="43" t="e">
        <f>_xll.qlTenorBasisValue(TenorBasis3M,AF1019,_xll.ohTrigger(trigger,$AA$36))</f>
        <v>#NUM!</v>
      </c>
      <c r="AI1019" s="90" t="e">
        <f>_xll.qlTenorBasisForwardRate(TenorBasis3M,AF1019,_xll.ohTrigger(trigger,$AA$36))</f>
        <v>#NUM!</v>
      </c>
      <c r="AJ1019" s="90">
        <f>_xll.qlIndexFixing($AA$21,$AE1019,TRUE,_xll.ohTrigger(trigger))</f>
        <v>2.0754113769812149E-2</v>
      </c>
      <c r="AK1019" s="43" t="e">
        <f>_xll.qlIndexFixing($AA$6,$AE1019,TRUE,trigger)</f>
        <v>#NUM!</v>
      </c>
      <c r="AL1019" s="45" t="e">
        <f t="shared" si="31"/>
        <v>#NUM!</v>
      </c>
    </row>
    <row r="1020" spans="30:38" x14ac:dyDescent="0.2">
      <c r="AD1020" s="122" t="s">
        <v>88</v>
      </c>
      <c r="AE1020" s="40">
        <f>_xll.qlInterestRateIndexFixingDate($AA$21,AF1020)</f>
        <v>46528</v>
      </c>
      <c r="AF1020" s="40">
        <f>_xll.qlCalendarAdvance(calendar,$AF1019,AD1020,,,trigger)</f>
        <v>46532</v>
      </c>
      <c r="AG1020" s="40">
        <f>_xll.qlInterestRateIndexMaturity($AA$21,AF1020,)</f>
        <v>46624</v>
      </c>
      <c r="AH1020" s="43" t="e">
        <f>_xll.qlTenorBasisValue(TenorBasis3M,AF1020,_xll.ohTrigger(trigger,$AA$36))</f>
        <v>#NUM!</v>
      </c>
      <c r="AI1020" s="90" t="e">
        <f>_xll.qlTenorBasisForwardRate(TenorBasis3M,AF1020,_xll.ohTrigger(trigger,$AA$36))</f>
        <v>#NUM!</v>
      </c>
      <c r="AJ1020" s="90">
        <f>_xll.qlIndexFixing($AA$21,$AE1020,TRUE,_xll.ohTrigger(trigger))</f>
        <v>2.0764357396802276E-2</v>
      </c>
      <c r="AK1020" s="43" t="e">
        <f>_xll.qlIndexFixing($AA$6,$AE1020,TRUE,trigger)</f>
        <v>#NUM!</v>
      </c>
      <c r="AL1020" s="45" t="e">
        <f t="shared" si="31"/>
        <v>#NUM!</v>
      </c>
    </row>
    <row r="1021" spans="30:38" x14ac:dyDescent="0.2">
      <c r="AD1021" s="122" t="s">
        <v>88</v>
      </c>
      <c r="AE1021" s="40">
        <f>_xll.qlInterestRateIndexFixingDate($AA$21,AF1021)</f>
        <v>46535</v>
      </c>
      <c r="AF1021" s="40">
        <f>_xll.qlCalendarAdvance(calendar,$AF1020,AD1021,,,trigger)</f>
        <v>46539</v>
      </c>
      <c r="AG1021" s="40">
        <f>_xll.qlInterestRateIndexMaturity($AA$21,AF1021,)</f>
        <v>46631</v>
      </c>
      <c r="AH1021" s="43" t="e">
        <f>_xll.qlTenorBasisValue(TenorBasis3M,AF1021,_xll.ohTrigger(trigger,$AA$36))</f>
        <v>#NUM!</v>
      </c>
      <c r="AI1021" s="90" t="e">
        <f>_xll.qlTenorBasisForwardRate(TenorBasis3M,AF1021,_xll.ohTrigger(trigger,$AA$36))</f>
        <v>#NUM!</v>
      </c>
      <c r="AJ1021" s="90">
        <f>_xll.qlIndexFixing($AA$21,$AE1021,TRUE,_xll.ohTrigger(trigger))</f>
        <v>2.0774475138730028E-2</v>
      </c>
      <c r="AK1021" s="43" t="e">
        <f>_xll.qlIndexFixing($AA$6,$AE1021,TRUE,trigger)</f>
        <v>#NUM!</v>
      </c>
      <c r="AL1021" s="45" t="e">
        <f t="shared" si="31"/>
        <v>#NUM!</v>
      </c>
    </row>
    <row r="1022" spans="30:38" x14ac:dyDescent="0.2">
      <c r="AD1022" s="122" t="s">
        <v>88</v>
      </c>
      <c r="AE1022" s="40">
        <f>_xll.qlInterestRateIndexFixingDate($AA$21,AF1022)</f>
        <v>46542</v>
      </c>
      <c r="AF1022" s="40">
        <f>_xll.qlCalendarAdvance(calendar,$AF1021,AD1022,,,trigger)</f>
        <v>46546</v>
      </c>
      <c r="AG1022" s="40">
        <f>_xll.qlInterestRateIndexMaturity($AA$21,AF1022,)</f>
        <v>46638</v>
      </c>
      <c r="AH1022" s="43" t="e">
        <f>_xll.qlTenorBasisValue(TenorBasis3M,AF1022,_xll.ohTrigger(trigger,$AA$36))</f>
        <v>#NUM!</v>
      </c>
      <c r="AI1022" s="90" t="e">
        <f>_xll.qlTenorBasisForwardRate(TenorBasis3M,AF1022,_xll.ohTrigger(trigger,$AA$36))</f>
        <v>#NUM!</v>
      </c>
      <c r="AJ1022" s="90">
        <f>_xll.qlIndexFixing($AA$21,$AE1022,TRUE,_xll.ohTrigger(trigger))</f>
        <v>2.0784466994624877E-2</v>
      </c>
      <c r="AK1022" s="43" t="e">
        <f>_xll.qlIndexFixing($AA$6,$AE1022,TRUE,trigger)</f>
        <v>#NUM!</v>
      </c>
      <c r="AL1022" s="45" t="e">
        <f t="shared" si="31"/>
        <v>#NUM!</v>
      </c>
    </row>
    <row r="1023" spans="30:38" x14ac:dyDescent="0.2">
      <c r="AD1023" s="122" t="s">
        <v>88</v>
      </c>
      <c r="AE1023" s="40">
        <f>_xll.qlInterestRateIndexFixingDate($AA$21,AF1023)</f>
        <v>46549</v>
      </c>
      <c r="AF1023" s="40">
        <f>_xll.qlCalendarAdvance(calendar,$AF1022,AD1023,,,trigger)</f>
        <v>46553</v>
      </c>
      <c r="AG1023" s="40">
        <f>_xll.qlInterestRateIndexMaturity($AA$21,AF1023,)</f>
        <v>46645</v>
      </c>
      <c r="AH1023" s="43" t="e">
        <f>_xll.qlTenorBasisValue(TenorBasis3M,AF1023,_xll.ohTrigger(trigger,$AA$36))</f>
        <v>#NUM!</v>
      </c>
      <c r="AI1023" s="90" t="e">
        <f>_xll.qlTenorBasisForwardRate(TenorBasis3M,AF1023,_xll.ohTrigger(trigger,$AA$36))</f>
        <v>#NUM!</v>
      </c>
      <c r="AJ1023" s="90">
        <f>_xll.qlIndexFixing($AA$21,$AE1023,TRUE,_xll.ohTrigger(trigger))</f>
        <v>2.0794332963525852E-2</v>
      </c>
      <c r="AK1023" s="43" t="e">
        <f>_xll.qlIndexFixing($AA$6,$AE1023,TRUE,trigger)</f>
        <v>#NUM!</v>
      </c>
      <c r="AL1023" s="45" t="e">
        <f t="shared" si="31"/>
        <v>#NUM!</v>
      </c>
    </row>
    <row r="1024" spans="30:38" x14ac:dyDescent="0.2">
      <c r="AD1024" s="122" t="s">
        <v>88</v>
      </c>
      <c r="AE1024" s="40">
        <f>_xll.qlInterestRateIndexFixingDate($AA$21,AF1024)</f>
        <v>46556</v>
      </c>
      <c r="AF1024" s="40">
        <f>_xll.qlCalendarAdvance(calendar,$AF1023,AD1024,,,trigger)</f>
        <v>46560</v>
      </c>
      <c r="AG1024" s="40">
        <f>_xll.qlInterestRateIndexMaturity($AA$21,AF1024,)</f>
        <v>46652</v>
      </c>
      <c r="AH1024" s="43" t="e">
        <f>_xll.qlTenorBasisValue(TenorBasis3M,AF1024,_xll.ohTrigger(trigger,$AA$36))</f>
        <v>#NUM!</v>
      </c>
      <c r="AI1024" s="90" t="e">
        <f>_xll.qlTenorBasisForwardRate(TenorBasis3M,AF1024,_xll.ohTrigger(trigger,$AA$36))</f>
        <v>#NUM!</v>
      </c>
      <c r="AJ1024" s="90">
        <f>_xll.qlIndexFixing($AA$21,$AE1024,TRUE,_xll.ohTrigger(trigger))</f>
        <v>2.0804073044486757E-2</v>
      </c>
      <c r="AK1024" s="43" t="e">
        <f>_xll.qlIndexFixing($AA$6,$AE1024,TRUE,trigger)</f>
        <v>#NUM!</v>
      </c>
      <c r="AL1024" s="45" t="e">
        <f t="shared" si="31"/>
        <v>#NUM!</v>
      </c>
    </row>
    <row r="1025" spans="30:38" x14ac:dyDescent="0.2">
      <c r="AD1025" s="122" t="s">
        <v>88</v>
      </c>
      <c r="AE1025" s="40">
        <f>_xll.qlInterestRateIndexFixingDate($AA$21,AF1025)</f>
        <v>46563</v>
      </c>
      <c r="AF1025" s="40">
        <f>_xll.qlCalendarAdvance(calendar,$AF1024,AD1025,,,trigger)</f>
        <v>46567</v>
      </c>
      <c r="AG1025" s="40">
        <f>_xll.qlInterestRateIndexMaturity($AA$21,AF1025,)</f>
        <v>46659</v>
      </c>
      <c r="AH1025" s="43" t="e">
        <f>_xll.qlTenorBasisValue(TenorBasis3M,AF1025,_xll.ohTrigger(trigger,$AA$36))</f>
        <v>#NUM!</v>
      </c>
      <c r="AI1025" s="90" t="e">
        <f>_xll.qlTenorBasisForwardRate(TenorBasis3M,AF1025,_xll.ohTrigger(trigger,$AA$36))</f>
        <v>#NUM!</v>
      </c>
      <c r="AJ1025" s="90">
        <f>_xll.qlIndexFixing($AA$21,$AE1025,TRUE,_xll.ohTrigger(trigger))</f>
        <v>2.0813687236571815E-2</v>
      </c>
      <c r="AK1025" s="43" t="e">
        <f>_xll.qlIndexFixing($AA$6,$AE1025,TRUE,trigger)</f>
        <v>#NUM!</v>
      </c>
      <c r="AL1025" s="45" t="e">
        <f t="shared" si="31"/>
        <v>#NUM!</v>
      </c>
    </row>
    <row r="1026" spans="30:38" x14ac:dyDescent="0.2">
      <c r="AD1026" s="122" t="s">
        <v>88</v>
      </c>
      <c r="AE1026" s="40">
        <f>_xll.qlInterestRateIndexFixingDate($AA$21,AF1026)</f>
        <v>46570</v>
      </c>
      <c r="AF1026" s="40">
        <f>_xll.qlCalendarAdvance(calendar,$AF1025,AD1026,,,trigger)</f>
        <v>46574</v>
      </c>
      <c r="AG1026" s="40">
        <f>_xll.qlInterestRateIndexMaturity($AA$21,AF1026,)</f>
        <v>46666</v>
      </c>
      <c r="AH1026" s="43" t="e">
        <f>_xll.qlTenorBasisValue(TenorBasis3M,AF1026,_xll.ohTrigger(trigger,$AA$36))</f>
        <v>#NUM!</v>
      </c>
      <c r="AI1026" s="90" t="e">
        <f>_xll.qlTenorBasisForwardRate(TenorBasis3M,AF1026,_xll.ohTrigger(trigger,$AA$36))</f>
        <v>#NUM!</v>
      </c>
      <c r="AJ1026" s="90">
        <f>_xll.qlIndexFixing($AA$21,$AE1026,TRUE,_xll.ohTrigger(trigger))</f>
        <v>2.0823175547861523E-2</v>
      </c>
      <c r="AK1026" s="43" t="e">
        <f>_xll.qlIndexFixing($AA$6,$AE1026,TRUE,trigger)</f>
        <v>#NUM!</v>
      </c>
      <c r="AL1026" s="45" t="e">
        <f t="shared" si="31"/>
        <v>#NUM!</v>
      </c>
    </row>
    <row r="1027" spans="30:38" x14ac:dyDescent="0.2">
      <c r="AD1027" s="122" t="s">
        <v>88</v>
      </c>
      <c r="AE1027" s="40">
        <f>_xll.qlInterestRateIndexFixingDate($AA$21,AF1027)</f>
        <v>46577</v>
      </c>
      <c r="AF1027" s="40">
        <f>_xll.qlCalendarAdvance(calendar,$AF1026,AD1027,,,trigger)</f>
        <v>46581</v>
      </c>
      <c r="AG1027" s="40">
        <f>_xll.qlInterestRateIndexMaturity($AA$21,AF1027,)</f>
        <v>46673</v>
      </c>
      <c r="AH1027" s="43" t="e">
        <f>_xll.qlTenorBasisValue(TenorBasis3M,AF1027,_xll.ohTrigger(trigger,$AA$36))</f>
        <v>#NUM!</v>
      </c>
      <c r="AI1027" s="90" t="e">
        <f>_xll.qlTenorBasisForwardRate(TenorBasis3M,AF1027,_xll.ohTrigger(trigger,$AA$36))</f>
        <v>#NUM!</v>
      </c>
      <c r="AJ1027" s="90">
        <f>_xll.qlIndexFixing($AA$21,$AE1027,TRUE,_xll.ohTrigger(trigger))</f>
        <v>2.0832538770885395E-2</v>
      </c>
      <c r="AK1027" s="43" t="e">
        <f>_xll.qlIndexFixing($AA$6,$AE1027,TRUE,trigger)</f>
        <v>#NUM!</v>
      </c>
      <c r="AL1027" s="45" t="e">
        <f t="shared" si="31"/>
        <v>#NUM!</v>
      </c>
    </row>
    <row r="1028" spans="30:38" x14ac:dyDescent="0.2">
      <c r="AD1028" s="122" t="s">
        <v>88</v>
      </c>
      <c r="AE1028" s="40">
        <f>_xll.qlInterestRateIndexFixingDate($AA$21,AF1028)</f>
        <v>46584</v>
      </c>
      <c r="AF1028" s="40">
        <f>_xll.qlCalendarAdvance(calendar,$AF1027,AD1028,,,trigger)</f>
        <v>46588</v>
      </c>
      <c r="AG1028" s="40">
        <f>_xll.qlInterestRateIndexMaturity($AA$21,AF1028,)</f>
        <v>46680</v>
      </c>
      <c r="AH1028" s="43" t="e">
        <f>_xll.qlTenorBasisValue(TenorBasis3M,AF1028,_xll.ohTrigger(trigger,$AA$36))</f>
        <v>#NUM!</v>
      </c>
      <c r="AI1028" s="90" t="e">
        <f>_xll.qlTenorBasisForwardRate(TenorBasis3M,AF1028,_xll.ohTrigger(trigger,$AA$36))</f>
        <v>#NUM!</v>
      </c>
      <c r="AJ1028" s="90">
        <f>_xll.qlIndexFixing($AA$21,$AE1028,TRUE,_xll.ohTrigger(trigger))</f>
        <v>2.0841779080240461E-2</v>
      </c>
      <c r="AK1028" s="43" t="e">
        <f>_xll.qlIndexFixing($AA$6,$AE1028,TRUE,trigger)</f>
        <v>#NUM!</v>
      </c>
      <c r="AL1028" s="45" t="e">
        <f t="shared" ref="AL1028:AL1091" si="32">(AJ1028-AK1028)*10000</f>
        <v>#NUM!</v>
      </c>
    </row>
    <row r="1029" spans="30:38" x14ac:dyDescent="0.2">
      <c r="AD1029" s="122" t="s">
        <v>88</v>
      </c>
      <c r="AE1029" s="40">
        <f>_xll.qlInterestRateIndexFixingDate($AA$21,AF1029)</f>
        <v>46591</v>
      </c>
      <c r="AF1029" s="40">
        <f>_xll.qlCalendarAdvance(calendar,$AF1028,AD1029,,,trigger)</f>
        <v>46595</v>
      </c>
      <c r="AG1029" s="40">
        <f>_xll.qlInterestRateIndexMaturity($AA$21,AF1029,)</f>
        <v>46687</v>
      </c>
      <c r="AH1029" s="43" t="e">
        <f>_xll.qlTenorBasisValue(TenorBasis3M,AF1029,_xll.ohTrigger(trigger,$AA$36))</f>
        <v>#NUM!</v>
      </c>
      <c r="AI1029" s="90" t="e">
        <f>_xll.qlTenorBasisForwardRate(TenorBasis3M,AF1029,_xll.ohTrigger(trigger,$AA$36))</f>
        <v>#NUM!</v>
      </c>
      <c r="AJ1029" s="90">
        <f>_xll.qlIndexFixing($AA$21,$AE1029,TRUE,_xll.ohTrigger(trigger))</f>
        <v>2.0850898791240746E-2</v>
      </c>
      <c r="AK1029" s="43" t="e">
        <f>_xll.qlIndexFixing($AA$6,$AE1029,TRUE,trigger)</f>
        <v>#NUM!</v>
      </c>
      <c r="AL1029" s="45" t="e">
        <f t="shared" si="32"/>
        <v>#NUM!</v>
      </c>
    </row>
    <row r="1030" spans="30:38" x14ac:dyDescent="0.2">
      <c r="AD1030" s="122" t="s">
        <v>88</v>
      </c>
      <c r="AE1030" s="40">
        <f>_xll.qlInterestRateIndexFixingDate($AA$21,AF1030)</f>
        <v>46598</v>
      </c>
      <c r="AF1030" s="40">
        <f>_xll.qlCalendarAdvance(calendar,$AF1029,AD1030,,,trigger)</f>
        <v>46602</v>
      </c>
      <c r="AG1030" s="40">
        <f>_xll.qlInterestRateIndexMaturity($AA$21,AF1030,)</f>
        <v>46694</v>
      </c>
      <c r="AH1030" s="43" t="e">
        <f>_xll.qlTenorBasisValue(TenorBasis3M,AF1030,_xll.ohTrigger(trigger,$AA$36))</f>
        <v>#NUM!</v>
      </c>
      <c r="AI1030" s="90" t="e">
        <f>_xll.qlTenorBasisForwardRate(TenorBasis3M,AF1030,_xll.ohTrigger(trigger,$AA$36))</f>
        <v>#NUM!</v>
      </c>
      <c r="AJ1030" s="90">
        <f>_xll.qlIndexFixing($AA$21,$AE1030,TRUE,_xll.ohTrigger(trigger))</f>
        <v>2.0859900219230686E-2</v>
      </c>
      <c r="AK1030" s="43" t="e">
        <f>_xll.qlIndexFixing($AA$6,$AE1030,TRUE,trigger)</f>
        <v>#NUM!</v>
      </c>
      <c r="AL1030" s="45" t="e">
        <f t="shared" si="32"/>
        <v>#NUM!</v>
      </c>
    </row>
    <row r="1031" spans="30:38" x14ac:dyDescent="0.2">
      <c r="AD1031" s="122" t="s">
        <v>88</v>
      </c>
      <c r="AE1031" s="40">
        <f>_xll.qlInterestRateIndexFixingDate($AA$21,AF1031)</f>
        <v>46605</v>
      </c>
      <c r="AF1031" s="40">
        <f>_xll.qlCalendarAdvance(calendar,$AF1030,AD1031,,,trigger)</f>
        <v>46609</v>
      </c>
      <c r="AG1031" s="40">
        <f>_xll.qlInterestRateIndexMaturity($AA$21,AF1031,)</f>
        <v>46701</v>
      </c>
      <c r="AH1031" s="43" t="e">
        <f>_xll.qlTenorBasisValue(TenorBasis3M,AF1031,_xll.ohTrigger(trigger,$AA$36))</f>
        <v>#NUM!</v>
      </c>
      <c r="AI1031" s="90" t="e">
        <f>_xll.qlTenorBasisForwardRate(TenorBasis3M,AF1031,_xll.ohTrigger(trigger,$AA$36))</f>
        <v>#NUM!</v>
      </c>
      <c r="AJ1031" s="90">
        <f>_xll.qlIndexFixing($AA$21,$AE1031,TRUE,_xll.ohTrigger(trigger))</f>
        <v>2.0868785679589479E-2</v>
      </c>
      <c r="AK1031" s="43" t="e">
        <f>_xll.qlIndexFixing($AA$6,$AE1031,TRUE,trigger)</f>
        <v>#NUM!</v>
      </c>
      <c r="AL1031" s="45" t="e">
        <f t="shared" si="32"/>
        <v>#NUM!</v>
      </c>
    </row>
    <row r="1032" spans="30:38" x14ac:dyDescent="0.2">
      <c r="AD1032" s="122" t="s">
        <v>88</v>
      </c>
      <c r="AE1032" s="40">
        <f>_xll.qlInterestRateIndexFixingDate($AA$21,AF1032)</f>
        <v>46612</v>
      </c>
      <c r="AF1032" s="40">
        <f>_xll.qlCalendarAdvance(calendar,$AF1031,AD1032,,,trigger)</f>
        <v>46616</v>
      </c>
      <c r="AG1032" s="40">
        <f>_xll.qlInterestRateIndexMaturity($AA$21,AF1032,)</f>
        <v>46708</v>
      </c>
      <c r="AH1032" s="43" t="e">
        <f>_xll.qlTenorBasisValue(TenorBasis3M,AF1032,_xll.ohTrigger(trigger,$AA$36))</f>
        <v>#NUM!</v>
      </c>
      <c r="AI1032" s="90" t="e">
        <f>_xll.qlTenorBasisForwardRate(TenorBasis3M,AF1032,_xll.ohTrigger(trigger,$AA$36))</f>
        <v>#NUM!</v>
      </c>
      <c r="AJ1032" s="90">
        <f>_xll.qlIndexFixing($AA$21,$AE1032,TRUE,_xll.ohTrigger(trigger))</f>
        <v>2.0877557487723249E-2</v>
      </c>
      <c r="AK1032" s="43" t="e">
        <f>_xll.qlIndexFixing($AA$6,$AE1032,TRUE,trigger)</f>
        <v>#NUM!</v>
      </c>
      <c r="AL1032" s="45" t="e">
        <f t="shared" si="32"/>
        <v>#NUM!</v>
      </c>
    </row>
    <row r="1033" spans="30:38" x14ac:dyDescent="0.2">
      <c r="AD1033" s="122" t="s">
        <v>88</v>
      </c>
      <c r="AE1033" s="40">
        <f>_xll.qlInterestRateIndexFixingDate($AA$21,AF1033)</f>
        <v>46619</v>
      </c>
      <c r="AF1033" s="40">
        <f>_xll.qlCalendarAdvance(calendar,$AF1032,AD1033,,,trigger)</f>
        <v>46623</v>
      </c>
      <c r="AG1033" s="40">
        <f>_xll.qlInterestRateIndexMaturity($AA$21,AF1033,)</f>
        <v>46715</v>
      </c>
      <c r="AH1033" s="43" t="e">
        <f>_xll.qlTenorBasisValue(TenorBasis3M,AF1033,_xll.ohTrigger(trigger,$AA$36))</f>
        <v>#NUM!</v>
      </c>
      <c r="AI1033" s="90" t="e">
        <f>_xll.qlTenorBasisForwardRate(TenorBasis3M,AF1033,_xll.ohTrigger(trigger,$AA$36))</f>
        <v>#NUM!</v>
      </c>
      <c r="AJ1033" s="90">
        <f>_xll.qlIndexFixing($AA$21,$AE1033,TRUE,_xll.ohTrigger(trigger))</f>
        <v>2.0886217959072879E-2</v>
      </c>
      <c r="AK1033" s="43" t="e">
        <f>_xll.qlIndexFixing($AA$6,$AE1033,TRUE,trigger)</f>
        <v>#NUM!</v>
      </c>
      <c r="AL1033" s="45" t="e">
        <f t="shared" si="32"/>
        <v>#NUM!</v>
      </c>
    </row>
    <row r="1034" spans="30:38" x14ac:dyDescent="0.2">
      <c r="AD1034" s="122" t="s">
        <v>88</v>
      </c>
      <c r="AE1034" s="40">
        <f>_xll.qlInterestRateIndexFixingDate($AA$21,AF1034)</f>
        <v>46626</v>
      </c>
      <c r="AF1034" s="40">
        <f>_xll.qlCalendarAdvance(calendar,$AF1033,AD1034,,,trigger)</f>
        <v>46630</v>
      </c>
      <c r="AG1034" s="40">
        <f>_xll.qlInterestRateIndexMaturity($AA$21,AF1034,)</f>
        <v>46721</v>
      </c>
      <c r="AH1034" s="43" t="e">
        <f>_xll.qlTenorBasisValue(TenorBasis3M,AF1034,_xll.ohTrigger(trigger,$AA$36))</f>
        <v>#NUM!</v>
      </c>
      <c r="AI1034" s="90" t="e">
        <f>_xll.qlTenorBasisForwardRate(TenorBasis3M,AF1034,_xll.ohTrigger(trigger,$AA$36))</f>
        <v>#NUM!</v>
      </c>
      <c r="AJ1034" s="90">
        <f>_xll.qlIndexFixing($AA$21,$AE1034,TRUE,_xll.ohTrigger(trigger))</f>
        <v>2.0893573253999018E-2</v>
      </c>
      <c r="AK1034" s="43" t="e">
        <f>_xll.qlIndexFixing($AA$6,$AE1034,TRUE,trigger)</f>
        <v>#NUM!</v>
      </c>
      <c r="AL1034" s="45" t="e">
        <f t="shared" si="32"/>
        <v>#NUM!</v>
      </c>
    </row>
    <row r="1035" spans="30:38" x14ac:dyDescent="0.2">
      <c r="AD1035" s="122" t="s">
        <v>88</v>
      </c>
      <c r="AE1035" s="40">
        <f>_xll.qlInterestRateIndexFixingDate($AA$21,AF1035)</f>
        <v>46633</v>
      </c>
      <c r="AF1035" s="40">
        <f>_xll.qlCalendarAdvance(calendar,$AF1034,AD1035,,,trigger)</f>
        <v>46637</v>
      </c>
      <c r="AG1035" s="40">
        <f>_xll.qlInterestRateIndexMaturity($AA$21,AF1035,)</f>
        <v>46728</v>
      </c>
      <c r="AH1035" s="43" t="e">
        <f>_xll.qlTenorBasisValue(TenorBasis3M,AF1035,_xll.ohTrigger(trigger,$AA$36))</f>
        <v>#NUM!</v>
      </c>
      <c r="AI1035" s="90" t="e">
        <f>_xll.qlTenorBasisForwardRate(TenorBasis3M,AF1035,_xll.ohTrigger(trigger,$AA$36))</f>
        <v>#NUM!</v>
      </c>
      <c r="AJ1035" s="90">
        <f>_xll.qlIndexFixing($AA$21,$AE1035,TRUE,_xll.ohTrigger(trigger))</f>
        <v>2.0902024569886133E-2</v>
      </c>
      <c r="AK1035" s="43" t="e">
        <f>_xll.qlIndexFixing($AA$6,$AE1035,TRUE,trigger)</f>
        <v>#NUM!</v>
      </c>
      <c r="AL1035" s="45" t="e">
        <f t="shared" si="32"/>
        <v>#NUM!</v>
      </c>
    </row>
    <row r="1036" spans="30:38" x14ac:dyDescent="0.2">
      <c r="AD1036" s="122" t="s">
        <v>88</v>
      </c>
      <c r="AE1036" s="40">
        <f>_xll.qlInterestRateIndexFixingDate($AA$21,AF1036)</f>
        <v>46640</v>
      </c>
      <c r="AF1036" s="40">
        <f>_xll.qlCalendarAdvance(calendar,$AF1035,AD1036,,,trigger)</f>
        <v>46644</v>
      </c>
      <c r="AG1036" s="40">
        <f>_xll.qlInterestRateIndexMaturity($AA$21,AF1036,)</f>
        <v>46735</v>
      </c>
      <c r="AH1036" s="43" t="e">
        <f>_xll.qlTenorBasisValue(TenorBasis3M,AF1036,_xll.ohTrigger(trigger,$AA$36))</f>
        <v>#NUM!</v>
      </c>
      <c r="AI1036" s="90" t="e">
        <f>_xll.qlTenorBasisForwardRate(TenorBasis3M,AF1036,_xll.ohTrigger(trigger,$AA$36))</f>
        <v>#NUM!</v>
      </c>
      <c r="AJ1036" s="90">
        <f>_xll.qlIndexFixing($AA$21,$AE1036,TRUE,_xll.ohTrigger(trigger))</f>
        <v>2.0910371403209109E-2</v>
      </c>
      <c r="AK1036" s="43" t="e">
        <f>_xll.qlIndexFixing($AA$6,$AE1036,TRUE,trigger)</f>
        <v>#NUM!</v>
      </c>
      <c r="AL1036" s="45" t="e">
        <f t="shared" si="32"/>
        <v>#NUM!</v>
      </c>
    </row>
    <row r="1037" spans="30:38" x14ac:dyDescent="0.2">
      <c r="AD1037" s="122" t="s">
        <v>88</v>
      </c>
      <c r="AE1037" s="40">
        <f>_xll.qlInterestRateIndexFixingDate($AA$21,AF1037)</f>
        <v>46647</v>
      </c>
      <c r="AF1037" s="40">
        <f>_xll.qlCalendarAdvance(calendar,$AF1036,AD1037,,,trigger)</f>
        <v>46651</v>
      </c>
      <c r="AG1037" s="40">
        <f>_xll.qlInterestRateIndexMaturity($AA$21,AF1037,)</f>
        <v>46742</v>
      </c>
      <c r="AH1037" s="43" t="e">
        <f>_xll.qlTenorBasisValue(TenorBasis3M,AF1037,_xll.ohTrigger(trigger,$AA$36))</f>
        <v>#NUM!</v>
      </c>
      <c r="AI1037" s="90" t="e">
        <f>_xll.qlTenorBasisForwardRate(TenorBasis3M,AF1037,_xll.ohTrigger(trigger,$AA$36))</f>
        <v>#NUM!</v>
      </c>
      <c r="AJ1037" s="90">
        <f>_xll.qlIndexFixing($AA$21,$AE1037,TRUE,_xll.ohTrigger(trigger))</f>
        <v>2.0918616094847083E-2</v>
      </c>
      <c r="AK1037" s="43" t="e">
        <f>_xll.qlIndexFixing($AA$6,$AE1037,TRUE,trigger)</f>
        <v>#NUM!</v>
      </c>
      <c r="AL1037" s="45" t="e">
        <f t="shared" si="32"/>
        <v>#NUM!</v>
      </c>
    </row>
    <row r="1038" spans="30:38" x14ac:dyDescent="0.2">
      <c r="AD1038" s="122" t="s">
        <v>88</v>
      </c>
      <c r="AE1038" s="40">
        <f>_xll.qlInterestRateIndexFixingDate($AA$21,AF1038)</f>
        <v>46654</v>
      </c>
      <c r="AF1038" s="40">
        <f>_xll.qlCalendarAdvance(calendar,$AF1037,AD1038,,,trigger)</f>
        <v>46658</v>
      </c>
      <c r="AG1038" s="40">
        <f>_xll.qlInterestRateIndexMaturity($AA$21,AF1038,)</f>
        <v>46749</v>
      </c>
      <c r="AH1038" s="43" t="e">
        <f>_xll.qlTenorBasisValue(TenorBasis3M,AF1038,_xll.ohTrigger(trigger,$AA$36))</f>
        <v>#NUM!</v>
      </c>
      <c r="AI1038" s="90" t="e">
        <f>_xll.qlTenorBasisForwardRate(TenorBasis3M,AF1038,_xll.ohTrigger(trigger,$AA$36))</f>
        <v>#NUM!</v>
      </c>
      <c r="AJ1038" s="90">
        <f>_xll.qlIndexFixing($AA$21,$AE1038,TRUE,_xll.ohTrigger(trigger))</f>
        <v>2.0926760985705551E-2</v>
      </c>
      <c r="AK1038" s="43" t="e">
        <f>_xll.qlIndexFixing($AA$6,$AE1038,TRUE,trigger)</f>
        <v>#NUM!</v>
      </c>
      <c r="AL1038" s="45" t="e">
        <f t="shared" si="32"/>
        <v>#NUM!</v>
      </c>
    </row>
    <row r="1039" spans="30:38" x14ac:dyDescent="0.2">
      <c r="AD1039" s="122" t="s">
        <v>88</v>
      </c>
      <c r="AE1039" s="40">
        <f>_xll.qlInterestRateIndexFixingDate($AA$21,AF1039)</f>
        <v>46661</v>
      </c>
      <c r="AF1039" s="40">
        <f>_xll.qlCalendarAdvance(calendar,$AF1038,AD1039,,,trigger)</f>
        <v>46665</v>
      </c>
      <c r="AG1039" s="40">
        <f>_xll.qlInterestRateIndexMaturity($AA$21,AF1039,)</f>
        <v>46757</v>
      </c>
      <c r="AH1039" s="43" t="e">
        <f>_xll.qlTenorBasisValue(TenorBasis3M,AF1039,_xll.ohTrigger(trigger,$AA$36))</f>
        <v>#NUM!</v>
      </c>
      <c r="AI1039" s="90" t="e">
        <f>_xll.qlTenorBasisForwardRate(TenorBasis3M,AF1039,_xll.ohTrigger(trigger,$AA$36))</f>
        <v>#NUM!</v>
      </c>
      <c r="AJ1039" s="90">
        <f>_xll.qlIndexFixing($AA$21,$AE1039,TRUE,_xll.ohTrigger(trigger))</f>
        <v>2.0935972381862466E-2</v>
      </c>
      <c r="AK1039" s="43" t="e">
        <f>_xll.qlIndexFixing($AA$6,$AE1039,TRUE,trigger)</f>
        <v>#NUM!</v>
      </c>
      <c r="AL1039" s="45" t="e">
        <f t="shared" si="32"/>
        <v>#NUM!</v>
      </c>
    </row>
    <row r="1040" spans="30:38" x14ac:dyDescent="0.2">
      <c r="AD1040" s="122" t="s">
        <v>88</v>
      </c>
      <c r="AE1040" s="40">
        <f>_xll.qlInterestRateIndexFixingDate($AA$21,AF1040)</f>
        <v>46668</v>
      </c>
      <c r="AF1040" s="40">
        <f>_xll.qlCalendarAdvance(calendar,$AF1039,AD1040,,,trigger)</f>
        <v>46672</v>
      </c>
      <c r="AG1040" s="40">
        <f>_xll.qlInterestRateIndexMaturity($AA$21,AF1040,)</f>
        <v>46764</v>
      </c>
      <c r="AH1040" s="43" t="e">
        <f>_xll.qlTenorBasisValue(TenorBasis3M,AF1040,_xll.ohTrigger(trigger,$AA$36))</f>
        <v>#NUM!</v>
      </c>
      <c r="AI1040" s="90" t="e">
        <f>_xll.qlTenorBasisForwardRate(TenorBasis3M,AF1040,_xll.ohTrigger(trigger,$AA$36))</f>
        <v>#NUM!</v>
      </c>
      <c r="AJ1040" s="90">
        <f>_xll.qlIndexFixing($AA$21,$AE1040,TRUE,_xll.ohTrigger(trigger))</f>
        <v>2.0943917755338135E-2</v>
      </c>
      <c r="AK1040" s="43" t="e">
        <f>_xll.qlIndexFixing($AA$6,$AE1040,TRUE,trigger)</f>
        <v>#NUM!</v>
      </c>
      <c r="AL1040" s="45" t="e">
        <f t="shared" si="32"/>
        <v>#NUM!</v>
      </c>
    </row>
    <row r="1041" spans="30:38" x14ac:dyDescent="0.2">
      <c r="AD1041" s="122" t="s">
        <v>88</v>
      </c>
      <c r="AE1041" s="40">
        <f>_xll.qlInterestRateIndexFixingDate($AA$21,AF1041)</f>
        <v>46675</v>
      </c>
      <c r="AF1041" s="40">
        <f>_xll.qlCalendarAdvance(calendar,$AF1040,AD1041,,,trigger)</f>
        <v>46679</v>
      </c>
      <c r="AG1041" s="40">
        <f>_xll.qlInterestRateIndexMaturity($AA$21,AF1041,)</f>
        <v>46771</v>
      </c>
      <c r="AH1041" s="43" t="e">
        <f>_xll.qlTenorBasisValue(TenorBasis3M,AF1041,_xll.ohTrigger(trigger,$AA$36))</f>
        <v>#NUM!</v>
      </c>
      <c r="AI1041" s="90" t="e">
        <f>_xll.qlTenorBasisForwardRate(TenorBasis3M,AF1041,_xll.ohTrigger(trigger,$AA$36))</f>
        <v>#NUM!</v>
      </c>
      <c r="AJ1041" s="90">
        <f>_xll.qlIndexFixing($AA$21,$AE1041,TRUE,_xll.ohTrigger(trigger))</f>
        <v>2.0951767669437748E-2</v>
      </c>
      <c r="AK1041" s="43" t="e">
        <f>_xll.qlIndexFixing($AA$6,$AE1041,TRUE,trigger)</f>
        <v>#NUM!</v>
      </c>
      <c r="AL1041" s="45" t="e">
        <f t="shared" si="32"/>
        <v>#NUM!</v>
      </c>
    </row>
    <row r="1042" spans="30:38" x14ac:dyDescent="0.2">
      <c r="AD1042" s="122" t="s">
        <v>88</v>
      </c>
      <c r="AE1042" s="40">
        <f>_xll.qlInterestRateIndexFixingDate($AA$21,AF1042)</f>
        <v>46682</v>
      </c>
      <c r="AF1042" s="40">
        <f>_xll.qlCalendarAdvance(calendar,$AF1041,AD1042,,,trigger)</f>
        <v>46686</v>
      </c>
      <c r="AG1042" s="40">
        <f>_xll.qlInterestRateIndexMaturity($AA$21,AF1042,)</f>
        <v>46778</v>
      </c>
      <c r="AH1042" s="43" t="e">
        <f>_xll.qlTenorBasisValue(TenorBasis3M,AF1042,_xll.ohTrigger(trigger,$AA$36))</f>
        <v>#NUM!</v>
      </c>
      <c r="AI1042" s="90" t="e">
        <f>_xll.qlTenorBasisForwardRate(TenorBasis3M,AF1042,_xll.ohTrigger(trigger,$AA$36))</f>
        <v>#NUM!</v>
      </c>
      <c r="AJ1042" s="90">
        <f>_xll.qlIndexFixing($AA$21,$AE1042,TRUE,_xll.ohTrigger(trigger))</f>
        <v>2.0959522123590459E-2</v>
      </c>
      <c r="AK1042" s="43" t="e">
        <f>_xll.qlIndexFixing($AA$6,$AE1042,TRUE,trigger)</f>
        <v>#NUM!</v>
      </c>
      <c r="AL1042" s="45" t="e">
        <f t="shared" si="32"/>
        <v>#NUM!</v>
      </c>
    </row>
    <row r="1043" spans="30:38" x14ac:dyDescent="0.2">
      <c r="AD1043" s="122" t="s">
        <v>88</v>
      </c>
      <c r="AE1043" s="40">
        <f>_xll.qlInterestRateIndexFixingDate($AA$21,AF1043)</f>
        <v>46689</v>
      </c>
      <c r="AF1043" s="40">
        <f>_xll.qlCalendarAdvance(calendar,$AF1042,AD1043,,,trigger)</f>
        <v>46693</v>
      </c>
      <c r="AG1043" s="40">
        <f>_xll.qlInterestRateIndexMaturity($AA$21,AF1043,)</f>
        <v>46785</v>
      </c>
      <c r="AH1043" s="43" t="e">
        <f>_xll.qlTenorBasisValue(TenorBasis3M,AF1043,_xll.ohTrigger(trigger,$AA$36))</f>
        <v>#NUM!</v>
      </c>
      <c r="AI1043" s="90" t="e">
        <f>_xll.qlTenorBasisForwardRate(TenorBasis3M,AF1043,_xll.ohTrigger(trigger,$AA$36))</f>
        <v>#NUM!</v>
      </c>
      <c r="AJ1043" s="90">
        <f>_xll.qlIndexFixing($AA$21,$AE1043,TRUE,_xll.ohTrigger(trigger))</f>
        <v>2.0967181117232371E-2</v>
      </c>
      <c r="AK1043" s="43" t="e">
        <f>_xll.qlIndexFixing($AA$6,$AE1043,TRUE,trigger)</f>
        <v>#NUM!</v>
      </c>
      <c r="AL1043" s="45" t="e">
        <f t="shared" si="32"/>
        <v>#NUM!</v>
      </c>
    </row>
    <row r="1044" spans="30:38" x14ac:dyDescent="0.2">
      <c r="AD1044" s="122" t="s">
        <v>88</v>
      </c>
      <c r="AE1044" s="40">
        <f>_xll.qlInterestRateIndexFixingDate($AA$21,AF1044)</f>
        <v>46696</v>
      </c>
      <c r="AF1044" s="40">
        <f>_xll.qlCalendarAdvance(calendar,$AF1043,AD1044,,,trigger)</f>
        <v>46700</v>
      </c>
      <c r="AG1044" s="40">
        <f>_xll.qlInterestRateIndexMaturity($AA$21,AF1044,)</f>
        <v>46792</v>
      </c>
      <c r="AH1044" s="43" t="e">
        <f>_xll.qlTenorBasisValue(TenorBasis3M,AF1044,_xll.ohTrigger(trigger,$AA$36))</f>
        <v>#NUM!</v>
      </c>
      <c r="AI1044" s="90" t="e">
        <f>_xll.qlTenorBasisForwardRate(TenorBasis3M,AF1044,_xll.ohTrigger(trigger,$AA$36))</f>
        <v>#NUM!</v>
      </c>
      <c r="AJ1044" s="90">
        <f>_xll.qlIndexFixing($AA$21,$AE1044,TRUE,_xll.ohTrigger(trigger))</f>
        <v>2.0974744649803926E-2</v>
      </c>
      <c r="AK1044" s="43" t="e">
        <f>_xll.qlIndexFixing($AA$6,$AE1044,TRUE,trigger)</f>
        <v>#NUM!</v>
      </c>
      <c r="AL1044" s="45" t="e">
        <f t="shared" si="32"/>
        <v>#NUM!</v>
      </c>
    </row>
    <row r="1045" spans="30:38" x14ac:dyDescent="0.2">
      <c r="AD1045" s="122" t="s">
        <v>88</v>
      </c>
      <c r="AE1045" s="40">
        <f>_xll.qlInterestRateIndexFixingDate($AA$21,AF1045)</f>
        <v>46703</v>
      </c>
      <c r="AF1045" s="40">
        <f>_xll.qlCalendarAdvance(calendar,$AF1044,AD1045,,,trigger)</f>
        <v>46707</v>
      </c>
      <c r="AG1045" s="40">
        <f>_xll.qlInterestRateIndexMaturity($AA$21,AF1045,)</f>
        <v>46799</v>
      </c>
      <c r="AH1045" s="43" t="e">
        <f>_xll.qlTenorBasisValue(TenorBasis3M,AF1045,_xll.ohTrigger(trigger,$AA$36))</f>
        <v>#NUM!</v>
      </c>
      <c r="AI1045" s="90" t="e">
        <f>_xll.qlTenorBasisForwardRate(TenorBasis3M,AF1045,_xll.ohTrigger(trigger,$AA$36))</f>
        <v>#NUM!</v>
      </c>
      <c r="AJ1045" s="90">
        <f>_xll.qlIndexFixing($AA$21,$AE1045,TRUE,_xll.ohTrigger(trigger))</f>
        <v>2.0982212720756004E-2</v>
      </c>
      <c r="AK1045" s="43" t="e">
        <f>_xll.qlIndexFixing($AA$6,$AE1045,TRUE,trigger)</f>
        <v>#NUM!</v>
      </c>
      <c r="AL1045" s="45" t="e">
        <f t="shared" si="32"/>
        <v>#NUM!</v>
      </c>
    </row>
    <row r="1046" spans="30:38" x14ac:dyDescent="0.2">
      <c r="AD1046" s="122" t="s">
        <v>88</v>
      </c>
      <c r="AE1046" s="40">
        <f>_xll.qlInterestRateIndexFixingDate($AA$21,AF1046)</f>
        <v>46710</v>
      </c>
      <c r="AF1046" s="40">
        <f>_xll.qlCalendarAdvance(calendar,$AF1045,AD1046,,,trigger)</f>
        <v>46714</v>
      </c>
      <c r="AG1046" s="40">
        <f>_xll.qlInterestRateIndexMaturity($AA$21,AF1046,)</f>
        <v>46806</v>
      </c>
      <c r="AH1046" s="43" t="e">
        <f>_xll.qlTenorBasisValue(TenorBasis3M,AF1046,_xll.ohTrigger(trigger,$AA$36))</f>
        <v>#NUM!</v>
      </c>
      <c r="AI1046" s="90" t="e">
        <f>_xll.qlTenorBasisForwardRate(TenorBasis3M,AF1046,_xll.ohTrigger(trigger,$AA$36))</f>
        <v>#NUM!</v>
      </c>
      <c r="AJ1046" s="90">
        <f>_xll.qlIndexFixing($AA$21,$AE1046,TRUE,_xll.ohTrigger(trigger))</f>
        <v>2.0989585329542954E-2</v>
      </c>
      <c r="AK1046" s="43" t="e">
        <f>_xll.qlIndexFixing($AA$6,$AE1046,TRUE,trigger)</f>
        <v>#NUM!</v>
      </c>
      <c r="AL1046" s="45" t="e">
        <f t="shared" si="32"/>
        <v>#NUM!</v>
      </c>
    </row>
    <row r="1047" spans="30:38" x14ac:dyDescent="0.2">
      <c r="AD1047" s="122" t="s">
        <v>88</v>
      </c>
      <c r="AE1047" s="40">
        <f>_xll.qlInterestRateIndexFixingDate($AA$21,AF1047)</f>
        <v>46717</v>
      </c>
      <c r="AF1047" s="40">
        <f>_xll.qlCalendarAdvance(calendar,$AF1046,AD1047,,,trigger)</f>
        <v>46721</v>
      </c>
      <c r="AG1047" s="40">
        <f>_xll.qlInterestRateIndexMaturity($AA$21,AF1047,)</f>
        <v>46812</v>
      </c>
      <c r="AH1047" s="43" t="e">
        <f>_xll.qlTenorBasisValue(TenorBasis3M,AF1047,_xll.ohTrigger(trigger,$AA$36))</f>
        <v>#NUM!</v>
      </c>
      <c r="AI1047" s="90" t="e">
        <f>_xll.qlTenorBasisForwardRate(TenorBasis3M,AF1047,_xll.ohTrigger(trigger,$AA$36))</f>
        <v>#NUM!</v>
      </c>
      <c r="AJ1047" s="90">
        <f>_xll.qlIndexFixing($AA$21,$AE1047,TRUE,_xll.ohTrigger(trigger))</f>
        <v>2.0995749518987233E-2</v>
      </c>
      <c r="AK1047" s="43" t="e">
        <f>_xll.qlIndexFixing($AA$6,$AE1047,TRUE,trigger)</f>
        <v>#NUM!</v>
      </c>
      <c r="AL1047" s="45" t="e">
        <f t="shared" si="32"/>
        <v>#NUM!</v>
      </c>
    </row>
    <row r="1048" spans="30:38" x14ac:dyDescent="0.2">
      <c r="AD1048" s="122" t="s">
        <v>88</v>
      </c>
      <c r="AE1048" s="40">
        <f>_xll.qlInterestRateIndexFixingDate($AA$21,AF1048)</f>
        <v>46724</v>
      </c>
      <c r="AF1048" s="40">
        <f>_xll.qlCalendarAdvance(calendar,$AF1047,AD1048,,,trigger)</f>
        <v>46728</v>
      </c>
      <c r="AG1048" s="40">
        <f>_xll.qlInterestRateIndexMaturity($AA$21,AF1048,)</f>
        <v>46819</v>
      </c>
      <c r="AH1048" s="43" t="e">
        <f>_xll.qlTenorBasisValue(TenorBasis3M,AF1048,_xll.ohTrigger(trigger,$AA$36))</f>
        <v>#NUM!</v>
      </c>
      <c r="AI1048" s="90" t="e">
        <f>_xll.qlTenorBasisForwardRate(TenorBasis3M,AF1048,_xll.ohTrigger(trigger,$AA$36))</f>
        <v>#NUM!</v>
      </c>
      <c r="AJ1048" s="90">
        <f>_xll.qlIndexFixing($AA$21,$AE1048,TRUE,_xll.ohTrigger(trigger))</f>
        <v>2.1002937602495865E-2</v>
      </c>
      <c r="AK1048" s="43" t="e">
        <f>_xll.qlIndexFixing($AA$6,$AE1048,TRUE,trigger)</f>
        <v>#NUM!</v>
      </c>
      <c r="AL1048" s="45" t="e">
        <f t="shared" si="32"/>
        <v>#NUM!</v>
      </c>
    </row>
    <row r="1049" spans="30:38" x14ac:dyDescent="0.2">
      <c r="AD1049" s="122" t="s">
        <v>88</v>
      </c>
      <c r="AE1049" s="40">
        <f>_xll.qlInterestRateIndexFixingDate($AA$21,AF1049)</f>
        <v>46731</v>
      </c>
      <c r="AF1049" s="40">
        <f>_xll.qlCalendarAdvance(calendar,$AF1048,AD1049,,,trigger)</f>
        <v>46735</v>
      </c>
      <c r="AG1049" s="40">
        <f>_xll.qlInterestRateIndexMaturity($AA$21,AF1049,)</f>
        <v>46826</v>
      </c>
      <c r="AH1049" s="43" t="e">
        <f>_xll.qlTenorBasisValue(TenorBasis3M,AF1049,_xll.ohTrigger(trigger,$AA$36))</f>
        <v>#NUM!</v>
      </c>
      <c r="AI1049" s="90" t="e">
        <f>_xll.qlTenorBasisForwardRate(TenorBasis3M,AF1049,_xll.ohTrigger(trigger,$AA$36))</f>
        <v>#NUM!</v>
      </c>
      <c r="AJ1049" s="90">
        <f>_xll.qlIndexFixing($AA$21,$AE1049,TRUE,_xll.ohTrigger(trigger))</f>
        <v>2.1010030227703015E-2</v>
      </c>
      <c r="AK1049" s="43" t="e">
        <f>_xll.qlIndexFixing($AA$6,$AE1049,TRUE,trigger)</f>
        <v>#NUM!</v>
      </c>
      <c r="AL1049" s="45" t="e">
        <f t="shared" si="32"/>
        <v>#NUM!</v>
      </c>
    </row>
    <row r="1050" spans="30:38" x14ac:dyDescent="0.2">
      <c r="AD1050" s="122" t="s">
        <v>88</v>
      </c>
      <c r="AE1050" s="40">
        <f>_xll.qlInterestRateIndexFixingDate($AA$21,AF1050)</f>
        <v>46738</v>
      </c>
      <c r="AF1050" s="40">
        <f>_xll.qlCalendarAdvance(calendar,$AF1049,AD1050,,,trigger)</f>
        <v>46742</v>
      </c>
      <c r="AG1050" s="40">
        <f>_xll.qlInterestRateIndexMaturity($AA$21,AF1050,)</f>
        <v>46833</v>
      </c>
      <c r="AH1050" s="43" t="e">
        <f>_xll.qlTenorBasisValue(TenorBasis3M,AF1050,_xll.ohTrigger(trigger,$AA$36))</f>
        <v>#NUM!</v>
      </c>
      <c r="AI1050" s="90" t="e">
        <f>_xll.qlTenorBasisForwardRate(TenorBasis3M,AF1050,_xll.ohTrigger(trigger,$AA$36))</f>
        <v>#NUM!</v>
      </c>
      <c r="AJ1050" s="90">
        <f>_xll.qlIndexFixing($AA$21,$AE1050,TRUE,_xll.ohTrigger(trigger))</f>
        <v>2.1017027394096565E-2</v>
      </c>
      <c r="AK1050" s="43" t="e">
        <f>_xll.qlIndexFixing($AA$6,$AE1050,TRUE,trigger)</f>
        <v>#NUM!</v>
      </c>
      <c r="AL1050" s="45" t="e">
        <f t="shared" si="32"/>
        <v>#NUM!</v>
      </c>
    </row>
    <row r="1051" spans="30:38" x14ac:dyDescent="0.2">
      <c r="AD1051" s="122" t="s">
        <v>88</v>
      </c>
      <c r="AE1051" s="40">
        <f>_xll.qlInterestRateIndexFixingDate($AA$21,AF1051)</f>
        <v>46745</v>
      </c>
      <c r="AF1051" s="40">
        <f>_xll.qlCalendarAdvance(calendar,$AF1050,AD1051,,,trigger)</f>
        <v>46749</v>
      </c>
      <c r="AG1051" s="40">
        <f>_xll.qlInterestRateIndexMaturity($AA$21,AF1051,)</f>
        <v>46840</v>
      </c>
      <c r="AH1051" s="43" t="e">
        <f>_xll.qlTenorBasisValue(TenorBasis3M,AF1051,_xll.ohTrigger(trigger,$AA$36))</f>
        <v>#NUM!</v>
      </c>
      <c r="AI1051" s="90" t="e">
        <f>_xll.qlTenorBasisForwardRate(TenorBasis3M,AF1051,_xll.ohTrigger(trigger,$AA$36))</f>
        <v>#NUM!</v>
      </c>
      <c r="AJ1051" s="90">
        <f>_xll.qlIndexFixing($AA$21,$AE1051,TRUE,_xll.ohTrigger(trigger))</f>
        <v>2.1023929101171422E-2</v>
      </c>
      <c r="AK1051" s="43" t="e">
        <f>_xll.qlIndexFixing($AA$6,$AE1051,TRUE,trigger)</f>
        <v>#NUM!</v>
      </c>
      <c r="AL1051" s="45" t="e">
        <f t="shared" si="32"/>
        <v>#NUM!</v>
      </c>
    </row>
    <row r="1052" spans="30:38" x14ac:dyDescent="0.2">
      <c r="AD1052" s="122" t="s">
        <v>88</v>
      </c>
      <c r="AE1052" s="40">
        <f>_xll.qlInterestRateIndexFixingDate($AA$21,AF1052)</f>
        <v>46752</v>
      </c>
      <c r="AF1052" s="40">
        <f>_xll.qlCalendarAdvance(calendar,$AF1051,AD1052,,,trigger)</f>
        <v>46756</v>
      </c>
      <c r="AG1052" s="40">
        <f>_xll.qlInterestRateIndexMaturity($AA$21,AF1052,)</f>
        <v>46847</v>
      </c>
      <c r="AH1052" s="43" t="e">
        <f>_xll.qlTenorBasisValue(TenorBasis3M,AF1052,_xll.ohTrigger(trigger,$AA$36))</f>
        <v>#NUM!</v>
      </c>
      <c r="AI1052" s="90" t="e">
        <f>_xll.qlTenorBasisForwardRate(TenorBasis3M,AF1052,_xll.ohTrigger(trigger,$AA$36))</f>
        <v>#NUM!</v>
      </c>
      <c r="AJ1052" s="90">
        <f>_xll.qlIndexFixing($AA$21,$AE1052,TRUE,_xll.ohTrigger(trigger))</f>
        <v>2.103073534843216E-2</v>
      </c>
      <c r="AK1052" s="43" t="e">
        <f>_xll.qlIndexFixing($AA$6,$AE1052,TRUE,trigger)</f>
        <v>#NUM!</v>
      </c>
      <c r="AL1052" s="45" t="e">
        <f t="shared" si="32"/>
        <v>#NUM!</v>
      </c>
    </row>
    <row r="1053" spans="30:38" x14ac:dyDescent="0.2">
      <c r="AD1053" s="122" t="s">
        <v>88</v>
      </c>
      <c r="AE1053" s="40">
        <f>_xll.qlInterestRateIndexFixingDate($AA$21,AF1053)</f>
        <v>46759</v>
      </c>
      <c r="AF1053" s="40">
        <f>_xll.qlCalendarAdvance(calendar,$AF1052,AD1053,,,trigger)</f>
        <v>46763</v>
      </c>
      <c r="AG1053" s="40">
        <f>_xll.qlInterestRateIndexMaturity($AA$21,AF1053,)</f>
        <v>46854</v>
      </c>
      <c r="AH1053" s="43" t="e">
        <f>_xll.qlTenorBasisValue(TenorBasis3M,AF1053,_xll.ohTrigger(trigger,$AA$36))</f>
        <v>#NUM!</v>
      </c>
      <c r="AI1053" s="90" t="e">
        <f>_xll.qlTenorBasisForwardRate(TenorBasis3M,AF1053,_xll.ohTrigger(trigger,$AA$36))</f>
        <v>#NUM!</v>
      </c>
      <c r="AJ1053" s="90">
        <f>_xll.qlIndexFixing($AA$21,$AE1053,TRUE,_xll.ohTrigger(trigger))</f>
        <v>2.10374461353895E-2</v>
      </c>
      <c r="AK1053" s="43" t="e">
        <f>_xll.qlIndexFixing($AA$6,$AE1053,TRUE,trigger)</f>
        <v>#NUM!</v>
      </c>
      <c r="AL1053" s="45" t="e">
        <f t="shared" si="32"/>
        <v>#NUM!</v>
      </c>
    </row>
    <row r="1054" spans="30:38" x14ac:dyDescent="0.2">
      <c r="AD1054" s="122" t="s">
        <v>88</v>
      </c>
      <c r="AE1054" s="40">
        <f>_xll.qlInterestRateIndexFixingDate($AA$21,AF1054)</f>
        <v>46766</v>
      </c>
      <c r="AF1054" s="40">
        <f>_xll.qlCalendarAdvance(calendar,$AF1053,AD1054,,,trigger)</f>
        <v>46770</v>
      </c>
      <c r="AG1054" s="40">
        <f>_xll.qlInterestRateIndexMaturity($AA$21,AF1054,)</f>
        <v>46861</v>
      </c>
      <c r="AH1054" s="43" t="e">
        <f>_xll.qlTenorBasisValue(TenorBasis3M,AF1054,_xll.ohTrigger(trigger,$AA$36))</f>
        <v>#NUM!</v>
      </c>
      <c r="AI1054" s="90" t="e">
        <f>_xll.qlTenorBasisForwardRate(TenorBasis3M,AF1054,_xll.ohTrigger(trigger,$AA$36))</f>
        <v>#NUM!</v>
      </c>
      <c r="AJ1054" s="90">
        <f>_xll.qlIndexFixing($AA$21,$AE1054,TRUE,_xll.ohTrigger(trigger))</f>
        <v>2.1044061461558555E-2</v>
      </c>
      <c r="AK1054" s="43" t="e">
        <f>_xll.qlIndexFixing($AA$6,$AE1054,TRUE,trigger)</f>
        <v>#NUM!</v>
      </c>
      <c r="AL1054" s="45" t="e">
        <f t="shared" si="32"/>
        <v>#NUM!</v>
      </c>
    </row>
    <row r="1055" spans="30:38" x14ac:dyDescent="0.2">
      <c r="AD1055" s="122" t="s">
        <v>88</v>
      </c>
      <c r="AE1055" s="40">
        <f>_xll.qlInterestRateIndexFixingDate($AA$21,AF1055)</f>
        <v>46773</v>
      </c>
      <c r="AF1055" s="40">
        <f>_xll.qlCalendarAdvance(calendar,$AF1054,AD1055,,,trigger)</f>
        <v>46777</v>
      </c>
      <c r="AG1055" s="40">
        <f>_xll.qlInterestRateIndexMaturity($AA$21,AF1055,)</f>
        <v>46868</v>
      </c>
      <c r="AH1055" s="43" t="e">
        <f>_xll.qlTenorBasisValue(TenorBasis3M,AF1055,_xll.ohTrigger(trigger,$AA$36))</f>
        <v>#NUM!</v>
      </c>
      <c r="AI1055" s="90" t="e">
        <f>_xll.qlTenorBasisForwardRate(TenorBasis3M,AF1055,_xll.ohTrigger(trigger,$AA$36))</f>
        <v>#NUM!</v>
      </c>
      <c r="AJ1055" s="90">
        <f>_xll.qlIndexFixing($AA$21,$AE1055,TRUE,_xll.ohTrigger(trigger))</f>
        <v>2.1050581326464101E-2</v>
      </c>
      <c r="AK1055" s="43" t="e">
        <f>_xll.qlIndexFixing($AA$6,$AE1055,TRUE,trigger)</f>
        <v>#NUM!</v>
      </c>
      <c r="AL1055" s="45" t="e">
        <f t="shared" si="32"/>
        <v>#NUM!</v>
      </c>
    </row>
    <row r="1056" spans="30:38" x14ac:dyDescent="0.2">
      <c r="AD1056" s="122" t="s">
        <v>88</v>
      </c>
      <c r="AE1056" s="40">
        <f>_xll.qlInterestRateIndexFixingDate($AA$21,AF1056)</f>
        <v>46780</v>
      </c>
      <c r="AF1056" s="40">
        <f>_xll.qlCalendarAdvance(calendar,$AF1055,AD1056,,,trigger)</f>
        <v>46784</v>
      </c>
      <c r="AG1056" s="40">
        <f>_xll.qlInterestRateIndexMaturity($AA$21,AF1056,)</f>
        <v>46875</v>
      </c>
      <c r="AH1056" s="43" t="e">
        <f>_xll.qlTenorBasisValue(TenorBasis3M,AF1056,_xll.ohTrigger(trigger,$AA$36))</f>
        <v>#NUM!</v>
      </c>
      <c r="AI1056" s="90" t="e">
        <f>_xll.qlTenorBasisForwardRate(TenorBasis3M,AF1056,_xll.ohTrigger(trigger,$AA$36))</f>
        <v>#NUM!</v>
      </c>
      <c r="AJ1056" s="90">
        <f>_xll.qlIndexFixing($AA$21,$AE1056,TRUE,_xll.ohTrigger(trigger))</f>
        <v>2.1057005729636185E-2</v>
      </c>
      <c r="AK1056" s="43" t="e">
        <f>_xll.qlIndexFixing($AA$6,$AE1056,TRUE,trigger)</f>
        <v>#NUM!</v>
      </c>
      <c r="AL1056" s="45" t="e">
        <f t="shared" si="32"/>
        <v>#NUM!</v>
      </c>
    </row>
    <row r="1057" spans="30:38" x14ac:dyDescent="0.2">
      <c r="AD1057" s="122" t="s">
        <v>88</v>
      </c>
      <c r="AE1057" s="40">
        <f>_xll.qlInterestRateIndexFixingDate($AA$21,AF1057)</f>
        <v>46787</v>
      </c>
      <c r="AF1057" s="40">
        <f>_xll.qlCalendarAdvance(calendar,$AF1056,AD1057,,,trigger)</f>
        <v>46791</v>
      </c>
      <c r="AG1057" s="40">
        <f>_xll.qlInterestRateIndexMaturity($AA$21,AF1057,)</f>
        <v>46881</v>
      </c>
      <c r="AH1057" s="43" t="e">
        <f>_xll.qlTenorBasisValue(TenorBasis3M,AF1057,_xll.ohTrigger(trigger,$AA$36))</f>
        <v>#NUM!</v>
      </c>
      <c r="AI1057" s="90" t="e">
        <f>_xll.qlTenorBasisForwardRate(TenorBasis3M,AF1057,_xll.ohTrigger(trigger,$AA$36))</f>
        <v>#NUM!</v>
      </c>
      <c r="AJ1057" s="90">
        <f>_xll.qlIndexFixing($AA$21,$AE1057,TRUE,_xll.ohTrigger(trigger))</f>
        <v>2.1062285391509228E-2</v>
      </c>
      <c r="AK1057" s="43" t="e">
        <f>_xll.qlIndexFixing($AA$6,$AE1057,TRUE,trigger)</f>
        <v>#NUM!</v>
      </c>
      <c r="AL1057" s="45" t="e">
        <f t="shared" si="32"/>
        <v>#NUM!</v>
      </c>
    </row>
    <row r="1058" spans="30:38" x14ac:dyDescent="0.2">
      <c r="AD1058" s="122" t="s">
        <v>88</v>
      </c>
      <c r="AE1058" s="40">
        <f>_xll.qlInterestRateIndexFixingDate($AA$21,AF1058)</f>
        <v>46794</v>
      </c>
      <c r="AF1058" s="40">
        <f>_xll.qlCalendarAdvance(calendar,$AF1057,AD1058,,,trigger)</f>
        <v>46798</v>
      </c>
      <c r="AG1058" s="40">
        <f>_xll.qlInterestRateIndexMaturity($AA$21,AF1058,)</f>
        <v>46888</v>
      </c>
      <c r="AH1058" s="43" t="e">
        <f>_xll.qlTenorBasisValue(TenorBasis3M,AF1058,_xll.ohTrigger(trigger,$AA$36))</f>
        <v>#NUM!</v>
      </c>
      <c r="AI1058" s="90" t="e">
        <f>_xll.qlTenorBasisForwardRate(TenorBasis3M,AF1058,_xll.ohTrigger(trigger,$AA$36))</f>
        <v>#NUM!</v>
      </c>
      <c r="AJ1058" s="90">
        <f>_xll.qlIndexFixing($AA$21,$AE1058,TRUE,_xll.ohTrigger(trigger))</f>
        <v>2.1068525324449361E-2</v>
      </c>
      <c r="AK1058" s="43" t="e">
        <f>_xll.qlIndexFixing($AA$6,$AE1058,TRUE,trigger)</f>
        <v>#NUM!</v>
      </c>
      <c r="AL1058" s="45" t="e">
        <f t="shared" si="32"/>
        <v>#NUM!</v>
      </c>
    </row>
    <row r="1059" spans="30:38" x14ac:dyDescent="0.2">
      <c r="AD1059" s="122" t="s">
        <v>88</v>
      </c>
      <c r="AE1059" s="40">
        <f>_xll.qlInterestRateIndexFixingDate($AA$21,AF1059)</f>
        <v>46801</v>
      </c>
      <c r="AF1059" s="40">
        <f>_xll.qlCalendarAdvance(calendar,$AF1058,AD1059,,,trigger)</f>
        <v>46805</v>
      </c>
      <c r="AG1059" s="40">
        <f>_xll.qlInterestRateIndexMaturity($AA$21,AF1059,)</f>
        <v>46895</v>
      </c>
      <c r="AH1059" s="43" t="e">
        <f>_xll.qlTenorBasisValue(TenorBasis3M,AF1059,_xll.ohTrigger(trigger,$AA$36))</f>
        <v>#NUM!</v>
      </c>
      <c r="AI1059" s="90" t="e">
        <f>_xll.qlTenorBasisForwardRate(TenorBasis3M,AF1059,_xll.ohTrigger(trigger,$AA$36))</f>
        <v>#NUM!</v>
      </c>
      <c r="AJ1059" s="90">
        <f>_xll.qlIndexFixing($AA$21,$AE1059,TRUE,_xll.ohTrigger(trigger))</f>
        <v>2.1074669799785006E-2</v>
      </c>
      <c r="AK1059" s="43" t="e">
        <f>_xll.qlIndexFixing($AA$6,$AE1059,TRUE,trigger)</f>
        <v>#NUM!</v>
      </c>
      <c r="AL1059" s="45" t="e">
        <f t="shared" si="32"/>
        <v>#NUM!</v>
      </c>
    </row>
    <row r="1060" spans="30:38" x14ac:dyDescent="0.2">
      <c r="AD1060" s="122" t="s">
        <v>88</v>
      </c>
      <c r="AE1060" s="40">
        <f>_xll.qlInterestRateIndexFixingDate($AA$21,AF1060)</f>
        <v>46808</v>
      </c>
      <c r="AF1060" s="40">
        <f>_xll.qlCalendarAdvance(calendar,$AF1059,AD1060,,,trigger)</f>
        <v>46812</v>
      </c>
      <c r="AG1060" s="40">
        <f>_xll.qlInterestRateIndexMaturity($AA$21,AF1060,)</f>
        <v>46904</v>
      </c>
      <c r="AH1060" s="43" t="e">
        <f>_xll.qlTenorBasisValue(TenorBasis3M,AF1060,_xll.ohTrigger(trigger,$AA$36))</f>
        <v>#NUM!</v>
      </c>
      <c r="AI1060" s="90" t="e">
        <f>_xll.qlTenorBasisForwardRate(TenorBasis3M,AF1060,_xll.ohTrigger(trigger,$AA$36))</f>
        <v>#NUM!</v>
      </c>
      <c r="AJ1060" s="90">
        <f>_xll.qlIndexFixing($AA$21,$AE1060,TRUE,_xll.ohTrigger(trigger))</f>
        <v>2.1082778037452725E-2</v>
      </c>
      <c r="AK1060" s="43" t="e">
        <f>_xll.qlIndexFixing($AA$6,$AE1060,TRUE,trigger)</f>
        <v>#NUM!</v>
      </c>
      <c r="AL1060" s="45" t="e">
        <f t="shared" si="32"/>
        <v>#NUM!</v>
      </c>
    </row>
    <row r="1061" spans="30:38" x14ac:dyDescent="0.2">
      <c r="AD1061" s="122" t="s">
        <v>88</v>
      </c>
      <c r="AE1061" s="40">
        <f>_xll.qlInterestRateIndexFixingDate($AA$21,AF1061)</f>
        <v>46815</v>
      </c>
      <c r="AF1061" s="40">
        <f>_xll.qlCalendarAdvance(calendar,$AF1060,AD1061,,,trigger)</f>
        <v>46819</v>
      </c>
      <c r="AG1061" s="40">
        <f>_xll.qlInterestRateIndexMaturity($AA$21,AF1061,)</f>
        <v>46911</v>
      </c>
      <c r="AH1061" s="43" t="e">
        <f>_xll.qlTenorBasisValue(TenorBasis3M,AF1061,_xll.ohTrigger(trigger,$AA$36))</f>
        <v>#NUM!</v>
      </c>
      <c r="AI1061" s="90" t="e">
        <f>_xll.qlTenorBasisForwardRate(TenorBasis3M,AF1061,_xll.ohTrigger(trigger,$AA$36))</f>
        <v>#NUM!</v>
      </c>
      <c r="AJ1061" s="90">
        <f>_xll.qlIndexFixing($AA$21,$AE1061,TRUE,_xll.ohTrigger(trigger))</f>
        <v>2.1088718653265909E-2</v>
      </c>
      <c r="AK1061" s="43" t="e">
        <f>_xll.qlIndexFixing($AA$6,$AE1061,TRUE,trigger)</f>
        <v>#NUM!</v>
      </c>
      <c r="AL1061" s="45" t="e">
        <f t="shared" si="32"/>
        <v>#NUM!</v>
      </c>
    </row>
    <row r="1062" spans="30:38" x14ac:dyDescent="0.2">
      <c r="AD1062" s="122" t="s">
        <v>88</v>
      </c>
      <c r="AE1062" s="40">
        <f>_xll.qlInterestRateIndexFixingDate($AA$21,AF1062)</f>
        <v>46822</v>
      </c>
      <c r="AF1062" s="40">
        <f>_xll.qlCalendarAdvance(calendar,$AF1061,AD1062,,,trigger)</f>
        <v>46826</v>
      </c>
      <c r="AG1062" s="40">
        <f>_xll.qlInterestRateIndexMaturity($AA$21,AF1062,)</f>
        <v>46918</v>
      </c>
      <c r="AH1062" s="43" t="e">
        <f>_xll.qlTenorBasisValue(TenorBasis3M,AF1062,_xll.ohTrigger(trigger,$AA$36))</f>
        <v>#NUM!</v>
      </c>
      <c r="AI1062" s="90" t="e">
        <f>_xll.qlTenorBasisForwardRate(TenorBasis3M,AF1062,_xll.ohTrigger(trigger,$AA$36))</f>
        <v>#NUM!</v>
      </c>
      <c r="AJ1062" s="90">
        <f>_xll.qlIndexFixing($AA$21,$AE1062,TRUE,_xll.ohTrigger(trigger))</f>
        <v>2.1094563799161904E-2</v>
      </c>
      <c r="AK1062" s="43" t="e">
        <f>_xll.qlIndexFixing($AA$6,$AE1062,TRUE,trigger)</f>
        <v>#NUM!</v>
      </c>
      <c r="AL1062" s="45" t="e">
        <f t="shared" si="32"/>
        <v>#NUM!</v>
      </c>
    </row>
    <row r="1063" spans="30:38" x14ac:dyDescent="0.2">
      <c r="AD1063" s="122" t="s">
        <v>88</v>
      </c>
      <c r="AE1063" s="40">
        <f>_xll.qlInterestRateIndexFixingDate($AA$21,AF1063)</f>
        <v>46829</v>
      </c>
      <c r="AF1063" s="40">
        <f>_xll.qlCalendarAdvance(calendar,$AF1062,AD1063,,,trigger)</f>
        <v>46833</v>
      </c>
      <c r="AG1063" s="40">
        <f>_xll.qlInterestRateIndexMaturity($AA$21,AF1063,)</f>
        <v>46925</v>
      </c>
      <c r="AH1063" s="43" t="e">
        <f>_xll.qlTenorBasisValue(TenorBasis3M,AF1063,_xll.ohTrigger(trigger,$AA$36))</f>
        <v>#NUM!</v>
      </c>
      <c r="AI1063" s="90" t="e">
        <f>_xll.qlTenorBasisForwardRate(TenorBasis3M,AF1063,_xll.ohTrigger(trigger,$AA$36))</f>
        <v>#NUM!</v>
      </c>
      <c r="AJ1063" s="90">
        <f>_xll.qlIndexFixing($AA$21,$AE1063,TRUE,_xll.ohTrigger(trigger))</f>
        <v>2.1100313474714093E-2</v>
      </c>
      <c r="AK1063" s="43" t="e">
        <f>_xll.qlIndexFixing($AA$6,$AE1063,TRUE,trigger)</f>
        <v>#NUM!</v>
      </c>
      <c r="AL1063" s="45" t="e">
        <f t="shared" si="32"/>
        <v>#NUM!</v>
      </c>
    </row>
    <row r="1064" spans="30:38" x14ac:dyDescent="0.2">
      <c r="AD1064" s="122" t="s">
        <v>88</v>
      </c>
      <c r="AE1064" s="40">
        <f>_xll.qlInterestRateIndexFixingDate($AA$21,AF1064)</f>
        <v>46836</v>
      </c>
      <c r="AF1064" s="40">
        <f>_xll.qlCalendarAdvance(calendar,$AF1063,AD1064,,,trigger)</f>
        <v>46840</v>
      </c>
      <c r="AG1064" s="40">
        <f>_xll.qlInterestRateIndexMaturity($AA$21,AF1064,)</f>
        <v>46932</v>
      </c>
      <c r="AH1064" s="43" t="e">
        <f>_xll.qlTenorBasisValue(TenorBasis3M,AF1064,_xll.ohTrigger(trigger,$AA$36))</f>
        <v>#NUM!</v>
      </c>
      <c r="AI1064" s="90" t="e">
        <f>_xll.qlTenorBasisForwardRate(TenorBasis3M,AF1064,_xll.ohTrigger(trigger,$AA$36))</f>
        <v>#NUM!</v>
      </c>
      <c r="AJ1064" s="90">
        <f>_xll.qlIndexFixing($AA$21,$AE1064,TRUE,_xll.ohTrigger(trigger))</f>
        <v>2.1105967679504553E-2</v>
      </c>
      <c r="AK1064" s="43" t="e">
        <f>_xll.qlIndexFixing($AA$6,$AE1064,TRUE,trigger)</f>
        <v>#NUM!</v>
      </c>
      <c r="AL1064" s="45" t="e">
        <f t="shared" si="32"/>
        <v>#NUM!</v>
      </c>
    </row>
    <row r="1065" spans="30:38" x14ac:dyDescent="0.2">
      <c r="AD1065" s="122" t="s">
        <v>88</v>
      </c>
      <c r="AE1065" s="40">
        <f>_xll.qlInterestRateIndexFixingDate($AA$21,AF1065)</f>
        <v>46843</v>
      </c>
      <c r="AF1065" s="40">
        <f>_xll.qlCalendarAdvance(calendar,$AF1064,AD1065,,,trigger)</f>
        <v>46847</v>
      </c>
      <c r="AG1065" s="40">
        <f>_xll.qlInterestRateIndexMaturity($AA$21,AF1065,)</f>
        <v>46938</v>
      </c>
      <c r="AH1065" s="43" t="e">
        <f>_xll.qlTenorBasisValue(TenorBasis3M,AF1065,_xll.ohTrigger(trigger,$AA$36))</f>
        <v>#NUM!</v>
      </c>
      <c r="AI1065" s="90" t="e">
        <f>_xll.qlTenorBasisForwardRate(TenorBasis3M,AF1065,_xll.ohTrigger(trigger,$AA$36))</f>
        <v>#NUM!</v>
      </c>
      <c r="AJ1065" s="90">
        <f>_xll.qlIndexFixing($AA$21,$AE1065,TRUE,_xll.ohTrigger(trigger))</f>
        <v>2.1110529506097684E-2</v>
      </c>
      <c r="AK1065" s="43" t="e">
        <f>_xll.qlIndexFixing($AA$6,$AE1065,TRUE,trigger)</f>
        <v>#NUM!</v>
      </c>
      <c r="AL1065" s="45" t="e">
        <f t="shared" si="32"/>
        <v>#NUM!</v>
      </c>
    </row>
    <row r="1066" spans="30:38" x14ac:dyDescent="0.2">
      <c r="AD1066" s="122" t="s">
        <v>88</v>
      </c>
      <c r="AE1066" s="40">
        <f>_xll.qlInterestRateIndexFixingDate($AA$21,AF1066)</f>
        <v>46850</v>
      </c>
      <c r="AF1066" s="40">
        <f>_xll.qlCalendarAdvance(calendar,$AF1065,AD1066,,,trigger)</f>
        <v>46854</v>
      </c>
      <c r="AG1066" s="40">
        <f>_xll.qlInterestRateIndexMaturity($AA$21,AF1066,)</f>
        <v>46945</v>
      </c>
      <c r="AH1066" s="43" t="e">
        <f>_xll.qlTenorBasisValue(TenorBasis3M,AF1066,_xll.ohTrigger(trigger,$AA$36))</f>
        <v>#NUM!</v>
      </c>
      <c r="AI1066" s="90" t="e">
        <f>_xll.qlTenorBasisForwardRate(TenorBasis3M,AF1066,_xll.ohTrigger(trigger,$AA$36))</f>
        <v>#NUM!</v>
      </c>
      <c r="AJ1066" s="90">
        <f>_xll.qlIndexFixing($AA$21,$AE1066,TRUE,_xll.ohTrigger(trigger))</f>
        <v>2.1115999267621397E-2</v>
      </c>
      <c r="AK1066" s="43" t="e">
        <f>_xll.qlIndexFixing($AA$6,$AE1066,TRUE,trigger)</f>
        <v>#NUM!</v>
      </c>
      <c r="AL1066" s="45" t="e">
        <f t="shared" si="32"/>
        <v>#NUM!</v>
      </c>
    </row>
    <row r="1067" spans="30:38" x14ac:dyDescent="0.2">
      <c r="AD1067" s="122" t="s">
        <v>88</v>
      </c>
      <c r="AE1067" s="40">
        <f>_xll.qlInterestRateIndexFixingDate($AA$21,AF1067)</f>
        <v>46855</v>
      </c>
      <c r="AF1067" s="40">
        <f>_xll.qlCalendarAdvance(calendar,$AF1066,AD1067,,,trigger)</f>
        <v>46861</v>
      </c>
      <c r="AG1067" s="40">
        <f>_xll.qlInterestRateIndexMaturity($AA$21,AF1067,)</f>
        <v>46952</v>
      </c>
      <c r="AH1067" s="43" t="e">
        <f>_xll.qlTenorBasisValue(TenorBasis3M,AF1067,_xll.ohTrigger(trigger,$AA$36))</f>
        <v>#NUM!</v>
      </c>
      <c r="AI1067" s="90" t="e">
        <f>_xll.qlTenorBasisForwardRate(TenorBasis3M,AF1067,_xll.ohTrigger(trigger,$AA$36))</f>
        <v>#NUM!</v>
      </c>
      <c r="AJ1067" s="90">
        <f>_xll.qlIndexFixing($AA$21,$AE1067,TRUE,_xll.ohTrigger(trigger))</f>
        <v>2.112137356270069E-2</v>
      </c>
      <c r="AK1067" s="43" t="e">
        <f>_xll.qlIndexFixing($AA$6,$AE1067,TRUE,trigger)</f>
        <v>#NUM!</v>
      </c>
      <c r="AL1067" s="45" t="e">
        <f t="shared" si="32"/>
        <v>#NUM!</v>
      </c>
    </row>
    <row r="1068" spans="30:38" x14ac:dyDescent="0.2">
      <c r="AD1068" s="122" t="s">
        <v>88</v>
      </c>
      <c r="AE1068" s="40">
        <f>_xll.qlInterestRateIndexFixingDate($AA$21,AF1068)</f>
        <v>46864</v>
      </c>
      <c r="AF1068" s="40">
        <f>_xll.qlCalendarAdvance(calendar,$AF1067,AD1068,,,trigger)</f>
        <v>46868</v>
      </c>
      <c r="AG1068" s="40">
        <f>_xll.qlInterestRateIndexMaturity($AA$21,AF1068,)</f>
        <v>46959</v>
      </c>
      <c r="AH1068" s="43" t="e">
        <f>_xll.qlTenorBasisValue(TenorBasis3M,AF1068,_xll.ohTrigger(trigger,$AA$36))</f>
        <v>#NUM!</v>
      </c>
      <c r="AI1068" s="90" t="e">
        <f>_xll.qlTenorBasisForwardRate(TenorBasis3M,AF1068,_xll.ohTrigger(trigger,$AA$36))</f>
        <v>#NUM!</v>
      </c>
      <c r="AJ1068" s="90">
        <f>_xll.qlIndexFixing($AA$21,$AE1068,TRUE,_xll.ohTrigger(trigger))</f>
        <v>2.1126652390947302E-2</v>
      </c>
      <c r="AK1068" s="43" t="e">
        <f>_xll.qlIndexFixing($AA$6,$AE1068,TRUE,trigger)</f>
        <v>#NUM!</v>
      </c>
      <c r="AL1068" s="45" t="e">
        <f t="shared" si="32"/>
        <v>#NUM!</v>
      </c>
    </row>
    <row r="1069" spans="30:38" x14ac:dyDescent="0.2">
      <c r="AD1069" s="122" t="s">
        <v>88</v>
      </c>
      <c r="AE1069" s="40">
        <f>_xll.qlInterestRateIndexFixingDate($AA$21,AF1069)</f>
        <v>46870</v>
      </c>
      <c r="AF1069" s="40">
        <f>_xll.qlCalendarAdvance(calendar,$AF1068,AD1069,,,trigger)</f>
        <v>46875</v>
      </c>
      <c r="AG1069" s="40">
        <f>_xll.qlInterestRateIndexMaturity($AA$21,AF1069,)</f>
        <v>46967</v>
      </c>
      <c r="AH1069" s="43" t="e">
        <f>_xll.qlTenorBasisValue(TenorBasis3M,AF1069,_xll.ohTrigger(trigger,$AA$36))</f>
        <v>#NUM!</v>
      </c>
      <c r="AI1069" s="90" t="e">
        <f>_xll.qlTenorBasisForwardRate(TenorBasis3M,AF1069,_xll.ohTrigger(trigger,$AA$36))</f>
        <v>#NUM!</v>
      </c>
      <c r="AJ1069" s="90">
        <f>_xll.qlIndexFixing($AA$21,$AE1069,TRUE,_xll.ohTrigger(trigger))</f>
        <v>2.1132806627859616E-2</v>
      </c>
      <c r="AK1069" s="43" t="e">
        <f>_xll.qlIndexFixing($AA$6,$AE1069,TRUE,trigger)</f>
        <v>#NUM!</v>
      </c>
      <c r="AL1069" s="45" t="e">
        <f t="shared" si="32"/>
        <v>#NUM!</v>
      </c>
    </row>
    <row r="1070" spans="30:38" x14ac:dyDescent="0.2">
      <c r="AD1070" s="122" t="s">
        <v>88</v>
      </c>
      <c r="AE1070" s="40">
        <f>_xll.qlInterestRateIndexFixingDate($AA$21,AF1070)</f>
        <v>46878</v>
      </c>
      <c r="AF1070" s="40">
        <f>_xll.qlCalendarAdvance(calendar,$AF1069,AD1070,,,trigger)</f>
        <v>46882</v>
      </c>
      <c r="AG1070" s="40">
        <f>_xll.qlInterestRateIndexMaturity($AA$21,AF1070,)</f>
        <v>46974</v>
      </c>
      <c r="AH1070" s="43" t="e">
        <f>_xll.qlTenorBasisValue(TenorBasis3M,AF1070,_xll.ohTrigger(trigger,$AA$36))</f>
        <v>#NUM!</v>
      </c>
      <c r="AI1070" s="90" t="e">
        <f>_xll.qlTenorBasisForwardRate(TenorBasis3M,AF1070,_xll.ohTrigger(trigger,$AA$36))</f>
        <v>#NUM!</v>
      </c>
      <c r="AJ1070" s="90">
        <f>_xll.qlIndexFixing($AA$21,$AE1070,TRUE,_xll.ohTrigger(trigger))</f>
        <v>2.1137887999676846E-2</v>
      </c>
      <c r="AK1070" s="43" t="e">
        <f>_xll.qlIndexFixing($AA$6,$AE1070,TRUE,trigger)</f>
        <v>#NUM!</v>
      </c>
      <c r="AL1070" s="45" t="e">
        <f t="shared" si="32"/>
        <v>#NUM!</v>
      </c>
    </row>
    <row r="1071" spans="30:38" x14ac:dyDescent="0.2">
      <c r="AD1071" s="122" t="s">
        <v>88</v>
      </c>
      <c r="AE1071" s="40">
        <f>_xll.qlInterestRateIndexFixingDate($AA$21,AF1071)</f>
        <v>46885</v>
      </c>
      <c r="AF1071" s="40">
        <f>_xll.qlCalendarAdvance(calendar,$AF1070,AD1071,,,trigger)</f>
        <v>46889</v>
      </c>
      <c r="AG1071" s="40">
        <f>_xll.qlInterestRateIndexMaturity($AA$21,AF1071,)</f>
        <v>46981</v>
      </c>
      <c r="AH1071" s="43" t="e">
        <f>_xll.qlTenorBasisValue(TenorBasis3M,AF1071,_xll.ohTrigger(trigger,$AA$36))</f>
        <v>#NUM!</v>
      </c>
      <c r="AI1071" s="90" t="e">
        <f>_xll.qlTenorBasisForwardRate(TenorBasis3M,AF1071,_xll.ohTrigger(trigger,$AA$36))</f>
        <v>#NUM!</v>
      </c>
      <c r="AJ1071" s="90">
        <f>_xll.qlIndexFixing($AA$21,$AE1071,TRUE,_xll.ohTrigger(trigger))</f>
        <v>2.1142873897995403E-2</v>
      </c>
      <c r="AK1071" s="43" t="e">
        <f>_xll.qlIndexFixing($AA$6,$AE1071,TRUE,trigger)</f>
        <v>#NUM!</v>
      </c>
      <c r="AL1071" s="45" t="e">
        <f t="shared" si="32"/>
        <v>#NUM!</v>
      </c>
    </row>
    <row r="1072" spans="30:38" x14ac:dyDescent="0.2">
      <c r="AD1072" s="122" t="s">
        <v>88</v>
      </c>
      <c r="AE1072" s="40">
        <f>_xll.qlInterestRateIndexFixingDate($AA$21,AF1072)</f>
        <v>46892</v>
      </c>
      <c r="AF1072" s="40">
        <f>_xll.qlCalendarAdvance(calendar,$AF1071,AD1072,,,trigger)</f>
        <v>46896</v>
      </c>
      <c r="AG1072" s="40">
        <f>_xll.qlInterestRateIndexMaturity($AA$21,AF1072,)</f>
        <v>46988</v>
      </c>
      <c r="AH1072" s="43" t="e">
        <f>_xll.qlTenorBasisValue(TenorBasis3M,AF1072,_xll.ohTrigger(trigger,$AA$36))</f>
        <v>#NUM!</v>
      </c>
      <c r="AI1072" s="90" t="e">
        <f>_xll.qlTenorBasisForwardRate(TenorBasis3M,AF1072,_xll.ohTrigger(trigger,$AA$36))</f>
        <v>#NUM!</v>
      </c>
      <c r="AJ1072" s="90">
        <f>_xll.qlIndexFixing($AA$21,$AE1072,TRUE,_xll.ohTrigger(trigger))</f>
        <v>2.1147764322453841E-2</v>
      </c>
      <c r="AK1072" s="43" t="e">
        <f>_xll.qlIndexFixing($AA$6,$AE1072,TRUE,trigger)</f>
        <v>#NUM!</v>
      </c>
      <c r="AL1072" s="45" t="e">
        <f t="shared" si="32"/>
        <v>#NUM!</v>
      </c>
    </row>
    <row r="1073" spans="30:38" x14ac:dyDescent="0.2">
      <c r="AD1073" s="122" t="s">
        <v>88</v>
      </c>
      <c r="AE1073" s="40">
        <f>_xll.qlInterestRateIndexFixingDate($AA$21,AF1073)</f>
        <v>46899</v>
      </c>
      <c r="AF1073" s="40">
        <f>_xll.qlCalendarAdvance(calendar,$AF1072,AD1073,,,trigger)</f>
        <v>46903</v>
      </c>
      <c r="AG1073" s="40">
        <f>_xll.qlInterestRateIndexMaturity($AA$21,AF1073,)</f>
        <v>46995</v>
      </c>
      <c r="AH1073" s="43" t="e">
        <f>_xll.qlTenorBasisValue(TenorBasis3M,AF1073,_xll.ohTrigger(trigger,$AA$36))</f>
        <v>#NUM!</v>
      </c>
      <c r="AI1073" s="90" t="e">
        <f>_xll.qlTenorBasisForwardRate(TenorBasis3M,AF1073,_xll.ohTrigger(trigger,$AA$36))</f>
        <v>#NUM!</v>
      </c>
      <c r="AJ1073" s="90">
        <f>_xll.qlIndexFixing($AA$21,$AE1073,TRUE,_xll.ohTrigger(trigger))</f>
        <v>2.1152559272695048E-2</v>
      </c>
      <c r="AK1073" s="43" t="e">
        <f>_xll.qlIndexFixing($AA$6,$AE1073,TRUE,trigger)</f>
        <v>#NUM!</v>
      </c>
      <c r="AL1073" s="45" t="e">
        <f t="shared" si="32"/>
        <v>#NUM!</v>
      </c>
    </row>
    <row r="1074" spans="30:38" x14ac:dyDescent="0.2">
      <c r="AD1074" s="122" t="s">
        <v>88</v>
      </c>
      <c r="AE1074" s="40">
        <f>_xll.qlInterestRateIndexFixingDate($AA$21,AF1074)</f>
        <v>46906</v>
      </c>
      <c r="AF1074" s="40">
        <f>_xll.qlCalendarAdvance(calendar,$AF1073,AD1074,,,trigger)</f>
        <v>46910</v>
      </c>
      <c r="AG1074" s="40">
        <f>_xll.qlInterestRateIndexMaturity($AA$21,AF1074,)</f>
        <v>47002</v>
      </c>
      <c r="AH1074" s="43" t="e">
        <f>_xll.qlTenorBasisValue(TenorBasis3M,AF1074,_xll.ohTrigger(trigger,$AA$36))</f>
        <v>#NUM!</v>
      </c>
      <c r="AI1074" s="90" t="e">
        <f>_xll.qlTenorBasisForwardRate(TenorBasis3M,AF1074,_xll.ohTrigger(trigger,$AA$36))</f>
        <v>#NUM!</v>
      </c>
      <c r="AJ1074" s="90">
        <f>_xll.qlIndexFixing($AA$21,$AE1074,TRUE,_xll.ohTrigger(trigger))</f>
        <v>2.1157258748369743E-2</v>
      </c>
      <c r="AK1074" s="43" t="e">
        <f>_xll.qlIndexFixing($AA$6,$AE1074,TRUE,trigger)</f>
        <v>#NUM!</v>
      </c>
      <c r="AL1074" s="45" t="e">
        <f t="shared" si="32"/>
        <v>#NUM!</v>
      </c>
    </row>
    <row r="1075" spans="30:38" x14ac:dyDescent="0.2">
      <c r="AD1075" s="122" t="s">
        <v>88</v>
      </c>
      <c r="AE1075" s="40">
        <f>_xll.qlInterestRateIndexFixingDate($AA$21,AF1075)</f>
        <v>46913</v>
      </c>
      <c r="AF1075" s="40">
        <f>_xll.qlCalendarAdvance(calendar,$AF1074,AD1075,,,trigger)</f>
        <v>46917</v>
      </c>
      <c r="AG1075" s="40">
        <f>_xll.qlInterestRateIndexMaturity($AA$21,AF1075,)</f>
        <v>47009</v>
      </c>
      <c r="AH1075" s="43" t="e">
        <f>_xll.qlTenorBasisValue(TenorBasis3M,AF1075,_xll.ohTrigger(trigger,$AA$36))</f>
        <v>#NUM!</v>
      </c>
      <c r="AI1075" s="90" t="e">
        <f>_xll.qlTenorBasisForwardRate(TenorBasis3M,AF1075,_xll.ohTrigger(trigger,$AA$36))</f>
        <v>#NUM!</v>
      </c>
      <c r="AJ1075" s="90">
        <f>_xll.qlIndexFixing($AA$21,$AE1075,TRUE,_xll.ohTrigger(trigger))</f>
        <v>2.1161862749137325E-2</v>
      </c>
      <c r="AK1075" s="43" t="e">
        <f>_xll.qlIndexFixing($AA$6,$AE1075,TRUE,trigger)</f>
        <v>#NUM!</v>
      </c>
      <c r="AL1075" s="45" t="e">
        <f t="shared" si="32"/>
        <v>#NUM!</v>
      </c>
    </row>
    <row r="1076" spans="30:38" x14ac:dyDescent="0.2">
      <c r="AD1076" s="122" t="s">
        <v>88</v>
      </c>
      <c r="AE1076" s="40">
        <f>_xll.qlInterestRateIndexFixingDate($AA$21,AF1076)</f>
        <v>46920</v>
      </c>
      <c r="AF1076" s="40">
        <f>_xll.qlCalendarAdvance(calendar,$AF1075,AD1076,,,trigger)</f>
        <v>46924</v>
      </c>
      <c r="AG1076" s="40">
        <f>_xll.qlInterestRateIndexMaturity($AA$21,AF1076,)</f>
        <v>47016</v>
      </c>
      <c r="AH1076" s="43" t="e">
        <f>_xll.qlTenorBasisValue(TenorBasis3M,AF1076,_xll.ohTrigger(trigger,$AA$36))</f>
        <v>#NUM!</v>
      </c>
      <c r="AI1076" s="90" t="e">
        <f>_xll.qlTenorBasisForwardRate(TenorBasis3M,AF1076,_xll.ohTrigger(trigger,$AA$36))</f>
        <v>#NUM!</v>
      </c>
      <c r="AJ1076" s="90">
        <f>_xll.qlIndexFixing($AA$21,$AE1076,TRUE,_xll.ohTrigger(trigger))</f>
        <v>2.1166371274661547E-2</v>
      </c>
      <c r="AK1076" s="43" t="e">
        <f>_xll.qlIndexFixing($AA$6,$AE1076,TRUE,trigger)</f>
        <v>#NUM!</v>
      </c>
      <c r="AL1076" s="45" t="e">
        <f t="shared" si="32"/>
        <v>#NUM!</v>
      </c>
    </row>
    <row r="1077" spans="30:38" x14ac:dyDescent="0.2">
      <c r="AD1077" s="122" t="s">
        <v>88</v>
      </c>
      <c r="AE1077" s="40">
        <f>_xll.qlInterestRateIndexFixingDate($AA$21,AF1077)</f>
        <v>46927</v>
      </c>
      <c r="AF1077" s="40">
        <f>_xll.qlCalendarAdvance(calendar,$AF1076,AD1077,,,trigger)</f>
        <v>46931</v>
      </c>
      <c r="AG1077" s="40">
        <f>_xll.qlInterestRateIndexMaturity($AA$21,AF1077,)</f>
        <v>47023</v>
      </c>
      <c r="AH1077" s="43" t="e">
        <f>_xll.qlTenorBasisValue(TenorBasis3M,AF1077,_xll.ohTrigger(trigger,$AA$36))</f>
        <v>#NUM!</v>
      </c>
      <c r="AI1077" s="90" t="e">
        <f>_xll.qlTenorBasisForwardRate(TenorBasis3M,AF1077,_xll.ohTrigger(trigger,$AA$36))</f>
        <v>#NUM!</v>
      </c>
      <c r="AJ1077" s="90">
        <f>_xll.qlIndexFixing($AA$21,$AE1077,TRUE,_xll.ohTrigger(trigger))</f>
        <v>2.117078432461484E-2</v>
      </c>
      <c r="AK1077" s="43" t="e">
        <f>_xll.qlIndexFixing($AA$6,$AE1077,TRUE,trigger)</f>
        <v>#NUM!</v>
      </c>
      <c r="AL1077" s="45" t="e">
        <f t="shared" si="32"/>
        <v>#NUM!</v>
      </c>
    </row>
    <row r="1078" spans="30:38" x14ac:dyDescent="0.2">
      <c r="AD1078" s="122" t="s">
        <v>88</v>
      </c>
      <c r="AE1078" s="40">
        <f>_xll.qlInterestRateIndexFixingDate($AA$21,AF1078)</f>
        <v>46934</v>
      </c>
      <c r="AF1078" s="40">
        <f>_xll.qlCalendarAdvance(calendar,$AF1077,AD1078,,,trigger)</f>
        <v>46938</v>
      </c>
      <c r="AG1078" s="40">
        <f>_xll.qlInterestRateIndexMaturity($AA$21,AF1078,)</f>
        <v>47030</v>
      </c>
      <c r="AH1078" s="43" t="e">
        <f>_xll.qlTenorBasisValue(TenorBasis3M,AF1078,_xll.ohTrigger(trigger,$AA$36))</f>
        <v>#NUM!</v>
      </c>
      <c r="AI1078" s="90" t="e">
        <f>_xll.qlTenorBasisForwardRate(TenorBasis3M,AF1078,_xll.ohTrigger(trigger,$AA$36))</f>
        <v>#NUM!</v>
      </c>
      <c r="AJ1078" s="90">
        <f>_xll.qlIndexFixing($AA$21,$AE1078,TRUE,_xll.ohTrigger(trigger))</f>
        <v>2.1175101898674855E-2</v>
      </c>
      <c r="AK1078" s="43" t="e">
        <f>_xll.qlIndexFixing($AA$6,$AE1078,TRUE,trigger)</f>
        <v>#NUM!</v>
      </c>
      <c r="AL1078" s="45" t="e">
        <f t="shared" si="32"/>
        <v>#NUM!</v>
      </c>
    </row>
    <row r="1079" spans="30:38" x14ac:dyDescent="0.2">
      <c r="AD1079" s="122" t="s">
        <v>88</v>
      </c>
      <c r="AE1079" s="40">
        <f>_xll.qlInterestRateIndexFixingDate($AA$21,AF1079)</f>
        <v>46941</v>
      </c>
      <c r="AF1079" s="40">
        <f>_xll.qlCalendarAdvance(calendar,$AF1078,AD1079,,,trigger)</f>
        <v>46945</v>
      </c>
      <c r="AG1079" s="40">
        <f>_xll.qlInterestRateIndexMaturity($AA$21,AF1079,)</f>
        <v>47037</v>
      </c>
      <c r="AH1079" s="43" t="e">
        <f>_xll.qlTenorBasisValue(TenorBasis3M,AF1079,_xll.ohTrigger(trigger,$AA$36))</f>
        <v>#NUM!</v>
      </c>
      <c r="AI1079" s="90" t="e">
        <f>_xll.qlTenorBasisForwardRate(TenorBasis3M,AF1079,_xll.ohTrigger(trigger,$AA$36))</f>
        <v>#NUM!</v>
      </c>
      <c r="AJ1079" s="90">
        <f>_xll.qlIndexFixing($AA$21,$AE1079,TRUE,_xll.ohTrigger(trigger))</f>
        <v>2.1179323996527059E-2</v>
      </c>
      <c r="AK1079" s="43" t="e">
        <f>_xll.qlIndexFixing($AA$6,$AE1079,TRUE,trigger)</f>
        <v>#NUM!</v>
      </c>
      <c r="AL1079" s="45" t="e">
        <f t="shared" si="32"/>
        <v>#NUM!</v>
      </c>
    </row>
    <row r="1080" spans="30:38" x14ac:dyDescent="0.2">
      <c r="AD1080" s="122" t="s">
        <v>88</v>
      </c>
      <c r="AE1080" s="40">
        <f>_xll.qlInterestRateIndexFixingDate($AA$21,AF1080)</f>
        <v>46948</v>
      </c>
      <c r="AF1080" s="40">
        <f>_xll.qlCalendarAdvance(calendar,$AF1079,AD1080,,,trigger)</f>
        <v>46952</v>
      </c>
      <c r="AG1080" s="40">
        <f>_xll.qlInterestRateIndexMaturity($AA$21,AF1080,)</f>
        <v>47044</v>
      </c>
      <c r="AH1080" s="43" t="e">
        <f>_xll.qlTenorBasisValue(TenorBasis3M,AF1080,_xll.ohTrigger(trigger,$AA$36))</f>
        <v>#NUM!</v>
      </c>
      <c r="AI1080" s="90" t="e">
        <f>_xll.qlTenorBasisForwardRate(TenorBasis3M,AF1080,_xll.ohTrigger(trigger,$AA$36))</f>
        <v>#NUM!</v>
      </c>
      <c r="AJ1080" s="90">
        <f>_xll.qlIndexFixing($AA$21,$AE1080,TRUE,_xll.ohTrigger(trigger))</f>
        <v>2.1183450617866483E-2</v>
      </c>
      <c r="AK1080" s="43" t="e">
        <f>_xll.qlIndexFixing($AA$6,$AE1080,TRUE,trigger)</f>
        <v>#NUM!</v>
      </c>
      <c r="AL1080" s="45" t="e">
        <f t="shared" si="32"/>
        <v>#NUM!</v>
      </c>
    </row>
    <row r="1081" spans="30:38" x14ac:dyDescent="0.2">
      <c r="AD1081" s="122" t="s">
        <v>88</v>
      </c>
      <c r="AE1081" s="40">
        <f>_xll.qlInterestRateIndexFixingDate($AA$21,AF1081)</f>
        <v>46955</v>
      </c>
      <c r="AF1081" s="40">
        <f>_xll.qlCalendarAdvance(calendar,$AF1080,AD1081,,,trigger)</f>
        <v>46959</v>
      </c>
      <c r="AG1081" s="40">
        <f>_xll.qlInterestRateIndexMaturity($AA$21,AF1081,)</f>
        <v>47051</v>
      </c>
      <c r="AH1081" s="43" t="e">
        <f>_xll.qlTenorBasisValue(TenorBasis3M,AF1081,_xll.ohTrigger(trigger,$AA$36))</f>
        <v>#NUM!</v>
      </c>
      <c r="AI1081" s="90" t="e">
        <f>_xll.qlTenorBasisForwardRate(TenorBasis3M,AF1081,_xll.ohTrigger(trigger,$AA$36))</f>
        <v>#NUM!</v>
      </c>
      <c r="AJ1081" s="90">
        <f>_xll.qlIndexFixing($AA$21,$AE1081,TRUE,_xll.ohTrigger(trigger))</f>
        <v>2.1187481762389885E-2</v>
      </c>
      <c r="AK1081" s="43" t="e">
        <f>_xll.qlIndexFixing($AA$6,$AE1081,TRUE,trigger)</f>
        <v>#NUM!</v>
      </c>
      <c r="AL1081" s="45" t="e">
        <f t="shared" si="32"/>
        <v>#NUM!</v>
      </c>
    </row>
    <row r="1082" spans="30:38" x14ac:dyDescent="0.2">
      <c r="AD1082" s="122" t="s">
        <v>88</v>
      </c>
      <c r="AE1082" s="40">
        <f>_xll.qlInterestRateIndexFixingDate($AA$21,AF1082)</f>
        <v>46962</v>
      </c>
      <c r="AF1082" s="40">
        <f>_xll.qlCalendarAdvance(calendar,$AF1081,AD1082,,,trigger)</f>
        <v>46966</v>
      </c>
      <c r="AG1082" s="40">
        <f>_xll.qlInterestRateIndexMaturity($AA$21,AF1082,)</f>
        <v>47058</v>
      </c>
      <c r="AH1082" s="43" t="e">
        <f>_xll.qlTenorBasisValue(TenorBasis3M,AF1082,_xll.ohTrigger(trigger,$AA$36))</f>
        <v>#NUM!</v>
      </c>
      <c r="AI1082" s="90" t="e">
        <f>_xll.qlTenorBasisForwardRate(TenorBasis3M,AF1082,_xll.ohTrigger(trigger,$AA$36))</f>
        <v>#NUM!</v>
      </c>
      <c r="AJ1082" s="90">
        <f>_xll.qlIndexFixing($AA$21,$AE1082,TRUE,_xll.ohTrigger(trigger))</f>
        <v>2.1191417429805331E-2</v>
      </c>
      <c r="AK1082" s="43" t="e">
        <f>_xll.qlIndexFixing($AA$6,$AE1082,TRUE,trigger)</f>
        <v>#NUM!</v>
      </c>
      <c r="AL1082" s="45" t="e">
        <f t="shared" si="32"/>
        <v>#NUM!</v>
      </c>
    </row>
    <row r="1083" spans="30:38" x14ac:dyDescent="0.2">
      <c r="AD1083" s="122" t="s">
        <v>88</v>
      </c>
      <c r="AE1083" s="40">
        <f>_xll.qlInterestRateIndexFixingDate($AA$21,AF1083)</f>
        <v>46969</v>
      </c>
      <c r="AF1083" s="40">
        <f>_xll.qlCalendarAdvance(calendar,$AF1082,AD1083,,,trigger)</f>
        <v>46973</v>
      </c>
      <c r="AG1083" s="40">
        <f>_xll.qlInterestRateIndexMaturity($AA$21,AF1083,)</f>
        <v>47065</v>
      </c>
      <c r="AH1083" s="43" t="e">
        <f>_xll.qlTenorBasisValue(TenorBasis3M,AF1083,_xll.ohTrigger(trigger,$AA$36))</f>
        <v>#NUM!</v>
      </c>
      <c r="AI1083" s="90" t="e">
        <f>_xll.qlTenorBasisForwardRate(TenorBasis3M,AF1083,_xll.ohTrigger(trigger,$AA$36))</f>
        <v>#NUM!</v>
      </c>
      <c r="AJ1083" s="90">
        <f>_xll.qlIndexFixing($AA$21,$AE1083,TRUE,_xll.ohTrigger(trigger))</f>
        <v>2.1195257619825221E-2</v>
      </c>
      <c r="AK1083" s="43" t="e">
        <f>_xll.qlIndexFixing($AA$6,$AE1083,TRUE,trigger)</f>
        <v>#NUM!</v>
      </c>
      <c r="AL1083" s="45" t="e">
        <f t="shared" si="32"/>
        <v>#NUM!</v>
      </c>
    </row>
    <row r="1084" spans="30:38" x14ac:dyDescent="0.2">
      <c r="AD1084" s="122" t="s">
        <v>88</v>
      </c>
      <c r="AE1084" s="40">
        <f>_xll.qlInterestRateIndexFixingDate($AA$21,AF1084)</f>
        <v>46976</v>
      </c>
      <c r="AF1084" s="40">
        <f>_xll.qlCalendarAdvance(calendar,$AF1083,AD1084,,,trigger)</f>
        <v>46980</v>
      </c>
      <c r="AG1084" s="40">
        <f>_xll.qlInterestRateIndexMaturity($AA$21,AF1084,)</f>
        <v>47072</v>
      </c>
      <c r="AH1084" s="43" t="e">
        <f>_xll.qlTenorBasisValue(TenorBasis3M,AF1084,_xll.ohTrigger(trigger,$AA$36))</f>
        <v>#NUM!</v>
      </c>
      <c r="AI1084" s="90" t="e">
        <f>_xll.qlTenorBasisForwardRate(TenorBasis3M,AF1084,_xll.ohTrigger(trigger,$AA$36))</f>
        <v>#NUM!</v>
      </c>
      <c r="AJ1084" s="90">
        <f>_xll.qlIndexFixing($AA$21,$AE1084,TRUE,_xll.ohTrigger(trigger))</f>
        <v>2.1199002332170647E-2</v>
      </c>
      <c r="AK1084" s="43" t="e">
        <f>_xll.qlIndexFixing($AA$6,$AE1084,TRUE,trigger)</f>
        <v>#NUM!</v>
      </c>
      <c r="AL1084" s="45" t="e">
        <f t="shared" si="32"/>
        <v>#NUM!</v>
      </c>
    </row>
    <row r="1085" spans="30:38" x14ac:dyDescent="0.2">
      <c r="AD1085" s="122" t="s">
        <v>88</v>
      </c>
      <c r="AE1085" s="40">
        <f>_xll.qlInterestRateIndexFixingDate($AA$21,AF1085)</f>
        <v>46983</v>
      </c>
      <c r="AF1085" s="40">
        <f>_xll.qlCalendarAdvance(calendar,$AF1084,AD1085,,,trigger)</f>
        <v>46987</v>
      </c>
      <c r="AG1085" s="40">
        <f>_xll.qlInterestRateIndexMaturity($AA$21,AF1085,)</f>
        <v>47079</v>
      </c>
      <c r="AH1085" s="43" t="e">
        <f>_xll.qlTenorBasisValue(TenorBasis3M,AF1085,_xll.ohTrigger(trigger,$AA$36))</f>
        <v>#NUM!</v>
      </c>
      <c r="AI1085" s="90" t="e">
        <f>_xll.qlTenorBasisForwardRate(TenorBasis3M,AF1085,_xll.ohTrigger(trigger,$AA$36))</f>
        <v>#NUM!</v>
      </c>
      <c r="AJ1085" s="90">
        <f>_xll.qlIndexFixing($AA$21,$AE1085,TRUE,_xll.ohTrigger(trigger))</f>
        <v>2.120265156656792E-2</v>
      </c>
      <c r="AK1085" s="43" t="e">
        <f>_xll.qlIndexFixing($AA$6,$AE1085,TRUE,trigger)</f>
        <v>#NUM!</v>
      </c>
      <c r="AL1085" s="45" t="e">
        <f t="shared" si="32"/>
        <v>#NUM!</v>
      </c>
    </row>
    <row r="1086" spans="30:38" x14ac:dyDescent="0.2">
      <c r="AD1086" s="122" t="s">
        <v>88</v>
      </c>
      <c r="AE1086" s="40">
        <f>_xll.qlInterestRateIndexFixingDate($AA$21,AF1086)</f>
        <v>46990</v>
      </c>
      <c r="AF1086" s="40">
        <f>_xll.qlCalendarAdvance(calendar,$AF1085,AD1086,,,trigger)</f>
        <v>46994</v>
      </c>
      <c r="AG1086" s="40">
        <f>_xll.qlInterestRateIndexMaturity($AA$21,AF1086,)</f>
        <v>47086</v>
      </c>
      <c r="AH1086" s="43" t="e">
        <f>_xll.qlTenorBasisValue(TenorBasis3M,AF1086,_xll.ohTrigger(trigger,$AA$36))</f>
        <v>#NUM!</v>
      </c>
      <c r="AI1086" s="90" t="e">
        <f>_xll.qlTenorBasisForwardRate(TenorBasis3M,AF1086,_xll.ohTrigger(trigger,$AA$36))</f>
        <v>#NUM!</v>
      </c>
      <c r="AJ1086" s="90">
        <f>_xll.qlIndexFixing($AA$21,$AE1086,TRUE,_xll.ohTrigger(trigger))</f>
        <v>2.1206205322753767E-2</v>
      </c>
      <c r="AK1086" s="43" t="e">
        <f>_xll.qlIndexFixing($AA$6,$AE1086,TRUE,trigger)</f>
        <v>#NUM!</v>
      </c>
      <c r="AL1086" s="45" t="e">
        <f t="shared" si="32"/>
        <v>#NUM!</v>
      </c>
    </row>
    <row r="1087" spans="30:38" x14ac:dyDescent="0.2">
      <c r="AD1087" s="122" t="s">
        <v>88</v>
      </c>
      <c r="AE1087" s="40">
        <f>_xll.qlInterestRateIndexFixingDate($AA$21,AF1087)</f>
        <v>46997</v>
      </c>
      <c r="AF1087" s="40">
        <f>_xll.qlCalendarAdvance(calendar,$AF1086,AD1087,,,trigger)</f>
        <v>47001</v>
      </c>
      <c r="AG1087" s="40">
        <f>_xll.qlInterestRateIndexMaturity($AA$21,AF1087,)</f>
        <v>47092</v>
      </c>
      <c r="AH1087" s="43" t="e">
        <f>_xll.qlTenorBasisValue(TenorBasis3M,AF1087,_xll.ohTrigger(trigger,$AA$36))</f>
        <v>#NUM!</v>
      </c>
      <c r="AI1087" s="90" t="e">
        <f>_xll.qlTenorBasisForwardRate(TenorBasis3M,AF1087,_xll.ohTrigger(trigger,$AA$36))</f>
        <v>#NUM!</v>
      </c>
      <c r="AJ1087" s="90">
        <f>_xll.qlIndexFixing($AA$21,$AE1087,TRUE,_xll.ohTrigger(trigger))</f>
        <v>2.1208810965168995E-2</v>
      </c>
      <c r="AK1087" s="43" t="e">
        <f>_xll.qlIndexFixing($AA$6,$AE1087,TRUE,trigger)</f>
        <v>#NUM!</v>
      </c>
      <c r="AL1087" s="45" t="e">
        <f t="shared" si="32"/>
        <v>#NUM!</v>
      </c>
    </row>
    <row r="1088" spans="30:38" x14ac:dyDescent="0.2">
      <c r="AD1088" s="122" t="s">
        <v>88</v>
      </c>
      <c r="AE1088" s="40">
        <f>_xll.qlInterestRateIndexFixingDate($AA$21,AF1088)</f>
        <v>47004</v>
      </c>
      <c r="AF1088" s="40">
        <f>_xll.qlCalendarAdvance(calendar,$AF1087,AD1088,,,trigger)</f>
        <v>47008</v>
      </c>
      <c r="AG1088" s="40">
        <f>_xll.qlInterestRateIndexMaturity($AA$21,AF1088,)</f>
        <v>47099</v>
      </c>
      <c r="AH1088" s="43" t="e">
        <f>_xll.qlTenorBasisValue(TenorBasis3M,AF1088,_xll.ohTrigger(trigger,$AA$36))</f>
        <v>#NUM!</v>
      </c>
      <c r="AI1088" s="90" t="e">
        <f>_xll.qlTenorBasisForwardRate(TenorBasis3M,AF1088,_xll.ohTrigger(trigger,$AA$36))</f>
        <v>#NUM!</v>
      </c>
      <c r="AJ1088" s="90">
        <f>_xll.qlIndexFixing($AA$21,$AE1088,TRUE,_xll.ohTrigger(trigger))</f>
        <v>2.1212180386093245E-2</v>
      </c>
      <c r="AK1088" s="43" t="e">
        <f>_xll.qlIndexFixing($AA$6,$AE1088,TRUE,trigger)</f>
        <v>#NUM!</v>
      </c>
      <c r="AL1088" s="45" t="e">
        <f t="shared" si="32"/>
        <v>#NUM!</v>
      </c>
    </row>
    <row r="1089" spans="30:38" x14ac:dyDescent="0.2">
      <c r="AD1089" s="122" t="s">
        <v>88</v>
      </c>
      <c r="AE1089" s="40">
        <f>_xll.qlInterestRateIndexFixingDate($AA$21,AF1089)</f>
        <v>47011</v>
      </c>
      <c r="AF1089" s="40">
        <f>_xll.qlCalendarAdvance(calendar,$AF1088,AD1089,,,trigger)</f>
        <v>47015</v>
      </c>
      <c r="AG1089" s="40">
        <f>_xll.qlInterestRateIndexMaturity($AA$21,AF1089,)</f>
        <v>47106</v>
      </c>
      <c r="AH1089" s="43" t="e">
        <f>_xll.qlTenorBasisValue(TenorBasis3M,AF1089,_xll.ohTrigger(trigger,$AA$36))</f>
        <v>#NUM!</v>
      </c>
      <c r="AI1089" s="90" t="e">
        <f>_xll.qlTenorBasisForwardRate(TenorBasis3M,AF1089,_xll.ohTrigger(trigger,$AA$36))</f>
        <v>#NUM!</v>
      </c>
      <c r="AJ1089" s="90">
        <f>_xll.qlIndexFixing($AA$21,$AE1089,TRUE,_xll.ohTrigger(trigger))</f>
        <v>2.1215454333646744E-2</v>
      </c>
      <c r="AK1089" s="43" t="e">
        <f>_xll.qlIndexFixing($AA$6,$AE1089,TRUE,trigger)</f>
        <v>#NUM!</v>
      </c>
      <c r="AL1089" s="45" t="e">
        <f t="shared" si="32"/>
        <v>#NUM!</v>
      </c>
    </row>
    <row r="1090" spans="30:38" x14ac:dyDescent="0.2">
      <c r="AD1090" s="122" t="s">
        <v>88</v>
      </c>
      <c r="AE1090" s="40">
        <f>_xll.qlInterestRateIndexFixingDate($AA$21,AF1090)</f>
        <v>47018</v>
      </c>
      <c r="AF1090" s="40">
        <f>_xll.qlCalendarAdvance(calendar,$AF1089,AD1090,,,trigger)</f>
        <v>47022</v>
      </c>
      <c r="AG1090" s="40">
        <f>_xll.qlInterestRateIndexMaturity($AA$21,AF1090,)</f>
        <v>47114</v>
      </c>
      <c r="AH1090" s="43" t="e">
        <f>_xll.qlTenorBasisValue(TenorBasis3M,AF1090,_xll.ohTrigger(trigger,$AA$36))</f>
        <v>#NUM!</v>
      </c>
      <c r="AI1090" s="90" t="e">
        <f>_xll.qlTenorBasisForwardRate(TenorBasis3M,AF1090,_xll.ohTrigger(trigger,$AA$36))</f>
        <v>#NUM!</v>
      </c>
      <c r="AJ1090" s="90">
        <f>_xll.qlIndexFixing($AA$21,$AE1090,TRUE,_xll.ohTrigger(trigger))</f>
        <v>2.1219465560295681E-2</v>
      </c>
      <c r="AK1090" s="43" t="e">
        <f>_xll.qlIndexFixing($AA$6,$AE1090,TRUE,trigger)</f>
        <v>#NUM!</v>
      </c>
      <c r="AL1090" s="45" t="e">
        <f t="shared" si="32"/>
        <v>#NUM!</v>
      </c>
    </row>
    <row r="1091" spans="30:38" x14ac:dyDescent="0.2">
      <c r="AD1091" s="122" t="s">
        <v>88</v>
      </c>
      <c r="AE1091" s="40">
        <f>_xll.qlInterestRateIndexFixingDate($AA$21,AF1091)</f>
        <v>47025</v>
      </c>
      <c r="AF1091" s="40">
        <f>_xll.qlCalendarAdvance(calendar,$AF1090,AD1091,,,trigger)</f>
        <v>47029</v>
      </c>
      <c r="AG1091" s="40">
        <f>_xll.qlInterestRateIndexMaturity($AA$21,AF1091,)</f>
        <v>47121</v>
      </c>
      <c r="AH1091" s="43" t="e">
        <f>_xll.qlTenorBasisValue(TenorBasis3M,AF1091,_xll.ohTrigger(trigger,$AA$36))</f>
        <v>#NUM!</v>
      </c>
      <c r="AI1091" s="90" t="e">
        <f>_xll.qlTenorBasisForwardRate(TenorBasis3M,AF1091,_xll.ohTrigger(trigger,$AA$36))</f>
        <v>#NUM!</v>
      </c>
      <c r="AJ1091" s="90">
        <f>_xll.qlIndexFixing($AA$21,$AE1091,TRUE,_xll.ohTrigger(trigger))</f>
        <v>2.1222541921675234E-2</v>
      </c>
      <c r="AK1091" s="43" t="e">
        <f>_xll.qlIndexFixing($AA$6,$AE1091,TRUE,trigger)</f>
        <v>#NUM!</v>
      </c>
      <c r="AL1091" s="45" t="e">
        <f t="shared" si="32"/>
        <v>#NUM!</v>
      </c>
    </row>
    <row r="1092" spans="30:38" x14ac:dyDescent="0.2">
      <c r="AD1092" s="122" t="s">
        <v>88</v>
      </c>
      <c r="AE1092" s="40">
        <f>_xll.qlInterestRateIndexFixingDate($AA$21,AF1092)</f>
        <v>47032</v>
      </c>
      <c r="AF1092" s="40">
        <f>_xll.qlCalendarAdvance(calendar,$AF1091,AD1092,,,trigger)</f>
        <v>47036</v>
      </c>
      <c r="AG1092" s="40">
        <f>_xll.qlInterestRateIndexMaturity($AA$21,AF1092,)</f>
        <v>47128</v>
      </c>
      <c r="AH1092" s="43" t="e">
        <f>_xll.qlTenorBasisValue(TenorBasis3M,AF1092,_xll.ohTrigger(trigger,$AA$36))</f>
        <v>#NUM!</v>
      </c>
      <c r="AI1092" s="90" t="e">
        <f>_xll.qlTenorBasisForwardRate(TenorBasis3M,AF1092,_xll.ohTrigger(trigger,$AA$36))</f>
        <v>#NUM!</v>
      </c>
      <c r="AJ1092" s="90">
        <f>_xll.qlIndexFixing($AA$21,$AE1092,TRUE,_xll.ohTrigger(trigger))</f>
        <v>2.1225522803392349E-2</v>
      </c>
      <c r="AK1092" s="43" t="e">
        <f>_xll.qlIndexFixing($AA$6,$AE1092,TRUE,trigger)</f>
        <v>#NUM!</v>
      </c>
      <c r="AL1092" s="45" t="e">
        <f t="shared" ref="AL1092:AL1155" si="33">(AJ1092-AK1092)*10000</f>
        <v>#NUM!</v>
      </c>
    </row>
    <row r="1093" spans="30:38" x14ac:dyDescent="0.2">
      <c r="AD1093" s="122" t="s">
        <v>88</v>
      </c>
      <c r="AE1093" s="40">
        <f>_xll.qlInterestRateIndexFixingDate($AA$21,AF1093)</f>
        <v>47039</v>
      </c>
      <c r="AF1093" s="40">
        <f>_xll.qlCalendarAdvance(calendar,$AF1092,AD1093,,,trigger)</f>
        <v>47043</v>
      </c>
      <c r="AG1093" s="40">
        <f>_xll.qlInterestRateIndexMaturity($AA$21,AF1093,)</f>
        <v>47135</v>
      </c>
      <c r="AH1093" s="43" t="e">
        <f>_xll.qlTenorBasisValue(TenorBasis3M,AF1093,_xll.ohTrigger(trigger,$AA$36))</f>
        <v>#NUM!</v>
      </c>
      <c r="AI1093" s="90" t="e">
        <f>_xll.qlTenorBasisForwardRate(TenorBasis3M,AF1093,_xll.ohTrigger(trigger,$AA$36))</f>
        <v>#NUM!</v>
      </c>
      <c r="AJ1093" s="90">
        <f>_xll.qlIndexFixing($AA$21,$AE1093,TRUE,_xll.ohTrigger(trigger))</f>
        <v>2.1228408205232415E-2</v>
      </c>
      <c r="AK1093" s="43" t="e">
        <f>_xll.qlIndexFixing($AA$6,$AE1093,TRUE,trigger)</f>
        <v>#NUM!</v>
      </c>
      <c r="AL1093" s="45" t="e">
        <f t="shared" si="33"/>
        <v>#NUM!</v>
      </c>
    </row>
    <row r="1094" spans="30:38" x14ac:dyDescent="0.2">
      <c r="AD1094" s="122" t="s">
        <v>88</v>
      </c>
      <c r="AE1094" s="40">
        <f>_xll.qlInterestRateIndexFixingDate($AA$21,AF1094)</f>
        <v>47046</v>
      </c>
      <c r="AF1094" s="40">
        <f>_xll.qlCalendarAdvance(calendar,$AF1093,AD1094,,,trigger)</f>
        <v>47050</v>
      </c>
      <c r="AG1094" s="40">
        <f>_xll.qlInterestRateIndexMaturity($AA$21,AF1094,)</f>
        <v>47142</v>
      </c>
      <c r="AH1094" s="43" t="e">
        <f>_xll.qlTenorBasisValue(TenorBasis3M,AF1094,_xll.ohTrigger(trigger,$AA$36))</f>
        <v>#NUM!</v>
      </c>
      <c r="AI1094" s="90" t="e">
        <f>_xll.qlTenorBasisForwardRate(TenorBasis3M,AF1094,_xll.ohTrigger(trigger,$AA$36))</f>
        <v>#NUM!</v>
      </c>
      <c r="AJ1094" s="90">
        <f>_xll.qlIndexFixing($AA$21,$AE1094,TRUE,_xll.ohTrigger(trigger))</f>
        <v>2.123119812698343E-2</v>
      </c>
      <c r="AK1094" s="43" t="e">
        <f>_xll.qlIndexFixing($AA$6,$AE1094,TRUE,trigger)</f>
        <v>#NUM!</v>
      </c>
      <c r="AL1094" s="45" t="e">
        <f t="shared" si="33"/>
        <v>#NUM!</v>
      </c>
    </row>
    <row r="1095" spans="30:38" x14ac:dyDescent="0.2">
      <c r="AD1095" s="122" t="s">
        <v>88</v>
      </c>
      <c r="AE1095" s="40">
        <f>_xll.qlInterestRateIndexFixingDate($AA$21,AF1095)</f>
        <v>47053</v>
      </c>
      <c r="AF1095" s="40">
        <f>_xll.qlCalendarAdvance(calendar,$AF1094,AD1095,,,trigger)</f>
        <v>47057</v>
      </c>
      <c r="AG1095" s="40">
        <f>_xll.qlInterestRateIndexMaturity($AA$21,AF1095,)</f>
        <v>47149</v>
      </c>
      <c r="AH1095" s="43" t="e">
        <f>_xll.qlTenorBasisValue(TenorBasis3M,AF1095,_xll.ohTrigger(trigger,$AA$36))</f>
        <v>#NUM!</v>
      </c>
      <c r="AI1095" s="90" t="e">
        <f>_xll.qlTenorBasisForwardRate(TenorBasis3M,AF1095,_xll.ohTrigger(trigger,$AA$36))</f>
        <v>#NUM!</v>
      </c>
      <c r="AJ1095" s="90">
        <f>_xll.qlIndexFixing($AA$21,$AE1095,TRUE,_xll.ohTrigger(trigger))</f>
        <v>2.1233892568443814E-2</v>
      </c>
      <c r="AK1095" s="43" t="e">
        <f>_xll.qlIndexFixing($AA$6,$AE1095,TRUE,trigger)</f>
        <v>#NUM!</v>
      </c>
      <c r="AL1095" s="45" t="e">
        <f t="shared" si="33"/>
        <v>#NUM!</v>
      </c>
    </row>
    <row r="1096" spans="30:38" x14ac:dyDescent="0.2">
      <c r="AD1096" s="122" t="s">
        <v>88</v>
      </c>
      <c r="AE1096" s="40">
        <f>_xll.qlInterestRateIndexFixingDate($AA$21,AF1096)</f>
        <v>47060</v>
      </c>
      <c r="AF1096" s="40">
        <f>_xll.qlCalendarAdvance(calendar,$AF1095,AD1096,,,trigger)</f>
        <v>47064</v>
      </c>
      <c r="AG1096" s="40">
        <f>_xll.qlInterestRateIndexMaturity($AA$21,AF1096,)</f>
        <v>47156</v>
      </c>
      <c r="AH1096" s="43" t="e">
        <f>_xll.qlTenorBasisValue(TenorBasis3M,AF1096,_xll.ohTrigger(trigger,$AA$36))</f>
        <v>#NUM!</v>
      </c>
      <c r="AI1096" s="90" t="e">
        <f>_xll.qlTenorBasisForwardRate(TenorBasis3M,AF1096,_xll.ohTrigger(trigger,$AA$36))</f>
        <v>#NUM!</v>
      </c>
      <c r="AJ1096" s="90">
        <f>_xll.qlIndexFixing($AA$21,$AE1096,TRUE,_xll.ohTrigger(trigger))</f>
        <v>2.1236491529417201E-2</v>
      </c>
      <c r="AK1096" s="43" t="e">
        <f>_xll.qlIndexFixing($AA$6,$AE1096,TRUE,trigger)</f>
        <v>#NUM!</v>
      </c>
      <c r="AL1096" s="45" t="e">
        <f t="shared" si="33"/>
        <v>#NUM!</v>
      </c>
    </row>
    <row r="1097" spans="30:38" x14ac:dyDescent="0.2">
      <c r="AD1097" s="122" t="s">
        <v>88</v>
      </c>
      <c r="AE1097" s="40">
        <f>_xll.qlInterestRateIndexFixingDate($AA$21,AF1097)</f>
        <v>47067</v>
      </c>
      <c r="AF1097" s="40">
        <f>_xll.qlCalendarAdvance(calendar,$AF1096,AD1097,,,trigger)</f>
        <v>47071</v>
      </c>
      <c r="AG1097" s="40">
        <f>_xll.qlInterestRateIndexMaturity($AA$21,AF1097,)</f>
        <v>47163</v>
      </c>
      <c r="AH1097" s="43" t="e">
        <f>_xll.qlTenorBasisValue(TenorBasis3M,AF1097,_xll.ohTrigger(trigger,$AA$36))</f>
        <v>#NUM!</v>
      </c>
      <c r="AI1097" s="90" t="e">
        <f>_xll.qlTenorBasisForwardRate(TenorBasis3M,AF1097,_xll.ohTrigger(trigger,$AA$36))</f>
        <v>#NUM!</v>
      </c>
      <c r="AJ1097" s="90">
        <f>_xll.qlIndexFixing($AA$21,$AE1097,TRUE,_xll.ohTrigger(trigger))</f>
        <v>2.1238995009712446E-2</v>
      </c>
      <c r="AK1097" s="43" t="e">
        <f>_xll.qlIndexFixing($AA$6,$AE1097,TRUE,trigger)</f>
        <v>#NUM!</v>
      </c>
      <c r="AL1097" s="45" t="e">
        <f t="shared" si="33"/>
        <v>#NUM!</v>
      </c>
    </row>
    <row r="1098" spans="30:38" x14ac:dyDescent="0.2">
      <c r="AD1098" s="122" t="s">
        <v>88</v>
      </c>
      <c r="AE1098" s="40">
        <f>_xll.qlInterestRateIndexFixingDate($AA$21,AF1098)</f>
        <v>47074</v>
      </c>
      <c r="AF1098" s="40">
        <f>_xll.qlCalendarAdvance(calendar,$AF1097,AD1098,,,trigger)</f>
        <v>47078</v>
      </c>
      <c r="AG1098" s="40">
        <f>_xll.qlInterestRateIndexMaturity($AA$21,AF1098,)</f>
        <v>47170</v>
      </c>
      <c r="AH1098" s="43" t="e">
        <f>_xll.qlTenorBasisValue(TenorBasis3M,AF1098,_xll.ohTrigger(trigger,$AA$36))</f>
        <v>#NUM!</v>
      </c>
      <c r="AI1098" s="90" t="e">
        <f>_xll.qlTenorBasisForwardRate(TenorBasis3M,AF1098,_xll.ohTrigger(trigger,$AA$36))</f>
        <v>#NUM!</v>
      </c>
      <c r="AJ1098" s="90">
        <f>_xll.qlIndexFixing($AA$21,$AE1098,TRUE,_xll.ohTrigger(trigger))</f>
        <v>2.1241403009149683E-2</v>
      </c>
      <c r="AK1098" s="43" t="e">
        <f>_xll.qlIndexFixing($AA$6,$AE1098,TRUE,trigger)</f>
        <v>#NUM!</v>
      </c>
      <c r="AL1098" s="45" t="e">
        <f t="shared" si="33"/>
        <v>#NUM!</v>
      </c>
    </row>
    <row r="1099" spans="30:38" x14ac:dyDescent="0.2">
      <c r="AD1099" s="122" t="s">
        <v>88</v>
      </c>
      <c r="AE1099" s="40">
        <f>_xll.qlInterestRateIndexFixingDate($AA$21,AF1099)</f>
        <v>47081</v>
      </c>
      <c r="AF1099" s="40">
        <f>_xll.qlCalendarAdvance(calendar,$AF1098,AD1099,,,trigger)</f>
        <v>47085</v>
      </c>
      <c r="AG1099" s="40">
        <f>_xll.qlInterestRateIndexMaturity($AA$21,AF1099,)</f>
        <v>47177</v>
      </c>
      <c r="AH1099" s="43" t="e">
        <f>_xll.qlTenorBasisValue(TenorBasis3M,AF1099,_xll.ohTrigger(trigger,$AA$36))</f>
        <v>#NUM!</v>
      </c>
      <c r="AI1099" s="90" t="e">
        <f>_xll.qlTenorBasisForwardRate(TenorBasis3M,AF1099,_xll.ohTrigger(trigger,$AA$36))</f>
        <v>#NUM!</v>
      </c>
      <c r="AJ1099" s="90">
        <f>_xll.qlIndexFixing($AA$21,$AE1099,TRUE,_xll.ohTrigger(trigger))</f>
        <v>2.1243715527551672E-2</v>
      </c>
      <c r="AK1099" s="43" t="e">
        <f>_xll.qlIndexFixing($AA$6,$AE1099,TRUE,trigger)</f>
        <v>#NUM!</v>
      </c>
      <c r="AL1099" s="45" t="e">
        <f t="shared" si="33"/>
        <v>#NUM!</v>
      </c>
    </row>
    <row r="1100" spans="30:38" x14ac:dyDescent="0.2">
      <c r="AD1100" s="122" t="s">
        <v>88</v>
      </c>
      <c r="AE1100" s="40">
        <f>_xll.qlInterestRateIndexFixingDate($AA$21,AF1100)</f>
        <v>47088</v>
      </c>
      <c r="AF1100" s="40">
        <f>_xll.qlCalendarAdvance(calendar,$AF1099,AD1100,,,trigger)</f>
        <v>47092</v>
      </c>
      <c r="AG1100" s="40">
        <f>_xll.qlInterestRateIndexMaturity($AA$21,AF1100,)</f>
        <v>47182</v>
      </c>
      <c r="AH1100" s="43" t="e">
        <f>_xll.qlTenorBasisValue(TenorBasis3M,AF1100,_xll.ohTrigger(trigger,$AA$36))</f>
        <v>#NUM!</v>
      </c>
      <c r="AI1100" s="90" t="e">
        <f>_xll.qlTenorBasisForwardRate(TenorBasis3M,AF1100,_xll.ohTrigger(trigger,$AA$36))</f>
        <v>#NUM!</v>
      </c>
      <c r="AJ1100" s="90">
        <f>_xll.qlIndexFixing($AA$21,$AE1100,TRUE,_xll.ohTrigger(trigger))</f>
        <v>2.1244399730317554E-2</v>
      </c>
      <c r="AK1100" s="43" t="e">
        <f>_xll.qlIndexFixing($AA$6,$AE1100,TRUE,trigger)</f>
        <v>#NUM!</v>
      </c>
      <c r="AL1100" s="45" t="e">
        <f t="shared" si="33"/>
        <v>#NUM!</v>
      </c>
    </row>
    <row r="1101" spans="30:38" x14ac:dyDescent="0.2">
      <c r="AD1101" s="122" t="s">
        <v>88</v>
      </c>
      <c r="AE1101" s="40">
        <f>_xll.qlInterestRateIndexFixingDate($AA$21,AF1101)</f>
        <v>47095</v>
      </c>
      <c r="AF1101" s="40">
        <f>_xll.qlCalendarAdvance(calendar,$AF1100,AD1101,,,trigger)</f>
        <v>47099</v>
      </c>
      <c r="AG1101" s="40">
        <f>_xll.qlInterestRateIndexMaturity($AA$21,AF1101,)</f>
        <v>47189</v>
      </c>
      <c r="AH1101" s="43" t="e">
        <f>_xll.qlTenorBasisValue(TenorBasis3M,AF1101,_xll.ohTrigger(trigger,$AA$36))</f>
        <v>#NUM!</v>
      </c>
      <c r="AI1101" s="90" t="e">
        <f>_xll.qlTenorBasisForwardRate(TenorBasis3M,AF1101,_xll.ohTrigger(trigger,$AA$36))</f>
        <v>#NUM!</v>
      </c>
      <c r="AJ1101" s="90">
        <f>_xll.qlIndexFixing($AA$21,$AE1101,TRUE,_xll.ohTrigger(trigger))</f>
        <v>2.1246534675037232E-2</v>
      </c>
      <c r="AK1101" s="43" t="e">
        <f>_xll.qlIndexFixing($AA$6,$AE1101,TRUE,trigger)</f>
        <v>#NUM!</v>
      </c>
      <c r="AL1101" s="45" t="e">
        <f t="shared" si="33"/>
        <v>#NUM!</v>
      </c>
    </row>
    <row r="1102" spans="30:38" x14ac:dyDescent="0.2">
      <c r="AD1102" s="122" t="s">
        <v>88</v>
      </c>
      <c r="AE1102" s="40">
        <f>_xll.qlInterestRateIndexFixingDate($AA$21,AF1102)</f>
        <v>47102</v>
      </c>
      <c r="AF1102" s="40">
        <f>_xll.qlCalendarAdvance(calendar,$AF1101,AD1102,,,trigger)</f>
        <v>47106</v>
      </c>
      <c r="AG1102" s="40">
        <f>_xll.qlInterestRateIndexMaturity($AA$21,AF1102,)</f>
        <v>47196</v>
      </c>
      <c r="AH1102" s="43" t="e">
        <f>_xll.qlTenorBasisValue(TenorBasis3M,AF1102,_xll.ohTrigger(trigger,$AA$36))</f>
        <v>#NUM!</v>
      </c>
      <c r="AI1102" s="90" t="e">
        <f>_xll.qlTenorBasisForwardRate(TenorBasis3M,AF1102,_xll.ohTrigger(trigger,$AA$36))</f>
        <v>#NUM!</v>
      </c>
      <c r="AJ1102" s="90">
        <f>_xll.qlIndexFixing($AA$21,$AE1102,TRUE,_xll.ohTrigger(trigger))</f>
        <v>2.1248574149475452E-2</v>
      </c>
      <c r="AK1102" s="43" t="e">
        <f>_xll.qlIndexFixing($AA$6,$AE1102,TRUE,trigger)</f>
        <v>#NUM!</v>
      </c>
      <c r="AL1102" s="45" t="e">
        <f t="shared" si="33"/>
        <v>#NUM!</v>
      </c>
    </row>
    <row r="1103" spans="30:38" x14ac:dyDescent="0.2">
      <c r="AD1103" s="122" t="s">
        <v>88</v>
      </c>
      <c r="AE1103" s="40">
        <f>_xll.qlInterestRateIndexFixingDate($AA$21,AF1103)</f>
        <v>47108</v>
      </c>
      <c r="AF1103" s="40">
        <f>_xll.qlCalendarAdvance(calendar,$AF1102,AD1103,,,trigger)</f>
        <v>47114</v>
      </c>
      <c r="AG1103" s="40">
        <f>_xll.qlInterestRateIndexMaturity($AA$21,AF1103,)</f>
        <v>47204</v>
      </c>
      <c r="AH1103" s="43" t="e">
        <f>_xll.qlTenorBasisValue(TenorBasis3M,AF1103,_xll.ohTrigger(trigger,$AA$36))</f>
        <v>#NUM!</v>
      </c>
      <c r="AI1103" s="90" t="e">
        <f>_xll.qlTenorBasisForwardRate(TenorBasis3M,AF1103,_xll.ohTrigger(trigger,$AA$36))</f>
        <v>#NUM!</v>
      </c>
      <c r="AJ1103" s="90">
        <f>_xll.qlIndexFixing($AA$21,$AE1103,TRUE,_xll.ohTrigger(trigger))</f>
        <v>2.125078807483316E-2</v>
      </c>
      <c r="AK1103" s="43" t="e">
        <f>_xll.qlIndexFixing($AA$6,$AE1103,TRUE,trigger)</f>
        <v>#NUM!</v>
      </c>
      <c r="AL1103" s="45" t="e">
        <f t="shared" si="33"/>
        <v>#NUM!</v>
      </c>
    </row>
    <row r="1104" spans="30:38" x14ac:dyDescent="0.2">
      <c r="AD1104" s="122" t="s">
        <v>88</v>
      </c>
      <c r="AE1104" s="40">
        <f>_xll.qlInterestRateIndexFixingDate($AA$21,AF1104)</f>
        <v>47116</v>
      </c>
      <c r="AF1104" s="40">
        <f>_xll.qlCalendarAdvance(calendar,$AF1103,AD1104,,,trigger)</f>
        <v>47121</v>
      </c>
      <c r="AG1104" s="40">
        <f>_xll.qlInterestRateIndexMaturity($AA$21,AF1104,)</f>
        <v>47211</v>
      </c>
      <c r="AH1104" s="43" t="e">
        <f>_xll.qlTenorBasisValue(TenorBasis3M,AF1104,_xll.ohTrigger(trigger,$AA$36))</f>
        <v>#NUM!</v>
      </c>
      <c r="AI1104" s="90" t="e">
        <f>_xll.qlTenorBasisForwardRate(TenorBasis3M,AF1104,_xll.ohTrigger(trigger,$AA$36))</f>
        <v>#NUM!</v>
      </c>
      <c r="AJ1104" s="90">
        <f>_xll.qlIndexFixing($AA$21,$AE1104,TRUE,_xll.ohTrigger(trigger))</f>
        <v>2.1252622969615054E-2</v>
      </c>
      <c r="AK1104" s="43" t="e">
        <f>_xll.qlIndexFixing($AA$6,$AE1104,TRUE,trigger)</f>
        <v>#NUM!</v>
      </c>
      <c r="AL1104" s="45" t="e">
        <f t="shared" si="33"/>
        <v>#NUM!</v>
      </c>
    </row>
    <row r="1105" spans="30:38" x14ac:dyDescent="0.2">
      <c r="AD1105" s="122" t="s">
        <v>88</v>
      </c>
      <c r="AE1105" s="40">
        <f>_xll.qlInterestRateIndexFixingDate($AA$21,AF1105)</f>
        <v>47126</v>
      </c>
      <c r="AF1105" s="40">
        <f>_xll.qlCalendarAdvance(calendar,$AF1104,AD1105,,,trigger)</f>
        <v>47128</v>
      </c>
      <c r="AG1105" s="40">
        <f>_xll.qlInterestRateIndexMaturity($AA$21,AF1105,)</f>
        <v>47218</v>
      </c>
      <c r="AH1105" s="43" t="e">
        <f>_xll.qlTenorBasisValue(TenorBasis3M,AF1105,_xll.ohTrigger(trigger,$AA$36))</f>
        <v>#NUM!</v>
      </c>
      <c r="AI1105" s="90" t="e">
        <f>_xll.qlTenorBasisForwardRate(TenorBasis3M,AF1105,_xll.ohTrigger(trigger,$AA$36))</f>
        <v>#NUM!</v>
      </c>
      <c r="AJ1105" s="90">
        <f>_xll.qlIndexFixing($AA$21,$AE1105,TRUE,_xll.ohTrigger(trigger))</f>
        <v>2.1254362393682058E-2</v>
      </c>
      <c r="AK1105" s="43" t="e">
        <f>_xll.qlIndexFixing($AA$6,$AE1105,TRUE,trigger)</f>
        <v>#NUM!</v>
      </c>
      <c r="AL1105" s="45" t="e">
        <f t="shared" si="33"/>
        <v>#NUM!</v>
      </c>
    </row>
    <row r="1106" spans="30:38" x14ac:dyDescent="0.2">
      <c r="AD1106" s="122" t="s">
        <v>88</v>
      </c>
      <c r="AE1106" s="40">
        <f>_xll.qlInterestRateIndexFixingDate($AA$21,AF1106)</f>
        <v>47133</v>
      </c>
      <c r="AF1106" s="40">
        <f>_xll.qlCalendarAdvance(calendar,$AF1105,AD1106,,,trigger)</f>
        <v>47135</v>
      </c>
      <c r="AG1106" s="40">
        <f>_xll.qlInterestRateIndexMaturity($AA$21,AF1106,)</f>
        <v>47225</v>
      </c>
      <c r="AH1106" s="43" t="e">
        <f>_xll.qlTenorBasisValue(TenorBasis3M,AF1106,_xll.ohTrigger(trigger,$AA$36))</f>
        <v>#NUM!</v>
      </c>
      <c r="AI1106" s="90" t="e">
        <f>_xll.qlTenorBasisForwardRate(TenorBasis3M,AF1106,_xll.ohTrigger(trigger,$AA$36))</f>
        <v>#NUM!</v>
      </c>
      <c r="AJ1106" s="90">
        <f>_xll.qlIndexFixing($AA$21,$AE1106,TRUE,_xll.ohTrigger(trigger))</f>
        <v>2.125600634690894E-2</v>
      </c>
      <c r="AK1106" s="43" t="e">
        <f>_xll.qlIndexFixing($AA$6,$AE1106,TRUE,trigger)</f>
        <v>#NUM!</v>
      </c>
      <c r="AL1106" s="45" t="e">
        <f t="shared" si="33"/>
        <v>#NUM!</v>
      </c>
    </row>
    <row r="1107" spans="30:38" x14ac:dyDescent="0.2">
      <c r="AD1107" s="122" t="s">
        <v>88</v>
      </c>
      <c r="AE1107" s="40">
        <f>_xll.qlInterestRateIndexFixingDate($AA$21,AF1107)</f>
        <v>47140</v>
      </c>
      <c r="AF1107" s="40">
        <f>_xll.qlCalendarAdvance(calendar,$AF1106,AD1107,,,trigger)</f>
        <v>47142</v>
      </c>
      <c r="AG1107" s="40">
        <f>_xll.qlInterestRateIndexMaturity($AA$21,AF1107,)</f>
        <v>47232</v>
      </c>
      <c r="AH1107" s="43" t="e">
        <f>_xll.qlTenorBasisValue(TenorBasis3M,AF1107,_xll.ohTrigger(trigger,$AA$36))</f>
        <v>#NUM!</v>
      </c>
      <c r="AI1107" s="90" t="e">
        <f>_xll.qlTenorBasisForwardRate(TenorBasis3M,AF1107,_xll.ohTrigger(trigger,$AA$36))</f>
        <v>#NUM!</v>
      </c>
      <c r="AJ1107" s="90">
        <f>_xll.qlIndexFixing($AA$21,$AE1107,TRUE,_xll.ohTrigger(trigger))</f>
        <v>2.1257554829180236E-2</v>
      </c>
      <c r="AK1107" s="43" t="e">
        <f>_xll.qlIndexFixing($AA$6,$AE1107,TRUE,trigger)</f>
        <v>#NUM!</v>
      </c>
      <c r="AL1107" s="45" t="e">
        <f t="shared" si="33"/>
        <v>#NUM!</v>
      </c>
    </row>
    <row r="1108" spans="30:38" x14ac:dyDescent="0.2">
      <c r="AD1108" s="122" t="s">
        <v>88</v>
      </c>
      <c r="AE1108" s="40">
        <f>_xll.qlInterestRateIndexFixingDate($AA$21,AF1108)</f>
        <v>47147</v>
      </c>
      <c r="AF1108" s="40">
        <f>_xll.qlCalendarAdvance(calendar,$AF1107,AD1108,,,trigger)</f>
        <v>47149</v>
      </c>
      <c r="AG1108" s="40">
        <f>_xll.qlInterestRateIndexMaturity($AA$21,AF1108,)</f>
        <v>47238</v>
      </c>
      <c r="AH1108" s="43" t="e">
        <f>_xll.qlTenorBasisValue(TenorBasis3M,AF1108,_xll.ohTrigger(trigger,$AA$36))</f>
        <v>#NUM!</v>
      </c>
      <c r="AI1108" s="90" t="e">
        <f>_xll.qlTenorBasisForwardRate(TenorBasis3M,AF1108,_xll.ohTrigger(trigger,$AA$36))</f>
        <v>#NUM!</v>
      </c>
      <c r="AJ1108" s="90">
        <f>_xll.qlIndexFixing($AA$21,$AE1108,TRUE,_xll.ohTrigger(trigger))</f>
        <v>2.1258295176322689E-2</v>
      </c>
      <c r="AK1108" s="43" t="e">
        <f>_xll.qlIndexFixing($AA$6,$AE1108,TRUE,trigger)</f>
        <v>#NUM!</v>
      </c>
      <c r="AL1108" s="45" t="e">
        <f t="shared" si="33"/>
        <v>#NUM!</v>
      </c>
    </row>
    <row r="1109" spans="30:38" x14ac:dyDescent="0.2">
      <c r="AD1109" s="122" t="s">
        <v>88</v>
      </c>
      <c r="AE1109" s="40">
        <f>_xll.qlInterestRateIndexFixingDate($AA$21,AF1109)</f>
        <v>47154</v>
      </c>
      <c r="AF1109" s="40">
        <f>_xll.qlCalendarAdvance(calendar,$AF1108,AD1109,,,trigger)</f>
        <v>47156</v>
      </c>
      <c r="AG1109" s="40">
        <f>_xll.qlInterestRateIndexMaturity($AA$21,AF1109,)</f>
        <v>47245</v>
      </c>
      <c r="AH1109" s="43" t="e">
        <f>_xll.qlTenorBasisValue(TenorBasis3M,AF1109,_xll.ohTrigger(trigger,$AA$36))</f>
        <v>#NUM!</v>
      </c>
      <c r="AI1109" s="90" t="e">
        <f>_xll.qlTenorBasisForwardRate(TenorBasis3M,AF1109,_xll.ohTrigger(trigger,$AA$36))</f>
        <v>#NUM!</v>
      </c>
      <c r="AJ1109" s="90">
        <f>_xll.qlIndexFixing($AA$21,$AE1109,TRUE,_xll.ohTrigger(trigger))</f>
        <v>2.125965945537826E-2</v>
      </c>
      <c r="AK1109" s="43" t="e">
        <f>_xll.qlIndexFixing($AA$6,$AE1109,TRUE,trigger)</f>
        <v>#NUM!</v>
      </c>
      <c r="AL1109" s="45" t="e">
        <f t="shared" si="33"/>
        <v>#NUM!</v>
      </c>
    </row>
    <row r="1110" spans="30:38" x14ac:dyDescent="0.2">
      <c r="AD1110" s="122" t="s">
        <v>88</v>
      </c>
      <c r="AE1110" s="40">
        <f>_xll.qlInterestRateIndexFixingDate($AA$21,AF1110)</f>
        <v>47161</v>
      </c>
      <c r="AF1110" s="40">
        <f>_xll.qlCalendarAdvance(calendar,$AF1109,AD1110,,,trigger)</f>
        <v>47163</v>
      </c>
      <c r="AG1110" s="40">
        <f>_xll.qlInterestRateIndexMaturity($AA$21,AF1110,)</f>
        <v>47252</v>
      </c>
      <c r="AH1110" s="43" t="e">
        <f>_xll.qlTenorBasisValue(TenorBasis3M,AF1110,_xll.ohTrigger(trigger,$AA$36))</f>
        <v>#NUM!</v>
      </c>
      <c r="AI1110" s="90" t="e">
        <f>_xll.qlTenorBasisForwardRate(TenorBasis3M,AF1110,_xll.ohTrigger(trigger,$AA$36))</f>
        <v>#NUM!</v>
      </c>
      <c r="AJ1110" s="90">
        <f>_xll.qlIndexFixing($AA$21,$AE1110,TRUE,_xll.ohTrigger(trigger))</f>
        <v>2.1260928268791245E-2</v>
      </c>
      <c r="AK1110" s="43" t="e">
        <f>_xll.qlIndexFixing($AA$6,$AE1110,TRUE,trigger)</f>
        <v>#NUM!</v>
      </c>
      <c r="AL1110" s="45" t="e">
        <f t="shared" si="33"/>
        <v>#NUM!</v>
      </c>
    </row>
    <row r="1111" spans="30:38" x14ac:dyDescent="0.2">
      <c r="AD1111" s="122" t="s">
        <v>88</v>
      </c>
      <c r="AE1111" s="40">
        <f>_xll.qlInterestRateIndexFixingDate($AA$21,AF1111)</f>
        <v>47168</v>
      </c>
      <c r="AF1111" s="40">
        <f>_xll.qlCalendarAdvance(calendar,$AF1110,AD1111,,,trigger)</f>
        <v>47170</v>
      </c>
      <c r="AG1111" s="40">
        <f>_xll.qlInterestRateIndexMaturity($AA$21,AF1111,)</f>
        <v>47259</v>
      </c>
      <c r="AH1111" s="43" t="e">
        <f>_xll.qlTenorBasisValue(TenorBasis3M,AF1111,_xll.ohTrigger(trigger,$AA$36))</f>
        <v>#NUM!</v>
      </c>
      <c r="AI1111" s="90" t="e">
        <f>_xll.qlTenorBasisForwardRate(TenorBasis3M,AF1111,_xll.ohTrigger(trigger,$AA$36))</f>
        <v>#NUM!</v>
      </c>
      <c r="AJ1111" s="90">
        <f>_xll.qlIndexFixing($AA$21,$AE1111,TRUE,_xll.ohTrigger(trigger))</f>
        <v>2.1262101616472733E-2</v>
      </c>
      <c r="AK1111" s="43" t="e">
        <f>_xll.qlIndexFixing($AA$6,$AE1111,TRUE,trigger)</f>
        <v>#NUM!</v>
      </c>
      <c r="AL1111" s="45" t="e">
        <f t="shared" si="33"/>
        <v>#NUM!</v>
      </c>
    </row>
    <row r="1112" spans="30:38" x14ac:dyDescent="0.2">
      <c r="AD1112" s="122" t="s">
        <v>88</v>
      </c>
      <c r="AE1112" s="40">
        <f>_xll.qlInterestRateIndexFixingDate($AA$21,AF1112)</f>
        <v>47175</v>
      </c>
      <c r="AF1112" s="40">
        <f>_xll.qlCalendarAdvance(calendar,$AF1111,AD1112,,,trigger)</f>
        <v>47177</v>
      </c>
      <c r="AG1112" s="40">
        <f>_xll.qlInterestRateIndexMaturity($AA$21,AF1112,)</f>
        <v>47269</v>
      </c>
      <c r="AH1112" s="43" t="e">
        <f>_xll.qlTenorBasisValue(TenorBasis3M,AF1112,_xll.ohTrigger(trigger,$AA$36))</f>
        <v>#NUM!</v>
      </c>
      <c r="AI1112" s="90" t="e">
        <f>_xll.qlTenorBasisForwardRate(TenorBasis3M,AF1112,_xll.ohTrigger(trigger,$AA$36))</f>
        <v>#NUM!</v>
      </c>
      <c r="AJ1112" s="90">
        <f>_xll.qlIndexFixing($AA$21,$AE1112,TRUE,_xll.ohTrigger(trigger))</f>
        <v>2.1265234667061119E-2</v>
      </c>
      <c r="AK1112" s="43" t="e">
        <f>_xll.qlIndexFixing($AA$6,$AE1112,TRUE,trigger)</f>
        <v>#NUM!</v>
      </c>
      <c r="AL1112" s="45" t="e">
        <f t="shared" si="33"/>
        <v>#NUM!</v>
      </c>
    </row>
    <row r="1113" spans="30:38" x14ac:dyDescent="0.2">
      <c r="AD1113" s="122" t="s">
        <v>88</v>
      </c>
      <c r="AE1113" s="40">
        <f>_xll.qlInterestRateIndexFixingDate($AA$21,AF1113)</f>
        <v>47182</v>
      </c>
      <c r="AF1113" s="40">
        <f>_xll.qlCalendarAdvance(calendar,$AF1112,AD1113,,,trigger)</f>
        <v>47184</v>
      </c>
      <c r="AG1113" s="40">
        <f>_xll.qlInterestRateIndexMaturity($AA$21,AF1113,)</f>
        <v>47276</v>
      </c>
      <c r="AH1113" s="43" t="e">
        <f>_xll.qlTenorBasisValue(TenorBasis3M,AF1113,_xll.ohTrigger(trigger,$AA$36))</f>
        <v>#NUM!</v>
      </c>
      <c r="AI1113" s="90" t="e">
        <f>_xll.qlTenorBasisForwardRate(TenorBasis3M,AF1113,_xll.ohTrigger(trigger,$AA$36))</f>
        <v>#NUM!</v>
      </c>
      <c r="AJ1113" s="90">
        <f>_xll.qlIndexFixing($AA$21,$AE1113,TRUE,_xll.ohTrigger(trigger))</f>
        <v>2.1266196796068022E-2</v>
      </c>
      <c r="AK1113" s="43" t="e">
        <f>_xll.qlIndexFixing($AA$6,$AE1113,TRUE,trigger)</f>
        <v>#NUM!</v>
      </c>
      <c r="AL1113" s="45" t="e">
        <f t="shared" si="33"/>
        <v>#NUM!</v>
      </c>
    </row>
    <row r="1114" spans="30:38" x14ac:dyDescent="0.2">
      <c r="AD1114" s="122" t="s">
        <v>88</v>
      </c>
      <c r="AE1114" s="40">
        <f>_xll.qlInterestRateIndexFixingDate($AA$21,AF1114)</f>
        <v>47189</v>
      </c>
      <c r="AF1114" s="40">
        <f>_xll.qlCalendarAdvance(calendar,$AF1113,AD1114,,,trigger)</f>
        <v>47191</v>
      </c>
      <c r="AG1114" s="40">
        <f>_xll.qlInterestRateIndexMaturity($AA$21,AF1114,)</f>
        <v>47283</v>
      </c>
      <c r="AH1114" s="43" t="e">
        <f>_xll.qlTenorBasisValue(TenorBasis3M,AF1114,_xll.ohTrigger(trigger,$AA$36))</f>
        <v>#NUM!</v>
      </c>
      <c r="AI1114" s="90" t="e">
        <f>_xll.qlTenorBasisForwardRate(TenorBasis3M,AF1114,_xll.ohTrigger(trigger,$AA$36))</f>
        <v>#NUM!</v>
      </c>
      <c r="AJ1114" s="90">
        <f>_xll.qlIndexFixing($AA$21,$AE1114,TRUE,_xll.ohTrigger(trigger))</f>
        <v>2.1267063442235026E-2</v>
      </c>
      <c r="AK1114" s="43" t="e">
        <f>_xll.qlIndexFixing($AA$6,$AE1114,TRUE,trigger)</f>
        <v>#NUM!</v>
      </c>
      <c r="AL1114" s="45" t="e">
        <f t="shared" si="33"/>
        <v>#NUM!</v>
      </c>
    </row>
    <row r="1115" spans="30:38" x14ac:dyDescent="0.2">
      <c r="AD1115" s="122" t="s">
        <v>88</v>
      </c>
      <c r="AE1115" s="40">
        <f>_xll.qlInterestRateIndexFixingDate($AA$21,AF1115)</f>
        <v>47196</v>
      </c>
      <c r="AF1115" s="40">
        <f>_xll.qlCalendarAdvance(calendar,$AF1114,AD1115,,,trigger)</f>
        <v>47198</v>
      </c>
      <c r="AG1115" s="40">
        <f>_xll.qlInterestRateIndexMaturity($AA$21,AF1115,)</f>
        <v>47290</v>
      </c>
      <c r="AH1115" s="43" t="e">
        <f>_xll.qlTenorBasisValue(TenorBasis3M,AF1115,_xll.ohTrigger(trigger,$AA$36))</f>
        <v>#NUM!</v>
      </c>
      <c r="AI1115" s="90" t="e">
        <f>_xll.qlTenorBasisForwardRate(TenorBasis3M,AF1115,_xll.ohTrigger(trigger,$AA$36))</f>
        <v>#NUM!</v>
      </c>
      <c r="AJ1115" s="90">
        <f>_xll.qlIndexFixing($AA$21,$AE1115,TRUE,_xll.ohTrigger(trigger))</f>
        <v>2.1267834605499573E-2</v>
      </c>
      <c r="AK1115" s="43" t="e">
        <f>_xll.qlIndexFixing($AA$6,$AE1115,TRUE,trigger)</f>
        <v>#NUM!</v>
      </c>
      <c r="AL1115" s="45" t="e">
        <f t="shared" si="33"/>
        <v>#NUM!</v>
      </c>
    </row>
    <row r="1116" spans="30:38" x14ac:dyDescent="0.2">
      <c r="AD1116" s="122" t="s">
        <v>88</v>
      </c>
      <c r="AE1116" s="40">
        <f>_xll.qlInterestRateIndexFixingDate($AA$21,AF1116)</f>
        <v>47203</v>
      </c>
      <c r="AF1116" s="40">
        <f>_xll.qlCalendarAdvance(calendar,$AF1115,AD1116,,,trigger)</f>
        <v>47205</v>
      </c>
      <c r="AG1116" s="40">
        <f>_xll.qlInterestRateIndexMaturity($AA$21,AF1116,)</f>
        <v>47297</v>
      </c>
      <c r="AH1116" s="43" t="e">
        <f>_xll.qlTenorBasisValue(TenorBasis3M,AF1116,_xll.ohTrigger(trigger,$AA$36))</f>
        <v>#NUM!</v>
      </c>
      <c r="AI1116" s="90" t="e">
        <f>_xll.qlTenorBasisForwardRate(TenorBasis3M,AF1116,_xll.ohTrigger(trigger,$AA$36))</f>
        <v>#NUM!</v>
      </c>
      <c r="AJ1116" s="90">
        <f>_xll.qlIndexFixing($AA$21,$AE1116,TRUE,_xll.ohTrigger(trigger))</f>
        <v>2.1268510285805193E-2</v>
      </c>
      <c r="AK1116" s="43" t="e">
        <f>_xll.qlIndexFixing($AA$6,$AE1116,TRUE,trigger)</f>
        <v>#NUM!</v>
      </c>
      <c r="AL1116" s="45" t="e">
        <f t="shared" si="33"/>
        <v>#NUM!</v>
      </c>
    </row>
    <row r="1117" spans="30:38" x14ac:dyDescent="0.2">
      <c r="AD1117" s="122" t="s">
        <v>88</v>
      </c>
      <c r="AE1117" s="40">
        <f>_xll.qlInterestRateIndexFixingDate($AA$21,AF1117)</f>
        <v>47206</v>
      </c>
      <c r="AF1117" s="40">
        <f>_xll.qlCalendarAdvance(calendar,$AF1116,AD1117,,,trigger)</f>
        <v>47212</v>
      </c>
      <c r="AG1117" s="40">
        <f>_xll.qlInterestRateIndexMaturity($AA$21,AF1117,)</f>
        <v>47303</v>
      </c>
      <c r="AH1117" s="43" t="e">
        <f>_xll.qlTenorBasisValue(TenorBasis3M,AF1117,_xll.ohTrigger(trigger,$AA$36))</f>
        <v>#NUM!</v>
      </c>
      <c r="AI1117" s="90" t="e">
        <f>_xll.qlTenorBasisForwardRate(TenorBasis3M,AF1117,_xll.ohTrigger(trigger,$AA$36))</f>
        <v>#NUM!</v>
      </c>
      <c r="AJ1117" s="90">
        <f>_xll.qlIndexFixing($AA$21,$AE1117,TRUE,_xll.ohTrigger(trigger))</f>
        <v>2.1268439916773074E-2</v>
      </c>
      <c r="AK1117" s="43" t="e">
        <f>_xll.qlIndexFixing($AA$6,$AE1117,TRUE,trigger)</f>
        <v>#NUM!</v>
      </c>
      <c r="AL1117" s="45" t="e">
        <f t="shared" si="33"/>
        <v>#NUM!</v>
      </c>
    </row>
    <row r="1118" spans="30:38" x14ac:dyDescent="0.2">
      <c r="AD1118" s="122" t="s">
        <v>88</v>
      </c>
      <c r="AE1118" s="40">
        <f>_xll.qlInterestRateIndexFixingDate($AA$21,AF1118)</f>
        <v>47217</v>
      </c>
      <c r="AF1118" s="40">
        <f>_xll.qlCalendarAdvance(calendar,$AF1117,AD1118,,,trigger)</f>
        <v>47219</v>
      </c>
      <c r="AG1118" s="40">
        <f>_xll.qlInterestRateIndexMaturity($AA$21,AF1118,)</f>
        <v>47310</v>
      </c>
      <c r="AH1118" s="43" t="e">
        <f>_xll.qlTenorBasisValue(TenorBasis3M,AF1118,_xll.ohTrigger(trigger,$AA$36))</f>
        <v>#NUM!</v>
      </c>
      <c r="AI1118" s="90" t="e">
        <f>_xll.qlTenorBasisForwardRate(TenorBasis3M,AF1118,_xll.ohTrigger(trigger,$AA$36))</f>
        <v>#NUM!</v>
      </c>
      <c r="AJ1118" s="90">
        <f>_xll.qlIndexFixing($AA$21,$AE1118,TRUE,_xll.ohTrigger(trigger))</f>
        <v>2.1268931422280136E-2</v>
      </c>
      <c r="AK1118" s="43" t="e">
        <f>_xll.qlIndexFixing($AA$6,$AE1118,TRUE,trigger)</f>
        <v>#NUM!</v>
      </c>
      <c r="AL1118" s="45" t="e">
        <f t="shared" si="33"/>
        <v>#NUM!</v>
      </c>
    </row>
    <row r="1119" spans="30:38" x14ac:dyDescent="0.2">
      <c r="AD1119" s="122" t="s">
        <v>88</v>
      </c>
      <c r="AE1119" s="40">
        <f>_xll.qlInterestRateIndexFixingDate($AA$21,AF1119)</f>
        <v>47224</v>
      </c>
      <c r="AF1119" s="40">
        <f>_xll.qlCalendarAdvance(calendar,$AF1118,AD1119,,,trigger)</f>
        <v>47226</v>
      </c>
      <c r="AG1119" s="40">
        <f>_xll.qlInterestRateIndexMaturity($AA$21,AF1119,)</f>
        <v>47317</v>
      </c>
      <c r="AH1119" s="43" t="e">
        <f>_xll.qlTenorBasisValue(TenorBasis3M,AF1119,_xll.ohTrigger(trigger,$AA$36))</f>
        <v>#NUM!</v>
      </c>
      <c r="AI1119" s="90" t="e">
        <f>_xll.qlTenorBasisForwardRate(TenorBasis3M,AF1119,_xll.ohTrigger(trigger,$AA$36))</f>
        <v>#NUM!</v>
      </c>
      <c r="AJ1119" s="90">
        <f>_xll.qlIndexFixing($AA$21,$AE1119,TRUE,_xll.ohTrigger(trigger))</f>
        <v>2.1269327450330049E-2</v>
      </c>
      <c r="AK1119" s="43" t="e">
        <f>_xll.qlIndexFixing($AA$6,$AE1119,TRUE,trigger)</f>
        <v>#NUM!</v>
      </c>
      <c r="AL1119" s="45" t="e">
        <f t="shared" si="33"/>
        <v>#NUM!</v>
      </c>
    </row>
    <row r="1120" spans="30:38" x14ac:dyDescent="0.2">
      <c r="AD1120" s="122" t="s">
        <v>88</v>
      </c>
      <c r="AE1120" s="40">
        <f>_xll.qlInterestRateIndexFixingDate($AA$21,AF1120)</f>
        <v>47231</v>
      </c>
      <c r="AF1120" s="40">
        <f>_xll.qlCalendarAdvance(calendar,$AF1119,AD1120,,,trigger)</f>
        <v>47233</v>
      </c>
      <c r="AG1120" s="40">
        <f>_xll.qlInterestRateIndexMaturity($AA$21,AF1120,)</f>
        <v>47324</v>
      </c>
      <c r="AH1120" s="43" t="e">
        <f>_xll.qlTenorBasisValue(TenorBasis3M,AF1120,_xll.ohTrigger(trigger,$AA$36))</f>
        <v>#NUM!</v>
      </c>
      <c r="AI1120" s="90" t="e">
        <f>_xll.qlTenorBasisForwardRate(TenorBasis3M,AF1120,_xll.ohTrigger(trigger,$AA$36))</f>
        <v>#NUM!</v>
      </c>
      <c r="AJ1120" s="90">
        <f>_xll.qlIndexFixing($AA$21,$AE1120,TRUE,_xll.ohTrigger(trigger))</f>
        <v>2.1269628000892948E-2</v>
      </c>
      <c r="AK1120" s="43" t="e">
        <f>_xll.qlIndexFixing($AA$6,$AE1120,TRUE,trigger)</f>
        <v>#NUM!</v>
      </c>
      <c r="AL1120" s="45" t="e">
        <f t="shared" si="33"/>
        <v>#NUM!</v>
      </c>
    </row>
    <row r="1121" spans="30:38" x14ac:dyDescent="0.2">
      <c r="AD1121" s="122" t="s">
        <v>88</v>
      </c>
      <c r="AE1121" s="40">
        <f>_xll.qlInterestRateIndexFixingDate($AA$21,AF1121)</f>
        <v>47235</v>
      </c>
      <c r="AF1121" s="40">
        <f>_xll.qlCalendarAdvance(calendar,$AF1120,AD1121,,,trigger)</f>
        <v>47240</v>
      </c>
      <c r="AG1121" s="40">
        <f>_xll.qlInterestRateIndexMaturity($AA$21,AF1121,)</f>
        <v>47332</v>
      </c>
      <c r="AH1121" s="43" t="e">
        <f>_xll.qlTenorBasisValue(TenorBasis3M,AF1121,_xll.ohTrigger(trigger,$AA$36))</f>
        <v>#NUM!</v>
      </c>
      <c r="AI1121" s="90" t="e">
        <f>_xll.qlTenorBasisForwardRate(TenorBasis3M,AF1121,_xll.ohTrigger(trigger,$AA$36))</f>
        <v>#NUM!</v>
      </c>
      <c r="AJ1121" s="90">
        <f>_xll.qlIndexFixing($AA$21,$AE1121,TRUE,_xll.ohTrigger(trigger))</f>
        <v>2.1270456441474857E-2</v>
      </c>
      <c r="AK1121" s="43" t="e">
        <f>_xll.qlIndexFixing($AA$6,$AE1121,TRUE,trigger)</f>
        <v>#NUM!</v>
      </c>
      <c r="AL1121" s="45" t="e">
        <f t="shared" si="33"/>
        <v>#NUM!</v>
      </c>
    </row>
    <row r="1122" spans="30:38" x14ac:dyDescent="0.2">
      <c r="AD1122" s="122" t="s">
        <v>88</v>
      </c>
      <c r="AE1122" s="40">
        <f>_xll.qlInterestRateIndexFixingDate($AA$21,AF1122)</f>
        <v>47245</v>
      </c>
      <c r="AF1122" s="40">
        <f>_xll.qlCalendarAdvance(calendar,$AF1121,AD1122,,,trigger)</f>
        <v>47247</v>
      </c>
      <c r="AG1122" s="40">
        <f>_xll.qlInterestRateIndexMaturity($AA$21,AF1122,)</f>
        <v>47339</v>
      </c>
      <c r="AH1122" s="43" t="e">
        <f>_xll.qlTenorBasisValue(TenorBasis3M,AF1122,_xll.ohTrigger(trigger,$AA$36))</f>
        <v>#NUM!</v>
      </c>
      <c r="AI1122" s="90" t="e">
        <f>_xll.qlTenorBasisForwardRate(TenorBasis3M,AF1122,_xll.ohTrigger(trigger,$AA$36))</f>
        <v>#NUM!</v>
      </c>
      <c r="AJ1122" s="90">
        <f>_xll.qlIndexFixing($AA$21,$AE1122,TRUE,_xll.ohTrigger(trigger))</f>
        <v>2.1270559223238825E-2</v>
      </c>
      <c r="AK1122" s="43" t="e">
        <f>_xll.qlIndexFixing($AA$6,$AE1122,TRUE,trigger)</f>
        <v>#NUM!</v>
      </c>
      <c r="AL1122" s="45" t="e">
        <f t="shared" si="33"/>
        <v>#NUM!</v>
      </c>
    </row>
    <row r="1123" spans="30:38" x14ac:dyDescent="0.2">
      <c r="AD1123" s="122" t="s">
        <v>88</v>
      </c>
      <c r="AE1123" s="40">
        <f>_xll.qlInterestRateIndexFixingDate($AA$21,AF1123)</f>
        <v>47252</v>
      </c>
      <c r="AF1123" s="40">
        <f>_xll.qlCalendarAdvance(calendar,$AF1122,AD1123,,,trigger)</f>
        <v>47254</v>
      </c>
      <c r="AG1123" s="40">
        <f>_xll.qlInterestRateIndexMaturity($AA$21,AF1123,)</f>
        <v>47346</v>
      </c>
      <c r="AH1123" s="43" t="e">
        <f>_xll.qlTenorBasisValue(TenorBasis3M,AF1123,_xll.ohTrigger(trigger,$AA$36))</f>
        <v>#NUM!</v>
      </c>
      <c r="AI1123" s="90" t="e">
        <f>_xll.qlTenorBasisForwardRate(TenorBasis3M,AF1123,_xll.ohTrigger(trigger,$AA$36))</f>
        <v>#NUM!</v>
      </c>
      <c r="AJ1123" s="90">
        <f>_xll.qlIndexFixing($AA$21,$AE1123,TRUE,_xll.ohTrigger(trigger))</f>
        <v>2.1270566521844891E-2</v>
      </c>
      <c r="AK1123" s="43" t="e">
        <f>_xll.qlIndexFixing($AA$6,$AE1123,TRUE,trigger)</f>
        <v>#NUM!</v>
      </c>
      <c r="AL1123" s="45" t="e">
        <f t="shared" si="33"/>
        <v>#NUM!</v>
      </c>
    </row>
    <row r="1124" spans="30:38" x14ac:dyDescent="0.2">
      <c r="AD1124" s="122" t="s">
        <v>88</v>
      </c>
      <c r="AE1124" s="40">
        <f>_xll.qlInterestRateIndexFixingDate($AA$21,AF1124)</f>
        <v>47259</v>
      </c>
      <c r="AF1124" s="40">
        <f>_xll.qlCalendarAdvance(calendar,$AF1123,AD1124,,,trigger)</f>
        <v>47261</v>
      </c>
      <c r="AG1124" s="40">
        <f>_xll.qlInterestRateIndexMaturity($AA$21,AF1124,)</f>
        <v>47353</v>
      </c>
      <c r="AH1124" s="43" t="e">
        <f>_xll.qlTenorBasisValue(TenorBasis3M,AF1124,_xll.ohTrigger(trigger,$AA$36))</f>
        <v>#NUM!</v>
      </c>
      <c r="AI1124" s="90" t="e">
        <f>_xll.qlTenorBasisForwardRate(TenorBasis3M,AF1124,_xll.ohTrigger(trigger,$AA$36))</f>
        <v>#NUM!</v>
      </c>
      <c r="AJ1124" s="90">
        <f>_xll.qlIndexFixing($AA$21,$AE1124,TRUE,_xll.ohTrigger(trigger))</f>
        <v>2.1270478337294795E-2</v>
      </c>
      <c r="AK1124" s="43" t="e">
        <f>_xll.qlIndexFixing($AA$6,$AE1124,TRUE,trigger)</f>
        <v>#NUM!</v>
      </c>
      <c r="AL1124" s="45" t="e">
        <f t="shared" si="33"/>
        <v>#NUM!</v>
      </c>
    </row>
    <row r="1125" spans="30:38" x14ac:dyDescent="0.2">
      <c r="AD1125" s="122" t="s">
        <v>88</v>
      </c>
      <c r="AE1125" s="40">
        <f>_xll.qlInterestRateIndexFixingDate($AA$21,AF1125)</f>
        <v>47266</v>
      </c>
      <c r="AF1125" s="40">
        <f>_xll.qlCalendarAdvance(calendar,$AF1124,AD1125,,,trigger)</f>
        <v>47268</v>
      </c>
      <c r="AG1125" s="40">
        <f>_xll.qlInterestRateIndexMaturity($AA$21,AF1125,)</f>
        <v>47360</v>
      </c>
      <c r="AH1125" s="43" t="e">
        <f>_xll.qlTenorBasisValue(TenorBasis3M,AF1125,_xll.ohTrigger(trigger,$AA$36))</f>
        <v>#NUM!</v>
      </c>
      <c r="AI1125" s="90" t="e">
        <f>_xll.qlTenorBasisForwardRate(TenorBasis3M,AF1125,_xll.ohTrigger(trigger,$AA$36))</f>
        <v>#NUM!</v>
      </c>
      <c r="AJ1125" s="90">
        <f>_xll.qlIndexFixing($AA$21,$AE1125,TRUE,_xll.ohTrigger(trigger))</f>
        <v>2.127029466959288E-2</v>
      </c>
      <c r="AK1125" s="43" t="e">
        <f>_xll.qlIndexFixing($AA$6,$AE1125,TRUE,trigger)</f>
        <v>#NUM!</v>
      </c>
      <c r="AL1125" s="45" t="e">
        <f t="shared" si="33"/>
        <v>#NUM!</v>
      </c>
    </row>
    <row r="1126" spans="30:38" x14ac:dyDescent="0.2">
      <c r="AD1126" s="122" t="s">
        <v>88</v>
      </c>
      <c r="AE1126" s="40">
        <f>_xll.qlInterestRateIndexFixingDate($AA$21,AF1126)</f>
        <v>47273</v>
      </c>
      <c r="AF1126" s="40">
        <f>_xll.qlCalendarAdvance(calendar,$AF1125,AD1126,,,trigger)</f>
        <v>47275</v>
      </c>
      <c r="AG1126" s="40">
        <f>_xll.qlInterestRateIndexMaturity($AA$21,AF1126,)</f>
        <v>47367</v>
      </c>
      <c r="AH1126" s="43" t="e">
        <f>_xll.qlTenorBasisValue(TenorBasis3M,AF1126,_xll.ohTrigger(trigger,$AA$36))</f>
        <v>#NUM!</v>
      </c>
      <c r="AI1126" s="90" t="e">
        <f>_xll.qlTenorBasisForwardRate(TenorBasis3M,AF1126,_xll.ohTrigger(trigger,$AA$36))</f>
        <v>#NUM!</v>
      </c>
      <c r="AJ1126" s="90">
        <f>_xll.qlIndexFixing($AA$21,$AE1126,TRUE,_xll.ohTrigger(trigger))</f>
        <v>2.1270015518752176E-2</v>
      </c>
      <c r="AK1126" s="43" t="e">
        <f>_xll.qlIndexFixing($AA$6,$AE1126,TRUE,trigger)</f>
        <v>#NUM!</v>
      </c>
      <c r="AL1126" s="45" t="e">
        <f t="shared" si="33"/>
        <v>#NUM!</v>
      </c>
    </row>
    <row r="1127" spans="30:38" x14ac:dyDescent="0.2">
      <c r="AD1127" s="122" t="s">
        <v>88</v>
      </c>
      <c r="AE1127" s="40">
        <f>_xll.qlInterestRateIndexFixingDate($AA$21,AF1127)</f>
        <v>47280</v>
      </c>
      <c r="AF1127" s="40">
        <f>_xll.qlCalendarAdvance(calendar,$AF1126,AD1127,,,trigger)</f>
        <v>47282</v>
      </c>
      <c r="AG1127" s="40">
        <f>_xll.qlInterestRateIndexMaturity($AA$21,AF1127,)</f>
        <v>47374</v>
      </c>
      <c r="AH1127" s="43" t="e">
        <f>_xll.qlTenorBasisValue(TenorBasis3M,AF1127,_xll.ohTrigger(trigger,$AA$36))</f>
        <v>#NUM!</v>
      </c>
      <c r="AI1127" s="90" t="e">
        <f>_xll.qlTenorBasisForwardRate(TenorBasis3M,AF1127,_xll.ohTrigger(trigger,$AA$36))</f>
        <v>#NUM!</v>
      </c>
      <c r="AJ1127" s="90">
        <f>_xll.qlIndexFixing($AA$21,$AE1127,TRUE,_xll.ohTrigger(trigger))</f>
        <v>2.1269640884794407E-2</v>
      </c>
      <c r="AK1127" s="43" t="e">
        <f>_xll.qlIndexFixing($AA$6,$AE1127,TRUE,trigger)</f>
        <v>#NUM!</v>
      </c>
      <c r="AL1127" s="45" t="e">
        <f t="shared" si="33"/>
        <v>#NUM!</v>
      </c>
    </row>
    <row r="1128" spans="30:38" x14ac:dyDescent="0.2">
      <c r="AD1128" s="122" t="s">
        <v>88</v>
      </c>
      <c r="AE1128" s="40">
        <f>_xll.qlInterestRateIndexFixingDate($AA$21,AF1128)</f>
        <v>47287</v>
      </c>
      <c r="AF1128" s="40">
        <f>_xll.qlCalendarAdvance(calendar,$AF1127,AD1128,,,trigger)</f>
        <v>47289</v>
      </c>
      <c r="AG1128" s="40">
        <f>_xll.qlInterestRateIndexMaturity($AA$21,AF1128,)</f>
        <v>47381</v>
      </c>
      <c r="AH1128" s="43" t="e">
        <f>_xll.qlTenorBasisValue(TenorBasis3M,AF1128,_xll.ohTrigger(trigger,$AA$36))</f>
        <v>#NUM!</v>
      </c>
      <c r="AI1128" s="90" t="e">
        <f>_xll.qlTenorBasisForwardRate(TenorBasis3M,AF1128,_xll.ohTrigger(trigger,$AA$36))</f>
        <v>#NUM!</v>
      </c>
      <c r="AJ1128" s="90">
        <f>_xll.qlIndexFixing($AA$21,$AE1128,TRUE,_xll.ohTrigger(trigger))</f>
        <v>2.1269170767746506E-2</v>
      </c>
      <c r="AK1128" s="43" t="e">
        <f>_xll.qlIndexFixing($AA$6,$AE1128,TRUE,trigger)</f>
        <v>#NUM!</v>
      </c>
      <c r="AL1128" s="45" t="e">
        <f t="shared" si="33"/>
        <v>#NUM!</v>
      </c>
    </row>
    <row r="1129" spans="30:38" x14ac:dyDescent="0.2">
      <c r="AD1129" s="122" t="s">
        <v>88</v>
      </c>
      <c r="AE1129" s="40">
        <f>_xll.qlInterestRateIndexFixingDate($AA$21,AF1129)</f>
        <v>47294</v>
      </c>
      <c r="AF1129" s="40">
        <f>_xll.qlCalendarAdvance(calendar,$AF1128,AD1129,,,trigger)</f>
        <v>47296</v>
      </c>
      <c r="AG1129" s="40">
        <f>_xll.qlInterestRateIndexMaturity($AA$21,AF1129,)</f>
        <v>47388</v>
      </c>
      <c r="AH1129" s="43" t="e">
        <f>_xll.qlTenorBasisValue(TenorBasis3M,AF1129,_xll.ohTrigger(trigger,$AA$36))</f>
        <v>#NUM!</v>
      </c>
      <c r="AI1129" s="90" t="e">
        <f>_xll.qlTenorBasisForwardRate(TenorBasis3M,AF1129,_xll.ohTrigger(trigger,$AA$36))</f>
        <v>#NUM!</v>
      </c>
      <c r="AJ1129" s="90">
        <f>_xll.qlIndexFixing($AA$21,$AE1129,TRUE,_xll.ohTrigger(trigger))</f>
        <v>2.1268605167643232E-2</v>
      </c>
      <c r="AK1129" s="43" t="e">
        <f>_xll.qlIndexFixing($AA$6,$AE1129,TRUE,trigger)</f>
        <v>#NUM!</v>
      </c>
      <c r="AL1129" s="45" t="e">
        <f t="shared" si="33"/>
        <v>#NUM!</v>
      </c>
    </row>
    <row r="1130" spans="30:38" x14ac:dyDescent="0.2">
      <c r="AD1130" s="122" t="s">
        <v>88</v>
      </c>
      <c r="AE1130" s="40">
        <f>_xll.qlInterestRateIndexFixingDate($AA$21,AF1130)</f>
        <v>47301</v>
      </c>
      <c r="AF1130" s="40">
        <f>_xll.qlCalendarAdvance(calendar,$AF1129,AD1130,,,trigger)</f>
        <v>47303</v>
      </c>
      <c r="AG1130" s="40">
        <f>_xll.qlInterestRateIndexMaturity($AA$21,AF1130,)</f>
        <v>47395</v>
      </c>
      <c r="AH1130" s="43" t="e">
        <f>_xll.qlTenorBasisValue(TenorBasis3M,AF1130,_xll.ohTrigger(trigger,$AA$36))</f>
        <v>#NUM!</v>
      </c>
      <c r="AI1130" s="90" t="e">
        <f>_xll.qlTenorBasisForwardRate(TenorBasis3M,AF1130,_xll.ohTrigger(trigger,$AA$36))</f>
        <v>#NUM!</v>
      </c>
      <c r="AJ1130" s="90">
        <f>_xll.qlIndexFixing($AA$21,$AE1130,TRUE,_xll.ohTrigger(trigger))</f>
        <v>2.1267944084524551E-2</v>
      </c>
      <c r="AK1130" s="43" t="e">
        <f>_xll.qlIndexFixing($AA$6,$AE1130,TRUE,trigger)</f>
        <v>#NUM!</v>
      </c>
      <c r="AL1130" s="45" t="e">
        <f t="shared" si="33"/>
        <v>#NUM!</v>
      </c>
    </row>
    <row r="1131" spans="30:38" x14ac:dyDescent="0.2">
      <c r="AD1131" s="122" t="s">
        <v>88</v>
      </c>
      <c r="AE1131" s="40">
        <f>_xll.qlInterestRateIndexFixingDate($AA$21,AF1131)</f>
        <v>47308</v>
      </c>
      <c r="AF1131" s="40">
        <f>_xll.qlCalendarAdvance(calendar,$AF1130,AD1131,,,trigger)</f>
        <v>47310</v>
      </c>
      <c r="AG1131" s="40">
        <f>_xll.qlInterestRateIndexMaturity($AA$21,AF1131,)</f>
        <v>47402</v>
      </c>
      <c r="AH1131" s="43" t="e">
        <f>_xll.qlTenorBasisValue(TenorBasis3M,AF1131,_xll.ohTrigger(trigger,$AA$36))</f>
        <v>#NUM!</v>
      </c>
      <c r="AI1131" s="90" t="e">
        <f>_xll.qlTenorBasisForwardRate(TenorBasis3M,AF1131,_xll.ohTrigger(trigger,$AA$36))</f>
        <v>#NUM!</v>
      </c>
      <c r="AJ1131" s="90">
        <f>_xll.qlIndexFixing($AA$21,$AE1131,TRUE,_xll.ohTrigger(trigger))</f>
        <v>2.1267187518439118E-2</v>
      </c>
      <c r="AK1131" s="43" t="e">
        <f>_xll.qlIndexFixing($AA$6,$AE1131,TRUE,trigger)</f>
        <v>#NUM!</v>
      </c>
      <c r="AL1131" s="45" t="e">
        <f t="shared" si="33"/>
        <v>#NUM!</v>
      </c>
    </row>
    <row r="1132" spans="30:38" x14ac:dyDescent="0.2">
      <c r="AD1132" s="122" t="s">
        <v>88</v>
      </c>
      <c r="AE1132" s="40">
        <f>_xll.qlInterestRateIndexFixingDate($AA$21,AF1132)</f>
        <v>47315</v>
      </c>
      <c r="AF1132" s="40">
        <f>_xll.qlCalendarAdvance(calendar,$AF1131,AD1132,,,trigger)</f>
        <v>47317</v>
      </c>
      <c r="AG1132" s="40">
        <f>_xll.qlInterestRateIndexMaturity($AA$21,AF1132,)</f>
        <v>47409</v>
      </c>
      <c r="AH1132" s="43" t="e">
        <f>_xll.qlTenorBasisValue(TenorBasis3M,AF1132,_xll.ohTrigger(trigger,$AA$36))</f>
        <v>#NUM!</v>
      </c>
      <c r="AI1132" s="90" t="e">
        <f>_xll.qlTenorBasisForwardRate(TenorBasis3M,AF1132,_xll.ohTrigger(trigger,$AA$36))</f>
        <v>#NUM!</v>
      </c>
      <c r="AJ1132" s="90">
        <f>_xll.qlIndexFixing($AA$21,$AE1132,TRUE,_xll.ohTrigger(trigger))</f>
        <v>2.1266335469442545E-2</v>
      </c>
      <c r="AK1132" s="43" t="e">
        <f>_xll.qlIndexFixing($AA$6,$AE1132,TRUE,trigger)</f>
        <v>#NUM!</v>
      </c>
      <c r="AL1132" s="45" t="e">
        <f t="shared" si="33"/>
        <v>#NUM!</v>
      </c>
    </row>
    <row r="1133" spans="30:38" x14ac:dyDescent="0.2">
      <c r="AD1133" s="122" t="s">
        <v>88</v>
      </c>
      <c r="AE1133" s="40">
        <f>_xll.qlInterestRateIndexFixingDate($AA$21,AF1133)</f>
        <v>47322</v>
      </c>
      <c r="AF1133" s="40">
        <f>_xll.qlCalendarAdvance(calendar,$AF1132,AD1133,,,trigger)</f>
        <v>47324</v>
      </c>
      <c r="AG1133" s="40">
        <f>_xll.qlInterestRateIndexMaturity($AA$21,AF1133,)</f>
        <v>47416</v>
      </c>
      <c r="AH1133" s="43" t="e">
        <f>_xll.qlTenorBasisValue(TenorBasis3M,AF1133,_xll.ohTrigger(trigger,$AA$36))</f>
        <v>#NUM!</v>
      </c>
      <c r="AI1133" s="90" t="e">
        <f>_xll.qlTenorBasisForwardRate(TenorBasis3M,AF1133,_xll.ohTrigger(trigger,$AA$36))</f>
        <v>#NUM!</v>
      </c>
      <c r="AJ1133" s="90">
        <f>_xll.qlIndexFixing($AA$21,$AE1133,TRUE,_xll.ohTrigger(trigger))</f>
        <v>2.1265387937595647E-2</v>
      </c>
      <c r="AK1133" s="43" t="e">
        <f>_xll.qlIndexFixing($AA$6,$AE1133,TRUE,trigger)</f>
        <v>#NUM!</v>
      </c>
      <c r="AL1133" s="45" t="e">
        <f t="shared" si="33"/>
        <v>#NUM!</v>
      </c>
    </row>
    <row r="1134" spans="30:38" x14ac:dyDescent="0.2">
      <c r="AD1134" s="122" t="s">
        <v>88</v>
      </c>
      <c r="AE1134" s="40">
        <f>_xll.qlInterestRateIndexFixingDate($AA$21,AF1134)</f>
        <v>47329</v>
      </c>
      <c r="AF1134" s="40">
        <f>_xll.qlCalendarAdvance(calendar,$AF1133,AD1134,,,trigger)</f>
        <v>47331</v>
      </c>
      <c r="AG1134" s="40">
        <f>_xll.qlInterestRateIndexMaturity($AA$21,AF1134,)</f>
        <v>47423</v>
      </c>
      <c r="AH1134" s="43" t="e">
        <f>_xll.qlTenorBasisValue(TenorBasis3M,AF1134,_xll.ohTrigger(trigger,$AA$36))</f>
        <v>#NUM!</v>
      </c>
      <c r="AI1134" s="90" t="e">
        <f>_xll.qlTenorBasisForwardRate(TenorBasis3M,AF1134,_xll.ohTrigger(trigger,$AA$36))</f>
        <v>#NUM!</v>
      </c>
      <c r="AJ1134" s="90">
        <f>_xll.qlIndexFixing($AA$21,$AE1134,TRUE,_xll.ohTrigger(trigger))</f>
        <v>2.1264344922968803E-2</v>
      </c>
      <c r="AK1134" s="43" t="e">
        <f>_xll.qlIndexFixing($AA$6,$AE1134,TRUE,trigger)</f>
        <v>#NUM!</v>
      </c>
      <c r="AL1134" s="45" t="e">
        <f t="shared" si="33"/>
        <v>#NUM!</v>
      </c>
    </row>
    <row r="1135" spans="30:38" x14ac:dyDescent="0.2">
      <c r="AD1135" s="122" t="s">
        <v>88</v>
      </c>
      <c r="AE1135" s="40">
        <f>_xll.qlInterestRateIndexFixingDate($AA$21,AF1135)</f>
        <v>47336</v>
      </c>
      <c r="AF1135" s="40">
        <f>_xll.qlCalendarAdvance(calendar,$AF1134,AD1135,,,trigger)</f>
        <v>47338</v>
      </c>
      <c r="AG1135" s="40">
        <f>_xll.qlInterestRateIndexMaturity($AA$21,AF1135,)</f>
        <v>47430</v>
      </c>
      <c r="AH1135" s="43" t="e">
        <f>_xll.qlTenorBasisValue(TenorBasis3M,AF1135,_xll.ohTrigger(trigger,$AA$36))</f>
        <v>#NUM!</v>
      </c>
      <c r="AI1135" s="90" t="e">
        <f>_xll.qlTenorBasisForwardRate(TenorBasis3M,AF1135,_xll.ohTrigger(trigger,$AA$36))</f>
        <v>#NUM!</v>
      </c>
      <c r="AJ1135" s="90">
        <f>_xll.qlIndexFixing($AA$21,$AE1135,TRUE,_xll.ohTrigger(trigger))</f>
        <v>2.1263206425637612E-2</v>
      </c>
      <c r="AK1135" s="43" t="e">
        <f>_xll.qlIndexFixing($AA$6,$AE1135,TRUE,trigger)</f>
        <v>#NUM!</v>
      </c>
      <c r="AL1135" s="45" t="e">
        <f t="shared" si="33"/>
        <v>#NUM!</v>
      </c>
    </row>
    <row r="1136" spans="30:38" x14ac:dyDescent="0.2">
      <c r="AD1136" s="122" t="s">
        <v>88</v>
      </c>
      <c r="AE1136" s="40">
        <f>_xll.qlInterestRateIndexFixingDate($AA$21,AF1136)</f>
        <v>47343</v>
      </c>
      <c r="AF1136" s="40">
        <f>_xll.qlCalendarAdvance(calendar,$AF1135,AD1136,,,trigger)</f>
        <v>47345</v>
      </c>
      <c r="AG1136" s="40">
        <f>_xll.qlInterestRateIndexMaturity($AA$21,AF1136,)</f>
        <v>47437</v>
      </c>
      <c r="AH1136" s="43" t="e">
        <f>_xll.qlTenorBasisValue(TenorBasis3M,AF1136,_xll.ohTrigger(trigger,$AA$36))</f>
        <v>#NUM!</v>
      </c>
      <c r="AI1136" s="90" t="e">
        <f>_xll.qlTenorBasisForwardRate(TenorBasis3M,AF1136,_xll.ohTrigger(trigger,$AA$36))</f>
        <v>#NUM!</v>
      </c>
      <c r="AJ1136" s="90">
        <f>_xll.qlIndexFixing($AA$21,$AE1136,TRUE,_xll.ohTrigger(trigger))</f>
        <v>2.126197244568374E-2</v>
      </c>
      <c r="AK1136" s="43" t="e">
        <f>_xll.qlIndexFixing($AA$6,$AE1136,TRUE,trigger)</f>
        <v>#NUM!</v>
      </c>
      <c r="AL1136" s="45" t="e">
        <f t="shared" si="33"/>
        <v>#NUM!</v>
      </c>
    </row>
    <row r="1137" spans="30:38" x14ac:dyDescent="0.2">
      <c r="AD1137" s="122" t="s">
        <v>88</v>
      </c>
      <c r="AE1137" s="40">
        <f>_xll.qlInterestRateIndexFixingDate($AA$21,AF1137)</f>
        <v>47350</v>
      </c>
      <c r="AF1137" s="40">
        <f>_xll.qlCalendarAdvance(calendar,$AF1136,AD1137,,,trigger)</f>
        <v>47352</v>
      </c>
      <c r="AG1137" s="40">
        <f>_xll.qlInterestRateIndexMaturity($AA$21,AF1137,)</f>
        <v>47444</v>
      </c>
      <c r="AH1137" s="43" t="e">
        <f>_xll.qlTenorBasisValue(TenorBasis3M,AF1137,_xll.ohTrigger(trigger,$AA$36))</f>
        <v>#NUM!</v>
      </c>
      <c r="AI1137" s="90" t="e">
        <f>_xll.qlTenorBasisForwardRate(TenorBasis3M,AF1137,_xll.ohTrigger(trigger,$AA$36))</f>
        <v>#NUM!</v>
      </c>
      <c r="AJ1137" s="90">
        <f>_xll.qlIndexFixing($AA$21,$AE1137,TRUE,_xll.ohTrigger(trigger))</f>
        <v>2.1260642983197554E-2</v>
      </c>
      <c r="AK1137" s="43" t="e">
        <f>_xll.qlIndexFixing($AA$6,$AE1137,TRUE,trigger)</f>
        <v>#NUM!</v>
      </c>
      <c r="AL1137" s="45" t="e">
        <f t="shared" si="33"/>
        <v>#NUM!</v>
      </c>
    </row>
    <row r="1138" spans="30:38" x14ac:dyDescent="0.2">
      <c r="AD1138" s="122" t="s">
        <v>88</v>
      </c>
      <c r="AE1138" s="40">
        <f>_xll.qlInterestRateIndexFixingDate($AA$21,AF1138)</f>
        <v>47357</v>
      </c>
      <c r="AF1138" s="40">
        <f>_xll.qlCalendarAdvance(calendar,$AF1137,AD1138,,,trigger)</f>
        <v>47359</v>
      </c>
      <c r="AG1138" s="40">
        <f>_xll.qlInterestRateIndexMaturity($AA$21,AF1138,)</f>
        <v>47451</v>
      </c>
      <c r="AH1138" s="43" t="e">
        <f>_xll.qlTenorBasisValue(TenorBasis3M,AF1138,_xll.ohTrigger(trigger,$AA$36))</f>
        <v>#NUM!</v>
      </c>
      <c r="AI1138" s="90" t="e">
        <f>_xll.qlTenorBasisForwardRate(TenorBasis3M,AF1138,_xll.ohTrigger(trigger,$AA$36))</f>
        <v>#NUM!</v>
      </c>
      <c r="AJ1138" s="90">
        <f>_xll.qlIndexFixing($AA$21,$AE1138,TRUE,_xll.ohTrigger(trigger))</f>
        <v>2.1259218038277235E-2</v>
      </c>
      <c r="AK1138" s="43" t="e">
        <f>_xll.qlIndexFixing($AA$6,$AE1138,TRUE,trigger)</f>
        <v>#NUM!</v>
      </c>
      <c r="AL1138" s="45" t="e">
        <f t="shared" si="33"/>
        <v>#NUM!</v>
      </c>
    </row>
    <row r="1139" spans="30:38" x14ac:dyDescent="0.2">
      <c r="AD1139" s="122" t="s">
        <v>88</v>
      </c>
      <c r="AE1139" s="40">
        <f>_xll.qlInterestRateIndexFixingDate($AA$21,AF1139)</f>
        <v>47364</v>
      </c>
      <c r="AF1139" s="40">
        <f>_xll.qlCalendarAdvance(calendar,$AF1138,AD1139,,,trigger)</f>
        <v>47366</v>
      </c>
      <c r="AG1139" s="40">
        <f>_xll.qlInterestRateIndexMaturity($AA$21,AF1139,)</f>
        <v>47457</v>
      </c>
      <c r="AH1139" s="43" t="e">
        <f>_xll.qlTenorBasisValue(TenorBasis3M,AF1139,_xll.ohTrigger(trigger,$AA$36))</f>
        <v>#NUM!</v>
      </c>
      <c r="AI1139" s="90" t="e">
        <f>_xll.qlTenorBasisForwardRate(TenorBasis3M,AF1139,_xll.ohTrigger(trigger,$AA$36))</f>
        <v>#NUM!</v>
      </c>
      <c r="AJ1139" s="90">
        <f>_xll.qlIndexFixing($AA$21,$AE1139,TRUE,_xll.ohTrigger(trigger))</f>
        <v>2.1257197751479436E-2</v>
      </c>
      <c r="AK1139" s="43" t="e">
        <f>_xll.qlIndexFixing($AA$6,$AE1139,TRUE,trigger)</f>
        <v>#NUM!</v>
      </c>
      <c r="AL1139" s="45" t="e">
        <f t="shared" si="33"/>
        <v>#NUM!</v>
      </c>
    </row>
    <row r="1140" spans="30:38" x14ac:dyDescent="0.2">
      <c r="AD1140" s="122" t="s">
        <v>88</v>
      </c>
      <c r="AE1140" s="40">
        <f>_xll.qlInterestRateIndexFixingDate($AA$21,AF1140)</f>
        <v>47371</v>
      </c>
      <c r="AF1140" s="40">
        <f>_xll.qlCalendarAdvance(calendar,$AF1139,AD1140,,,trigger)</f>
        <v>47373</v>
      </c>
      <c r="AG1140" s="40">
        <f>_xll.qlInterestRateIndexMaturity($AA$21,AF1140,)</f>
        <v>47464</v>
      </c>
      <c r="AH1140" s="43" t="e">
        <f>_xll.qlTenorBasisValue(TenorBasis3M,AF1140,_xll.ohTrigger(trigger,$AA$36))</f>
        <v>#NUM!</v>
      </c>
      <c r="AI1140" s="90" t="e">
        <f>_xll.qlTenorBasisForwardRate(TenorBasis3M,AF1140,_xll.ohTrigger(trigger,$AA$36))</f>
        <v>#NUM!</v>
      </c>
      <c r="AJ1140" s="90">
        <f>_xll.qlIndexFixing($AA$21,$AE1140,TRUE,_xll.ohTrigger(trigger))</f>
        <v>2.1255588756908451E-2</v>
      </c>
      <c r="AK1140" s="43" t="e">
        <f>_xll.qlIndexFixing($AA$6,$AE1140,TRUE,trigger)</f>
        <v>#NUM!</v>
      </c>
      <c r="AL1140" s="45" t="e">
        <f t="shared" si="33"/>
        <v>#NUM!</v>
      </c>
    </row>
    <row r="1141" spans="30:38" x14ac:dyDescent="0.2">
      <c r="AD1141" s="122" t="s">
        <v>88</v>
      </c>
      <c r="AE1141" s="40">
        <f>_xll.qlInterestRateIndexFixingDate($AA$21,AF1141)</f>
        <v>47378</v>
      </c>
      <c r="AF1141" s="40">
        <f>_xll.qlCalendarAdvance(calendar,$AF1140,AD1141,,,trigger)</f>
        <v>47380</v>
      </c>
      <c r="AG1141" s="40">
        <f>_xll.qlInterestRateIndexMaturity($AA$21,AF1141,)</f>
        <v>47471</v>
      </c>
      <c r="AH1141" s="43" t="e">
        <f>_xll.qlTenorBasisValue(TenorBasis3M,AF1141,_xll.ohTrigger(trigger,$AA$36))</f>
        <v>#NUM!</v>
      </c>
      <c r="AI1141" s="90" t="e">
        <f>_xll.qlTenorBasisForwardRate(TenorBasis3M,AF1141,_xll.ohTrigger(trigger,$AA$36))</f>
        <v>#NUM!</v>
      </c>
      <c r="AJ1141" s="90">
        <f>_xll.qlIndexFixing($AA$21,$AE1141,TRUE,_xll.ohTrigger(trigger))</f>
        <v>2.1253884285839551E-2</v>
      </c>
      <c r="AK1141" s="43" t="e">
        <f>_xll.qlIndexFixing($AA$6,$AE1141,TRUE,trigger)</f>
        <v>#NUM!</v>
      </c>
      <c r="AL1141" s="45" t="e">
        <f t="shared" si="33"/>
        <v>#NUM!</v>
      </c>
    </row>
    <row r="1142" spans="30:38" x14ac:dyDescent="0.2">
      <c r="AD1142" s="122" t="s">
        <v>88</v>
      </c>
      <c r="AE1142" s="40">
        <f>_xll.qlInterestRateIndexFixingDate($AA$21,AF1142)</f>
        <v>47385</v>
      </c>
      <c r="AF1142" s="40">
        <f>_xll.qlCalendarAdvance(calendar,$AF1141,AD1142,,,trigger)</f>
        <v>47387</v>
      </c>
      <c r="AG1142" s="40">
        <f>_xll.qlInterestRateIndexMaturity($AA$21,AF1142,)</f>
        <v>47479</v>
      </c>
      <c r="AH1142" s="43" t="e">
        <f>_xll.qlTenorBasisValue(TenorBasis3M,AF1142,_xll.ohTrigger(trigger,$AA$36))</f>
        <v>#NUM!</v>
      </c>
      <c r="AI1142" s="90" t="e">
        <f>_xll.qlTenorBasisForwardRate(TenorBasis3M,AF1142,_xll.ohTrigger(trigger,$AA$36))</f>
        <v>#NUM!</v>
      </c>
      <c r="AJ1142" s="90">
        <f>_xll.qlIndexFixing($AA$21,$AE1142,TRUE,_xll.ohTrigger(trigger))</f>
        <v>2.1252563436422456E-2</v>
      </c>
      <c r="AK1142" s="43" t="e">
        <f>_xll.qlIndexFixing($AA$6,$AE1142,TRUE,trigger)</f>
        <v>#NUM!</v>
      </c>
      <c r="AL1142" s="45" t="e">
        <f t="shared" si="33"/>
        <v>#NUM!</v>
      </c>
    </row>
    <row r="1143" spans="30:38" x14ac:dyDescent="0.2">
      <c r="AD1143" s="122" t="s">
        <v>88</v>
      </c>
      <c r="AE1143" s="40">
        <f>_xll.qlInterestRateIndexFixingDate($AA$21,AF1143)</f>
        <v>47392</v>
      </c>
      <c r="AF1143" s="40">
        <f>_xll.qlCalendarAdvance(calendar,$AF1142,AD1143,,,trigger)</f>
        <v>47394</v>
      </c>
      <c r="AG1143" s="40">
        <f>_xll.qlInterestRateIndexMaturity($AA$21,AF1143,)</f>
        <v>47486</v>
      </c>
      <c r="AH1143" s="43" t="e">
        <f>_xll.qlTenorBasisValue(TenorBasis3M,AF1143,_xll.ohTrigger(trigger,$AA$36))</f>
        <v>#NUM!</v>
      </c>
      <c r="AI1143" s="90" t="e">
        <f>_xll.qlTenorBasisForwardRate(TenorBasis3M,AF1143,_xll.ohTrigger(trigger,$AA$36))</f>
        <v>#NUM!</v>
      </c>
      <c r="AJ1143" s="90">
        <f>_xll.qlIndexFixing($AA$21,$AE1143,TRUE,_xll.ohTrigger(trigger))</f>
        <v>2.1250661081022294E-2</v>
      </c>
      <c r="AK1143" s="43" t="e">
        <f>_xll.qlIndexFixing($AA$6,$AE1143,TRUE,trigger)</f>
        <v>#NUM!</v>
      </c>
      <c r="AL1143" s="45" t="e">
        <f t="shared" si="33"/>
        <v>#NUM!</v>
      </c>
    </row>
    <row r="1144" spans="30:38" x14ac:dyDescent="0.2">
      <c r="AD1144" s="122" t="s">
        <v>88</v>
      </c>
      <c r="AE1144" s="40">
        <f>_xll.qlInterestRateIndexFixingDate($AA$21,AF1144)</f>
        <v>47399</v>
      </c>
      <c r="AF1144" s="40">
        <f>_xll.qlCalendarAdvance(calendar,$AF1143,AD1144,,,trigger)</f>
        <v>47401</v>
      </c>
      <c r="AG1144" s="40">
        <f>_xll.qlInterestRateIndexMaturity($AA$21,AF1144,)</f>
        <v>47493</v>
      </c>
      <c r="AH1144" s="43" t="e">
        <f>_xll.qlTenorBasisValue(TenorBasis3M,AF1144,_xll.ohTrigger(trigger,$AA$36))</f>
        <v>#NUM!</v>
      </c>
      <c r="AI1144" s="90" t="e">
        <f>_xll.qlTenorBasisForwardRate(TenorBasis3M,AF1144,_xll.ohTrigger(trigger,$AA$36))</f>
        <v>#NUM!</v>
      </c>
      <c r="AJ1144" s="90">
        <f>_xll.qlIndexFixing($AA$21,$AE1144,TRUE,_xll.ohTrigger(trigger))</f>
        <v>2.1248663243912634E-2</v>
      </c>
      <c r="AK1144" s="43" t="e">
        <f>_xll.qlIndexFixing($AA$6,$AE1144,TRUE,trigger)</f>
        <v>#NUM!</v>
      </c>
      <c r="AL1144" s="45" t="e">
        <f t="shared" si="33"/>
        <v>#NUM!</v>
      </c>
    </row>
    <row r="1145" spans="30:38" x14ac:dyDescent="0.2">
      <c r="AD1145" s="122" t="s">
        <v>88</v>
      </c>
      <c r="AE1145" s="40">
        <f>_xll.qlInterestRateIndexFixingDate($AA$21,AF1145)</f>
        <v>47406</v>
      </c>
      <c r="AF1145" s="40">
        <f>_xll.qlCalendarAdvance(calendar,$AF1144,AD1145,,,trigger)</f>
        <v>47408</v>
      </c>
      <c r="AG1145" s="40">
        <f>_xll.qlInterestRateIndexMaturity($AA$21,AF1145,)</f>
        <v>47500</v>
      </c>
      <c r="AH1145" s="43" t="e">
        <f>_xll.qlTenorBasisValue(TenorBasis3M,AF1145,_xll.ohTrigger(trigger,$AA$36))</f>
        <v>#NUM!</v>
      </c>
      <c r="AI1145" s="90" t="e">
        <f>_xll.qlTenorBasisForwardRate(TenorBasis3M,AF1145,_xll.ohTrigger(trigger,$AA$36))</f>
        <v>#NUM!</v>
      </c>
      <c r="AJ1145" s="90">
        <f>_xll.qlIndexFixing($AA$21,$AE1145,TRUE,_xll.ohTrigger(trigger))</f>
        <v>2.1246569925240318E-2</v>
      </c>
      <c r="AK1145" s="43" t="e">
        <f>_xll.qlIndexFixing($AA$6,$AE1145,TRUE,trigger)</f>
        <v>#NUM!</v>
      </c>
      <c r="AL1145" s="45" t="e">
        <f t="shared" si="33"/>
        <v>#NUM!</v>
      </c>
    </row>
    <row r="1146" spans="30:38" x14ac:dyDescent="0.2">
      <c r="AD1146" s="122" t="s">
        <v>88</v>
      </c>
      <c r="AE1146" s="40">
        <f>_xll.qlInterestRateIndexFixingDate($AA$21,AF1146)</f>
        <v>47413</v>
      </c>
      <c r="AF1146" s="40">
        <f>_xll.qlCalendarAdvance(calendar,$AF1145,AD1146,,,trigger)</f>
        <v>47415</v>
      </c>
      <c r="AG1146" s="40">
        <f>_xll.qlInterestRateIndexMaturity($AA$21,AF1146,)</f>
        <v>47507</v>
      </c>
      <c r="AH1146" s="43" t="e">
        <f>_xll.qlTenorBasisValue(TenorBasis3M,AF1146,_xll.ohTrigger(trigger,$AA$36))</f>
        <v>#NUM!</v>
      </c>
      <c r="AI1146" s="90" t="e">
        <f>_xll.qlTenorBasisForwardRate(TenorBasis3M,AF1146,_xll.ohTrigger(trigger,$AA$36))</f>
        <v>#NUM!</v>
      </c>
      <c r="AJ1146" s="90">
        <f>_xll.qlIndexFixing($AA$21,$AE1146,TRUE,_xll.ohTrigger(trigger))</f>
        <v>2.1244381125157398E-2</v>
      </c>
      <c r="AK1146" s="43" t="e">
        <f>_xll.qlIndexFixing($AA$6,$AE1146,TRUE,trigger)</f>
        <v>#NUM!</v>
      </c>
      <c r="AL1146" s="45" t="e">
        <f t="shared" si="33"/>
        <v>#NUM!</v>
      </c>
    </row>
    <row r="1147" spans="30:38" x14ac:dyDescent="0.2">
      <c r="AD1147" s="122" t="s">
        <v>88</v>
      </c>
      <c r="AE1147" s="40">
        <f>_xll.qlInterestRateIndexFixingDate($AA$21,AF1147)</f>
        <v>47420</v>
      </c>
      <c r="AF1147" s="40">
        <f>_xll.qlCalendarAdvance(calendar,$AF1146,AD1147,,,trigger)</f>
        <v>47422</v>
      </c>
      <c r="AG1147" s="40">
        <f>_xll.qlInterestRateIndexMaturity($AA$21,AF1147,)</f>
        <v>47514</v>
      </c>
      <c r="AH1147" s="43" t="e">
        <f>_xll.qlTenorBasisValue(TenorBasis3M,AF1147,_xll.ohTrigger(trigger,$AA$36))</f>
        <v>#NUM!</v>
      </c>
      <c r="AI1147" s="90" t="e">
        <f>_xll.qlTenorBasisForwardRate(TenorBasis3M,AF1147,_xll.ohTrigger(trigger,$AA$36))</f>
        <v>#NUM!</v>
      </c>
      <c r="AJ1147" s="90">
        <f>_xll.qlIndexFixing($AA$21,$AE1147,TRUE,_xll.ohTrigger(trigger))</f>
        <v>2.1242096843824616E-2</v>
      </c>
      <c r="AK1147" s="43" t="e">
        <f>_xll.qlIndexFixing($AA$6,$AE1147,TRUE,trigger)</f>
        <v>#NUM!</v>
      </c>
      <c r="AL1147" s="45" t="e">
        <f t="shared" si="33"/>
        <v>#NUM!</v>
      </c>
    </row>
    <row r="1148" spans="30:38" x14ac:dyDescent="0.2">
      <c r="AD1148" s="122" t="s">
        <v>88</v>
      </c>
      <c r="AE1148" s="40">
        <f>_xll.qlInterestRateIndexFixingDate($AA$21,AF1148)</f>
        <v>47427</v>
      </c>
      <c r="AF1148" s="40">
        <f>_xll.qlCalendarAdvance(calendar,$AF1147,AD1148,,,trigger)</f>
        <v>47429</v>
      </c>
      <c r="AG1148" s="40">
        <f>_xll.qlInterestRateIndexMaturity($AA$21,AF1148,)</f>
        <v>47521</v>
      </c>
      <c r="AH1148" s="43" t="e">
        <f>_xll.qlTenorBasisValue(TenorBasis3M,AF1148,_xll.ohTrigger(trigger,$AA$36))</f>
        <v>#NUM!</v>
      </c>
      <c r="AI1148" s="90" t="e">
        <f>_xll.qlTenorBasisForwardRate(TenorBasis3M,AF1148,_xll.ohTrigger(trigger,$AA$36))</f>
        <v>#NUM!</v>
      </c>
      <c r="AJ1148" s="90">
        <f>_xll.qlIndexFixing($AA$21,$AE1148,TRUE,_xll.ohTrigger(trigger))</f>
        <v>2.1239717081406186E-2</v>
      </c>
      <c r="AK1148" s="43" t="e">
        <f>_xll.qlIndexFixing($AA$6,$AE1148,TRUE,trigger)</f>
        <v>#NUM!</v>
      </c>
      <c r="AL1148" s="45" t="e">
        <f t="shared" si="33"/>
        <v>#NUM!</v>
      </c>
    </row>
    <row r="1149" spans="30:38" x14ac:dyDescent="0.2">
      <c r="AD1149" s="122" t="s">
        <v>88</v>
      </c>
      <c r="AE1149" s="40">
        <f>_xll.qlInterestRateIndexFixingDate($AA$21,AF1149)</f>
        <v>47434</v>
      </c>
      <c r="AF1149" s="40">
        <f>_xll.qlCalendarAdvance(calendar,$AF1148,AD1149,,,trigger)</f>
        <v>47436</v>
      </c>
      <c r="AG1149" s="40">
        <f>_xll.qlInterestRateIndexMaturity($AA$21,AF1149,)</f>
        <v>47528</v>
      </c>
      <c r="AH1149" s="43" t="e">
        <f>_xll.qlTenorBasisValue(TenorBasis3M,AF1149,_xll.ohTrigger(trigger,$AA$36))</f>
        <v>#NUM!</v>
      </c>
      <c r="AI1149" s="90" t="e">
        <f>_xll.qlTenorBasisForwardRate(TenorBasis3M,AF1149,_xll.ohTrigger(trigger,$AA$36))</f>
        <v>#NUM!</v>
      </c>
      <c r="AJ1149" s="90">
        <f>_xll.qlIndexFixing($AA$21,$AE1149,TRUE,_xll.ohTrigger(trigger))</f>
        <v>2.1237241838075883E-2</v>
      </c>
      <c r="AK1149" s="43" t="e">
        <f>_xll.qlIndexFixing($AA$6,$AE1149,TRUE,trigger)</f>
        <v>#NUM!</v>
      </c>
      <c r="AL1149" s="45" t="e">
        <f t="shared" si="33"/>
        <v>#NUM!</v>
      </c>
    </row>
    <row r="1150" spans="30:38" x14ac:dyDescent="0.2">
      <c r="AD1150" s="122" t="s">
        <v>88</v>
      </c>
      <c r="AE1150" s="40">
        <f>_xll.qlInterestRateIndexFixingDate($AA$21,AF1150)</f>
        <v>47441</v>
      </c>
      <c r="AF1150" s="40">
        <f>_xll.qlCalendarAdvance(calendar,$AF1149,AD1150,,,trigger)</f>
        <v>47443</v>
      </c>
      <c r="AG1150" s="40">
        <f>_xll.qlInterestRateIndexMaturity($AA$21,AF1150,)</f>
        <v>47535</v>
      </c>
      <c r="AH1150" s="43" t="e">
        <f>_xll.qlTenorBasisValue(TenorBasis3M,AF1150,_xll.ohTrigger(trigger,$AA$36))</f>
        <v>#NUM!</v>
      </c>
      <c r="AI1150" s="90" t="e">
        <f>_xll.qlTenorBasisForwardRate(TenorBasis3M,AF1150,_xll.ohTrigger(trigger,$AA$36))</f>
        <v>#NUM!</v>
      </c>
      <c r="AJ1150" s="90">
        <f>_xll.qlIndexFixing($AA$21,$AE1150,TRUE,_xll.ohTrigger(trigger))</f>
        <v>2.1234671114013566E-2</v>
      </c>
      <c r="AK1150" s="43" t="e">
        <f>_xll.qlIndexFixing($AA$6,$AE1150,TRUE,trigger)</f>
        <v>#NUM!</v>
      </c>
      <c r="AL1150" s="45" t="e">
        <f t="shared" si="33"/>
        <v>#NUM!</v>
      </c>
    </row>
    <row r="1151" spans="30:38" x14ac:dyDescent="0.2">
      <c r="AD1151" s="122" t="s">
        <v>88</v>
      </c>
      <c r="AE1151" s="40">
        <f>_xll.qlInterestRateIndexFixingDate($AA$21,AF1151)</f>
        <v>47448</v>
      </c>
      <c r="AF1151" s="40">
        <f>_xll.qlCalendarAdvance(calendar,$AF1150,AD1151,,,trigger)</f>
        <v>47450</v>
      </c>
      <c r="AG1151" s="40">
        <f>_xll.qlInterestRateIndexMaturity($AA$21,AF1151,)</f>
        <v>47542</v>
      </c>
      <c r="AH1151" s="43" t="e">
        <f>_xll.qlTenorBasisValue(TenorBasis3M,AF1151,_xll.ohTrigger(trigger,$AA$36))</f>
        <v>#NUM!</v>
      </c>
      <c r="AI1151" s="90" t="e">
        <f>_xll.qlTenorBasisForwardRate(TenorBasis3M,AF1151,_xll.ohTrigger(trigger,$AA$36))</f>
        <v>#NUM!</v>
      </c>
      <c r="AJ1151" s="90">
        <f>_xll.qlIndexFixing($AA$21,$AE1151,TRUE,_xll.ohTrigger(trigger))</f>
        <v>2.1232004909407777E-2</v>
      </c>
      <c r="AK1151" s="43" t="e">
        <f>_xll.qlIndexFixing($AA$6,$AE1151,TRUE,trigger)</f>
        <v>#NUM!</v>
      </c>
      <c r="AL1151" s="45" t="e">
        <f t="shared" si="33"/>
        <v>#NUM!</v>
      </c>
    </row>
    <row r="1152" spans="30:38" x14ac:dyDescent="0.2">
      <c r="AD1152" s="122" t="s">
        <v>88</v>
      </c>
      <c r="AE1152" s="40">
        <f>_xll.qlInterestRateIndexFixingDate($AA$21,AF1152)</f>
        <v>47455</v>
      </c>
      <c r="AF1152" s="40">
        <f>_xll.qlCalendarAdvance(calendar,$AF1151,AD1152,,,trigger)</f>
        <v>47457</v>
      </c>
      <c r="AG1152" s="40">
        <f>_xll.qlInterestRateIndexMaturity($AA$21,AF1152,)</f>
        <v>47547</v>
      </c>
      <c r="AH1152" s="43" t="e">
        <f>_xll.qlTenorBasisValue(TenorBasis3M,AF1152,_xll.ohTrigger(trigger,$AA$36))</f>
        <v>#NUM!</v>
      </c>
      <c r="AI1152" s="90" t="e">
        <f>_xll.qlTenorBasisForwardRate(TenorBasis3M,AF1152,_xll.ohTrigger(trigger,$AA$36))</f>
        <v>#NUM!</v>
      </c>
      <c r="AJ1152" s="90">
        <f>_xll.qlIndexFixing($AA$21,$AE1152,TRUE,_xll.ohTrigger(trigger))</f>
        <v>2.1228423515854189E-2</v>
      </c>
      <c r="AK1152" s="43" t="e">
        <f>_xll.qlIndexFixing($AA$6,$AE1152,TRUE,trigger)</f>
        <v>#NUM!</v>
      </c>
      <c r="AL1152" s="45" t="e">
        <f t="shared" si="33"/>
        <v>#NUM!</v>
      </c>
    </row>
    <row r="1153" spans="30:38" x14ac:dyDescent="0.2">
      <c r="AD1153" s="122" t="s">
        <v>88</v>
      </c>
      <c r="AE1153" s="40">
        <f>_xll.qlInterestRateIndexFixingDate($AA$21,AF1153)</f>
        <v>47462</v>
      </c>
      <c r="AF1153" s="40">
        <f>_xll.qlCalendarAdvance(calendar,$AF1152,AD1153,,,trigger)</f>
        <v>47464</v>
      </c>
      <c r="AG1153" s="40">
        <f>_xll.qlInterestRateIndexMaturity($AA$21,AF1153,)</f>
        <v>47554</v>
      </c>
      <c r="AH1153" s="43" t="e">
        <f>_xll.qlTenorBasisValue(TenorBasis3M,AF1153,_xll.ohTrigger(trigger,$AA$36))</f>
        <v>#NUM!</v>
      </c>
      <c r="AI1153" s="90" t="e">
        <f>_xll.qlTenorBasisForwardRate(TenorBasis3M,AF1153,_xll.ohTrigger(trigger,$AA$36))</f>
        <v>#NUM!</v>
      </c>
      <c r="AJ1153" s="90">
        <f>_xll.qlIndexFixing($AA$21,$AE1153,TRUE,_xll.ohTrigger(trigger))</f>
        <v>2.1225580325160642E-2</v>
      </c>
      <c r="AK1153" s="43" t="e">
        <f>_xll.qlIndexFixing($AA$6,$AE1153,TRUE,trigger)</f>
        <v>#NUM!</v>
      </c>
      <c r="AL1153" s="45" t="e">
        <f t="shared" si="33"/>
        <v>#NUM!</v>
      </c>
    </row>
    <row r="1154" spans="30:38" x14ac:dyDescent="0.2">
      <c r="AD1154" s="122" t="s">
        <v>88</v>
      </c>
      <c r="AE1154" s="40">
        <f>_xll.qlInterestRateIndexFixingDate($AA$21,AF1154)</f>
        <v>47469</v>
      </c>
      <c r="AF1154" s="40">
        <f>_xll.qlCalendarAdvance(calendar,$AF1153,AD1154,,,trigger)</f>
        <v>47471</v>
      </c>
      <c r="AG1154" s="40">
        <f>_xll.qlInterestRateIndexMaturity($AA$21,AF1154,)</f>
        <v>47561</v>
      </c>
      <c r="AH1154" s="43" t="e">
        <f>_xll.qlTenorBasisValue(TenorBasis3M,AF1154,_xll.ohTrigger(trigger,$AA$36))</f>
        <v>#NUM!</v>
      </c>
      <c r="AI1154" s="90" t="e">
        <f>_xll.qlTenorBasisForwardRate(TenorBasis3M,AF1154,_xll.ohTrigger(trigger,$AA$36))</f>
        <v>#NUM!</v>
      </c>
      <c r="AJ1154" s="90">
        <f>_xll.qlIndexFixing($AA$21,$AE1154,TRUE,_xll.ohTrigger(trigger))</f>
        <v>2.1222641665677777E-2</v>
      </c>
      <c r="AK1154" s="43" t="e">
        <f>_xll.qlIndexFixing($AA$6,$AE1154,TRUE,trigger)</f>
        <v>#NUM!</v>
      </c>
      <c r="AL1154" s="45" t="e">
        <f t="shared" si="33"/>
        <v>#NUM!</v>
      </c>
    </row>
    <row r="1155" spans="30:38" x14ac:dyDescent="0.2">
      <c r="AD1155" s="122" t="s">
        <v>88</v>
      </c>
      <c r="AE1155" s="40">
        <f>_xll.qlInterestRateIndexFixingDate($AA$21,AF1155)</f>
        <v>47473</v>
      </c>
      <c r="AF1155" s="40">
        <f>_xll.qlCalendarAdvance(calendar,$AF1154,AD1155,,,trigger)</f>
        <v>47479</v>
      </c>
      <c r="AG1155" s="40">
        <f>_xll.qlInterestRateIndexMaturity($AA$21,AF1155,)</f>
        <v>47569</v>
      </c>
      <c r="AH1155" s="43" t="e">
        <f>_xll.qlTenorBasisValue(TenorBasis3M,AF1155,_xll.ohTrigger(trigger,$AA$36))</f>
        <v>#NUM!</v>
      </c>
      <c r="AI1155" s="90" t="e">
        <f>_xll.qlTenorBasisForwardRate(TenorBasis3M,AF1155,_xll.ohTrigger(trigger,$AA$36))</f>
        <v>#NUM!</v>
      </c>
      <c r="AJ1155" s="90">
        <f>_xll.qlIndexFixing($AA$21,$AE1155,TRUE,_xll.ohTrigger(trigger))</f>
        <v>2.1219166297409053E-2</v>
      </c>
      <c r="AK1155" s="43" t="e">
        <f>_xll.qlIndexFixing($AA$6,$AE1155,TRUE,trigger)</f>
        <v>#NUM!</v>
      </c>
      <c r="AL1155" s="45" t="e">
        <f t="shared" si="33"/>
        <v>#NUM!</v>
      </c>
    </row>
    <row r="1156" spans="30:38" x14ac:dyDescent="0.2">
      <c r="AD1156" s="122" t="s">
        <v>88</v>
      </c>
      <c r="AE1156" s="40">
        <f>_xll.qlInterestRateIndexFixingDate($AA$21,AF1156)</f>
        <v>47483</v>
      </c>
      <c r="AF1156" s="40">
        <f>_xll.qlCalendarAdvance(calendar,$AF1155,AD1156,,,trigger)</f>
        <v>47486</v>
      </c>
      <c r="AG1156" s="40">
        <f>_xll.qlInterestRateIndexMaturity($AA$21,AF1156,)</f>
        <v>47576</v>
      </c>
      <c r="AH1156" s="43" t="e">
        <f>_xll.qlTenorBasisValue(TenorBasis3M,AF1156,_xll.ohTrigger(trigger,$AA$36))</f>
        <v>#NUM!</v>
      </c>
      <c r="AI1156" s="90" t="e">
        <f>_xll.qlTenorBasisForwardRate(TenorBasis3M,AF1156,_xll.ohTrigger(trigger,$AA$36))</f>
        <v>#NUM!</v>
      </c>
      <c r="AJ1156" s="90">
        <f>_xll.qlIndexFixing($AA$21,$AE1156,TRUE,_xll.ohTrigger(trigger))</f>
        <v>2.1216023062661904E-2</v>
      </c>
      <c r="AK1156" s="43" t="e">
        <f>_xll.qlIndexFixing($AA$6,$AE1156,TRUE,trigger)</f>
        <v>#NUM!</v>
      </c>
      <c r="AL1156" s="45" t="e">
        <f t="shared" ref="AL1156:AL1219" si="34">(AJ1156-AK1156)*10000</f>
        <v>#NUM!</v>
      </c>
    </row>
    <row r="1157" spans="30:38" x14ac:dyDescent="0.2">
      <c r="AD1157" s="122" t="s">
        <v>88</v>
      </c>
      <c r="AE1157" s="40">
        <f>_xll.qlInterestRateIndexFixingDate($AA$21,AF1157)</f>
        <v>47491</v>
      </c>
      <c r="AF1157" s="40">
        <f>_xll.qlCalendarAdvance(calendar,$AF1156,AD1157,,,trigger)</f>
        <v>47493</v>
      </c>
      <c r="AG1157" s="40">
        <f>_xll.qlInterestRateIndexMaturity($AA$21,AF1157,)</f>
        <v>47583</v>
      </c>
      <c r="AH1157" s="43" t="e">
        <f>_xll.qlTenorBasisValue(TenorBasis3M,AF1157,_xll.ohTrigger(trigger,$AA$36))</f>
        <v>#NUM!</v>
      </c>
      <c r="AI1157" s="90" t="e">
        <f>_xll.qlTenorBasisForwardRate(TenorBasis3M,AF1157,_xll.ohTrigger(trigger,$AA$36))</f>
        <v>#NUM!</v>
      </c>
      <c r="AJ1157" s="90">
        <f>_xll.qlIndexFixing($AA$21,$AE1157,TRUE,_xll.ohTrigger(trigger))</f>
        <v>2.1212784359806669E-2</v>
      </c>
      <c r="AK1157" s="43" t="e">
        <f>_xll.qlIndexFixing($AA$6,$AE1157,TRUE,trigger)</f>
        <v>#NUM!</v>
      </c>
      <c r="AL1157" s="45" t="e">
        <f t="shared" si="34"/>
        <v>#NUM!</v>
      </c>
    </row>
    <row r="1158" spans="30:38" x14ac:dyDescent="0.2">
      <c r="AD1158" s="122" t="s">
        <v>88</v>
      </c>
      <c r="AE1158" s="40">
        <f>_xll.qlInterestRateIndexFixingDate($AA$21,AF1158)</f>
        <v>47498</v>
      </c>
      <c r="AF1158" s="40">
        <f>_xll.qlCalendarAdvance(calendar,$AF1157,AD1158,,,trigger)</f>
        <v>47500</v>
      </c>
      <c r="AG1158" s="40">
        <f>_xll.qlInterestRateIndexMaturity($AA$21,AF1158,)</f>
        <v>47590</v>
      </c>
      <c r="AH1158" s="43" t="e">
        <f>_xll.qlTenorBasisValue(TenorBasis3M,AF1158,_xll.ohTrigger(trigger,$AA$36))</f>
        <v>#NUM!</v>
      </c>
      <c r="AI1158" s="90" t="e">
        <f>_xll.qlTenorBasisForwardRate(TenorBasis3M,AF1158,_xll.ohTrigger(trigger,$AA$36))</f>
        <v>#NUM!</v>
      </c>
      <c r="AJ1158" s="90">
        <f>_xll.qlIndexFixing($AA$21,$AE1158,TRUE,_xll.ohTrigger(trigger))</f>
        <v>2.1209450189073387E-2</v>
      </c>
      <c r="AK1158" s="43" t="e">
        <f>_xll.qlIndexFixing($AA$6,$AE1158,TRUE,trigger)</f>
        <v>#NUM!</v>
      </c>
      <c r="AL1158" s="45" t="e">
        <f t="shared" si="34"/>
        <v>#NUM!</v>
      </c>
    </row>
    <row r="1159" spans="30:38" x14ac:dyDescent="0.2">
      <c r="AD1159" s="122" t="s">
        <v>88</v>
      </c>
      <c r="AE1159" s="40">
        <f>_xll.qlInterestRateIndexFixingDate($AA$21,AF1159)</f>
        <v>47505</v>
      </c>
      <c r="AF1159" s="40">
        <f>_xll.qlCalendarAdvance(calendar,$AF1158,AD1159,,,trigger)</f>
        <v>47507</v>
      </c>
      <c r="AG1159" s="40">
        <f>_xll.qlInterestRateIndexMaturity($AA$21,AF1159,)</f>
        <v>47597</v>
      </c>
      <c r="AH1159" s="43" t="e">
        <f>_xll.qlTenorBasisValue(TenorBasis3M,AF1159,_xll.ohTrigger(trigger,$AA$36))</f>
        <v>#NUM!</v>
      </c>
      <c r="AI1159" s="90" t="e">
        <f>_xll.qlTenorBasisForwardRate(TenorBasis3M,AF1159,_xll.ohTrigger(trigger,$AA$36))</f>
        <v>#NUM!</v>
      </c>
      <c r="AJ1159" s="90">
        <f>_xll.qlIndexFixing($AA$21,$AE1159,TRUE,_xll.ohTrigger(trigger))</f>
        <v>2.1206020550700977E-2</v>
      </c>
      <c r="AK1159" s="43" t="e">
        <f>_xll.qlIndexFixing($AA$6,$AE1159,TRUE,trigger)</f>
        <v>#NUM!</v>
      </c>
      <c r="AL1159" s="45" t="e">
        <f t="shared" si="34"/>
        <v>#NUM!</v>
      </c>
    </row>
    <row r="1160" spans="30:38" x14ac:dyDescent="0.2">
      <c r="AD1160" s="122" t="s">
        <v>88</v>
      </c>
      <c r="AE1160" s="40">
        <f>_xll.qlInterestRateIndexFixingDate($AA$21,AF1160)</f>
        <v>47512</v>
      </c>
      <c r="AF1160" s="40">
        <f>_xll.qlCalendarAdvance(calendar,$AF1159,AD1160,,,trigger)</f>
        <v>47514</v>
      </c>
      <c r="AG1160" s="40">
        <f>_xll.qlInterestRateIndexMaturity($AA$21,AF1160,)</f>
        <v>47603</v>
      </c>
      <c r="AH1160" s="43" t="e">
        <f>_xll.qlTenorBasisValue(TenorBasis3M,AF1160,_xll.ohTrigger(trigger,$AA$36))</f>
        <v>#NUM!</v>
      </c>
      <c r="AI1160" s="90" t="e">
        <f>_xll.qlTenorBasisForwardRate(TenorBasis3M,AF1160,_xll.ohTrigger(trigger,$AA$36))</f>
        <v>#NUM!</v>
      </c>
      <c r="AJ1160" s="90">
        <f>_xll.qlIndexFixing($AA$21,$AE1160,TRUE,_xll.ohTrigger(trigger))</f>
        <v>2.1202141663289528E-2</v>
      </c>
      <c r="AK1160" s="43" t="e">
        <f>_xll.qlIndexFixing($AA$6,$AE1160,TRUE,trigger)</f>
        <v>#NUM!</v>
      </c>
      <c r="AL1160" s="45" t="e">
        <f t="shared" si="34"/>
        <v>#NUM!</v>
      </c>
    </row>
    <row r="1161" spans="30:38" x14ac:dyDescent="0.2">
      <c r="AD1161" s="122" t="s">
        <v>88</v>
      </c>
      <c r="AE1161" s="40">
        <f>_xll.qlInterestRateIndexFixingDate($AA$21,AF1161)</f>
        <v>47519</v>
      </c>
      <c r="AF1161" s="40">
        <f>_xll.qlCalendarAdvance(calendar,$AF1160,AD1161,,,trigger)</f>
        <v>47521</v>
      </c>
      <c r="AG1161" s="40">
        <f>_xll.qlInterestRateIndexMaturity($AA$21,AF1161,)</f>
        <v>47610</v>
      </c>
      <c r="AH1161" s="43" t="e">
        <f>_xll.qlTenorBasisValue(TenorBasis3M,AF1161,_xll.ohTrigger(trigger,$AA$36))</f>
        <v>#NUM!</v>
      </c>
      <c r="AI1161" s="90" t="e">
        <f>_xll.qlTenorBasisForwardRate(TenorBasis3M,AF1161,_xll.ohTrigger(trigger,$AA$36))</f>
        <v>#NUM!</v>
      </c>
      <c r="AJ1161" s="90">
        <f>_xll.qlIndexFixing($AA$21,$AE1161,TRUE,_xll.ohTrigger(trigger))</f>
        <v>2.1198528121686058E-2</v>
      </c>
      <c r="AK1161" s="43" t="e">
        <f>_xll.qlIndexFixing($AA$6,$AE1161,TRUE,trigger)</f>
        <v>#NUM!</v>
      </c>
      <c r="AL1161" s="45" t="e">
        <f t="shared" si="34"/>
        <v>#NUM!</v>
      </c>
    </row>
    <row r="1162" spans="30:38" x14ac:dyDescent="0.2">
      <c r="AD1162" s="122" t="s">
        <v>88</v>
      </c>
      <c r="AE1162" s="40">
        <f>_xll.qlInterestRateIndexFixingDate($AA$21,AF1162)</f>
        <v>47526</v>
      </c>
      <c r="AF1162" s="40">
        <f>_xll.qlCalendarAdvance(calendar,$AF1161,AD1162,,,trigger)</f>
        <v>47528</v>
      </c>
      <c r="AG1162" s="40">
        <f>_xll.qlInterestRateIndexMaturity($AA$21,AF1162,)</f>
        <v>47617</v>
      </c>
      <c r="AH1162" s="43" t="e">
        <f>_xll.qlTenorBasisValue(TenorBasis3M,AF1162,_xll.ohTrigger(trigger,$AA$36))</f>
        <v>#NUM!</v>
      </c>
      <c r="AI1162" s="90" t="e">
        <f>_xll.qlTenorBasisForwardRate(TenorBasis3M,AF1162,_xll.ohTrigger(trigger,$AA$36))</f>
        <v>#NUM!</v>
      </c>
      <c r="AJ1162" s="90">
        <f>_xll.qlIndexFixing($AA$21,$AE1162,TRUE,_xll.ohTrigger(trigger))</f>
        <v>2.1194819118744875E-2</v>
      </c>
      <c r="AK1162" s="43" t="e">
        <f>_xll.qlIndexFixing($AA$6,$AE1162,TRUE,trigger)</f>
        <v>#NUM!</v>
      </c>
      <c r="AL1162" s="45" t="e">
        <f t="shared" si="34"/>
        <v>#NUM!</v>
      </c>
    </row>
    <row r="1163" spans="30:38" x14ac:dyDescent="0.2">
      <c r="AD1163" s="122" t="s">
        <v>88</v>
      </c>
      <c r="AE1163" s="40">
        <f>_xll.qlInterestRateIndexFixingDate($AA$21,AF1163)</f>
        <v>47533</v>
      </c>
      <c r="AF1163" s="40">
        <f>_xll.qlCalendarAdvance(calendar,$AF1162,AD1163,,,trigger)</f>
        <v>47535</v>
      </c>
      <c r="AG1163" s="40">
        <f>_xll.qlInterestRateIndexMaturity($AA$21,AF1163,)</f>
        <v>47624</v>
      </c>
      <c r="AH1163" s="43" t="e">
        <f>_xll.qlTenorBasisValue(TenorBasis3M,AF1163,_xll.ohTrigger(trigger,$AA$36))</f>
        <v>#NUM!</v>
      </c>
      <c r="AI1163" s="90" t="e">
        <f>_xll.qlTenorBasisForwardRate(TenorBasis3M,AF1163,_xll.ohTrigger(trigger,$AA$36))</f>
        <v>#NUM!</v>
      </c>
      <c r="AJ1163" s="90">
        <f>_xll.qlIndexFixing($AA$21,$AE1163,TRUE,_xll.ohTrigger(trigger))</f>
        <v>2.1191014654729144E-2</v>
      </c>
      <c r="AK1163" s="43" t="e">
        <f>_xll.qlIndexFixing($AA$6,$AE1163,TRUE,trigger)</f>
        <v>#NUM!</v>
      </c>
      <c r="AL1163" s="45" t="e">
        <f t="shared" si="34"/>
        <v>#NUM!</v>
      </c>
    </row>
    <row r="1164" spans="30:38" x14ac:dyDescent="0.2">
      <c r="AD1164" s="122" t="s">
        <v>88</v>
      </c>
      <c r="AE1164" s="40">
        <f>_xll.qlInterestRateIndexFixingDate($AA$21,AF1164)</f>
        <v>47540</v>
      </c>
      <c r="AF1164" s="40">
        <f>_xll.qlCalendarAdvance(calendar,$AF1163,AD1164,,,trigger)</f>
        <v>47542</v>
      </c>
      <c r="AG1164" s="40">
        <f>_xll.qlInterestRateIndexMaturity($AA$21,AF1164,)</f>
        <v>47634</v>
      </c>
      <c r="AH1164" s="43" t="e">
        <f>_xll.qlTenorBasisValue(TenorBasis3M,AF1164,_xll.ohTrigger(trigger,$AA$36))</f>
        <v>#NUM!</v>
      </c>
      <c r="AI1164" s="90" t="e">
        <f>_xll.qlTenorBasisForwardRate(TenorBasis3M,AF1164,_xll.ohTrigger(trigger,$AA$36))</f>
        <v>#NUM!</v>
      </c>
      <c r="AJ1164" s="90">
        <f>_xll.qlIndexFixing($AA$21,$AE1164,TRUE,_xll.ohTrigger(trigger))</f>
        <v>2.1188089619267762E-2</v>
      </c>
      <c r="AK1164" s="43" t="e">
        <f>_xll.qlIndexFixing($AA$6,$AE1164,TRUE,trigger)</f>
        <v>#NUM!</v>
      </c>
      <c r="AL1164" s="45" t="e">
        <f t="shared" si="34"/>
        <v>#NUM!</v>
      </c>
    </row>
    <row r="1165" spans="30:38" x14ac:dyDescent="0.2">
      <c r="AD1165" s="122" t="s">
        <v>88</v>
      </c>
      <c r="AE1165" s="40">
        <f>_xll.qlInterestRateIndexFixingDate($AA$21,AF1165)</f>
        <v>47547</v>
      </c>
      <c r="AF1165" s="40">
        <f>_xll.qlCalendarAdvance(calendar,$AF1164,AD1165,,,trigger)</f>
        <v>47549</v>
      </c>
      <c r="AG1165" s="40">
        <f>_xll.qlInterestRateIndexMaturity($AA$21,AF1165,)</f>
        <v>47641</v>
      </c>
      <c r="AH1165" s="43" t="e">
        <f>_xll.qlTenorBasisValue(TenorBasis3M,AF1165,_xll.ohTrigger(trigger,$AA$36))</f>
        <v>#NUM!</v>
      </c>
      <c r="AI1165" s="90" t="e">
        <f>_xll.qlTenorBasisForwardRate(TenorBasis3M,AF1165,_xll.ohTrigger(trigger,$AA$36))</f>
        <v>#NUM!</v>
      </c>
      <c r="AJ1165" s="90">
        <f>_xll.qlIndexFixing($AA$21,$AE1165,TRUE,_xll.ohTrigger(trigger))</f>
        <v>2.1184073071012898E-2</v>
      </c>
      <c r="AK1165" s="43" t="e">
        <f>_xll.qlIndexFixing($AA$6,$AE1165,TRUE,trigger)</f>
        <v>#NUM!</v>
      </c>
      <c r="AL1165" s="45" t="e">
        <f t="shared" si="34"/>
        <v>#NUM!</v>
      </c>
    </row>
    <row r="1166" spans="30:38" x14ac:dyDescent="0.2">
      <c r="AD1166" s="122" t="s">
        <v>88</v>
      </c>
      <c r="AE1166" s="40">
        <f>_xll.qlInterestRateIndexFixingDate($AA$21,AF1166)</f>
        <v>47554</v>
      </c>
      <c r="AF1166" s="40">
        <f>_xll.qlCalendarAdvance(calendar,$AF1165,AD1166,,,trigger)</f>
        <v>47556</v>
      </c>
      <c r="AG1166" s="40">
        <f>_xll.qlInterestRateIndexMaturity($AA$21,AF1166,)</f>
        <v>47648</v>
      </c>
      <c r="AH1166" s="43" t="e">
        <f>_xll.qlTenorBasisValue(TenorBasis3M,AF1166,_xll.ohTrigger(trigger,$AA$36))</f>
        <v>#NUM!</v>
      </c>
      <c r="AI1166" s="90" t="e">
        <f>_xll.qlTenorBasisForwardRate(TenorBasis3M,AF1166,_xll.ohTrigger(trigger,$AA$36))</f>
        <v>#NUM!</v>
      </c>
      <c r="AJ1166" s="90">
        <f>_xll.qlIndexFixing($AA$21,$AE1166,TRUE,_xll.ohTrigger(trigger))</f>
        <v>2.1179961045899445E-2</v>
      </c>
      <c r="AK1166" s="43" t="e">
        <f>_xll.qlIndexFixing($AA$6,$AE1166,TRUE,trigger)</f>
        <v>#NUM!</v>
      </c>
      <c r="AL1166" s="45" t="e">
        <f t="shared" si="34"/>
        <v>#NUM!</v>
      </c>
    </row>
    <row r="1167" spans="30:38" x14ac:dyDescent="0.2">
      <c r="AD1167" s="122" t="s">
        <v>88</v>
      </c>
      <c r="AE1167" s="40">
        <f>_xll.qlInterestRateIndexFixingDate($AA$21,AF1167)</f>
        <v>47561</v>
      </c>
      <c r="AF1167" s="40">
        <f>_xll.qlCalendarAdvance(calendar,$AF1166,AD1167,,,trigger)</f>
        <v>47563</v>
      </c>
      <c r="AG1167" s="40">
        <f>_xll.qlInterestRateIndexMaturity($AA$21,AF1167,)</f>
        <v>47655</v>
      </c>
      <c r="AH1167" s="43" t="e">
        <f>_xll.qlTenorBasisValue(TenorBasis3M,AF1167,_xll.ohTrigger(trigger,$AA$36))</f>
        <v>#NUM!</v>
      </c>
      <c r="AI1167" s="90" t="e">
        <f>_xll.qlTenorBasisForwardRate(TenorBasis3M,AF1167,_xll.ohTrigger(trigger,$AA$36))</f>
        <v>#NUM!</v>
      </c>
      <c r="AJ1167" s="90">
        <f>_xll.qlIndexFixing($AA$21,$AE1167,TRUE,_xll.ohTrigger(trigger))</f>
        <v>2.1175753544224549E-2</v>
      </c>
      <c r="AK1167" s="43" t="e">
        <f>_xll.qlIndexFixing($AA$6,$AE1167,TRUE,trigger)</f>
        <v>#NUM!</v>
      </c>
      <c r="AL1167" s="45" t="e">
        <f t="shared" si="34"/>
        <v>#NUM!</v>
      </c>
    </row>
    <row r="1168" spans="30:38" x14ac:dyDescent="0.2">
      <c r="AD1168" s="122" t="s">
        <v>88</v>
      </c>
      <c r="AE1168" s="40">
        <f>_xll.qlInterestRateIndexFixingDate($AA$21,AF1168)</f>
        <v>47568</v>
      </c>
      <c r="AF1168" s="40">
        <f>_xll.qlCalendarAdvance(calendar,$AF1167,AD1168,,,trigger)</f>
        <v>47570</v>
      </c>
      <c r="AG1168" s="40">
        <f>_xll.qlInterestRateIndexMaturity($AA$21,AF1168,)</f>
        <v>47662</v>
      </c>
      <c r="AH1168" s="43" t="e">
        <f>_xll.qlTenorBasisValue(TenorBasis3M,AF1168,_xll.ohTrigger(trigger,$AA$36))</f>
        <v>#NUM!</v>
      </c>
      <c r="AI1168" s="90" t="e">
        <f>_xll.qlTenorBasisForwardRate(TenorBasis3M,AF1168,_xll.ohTrigger(trigger,$AA$36))</f>
        <v>#NUM!</v>
      </c>
      <c r="AJ1168" s="90">
        <f>_xll.qlIndexFixing($AA$21,$AE1168,TRUE,_xll.ohTrigger(trigger))</f>
        <v>2.1171450566294058E-2</v>
      </c>
      <c r="AK1168" s="43" t="e">
        <f>_xll.qlIndexFixing($AA$6,$AE1168,TRUE,trigger)</f>
        <v>#NUM!</v>
      </c>
      <c r="AL1168" s="45" t="e">
        <f t="shared" si="34"/>
        <v>#NUM!</v>
      </c>
    </row>
    <row r="1169" spans="30:38" x14ac:dyDescent="0.2">
      <c r="AD1169" s="122" t="s">
        <v>88</v>
      </c>
      <c r="AE1169" s="40">
        <f>_xll.qlInterestRateIndexFixingDate($AA$21,AF1169)</f>
        <v>47575</v>
      </c>
      <c r="AF1169" s="40">
        <f>_xll.qlCalendarAdvance(calendar,$AF1168,AD1169,,,trigger)</f>
        <v>47577</v>
      </c>
      <c r="AG1169" s="40">
        <f>_xll.qlInterestRateIndexMaturity($AA$21,AF1169,)</f>
        <v>47668</v>
      </c>
      <c r="AH1169" s="43" t="e">
        <f>_xll.qlTenorBasisValue(TenorBasis3M,AF1169,_xll.ohTrigger(trigger,$AA$36))</f>
        <v>#NUM!</v>
      </c>
      <c r="AI1169" s="90" t="e">
        <f>_xll.qlTenorBasisForwardRate(TenorBasis3M,AF1169,_xll.ohTrigger(trigger,$AA$36))</f>
        <v>#NUM!</v>
      </c>
      <c r="AJ1169" s="90">
        <f>_xll.qlIndexFixing($AA$21,$AE1169,TRUE,_xll.ohTrigger(trigger))</f>
        <v>2.1166763140173968E-2</v>
      </c>
      <c r="AK1169" s="43" t="e">
        <f>_xll.qlIndexFixing($AA$6,$AE1169,TRUE,trigger)</f>
        <v>#NUM!</v>
      </c>
      <c r="AL1169" s="45" t="e">
        <f t="shared" si="34"/>
        <v>#NUM!</v>
      </c>
    </row>
    <row r="1170" spans="30:38" x14ac:dyDescent="0.2">
      <c r="AD1170" s="122" t="s">
        <v>88</v>
      </c>
      <c r="AE1170" s="40">
        <f>_xll.qlInterestRateIndexFixingDate($AA$21,AF1170)</f>
        <v>47582</v>
      </c>
      <c r="AF1170" s="40">
        <f>_xll.qlCalendarAdvance(calendar,$AF1169,AD1170,,,trigger)</f>
        <v>47584</v>
      </c>
      <c r="AG1170" s="40">
        <f>_xll.qlInterestRateIndexMaturity($AA$21,AF1170,)</f>
        <v>47675</v>
      </c>
      <c r="AH1170" s="43" t="e">
        <f>_xll.qlTenorBasisValue(TenorBasis3M,AF1170,_xll.ohTrigger(trigger,$AA$36))</f>
        <v>#NUM!</v>
      </c>
      <c r="AI1170" s="90" t="e">
        <f>_xll.qlTenorBasisForwardRate(TenorBasis3M,AF1170,_xll.ohTrigger(trigger,$AA$36))</f>
        <v>#NUM!</v>
      </c>
      <c r="AJ1170" s="90">
        <f>_xll.qlIndexFixing($AA$21,$AE1170,TRUE,_xll.ohTrigger(trigger))</f>
        <v>2.1162276293429275E-2</v>
      </c>
      <c r="AK1170" s="43" t="e">
        <f>_xll.qlIndexFixing($AA$6,$AE1170,TRUE,trigger)</f>
        <v>#NUM!</v>
      </c>
      <c r="AL1170" s="45" t="e">
        <f t="shared" si="34"/>
        <v>#NUM!</v>
      </c>
    </row>
    <row r="1171" spans="30:38" x14ac:dyDescent="0.2">
      <c r="AD1171" s="122" t="s">
        <v>88</v>
      </c>
      <c r="AE1171" s="40">
        <f>_xll.qlInterestRateIndexFixingDate($AA$21,AF1171)</f>
        <v>47589</v>
      </c>
      <c r="AF1171" s="40">
        <f>_xll.qlCalendarAdvance(calendar,$AF1170,AD1171,,,trigger)</f>
        <v>47591</v>
      </c>
      <c r="AG1171" s="40">
        <f>_xll.qlInterestRateIndexMaturity($AA$21,AF1171,)</f>
        <v>47682</v>
      </c>
      <c r="AH1171" s="43" t="e">
        <f>_xll.qlTenorBasisValue(TenorBasis3M,AF1171,_xll.ohTrigger(trigger,$AA$36))</f>
        <v>#NUM!</v>
      </c>
      <c r="AI1171" s="90" t="e">
        <f>_xll.qlTenorBasisForwardRate(TenorBasis3M,AF1171,_xll.ohTrigger(trigger,$AA$36))</f>
        <v>#NUM!</v>
      </c>
      <c r="AJ1171" s="90">
        <f>_xll.qlIndexFixing($AA$21,$AE1171,TRUE,_xll.ohTrigger(trigger))</f>
        <v>2.1157693976906564E-2</v>
      </c>
      <c r="AK1171" s="43" t="e">
        <f>_xll.qlIndexFixing($AA$6,$AE1171,TRUE,trigger)</f>
        <v>#NUM!</v>
      </c>
      <c r="AL1171" s="45" t="e">
        <f t="shared" si="34"/>
        <v>#NUM!</v>
      </c>
    </row>
    <row r="1172" spans="30:38" x14ac:dyDescent="0.2">
      <c r="AD1172" s="122" t="s">
        <v>88</v>
      </c>
      <c r="AE1172" s="40">
        <f>_xll.qlInterestRateIndexFixingDate($AA$21,AF1172)</f>
        <v>47596</v>
      </c>
      <c r="AF1172" s="40">
        <f>_xll.qlCalendarAdvance(calendar,$AF1171,AD1172,,,trigger)</f>
        <v>47598</v>
      </c>
      <c r="AG1172" s="40">
        <f>_xll.qlInterestRateIndexMaturity($AA$21,AF1172,)</f>
        <v>47689</v>
      </c>
      <c r="AH1172" s="43" t="e">
        <f>_xll.qlTenorBasisValue(TenorBasis3M,AF1172,_xll.ohTrigger(trigger,$AA$36))</f>
        <v>#NUM!</v>
      </c>
      <c r="AI1172" s="90" t="e">
        <f>_xll.qlTenorBasisForwardRate(TenorBasis3M,AF1172,_xll.ohTrigger(trigger,$AA$36))</f>
        <v>#NUM!</v>
      </c>
      <c r="AJ1172" s="90">
        <f>_xll.qlIndexFixing($AA$21,$AE1172,TRUE,_xll.ohTrigger(trigger))</f>
        <v>2.1153016190938755E-2</v>
      </c>
      <c r="AK1172" s="43" t="e">
        <f>_xll.qlIndexFixing($AA$6,$AE1172,TRUE,trigger)</f>
        <v>#NUM!</v>
      </c>
      <c r="AL1172" s="45" t="e">
        <f t="shared" si="34"/>
        <v>#NUM!</v>
      </c>
    </row>
    <row r="1173" spans="30:38" x14ac:dyDescent="0.2">
      <c r="AD1173" s="122" t="s">
        <v>88</v>
      </c>
      <c r="AE1173" s="40">
        <f>_xll.qlInterestRateIndexFixingDate($AA$21,AF1173)</f>
        <v>47602</v>
      </c>
      <c r="AF1173" s="40">
        <f>_xll.qlCalendarAdvance(calendar,$AF1172,AD1173,,,trigger)</f>
        <v>47605</v>
      </c>
      <c r="AG1173" s="40">
        <f>_xll.qlInterestRateIndexMaturity($AA$21,AF1173,)</f>
        <v>47697</v>
      </c>
      <c r="AH1173" s="43" t="e">
        <f>_xll.qlTenorBasisValue(TenorBasis3M,AF1173,_xll.ohTrigger(trigger,$AA$36))</f>
        <v>#NUM!</v>
      </c>
      <c r="AI1173" s="90" t="e">
        <f>_xll.qlTenorBasisForwardRate(TenorBasis3M,AF1173,_xll.ohTrigger(trigger,$AA$36))</f>
        <v>#NUM!</v>
      </c>
      <c r="AJ1173" s="90">
        <f>_xll.qlIndexFixing($AA$21,$AE1173,TRUE,_xll.ohTrigger(trigger))</f>
        <v>2.1148503544036048E-2</v>
      </c>
      <c r="AK1173" s="43" t="e">
        <f>_xll.qlIndexFixing($AA$6,$AE1173,TRUE,trigger)</f>
        <v>#NUM!</v>
      </c>
      <c r="AL1173" s="45" t="e">
        <f t="shared" si="34"/>
        <v>#NUM!</v>
      </c>
    </row>
    <row r="1174" spans="30:38" x14ac:dyDescent="0.2">
      <c r="AD1174" s="122" t="s">
        <v>88</v>
      </c>
      <c r="AE1174" s="40">
        <f>_xll.qlInterestRateIndexFixingDate($AA$21,AF1174)</f>
        <v>47610</v>
      </c>
      <c r="AF1174" s="40">
        <f>_xll.qlCalendarAdvance(calendar,$AF1173,AD1174,,,trigger)</f>
        <v>47612</v>
      </c>
      <c r="AG1174" s="40">
        <f>_xll.qlInterestRateIndexMaturity($AA$21,AF1174,)</f>
        <v>47704</v>
      </c>
      <c r="AH1174" s="43" t="e">
        <f>_xll.qlTenorBasisValue(TenorBasis3M,AF1174,_xll.ohTrigger(trigger,$AA$36))</f>
        <v>#NUM!</v>
      </c>
      <c r="AI1174" s="90" t="e">
        <f>_xll.qlTenorBasisForwardRate(TenorBasis3M,AF1174,_xll.ohTrigger(trigger,$AA$36))</f>
        <v>#NUM!</v>
      </c>
      <c r="AJ1174" s="90">
        <f>_xll.qlIndexFixing($AA$21,$AE1174,TRUE,_xll.ohTrigger(trigger))</f>
        <v>2.1143627715401292E-2</v>
      </c>
      <c r="AK1174" s="43" t="e">
        <f>_xll.qlIndexFixing($AA$6,$AE1174,TRUE,trigger)</f>
        <v>#NUM!</v>
      </c>
      <c r="AL1174" s="45" t="e">
        <f t="shared" si="34"/>
        <v>#NUM!</v>
      </c>
    </row>
    <row r="1175" spans="30:38" x14ac:dyDescent="0.2">
      <c r="AD1175" s="122" t="s">
        <v>88</v>
      </c>
      <c r="AE1175" s="40">
        <f>_xll.qlInterestRateIndexFixingDate($AA$21,AF1175)</f>
        <v>47617</v>
      </c>
      <c r="AF1175" s="40">
        <f>_xll.qlCalendarAdvance(calendar,$AF1174,AD1175,,,trigger)</f>
        <v>47619</v>
      </c>
      <c r="AG1175" s="40">
        <f>_xll.qlInterestRateIndexMaturity($AA$21,AF1175,)</f>
        <v>47711</v>
      </c>
      <c r="AH1175" s="43" t="e">
        <f>_xll.qlTenorBasisValue(TenorBasis3M,AF1175,_xll.ohTrigger(trigger,$AA$36))</f>
        <v>#NUM!</v>
      </c>
      <c r="AI1175" s="90" t="e">
        <f>_xll.qlTenorBasisForwardRate(TenorBasis3M,AF1175,_xll.ohTrigger(trigger,$AA$36))</f>
        <v>#NUM!</v>
      </c>
      <c r="AJ1175" s="90">
        <f>_xll.qlIndexFixing($AA$21,$AE1175,TRUE,_xll.ohTrigger(trigger))</f>
        <v>2.1138656412850804E-2</v>
      </c>
      <c r="AK1175" s="43" t="e">
        <f>_xll.qlIndexFixing($AA$6,$AE1175,TRUE,trigger)</f>
        <v>#NUM!</v>
      </c>
      <c r="AL1175" s="45" t="e">
        <f t="shared" si="34"/>
        <v>#NUM!</v>
      </c>
    </row>
    <row r="1176" spans="30:38" x14ac:dyDescent="0.2">
      <c r="AD1176" s="122" t="s">
        <v>88</v>
      </c>
      <c r="AE1176" s="40">
        <f>_xll.qlInterestRateIndexFixingDate($AA$21,AF1176)</f>
        <v>47624</v>
      </c>
      <c r="AF1176" s="40">
        <f>_xll.qlCalendarAdvance(calendar,$AF1175,AD1176,,,trigger)</f>
        <v>47626</v>
      </c>
      <c r="AG1176" s="40">
        <f>_xll.qlInterestRateIndexMaturity($AA$21,AF1176,)</f>
        <v>47718</v>
      </c>
      <c r="AH1176" s="43" t="e">
        <f>_xll.qlTenorBasisValue(TenorBasis3M,AF1176,_xll.ohTrigger(trigger,$AA$36))</f>
        <v>#NUM!</v>
      </c>
      <c r="AI1176" s="90" t="e">
        <f>_xll.qlTenorBasisForwardRate(TenorBasis3M,AF1176,_xll.ohTrigger(trigger,$AA$36))</f>
        <v>#NUM!</v>
      </c>
      <c r="AJ1176" s="90">
        <f>_xll.qlIndexFixing($AA$21,$AE1176,TRUE,_xll.ohTrigger(trigger))</f>
        <v>2.1133589636746039E-2</v>
      </c>
      <c r="AK1176" s="43" t="e">
        <f>_xll.qlIndexFixing($AA$6,$AE1176,TRUE,trigger)</f>
        <v>#NUM!</v>
      </c>
      <c r="AL1176" s="45" t="e">
        <f t="shared" si="34"/>
        <v>#NUM!</v>
      </c>
    </row>
    <row r="1177" spans="30:38" x14ac:dyDescent="0.2">
      <c r="AD1177" s="122" t="s">
        <v>88</v>
      </c>
      <c r="AE1177" s="40">
        <f>_xll.qlInterestRateIndexFixingDate($AA$21,AF1177)</f>
        <v>47631</v>
      </c>
      <c r="AF1177" s="40">
        <f>_xll.qlCalendarAdvance(calendar,$AF1176,AD1177,,,trigger)</f>
        <v>47633</v>
      </c>
      <c r="AG1177" s="40">
        <f>_xll.qlInterestRateIndexMaturity($AA$21,AF1177,)</f>
        <v>47725</v>
      </c>
      <c r="AH1177" s="43" t="e">
        <f>_xll.qlTenorBasisValue(TenorBasis3M,AF1177,_xll.ohTrigger(trigger,$AA$36))</f>
        <v>#NUM!</v>
      </c>
      <c r="AI1177" s="90" t="e">
        <f>_xll.qlTenorBasisForwardRate(TenorBasis3M,AF1177,_xll.ohTrigger(trigger,$AA$36))</f>
        <v>#NUM!</v>
      </c>
      <c r="AJ1177" s="90">
        <f>_xll.qlIndexFixing($AA$21,$AE1177,TRUE,_xll.ohTrigger(trigger))</f>
        <v>2.1128427387458001E-2</v>
      </c>
      <c r="AK1177" s="43" t="e">
        <f>_xll.qlIndexFixing($AA$6,$AE1177,TRUE,trigger)</f>
        <v>#NUM!</v>
      </c>
      <c r="AL1177" s="45" t="e">
        <f t="shared" si="34"/>
        <v>#NUM!</v>
      </c>
    </row>
    <row r="1178" spans="30:38" x14ac:dyDescent="0.2">
      <c r="AD1178" s="122" t="s">
        <v>88</v>
      </c>
      <c r="AE1178" s="40">
        <f>_xll.qlInterestRateIndexFixingDate($AA$21,AF1178)</f>
        <v>47638</v>
      </c>
      <c r="AF1178" s="40">
        <f>_xll.qlCalendarAdvance(calendar,$AF1177,AD1178,,,trigger)</f>
        <v>47640</v>
      </c>
      <c r="AG1178" s="40">
        <f>_xll.qlInterestRateIndexMaturity($AA$21,AF1178,)</f>
        <v>47732</v>
      </c>
      <c r="AH1178" s="43" t="e">
        <f>_xll.qlTenorBasisValue(TenorBasis3M,AF1178,_xll.ohTrigger(trigger,$AA$36))</f>
        <v>#NUM!</v>
      </c>
      <c r="AI1178" s="90" t="e">
        <f>_xll.qlTenorBasisForwardRate(TenorBasis3M,AF1178,_xll.ohTrigger(trigger,$AA$36))</f>
        <v>#NUM!</v>
      </c>
      <c r="AJ1178" s="90">
        <f>_xll.qlIndexFixing($AA$21,$AE1178,TRUE,_xll.ohTrigger(trigger))</f>
        <v>2.1123169665361177E-2</v>
      </c>
      <c r="AK1178" s="43" t="e">
        <f>_xll.qlIndexFixing($AA$6,$AE1178,TRUE,trigger)</f>
        <v>#NUM!</v>
      </c>
      <c r="AL1178" s="45" t="e">
        <f t="shared" si="34"/>
        <v>#NUM!</v>
      </c>
    </row>
    <row r="1179" spans="30:38" x14ac:dyDescent="0.2">
      <c r="AD1179" s="122" t="s">
        <v>88</v>
      </c>
      <c r="AE1179" s="40">
        <f>_xll.qlInterestRateIndexFixingDate($AA$21,AF1179)</f>
        <v>47645</v>
      </c>
      <c r="AF1179" s="40">
        <f>_xll.qlCalendarAdvance(calendar,$AF1178,AD1179,,,trigger)</f>
        <v>47647</v>
      </c>
      <c r="AG1179" s="40">
        <f>_xll.qlInterestRateIndexMaturity($AA$21,AF1179,)</f>
        <v>47739</v>
      </c>
      <c r="AH1179" s="43" t="e">
        <f>_xll.qlTenorBasisValue(TenorBasis3M,AF1179,_xll.ohTrigger(trigger,$AA$36))</f>
        <v>#NUM!</v>
      </c>
      <c r="AI1179" s="90" t="e">
        <f>_xll.qlTenorBasisForwardRate(TenorBasis3M,AF1179,_xll.ohTrigger(trigger,$AA$36))</f>
        <v>#NUM!</v>
      </c>
      <c r="AJ1179" s="90">
        <f>_xll.qlIndexFixing($AA$21,$AE1179,TRUE,_xll.ohTrigger(trigger))</f>
        <v>2.1117816470836992E-2</v>
      </c>
      <c r="AK1179" s="43" t="e">
        <f>_xll.qlIndexFixing($AA$6,$AE1179,TRUE,trigger)</f>
        <v>#NUM!</v>
      </c>
      <c r="AL1179" s="45" t="e">
        <f t="shared" si="34"/>
        <v>#NUM!</v>
      </c>
    </row>
    <row r="1180" spans="30:38" x14ac:dyDescent="0.2">
      <c r="AD1180" s="122" t="s">
        <v>88</v>
      </c>
      <c r="AE1180" s="40">
        <f>_xll.qlInterestRateIndexFixingDate($AA$21,AF1180)</f>
        <v>47652</v>
      </c>
      <c r="AF1180" s="40">
        <f>_xll.qlCalendarAdvance(calendar,$AF1179,AD1180,,,trigger)</f>
        <v>47654</v>
      </c>
      <c r="AG1180" s="40">
        <f>_xll.qlInterestRateIndexMaturity($AA$21,AF1180,)</f>
        <v>47746</v>
      </c>
      <c r="AH1180" s="43" t="e">
        <f>_xll.qlTenorBasisValue(TenorBasis3M,AF1180,_xll.ohTrigger(trigger,$AA$36))</f>
        <v>#NUM!</v>
      </c>
      <c r="AI1180" s="90" t="e">
        <f>_xll.qlTenorBasisForwardRate(TenorBasis3M,AF1180,_xll.ohTrigger(trigger,$AA$36))</f>
        <v>#NUM!</v>
      </c>
      <c r="AJ1180" s="90">
        <f>_xll.qlIndexFixing($AA$21,$AE1180,TRUE,_xll.ohTrigger(trigger))</f>
        <v>2.1112367804277318E-2</v>
      </c>
      <c r="AK1180" s="43" t="e">
        <f>_xll.qlIndexFixing($AA$6,$AE1180,TRUE,trigger)</f>
        <v>#NUM!</v>
      </c>
      <c r="AL1180" s="45" t="e">
        <f t="shared" si="34"/>
        <v>#NUM!</v>
      </c>
    </row>
    <row r="1181" spans="30:38" x14ac:dyDescent="0.2">
      <c r="AD1181" s="122" t="s">
        <v>88</v>
      </c>
      <c r="AE1181" s="40">
        <f>_xll.qlInterestRateIndexFixingDate($AA$21,AF1181)</f>
        <v>47659</v>
      </c>
      <c r="AF1181" s="40">
        <f>_xll.qlCalendarAdvance(calendar,$AF1180,AD1181,,,trigger)</f>
        <v>47661</v>
      </c>
      <c r="AG1181" s="40">
        <f>_xll.qlInterestRateIndexMaturity($AA$21,AF1181,)</f>
        <v>47753</v>
      </c>
      <c r="AH1181" s="43" t="e">
        <f>_xll.qlTenorBasisValue(TenorBasis3M,AF1181,_xll.ohTrigger(trigger,$AA$36))</f>
        <v>#NUM!</v>
      </c>
      <c r="AI1181" s="90" t="e">
        <f>_xll.qlTenorBasisForwardRate(TenorBasis3M,AF1181,_xll.ohTrigger(trigger,$AA$36))</f>
        <v>#NUM!</v>
      </c>
      <c r="AJ1181" s="90">
        <f>_xll.qlIndexFixing($AA$21,$AE1181,TRUE,_xll.ohTrigger(trigger))</f>
        <v>2.1106823666076614E-2</v>
      </c>
      <c r="AK1181" s="43" t="e">
        <f>_xll.qlIndexFixing($AA$6,$AE1181,TRUE,trigger)</f>
        <v>#NUM!</v>
      </c>
      <c r="AL1181" s="45" t="e">
        <f t="shared" si="34"/>
        <v>#NUM!</v>
      </c>
    </row>
    <row r="1182" spans="30:38" x14ac:dyDescent="0.2">
      <c r="AD1182" s="122" t="s">
        <v>88</v>
      </c>
      <c r="AE1182" s="40">
        <f>_xll.qlInterestRateIndexFixingDate($AA$21,AF1182)</f>
        <v>47666</v>
      </c>
      <c r="AF1182" s="40">
        <f>_xll.qlCalendarAdvance(calendar,$AF1181,AD1182,,,trigger)</f>
        <v>47668</v>
      </c>
      <c r="AG1182" s="40">
        <f>_xll.qlInterestRateIndexMaturity($AA$21,AF1182,)</f>
        <v>47760</v>
      </c>
      <c r="AH1182" s="43" t="e">
        <f>_xll.qlTenorBasisValue(TenorBasis3M,AF1182,_xll.ohTrigger(trigger,$AA$36))</f>
        <v>#NUM!</v>
      </c>
      <c r="AI1182" s="90" t="e">
        <f>_xll.qlTenorBasisForwardRate(TenorBasis3M,AF1182,_xll.ohTrigger(trigger,$AA$36))</f>
        <v>#NUM!</v>
      </c>
      <c r="AJ1182" s="90">
        <f>_xll.qlIndexFixing($AA$21,$AE1182,TRUE,_xll.ohTrigger(trigger))</f>
        <v>2.1101184073346411E-2</v>
      </c>
      <c r="AK1182" s="43" t="e">
        <f>_xll.qlIndexFixing($AA$6,$AE1182,TRUE,trigger)</f>
        <v>#NUM!</v>
      </c>
      <c r="AL1182" s="45" t="e">
        <f t="shared" si="34"/>
        <v>#NUM!</v>
      </c>
    </row>
    <row r="1183" spans="30:38" x14ac:dyDescent="0.2">
      <c r="AD1183" s="122" t="s">
        <v>88</v>
      </c>
      <c r="AE1183" s="40">
        <f>_xll.qlInterestRateIndexFixingDate($AA$21,AF1183)</f>
        <v>47673</v>
      </c>
      <c r="AF1183" s="40">
        <f>_xll.qlCalendarAdvance(calendar,$AF1182,AD1183,,,trigger)</f>
        <v>47675</v>
      </c>
      <c r="AG1183" s="40">
        <f>_xll.qlInterestRateIndexMaturity($AA$21,AF1183,)</f>
        <v>47767</v>
      </c>
      <c r="AH1183" s="43" t="e">
        <f>_xll.qlTenorBasisValue(TenorBasis3M,AF1183,_xll.ohTrigger(trigger,$AA$36))</f>
        <v>#NUM!</v>
      </c>
      <c r="AI1183" s="90" t="e">
        <f>_xll.qlTenorBasisForwardRate(TenorBasis3M,AF1183,_xll.ohTrigger(trigger,$AA$36))</f>
        <v>#NUM!</v>
      </c>
      <c r="AJ1183" s="90">
        <f>_xll.qlIndexFixing($AA$21,$AE1183,TRUE,_xll.ohTrigger(trigger))</f>
        <v>2.1095450498534962E-2</v>
      </c>
      <c r="AK1183" s="43" t="e">
        <f>_xll.qlIndexFixing($AA$6,$AE1183,TRUE,trigger)</f>
        <v>#NUM!</v>
      </c>
      <c r="AL1183" s="45" t="e">
        <f t="shared" si="34"/>
        <v>#NUM!</v>
      </c>
    </row>
    <row r="1184" spans="30:38" x14ac:dyDescent="0.2">
      <c r="AD1184" s="122" t="s">
        <v>88</v>
      </c>
      <c r="AE1184" s="40">
        <f>_xll.qlInterestRateIndexFixingDate($AA$21,AF1184)</f>
        <v>47680</v>
      </c>
      <c r="AF1184" s="40">
        <f>_xll.qlCalendarAdvance(calendar,$AF1183,AD1184,,,trigger)</f>
        <v>47682</v>
      </c>
      <c r="AG1184" s="40">
        <f>_xll.qlInterestRateIndexMaturity($AA$21,AF1184,)</f>
        <v>47774</v>
      </c>
      <c r="AH1184" s="43" t="e">
        <f>_xll.qlTenorBasisValue(TenorBasis3M,AF1184,_xll.ohTrigger(trigger,$AA$36))</f>
        <v>#NUM!</v>
      </c>
      <c r="AI1184" s="90" t="e">
        <f>_xll.qlTenorBasisForwardRate(TenorBasis3M,AF1184,_xll.ohTrigger(trigger,$AA$36))</f>
        <v>#NUM!</v>
      </c>
      <c r="AJ1184" s="90">
        <f>_xll.qlIndexFixing($AA$21,$AE1184,TRUE,_xll.ohTrigger(trigger))</f>
        <v>2.1089626978155127E-2</v>
      </c>
      <c r="AK1184" s="43" t="e">
        <f>_xll.qlIndexFixing($AA$6,$AE1184,TRUE,trigger)</f>
        <v>#NUM!</v>
      </c>
      <c r="AL1184" s="45" t="e">
        <f t="shared" si="34"/>
        <v>#NUM!</v>
      </c>
    </row>
    <row r="1185" spans="30:38" x14ac:dyDescent="0.2">
      <c r="AD1185" s="122" t="s">
        <v>88</v>
      </c>
      <c r="AE1185" s="40">
        <f>_xll.qlInterestRateIndexFixingDate($AA$21,AF1185)</f>
        <v>47687</v>
      </c>
      <c r="AF1185" s="40">
        <f>_xll.qlCalendarAdvance(calendar,$AF1184,AD1185,,,trigger)</f>
        <v>47689</v>
      </c>
      <c r="AG1185" s="40">
        <f>_xll.qlInterestRateIndexMaturity($AA$21,AF1185,)</f>
        <v>47781</v>
      </c>
      <c r="AH1185" s="43" t="e">
        <f>_xll.qlTenorBasisValue(TenorBasis3M,AF1185,_xll.ohTrigger(trigger,$AA$36))</f>
        <v>#NUM!</v>
      </c>
      <c r="AI1185" s="90" t="e">
        <f>_xll.qlTenorBasisForwardRate(TenorBasis3M,AF1185,_xll.ohTrigger(trigger,$AA$36))</f>
        <v>#NUM!</v>
      </c>
      <c r="AJ1185" s="90">
        <f>_xll.qlIndexFixing($AA$21,$AE1185,TRUE,_xll.ohTrigger(trigger))</f>
        <v>2.1083717809704045E-2</v>
      </c>
      <c r="AK1185" s="43" t="e">
        <f>_xll.qlIndexFixing($AA$6,$AE1185,TRUE,trigger)</f>
        <v>#NUM!</v>
      </c>
      <c r="AL1185" s="45" t="e">
        <f t="shared" si="34"/>
        <v>#NUM!</v>
      </c>
    </row>
    <row r="1186" spans="30:38" x14ac:dyDescent="0.2">
      <c r="AD1186" s="122" t="s">
        <v>88</v>
      </c>
      <c r="AE1186" s="40">
        <f>_xll.qlInterestRateIndexFixingDate($AA$21,AF1186)</f>
        <v>47694</v>
      </c>
      <c r="AF1186" s="40">
        <f>_xll.qlCalendarAdvance(calendar,$AF1185,AD1186,,,trigger)</f>
        <v>47696</v>
      </c>
      <c r="AG1186" s="40">
        <f>_xll.qlInterestRateIndexMaturity($AA$21,AF1186,)</f>
        <v>47788</v>
      </c>
      <c r="AH1186" s="43" t="e">
        <f>_xll.qlTenorBasisValue(TenorBasis3M,AF1186,_xll.ohTrigger(trigger,$AA$36))</f>
        <v>#NUM!</v>
      </c>
      <c r="AI1186" s="90" t="e">
        <f>_xll.qlTenorBasisForwardRate(TenorBasis3M,AF1186,_xll.ohTrigger(trigger,$AA$36))</f>
        <v>#NUM!</v>
      </c>
      <c r="AJ1186" s="90">
        <f>_xll.qlIndexFixing($AA$21,$AE1186,TRUE,_xll.ohTrigger(trigger))</f>
        <v>2.1077727290655403E-2</v>
      </c>
      <c r="AK1186" s="43" t="e">
        <f>_xll.qlIndexFixing($AA$6,$AE1186,TRUE,trigger)</f>
        <v>#NUM!</v>
      </c>
      <c r="AL1186" s="45" t="e">
        <f t="shared" si="34"/>
        <v>#NUM!</v>
      </c>
    </row>
    <row r="1187" spans="30:38" x14ac:dyDescent="0.2">
      <c r="AD1187" s="122" t="s">
        <v>88</v>
      </c>
      <c r="AE1187" s="40">
        <f>_xll.qlInterestRateIndexFixingDate($AA$21,AF1187)</f>
        <v>47701</v>
      </c>
      <c r="AF1187" s="40">
        <f>_xll.qlCalendarAdvance(calendar,$AF1186,AD1187,,,trigger)</f>
        <v>47703</v>
      </c>
      <c r="AG1187" s="40">
        <f>_xll.qlInterestRateIndexMaturity($AA$21,AF1187,)</f>
        <v>47795</v>
      </c>
      <c r="AH1187" s="43" t="e">
        <f>_xll.qlTenorBasisValue(TenorBasis3M,AF1187,_xll.ohTrigger(trigger,$AA$36))</f>
        <v>#NUM!</v>
      </c>
      <c r="AI1187" s="90" t="e">
        <f>_xll.qlTenorBasisForwardRate(TenorBasis3M,AF1187,_xll.ohTrigger(trigger,$AA$36))</f>
        <v>#NUM!</v>
      </c>
      <c r="AJ1187" s="90">
        <f>_xll.qlIndexFixing($AA$21,$AE1187,TRUE,_xll.ohTrigger(trigger))</f>
        <v>2.10716597184629E-2</v>
      </c>
      <c r="AK1187" s="43" t="e">
        <f>_xll.qlIndexFixing($AA$6,$AE1187,TRUE,trigger)</f>
        <v>#NUM!</v>
      </c>
      <c r="AL1187" s="45" t="e">
        <f t="shared" si="34"/>
        <v>#NUM!</v>
      </c>
    </row>
    <row r="1188" spans="30:38" x14ac:dyDescent="0.2">
      <c r="AD1188" s="122" t="s">
        <v>88</v>
      </c>
      <c r="AE1188" s="40">
        <f>_xll.qlInterestRateIndexFixingDate($AA$21,AF1188)</f>
        <v>47708</v>
      </c>
      <c r="AF1188" s="40">
        <f>_xll.qlCalendarAdvance(calendar,$AF1187,AD1188,,,trigger)</f>
        <v>47710</v>
      </c>
      <c r="AG1188" s="40">
        <f>_xll.qlInterestRateIndexMaturity($AA$21,AF1188,)</f>
        <v>47802</v>
      </c>
      <c r="AH1188" s="43" t="e">
        <f>_xll.qlTenorBasisValue(TenorBasis3M,AF1188,_xll.ohTrigger(trigger,$AA$36))</f>
        <v>#NUM!</v>
      </c>
      <c r="AI1188" s="90" t="e">
        <f>_xll.qlTenorBasisForwardRate(TenorBasis3M,AF1188,_xll.ohTrigger(trigger,$AA$36))</f>
        <v>#NUM!</v>
      </c>
      <c r="AJ1188" s="90">
        <f>_xll.qlIndexFixing($AA$21,$AE1188,TRUE,_xll.ohTrigger(trigger))</f>
        <v>2.1065519390557633E-2</v>
      </c>
      <c r="AK1188" s="43" t="e">
        <f>_xll.qlIndexFixing($AA$6,$AE1188,TRUE,trigger)</f>
        <v>#NUM!</v>
      </c>
      <c r="AL1188" s="45" t="e">
        <f t="shared" si="34"/>
        <v>#NUM!</v>
      </c>
    </row>
    <row r="1189" spans="30:38" x14ac:dyDescent="0.2">
      <c r="AD1189" s="122" t="s">
        <v>88</v>
      </c>
      <c r="AE1189" s="40">
        <f>_xll.qlInterestRateIndexFixingDate($AA$21,AF1189)</f>
        <v>47715</v>
      </c>
      <c r="AF1189" s="40">
        <f>_xll.qlCalendarAdvance(calendar,$AF1188,AD1189,,,trigger)</f>
        <v>47717</v>
      </c>
      <c r="AG1189" s="40">
        <f>_xll.qlInterestRateIndexMaturity($AA$21,AF1189,)</f>
        <v>47809</v>
      </c>
      <c r="AH1189" s="43" t="e">
        <f>_xll.qlTenorBasisValue(TenorBasis3M,AF1189,_xll.ohTrigger(trigger,$AA$36))</f>
        <v>#NUM!</v>
      </c>
      <c r="AI1189" s="90" t="e">
        <f>_xll.qlTenorBasisForwardRate(TenorBasis3M,AF1189,_xll.ohTrigger(trigger,$AA$36))</f>
        <v>#NUM!</v>
      </c>
      <c r="AJ1189" s="90">
        <f>_xll.qlIndexFixing($AA$21,$AE1189,TRUE,_xll.ohTrigger(trigger))</f>
        <v>2.1059310604349863E-2</v>
      </c>
      <c r="AK1189" s="43" t="e">
        <f>_xll.qlIndexFixing($AA$6,$AE1189,TRUE,trigger)</f>
        <v>#NUM!</v>
      </c>
      <c r="AL1189" s="45" t="e">
        <f t="shared" si="34"/>
        <v>#NUM!</v>
      </c>
    </row>
    <row r="1190" spans="30:38" x14ac:dyDescent="0.2">
      <c r="AD1190" s="122" t="s">
        <v>88</v>
      </c>
      <c r="AE1190" s="40">
        <f>_xll.qlInterestRateIndexFixingDate($AA$21,AF1190)</f>
        <v>47722</v>
      </c>
      <c r="AF1190" s="40">
        <f>_xll.qlCalendarAdvance(calendar,$AF1189,AD1190,,,trigger)</f>
        <v>47724</v>
      </c>
      <c r="AG1190" s="40">
        <f>_xll.qlInterestRateIndexMaturity($AA$21,AF1190,)</f>
        <v>47816</v>
      </c>
      <c r="AH1190" s="43" t="e">
        <f>_xll.qlTenorBasisValue(TenorBasis3M,AF1190,_xll.ohTrigger(trigger,$AA$36))</f>
        <v>#NUM!</v>
      </c>
      <c r="AI1190" s="90" t="e">
        <f>_xll.qlTenorBasisForwardRate(TenorBasis3M,AF1190,_xll.ohTrigger(trigger,$AA$36))</f>
        <v>#NUM!</v>
      </c>
      <c r="AJ1190" s="90">
        <f>_xll.qlIndexFixing($AA$21,$AE1190,TRUE,_xll.ohTrigger(trigger))</f>
        <v>2.1053037657226381E-2</v>
      </c>
      <c r="AK1190" s="43" t="e">
        <f>_xll.qlIndexFixing($AA$6,$AE1190,TRUE,trigger)</f>
        <v>#NUM!</v>
      </c>
      <c r="AL1190" s="45" t="e">
        <f t="shared" si="34"/>
        <v>#NUM!</v>
      </c>
    </row>
    <row r="1191" spans="30:38" x14ac:dyDescent="0.2">
      <c r="AD1191" s="122" t="s">
        <v>88</v>
      </c>
      <c r="AE1191" s="40">
        <f>_xll.qlInterestRateIndexFixingDate($AA$21,AF1191)</f>
        <v>47729</v>
      </c>
      <c r="AF1191" s="40">
        <f>_xll.qlCalendarAdvance(calendar,$AF1190,AD1191,,,trigger)</f>
        <v>47731</v>
      </c>
      <c r="AG1191" s="40">
        <f>_xll.qlInterestRateIndexMaturity($AA$21,AF1191,)</f>
        <v>47822</v>
      </c>
      <c r="AH1191" s="43" t="e">
        <f>_xll.qlTenorBasisValue(TenorBasis3M,AF1191,_xll.ohTrigger(trigger,$AA$36))</f>
        <v>#NUM!</v>
      </c>
      <c r="AI1191" s="90" t="e">
        <f>_xll.qlTenorBasisForwardRate(TenorBasis3M,AF1191,_xll.ohTrigger(trigger,$AA$36))</f>
        <v>#NUM!</v>
      </c>
      <c r="AJ1191" s="90">
        <f>_xll.qlIndexFixing($AA$21,$AE1191,TRUE,_xll.ohTrigger(trigger))</f>
        <v>2.1046552884736211E-2</v>
      </c>
      <c r="AK1191" s="43" t="e">
        <f>_xll.qlIndexFixing($AA$6,$AE1191,TRUE,trigger)</f>
        <v>#NUM!</v>
      </c>
      <c r="AL1191" s="45" t="e">
        <f t="shared" si="34"/>
        <v>#NUM!</v>
      </c>
    </row>
    <row r="1192" spans="30:38" x14ac:dyDescent="0.2">
      <c r="AD1192" s="122" t="s">
        <v>88</v>
      </c>
      <c r="AE1192" s="40">
        <f>_xll.qlInterestRateIndexFixingDate($AA$21,AF1192)</f>
        <v>47736</v>
      </c>
      <c r="AF1192" s="40">
        <f>_xll.qlCalendarAdvance(calendar,$AF1191,AD1192,,,trigger)</f>
        <v>47738</v>
      </c>
      <c r="AG1192" s="40">
        <f>_xll.qlInterestRateIndexMaturity($AA$21,AF1192,)</f>
        <v>47829</v>
      </c>
      <c r="AH1192" s="43" t="e">
        <f>_xll.qlTenorBasisValue(TenorBasis3M,AF1192,_xll.ohTrigger(trigger,$AA$36))</f>
        <v>#NUM!</v>
      </c>
      <c r="AI1192" s="90" t="e">
        <f>_xll.qlTenorBasisForwardRate(TenorBasis3M,AF1192,_xll.ohTrigger(trigger,$AA$36))</f>
        <v>#NUM!</v>
      </c>
      <c r="AJ1192" s="90">
        <f>_xll.qlIndexFixing($AA$21,$AE1192,TRUE,_xll.ohTrigger(trigger))</f>
        <v>2.1040167933262299E-2</v>
      </c>
      <c r="AK1192" s="43" t="e">
        <f>_xll.qlIndexFixing($AA$6,$AE1192,TRUE,trigger)</f>
        <v>#NUM!</v>
      </c>
      <c r="AL1192" s="45" t="e">
        <f t="shared" si="34"/>
        <v>#NUM!</v>
      </c>
    </row>
    <row r="1193" spans="30:38" x14ac:dyDescent="0.2">
      <c r="AD1193" s="122" t="s">
        <v>88</v>
      </c>
      <c r="AE1193" s="40">
        <f>_xll.qlInterestRateIndexFixingDate($AA$21,AF1193)</f>
        <v>47743</v>
      </c>
      <c r="AF1193" s="40">
        <f>_xll.qlCalendarAdvance(calendar,$AF1192,AD1193,,,trigger)</f>
        <v>47745</v>
      </c>
      <c r="AG1193" s="40">
        <f>_xll.qlInterestRateIndexMaturity($AA$21,AF1193,)</f>
        <v>47836</v>
      </c>
      <c r="AH1193" s="43" t="e">
        <f>_xll.qlTenorBasisValue(TenorBasis3M,AF1193,_xll.ohTrigger(trigger,$AA$36))</f>
        <v>#NUM!</v>
      </c>
      <c r="AI1193" s="90" t="e">
        <f>_xll.qlTenorBasisForwardRate(TenorBasis3M,AF1193,_xll.ohTrigger(trigger,$AA$36))</f>
        <v>#NUM!</v>
      </c>
      <c r="AJ1193" s="90">
        <f>_xll.qlIndexFixing($AA$21,$AE1193,TRUE,_xll.ohTrigger(trigger))</f>
        <v>2.1033731580833687E-2</v>
      </c>
      <c r="AK1193" s="43" t="e">
        <f>_xll.qlIndexFixing($AA$6,$AE1193,TRUE,trigger)</f>
        <v>#NUM!</v>
      </c>
      <c r="AL1193" s="45" t="e">
        <f t="shared" si="34"/>
        <v>#NUM!</v>
      </c>
    </row>
    <row r="1194" spans="30:38" x14ac:dyDescent="0.2">
      <c r="AD1194" s="122" t="s">
        <v>88</v>
      </c>
      <c r="AE1194" s="40">
        <f>_xll.qlInterestRateIndexFixingDate($AA$21,AF1194)</f>
        <v>47750</v>
      </c>
      <c r="AF1194" s="40">
        <f>_xll.qlCalendarAdvance(calendar,$AF1193,AD1194,,,trigger)</f>
        <v>47752</v>
      </c>
      <c r="AG1194" s="40">
        <f>_xll.qlInterestRateIndexMaturity($AA$21,AF1194,)</f>
        <v>47844</v>
      </c>
      <c r="AH1194" s="43" t="e">
        <f>_xll.qlTenorBasisValue(TenorBasis3M,AF1194,_xll.ohTrigger(trigger,$AA$36))</f>
        <v>#NUM!</v>
      </c>
      <c r="AI1194" s="90" t="e">
        <f>_xll.qlTenorBasisForwardRate(TenorBasis3M,AF1194,_xll.ohTrigger(trigger,$AA$36))</f>
        <v>#NUM!</v>
      </c>
      <c r="AJ1194" s="90">
        <f>_xll.qlIndexFixing($AA$21,$AE1194,TRUE,_xll.ohTrigger(trigger))</f>
        <v>2.1027390206424985E-2</v>
      </c>
      <c r="AK1194" s="43" t="e">
        <f>_xll.qlIndexFixing($AA$6,$AE1194,TRUE,trigger)</f>
        <v>#NUM!</v>
      </c>
      <c r="AL1194" s="45" t="e">
        <f t="shared" si="34"/>
        <v>#NUM!</v>
      </c>
    </row>
    <row r="1195" spans="30:38" x14ac:dyDescent="0.2">
      <c r="AD1195" s="122" t="s">
        <v>88</v>
      </c>
      <c r="AE1195" s="40">
        <f>_xll.qlInterestRateIndexFixingDate($AA$21,AF1195)</f>
        <v>47757</v>
      </c>
      <c r="AF1195" s="40">
        <f>_xll.qlCalendarAdvance(calendar,$AF1194,AD1195,,,trigger)</f>
        <v>47759</v>
      </c>
      <c r="AG1195" s="40">
        <f>_xll.qlInterestRateIndexMaturity($AA$21,AF1195,)</f>
        <v>47851</v>
      </c>
      <c r="AH1195" s="43" t="e">
        <f>_xll.qlTenorBasisValue(TenorBasis3M,AF1195,_xll.ohTrigger(trigger,$AA$36))</f>
        <v>#NUM!</v>
      </c>
      <c r="AI1195" s="90" t="e">
        <f>_xll.qlTenorBasisForwardRate(TenorBasis3M,AF1195,_xll.ohTrigger(trigger,$AA$36))</f>
        <v>#NUM!</v>
      </c>
      <c r="AJ1195" s="90">
        <f>_xll.qlIndexFixing($AA$21,$AE1195,TRUE,_xll.ohTrigger(trigger))</f>
        <v>2.1020860912552456E-2</v>
      </c>
      <c r="AK1195" s="43" t="e">
        <f>_xll.qlIndexFixing($AA$6,$AE1195,TRUE,trigger)</f>
        <v>#NUM!</v>
      </c>
      <c r="AL1195" s="45" t="e">
        <f t="shared" si="34"/>
        <v>#NUM!</v>
      </c>
    </row>
    <row r="1196" spans="30:38" x14ac:dyDescent="0.2">
      <c r="AD1196" s="122" t="s">
        <v>88</v>
      </c>
      <c r="AE1196" s="40">
        <f>_xll.qlInterestRateIndexFixingDate($AA$21,AF1196)</f>
        <v>47764</v>
      </c>
      <c r="AF1196" s="40">
        <f>_xll.qlCalendarAdvance(calendar,$AF1195,AD1196,,,trigger)</f>
        <v>47766</v>
      </c>
      <c r="AG1196" s="40">
        <f>_xll.qlInterestRateIndexMaturity($AA$21,AF1196,)</f>
        <v>47858</v>
      </c>
      <c r="AH1196" s="43" t="e">
        <f>_xll.qlTenorBasisValue(TenorBasis3M,AF1196,_xll.ohTrigger(trigger,$AA$36))</f>
        <v>#NUM!</v>
      </c>
      <c r="AI1196" s="90" t="e">
        <f>_xll.qlTenorBasisForwardRate(TenorBasis3M,AF1196,_xll.ohTrigger(trigger,$AA$36))</f>
        <v>#NUM!</v>
      </c>
      <c r="AJ1196" s="90">
        <f>_xll.qlIndexFixing($AA$21,$AE1196,TRUE,_xll.ohTrigger(trigger))</f>
        <v>2.1014292176691124E-2</v>
      </c>
      <c r="AK1196" s="43" t="e">
        <f>_xll.qlIndexFixing($AA$6,$AE1196,TRUE,trigger)</f>
        <v>#NUM!</v>
      </c>
      <c r="AL1196" s="45" t="e">
        <f t="shared" si="34"/>
        <v>#NUM!</v>
      </c>
    </row>
    <row r="1197" spans="30:38" x14ac:dyDescent="0.2">
      <c r="AD1197" s="122" t="s">
        <v>88</v>
      </c>
      <c r="AE1197" s="40">
        <f>_xll.qlInterestRateIndexFixingDate($AA$21,AF1197)</f>
        <v>47771</v>
      </c>
      <c r="AF1197" s="40">
        <f>_xll.qlCalendarAdvance(calendar,$AF1196,AD1197,,,trigger)</f>
        <v>47773</v>
      </c>
      <c r="AG1197" s="40">
        <f>_xll.qlInterestRateIndexMaturity($AA$21,AF1197,)</f>
        <v>47865</v>
      </c>
      <c r="AH1197" s="43" t="e">
        <f>_xll.qlTenorBasisValue(TenorBasis3M,AF1197,_xll.ohTrigger(trigger,$AA$36))</f>
        <v>#NUM!</v>
      </c>
      <c r="AI1197" s="90" t="e">
        <f>_xll.qlTenorBasisForwardRate(TenorBasis3M,AF1197,_xll.ohTrigger(trigger,$AA$36))</f>
        <v>#NUM!</v>
      </c>
      <c r="AJ1197" s="90">
        <f>_xll.qlIndexFixing($AA$21,$AE1197,TRUE,_xll.ohTrigger(trigger))</f>
        <v>2.1007684450037457E-2</v>
      </c>
      <c r="AK1197" s="43" t="e">
        <f>_xll.qlIndexFixing($AA$6,$AE1197,TRUE,trigger)</f>
        <v>#NUM!</v>
      </c>
      <c r="AL1197" s="45" t="e">
        <f t="shared" si="34"/>
        <v>#NUM!</v>
      </c>
    </row>
    <row r="1198" spans="30:38" x14ac:dyDescent="0.2">
      <c r="AD1198" s="122" t="s">
        <v>88</v>
      </c>
      <c r="AE1198" s="40">
        <f>_xll.qlInterestRateIndexFixingDate($AA$21,AF1198)</f>
        <v>47778</v>
      </c>
      <c r="AF1198" s="40">
        <f>_xll.qlCalendarAdvance(calendar,$AF1197,AD1198,,,trigger)</f>
        <v>47780</v>
      </c>
      <c r="AG1198" s="40">
        <f>_xll.qlInterestRateIndexMaturity($AA$21,AF1198,)</f>
        <v>47872</v>
      </c>
      <c r="AH1198" s="43" t="e">
        <f>_xll.qlTenorBasisValue(TenorBasis3M,AF1198,_xll.ohTrigger(trigger,$AA$36))</f>
        <v>#NUM!</v>
      </c>
      <c r="AI1198" s="90" t="e">
        <f>_xll.qlTenorBasisForwardRate(TenorBasis3M,AF1198,_xll.ohTrigger(trigger,$AA$36))</f>
        <v>#NUM!</v>
      </c>
      <c r="AJ1198" s="90">
        <f>_xll.qlIndexFixing($AA$21,$AE1198,TRUE,_xll.ohTrigger(trigger))</f>
        <v>2.1001037732786953E-2</v>
      </c>
      <c r="AK1198" s="43" t="e">
        <f>_xll.qlIndexFixing($AA$6,$AE1198,TRUE,trigger)</f>
        <v>#NUM!</v>
      </c>
      <c r="AL1198" s="45" t="e">
        <f t="shared" si="34"/>
        <v>#NUM!</v>
      </c>
    </row>
    <row r="1199" spans="30:38" x14ac:dyDescent="0.2">
      <c r="AD1199" s="122" t="s">
        <v>88</v>
      </c>
      <c r="AE1199" s="40">
        <f>_xll.qlInterestRateIndexFixingDate($AA$21,AF1199)</f>
        <v>47785</v>
      </c>
      <c r="AF1199" s="40">
        <f>_xll.qlCalendarAdvance(calendar,$AF1198,AD1199,,,trigger)</f>
        <v>47787</v>
      </c>
      <c r="AG1199" s="40">
        <f>_xll.qlInterestRateIndexMaturity($AA$21,AF1199,)</f>
        <v>47879</v>
      </c>
      <c r="AH1199" s="43" t="e">
        <f>_xll.qlTenorBasisValue(TenorBasis3M,AF1199,_xll.ohTrigger(trigger,$AA$36))</f>
        <v>#NUM!</v>
      </c>
      <c r="AI1199" s="90" t="e">
        <f>_xll.qlTenorBasisForwardRate(TenorBasis3M,AF1199,_xll.ohTrigger(trigger,$AA$36))</f>
        <v>#NUM!</v>
      </c>
      <c r="AJ1199" s="90">
        <f>_xll.qlIndexFixing($AA$21,$AE1199,TRUE,_xll.ohTrigger(trigger))</f>
        <v>2.0994352025137712E-2</v>
      </c>
      <c r="AK1199" s="43" t="e">
        <f>_xll.qlIndexFixing($AA$6,$AE1199,TRUE,trigger)</f>
        <v>#NUM!</v>
      </c>
      <c r="AL1199" s="45" t="e">
        <f t="shared" si="34"/>
        <v>#NUM!</v>
      </c>
    </row>
    <row r="1200" spans="30:38" x14ac:dyDescent="0.2">
      <c r="AD1200" s="122" t="s">
        <v>88</v>
      </c>
      <c r="AE1200" s="40">
        <f>_xll.qlInterestRateIndexFixingDate($AA$21,AF1200)</f>
        <v>47792</v>
      </c>
      <c r="AF1200" s="40">
        <f>_xll.qlCalendarAdvance(calendar,$AF1199,AD1200,,,trigger)</f>
        <v>47794</v>
      </c>
      <c r="AG1200" s="40">
        <f>_xll.qlInterestRateIndexMaturity($AA$21,AF1200,)</f>
        <v>47886</v>
      </c>
      <c r="AH1200" s="43" t="e">
        <f>_xll.qlTenorBasisValue(TenorBasis3M,AF1200,_xll.ohTrigger(trigger,$AA$36))</f>
        <v>#NUM!</v>
      </c>
      <c r="AI1200" s="90" t="e">
        <f>_xll.qlTenorBasisForwardRate(TenorBasis3M,AF1200,_xll.ohTrigger(trigger,$AA$36))</f>
        <v>#NUM!</v>
      </c>
      <c r="AJ1200" s="90">
        <f>_xll.qlIndexFixing($AA$21,$AE1200,TRUE,_xll.ohTrigger(trigger))</f>
        <v>2.0987627327290446E-2</v>
      </c>
      <c r="AK1200" s="43" t="e">
        <f>_xll.qlIndexFixing($AA$6,$AE1200,TRUE,trigger)</f>
        <v>#NUM!</v>
      </c>
      <c r="AL1200" s="45" t="e">
        <f t="shared" si="34"/>
        <v>#NUM!</v>
      </c>
    </row>
    <row r="1201" spans="30:38" x14ac:dyDescent="0.2">
      <c r="AD1201" s="122" t="s">
        <v>88</v>
      </c>
      <c r="AE1201" s="40">
        <f>_xll.qlInterestRateIndexFixingDate($AA$21,AF1201)</f>
        <v>47799</v>
      </c>
      <c r="AF1201" s="40">
        <f>_xll.qlCalendarAdvance(calendar,$AF1200,AD1201,,,trigger)</f>
        <v>47801</v>
      </c>
      <c r="AG1201" s="40">
        <f>_xll.qlInterestRateIndexMaturity($AA$21,AF1201,)</f>
        <v>47893</v>
      </c>
      <c r="AH1201" s="43" t="e">
        <f>_xll.qlTenorBasisValue(TenorBasis3M,AF1201,_xll.ohTrigger(trigger,$AA$36))</f>
        <v>#NUM!</v>
      </c>
      <c r="AI1201" s="90" t="e">
        <f>_xll.qlTenorBasisForwardRate(TenorBasis3M,AF1201,_xll.ohTrigger(trigger,$AA$36))</f>
        <v>#NUM!</v>
      </c>
      <c r="AJ1201" s="90">
        <f>_xll.qlIndexFixing($AA$21,$AE1201,TRUE,_xll.ohTrigger(trigger))</f>
        <v>2.0980863639443254E-2</v>
      </c>
      <c r="AK1201" s="43" t="e">
        <f>_xll.qlIndexFixing($AA$6,$AE1201,TRUE,trigger)</f>
        <v>#NUM!</v>
      </c>
      <c r="AL1201" s="45" t="e">
        <f t="shared" si="34"/>
        <v>#NUM!</v>
      </c>
    </row>
    <row r="1202" spans="30:38" x14ac:dyDescent="0.2">
      <c r="AD1202" s="122" t="s">
        <v>88</v>
      </c>
      <c r="AE1202" s="40">
        <f>_xll.qlInterestRateIndexFixingDate($AA$21,AF1202)</f>
        <v>47806</v>
      </c>
      <c r="AF1202" s="40">
        <f>_xll.qlCalendarAdvance(calendar,$AF1201,AD1202,,,trigger)</f>
        <v>47808</v>
      </c>
      <c r="AG1202" s="40">
        <f>_xll.qlInterestRateIndexMaturity($AA$21,AF1202,)</f>
        <v>47900</v>
      </c>
      <c r="AH1202" s="43" t="e">
        <f>_xll.qlTenorBasisValue(TenorBasis3M,AF1202,_xll.ohTrigger(trigger,$AA$36))</f>
        <v>#NUM!</v>
      </c>
      <c r="AI1202" s="90" t="e">
        <f>_xll.qlTenorBasisForwardRate(TenorBasis3M,AF1202,_xll.ohTrigger(trigger,$AA$36))</f>
        <v>#NUM!</v>
      </c>
      <c r="AJ1202" s="90">
        <f>_xll.qlIndexFixing($AA$21,$AE1202,TRUE,_xll.ohTrigger(trigger))</f>
        <v>2.0974060961795979E-2</v>
      </c>
      <c r="AK1202" s="43" t="e">
        <f>_xll.qlIndexFixing($AA$6,$AE1202,TRUE,trigger)</f>
        <v>#NUM!</v>
      </c>
      <c r="AL1202" s="45" t="e">
        <f t="shared" si="34"/>
        <v>#NUM!</v>
      </c>
    </row>
    <row r="1203" spans="30:38" x14ac:dyDescent="0.2">
      <c r="AD1203" s="122" t="s">
        <v>88</v>
      </c>
      <c r="AE1203" s="40">
        <f>_xll.qlInterestRateIndexFixingDate($AA$21,AF1203)</f>
        <v>47813</v>
      </c>
      <c r="AF1203" s="40">
        <f>_xll.qlCalendarAdvance(calendar,$AF1202,AD1203,,,trigger)</f>
        <v>47815</v>
      </c>
      <c r="AG1203" s="40">
        <f>_xll.qlInterestRateIndexMaturity($AA$21,AF1203,)</f>
        <v>47907</v>
      </c>
      <c r="AH1203" s="43" t="e">
        <f>_xll.qlTenorBasisValue(TenorBasis3M,AF1203,_xll.ohTrigger(trigger,$AA$36))</f>
        <v>#NUM!</v>
      </c>
      <c r="AI1203" s="90" t="e">
        <f>_xll.qlTenorBasisForwardRate(TenorBasis3M,AF1203,_xll.ohTrigger(trigger,$AA$36))</f>
        <v>#NUM!</v>
      </c>
      <c r="AJ1203" s="90">
        <f>_xll.qlIndexFixing($AA$21,$AE1203,TRUE,_xll.ohTrigger(trigger))</f>
        <v>2.0967219294554543E-2</v>
      </c>
      <c r="AK1203" s="43" t="e">
        <f>_xll.qlIndexFixing($AA$6,$AE1203,TRUE,trigger)</f>
        <v>#NUM!</v>
      </c>
      <c r="AL1203" s="45" t="e">
        <f t="shared" si="34"/>
        <v>#NUM!</v>
      </c>
    </row>
    <row r="1204" spans="30:38" x14ac:dyDescent="0.2">
      <c r="AD1204" s="122" t="s">
        <v>88</v>
      </c>
      <c r="AE1204" s="40">
        <f>_xll.qlInterestRateIndexFixingDate($AA$21,AF1204)</f>
        <v>47820</v>
      </c>
      <c r="AF1204" s="40">
        <f>_xll.qlCalendarAdvance(calendar,$AF1203,AD1204,,,trigger)</f>
        <v>47822</v>
      </c>
      <c r="AG1204" s="40">
        <f>_xll.qlInterestRateIndexMaturity($AA$21,AF1204,)</f>
        <v>47912</v>
      </c>
      <c r="AH1204" s="43" t="e">
        <f>_xll.qlTenorBasisValue(TenorBasis3M,AF1204,_xll.ohTrigger(trigger,$AA$36))</f>
        <v>#NUM!</v>
      </c>
      <c r="AI1204" s="90" t="e">
        <f>_xll.qlTenorBasisForwardRate(TenorBasis3M,AF1204,_xll.ohTrigger(trigger,$AA$36))</f>
        <v>#NUM!</v>
      </c>
      <c r="AJ1204" s="90">
        <f>_xll.qlIndexFixing($AA$21,$AE1204,TRUE,_xll.ohTrigger(trigger))</f>
        <v>2.0960117775111975E-2</v>
      </c>
      <c r="AK1204" s="43" t="e">
        <f>_xll.qlIndexFixing($AA$6,$AE1204,TRUE,trigger)</f>
        <v>#NUM!</v>
      </c>
      <c r="AL1204" s="45" t="e">
        <f t="shared" si="34"/>
        <v>#NUM!</v>
      </c>
    </row>
    <row r="1205" spans="30:38" x14ac:dyDescent="0.2">
      <c r="AD1205" s="122" t="s">
        <v>88</v>
      </c>
      <c r="AE1205" s="40">
        <f>_xll.qlInterestRateIndexFixingDate($AA$21,AF1205)</f>
        <v>47827</v>
      </c>
      <c r="AF1205" s="40">
        <f>_xll.qlCalendarAdvance(calendar,$AF1204,AD1205,,,trigger)</f>
        <v>47829</v>
      </c>
      <c r="AG1205" s="40">
        <f>_xll.qlInterestRateIndexMaturity($AA$21,AF1205,)</f>
        <v>47919</v>
      </c>
      <c r="AH1205" s="43" t="e">
        <f>_xll.qlTenorBasisValue(TenorBasis3M,AF1205,_xll.ohTrigger(trigger,$AA$36))</f>
        <v>#NUM!</v>
      </c>
      <c r="AI1205" s="90" t="e">
        <f>_xll.qlTenorBasisForwardRate(TenorBasis3M,AF1205,_xll.ohTrigger(trigger,$AA$36))</f>
        <v>#NUM!</v>
      </c>
      <c r="AJ1205" s="90">
        <f>_xll.qlIndexFixing($AA$21,$AE1205,TRUE,_xll.ohTrigger(trigger))</f>
        <v>2.0953204501968692E-2</v>
      </c>
      <c r="AK1205" s="43" t="e">
        <f>_xll.qlIndexFixing($AA$6,$AE1205,TRUE,trigger)</f>
        <v>#NUM!</v>
      </c>
      <c r="AL1205" s="45" t="e">
        <f t="shared" si="34"/>
        <v>#NUM!</v>
      </c>
    </row>
    <row r="1206" spans="30:38" x14ac:dyDescent="0.2">
      <c r="AD1206" s="122" t="s">
        <v>88</v>
      </c>
      <c r="AE1206" s="40">
        <f>_xll.qlInterestRateIndexFixingDate($AA$21,AF1206)</f>
        <v>47834</v>
      </c>
      <c r="AF1206" s="40">
        <f>_xll.qlCalendarAdvance(calendar,$AF1205,AD1206,,,trigger)</f>
        <v>47836</v>
      </c>
      <c r="AG1206" s="40">
        <f>_xll.qlInterestRateIndexMaturity($AA$21,AF1206,)</f>
        <v>47926</v>
      </c>
      <c r="AH1206" s="43" t="e">
        <f>_xll.qlTenorBasisValue(TenorBasis3M,AF1206,_xll.ohTrigger(trigger,$AA$36))</f>
        <v>#NUM!</v>
      </c>
      <c r="AI1206" s="90" t="e">
        <f>_xll.qlTenorBasisForwardRate(TenorBasis3M,AF1206,_xll.ohTrigger(trigger,$AA$36))</f>
        <v>#NUM!</v>
      </c>
      <c r="AJ1206" s="90">
        <f>_xll.qlIndexFixing($AA$21,$AE1206,TRUE,_xll.ohTrigger(trigger))</f>
        <v>2.0946252244073982E-2</v>
      </c>
      <c r="AK1206" s="43" t="e">
        <f>_xll.qlIndexFixing($AA$6,$AE1206,TRUE,trigger)</f>
        <v>#NUM!</v>
      </c>
      <c r="AL1206" s="45" t="e">
        <f t="shared" si="34"/>
        <v>#NUM!</v>
      </c>
    </row>
    <row r="1207" spans="30:38" x14ac:dyDescent="0.2">
      <c r="AD1207" s="122" t="s">
        <v>88</v>
      </c>
      <c r="AE1207" s="40">
        <f>_xll.qlInterestRateIndexFixingDate($AA$21,AF1207)</f>
        <v>47840</v>
      </c>
      <c r="AF1207" s="40">
        <f>_xll.qlCalendarAdvance(calendar,$AF1206,AD1207,,,trigger)</f>
        <v>47844</v>
      </c>
      <c r="AG1207" s="40">
        <f>_xll.qlInterestRateIndexMaturity($AA$21,AF1207,)</f>
        <v>47934</v>
      </c>
      <c r="AH1207" s="43" t="e">
        <f>_xll.qlTenorBasisValue(TenorBasis3M,AF1207,_xll.ohTrigger(trigger,$AA$36))</f>
        <v>#NUM!</v>
      </c>
      <c r="AI1207" s="90" t="e">
        <f>_xll.qlTenorBasisForwardRate(TenorBasis3M,AF1207,_xll.ohTrigger(trigger,$AA$36))</f>
        <v>#NUM!</v>
      </c>
      <c r="AJ1207" s="90">
        <f>_xll.qlIndexFixing($AA$21,$AE1207,TRUE,_xll.ohTrigger(trigger))</f>
        <v>2.0938259070310217E-2</v>
      </c>
      <c r="AK1207" s="43" t="e">
        <f>_xll.qlIndexFixing($AA$6,$AE1207,TRUE,trigger)</f>
        <v>#NUM!</v>
      </c>
      <c r="AL1207" s="45" t="e">
        <f t="shared" si="34"/>
        <v>#NUM!</v>
      </c>
    </row>
    <row r="1208" spans="30:38" x14ac:dyDescent="0.2">
      <c r="AD1208" s="122" t="s">
        <v>88</v>
      </c>
      <c r="AE1208" s="40">
        <f>_xll.qlInterestRateIndexFixingDate($AA$21,AF1208)</f>
        <v>47848</v>
      </c>
      <c r="AF1208" s="40">
        <f>_xll.qlCalendarAdvance(calendar,$AF1207,AD1208,,,trigger)</f>
        <v>47851</v>
      </c>
      <c r="AG1208" s="40">
        <f>_xll.qlInterestRateIndexMaturity($AA$21,AF1208,)</f>
        <v>47941</v>
      </c>
      <c r="AH1208" s="43" t="e">
        <f>_xll.qlTenorBasisValue(TenorBasis3M,AF1208,_xll.ohTrigger(trigger,$AA$36))</f>
        <v>#NUM!</v>
      </c>
      <c r="AI1208" s="90" t="e">
        <f>_xll.qlTenorBasisForwardRate(TenorBasis3M,AF1208,_xll.ohTrigger(trigger,$AA$36))</f>
        <v>#NUM!</v>
      </c>
      <c r="AJ1208" s="90">
        <f>_xll.qlIndexFixing($AA$21,$AE1208,TRUE,_xll.ohTrigger(trigger))</f>
        <v>2.0931223274345712E-2</v>
      </c>
      <c r="AK1208" s="43" t="e">
        <f>_xll.qlIndexFixing($AA$6,$AE1208,TRUE,trigger)</f>
        <v>#NUM!</v>
      </c>
      <c r="AL1208" s="45" t="e">
        <f t="shared" si="34"/>
        <v>#NUM!</v>
      </c>
    </row>
    <row r="1209" spans="30:38" x14ac:dyDescent="0.2">
      <c r="AD1209" s="122" t="s">
        <v>88</v>
      </c>
      <c r="AE1209" s="40">
        <f>_xll.qlInterestRateIndexFixingDate($AA$21,AF1209)</f>
        <v>47856</v>
      </c>
      <c r="AF1209" s="40">
        <f>_xll.qlCalendarAdvance(calendar,$AF1208,AD1209,,,trigger)</f>
        <v>47858</v>
      </c>
      <c r="AG1209" s="40">
        <f>_xll.qlInterestRateIndexMaturity($AA$21,AF1209,)</f>
        <v>47948</v>
      </c>
      <c r="AH1209" s="43" t="e">
        <f>_xll.qlTenorBasisValue(TenorBasis3M,AF1209,_xll.ohTrigger(trigger,$AA$36))</f>
        <v>#NUM!</v>
      </c>
      <c r="AI1209" s="90" t="e">
        <f>_xll.qlTenorBasisForwardRate(TenorBasis3M,AF1209,_xll.ohTrigger(trigger,$AA$36))</f>
        <v>#NUM!</v>
      </c>
      <c r="AJ1209" s="90">
        <f>_xll.qlIndexFixing($AA$21,$AE1209,TRUE,_xll.ohTrigger(trigger))</f>
        <v>2.0924148494270156E-2</v>
      </c>
      <c r="AK1209" s="43" t="e">
        <f>_xll.qlIndexFixing($AA$6,$AE1209,TRUE,trigger)</f>
        <v>#NUM!</v>
      </c>
      <c r="AL1209" s="45" t="e">
        <f t="shared" si="34"/>
        <v>#NUM!</v>
      </c>
    </row>
    <row r="1210" spans="30:38" x14ac:dyDescent="0.2">
      <c r="AD1210" s="122" t="s">
        <v>88</v>
      </c>
      <c r="AE1210" s="40">
        <f>_xll.qlInterestRateIndexFixingDate($AA$21,AF1210)</f>
        <v>47863</v>
      </c>
      <c r="AF1210" s="40">
        <f>_xll.qlCalendarAdvance(calendar,$AF1209,AD1210,,,trigger)</f>
        <v>47865</v>
      </c>
      <c r="AG1210" s="40">
        <f>_xll.qlInterestRateIndexMaturity($AA$21,AF1210,)</f>
        <v>47955</v>
      </c>
      <c r="AH1210" s="43" t="e">
        <f>_xll.qlTenorBasisValue(TenorBasis3M,AF1210,_xll.ohTrigger(trigger,$AA$36))</f>
        <v>#NUM!</v>
      </c>
      <c r="AI1210" s="90" t="e">
        <f>_xll.qlTenorBasisForwardRate(TenorBasis3M,AF1210,_xll.ohTrigger(trigger,$AA$36))</f>
        <v>#NUM!</v>
      </c>
      <c r="AJ1210" s="90">
        <f>_xll.qlIndexFixing($AA$21,$AE1210,TRUE,_xll.ohTrigger(trigger))</f>
        <v>2.0917034730287831E-2</v>
      </c>
      <c r="AK1210" s="43" t="e">
        <f>_xll.qlIndexFixing($AA$6,$AE1210,TRUE,trigger)</f>
        <v>#NUM!</v>
      </c>
      <c r="AL1210" s="45" t="e">
        <f t="shared" si="34"/>
        <v>#NUM!</v>
      </c>
    </row>
    <row r="1211" spans="30:38" x14ac:dyDescent="0.2">
      <c r="AD1211" s="122" t="s">
        <v>88</v>
      </c>
      <c r="AE1211" s="40">
        <f>_xll.qlInterestRateIndexFixingDate($AA$21,AF1211)</f>
        <v>47870</v>
      </c>
      <c r="AF1211" s="40">
        <f>_xll.qlCalendarAdvance(calendar,$AF1210,AD1211,,,trigger)</f>
        <v>47872</v>
      </c>
      <c r="AG1211" s="40">
        <f>_xll.qlInterestRateIndexMaturity($AA$21,AF1211,)</f>
        <v>47962</v>
      </c>
      <c r="AH1211" s="43" t="e">
        <f>_xll.qlTenorBasisValue(TenorBasis3M,AF1211,_xll.ohTrigger(trigger,$AA$36))</f>
        <v>#NUM!</v>
      </c>
      <c r="AI1211" s="90" t="e">
        <f>_xll.qlTenorBasisForwardRate(TenorBasis3M,AF1211,_xll.ohTrigger(trigger,$AA$36))</f>
        <v>#NUM!</v>
      </c>
      <c r="AJ1211" s="90">
        <f>_xll.qlIndexFixing($AA$21,$AE1211,TRUE,_xll.ohTrigger(trigger))</f>
        <v>2.0909881982607459E-2</v>
      </c>
      <c r="AK1211" s="43" t="e">
        <f>_xll.qlIndexFixing($AA$6,$AE1211,TRUE,trigger)</f>
        <v>#NUM!</v>
      </c>
      <c r="AL1211" s="45" t="e">
        <f t="shared" si="34"/>
        <v>#NUM!</v>
      </c>
    </row>
    <row r="1212" spans="30:38" x14ac:dyDescent="0.2">
      <c r="AD1212" s="122" t="s">
        <v>88</v>
      </c>
      <c r="AE1212" s="40">
        <f>_xll.qlInterestRateIndexFixingDate($AA$21,AF1212)</f>
        <v>47877</v>
      </c>
      <c r="AF1212" s="40">
        <f>_xll.qlCalendarAdvance(calendar,$AF1211,AD1212,,,trigger)</f>
        <v>47879</v>
      </c>
      <c r="AG1212" s="40">
        <f>_xll.qlInterestRateIndexMaturity($AA$21,AF1212,)</f>
        <v>47968</v>
      </c>
      <c r="AH1212" s="43" t="e">
        <f>_xll.qlTenorBasisValue(TenorBasis3M,AF1212,_xll.ohTrigger(trigger,$AA$36))</f>
        <v>#NUM!</v>
      </c>
      <c r="AI1212" s="90" t="e">
        <f>_xll.qlTenorBasisForwardRate(TenorBasis3M,AF1212,_xll.ohTrigger(trigger,$AA$36))</f>
        <v>#NUM!</v>
      </c>
      <c r="AJ1212" s="90">
        <f>_xll.qlIndexFixing($AA$21,$AE1212,TRUE,_xll.ohTrigger(trigger))</f>
        <v>2.0902605374057571E-2</v>
      </c>
      <c r="AK1212" s="43" t="e">
        <f>_xll.qlIndexFixing($AA$6,$AE1212,TRUE,trigger)</f>
        <v>#NUM!</v>
      </c>
      <c r="AL1212" s="45" t="e">
        <f t="shared" si="34"/>
        <v>#NUM!</v>
      </c>
    </row>
    <row r="1213" spans="30:38" x14ac:dyDescent="0.2">
      <c r="AD1213" s="122" t="s">
        <v>88</v>
      </c>
      <c r="AE1213" s="40">
        <f>_xll.qlInterestRateIndexFixingDate($AA$21,AF1213)</f>
        <v>47884</v>
      </c>
      <c r="AF1213" s="40">
        <f>_xll.qlCalendarAdvance(calendar,$AF1212,AD1213,,,trigger)</f>
        <v>47886</v>
      </c>
      <c r="AG1213" s="40">
        <f>_xll.qlInterestRateIndexMaturity($AA$21,AF1213,)</f>
        <v>47975</v>
      </c>
      <c r="AH1213" s="43" t="e">
        <f>_xll.qlTenorBasisValue(TenorBasis3M,AF1213,_xll.ohTrigger(trigger,$AA$36))</f>
        <v>#NUM!</v>
      </c>
      <c r="AI1213" s="90" t="e">
        <f>_xll.qlTenorBasisForwardRate(TenorBasis3M,AF1213,_xll.ohTrigger(trigger,$AA$36))</f>
        <v>#NUM!</v>
      </c>
      <c r="AJ1213" s="90">
        <f>_xll.qlIndexFixing($AA$21,$AE1213,TRUE,_xll.ohTrigger(trigger))</f>
        <v>2.0895377862616103E-2</v>
      </c>
      <c r="AK1213" s="43" t="e">
        <f>_xll.qlIndexFixing($AA$6,$AE1213,TRUE,trigger)</f>
        <v>#NUM!</v>
      </c>
      <c r="AL1213" s="45" t="e">
        <f t="shared" si="34"/>
        <v>#NUM!</v>
      </c>
    </row>
    <row r="1214" spans="30:38" x14ac:dyDescent="0.2">
      <c r="AD1214" s="122" t="s">
        <v>88</v>
      </c>
      <c r="AE1214" s="40">
        <f>_xll.qlInterestRateIndexFixingDate($AA$21,AF1214)</f>
        <v>47891</v>
      </c>
      <c r="AF1214" s="40">
        <f>_xll.qlCalendarAdvance(calendar,$AF1213,AD1214,,,trigger)</f>
        <v>47893</v>
      </c>
      <c r="AG1214" s="40">
        <f>_xll.qlInterestRateIndexMaturity($AA$21,AF1214,)</f>
        <v>47982</v>
      </c>
      <c r="AH1214" s="43" t="e">
        <f>_xll.qlTenorBasisValue(TenorBasis3M,AF1214,_xll.ohTrigger(trigger,$AA$36))</f>
        <v>#NUM!</v>
      </c>
      <c r="AI1214" s="90" t="e">
        <f>_xll.qlTenorBasisForwardRate(TenorBasis3M,AF1214,_xll.ohTrigger(trigger,$AA$36))</f>
        <v>#NUM!</v>
      </c>
      <c r="AJ1214" s="90">
        <f>_xll.qlIndexFixing($AA$21,$AE1214,TRUE,_xll.ohTrigger(trigger))</f>
        <v>2.0888111370199785E-2</v>
      </c>
      <c r="AK1214" s="43" t="e">
        <f>_xll.qlIndexFixing($AA$6,$AE1214,TRUE,trigger)</f>
        <v>#NUM!</v>
      </c>
      <c r="AL1214" s="45" t="e">
        <f t="shared" si="34"/>
        <v>#NUM!</v>
      </c>
    </row>
    <row r="1215" spans="30:38" x14ac:dyDescent="0.2">
      <c r="AD1215" s="122" t="s">
        <v>88</v>
      </c>
      <c r="AE1215" s="40">
        <f>_xll.qlInterestRateIndexFixingDate($AA$21,AF1215)</f>
        <v>47898</v>
      </c>
      <c r="AF1215" s="40">
        <f>_xll.qlCalendarAdvance(calendar,$AF1214,AD1215,,,trigger)</f>
        <v>47900</v>
      </c>
      <c r="AG1215" s="40">
        <f>_xll.qlInterestRateIndexMaturity($AA$21,AF1215,)</f>
        <v>47989</v>
      </c>
      <c r="AH1215" s="43" t="e">
        <f>_xll.qlTenorBasisValue(TenorBasis3M,AF1215,_xll.ohTrigger(trigger,$AA$36))</f>
        <v>#NUM!</v>
      </c>
      <c r="AI1215" s="90" t="e">
        <f>_xll.qlTenorBasisForwardRate(TenorBasis3M,AF1215,_xll.ohTrigger(trigger,$AA$36))</f>
        <v>#NUM!</v>
      </c>
      <c r="AJ1215" s="90">
        <f>_xll.qlIndexFixing($AA$21,$AE1215,TRUE,_xll.ohTrigger(trigger))</f>
        <v>2.0880805897017882E-2</v>
      </c>
      <c r="AK1215" s="43" t="e">
        <f>_xll.qlIndexFixing($AA$6,$AE1215,TRUE,trigger)</f>
        <v>#NUM!</v>
      </c>
      <c r="AL1215" s="45" t="e">
        <f t="shared" si="34"/>
        <v>#NUM!</v>
      </c>
    </row>
    <row r="1216" spans="30:38" x14ac:dyDescent="0.2">
      <c r="AD1216" s="122" t="s">
        <v>88</v>
      </c>
      <c r="AE1216" s="40">
        <f>_xll.qlInterestRateIndexFixingDate($AA$21,AF1216)</f>
        <v>47905</v>
      </c>
      <c r="AF1216" s="40">
        <f>_xll.qlCalendarAdvance(calendar,$AF1215,AD1216,,,trigger)</f>
        <v>47907</v>
      </c>
      <c r="AG1216" s="40">
        <f>_xll.qlInterestRateIndexMaturity($AA$21,AF1216,)</f>
        <v>47998</v>
      </c>
      <c r="AH1216" s="43" t="e">
        <f>_xll.qlTenorBasisValue(TenorBasis3M,AF1216,_xll.ohTrigger(trigger,$AA$36))</f>
        <v>#NUM!</v>
      </c>
      <c r="AI1216" s="90" t="e">
        <f>_xll.qlTenorBasisForwardRate(TenorBasis3M,AF1216,_xll.ohTrigger(trigger,$AA$36))</f>
        <v>#NUM!</v>
      </c>
      <c r="AJ1216" s="90">
        <f>_xll.qlIndexFixing($AA$21,$AE1216,TRUE,_xll.ohTrigger(trigger))</f>
        <v>2.0873605245348498E-2</v>
      </c>
      <c r="AK1216" s="43" t="e">
        <f>_xll.qlIndexFixing($AA$6,$AE1216,TRUE,trigger)</f>
        <v>#NUM!</v>
      </c>
      <c r="AL1216" s="45" t="e">
        <f t="shared" si="34"/>
        <v>#NUM!</v>
      </c>
    </row>
    <row r="1217" spans="30:38" x14ac:dyDescent="0.2">
      <c r="AD1217" s="122" t="s">
        <v>88</v>
      </c>
      <c r="AE1217" s="40">
        <f>_xll.qlInterestRateIndexFixingDate($AA$21,AF1217)</f>
        <v>47912</v>
      </c>
      <c r="AF1217" s="40">
        <f>_xll.qlCalendarAdvance(calendar,$AF1216,AD1217,,,trigger)</f>
        <v>47914</v>
      </c>
      <c r="AG1217" s="40">
        <f>_xll.qlInterestRateIndexMaturity($AA$21,AF1217,)</f>
        <v>48008</v>
      </c>
      <c r="AH1217" s="43" t="e">
        <f>_xll.qlTenorBasisValue(TenorBasis3M,AF1217,_xll.ohTrigger(trigger,$AA$36))</f>
        <v>#NUM!</v>
      </c>
      <c r="AI1217" s="90" t="e">
        <f>_xll.qlTenorBasisForwardRate(TenorBasis3M,AF1217,_xll.ohTrigger(trigger,$AA$36))</f>
        <v>#NUM!</v>
      </c>
      <c r="AJ1217" s="90">
        <f>_xll.qlIndexFixing($AA$21,$AE1217,TRUE,_xll.ohTrigger(trigger))</f>
        <v>2.0866419177770695E-2</v>
      </c>
      <c r="AK1217" s="43" t="e">
        <f>_xll.qlIndexFixing($AA$6,$AE1217,TRUE,trigger)</f>
        <v>#NUM!</v>
      </c>
      <c r="AL1217" s="45" t="e">
        <f t="shared" si="34"/>
        <v>#NUM!</v>
      </c>
    </row>
    <row r="1218" spans="30:38" x14ac:dyDescent="0.2">
      <c r="AD1218" s="122" t="s">
        <v>88</v>
      </c>
      <c r="AE1218" s="40">
        <f>_xll.qlInterestRateIndexFixingDate($AA$21,AF1218)</f>
        <v>47919</v>
      </c>
      <c r="AF1218" s="40">
        <f>_xll.qlCalendarAdvance(calendar,$AF1217,AD1218,,,trigger)</f>
        <v>47921</v>
      </c>
      <c r="AG1218" s="40">
        <f>_xll.qlInterestRateIndexMaturity($AA$21,AF1218,)</f>
        <v>48015</v>
      </c>
      <c r="AH1218" s="43" t="e">
        <f>_xll.qlTenorBasisValue(TenorBasis3M,AF1218,_xll.ohTrigger(trigger,$AA$36))</f>
        <v>#NUM!</v>
      </c>
      <c r="AI1218" s="90" t="e">
        <f>_xll.qlTenorBasisForwardRate(TenorBasis3M,AF1218,_xll.ohTrigger(trigger,$AA$36))</f>
        <v>#NUM!</v>
      </c>
      <c r="AJ1218" s="90">
        <f>_xll.qlIndexFixing($AA$21,$AE1218,TRUE,_xll.ohTrigger(trigger))</f>
        <v>2.0858980692976616E-2</v>
      </c>
      <c r="AK1218" s="43" t="e">
        <f>_xll.qlIndexFixing($AA$6,$AE1218,TRUE,trigger)</f>
        <v>#NUM!</v>
      </c>
      <c r="AL1218" s="45" t="e">
        <f t="shared" si="34"/>
        <v>#NUM!</v>
      </c>
    </row>
    <row r="1219" spans="30:38" x14ac:dyDescent="0.2">
      <c r="AD1219" s="122" t="s">
        <v>88</v>
      </c>
      <c r="AE1219" s="40">
        <f>_xll.qlInterestRateIndexFixingDate($AA$21,AF1219)</f>
        <v>47926</v>
      </c>
      <c r="AF1219" s="40">
        <f>_xll.qlCalendarAdvance(calendar,$AF1218,AD1219,,,trigger)</f>
        <v>47928</v>
      </c>
      <c r="AG1219" s="40">
        <f>_xll.qlInterestRateIndexMaturity($AA$21,AF1219,)</f>
        <v>48022</v>
      </c>
      <c r="AH1219" s="43" t="e">
        <f>_xll.qlTenorBasisValue(TenorBasis3M,AF1219,_xll.ohTrigger(trigger,$AA$36))</f>
        <v>#NUM!</v>
      </c>
      <c r="AI1219" s="90" t="e">
        <f>_xll.qlTenorBasisForwardRate(TenorBasis3M,AF1219,_xll.ohTrigger(trigger,$AA$36))</f>
        <v>#NUM!</v>
      </c>
      <c r="AJ1219" s="90">
        <f>_xll.qlIndexFixing($AA$21,$AE1219,TRUE,_xll.ohTrigger(trigger))</f>
        <v>2.0851503217845624E-2</v>
      </c>
      <c r="AK1219" s="43" t="e">
        <f>_xll.qlIndexFixing($AA$6,$AE1219,TRUE,trigger)</f>
        <v>#NUM!</v>
      </c>
      <c r="AL1219" s="45" t="e">
        <f t="shared" si="34"/>
        <v>#NUM!</v>
      </c>
    </row>
    <row r="1220" spans="30:38" x14ac:dyDescent="0.2">
      <c r="AD1220" s="122" t="s">
        <v>88</v>
      </c>
      <c r="AE1220" s="40">
        <f>_xll.qlInterestRateIndexFixingDate($AA$21,AF1220)</f>
        <v>47933</v>
      </c>
      <c r="AF1220" s="40">
        <f>_xll.qlCalendarAdvance(calendar,$AF1219,AD1220,,,trigger)</f>
        <v>47935</v>
      </c>
      <c r="AG1220" s="40">
        <f>_xll.qlInterestRateIndexMaturity($AA$21,AF1220,)</f>
        <v>48029</v>
      </c>
      <c r="AH1220" s="43" t="e">
        <f>_xll.qlTenorBasisValue(TenorBasis3M,AF1220,_xll.ohTrigger(trigger,$AA$36))</f>
        <v>#NUM!</v>
      </c>
      <c r="AI1220" s="90" t="e">
        <f>_xll.qlTenorBasisForwardRate(TenorBasis3M,AF1220,_xll.ohTrigger(trigger,$AA$36))</f>
        <v>#NUM!</v>
      </c>
      <c r="AJ1220" s="90">
        <f>_xll.qlIndexFixing($AA$21,$AE1220,TRUE,_xll.ohTrigger(trigger))</f>
        <v>2.0843986752604765E-2</v>
      </c>
      <c r="AK1220" s="43" t="e">
        <f>_xll.qlIndexFixing($AA$6,$AE1220,TRUE,trigger)</f>
        <v>#NUM!</v>
      </c>
      <c r="AL1220" s="45" t="e">
        <f t="shared" ref="AL1220:AL1283" si="35">(AJ1220-AK1220)*10000</f>
        <v>#NUM!</v>
      </c>
    </row>
    <row r="1221" spans="30:38" x14ac:dyDescent="0.2">
      <c r="AD1221" s="122" t="s">
        <v>88</v>
      </c>
      <c r="AE1221" s="40">
        <f>_xll.qlInterestRateIndexFixingDate($AA$21,AF1221)</f>
        <v>47940</v>
      </c>
      <c r="AF1221" s="40">
        <f>_xll.qlCalendarAdvance(calendar,$AF1220,AD1221,,,trigger)</f>
        <v>47942</v>
      </c>
      <c r="AG1221" s="40">
        <f>_xll.qlInterestRateIndexMaturity($AA$21,AF1221,)</f>
        <v>48033</v>
      </c>
      <c r="AH1221" s="43" t="e">
        <f>_xll.qlTenorBasisValue(TenorBasis3M,AF1221,_xll.ohTrigger(trigger,$AA$36))</f>
        <v>#NUM!</v>
      </c>
      <c r="AI1221" s="90" t="e">
        <f>_xll.qlTenorBasisForwardRate(TenorBasis3M,AF1221,_xll.ohTrigger(trigger,$AA$36))</f>
        <v>#NUM!</v>
      </c>
      <c r="AJ1221" s="90">
        <f>_xll.qlIndexFixing($AA$21,$AE1221,TRUE,_xll.ohTrigger(trigger))</f>
        <v>2.0836266118640139E-2</v>
      </c>
      <c r="AK1221" s="43" t="e">
        <f>_xll.qlIndexFixing($AA$6,$AE1221,TRUE,trigger)</f>
        <v>#NUM!</v>
      </c>
      <c r="AL1221" s="45" t="e">
        <f t="shared" si="35"/>
        <v>#NUM!</v>
      </c>
    </row>
    <row r="1222" spans="30:38" x14ac:dyDescent="0.2">
      <c r="AD1222" s="122" t="s">
        <v>88</v>
      </c>
      <c r="AE1222" s="40">
        <f>_xll.qlInterestRateIndexFixingDate($AA$21,AF1222)</f>
        <v>47947</v>
      </c>
      <c r="AF1222" s="40">
        <f>_xll.qlCalendarAdvance(calendar,$AF1221,AD1222,,,trigger)</f>
        <v>47953</v>
      </c>
      <c r="AG1222" s="40">
        <f>_xll.qlInterestRateIndexMaturity($AA$21,AF1222,)</f>
        <v>48044</v>
      </c>
      <c r="AH1222" s="43" t="e">
        <f>_xll.qlTenorBasisValue(TenorBasis3M,AF1222,_xll.ohTrigger(trigger,$AA$36))</f>
        <v>#NUM!</v>
      </c>
      <c r="AI1222" s="90" t="e">
        <f>_xll.qlTenorBasisForwardRate(TenorBasis3M,AF1222,_xll.ohTrigger(trigger,$AA$36))</f>
        <v>#NUM!</v>
      </c>
      <c r="AJ1222" s="90">
        <f>_xll.qlIndexFixing($AA$21,$AE1222,TRUE,_xll.ohTrigger(trigger))</f>
        <v>2.0824329681467836E-2</v>
      </c>
      <c r="AK1222" s="43" t="e">
        <f>_xll.qlIndexFixing($AA$6,$AE1222,TRUE,trigger)</f>
        <v>#NUM!</v>
      </c>
      <c r="AL1222" s="45" t="e">
        <f t="shared" si="35"/>
        <v>#NUM!</v>
      </c>
    </row>
    <row r="1223" spans="30:38" x14ac:dyDescent="0.2">
      <c r="AD1223" s="122" t="s">
        <v>88</v>
      </c>
      <c r="AE1223" s="40">
        <f>_xll.qlInterestRateIndexFixingDate($AA$21,AF1223)</f>
        <v>47956</v>
      </c>
      <c r="AF1223" s="40">
        <f>_xll.qlCalendarAdvance(calendar,$AF1222,AD1223,,,trigger)</f>
        <v>47960</v>
      </c>
      <c r="AG1223" s="40">
        <f>_xll.qlInterestRateIndexMaturity($AA$21,AF1223,)</f>
        <v>48051</v>
      </c>
      <c r="AH1223" s="43" t="e">
        <f>_xll.qlTenorBasisValue(TenorBasis3M,AF1223,_xll.ohTrigger(trigger,$AA$36))</f>
        <v>#NUM!</v>
      </c>
      <c r="AI1223" s="90" t="e">
        <f>_xll.qlTenorBasisForwardRate(TenorBasis3M,AF1223,_xll.ohTrigger(trigger,$AA$36))</f>
        <v>#NUM!</v>
      </c>
      <c r="AJ1223" s="90">
        <f>_xll.qlIndexFixing($AA$21,$AE1223,TRUE,_xll.ohTrigger(trigger))</f>
        <v>2.0816683645755573E-2</v>
      </c>
      <c r="AK1223" s="43" t="e">
        <f>_xll.qlIndexFixing($AA$6,$AE1223,TRUE,trigger)</f>
        <v>#NUM!</v>
      </c>
      <c r="AL1223" s="45" t="e">
        <f t="shared" si="35"/>
        <v>#NUM!</v>
      </c>
    </row>
    <row r="1224" spans="30:38" x14ac:dyDescent="0.2">
      <c r="AD1224" s="122" t="s">
        <v>88</v>
      </c>
      <c r="AE1224" s="40">
        <f>_xll.qlInterestRateIndexFixingDate($AA$21,AF1224)</f>
        <v>47963</v>
      </c>
      <c r="AF1224" s="40">
        <f>_xll.qlCalendarAdvance(calendar,$AF1223,AD1224,,,trigger)</f>
        <v>47967</v>
      </c>
      <c r="AG1224" s="40">
        <f>_xll.qlInterestRateIndexMaturity($AA$21,AF1224,)</f>
        <v>48058</v>
      </c>
      <c r="AH1224" s="43" t="e">
        <f>_xll.qlTenorBasisValue(TenorBasis3M,AF1224,_xll.ohTrigger(trigger,$AA$36))</f>
        <v>#NUM!</v>
      </c>
      <c r="AI1224" s="90" t="e">
        <f>_xll.qlTenorBasisForwardRate(TenorBasis3M,AF1224,_xll.ohTrigger(trigger,$AA$36))</f>
        <v>#NUM!</v>
      </c>
      <c r="AJ1224" s="90">
        <f>_xll.qlIndexFixing($AA$21,$AE1224,TRUE,_xll.ohTrigger(trigger))</f>
        <v>2.080899862719383E-2</v>
      </c>
      <c r="AK1224" s="43" t="e">
        <f>_xll.qlIndexFixing($AA$6,$AE1224,TRUE,trigger)</f>
        <v>#NUM!</v>
      </c>
      <c r="AL1224" s="45" t="e">
        <f t="shared" si="35"/>
        <v>#NUM!</v>
      </c>
    </row>
    <row r="1225" spans="30:38" x14ac:dyDescent="0.2">
      <c r="AD1225" s="122" t="s">
        <v>88</v>
      </c>
      <c r="AE1225" s="40">
        <f>_xll.qlInterestRateIndexFixingDate($AA$21,AF1225)</f>
        <v>47970</v>
      </c>
      <c r="AF1225" s="40">
        <f>_xll.qlCalendarAdvance(calendar,$AF1224,AD1225,,,trigger)</f>
        <v>47974</v>
      </c>
      <c r="AG1225" s="40">
        <f>_xll.qlInterestRateIndexMaturity($AA$21,AF1225,)</f>
        <v>48066</v>
      </c>
      <c r="AH1225" s="43" t="e">
        <f>_xll.qlTenorBasisValue(TenorBasis3M,AF1225,_xll.ohTrigger(trigger,$AA$36))</f>
        <v>#NUM!</v>
      </c>
      <c r="AI1225" s="90" t="e">
        <f>_xll.qlTenorBasisForwardRate(TenorBasis3M,AF1225,_xll.ohTrigger(trigger,$AA$36))</f>
        <v>#NUM!</v>
      </c>
      <c r="AJ1225" s="90">
        <f>_xll.qlIndexFixing($AA$21,$AE1225,TRUE,_xll.ohTrigger(trigger))</f>
        <v>2.0801315242770201E-2</v>
      </c>
      <c r="AK1225" s="43" t="e">
        <f>_xll.qlIndexFixing($AA$6,$AE1225,TRUE,trigger)</f>
        <v>#NUM!</v>
      </c>
      <c r="AL1225" s="45" t="e">
        <f t="shared" si="35"/>
        <v>#NUM!</v>
      </c>
    </row>
    <row r="1226" spans="30:38" x14ac:dyDescent="0.2">
      <c r="AD1226" s="122" t="s">
        <v>88</v>
      </c>
      <c r="AE1226" s="40">
        <f>_xll.qlInterestRateIndexFixingDate($AA$21,AF1226)</f>
        <v>47977</v>
      </c>
      <c r="AF1226" s="40">
        <f>_xll.qlCalendarAdvance(calendar,$AF1225,AD1226,,,trigger)</f>
        <v>47981</v>
      </c>
      <c r="AG1226" s="40">
        <f>_xll.qlInterestRateIndexMaturity($AA$21,AF1226,)</f>
        <v>48073</v>
      </c>
      <c r="AH1226" s="43" t="e">
        <f>_xll.qlTenorBasisValue(TenorBasis3M,AF1226,_xll.ohTrigger(trigger,$AA$36))</f>
        <v>#NUM!</v>
      </c>
      <c r="AI1226" s="90" t="e">
        <f>_xll.qlTenorBasisForwardRate(TenorBasis3M,AF1226,_xll.ohTrigger(trigger,$AA$36))</f>
        <v>#NUM!</v>
      </c>
      <c r="AJ1226" s="90">
        <f>_xll.qlIndexFixing($AA$21,$AE1226,TRUE,_xll.ohTrigger(trigger))</f>
        <v>2.0793549027299484E-2</v>
      </c>
      <c r="AK1226" s="43" t="e">
        <f>_xll.qlIndexFixing($AA$6,$AE1226,TRUE,trigger)</f>
        <v>#NUM!</v>
      </c>
      <c r="AL1226" s="45" t="e">
        <f t="shared" si="35"/>
        <v>#NUM!</v>
      </c>
    </row>
    <row r="1227" spans="30:38" x14ac:dyDescent="0.2">
      <c r="AD1227" s="122" t="s">
        <v>88</v>
      </c>
      <c r="AE1227" s="40">
        <f>_xll.qlInterestRateIndexFixingDate($AA$21,AF1227)</f>
        <v>47984</v>
      </c>
      <c r="AF1227" s="40">
        <f>_xll.qlCalendarAdvance(calendar,$AF1226,AD1227,,,trigger)</f>
        <v>47988</v>
      </c>
      <c r="AG1227" s="40">
        <f>_xll.qlInterestRateIndexMaturity($AA$21,AF1227,)</f>
        <v>48080</v>
      </c>
      <c r="AH1227" s="43" t="e">
        <f>_xll.qlTenorBasisValue(TenorBasis3M,AF1227,_xll.ohTrigger(trigger,$AA$36))</f>
        <v>#NUM!</v>
      </c>
      <c r="AI1227" s="90" t="e">
        <f>_xll.qlTenorBasisForwardRate(TenorBasis3M,AF1227,_xll.ohTrigger(trigger,$AA$36))</f>
        <v>#NUM!</v>
      </c>
      <c r="AJ1227" s="90">
        <f>_xll.qlIndexFixing($AA$21,$AE1227,TRUE,_xll.ohTrigger(trigger))</f>
        <v>2.0785743827599009E-2</v>
      </c>
      <c r="AK1227" s="43" t="e">
        <f>_xll.qlIndexFixing($AA$6,$AE1227,TRUE,trigger)</f>
        <v>#NUM!</v>
      </c>
      <c r="AL1227" s="45" t="e">
        <f t="shared" si="35"/>
        <v>#NUM!</v>
      </c>
    </row>
    <row r="1228" spans="30:38" x14ac:dyDescent="0.2">
      <c r="AD1228" s="122" t="s">
        <v>88</v>
      </c>
      <c r="AE1228" s="40">
        <f>_xll.qlInterestRateIndexFixingDate($AA$21,AF1228)</f>
        <v>47991</v>
      </c>
      <c r="AF1228" s="40">
        <f>_xll.qlCalendarAdvance(calendar,$AF1227,AD1228,,,trigger)</f>
        <v>47995</v>
      </c>
      <c r="AG1228" s="40">
        <f>_xll.qlInterestRateIndexMaturity($AA$21,AF1228,)</f>
        <v>48087</v>
      </c>
      <c r="AH1228" s="43" t="e">
        <f>_xll.qlTenorBasisValue(TenorBasis3M,AF1228,_xll.ohTrigger(trigger,$AA$36))</f>
        <v>#NUM!</v>
      </c>
      <c r="AI1228" s="90" t="e">
        <f>_xll.qlTenorBasisForwardRate(TenorBasis3M,AF1228,_xll.ohTrigger(trigger,$AA$36))</f>
        <v>#NUM!</v>
      </c>
      <c r="AJ1228" s="90">
        <f>_xll.qlIndexFixing($AA$21,$AE1228,TRUE,_xll.ohTrigger(trigger))</f>
        <v>2.0777899643904241E-2</v>
      </c>
      <c r="AK1228" s="43" t="e">
        <f>_xll.qlIndexFixing($AA$6,$AE1228,TRUE,trigger)</f>
        <v>#NUM!</v>
      </c>
      <c r="AL1228" s="45" t="e">
        <f t="shared" si="35"/>
        <v>#NUM!</v>
      </c>
    </row>
    <row r="1229" spans="30:38" x14ac:dyDescent="0.2">
      <c r="AD1229" s="122" t="s">
        <v>88</v>
      </c>
      <c r="AE1229" s="40">
        <f>_xll.qlInterestRateIndexFixingDate($AA$21,AF1229)</f>
        <v>47998</v>
      </c>
      <c r="AF1229" s="40">
        <f>_xll.qlCalendarAdvance(calendar,$AF1228,AD1229,,,trigger)</f>
        <v>48002</v>
      </c>
      <c r="AG1229" s="40">
        <f>_xll.qlInterestRateIndexMaturity($AA$21,AF1229,)</f>
        <v>48094</v>
      </c>
      <c r="AH1229" s="43" t="e">
        <f>_xll.qlTenorBasisValue(TenorBasis3M,AF1229,_xll.ohTrigger(trigger,$AA$36))</f>
        <v>#NUM!</v>
      </c>
      <c r="AI1229" s="90" t="e">
        <f>_xll.qlTenorBasisForwardRate(TenorBasis3M,AF1229,_xll.ohTrigger(trigger,$AA$36))</f>
        <v>#NUM!</v>
      </c>
      <c r="AJ1229" s="90">
        <f>_xll.qlIndexFixing($AA$21,$AE1229,TRUE,_xll.ohTrigger(trigger))</f>
        <v>2.0770016476445431E-2</v>
      </c>
      <c r="AK1229" s="43" t="e">
        <f>_xll.qlIndexFixing($AA$6,$AE1229,TRUE,trigger)</f>
        <v>#NUM!</v>
      </c>
      <c r="AL1229" s="45" t="e">
        <f t="shared" si="35"/>
        <v>#NUM!</v>
      </c>
    </row>
    <row r="1230" spans="30:38" x14ac:dyDescent="0.2">
      <c r="AD1230" s="122" t="s">
        <v>88</v>
      </c>
      <c r="AE1230" s="40">
        <f>_xll.qlInterestRateIndexFixingDate($AA$21,AF1230)</f>
        <v>48005</v>
      </c>
      <c r="AF1230" s="40">
        <f>_xll.qlCalendarAdvance(calendar,$AF1229,AD1230,,,trigger)</f>
        <v>48009</v>
      </c>
      <c r="AG1230" s="40">
        <f>_xll.qlInterestRateIndexMaturity($AA$21,AF1230,)</f>
        <v>48101</v>
      </c>
      <c r="AH1230" s="43" t="e">
        <f>_xll.qlTenorBasisValue(TenorBasis3M,AF1230,_xll.ohTrigger(trigger,$AA$36))</f>
        <v>#NUM!</v>
      </c>
      <c r="AI1230" s="90" t="e">
        <f>_xll.qlTenorBasisForwardRate(TenorBasis3M,AF1230,_xll.ohTrigger(trigger,$AA$36))</f>
        <v>#NUM!</v>
      </c>
      <c r="AJ1230" s="90">
        <f>_xll.qlIndexFixing($AA$21,$AE1230,TRUE,_xll.ohTrigger(trigger))</f>
        <v>2.0762094325459779E-2</v>
      </c>
      <c r="AK1230" s="43" t="e">
        <f>_xll.qlIndexFixing($AA$6,$AE1230,TRUE,trigger)</f>
        <v>#NUM!</v>
      </c>
      <c r="AL1230" s="45" t="e">
        <f t="shared" si="35"/>
        <v>#NUM!</v>
      </c>
    </row>
    <row r="1231" spans="30:38" x14ac:dyDescent="0.2">
      <c r="AD1231" s="122" t="s">
        <v>88</v>
      </c>
      <c r="AE1231" s="40">
        <f>_xll.qlInterestRateIndexFixingDate($AA$21,AF1231)</f>
        <v>48012</v>
      </c>
      <c r="AF1231" s="40">
        <f>_xll.qlCalendarAdvance(calendar,$AF1230,AD1231,,,trigger)</f>
        <v>48016</v>
      </c>
      <c r="AG1231" s="40">
        <f>_xll.qlInterestRateIndexMaturity($AA$21,AF1231,)</f>
        <v>48108</v>
      </c>
      <c r="AH1231" s="43" t="e">
        <f>_xll.qlTenorBasisValue(TenorBasis3M,AF1231,_xll.ohTrigger(trigger,$AA$36))</f>
        <v>#NUM!</v>
      </c>
      <c r="AI1231" s="90" t="e">
        <f>_xll.qlTenorBasisForwardRate(TenorBasis3M,AF1231,_xll.ohTrigger(trigger,$AA$36))</f>
        <v>#NUM!</v>
      </c>
      <c r="AJ1231" s="90">
        <f>_xll.qlIndexFixing($AA$21,$AE1231,TRUE,_xll.ohTrigger(trigger))</f>
        <v>2.0754133191180142E-2</v>
      </c>
      <c r="AK1231" s="43" t="e">
        <f>_xll.qlIndexFixing($AA$6,$AE1231,TRUE,trigger)</f>
        <v>#NUM!</v>
      </c>
      <c r="AL1231" s="45" t="e">
        <f t="shared" si="35"/>
        <v>#NUM!</v>
      </c>
    </row>
    <row r="1232" spans="30:38" x14ac:dyDescent="0.2">
      <c r="AD1232" s="122" t="s">
        <v>88</v>
      </c>
      <c r="AE1232" s="40">
        <f>_xll.qlInterestRateIndexFixingDate($AA$21,AF1232)</f>
        <v>48019</v>
      </c>
      <c r="AF1232" s="40">
        <f>_xll.qlCalendarAdvance(calendar,$AF1231,AD1232,,,trigger)</f>
        <v>48023</v>
      </c>
      <c r="AG1232" s="40">
        <f>_xll.qlInterestRateIndexMaturity($AA$21,AF1232,)</f>
        <v>48115</v>
      </c>
      <c r="AH1232" s="43" t="e">
        <f>_xll.qlTenorBasisValue(TenorBasis3M,AF1232,_xll.ohTrigger(trigger,$AA$36))</f>
        <v>#NUM!</v>
      </c>
      <c r="AI1232" s="90" t="e">
        <f>_xll.qlTenorBasisForwardRate(TenorBasis3M,AF1232,_xll.ohTrigger(trigger,$AA$36))</f>
        <v>#NUM!</v>
      </c>
      <c r="AJ1232" s="90">
        <f>_xll.qlIndexFixing($AA$21,$AE1232,TRUE,_xll.ohTrigger(trigger))</f>
        <v>2.074613307384459E-2</v>
      </c>
      <c r="AK1232" s="43" t="e">
        <f>_xll.qlIndexFixing($AA$6,$AE1232,TRUE,trigger)</f>
        <v>#NUM!</v>
      </c>
      <c r="AL1232" s="45" t="e">
        <f t="shared" si="35"/>
        <v>#NUM!</v>
      </c>
    </row>
    <row r="1233" spans="30:38" x14ac:dyDescent="0.2">
      <c r="AD1233" s="122" t="s">
        <v>88</v>
      </c>
      <c r="AE1233" s="40">
        <f>_xll.qlInterestRateIndexFixingDate($AA$21,AF1233)</f>
        <v>48026</v>
      </c>
      <c r="AF1233" s="40">
        <f>_xll.qlCalendarAdvance(calendar,$AF1232,AD1233,,,trigger)</f>
        <v>48030</v>
      </c>
      <c r="AG1233" s="40">
        <f>_xll.qlInterestRateIndexMaturity($AA$21,AF1233,)</f>
        <v>48122</v>
      </c>
      <c r="AH1233" s="43" t="e">
        <f>_xll.qlTenorBasisValue(TenorBasis3M,AF1233,_xll.ohTrigger(trigger,$AA$36))</f>
        <v>#NUM!</v>
      </c>
      <c r="AI1233" s="90" t="e">
        <f>_xll.qlTenorBasisForwardRate(TenorBasis3M,AF1233,_xll.ohTrigger(trigger,$AA$36))</f>
        <v>#NUM!</v>
      </c>
      <c r="AJ1233" s="90">
        <f>_xll.qlIndexFixing($AA$21,$AE1233,TRUE,_xll.ohTrigger(trigger))</f>
        <v>2.0738093973692067E-2</v>
      </c>
      <c r="AK1233" s="43" t="e">
        <f>_xll.qlIndexFixing($AA$6,$AE1233,TRUE,trigger)</f>
        <v>#NUM!</v>
      </c>
      <c r="AL1233" s="45" t="e">
        <f t="shared" si="35"/>
        <v>#NUM!</v>
      </c>
    </row>
    <row r="1234" spans="30:38" x14ac:dyDescent="0.2">
      <c r="AD1234" s="122" t="s">
        <v>88</v>
      </c>
      <c r="AE1234" s="40">
        <f>_xll.qlInterestRateIndexFixingDate($AA$21,AF1234)</f>
        <v>48033</v>
      </c>
      <c r="AF1234" s="40">
        <f>_xll.qlCalendarAdvance(calendar,$AF1233,AD1234,,,trigger)</f>
        <v>48037</v>
      </c>
      <c r="AG1234" s="40">
        <f>_xll.qlInterestRateIndexMaturity($AA$21,AF1234,)</f>
        <v>48129</v>
      </c>
      <c r="AH1234" s="43" t="e">
        <f>_xll.qlTenorBasisValue(TenorBasis3M,AF1234,_xll.ohTrigger(trigger,$AA$36))</f>
        <v>#NUM!</v>
      </c>
      <c r="AI1234" s="90" t="e">
        <f>_xll.qlTenorBasisForwardRate(TenorBasis3M,AF1234,_xll.ohTrigger(trigger,$AA$36))</f>
        <v>#NUM!</v>
      </c>
      <c r="AJ1234" s="90">
        <f>_xll.qlIndexFixing($AA$21,$AE1234,TRUE,_xll.ohTrigger(trigger))</f>
        <v>2.0730015890959769E-2</v>
      </c>
      <c r="AK1234" s="43" t="e">
        <f>_xll.qlIndexFixing($AA$6,$AE1234,TRUE,trigger)</f>
        <v>#NUM!</v>
      </c>
      <c r="AL1234" s="45" t="e">
        <f t="shared" si="35"/>
        <v>#NUM!</v>
      </c>
    </row>
    <row r="1235" spans="30:38" x14ac:dyDescent="0.2">
      <c r="AD1235" s="122" t="s">
        <v>88</v>
      </c>
      <c r="AE1235" s="40">
        <f>_xll.qlInterestRateIndexFixingDate($AA$21,AF1235)</f>
        <v>48040</v>
      </c>
      <c r="AF1235" s="40">
        <f>_xll.qlCalendarAdvance(calendar,$AF1234,AD1235,,,trigger)</f>
        <v>48044</v>
      </c>
      <c r="AG1235" s="40">
        <f>_xll.qlInterestRateIndexMaturity($AA$21,AF1235,)</f>
        <v>48136</v>
      </c>
      <c r="AH1235" s="43" t="e">
        <f>_xll.qlTenorBasisValue(TenorBasis3M,AF1235,_xll.ohTrigger(trigger,$AA$36))</f>
        <v>#NUM!</v>
      </c>
      <c r="AI1235" s="90" t="e">
        <f>_xll.qlTenorBasisForwardRate(TenorBasis3M,AF1235,_xll.ohTrigger(trigger,$AA$36))</f>
        <v>#NUM!</v>
      </c>
      <c r="AJ1235" s="90">
        <f>_xll.qlIndexFixing($AA$21,$AE1235,TRUE,_xll.ohTrigger(trigger))</f>
        <v>2.0721898825889245E-2</v>
      </c>
      <c r="AK1235" s="43" t="e">
        <f>_xll.qlIndexFixing($AA$6,$AE1235,TRUE,trigger)</f>
        <v>#NUM!</v>
      </c>
      <c r="AL1235" s="45" t="e">
        <f t="shared" si="35"/>
        <v>#NUM!</v>
      </c>
    </row>
    <row r="1236" spans="30:38" x14ac:dyDescent="0.2">
      <c r="AD1236" s="122" t="s">
        <v>88</v>
      </c>
      <c r="AE1236" s="40">
        <f>_xll.qlInterestRateIndexFixingDate($AA$21,AF1236)</f>
        <v>48047</v>
      </c>
      <c r="AF1236" s="40">
        <f>_xll.qlCalendarAdvance(calendar,$AF1235,AD1236,,,trigger)</f>
        <v>48051</v>
      </c>
      <c r="AG1236" s="40">
        <f>_xll.qlInterestRateIndexMaturity($AA$21,AF1236,)</f>
        <v>48143</v>
      </c>
      <c r="AH1236" s="43" t="e">
        <f>_xll.qlTenorBasisValue(TenorBasis3M,AF1236,_xll.ohTrigger(trigger,$AA$36))</f>
        <v>#NUM!</v>
      </c>
      <c r="AI1236" s="90" t="e">
        <f>_xll.qlTenorBasisForwardRate(TenorBasis3M,AF1236,_xll.ohTrigger(trigger,$AA$36))</f>
        <v>#NUM!</v>
      </c>
      <c r="AJ1236" s="90">
        <f>_xll.qlIndexFixing($AA$21,$AE1236,TRUE,_xll.ohTrigger(trigger))</f>
        <v>2.0713742778721171E-2</v>
      </c>
      <c r="AK1236" s="43" t="e">
        <f>_xll.qlIndexFixing($AA$6,$AE1236,TRUE,trigger)</f>
        <v>#NUM!</v>
      </c>
      <c r="AL1236" s="45" t="e">
        <f t="shared" si="35"/>
        <v>#NUM!</v>
      </c>
    </row>
    <row r="1237" spans="30:38" x14ac:dyDescent="0.2">
      <c r="AD1237" s="122" t="s">
        <v>88</v>
      </c>
      <c r="AE1237" s="40">
        <f>_xll.qlInterestRateIndexFixingDate($AA$21,AF1237)</f>
        <v>48054</v>
      </c>
      <c r="AF1237" s="40">
        <f>_xll.qlCalendarAdvance(calendar,$AF1236,AD1237,,,trigger)</f>
        <v>48058</v>
      </c>
      <c r="AG1237" s="40">
        <f>_xll.qlInterestRateIndexMaturity($AA$21,AF1237,)</f>
        <v>48150</v>
      </c>
      <c r="AH1237" s="43" t="e">
        <f>_xll.qlTenorBasisValue(TenorBasis3M,AF1237,_xll.ohTrigger(trigger,$AA$36))</f>
        <v>#NUM!</v>
      </c>
      <c r="AI1237" s="90" t="e">
        <f>_xll.qlTenorBasisForwardRate(TenorBasis3M,AF1237,_xll.ohTrigger(trigger,$AA$36))</f>
        <v>#NUM!</v>
      </c>
      <c r="AJ1237" s="90">
        <f>_xll.qlIndexFixing($AA$21,$AE1237,TRUE,_xll.ohTrigger(trigger))</f>
        <v>2.0705547749697961E-2</v>
      </c>
      <c r="AK1237" s="43" t="e">
        <f>_xll.qlIndexFixing($AA$6,$AE1237,TRUE,trigger)</f>
        <v>#NUM!</v>
      </c>
      <c r="AL1237" s="45" t="e">
        <f t="shared" si="35"/>
        <v>#NUM!</v>
      </c>
    </row>
    <row r="1238" spans="30:38" x14ac:dyDescent="0.2">
      <c r="AD1238" s="122" t="s">
        <v>88</v>
      </c>
      <c r="AE1238" s="40">
        <f>_xll.qlInterestRateIndexFixingDate($AA$21,AF1238)</f>
        <v>48061</v>
      </c>
      <c r="AF1238" s="40">
        <f>_xll.qlCalendarAdvance(calendar,$AF1237,AD1238,,,trigger)</f>
        <v>48065</v>
      </c>
      <c r="AG1238" s="40">
        <f>_xll.qlInterestRateIndexMaturity($AA$21,AF1238,)</f>
        <v>48157</v>
      </c>
      <c r="AH1238" s="43" t="e">
        <f>_xll.qlTenorBasisValue(TenorBasis3M,AF1238,_xll.ohTrigger(trigger,$AA$36))</f>
        <v>#NUM!</v>
      </c>
      <c r="AI1238" s="90" t="e">
        <f>_xll.qlTenorBasisForwardRate(TenorBasis3M,AF1238,_xll.ohTrigger(trigger,$AA$36))</f>
        <v>#NUM!</v>
      </c>
      <c r="AJ1238" s="90">
        <f>_xll.qlIndexFixing($AA$21,$AE1238,TRUE,_xll.ohTrigger(trigger))</f>
        <v>2.06973137390629E-2</v>
      </c>
      <c r="AK1238" s="43" t="e">
        <f>_xll.qlIndexFixing($AA$6,$AE1238,TRUE,trigger)</f>
        <v>#NUM!</v>
      </c>
      <c r="AL1238" s="45" t="e">
        <f t="shared" si="35"/>
        <v>#NUM!</v>
      </c>
    </row>
    <row r="1239" spans="30:38" x14ac:dyDescent="0.2">
      <c r="AD1239" s="122" t="s">
        <v>88</v>
      </c>
      <c r="AE1239" s="40">
        <f>_xll.qlInterestRateIndexFixingDate($AA$21,AF1239)</f>
        <v>48068</v>
      </c>
      <c r="AF1239" s="40">
        <f>_xll.qlCalendarAdvance(calendar,$AF1238,AD1239,,,trigger)</f>
        <v>48072</v>
      </c>
      <c r="AG1239" s="40">
        <f>_xll.qlInterestRateIndexMaturity($AA$21,AF1239,)</f>
        <v>48164</v>
      </c>
      <c r="AH1239" s="43" t="e">
        <f>_xll.qlTenorBasisValue(TenorBasis3M,AF1239,_xll.ohTrigger(trigger,$AA$36))</f>
        <v>#NUM!</v>
      </c>
      <c r="AI1239" s="90" t="e">
        <f>_xll.qlTenorBasisForwardRate(TenorBasis3M,AF1239,_xll.ohTrigger(trigger,$AA$36))</f>
        <v>#NUM!</v>
      </c>
      <c r="AJ1239" s="90">
        <f>_xll.qlIndexFixing($AA$21,$AE1239,TRUE,_xll.ohTrigger(trigger))</f>
        <v>2.0689040747063615E-2</v>
      </c>
      <c r="AK1239" s="43" t="e">
        <f>_xll.qlIndexFixing($AA$6,$AE1239,TRUE,trigger)</f>
        <v>#NUM!</v>
      </c>
      <c r="AL1239" s="45" t="e">
        <f t="shared" si="35"/>
        <v>#NUM!</v>
      </c>
    </row>
    <row r="1240" spans="30:38" x14ac:dyDescent="0.2">
      <c r="AD1240" s="122" t="s">
        <v>88</v>
      </c>
      <c r="AE1240" s="40">
        <f>_xll.qlInterestRateIndexFixingDate($AA$21,AF1240)</f>
        <v>48075</v>
      </c>
      <c r="AF1240" s="40">
        <f>_xll.qlCalendarAdvance(calendar,$AF1239,AD1240,,,trigger)</f>
        <v>48079</v>
      </c>
      <c r="AG1240" s="40">
        <f>_xll.qlInterestRateIndexMaturity($AA$21,AF1240,)</f>
        <v>48171</v>
      </c>
      <c r="AH1240" s="43" t="e">
        <f>_xll.qlTenorBasisValue(TenorBasis3M,AF1240,_xll.ohTrigger(trigger,$AA$36))</f>
        <v>#NUM!</v>
      </c>
      <c r="AI1240" s="90" t="e">
        <f>_xll.qlTenorBasisForwardRate(TenorBasis3M,AF1240,_xll.ohTrigger(trigger,$AA$36))</f>
        <v>#NUM!</v>
      </c>
      <c r="AJ1240" s="90">
        <f>_xll.qlIndexFixing($AA$21,$AE1240,TRUE,_xll.ohTrigger(trigger))</f>
        <v>2.068072877394252E-2</v>
      </c>
      <c r="AK1240" s="43" t="e">
        <f>_xll.qlIndexFixing($AA$6,$AE1240,TRUE,trigger)</f>
        <v>#NUM!</v>
      </c>
      <c r="AL1240" s="45" t="e">
        <f t="shared" si="35"/>
        <v>#NUM!</v>
      </c>
    </row>
    <row r="1241" spans="30:38" x14ac:dyDescent="0.2">
      <c r="AD1241" s="122" t="s">
        <v>88</v>
      </c>
      <c r="AE1241" s="40">
        <f>_xll.qlInterestRateIndexFixingDate($AA$21,AF1241)</f>
        <v>48082</v>
      </c>
      <c r="AF1241" s="40">
        <f>_xll.qlCalendarAdvance(calendar,$AF1240,AD1241,,,trigger)</f>
        <v>48086</v>
      </c>
      <c r="AG1241" s="40">
        <f>_xll.qlInterestRateIndexMaturity($AA$21,AF1241,)</f>
        <v>48178</v>
      </c>
      <c r="AH1241" s="43" t="e">
        <f>_xll.qlTenorBasisValue(TenorBasis3M,AF1241,_xll.ohTrigger(trigger,$AA$36))</f>
        <v>#NUM!</v>
      </c>
      <c r="AI1241" s="90" t="e">
        <f>_xll.qlTenorBasisForwardRate(TenorBasis3M,AF1241,_xll.ohTrigger(trigger,$AA$36))</f>
        <v>#NUM!</v>
      </c>
      <c r="AJ1241" s="90">
        <f>_xll.qlIndexFixing($AA$21,$AE1241,TRUE,_xll.ohTrigger(trigger))</f>
        <v>2.0672377819948986E-2</v>
      </c>
      <c r="AK1241" s="43" t="e">
        <f>_xll.qlIndexFixing($AA$6,$AE1241,TRUE,trigger)</f>
        <v>#NUM!</v>
      </c>
      <c r="AL1241" s="45" t="e">
        <f t="shared" si="35"/>
        <v>#NUM!</v>
      </c>
    </row>
    <row r="1242" spans="30:38" x14ac:dyDescent="0.2">
      <c r="AD1242" s="122" t="s">
        <v>88</v>
      </c>
      <c r="AE1242" s="40">
        <f>_xll.qlInterestRateIndexFixingDate($AA$21,AF1242)</f>
        <v>48089</v>
      </c>
      <c r="AF1242" s="40">
        <f>_xll.qlCalendarAdvance(calendar,$AF1241,AD1242,,,trigger)</f>
        <v>48093</v>
      </c>
      <c r="AG1242" s="40">
        <f>_xll.qlInterestRateIndexMaturity($AA$21,AF1242,)</f>
        <v>48184</v>
      </c>
      <c r="AH1242" s="43" t="e">
        <f>_xll.qlTenorBasisValue(TenorBasis3M,AF1242,_xll.ohTrigger(trigger,$AA$36))</f>
        <v>#NUM!</v>
      </c>
      <c r="AI1242" s="90" t="e">
        <f>_xll.qlTenorBasisForwardRate(TenorBasis3M,AF1242,_xll.ohTrigger(trigger,$AA$36))</f>
        <v>#NUM!</v>
      </c>
      <c r="AJ1242" s="90">
        <f>_xll.qlIndexFixing($AA$21,$AE1242,TRUE,_xll.ohTrigger(trigger))</f>
        <v>2.066400248937306E-2</v>
      </c>
      <c r="AK1242" s="43" t="e">
        <f>_xll.qlIndexFixing($AA$6,$AE1242,TRUE,trigger)</f>
        <v>#NUM!</v>
      </c>
      <c r="AL1242" s="45" t="e">
        <f t="shared" si="35"/>
        <v>#NUM!</v>
      </c>
    </row>
    <row r="1243" spans="30:38" x14ac:dyDescent="0.2">
      <c r="AD1243" s="122" t="s">
        <v>88</v>
      </c>
      <c r="AE1243" s="40">
        <f>_xll.qlInterestRateIndexFixingDate($AA$21,AF1243)</f>
        <v>48096</v>
      </c>
      <c r="AF1243" s="40">
        <f>_xll.qlCalendarAdvance(calendar,$AF1242,AD1243,,,trigger)</f>
        <v>48100</v>
      </c>
      <c r="AG1243" s="40">
        <f>_xll.qlInterestRateIndexMaturity($AA$21,AF1243,)</f>
        <v>48191</v>
      </c>
      <c r="AH1243" s="43" t="e">
        <f>_xll.qlTenorBasisValue(TenorBasis3M,AF1243,_xll.ohTrigger(trigger,$AA$36))</f>
        <v>#NUM!</v>
      </c>
      <c r="AI1243" s="90" t="e">
        <f>_xll.qlTenorBasisForwardRate(TenorBasis3M,AF1243,_xll.ohTrigger(trigger,$AA$36))</f>
        <v>#NUM!</v>
      </c>
      <c r="AJ1243" s="90">
        <f>_xll.qlIndexFixing($AA$21,$AE1243,TRUE,_xll.ohTrigger(trigger))</f>
        <v>2.0655576840959367E-2</v>
      </c>
      <c r="AK1243" s="43" t="e">
        <f>_xll.qlIndexFixing($AA$6,$AE1243,TRUE,trigger)</f>
        <v>#NUM!</v>
      </c>
      <c r="AL1243" s="45" t="e">
        <f t="shared" si="35"/>
        <v>#NUM!</v>
      </c>
    </row>
    <row r="1244" spans="30:38" x14ac:dyDescent="0.2">
      <c r="AD1244" s="122" t="s">
        <v>88</v>
      </c>
      <c r="AE1244" s="40">
        <f>_xll.qlInterestRateIndexFixingDate($AA$21,AF1244)</f>
        <v>48103</v>
      </c>
      <c r="AF1244" s="40">
        <f>_xll.qlCalendarAdvance(calendar,$AF1243,AD1244,,,trigger)</f>
        <v>48107</v>
      </c>
      <c r="AG1244" s="40">
        <f>_xll.qlInterestRateIndexMaturity($AA$21,AF1244,)</f>
        <v>48198</v>
      </c>
      <c r="AH1244" s="43" t="e">
        <f>_xll.qlTenorBasisValue(TenorBasis3M,AF1244,_xll.ohTrigger(trigger,$AA$36))</f>
        <v>#NUM!</v>
      </c>
      <c r="AI1244" s="90" t="e">
        <f>_xll.qlTenorBasisForwardRate(TenorBasis3M,AF1244,_xll.ohTrigger(trigger,$AA$36))</f>
        <v>#NUM!</v>
      </c>
      <c r="AJ1244" s="90">
        <f>_xll.qlIndexFixing($AA$21,$AE1244,TRUE,_xll.ohTrigger(trigger))</f>
        <v>2.0647112214437022E-2</v>
      </c>
      <c r="AK1244" s="43" t="e">
        <f>_xll.qlIndexFixing($AA$6,$AE1244,TRUE,trigger)</f>
        <v>#NUM!</v>
      </c>
      <c r="AL1244" s="45" t="e">
        <f t="shared" si="35"/>
        <v>#NUM!</v>
      </c>
    </row>
    <row r="1245" spans="30:38" x14ac:dyDescent="0.2">
      <c r="AD1245" s="122" t="s">
        <v>88</v>
      </c>
      <c r="AE1245" s="40">
        <f>_xll.qlInterestRateIndexFixingDate($AA$21,AF1245)</f>
        <v>48110</v>
      </c>
      <c r="AF1245" s="40">
        <f>_xll.qlCalendarAdvance(calendar,$AF1244,AD1245,,,trigger)</f>
        <v>48114</v>
      </c>
      <c r="AG1245" s="40">
        <f>_xll.qlInterestRateIndexMaturity($AA$21,AF1245,)</f>
        <v>48205</v>
      </c>
      <c r="AH1245" s="43" t="e">
        <f>_xll.qlTenorBasisValue(TenorBasis3M,AF1245,_xll.ohTrigger(trigger,$AA$36))</f>
        <v>#NUM!</v>
      </c>
      <c r="AI1245" s="90" t="e">
        <f>_xll.qlTenorBasisForwardRate(TenorBasis3M,AF1245,_xll.ohTrigger(trigger,$AA$36))</f>
        <v>#NUM!</v>
      </c>
      <c r="AJ1245" s="90">
        <f>_xll.qlIndexFixing($AA$21,$AE1245,TRUE,_xll.ohTrigger(trigger))</f>
        <v>2.0638608610054614E-2</v>
      </c>
      <c r="AK1245" s="43" t="e">
        <f>_xll.qlIndexFixing($AA$6,$AE1245,TRUE,trigger)</f>
        <v>#NUM!</v>
      </c>
      <c r="AL1245" s="45" t="e">
        <f t="shared" si="35"/>
        <v>#NUM!</v>
      </c>
    </row>
    <row r="1246" spans="30:38" x14ac:dyDescent="0.2">
      <c r="AD1246" s="122" t="s">
        <v>88</v>
      </c>
      <c r="AE1246" s="40">
        <f>_xll.qlInterestRateIndexFixingDate($AA$21,AF1246)</f>
        <v>48117</v>
      </c>
      <c r="AF1246" s="40">
        <f>_xll.qlCalendarAdvance(calendar,$AF1245,AD1246,,,trigger)</f>
        <v>48121</v>
      </c>
      <c r="AG1246" s="40">
        <f>_xll.qlInterestRateIndexMaturity($AA$21,AF1246,)</f>
        <v>48213</v>
      </c>
      <c r="AH1246" s="43" t="e">
        <f>_xll.qlTenorBasisValue(TenorBasis3M,AF1246,_xll.ohTrigger(trigger,$AA$36))</f>
        <v>#NUM!</v>
      </c>
      <c r="AI1246" s="90" t="e">
        <f>_xll.qlTenorBasisForwardRate(TenorBasis3M,AF1246,_xll.ohTrigger(trigger,$AA$36))</f>
        <v>#NUM!</v>
      </c>
      <c r="AJ1246" s="90">
        <f>_xll.qlIndexFixing($AA$21,$AE1246,TRUE,_xll.ohTrigger(trigger))</f>
        <v>2.0630038345615508E-2</v>
      </c>
      <c r="AK1246" s="43" t="e">
        <f>_xll.qlIndexFixing($AA$6,$AE1246,TRUE,trigger)</f>
        <v>#NUM!</v>
      </c>
      <c r="AL1246" s="45" t="e">
        <f t="shared" si="35"/>
        <v>#NUM!</v>
      </c>
    </row>
    <row r="1247" spans="30:38" x14ac:dyDescent="0.2">
      <c r="AD1247" s="122" t="s">
        <v>88</v>
      </c>
      <c r="AE1247" s="40">
        <f>_xll.qlInterestRateIndexFixingDate($AA$21,AF1247)</f>
        <v>48124</v>
      </c>
      <c r="AF1247" s="40">
        <f>_xll.qlCalendarAdvance(calendar,$AF1246,AD1247,,,trigger)</f>
        <v>48128</v>
      </c>
      <c r="AG1247" s="40">
        <f>_xll.qlInterestRateIndexMaturity($AA$21,AF1247,)</f>
        <v>48220</v>
      </c>
      <c r="AH1247" s="43" t="e">
        <f>_xll.qlTenorBasisValue(TenorBasis3M,AF1247,_xll.ohTrigger(trigger,$AA$36))</f>
        <v>#NUM!</v>
      </c>
      <c r="AI1247" s="90" t="e">
        <f>_xll.qlTenorBasisForwardRate(TenorBasis3M,AF1247,_xll.ohTrigger(trigger,$AA$36))</f>
        <v>#NUM!</v>
      </c>
      <c r="AJ1247" s="90">
        <f>_xll.qlIndexFixing($AA$21,$AE1247,TRUE,_xll.ohTrigger(trigger))</f>
        <v>2.0621453511638767E-2</v>
      </c>
      <c r="AK1247" s="43" t="e">
        <f>_xll.qlIndexFixing($AA$6,$AE1247,TRUE,trigger)</f>
        <v>#NUM!</v>
      </c>
      <c r="AL1247" s="45" t="e">
        <f t="shared" si="35"/>
        <v>#NUM!</v>
      </c>
    </row>
    <row r="1248" spans="30:38" x14ac:dyDescent="0.2">
      <c r="AD1248" s="122" t="s">
        <v>88</v>
      </c>
      <c r="AE1248" s="40">
        <f>_xll.qlInterestRateIndexFixingDate($AA$21,AF1248)</f>
        <v>48131</v>
      </c>
      <c r="AF1248" s="40">
        <f>_xll.qlCalendarAdvance(calendar,$AF1247,AD1248,,,trigger)</f>
        <v>48135</v>
      </c>
      <c r="AG1248" s="40">
        <f>_xll.qlInterestRateIndexMaturity($AA$21,AF1248,)</f>
        <v>48227</v>
      </c>
      <c r="AH1248" s="43" t="e">
        <f>_xll.qlTenorBasisValue(TenorBasis3M,AF1248,_xll.ohTrigger(trigger,$AA$36))</f>
        <v>#NUM!</v>
      </c>
      <c r="AI1248" s="90" t="e">
        <f>_xll.qlTenorBasisForwardRate(TenorBasis3M,AF1248,_xll.ohTrigger(trigger,$AA$36))</f>
        <v>#NUM!</v>
      </c>
      <c r="AJ1248" s="90">
        <f>_xll.qlIndexFixing($AA$21,$AE1248,TRUE,_xll.ohTrigger(trigger))</f>
        <v>2.0612829698550782E-2</v>
      </c>
      <c r="AK1248" s="43" t="e">
        <f>_xll.qlIndexFixing($AA$6,$AE1248,TRUE,trigger)</f>
        <v>#NUM!</v>
      </c>
      <c r="AL1248" s="45" t="e">
        <f t="shared" si="35"/>
        <v>#NUM!</v>
      </c>
    </row>
    <row r="1249" spans="30:38" x14ac:dyDescent="0.2">
      <c r="AD1249" s="122" t="s">
        <v>88</v>
      </c>
      <c r="AE1249" s="40">
        <f>_xll.qlInterestRateIndexFixingDate($AA$21,AF1249)</f>
        <v>48138</v>
      </c>
      <c r="AF1249" s="40">
        <f>_xll.qlCalendarAdvance(calendar,$AF1248,AD1249,,,trigger)</f>
        <v>48142</v>
      </c>
      <c r="AG1249" s="40">
        <f>_xll.qlInterestRateIndexMaturity($AA$21,AF1249,)</f>
        <v>48234</v>
      </c>
      <c r="AH1249" s="43" t="e">
        <f>_xll.qlTenorBasisValue(TenorBasis3M,AF1249,_xll.ohTrigger(trigger,$AA$36))</f>
        <v>#NUM!</v>
      </c>
      <c r="AI1249" s="90" t="e">
        <f>_xll.qlTenorBasisForwardRate(TenorBasis3M,AF1249,_xll.ohTrigger(trigger,$AA$36))</f>
        <v>#NUM!</v>
      </c>
      <c r="AJ1249" s="90">
        <f>_xll.qlIndexFixing($AA$21,$AE1249,TRUE,_xll.ohTrigger(trigger))</f>
        <v>2.0604166906610474E-2</v>
      </c>
      <c r="AK1249" s="43" t="e">
        <f>_xll.qlIndexFixing($AA$6,$AE1249,TRUE,trigger)</f>
        <v>#NUM!</v>
      </c>
      <c r="AL1249" s="45" t="e">
        <f t="shared" si="35"/>
        <v>#NUM!</v>
      </c>
    </row>
    <row r="1250" spans="30:38" x14ac:dyDescent="0.2">
      <c r="AD1250" s="122" t="s">
        <v>88</v>
      </c>
      <c r="AE1250" s="40">
        <f>_xll.qlInterestRateIndexFixingDate($AA$21,AF1250)</f>
        <v>48145</v>
      </c>
      <c r="AF1250" s="40">
        <f>_xll.qlCalendarAdvance(calendar,$AF1249,AD1250,,,trigger)</f>
        <v>48149</v>
      </c>
      <c r="AG1250" s="40">
        <f>_xll.qlInterestRateIndexMaturity($AA$21,AF1250,)</f>
        <v>48241</v>
      </c>
      <c r="AH1250" s="43" t="e">
        <f>_xll.qlTenorBasisValue(TenorBasis3M,AF1250,_xll.ohTrigger(trigger,$AA$36))</f>
        <v>#NUM!</v>
      </c>
      <c r="AI1250" s="90" t="e">
        <f>_xll.qlTenorBasisForwardRate(TenorBasis3M,AF1250,_xll.ohTrigger(trigger,$AA$36))</f>
        <v>#NUM!</v>
      </c>
      <c r="AJ1250" s="90">
        <f>_xll.qlIndexFixing($AA$21,$AE1250,TRUE,_xll.ohTrigger(trigger))</f>
        <v>2.0595465136073299E-2</v>
      </c>
      <c r="AK1250" s="43" t="e">
        <f>_xll.qlIndexFixing($AA$6,$AE1250,TRUE,trigger)</f>
        <v>#NUM!</v>
      </c>
      <c r="AL1250" s="45" t="e">
        <f t="shared" si="35"/>
        <v>#NUM!</v>
      </c>
    </row>
    <row r="1251" spans="30:38" x14ac:dyDescent="0.2">
      <c r="AD1251" s="122" t="s">
        <v>88</v>
      </c>
      <c r="AE1251" s="40">
        <f>_xll.qlInterestRateIndexFixingDate($AA$21,AF1251)</f>
        <v>48152</v>
      </c>
      <c r="AF1251" s="40">
        <f>_xll.qlCalendarAdvance(calendar,$AF1250,AD1251,,,trigger)</f>
        <v>48156</v>
      </c>
      <c r="AG1251" s="40">
        <f>_xll.qlInterestRateIndexMaturity($AA$21,AF1251,)</f>
        <v>48248</v>
      </c>
      <c r="AH1251" s="43" t="e">
        <f>_xll.qlTenorBasisValue(TenorBasis3M,AF1251,_xll.ohTrigger(trigger,$AA$36))</f>
        <v>#NUM!</v>
      </c>
      <c r="AI1251" s="90" t="e">
        <f>_xll.qlTenorBasisForwardRate(TenorBasis3M,AF1251,_xll.ohTrigger(trigger,$AA$36))</f>
        <v>#NUM!</v>
      </c>
      <c r="AJ1251" s="90">
        <f>_xll.qlIndexFixing($AA$21,$AE1251,TRUE,_xll.ohTrigger(trigger))</f>
        <v>2.0586724387198174E-2</v>
      </c>
      <c r="AK1251" s="43" t="e">
        <f>_xll.qlIndexFixing($AA$6,$AE1251,TRUE,trigger)</f>
        <v>#NUM!</v>
      </c>
      <c r="AL1251" s="45" t="e">
        <f t="shared" si="35"/>
        <v>#NUM!</v>
      </c>
    </row>
    <row r="1252" spans="30:38" x14ac:dyDescent="0.2">
      <c r="AD1252" s="122" t="s">
        <v>88</v>
      </c>
      <c r="AE1252" s="40">
        <f>_xll.qlInterestRateIndexFixingDate($AA$21,AF1252)</f>
        <v>48159</v>
      </c>
      <c r="AF1252" s="40">
        <f>_xll.qlCalendarAdvance(calendar,$AF1251,AD1252,,,trigger)</f>
        <v>48163</v>
      </c>
      <c r="AG1252" s="40">
        <f>_xll.qlInterestRateIndexMaturity($AA$21,AF1252,)</f>
        <v>48255</v>
      </c>
      <c r="AH1252" s="43" t="e">
        <f>_xll.qlTenorBasisValue(TenorBasis3M,AF1252,_xll.ohTrigger(trigger,$AA$36))</f>
        <v>#NUM!</v>
      </c>
      <c r="AI1252" s="90" t="e">
        <f>_xll.qlTenorBasisForwardRate(TenorBasis3M,AF1252,_xll.ohTrigger(trigger,$AA$36))</f>
        <v>#NUM!</v>
      </c>
      <c r="AJ1252" s="90">
        <f>_xll.qlIndexFixing($AA$21,$AE1252,TRUE,_xll.ohTrigger(trigger))</f>
        <v>2.057794466024402E-2</v>
      </c>
      <c r="AK1252" s="43" t="e">
        <f>_xll.qlIndexFixing($AA$6,$AE1252,TRUE,trigger)</f>
        <v>#NUM!</v>
      </c>
      <c r="AL1252" s="45" t="e">
        <f t="shared" si="35"/>
        <v>#NUM!</v>
      </c>
    </row>
    <row r="1253" spans="30:38" x14ac:dyDescent="0.2">
      <c r="AD1253" s="122" t="s">
        <v>88</v>
      </c>
      <c r="AE1253" s="40">
        <f>_xll.qlInterestRateIndexFixingDate($AA$21,AF1253)</f>
        <v>48166</v>
      </c>
      <c r="AF1253" s="40">
        <f>_xll.qlCalendarAdvance(calendar,$AF1252,AD1253,,,trigger)</f>
        <v>48170</v>
      </c>
      <c r="AG1253" s="40">
        <f>_xll.qlInterestRateIndexMaturity($AA$21,AF1253,)</f>
        <v>48262</v>
      </c>
      <c r="AH1253" s="43" t="e">
        <f>_xll.qlTenorBasisValue(TenorBasis3M,AF1253,_xll.ohTrigger(trigger,$AA$36))</f>
        <v>#NUM!</v>
      </c>
      <c r="AI1253" s="90" t="e">
        <f>_xll.qlTenorBasisForwardRate(TenorBasis3M,AF1253,_xll.ohTrigger(trigger,$AA$36))</f>
        <v>#NUM!</v>
      </c>
      <c r="AJ1253" s="90">
        <f>_xll.qlIndexFixing($AA$21,$AE1253,TRUE,_xll.ohTrigger(trigger))</f>
        <v>2.0569125955474981E-2</v>
      </c>
      <c r="AK1253" s="43" t="e">
        <f>_xll.qlIndexFixing($AA$6,$AE1253,TRUE,trigger)</f>
        <v>#NUM!</v>
      </c>
      <c r="AL1253" s="45" t="e">
        <f t="shared" si="35"/>
        <v>#NUM!</v>
      </c>
    </row>
    <row r="1254" spans="30:38" x14ac:dyDescent="0.2">
      <c r="AD1254" s="122" t="s">
        <v>88</v>
      </c>
      <c r="AE1254" s="40">
        <f>_xll.qlInterestRateIndexFixingDate($AA$21,AF1254)</f>
        <v>48173</v>
      </c>
      <c r="AF1254" s="40">
        <f>_xll.qlCalendarAdvance(calendar,$AF1253,AD1254,,,trigger)</f>
        <v>48177</v>
      </c>
      <c r="AG1254" s="40">
        <f>_xll.qlInterestRateIndexMaturity($AA$21,AF1254,)</f>
        <v>48269</v>
      </c>
      <c r="AH1254" s="43" t="e">
        <f>_xll.qlTenorBasisValue(TenorBasis3M,AF1254,_xll.ohTrigger(trigger,$AA$36))</f>
        <v>#NUM!</v>
      </c>
      <c r="AI1254" s="90" t="e">
        <f>_xll.qlTenorBasisForwardRate(TenorBasis3M,AF1254,_xll.ohTrigger(trigger,$AA$36))</f>
        <v>#NUM!</v>
      </c>
      <c r="AJ1254" s="90">
        <f>_xll.qlIndexFixing($AA$21,$AE1254,TRUE,_xll.ohTrigger(trigger))</f>
        <v>2.0560268273151713E-2</v>
      </c>
      <c r="AK1254" s="43" t="e">
        <f>_xll.qlIndexFixing($AA$6,$AE1254,TRUE,trigger)</f>
        <v>#NUM!</v>
      </c>
      <c r="AL1254" s="45" t="e">
        <f t="shared" si="35"/>
        <v>#NUM!</v>
      </c>
    </row>
    <row r="1255" spans="30:38" x14ac:dyDescent="0.2">
      <c r="AD1255" s="122" t="s">
        <v>88</v>
      </c>
      <c r="AE1255" s="40">
        <f>_xll.qlInterestRateIndexFixingDate($AA$21,AF1255)</f>
        <v>48180</v>
      </c>
      <c r="AF1255" s="40">
        <f>_xll.qlCalendarAdvance(calendar,$AF1254,AD1255,,,trigger)</f>
        <v>48184</v>
      </c>
      <c r="AG1255" s="40">
        <f>_xll.qlInterestRateIndexMaturity($AA$21,AF1255,)</f>
        <v>48275</v>
      </c>
      <c r="AH1255" s="43" t="e">
        <f>_xll.qlTenorBasisValue(TenorBasis3M,AF1255,_xll.ohTrigger(trigger,$AA$36))</f>
        <v>#NUM!</v>
      </c>
      <c r="AI1255" s="90" t="e">
        <f>_xll.qlTenorBasisForwardRate(TenorBasis3M,AF1255,_xll.ohTrigger(trigger,$AA$36))</f>
        <v>#NUM!</v>
      </c>
      <c r="AJ1255" s="90">
        <f>_xll.qlIndexFixing($AA$21,$AE1255,TRUE,_xll.ohTrigger(trigger))</f>
        <v>2.0551428839522313E-2</v>
      </c>
      <c r="AK1255" s="43" t="e">
        <f>_xll.qlIndexFixing($AA$6,$AE1255,TRUE,trigger)</f>
        <v>#NUM!</v>
      </c>
      <c r="AL1255" s="45" t="e">
        <f t="shared" si="35"/>
        <v>#NUM!</v>
      </c>
    </row>
    <row r="1256" spans="30:38" x14ac:dyDescent="0.2">
      <c r="AD1256" s="122" t="s">
        <v>88</v>
      </c>
      <c r="AE1256" s="40">
        <f>_xll.qlInterestRateIndexFixingDate($AA$21,AF1256)</f>
        <v>48187</v>
      </c>
      <c r="AF1256" s="40">
        <f>_xll.qlCalendarAdvance(calendar,$AF1255,AD1256,,,trigger)</f>
        <v>48191</v>
      </c>
      <c r="AG1256" s="40">
        <f>_xll.qlInterestRateIndexMaturity($AA$21,AF1256,)</f>
        <v>48282</v>
      </c>
      <c r="AH1256" s="43" t="e">
        <f>_xll.qlTenorBasisValue(TenorBasis3M,AF1256,_xll.ohTrigger(trigger,$AA$36))</f>
        <v>#NUM!</v>
      </c>
      <c r="AI1256" s="90" t="e">
        <f>_xll.qlTenorBasisForwardRate(TenorBasis3M,AF1256,_xll.ohTrigger(trigger,$AA$36))</f>
        <v>#NUM!</v>
      </c>
      <c r="AJ1256" s="90">
        <f>_xll.qlIndexFixing($AA$21,$AE1256,TRUE,_xll.ohTrigger(trigger))</f>
        <v>2.0542496495439461E-2</v>
      </c>
      <c r="AK1256" s="43" t="e">
        <f>_xll.qlIndexFixing($AA$6,$AE1256,TRUE,trigger)</f>
        <v>#NUM!</v>
      </c>
      <c r="AL1256" s="45" t="e">
        <f t="shared" si="35"/>
        <v>#NUM!</v>
      </c>
    </row>
    <row r="1257" spans="30:38" x14ac:dyDescent="0.2">
      <c r="AD1257" s="122" t="s">
        <v>88</v>
      </c>
      <c r="AE1257" s="40">
        <f>_xll.qlInterestRateIndexFixingDate($AA$21,AF1257)</f>
        <v>48194</v>
      </c>
      <c r="AF1257" s="40">
        <f>_xll.qlCalendarAdvance(calendar,$AF1256,AD1257,,,trigger)</f>
        <v>48198</v>
      </c>
      <c r="AG1257" s="40">
        <f>_xll.qlInterestRateIndexMaturity($AA$21,AF1257,)</f>
        <v>48289</v>
      </c>
      <c r="AH1257" s="43" t="e">
        <f>_xll.qlTenorBasisValue(TenorBasis3M,AF1257,_xll.ohTrigger(trigger,$AA$36))</f>
        <v>#NUM!</v>
      </c>
      <c r="AI1257" s="90" t="e">
        <f>_xll.qlTenorBasisForwardRate(TenorBasis3M,AF1257,_xll.ohTrigger(trigger,$AA$36))</f>
        <v>#NUM!</v>
      </c>
      <c r="AJ1257" s="90">
        <f>_xll.qlIndexFixing($AA$21,$AE1257,TRUE,_xll.ohTrigger(trigger))</f>
        <v>2.0533525176573648E-2</v>
      </c>
      <c r="AK1257" s="43" t="e">
        <f>_xll.qlIndexFixing($AA$6,$AE1257,TRUE,trigger)</f>
        <v>#NUM!</v>
      </c>
      <c r="AL1257" s="45" t="e">
        <f t="shared" si="35"/>
        <v>#NUM!</v>
      </c>
    </row>
    <row r="1258" spans="30:38" x14ac:dyDescent="0.2">
      <c r="AD1258" s="122" t="s">
        <v>88</v>
      </c>
      <c r="AE1258" s="40">
        <f>_xll.qlInterestRateIndexFixingDate($AA$21,AF1258)</f>
        <v>48201</v>
      </c>
      <c r="AF1258" s="40">
        <f>_xll.qlCalendarAdvance(calendar,$AF1257,AD1258,,,trigger)</f>
        <v>48205</v>
      </c>
      <c r="AG1258" s="40">
        <f>_xll.qlInterestRateIndexMaturity($AA$21,AF1258,)</f>
        <v>48296</v>
      </c>
      <c r="AH1258" s="43" t="e">
        <f>_xll.qlTenorBasisValue(TenorBasis3M,AF1258,_xll.ohTrigger(trigger,$AA$36))</f>
        <v>#NUM!</v>
      </c>
      <c r="AI1258" s="90" t="e">
        <f>_xll.qlTenorBasisForwardRate(TenorBasis3M,AF1258,_xll.ohTrigger(trigger,$AA$36))</f>
        <v>#NUM!</v>
      </c>
      <c r="AJ1258" s="90">
        <f>_xll.qlIndexFixing($AA$21,$AE1258,TRUE,_xll.ohTrigger(trigger))</f>
        <v>2.0524514883188398E-2</v>
      </c>
      <c r="AK1258" s="43" t="e">
        <f>_xll.qlIndexFixing($AA$6,$AE1258,TRUE,trigger)</f>
        <v>#NUM!</v>
      </c>
      <c r="AL1258" s="45" t="e">
        <f t="shared" si="35"/>
        <v>#NUM!</v>
      </c>
    </row>
    <row r="1259" spans="30:38" x14ac:dyDescent="0.2">
      <c r="AD1259" s="122" t="s">
        <v>88</v>
      </c>
      <c r="AE1259" s="40">
        <f>_xll.qlInterestRateIndexFixingDate($AA$21,AF1259)</f>
        <v>48206</v>
      </c>
      <c r="AF1259" s="40">
        <f>_xll.qlCalendarAdvance(calendar,$AF1258,AD1259,,,trigger)</f>
        <v>48212</v>
      </c>
      <c r="AG1259" s="40">
        <f>_xll.qlInterestRateIndexMaturity($AA$21,AF1259,)</f>
        <v>48303</v>
      </c>
      <c r="AH1259" s="43" t="e">
        <f>_xll.qlTenorBasisValue(TenorBasis3M,AF1259,_xll.ohTrigger(trigger,$AA$36))</f>
        <v>#NUM!</v>
      </c>
      <c r="AI1259" s="90" t="e">
        <f>_xll.qlTenorBasisForwardRate(TenorBasis3M,AF1259,_xll.ohTrigger(trigger,$AA$36))</f>
        <v>#NUM!</v>
      </c>
      <c r="AJ1259" s="90">
        <f>_xll.qlIndexFixing($AA$21,$AE1259,TRUE,_xll.ohTrigger(trigger))</f>
        <v>2.0515465615549875E-2</v>
      </c>
      <c r="AK1259" s="43" t="e">
        <f>_xll.qlIndexFixing($AA$6,$AE1259,TRUE,trigger)</f>
        <v>#NUM!</v>
      </c>
      <c r="AL1259" s="45" t="e">
        <f t="shared" si="35"/>
        <v>#NUM!</v>
      </c>
    </row>
    <row r="1260" spans="30:38" x14ac:dyDescent="0.2">
      <c r="AD1260" s="122" t="s">
        <v>88</v>
      </c>
      <c r="AE1260" s="40">
        <f>_xll.qlInterestRateIndexFixingDate($AA$21,AF1260)</f>
        <v>48215</v>
      </c>
      <c r="AF1260" s="40">
        <f>_xll.qlCalendarAdvance(calendar,$AF1259,AD1260,,,trigger)</f>
        <v>48219</v>
      </c>
      <c r="AG1260" s="40">
        <f>_xll.qlInterestRateIndexMaturity($AA$21,AF1260,)</f>
        <v>48310</v>
      </c>
      <c r="AH1260" s="43" t="e">
        <f>_xll.qlTenorBasisValue(TenorBasis3M,AF1260,_xll.ohTrigger(trigger,$AA$36))</f>
        <v>#NUM!</v>
      </c>
      <c r="AI1260" s="90" t="e">
        <f>_xll.qlTenorBasisForwardRate(TenorBasis3M,AF1260,_xll.ohTrigger(trigger,$AA$36))</f>
        <v>#NUM!</v>
      </c>
      <c r="AJ1260" s="90">
        <f>_xll.qlIndexFixing($AA$21,$AE1260,TRUE,_xll.ohTrigger(trigger))</f>
        <v>2.0506377373923357E-2</v>
      </c>
      <c r="AK1260" s="43" t="e">
        <f>_xll.qlIndexFixing($AA$6,$AE1260,TRUE,trigger)</f>
        <v>#NUM!</v>
      </c>
      <c r="AL1260" s="45" t="e">
        <f t="shared" si="35"/>
        <v>#NUM!</v>
      </c>
    </row>
    <row r="1261" spans="30:38" x14ac:dyDescent="0.2">
      <c r="AD1261" s="122" t="s">
        <v>88</v>
      </c>
      <c r="AE1261" s="40">
        <f>_xll.qlInterestRateIndexFixingDate($AA$21,AF1261)</f>
        <v>48222</v>
      </c>
      <c r="AF1261" s="40">
        <f>_xll.qlCalendarAdvance(calendar,$AF1260,AD1261,,,trigger)</f>
        <v>48226</v>
      </c>
      <c r="AG1261" s="40">
        <f>_xll.qlInterestRateIndexMaturity($AA$21,AF1261,)</f>
        <v>48317</v>
      </c>
      <c r="AH1261" s="43" t="e">
        <f>_xll.qlTenorBasisValue(TenorBasis3M,AF1261,_xll.ohTrigger(trigger,$AA$36))</f>
        <v>#NUM!</v>
      </c>
      <c r="AI1261" s="90" t="e">
        <f>_xll.qlTenorBasisForwardRate(TenorBasis3M,AF1261,_xll.ohTrigger(trigger,$AA$36))</f>
        <v>#NUM!</v>
      </c>
      <c r="AJ1261" s="90">
        <f>_xll.qlIndexFixing($AA$21,$AE1261,TRUE,_xll.ohTrigger(trigger))</f>
        <v>2.0497250158576764E-2</v>
      </c>
      <c r="AK1261" s="43" t="e">
        <f>_xll.qlIndexFixing($AA$6,$AE1261,TRUE,trigger)</f>
        <v>#NUM!</v>
      </c>
      <c r="AL1261" s="45" t="e">
        <f t="shared" si="35"/>
        <v>#NUM!</v>
      </c>
    </row>
    <row r="1262" spans="30:38" x14ac:dyDescent="0.2">
      <c r="AD1262" s="122" t="s">
        <v>88</v>
      </c>
      <c r="AE1262" s="40">
        <f>_xll.qlInterestRateIndexFixingDate($AA$21,AF1262)</f>
        <v>48229</v>
      </c>
      <c r="AF1262" s="40">
        <f>_xll.qlCalendarAdvance(calendar,$AF1261,AD1262,,,trigger)</f>
        <v>48233</v>
      </c>
      <c r="AG1262" s="40">
        <f>_xll.qlInterestRateIndexMaturity($AA$21,AF1262,)</f>
        <v>48324</v>
      </c>
      <c r="AH1262" s="43" t="e">
        <f>_xll.qlTenorBasisValue(TenorBasis3M,AF1262,_xll.ohTrigger(trigger,$AA$36))</f>
        <v>#NUM!</v>
      </c>
      <c r="AI1262" s="90" t="e">
        <f>_xll.qlTenorBasisForwardRate(TenorBasis3M,AF1262,_xll.ohTrigger(trigger,$AA$36))</f>
        <v>#NUM!</v>
      </c>
      <c r="AJ1262" s="90">
        <f>_xll.qlIndexFixing($AA$21,$AE1262,TRUE,_xll.ohTrigger(trigger))</f>
        <v>2.0488083969777134E-2</v>
      </c>
      <c r="AK1262" s="43" t="e">
        <f>_xll.qlIndexFixing($AA$6,$AE1262,TRUE,trigger)</f>
        <v>#NUM!</v>
      </c>
      <c r="AL1262" s="45" t="e">
        <f t="shared" si="35"/>
        <v>#NUM!</v>
      </c>
    </row>
    <row r="1263" spans="30:38" x14ac:dyDescent="0.2">
      <c r="AD1263" s="122" t="s">
        <v>88</v>
      </c>
      <c r="AE1263" s="40">
        <f>_xll.qlInterestRateIndexFixingDate($AA$21,AF1263)</f>
        <v>48236</v>
      </c>
      <c r="AF1263" s="40">
        <f>_xll.qlCalendarAdvance(calendar,$AF1262,AD1263,,,trigger)</f>
        <v>48240</v>
      </c>
      <c r="AG1263" s="40">
        <f>_xll.qlInterestRateIndexMaturity($AA$21,AF1263,)</f>
        <v>48331</v>
      </c>
      <c r="AH1263" s="43" t="e">
        <f>_xll.qlTenorBasisValue(TenorBasis3M,AF1263,_xll.ohTrigger(trigger,$AA$36))</f>
        <v>#NUM!</v>
      </c>
      <c r="AI1263" s="90" t="e">
        <f>_xll.qlTenorBasisForwardRate(TenorBasis3M,AF1263,_xll.ohTrigger(trigger,$AA$36))</f>
        <v>#NUM!</v>
      </c>
      <c r="AJ1263" s="90">
        <f>_xll.qlIndexFixing($AA$21,$AE1263,TRUE,_xll.ohTrigger(trigger))</f>
        <v>2.0478878807795902E-2</v>
      </c>
      <c r="AK1263" s="43" t="e">
        <f>_xll.qlIndexFixing($AA$6,$AE1263,TRUE,trigger)</f>
        <v>#NUM!</v>
      </c>
      <c r="AL1263" s="45" t="e">
        <f t="shared" si="35"/>
        <v>#NUM!</v>
      </c>
    </row>
    <row r="1264" spans="30:38" x14ac:dyDescent="0.2">
      <c r="AD1264" s="122" t="s">
        <v>88</v>
      </c>
      <c r="AE1264" s="40">
        <f>_xll.qlInterestRateIndexFixingDate($AA$21,AF1264)</f>
        <v>48243</v>
      </c>
      <c r="AF1264" s="40">
        <f>_xll.qlCalendarAdvance(calendar,$AF1263,AD1264,,,trigger)</f>
        <v>48247</v>
      </c>
      <c r="AG1264" s="40">
        <f>_xll.qlInterestRateIndexMaturity($AA$21,AF1264,)</f>
        <v>48337</v>
      </c>
      <c r="AH1264" s="43" t="e">
        <f>_xll.qlTenorBasisValue(TenorBasis3M,AF1264,_xll.ohTrigger(trigger,$AA$36))</f>
        <v>#NUM!</v>
      </c>
      <c r="AI1264" s="90" t="e">
        <f>_xll.qlTenorBasisForwardRate(TenorBasis3M,AF1264,_xll.ohTrigger(trigger,$AA$36))</f>
        <v>#NUM!</v>
      </c>
      <c r="AJ1264" s="90">
        <f>_xll.qlIndexFixing($AA$21,$AE1264,TRUE,_xll.ohTrigger(trigger))</f>
        <v>2.0469721283941311E-2</v>
      </c>
      <c r="AK1264" s="43" t="e">
        <f>_xll.qlIndexFixing($AA$6,$AE1264,TRUE,trigger)</f>
        <v>#NUM!</v>
      </c>
      <c r="AL1264" s="45" t="e">
        <f t="shared" si="35"/>
        <v>#NUM!</v>
      </c>
    </row>
    <row r="1265" spans="30:38" x14ac:dyDescent="0.2">
      <c r="AD1265" s="122" t="s">
        <v>88</v>
      </c>
      <c r="AE1265" s="40">
        <f>_xll.qlInterestRateIndexFixingDate($AA$21,AF1265)</f>
        <v>48250</v>
      </c>
      <c r="AF1265" s="40">
        <f>_xll.qlCalendarAdvance(calendar,$AF1264,AD1265,,,trigger)</f>
        <v>48254</v>
      </c>
      <c r="AG1265" s="40">
        <f>_xll.qlInterestRateIndexMaturity($AA$21,AF1265,)</f>
        <v>48344</v>
      </c>
      <c r="AH1265" s="43" t="e">
        <f>_xll.qlTenorBasisValue(TenorBasis3M,AF1265,_xll.ohTrigger(trigger,$AA$36))</f>
        <v>#NUM!</v>
      </c>
      <c r="AI1265" s="90" t="e">
        <f>_xll.qlTenorBasisForwardRate(TenorBasis3M,AF1265,_xll.ohTrigger(trigger,$AA$36))</f>
        <v>#NUM!</v>
      </c>
      <c r="AJ1265" s="90">
        <f>_xll.qlIndexFixing($AA$21,$AE1265,TRUE,_xll.ohTrigger(trigger))</f>
        <v>2.0460441486347847E-2</v>
      </c>
      <c r="AK1265" s="43" t="e">
        <f>_xll.qlIndexFixing($AA$6,$AE1265,TRUE,trigger)</f>
        <v>#NUM!</v>
      </c>
      <c r="AL1265" s="45" t="e">
        <f t="shared" si="35"/>
        <v>#NUM!</v>
      </c>
    </row>
    <row r="1266" spans="30:38" x14ac:dyDescent="0.2">
      <c r="AD1266" s="122" t="s">
        <v>88</v>
      </c>
      <c r="AE1266" s="40">
        <f>_xll.qlInterestRateIndexFixingDate($AA$21,AF1266)</f>
        <v>48257</v>
      </c>
      <c r="AF1266" s="40">
        <f>_xll.qlCalendarAdvance(calendar,$AF1265,AD1266,,,trigger)</f>
        <v>48261</v>
      </c>
      <c r="AG1266" s="40">
        <f>_xll.qlInterestRateIndexMaturity($AA$21,AF1266,)</f>
        <v>48351</v>
      </c>
      <c r="AH1266" s="43" t="e">
        <f>_xll.qlTenorBasisValue(TenorBasis3M,AF1266,_xll.ohTrigger(trigger,$AA$36))</f>
        <v>#NUM!</v>
      </c>
      <c r="AI1266" s="90" t="e">
        <f>_xll.qlTenorBasisForwardRate(TenorBasis3M,AF1266,_xll.ohTrigger(trigger,$AA$36))</f>
        <v>#NUM!</v>
      </c>
      <c r="AJ1266" s="90">
        <f>_xll.qlIndexFixing($AA$21,$AE1266,TRUE,_xll.ohTrigger(trigger))</f>
        <v>2.0451122718338155E-2</v>
      </c>
      <c r="AK1266" s="43" t="e">
        <f>_xll.qlIndexFixing($AA$6,$AE1266,TRUE,trigger)</f>
        <v>#NUM!</v>
      </c>
      <c r="AL1266" s="45" t="e">
        <f t="shared" si="35"/>
        <v>#NUM!</v>
      </c>
    </row>
    <row r="1267" spans="30:38" x14ac:dyDescent="0.2">
      <c r="AD1267" s="122" t="s">
        <v>88</v>
      </c>
      <c r="AE1267" s="40">
        <f>_xll.qlInterestRateIndexFixingDate($AA$21,AF1267)</f>
        <v>48264</v>
      </c>
      <c r="AF1267" s="40">
        <f>_xll.qlCalendarAdvance(calendar,$AF1266,AD1267,,,trigger)</f>
        <v>48268</v>
      </c>
      <c r="AG1267" s="40">
        <f>_xll.qlInterestRateIndexMaturity($AA$21,AF1267,)</f>
        <v>48358</v>
      </c>
      <c r="AH1267" s="43" t="e">
        <f>_xll.qlTenorBasisValue(TenorBasis3M,AF1267,_xll.ohTrigger(trigger,$AA$36))</f>
        <v>#NUM!</v>
      </c>
      <c r="AI1267" s="90" t="e">
        <f>_xll.qlTenorBasisForwardRate(TenorBasis3M,AF1267,_xll.ohTrigger(trigger,$AA$36))</f>
        <v>#NUM!</v>
      </c>
      <c r="AJ1267" s="90">
        <f>_xll.qlIndexFixing($AA$21,$AE1267,TRUE,_xll.ohTrigger(trigger))</f>
        <v>2.044176498018313E-2</v>
      </c>
      <c r="AK1267" s="43" t="e">
        <f>_xll.qlIndexFixing($AA$6,$AE1267,TRUE,trigger)</f>
        <v>#NUM!</v>
      </c>
      <c r="AL1267" s="45" t="e">
        <f t="shared" si="35"/>
        <v>#NUM!</v>
      </c>
    </row>
    <row r="1268" spans="30:38" x14ac:dyDescent="0.2">
      <c r="AD1268" s="122" t="s">
        <v>88</v>
      </c>
      <c r="AE1268" s="40">
        <f>_xll.qlInterestRateIndexFixingDate($AA$21,AF1268)</f>
        <v>48271</v>
      </c>
      <c r="AF1268" s="40">
        <f>_xll.qlCalendarAdvance(calendar,$AF1267,AD1268,,,trigger)</f>
        <v>48275</v>
      </c>
      <c r="AG1268" s="40">
        <f>_xll.qlInterestRateIndexMaturity($AA$21,AF1268,)</f>
        <v>48367</v>
      </c>
      <c r="AH1268" s="43" t="e">
        <f>_xll.qlTenorBasisValue(TenorBasis3M,AF1268,_xll.ohTrigger(trigger,$AA$36))</f>
        <v>#NUM!</v>
      </c>
      <c r="AI1268" s="90" t="e">
        <f>_xll.qlTenorBasisForwardRate(TenorBasis3M,AF1268,_xll.ohTrigger(trigger,$AA$36))</f>
        <v>#NUM!</v>
      </c>
      <c r="AJ1268" s="90">
        <f>_xll.qlIndexFixing($AA$21,$AE1268,TRUE,_xll.ohTrigger(trigger))</f>
        <v>2.0432168227021093E-2</v>
      </c>
      <c r="AK1268" s="43" t="e">
        <f>_xll.qlIndexFixing($AA$6,$AE1268,TRUE,trigger)</f>
        <v>#NUM!</v>
      </c>
      <c r="AL1268" s="45" t="e">
        <f t="shared" si="35"/>
        <v>#NUM!</v>
      </c>
    </row>
    <row r="1269" spans="30:38" x14ac:dyDescent="0.2">
      <c r="AD1269" s="122" t="s">
        <v>88</v>
      </c>
      <c r="AE1269" s="40">
        <f>_xll.qlInterestRateIndexFixingDate($AA$21,AF1269)</f>
        <v>48278</v>
      </c>
      <c r="AF1269" s="40">
        <f>_xll.qlCalendarAdvance(calendar,$AF1268,AD1269,,,trigger)</f>
        <v>48282</v>
      </c>
      <c r="AG1269" s="40">
        <f>_xll.qlInterestRateIndexMaturity($AA$21,AF1269,)</f>
        <v>48374</v>
      </c>
      <c r="AH1269" s="43" t="e">
        <f>_xll.qlTenorBasisValue(TenorBasis3M,AF1269,_xll.ohTrigger(trigger,$AA$36))</f>
        <v>#NUM!</v>
      </c>
      <c r="AI1269" s="90" t="e">
        <f>_xll.qlTenorBasisForwardRate(TenorBasis3M,AF1269,_xll.ohTrigger(trigger,$AA$36))</f>
        <v>#NUM!</v>
      </c>
      <c r="AJ1269" s="90">
        <f>_xll.qlIndexFixing($AA$21,$AE1269,TRUE,_xll.ohTrigger(trigger))</f>
        <v>2.0422725913638608E-2</v>
      </c>
      <c r="AK1269" s="43" t="e">
        <f>_xll.qlIndexFixing($AA$6,$AE1269,TRUE,trigger)</f>
        <v>#NUM!</v>
      </c>
      <c r="AL1269" s="45" t="e">
        <f t="shared" si="35"/>
        <v>#NUM!</v>
      </c>
    </row>
    <row r="1270" spans="30:38" x14ac:dyDescent="0.2">
      <c r="AD1270" s="122" t="s">
        <v>88</v>
      </c>
      <c r="AE1270" s="40">
        <f>_xll.qlInterestRateIndexFixingDate($AA$21,AF1270)</f>
        <v>48285</v>
      </c>
      <c r="AF1270" s="40">
        <f>_xll.qlCalendarAdvance(calendar,$AF1269,AD1270,,,trigger)</f>
        <v>48289</v>
      </c>
      <c r="AG1270" s="40">
        <f>_xll.qlInterestRateIndexMaturity($AA$21,AF1270,)</f>
        <v>48381</v>
      </c>
      <c r="AH1270" s="43" t="e">
        <f>_xll.qlTenorBasisValue(TenorBasis3M,AF1270,_xll.ohTrigger(trigger,$AA$36))</f>
        <v>#NUM!</v>
      </c>
      <c r="AI1270" s="90" t="e">
        <f>_xll.qlTenorBasisForwardRate(TenorBasis3M,AF1270,_xll.ohTrigger(trigger,$AA$36))</f>
        <v>#NUM!</v>
      </c>
      <c r="AJ1270" s="90">
        <f>_xll.qlIndexFixing($AA$21,$AE1270,TRUE,_xll.ohTrigger(trigger))</f>
        <v>2.0413244627054936E-2</v>
      </c>
      <c r="AK1270" s="43" t="e">
        <f>_xll.qlIndexFixing($AA$6,$AE1270,TRUE,trigger)</f>
        <v>#NUM!</v>
      </c>
      <c r="AL1270" s="45" t="e">
        <f t="shared" si="35"/>
        <v>#NUM!</v>
      </c>
    </row>
    <row r="1271" spans="30:38" x14ac:dyDescent="0.2">
      <c r="AD1271" s="122" t="s">
        <v>88</v>
      </c>
      <c r="AE1271" s="40">
        <f>_xll.qlInterestRateIndexFixingDate($AA$21,AF1271)</f>
        <v>48292</v>
      </c>
      <c r="AF1271" s="40">
        <f>_xll.qlCalendarAdvance(calendar,$AF1270,AD1271,,,trigger)</f>
        <v>48296</v>
      </c>
      <c r="AG1271" s="40">
        <f>_xll.qlInterestRateIndexMaturity($AA$21,AF1271,)</f>
        <v>48388</v>
      </c>
      <c r="AH1271" s="43" t="e">
        <f>_xll.qlTenorBasisValue(TenorBasis3M,AF1271,_xll.ohTrigger(trigger,$AA$36))</f>
        <v>#NUM!</v>
      </c>
      <c r="AI1271" s="90" t="e">
        <f>_xll.qlTenorBasisForwardRate(TenorBasis3M,AF1271,_xll.ohTrigger(trigger,$AA$36))</f>
        <v>#NUM!</v>
      </c>
      <c r="AJ1271" s="90">
        <f>_xll.qlIndexFixing($AA$21,$AE1271,TRUE,_xll.ohTrigger(trigger))</f>
        <v>2.0403724367552462E-2</v>
      </c>
      <c r="AK1271" s="43" t="e">
        <f>_xll.qlIndexFixing($AA$6,$AE1271,TRUE,trigger)</f>
        <v>#NUM!</v>
      </c>
      <c r="AL1271" s="45" t="e">
        <f t="shared" si="35"/>
        <v>#NUM!</v>
      </c>
    </row>
    <row r="1272" spans="30:38" x14ac:dyDescent="0.2">
      <c r="AD1272" s="122" t="s">
        <v>88</v>
      </c>
      <c r="AE1272" s="40">
        <f>_xll.qlInterestRateIndexFixingDate($AA$21,AF1272)</f>
        <v>48297</v>
      </c>
      <c r="AF1272" s="40">
        <f>_xll.qlCalendarAdvance(calendar,$AF1271,AD1272,,,trigger)</f>
        <v>48303</v>
      </c>
      <c r="AG1272" s="40">
        <f>_xll.qlInterestRateIndexMaturity($AA$21,AF1272,)</f>
        <v>48395</v>
      </c>
      <c r="AH1272" s="43" t="e">
        <f>_xll.qlTenorBasisValue(TenorBasis3M,AF1272,_xll.ohTrigger(trigger,$AA$36))</f>
        <v>#NUM!</v>
      </c>
      <c r="AI1272" s="90" t="e">
        <f>_xll.qlTenorBasisForwardRate(TenorBasis3M,AF1272,_xll.ohTrigger(trigger,$AA$36))</f>
        <v>#NUM!</v>
      </c>
      <c r="AJ1272" s="90">
        <f>_xll.qlIndexFixing($AA$21,$AE1272,TRUE,_xll.ohTrigger(trigger))</f>
        <v>2.0394165135412694E-2</v>
      </c>
      <c r="AK1272" s="43" t="e">
        <f>_xll.qlIndexFixing($AA$6,$AE1272,TRUE,trigger)</f>
        <v>#NUM!</v>
      </c>
      <c r="AL1272" s="45" t="e">
        <f t="shared" si="35"/>
        <v>#NUM!</v>
      </c>
    </row>
    <row r="1273" spans="30:38" x14ac:dyDescent="0.2">
      <c r="AD1273" s="122" t="s">
        <v>88</v>
      </c>
      <c r="AE1273" s="40">
        <f>_xll.qlInterestRateIndexFixingDate($AA$21,AF1273)</f>
        <v>48306</v>
      </c>
      <c r="AF1273" s="40">
        <f>_xll.qlCalendarAdvance(calendar,$AF1272,AD1273,,,trigger)</f>
        <v>48310</v>
      </c>
      <c r="AG1273" s="40">
        <f>_xll.qlInterestRateIndexMaturity($AA$21,AF1273,)</f>
        <v>48401</v>
      </c>
      <c r="AH1273" s="43" t="e">
        <f>_xll.qlTenorBasisValue(TenorBasis3M,AF1273,_xll.ohTrigger(trigger,$AA$36))</f>
        <v>#NUM!</v>
      </c>
      <c r="AI1273" s="90" t="e">
        <f>_xll.qlTenorBasisForwardRate(TenorBasis3M,AF1273,_xll.ohTrigger(trigger,$AA$36))</f>
        <v>#NUM!</v>
      </c>
      <c r="AJ1273" s="90">
        <f>_xll.qlIndexFixing($AA$21,$AE1273,TRUE,_xll.ohTrigger(trigger))</f>
        <v>2.0384683723073817E-2</v>
      </c>
      <c r="AK1273" s="43" t="e">
        <f>_xll.qlIndexFixing($AA$6,$AE1273,TRUE,trigger)</f>
        <v>#NUM!</v>
      </c>
      <c r="AL1273" s="45" t="e">
        <f t="shared" si="35"/>
        <v>#NUM!</v>
      </c>
    </row>
    <row r="1274" spans="30:38" x14ac:dyDescent="0.2">
      <c r="AD1274" s="122" t="s">
        <v>88</v>
      </c>
      <c r="AE1274" s="40">
        <f>_xll.qlInterestRateIndexFixingDate($AA$21,AF1274)</f>
        <v>48313</v>
      </c>
      <c r="AF1274" s="40">
        <f>_xll.qlCalendarAdvance(calendar,$AF1273,AD1274,,,trigger)</f>
        <v>48317</v>
      </c>
      <c r="AG1274" s="40">
        <f>_xll.qlInterestRateIndexMaturity($AA$21,AF1274,)</f>
        <v>48408</v>
      </c>
      <c r="AH1274" s="43" t="e">
        <f>_xll.qlTenorBasisValue(TenorBasis3M,AF1274,_xll.ohTrigger(trigger,$AA$36))</f>
        <v>#NUM!</v>
      </c>
      <c r="AI1274" s="90" t="e">
        <f>_xll.qlTenorBasisForwardRate(TenorBasis3M,AF1274,_xll.ohTrigger(trigger,$AA$36))</f>
        <v>#NUM!</v>
      </c>
      <c r="AJ1274" s="90">
        <f>_xll.qlIndexFixing($AA$21,$AE1274,TRUE,_xll.ohTrigger(trigger))</f>
        <v>2.0375049874206155E-2</v>
      </c>
      <c r="AK1274" s="43" t="e">
        <f>_xll.qlIndexFixing($AA$6,$AE1274,TRUE,trigger)</f>
        <v>#NUM!</v>
      </c>
      <c r="AL1274" s="45" t="e">
        <f t="shared" si="35"/>
        <v>#NUM!</v>
      </c>
    </row>
    <row r="1275" spans="30:38" x14ac:dyDescent="0.2">
      <c r="AD1275" s="122" t="s">
        <v>88</v>
      </c>
      <c r="AE1275" s="40">
        <f>_xll.qlInterestRateIndexFixingDate($AA$21,AF1275)</f>
        <v>48320</v>
      </c>
      <c r="AF1275" s="40">
        <f>_xll.qlCalendarAdvance(calendar,$AF1274,AD1275,,,trigger)</f>
        <v>48324</v>
      </c>
      <c r="AG1275" s="40">
        <f>_xll.qlInterestRateIndexMaturity($AA$21,AF1275,)</f>
        <v>48415</v>
      </c>
      <c r="AH1275" s="43" t="e">
        <f>_xll.qlTenorBasisValue(TenorBasis3M,AF1275,_xll.ohTrigger(trigger,$AA$36))</f>
        <v>#NUM!</v>
      </c>
      <c r="AI1275" s="90" t="e">
        <f>_xll.qlTenorBasisForwardRate(TenorBasis3M,AF1275,_xll.ohTrigger(trigger,$AA$36))</f>
        <v>#NUM!</v>
      </c>
      <c r="AJ1275" s="90">
        <f>_xll.qlIndexFixing($AA$21,$AE1275,TRUE,_xll.ohTrigger(trigger))</f>
        <v>2.03653770554817E-2</v>
      </c>
      <c r="AK1275" s="43" t="e">
        <f>_xll.qlIndexFixing($AA$6,$AE1275,TRUE,trigger)</f>
        <v>#NUM!</v>
      </c>
      <c r="AL1275" s="45" t="e">
        <f t="shared" si="35"/>
        <v>#NUM!</v>
      </c>
    </row>
    <row r="1276" spans="30:38" x14ac:dyDescent="0.2">
      <c r="AD1276" s="122" t="s">
        <v>88</v>
      </c>
      <c r="AE1276" s="40">
        <f>_xll.qlInterestRateIndexFixingDate($AA$21,AF1276)</f>
        <v>48327</v>
      </c>
      <c r="AF1276" s="40">
        <f>_xll.qlCalendarAdvance(calendar,$AF1275,AD1276,,,trigger)</f>
        <v>48331</v>
      </c>
      <c r="AG1276" s="40">
        <f>_xll.qlInterestRateIndexMaturity($AA$21,AF1276,)</f>
        <v>48422</v>
      </c>
      <c r="AH1276" s="43" t="e">
        <f>_xll.qlTenorBasisValue(TenorBasis3M,AF1276,_xll.ohTrigger(trigger,$AA$36))</f>
        <v>#NUM!</v>
      </c>
      <c r="AI1276" s="90" t="e">
        <f>_xll.qlTenorBasisForwardRate(TenorBasis3M,AF1276,_xll.ohTrigger(trigger,$AA$36))</f>
        <v>#NUM!</v>
      </c>
      <c r="AJ1276" s="90">
        <f>_xll.qlIndexFixing($AA$21,$AE1276,TRUE,_xll.ohTrigger(trigger))</f>
        <v>2.0355665267183305E-2</v>
      </c>
      <c r="AK1276" s="43" t="e">
        <f>_xll.qlIndexFixing($AA$6,$AE1276,TRUE,trigger)</f>
        <v>#NUM!</v>
      </c>
      <c r="AL1276" s="45" t="e">
        <f t="shared" si="35"/>
        <v>#NUM!</v>
      </c>
    </row>
    <row r="1277" spans="30:38" x14ac:dyDescent="0.2">
      <c r="AD1277" s="122" t="s">
        <v>88</v>
      </c>
      <c r="AE1277" s="40">
        <f>_xll.qlInterestRateIndexFixingDate($AA$21,AF1277)</f>
        <v>48334</v>
      </c>
      <c r="AF1277" s="40">
        <f>_xll.qlCalendarAdvance(calendar,$AF1276,AD1277,,,trigger)</f>
        <v>48338</v>
      </c>
      <c r="AG1277" s="40">
        <f>_xll.qlInterestRateIndexMaturity($AA$21,AF1277,)</f>
        <v>48430</v>
      </c>
      <c r="AH1277" s="43" t="e">
        <f>_xll.qlTenorBasisValue(TenorBasis3M,AF1277,_xll.ohTrigger(trigger,$AA$36))</f>
        <v>#NUM!</v>
      </c>
      <c r="AI1277" s="90" t="e">
        <f>_xll.qlTenorBasisForwardRate(TenorBasis3M,AF1277,_xll.ohTrigger(trigger,$AA$36))</f>
        <v>#NUM!</v>
      </c>
      <c r="AJ1277" s="90">
        <f>_xll.qlIndexFixing($AA$21,$AE1277,TRUE,_xll.ohTrigger(trigger))</f>
        <v>2.0345784395169948E-2</v>
      </c>
      <c r="AK1277" s="43" t="e">
        <f>_xll.qlIndexFixing($AA$6,$AE1277,TRUE,trigger)</f>
        <v>#NUM!</v>
      </c>
      <c r="AL1277" s="45" t="e">
        <f t="shared" si="35"/>
        <v>#NUM!</v>
      </c>
    </row>
    <row r="1278" spans="30:38" x14ac:dyDescent="0.2">
      <c r="AD1278" s="122" t="s">
        <v>88</v>
      </c>
      <c r="AE1278" s="40">
        <f>_xll.qlInterestRateIndexFixingDate($AA$21,AF1278)</f>
        <v>48341</v>
      </c>
      <c r="AF1278" s="40">
        <f>_xll.qlCalendarAdvance(calendar,$AF1277,AD1278,,,trigger)</f>
        <v>48345</v>
      </c>
      <c r="AG1278" s="40">
        <f>_xll.qlInterestRateIndexMaturity($AA$21,AF1278,)</f>
        <v>48437</v>
      </c>
      <c r="AH1278" s="43" t="e">
        <f>_xll.qlTenorBasisValue(TenorBasis3M,AF1278,_xll.ohTrigger(trigger,$AA$36))</f>
        <v>#NUM!</v>
      </c>
      <c r="AI1278" s="90" t="e">
        <f>_xll.qlTenorBasisForwardRate(TenorBasis3M,AF1278,_xll.ohTrigger(trigger,$AA$36))</f>
        <v>#NUM!</v>
      </c>
      <c r="AJ1278" s="90">
        <f>_xll.qlIndexFixing($AA$21,$AE1278,TRUE,_xll.ohTrigger(trigger))</f>
        <v>2.0335991333225965E-2</v>
      </c>
      <c r="AK1278" s="43" t="e">
        <f>_xll.qlIndexFixing($AA$6,$AE1278,TRUE,trigger)</f>
        <v>#NUM!</v>
      </c>
      <c r="AL1278" s="45" t="e">
        <f t="shared" si="35"/>
        <v>#NUM!</v>
      </c>
    </row>
    <row r="1279" spans="30:38" x14ac:dyDescent="0.2">
      <c r="AD1279" s="122" t="s">
        <v>88</v>
      </c>
      <c r="AE1279" s="40">
        <f>_xll.qlInterestRateIndexFixingDate($AA$21,AF1279)</f>
        <v>48348</v>
      </c>
      <c r="AF1279" s="40">
        <f>_xll.qlCalendarAdvance(calendar,$AF1278,AD1279,,,trigger)</f>
        <v>48352</v>
      </c>
      <c r="AG1279" s="40">
        <f>_xll.qlInterestRateIndexMaturity($AA$21,AF1279,)</f>
        <v>48444</v>
      </c>
      <c r="AH1279" s="43" t="e">
        <f>_xll.qlTenorBasisValue(TenorBasis3M,AF1279,_xll.ohTrigger(trigger,$AA$36))</f>
        <v>#NUM!</v>
      </c>
      <c r="AI1279" s="90" t="e">
        <f>_xll.qlTenorBasisForwardRate(TenorBasis3M,AF1279,_xll.ohTrigger(trigger,$AA$36))</f>
        <v>#NUM!</v>
      </c>
      <c r="AJ1279" s="90">
        <f>_xll.qlIndexFixing($AA$21,$AE1279,TRUE,_xll.ohTrigger(trigger))</f>
        <v>2.032615930065873E-2</v>
      </c>
      <c r="AK1279" s="43" t="e">
        <f>_xll.qlIndexFixing($AA$6,$AE1279,TRUE,trigger)</f>
        <v>#NUM!</v>
      </c>
      <c r="AL1279" s="45" t="e">
        <f t="shared" si="35"/>
        <v>#NUM!</v>
      </c>
    </row>
    <row r="1280" spans="30:38" x14ac:dyDescent="0.2">
      <c r="AD1280" s="122" t="s">
        <v>88</v>
      </c>
      <c r="AE1280" s="40">
        <f>_xll.qlInterestRateIndexFixingDate($AA$21,AF1280)</f>
        <v>48355</v>
      </c>
      <c r="AF1280" s="40">
        <f>_xll.qlCalendarAdvance(calendar,$AF1279,AD1280,,,trigger)</f>
        <v>48359</v>
      </c>
      <c r="AG1280" s="40">
        <f>_xll.qlInterestRateIndexMaturity($AA$21,AF1280,)</f>
        <v>48451</v>
      </c>
      <c r="AH1280" s="43" t="e">
        <f>_xll.qlTenorBasisValue(TenorBasis3M,AF1280,_xll.ohTrigger(trigger,$AA$36))</f>
        <v>#NUM!</v>
      </c>
      <c r="AI1280" s="90" t="e">
        <f>_xll.qlTenorBasisForwardRate(TenorBasis3M,AF1280,_xll.ohTrigger(trigger,$AA$36))</f>
        <v>#NUM!</v>
      </c>
      <c r="AJ1280" s="90">
        <f>_xll.qlIndexFixing($AA$21,$AE1280,TRUE,_xll.ohTrigger(trigger))</f>
        <v>2.0316288297763663E-2</v>
      </c>
      <c r="AK1280" s="43" t="e">
        <f>_xll.qlIndexFixing($AA$6,$AE1280,TRUE,trigger)</f>
        <v>#NUM!</v>
      </c>
      <c r="AL1280" s="45" t="e">
        <f t="shared" si="35"/>
        <v>#NUM!</v>
      </c>
    </row>
    <row r="1281" spans="30:38" x14ac:dyDescent="0.2">
      <c r="AD1281" s="122" t="s">
        <v>88</v>
      </c>
      <c r="AE1281" s="40">
        <f>_xll.qlInterestRateIndexFixingDate($AA$21,AF1281)</f>
        <v>48362</v>
      </c>
      <c r="AF1281" s="40">
        <f>_xll.qlCalendarAdvance(calendar,$AF1280,AD1281,,,trigger)</f>
        <v>48366</v>
      </c>
      <c r="AG1281" s="40">
        <f>_xll.qlInterestRateIndexMaturity($AA$21,AF1281,)</f>
        <v>48458</v>
      </c>
      <c r="AH1281" s="43" t="e">
        <f>_xll.qlTenorBasisValue(TenorBasis3M,AF1281,_xll.ohTrigger(trigger,$AA$36))</f>
        <v>#NUM!</v>
      </c>
      <c r="AI1281" s="90" t="e">
        <f>_xll.qlTenorBasisForwardRate(TenorBasis3M,AF1281,_xll.ohTrigger(trigger,$AA$36))</f>
        <v>#NUM!</v>
      </c>
      <c r="AJ1281" s="90">
        <f>_xll.qlIndexFixing($AA$21,$AE1281,TRUE,_xll.ohTrigger(trigger))</f>
        <v>2.0306378324830964E-2</v>
      </c>
      <c r="AK1281" s="43" t="e">
        <f>_xll.qlIndexFixing($AA$6,$AE1281,TRUE,trigger)</f>
        <v>#NUM!</v>
      </c>
      <c r="AL1281" s="45" t="e">
        <f t="shared" si="35"/>
        <v>#NUM!</v>
      </c>
    </row>
    <row r="1282" spans="30:38" x14ac:dyDescent="0.2">
      <c r="AD1282" s="122" t="s">
        <v>88</v>
      </c>
      <c r="AE1282" s="40">
        <f>_xll.qlInterestRateIndexFixingDate($AA$21,AF1282)</f>
        <v>48369</v>
      </c>
      <c r="AF1282" s="40">
        <f>_xll.qlCalendarAdvance(calendar,$AF1281,AD1282,,,trigger)</f>
        <v>48373</v>
      </c>
      <c r="AG1282" s="40">
        <f>_xll.qlInterestRateIndexMaturity($AA$21,AF1282,)</f>
        <v>48465</v>
      </c>
      <c r="AH1282" s="43" t="e">
        <f>_xll.qlTenorBasisValue(TenorBasis3M,AF1282,_xll.ohTrigger(trigger,$AA$36))</f>
        <v>#NUM!</v>
      </c>
      <c r="AI1282" s="90" t="e">
        <f>_xll.qlTenorBasisForwardRate(TenorBasis3M,AF1282,_xll.ohTrigger(trigger,$AA$36))</f>
        <v>#NUM!</v>
      </c>
      <c r="AJ1282" s="90">
        <f>_xll.qlIndexFixing($AA$21,$AE1282,TRUE,_xll.ohTrigger(trigger))</f>
        <v>2.0296429382157786E-2</v>
      </c>
      <c r="AK1282" s="43" t="e">
        <f>_xll.qlIndexFixing($AA$6,$AE1282,TRUE,trigger)</f>
        <v>#NUM!</v>
      </c>
      <c r="AL1282" s="45" t="e">
        <f t="shared" si="35"/>
        <v>#NUM!</v>
      </c>
    </row>
    <row r="1283" spans="30:38" x14ac:dyDescent="0.2">
      <c r="AD1283" s="122" t="s">
        <v>88</v>
      </c>
      <c r="AE1283" s="40">
        <f>_xll.qlInterestRateIndexFixingDate($AA$21,AF1283)</f>
        <v>48376</v>
      </c>
      <c r="AF1283" s="40">
        <f>_xll.qlCalendarAdvance(calendar,$AF1282,AD1283,,,trigger)</f>
        <v>48380</v>
      </c>
      <c r="AG1283" s="40">
        <f>_xll.qlInterestRateIndexMaturity($AA$21,AF1283,)</f>
        <v>48472</v>
      </c>
      <c r="AH1283" s="43" t="e">
        <f>_xll.qlTenorBasisValue(TenorBasis3M,AF1283,_xll.ohTrigger(trigger,$AA$36))</f>
        <v>#NUM!</v>
      </c>
      <c r="AI1283" s="90" t="e">
        <f>_xll.qlTenorBasisForwardRate(TenorBasis3M,AF1283,_xll.ohTrigger(trigger,$AA$36))</f>
        <v>#NUM!</v>
      </c>
      <c r="AJ1283" s="90">
        <f>_xll.qlIndexFixing($AA$21,$AE1283,TRUE,_xll.ohTrigger(trigger))</f>
        <v>2.028644147003868E-2</v>
      </c>
      <c r="AK1283" s="43" t="e">
        <f>_xll.qlIndexFixing($AA$6,$AE1283,TRUE,trigger)</f>
        <v>#NUM!</v>
      </c>
      <c r="AL1283" s="45" t="e">
        <f t="shared" si="35"/>
        <v>#NUM!</v>
      </c>
    </row>
    <row r="1284" spans="30:38" x14ac:dyDescent="0.2">
      <c r="AD1284" s="122" t="s">
        <v>88</v>
      </c>
      <c r="AE1284" s="40">
        <f>_xll.qlInterestRateIndexFixingDate($AA$21,AF1284)</f>
        <v>48383</v>
      </c>
      <c r="AF1284" s="40">
        <f>_xll.qlCalendarAdvance(calendar,$AF1283,AD1284,,,trigger)</f>
        <v>48387</v>
      </c>
      <c r="AG1284" s="40">
        <f>_xll.qlInterestRateIndexMaturity($AA$21,AF1284,)</f>
        <v>48479</v>
      </c>
      <c r="AH1284" s="43" t="e">
        <f>_xll.qlTenorBasisValue(TenorBasis3M,AF1284,_xll.ohTrigger(trigger,$AA$36))</f>
        <v>#NUM!</v>
      </c>
      <c r="AI1284" s="90" t="e">
        <f>_xll.qlTenorBasisForwardRate(TenorBasis3M,AF1284,_xll.ohTrigger(trigger,$AA$36))</f>
        <v>#NUM!</v>
      </c>
      <c r="AJ1284" s="90">
        <f>_xll.qlIndexFixing($AA$21,$AE1284,TRUE,_xll.ohTrigger(trigger))</f>
        <v>2.0276414588771663E-2</v>
      </c>
      <c r="AK1284" s="43" t="e">
        <f>_xll.qlIndexFixing($AA$6,$AE1284,TRUE,trigger)</f>
        <v>#NUM!</v>
      </c>
      <c r="AL1284" s="45" t="e">
        <f t="shared" ref="AL1284:AL1347" si="36">(AJ1284-AK1284)*10000</f>
        <v>#NUM!</v>
      </c>
    </row>
    <row r="1285" spans="30:38" x14ac:dyDescent="0.2">
      <c r="AD1285" s="122" t="s">
        <v>88</v>
      </c>
      <c r="AE1285" s="40">
        <f>_xll.qlInterestRateIndexFixingDate($AA$21,AF1285)</f>
        <v>48390</v>
      </c>
      <c r="AF1285" s="40">
        <f>_xll.qlCalendarAdvance(calendar,$AF1284,AD1285,,,trigger)</f>
        <v>48394</v>
      </c>
      <c r="AG1285" s="40">
        <f>_xll.qlInterestRateIndexMaturity($AA$21,AF1285,)</f>
        <v>48486</v>
      </c>
      <c r="AH1285" s="43" t="e">
        <f>_xll.qlTenorBasisValue(TenorBasis3M,AF1285,_xll.ohTrigger(trigger,$AA$36))</f>
        <v>#NUM!</v>
      </c>
      <c r="AI1285" s="90" t="e">
        <f>_xll.qlTenorBasisForwardRate(TenorBasis3M,AF1285,_xll.ohTrigger(trigger,$AA$36))</f>
        <v>#NUM!</v>
      </c>
      <c r="AJ1285" s="90">
        <f>_xll.qlIndexFixing($AA$21,$AE1285,TRUE,_xll.ohTrigger(trigger))</f>
        <v>2.0266348738654759E-2</v>
      </c>
      <c r="AK1285" s="43" t="e">
        <f>_xll.qlIndexFixing($AA$6,$AE1285,TRUE,trigger)</f>
        <v>#NUM!</v>
      </c>
      <c r="AL1285" s="45" t="e">
        <f t="shared" si="36"/>
        <v>#NUM!</v>
      </c>
    </row>
    <row r="1286" spans="30:38" x14ac:dyDescent="0.2">
      <c r="AD1286" s="122" t="s">
        <v>88</v>
      </c>
      <c r="AE1286" s="40">
        <f>_xll.qlInterestRateIndexFixingDate($AA$21,AF1286)</f>
        <v>48397</v>
      </c>
      <c r="AF1286" s="40">
        <f>_xll.qlCalendarAdvance(calendar,$AF1285,AD1286,,,trigger)</f>
        <v>48401</v>
      </c>
      <c r="AG1286" s="40">
        <f>_xll.qlInterestRateIndexMaturity($AA$21,AF1286,)</f>
        <v>48493</v>
      </c>
      <c r="AH1286" s="43" t="e">
        <f>_xll.qlTenorBasisValue(TenorBasis3M,AF1286,_xll.ohTrigger(trigger,$AA$36))</f>
        <v>#NUM!</v>
      </c>
      <c r="AI1286" s="90" t="e">
        <f>_xll.qlTenorBasisForwardRate(TenorBasis3M,AF1286,_xll.ohTrigger(trigger,$AA$36))</f>
        <v>#NUM!</v>
      </c>
      <c r="AJ1286" s="90">
        <f>_xll.qlIndexFixing($AA$21,$AE1286,TRUE,_xll.ohTrigger(trigger))</f>
        <v>2.0256243919985994E-2</v>
      </c>
      <c r="AK1286" s="43" t="e">
        <f>_xll.qlIndexFixing($AA$6,$AE1286,TRUE,trigger)</f>
        <v>#NUM!</v>
      </c>
      <c r="AL1286" s="45" t="e">
        <f t="shared" si="36"/>
        <v>#NUM!</v>
      </c>
    </row>
    <row r="1287" spans="30:38" x14ac:dyDescent="0.2">
      <c r="AD1287" s="122" t="s">
        <v>88</v>
      </c>
      <c r="AE1287" s="40">
        <f>_xll.qlInterestRateIndexFixingDate($AA$21,AF1287)</f>
        <v>48404</v>
      </c>
      <c r="AF1287" s="40">
        <f>_xll.qlCalendarAdvance(calendar,$AF1286,AD1287,,,trigger)</f>
        <v>48408</v>
      </c>
      <c r="AG1287" s="40">
        <f>_xll.qlInterestRateIndexMaturity($AA$21,AF1287,)</f>
        <v>48500</v>
      </c>
      <c r="AH1287" s="43" t="e">
        <f>_xll.qlTenorBasisValue(TenorBasis3M,AF1287,_xll.ohTrigger(trigger,$AA$36))</f>
        <v>#NUM!</v>
      </c>
      <c r="AI1287" s="90" t="e">
        <f>_xll.qlTenorBasisForwardRate(TenorBasis3M,AF1287,_xll.ohTrigger(trigger,$AA$36))</f>
        <v>#NUM!</v>
      </c>
      <c r="AJ1287" s="90">
        <f>_xll.qlIndexFixing($AA$21,$AE1287,TRUE,_xll.ohTrigger(trigger))</f>
        <v>2.0246100133066859E-2</v>
      </c>
      <c r="AK1287" s="43" t="e">
        <f>_xll.qlIndexFixing($AA$6,$AE1287,TRUE,trigger)</f>
        <v>#NUM!</v>
      </c>
      <c r="AL1287" s="45" t="e">
        <f t="shared" si="36"/>
        <v>#NUM!</v>
      </c>
    </row>
    <row r="1288" spans="30:38" x14ac:dyDescent="0.2">
      <c r="AD1288" s="122" t="s">
        <v>88</v>
      </c>
      <c r="AE1288" s="40">
        <f>_xll.qlInterestRateIndexFixingDate($AA$21,AF1288)</f>
        <v>48411</v>
      </c>
      <c r="AF1288" s="40">
        <f>_xll.qlCalendarAdvance(calendar,$AF1287,AD1288,,,trigger)</f>
        <v>48415</v>
      </c>
      <c r="AG1288" s="40">
        <f>_xll.qlInterestRateIndexMaturity($AA$21,AF1288,)</f>
        <v>48507</v>
      </c>
      <c r="AH1288" s="43" t="e">
        <f>_xll.qlTenorBasisValue(TenorBasis3M,AF1288,_xll.ohTrigger(trigger,$AA$36))</f>
        <v>#NUM!</v>
      </c>
      <c r="AI1288" s="90" t="e">
        <f>_xll.qlTenorBasisForwardRate(TenorBasis3M,AF1288,_xll.ohTrigger(trigger,$AA$36))</f>
        <v>#NUM!</v>
      </c>
      <c r="AJ1288" s="90">
        <f>_xll.qlIndexFixing($AA$21,$AE1288,TRUE,_xll.ohTrigger(trigger))</f>
        <v>2.023591737819886E-2</v>
      </c>
      <c r="AK1288" s="43" t="e">
        <f>_xll.qlIndexFixing($AA$6,$AE1288,TRUE,trigger)</f>
        <v>#NUM!</v>
      </c>
      <c r="AL1288" s="45" t="e">
        <f t="shared" si="36"/>
        <v>#NUM!</v>
      </c>
    </row>
    <row r="1289" spans="30:38" x14ac:dyDescent="0.2">
      <c r="AD1289" s="122" t="s">
        <v>88</v>
      </c>
      <c r="AE1289" s="40">
        <f>_xll.qlInterestRateIndexFixingDate($AA$21,AF1289)</f>
        <v>48418</v>
      </c>
      <c r="AF1289" s="40">
        <f>_xll.qlCalendarAdvance(calendar,$AF1288,AD1289,,,trigger)</f>
        <v>48422</v>
      </c>
      <c r="AG1289" s="40">
        <f>_xll.qlInterestRateIndexMaturity($AA$21,AF1289,)</f>
        <v>48514</v>
      </c>
      <c r="AH1289" s="43" t="e">
        <f>_xll.qlTenorBasisValue(TenorBasis3M,AF1289,_xll.ohTrigger(trigger,$AA$36))</f>
        <v>#NUM!</v>
      </c>
      <c r="AI1289" s="90" t="e">
        <f>_xll.qlTenorBasisForwardRate(TenorBasis3M,AF1289,_xll.ohTrigger(trigger,$AA$36))</f>
        <v>#NUM!</v>
      </c>
      <c r="AJ1289" s="90">
        <f>_xll.qlIndexFixing($AA$21,$AE1289,TRUE,_xll.ohTrigger(trigger))</f>
        <v>2.0225695655684359E-2</v>
      </c>
      <c r="AK1289" s="43" t="e">
        <f>_xll.qlIndexFixing($AA$6,$AE1289,TRUE,trigger)</f>
        <v>#NUM!</v>
      </c>
      <c r="AL1289" s="45" t="e">
        <f t="shared" si="36"/>
        <v>#NUM!</v>
      </c>
    </row>
    <row r="1290" spans="30:38" x14ac:dyDescent="0.2">
      <c r="AD1290" s="122" t="s">
        <v>88</v>
      </c>
      <c r="AE1290" s="40">
        <f>_xll.qlInterestRateIndexFixingDate($AA$21,AF1290)</f>
        <v>48425</v>
      </c>
      <c r="AF1290" s="40">
        <f>_xll.qlCalendarAdvance(calendar,$AF1289,AD1290,,,trigger)</f>
        <v>48429</v>
      </c>
      <c r="AG1290" s="40">
        <f>_xll.qlInterestRateIndexMaturity($AA$21,AF1290,)</f>
        <v>48521</v>
      </c>
      <c r="AH1290" s="43" t="e">
        <f>_xll.qlTenorBasisValue(TenorBasis3M,AF1290,_xll.ohTrigger(trigger,$AA$36))</f>
        <v>#NUM!</v>
      </c>
      <c r="AI1290" s="90" t="e">
        <f>_xll.qlTenorBasisForwardRate(TenorBasis3M,AF1290,_xll.ohTrigger(trigger,$AA$36))</f>
        <v>#NUM!</v>
      </c>
      <c r="AJ1290" s="90">
        <f>_xll.qlIndexFixing($AA$21,$AE1290,TRUE,_xll.ohTrigger(trigger))</f>
        <v>2.0215434965827461E-2</v>
      </c>
      <c r="AK1290" s="43" t="e">
        <f>_xll.qlIndexFixing($AA$6,$AE1290,TRUE,trigger)</f>
        <v>#NUM!</v>
      </c>
      <c r="AL1290" s="45" t="e">
        <f t="shared" si="36"/>
        <v>#NUM!</v>
      </c>
    </row>
    <row r="1291" spans="30:38" x14ac:dyDescent="0.2">
      <c r="AD1291" s="122" t="s">
        <v>88</v>
      </c>
      <c r="AE1291" s="40">
        <f>_xll.qlInterestRateIndexFixingDate($AA$21,AF1291)</f>
        <v>48432</v>
      </c>
      <c r="AF1291" s="40">
        <f>_xll.qlCalendarAdvance(calendar,$AF1290,AD1291,,,trigger)</f>
        <v>48436</v>
      </c>
      <c r="AG1291" s="40">
        <f>_xll.qlInterestRateIndexMaturity($AA$21,AF1291,)</f>
        <v>48528</v>
      </c>
      <c r="AH1291" s="43" t="e">
        <f>_xll.qlTenorBasisValue(TenorBasis3M,AF1291,_xll.ohTrigger(trigger,$AA$36))</f>
        <v>#NUM!</v>
      </c>
      <c r="AI1291" s="90" t="e">
        <f>_xll.qlTenorBasisForwardRate(TenorBasis3M,AF1291,_xll.ohTrigger(trigger,$AA$36))</f>
        <v>#NUM!</v>
      </c>
      <c r="AJ1291" s="90">
        <f>_xll.qlIndexFixing($AA$21,$AE1291,TRUE,_xll.ohTrigger(trigger))</f>
        <v>2.020513530893488E-2</v>
      </c>
      <c r="AK1291" s="43" t="e">
        <f>_xll.qlIndexFixing($AA$6,$AE1291,TRUE,trigger)</f>
        <v>#NUM!</v>
      </c>
      <c r="AL1291" s="45" t="e">
        <f t="shared" si="36"/>
        <v>#NUM!</v>
      </c>
    </row>
    <row r="1292" spans="30:38" x14ac:dyDescent="0.2">
      <c r="AD1292" s="122" t="s">
        <v>88</v>
      </c>
      <c r="AE1292" s="40">
        <f>_xll.qlInterestRateIndexFixingDate($AA$21,AF1292)</f>
        <v>48439</v>
      </c>
      <c r="AF1292" s="40">
        <f>_xll.qlCalendarAdvance(calendar,$AF1291,AD1292,,,trigger)</f>
        <v>48443</v>
      </c>
      <c r="AG1292" s="40">
        <f>_xll.qlInterestRateIndexMaturity($AA$21,AF1292,)</f>
        <v>48535</v>
      </c>
      <c r="AH1292" s="43" t="e">
        <f>_xll.qlTenorBasisValue(TenorBasis3M,AF1292,_xll.ohTrigger(trigger,$AA$36))</f>
        <v>#NUM!</v>
      </c>
      <c r="AI1292" s="90" t="e">
        <f>_xll.qlTenorBasisForwardRate(TenorBasis3M,AF1292,_xll.ohTrigger(trigger,$AA$36))</f>
        <v>#NUM!</v>
      </c>
      <c r="AJ1292" s="90">
        <f>_xll.qlIndexFixing($AA$21,$AE1292,TRUE,_xll.ohTrigger(trigger))</f>
        <v>2.0194796685309848E-2</v>
      </c>
      <c r="AK1292" s="43" t="e">
        <f>_xll.qlIndexFixing($AA$6,$AE1292,TRUE,trigger)</f>
        <v>#NUM!</v>
      </c>
      <c r="AL1292" s="45" t="e">
        <f t="shared" si="36"/>
        <v>#NUM!</v>
      </c>
    </row>
    <row r="1293" spans="30:38" x14ac:dyDescent="0.2">
      <c r="AD1293" s="122" t="s">
        <v>88</v>
      </c>
      <c r="AE1293" s="40">
        <f>_xll.qlInterestRateIndexFixingDate($AA$21,AF1293)</f>
        <v>48446</v>
      </c>
      <c r="AF1293" s="40">
        <f>_xll.qlCalendarAdvance(calendar,$AF1292,AD1293,,,trigger)</f>
        <v>48450</v>
      </c>
      <c r="AG1293" s="40">
        <f>_xll.qlInterestRateIndexMaturity($AA$21,AF1293,)</f>
        <v>48542</v>
      </c>
      <c r="AH1293" s="43" t="e">
        <f>_xll.qlTenorBasisValue(TenorBasis3M,AF1293,_xll.ohTrigger(trigger,$AA$36))</f>
        <v>#NUM!</v>
      </c>
      <c r="AI1293" s="90" t="e">
        <f>_xll.qlTenorBasisForwardRate(TenorBasis3M,AF1293,_xll.ohTrigger(trigger,$AA$36))</f>
        <v>#NUM!</v>
      </c>
      <c r="AJ1293" s="90">
        <f>_xll.qlIndexFixing($AA$21,$AE1293,TRUE,_xll.ohTrigger(trigger))</f>
        <v>2.0184419095262553E-2</v>
      </c>
      <c r="AK1293" s="43" t="e">
        <f>_xll.qlIndexFixing($AA$6,$AE1293,TRUE,trigger)</f>
        <v>#NUM!</v>
      </c>
      <c r="AL1293" s="45" t="e">
        <f t="shared" si="36"/>
        <v>#NUM!</v>
      </c>
    </row>
    <row r="1294" spans="30:38" x14ac:dyDescent="0.2">
      <c r="AD1294" s="122" t="s">
        <v>88</v>
      </c>
      <c r="AE1294" s="40">
        <f>_xll.qlInterestRateIndexFixingDate($AA$21,AF1294)</f>
        <v>48453</v>
      </c>
      <c r="AF1294" s="40">
        <f>_xll.qlCalendarAdvance(calendar,$AF1293,AD1294,,,trigger)</f>
        <v>48457</v>
      </c>
      <c r="AG1294" s="40">
        <f>_xll.qlInterestRateIndexMaturity($AA$21,AF1294,)</f>
        <v>48548</v>
      </c>
      <c r="AH1294" s="43" t="e">
        <f>_xll.qlTenorBasisValue(TenorBasis3M,AF1294,_xll.ohTrigger(trigger,$AA$36))</f>
        <v>#NUM!</v>
      </c>
      <c r="AI1294" s="90" t="e">
        <f>_xll.qlTenorBasisForwardRate(TenorBasis3M,AF1294,_xll.ohTrigger(trigger,$AA$36))</f>
        <v>#NUM!</v>
      </c>
      <c r="AJ1294" s="90">
        <f>_xll.qlIndexFixing($AA$21,$AE1294,TRUE,_xll.ohTrigger(trigger))</f>
        <v>2.0174189611958351E-2</v>
      </c>
      <c r="AK1294" s="43" t="e">
        <f>_xll.qlIndexFixing($AA$6,$AE1294,TRUE,trigger)</f>
        <v>#NUM!</v>
      </c>
      <c r="AL1294" s="45" t="e">
        <f t="shared" si="36"/>
        <v>#NUM!</v>
      </c>
    </row>
    <row r="1295" spans="30:38" x14ac:dyDescent="0.2">
      <c r="AD1295" s="122" t="s">
        <v>88</v>
      </c>
      <c r="AE1295" s="40">
        <f>_xll.qlInterestRateIndexFixingDate($AA$21,AF1295)</f>
        <v>48460</v>
      </c>
      <c r="AF1295" s="40">
        <f>_xll.qlCalendarAdvance(calendar,$AF1294,AD1295,,,trigger)</f>
        <v>48464</v>
      </c>
      <c r="AG1295" s="40">
        <f>_xll.qlInterestRateIndexMaturity($AA$21,AF1295,)</f>
        <v>48555</v>
      </c>
      <c r="AH1295" s="43" t="e">
        <f>_xll.qlTenorBasisValue(TenorBasis3M,AF1295,_xll.ohTrigger(trigger,$AA$36))</f>
        <v>#NUM!</v>
      </c>
      <c r="AI1295" s="90" t="e">
        <f>_xll.qlTenorBasisForwardRate(TenorBasis3M,AF1295,_xll.ohTrigger(trigger,$AA$36))</f>
        <v>#NUM!</v>
      </c>
      <c r="AJ1295" s="90">
        <f>_xll.qlIndexFixing($AA$21,$AE1295,TRUE,_xll.ohTrigger(trigger))</f>
        <v>2.0163737457346644E-2</v>
      </c>
      <c r="AK1295" s="43" t="e">
        <f>_xll.qlIndexFixing($AA$6,$AE1295,TRUE,trigger)</f>
        <v>#NUM!</v>
      </c>
      <c r="AL1295" s="45" t="e">
        <f t="shared" si="36"/>
        <v>#NUM!</v>
      </c>
    </row>
    <row r="1296" spans="30:38" x14ac:dyDescent="0.2">
      <c r="AD1296" s="122" t="s">
        <v>88</v>
      </c>
      <c r="AE1296" s="40">
        <f>_xll.qlInterestRateIndexFixingDate($AA$21,AF1296)</f>
        <v>48467</v>
      </c>
      <c r="AF1296" s="40">
        <f>_xll.qlCalendarAdvance(calendar,$AF1295,AD1296,,,trigger)</f>
        <v>48471</v>
      </c>
      <c r="AG1296" s="40">
        <f>_xll.qlInterestRateIndexMaturity($AA$21,AF1296,)</f>
        <v>48562</v>
      </c>
      <c r="AH1296" s="43" t="e">
        <f>_xll.qlTenorBasisValue(TenorBasis3M,AF1296,_xll.ohTrigger(trigger,$AA$36))</f>
        <v>#NUM!</v>
      </c>
      <c r="AI1296" s="90" t="e">
        <f>_xll.qlTenorBasisForwardRate(TenorBasis3M,AF1296,_xll.ohTrigger(trigger,$AA$36))</f>
        <v>#NUM!</v>
      </c>
      <c r="AJ1296" s="90">
        <f>_xll.qlIndexFixing($AA$21,$AE1296,TRUE,_xll.ohTrigger(trigger))</f>
        <v>2.0153246339090318E-2</v>
      </c>
      <c r="AK1296" s="43" t="e">
        <f>_xll.qlIndexFixing($AA$6,$AE1296,TRUE,trigger)</f>
        <v>#NUM!</v>
      </c>
      <c r="AL1296" s="45" t="e">
        <f t="shared" si="36"/>
        <v>#NUM!</v>
      </c>
    </row>
    <row r="1297" spans="30:38" x14ac:dyDescent="0.2">
      <c r="AD1297" s="122" t="s">
        <v>88</v>
      </c>
      <c r="AE1297" s="40">
        <f>_xll.qlInterestRateIndexFixingDate($AA$21,AF1297)</f>
        <v>48474</v>
      </c>
      <c r="AF1297" s="40">
        <f>_xll.qlCalendarAdvance(calendar,$AF1296,AD1297,,,trigger)</f>
        <v>48478</v>
      </c>
      <c r="AG1297" s="40">
        <f>_xll.qlInterestRateIndexMaturity($AA$21,AF1297,)</f>
        <v>48569</v>
      </c>
      <c r="AH1297" s="43" t="e">
        <f>_xll.qlTenorBasisValue(TenorBasis3M,AF1297,_xll.ohTrigger(trigger,$AA$36))</f>
        <v>#NUM!</v>
      </c>
      <c r="AI1297" s="90" t="e">
        <f>_xll.qlTenorBasisForwardRate(TenorBasis3M,AF1297,_xll.ohTrigger(trigger,$AA$36))</f>
        <v>#NUM!</v>
      </c>
      <c r="AJ1297" s="90">
        <f>_xll.qlIndexFixing($AA$21,$AE1297,TRUE,_xll.ohTrigger(trigger))</f>
        <v>2.0142716257501213E-2</v>
      </c>
      <c r="AK1297" s="43" t="e">
        <f>_xll.qlIndexFixing($AA$6,$AE1297,TRUE,trigger)</f>
        <v>#NUM!</v>
      </c>
      <c r="AL1297" s="45" t="e">
        <f t="shared" si="36"/>
        <v>#NUM!</v>
      </c>
    </row>
    <row r="1298" spans="30:38" x14ac:dyDescent="0.2">
      <c r="AD1298" s="122" t="s">
        <v>88</v>
      </c>
      <c r="AE1298" s="40">
        <f>_xll.qlInterestRateIndexFixingDate($AA$21,AF1298)</f>
        <v>48481</v>
      </c>
      <c r="AF1298" s="40">
        <f>_xll.qlCalendarAdvance(calendar,$AF1297,AD1298,,,trigger)</f>
        <v>48485</v>
      </c>
      <c r="AG1298" s="40">
        <f>_xll.qlInterestRateIndexMaturity($AA$21,AF1298,)</f>
        <v>48576</v>
      </c>
      <c r="AH1298" s="43" t="e">
        <f>_xll.qlTenorBasisValue(TenorBasis3M,AF1298,_xll.ohTrigger(trigger,$AA$36))</f>
        <v>#NUM!</v>
      </c>
      <c r="AI1298" s="90" t="e">
        <f>_xll.qlTenorBasisForwardRate(TenorBasis3M,AF1298,_xll.ohTrigger(trigger,$AA$36))</f>
        <v>#NUM!</v>
      </c>
      <c r="AJ1298" s="90">
        <f>_xll.qlIndexFixing($AA$21,$AE1298,TRUE,_xll.ohTrigger(trigger))</f>
        <v>2.0132147212886774E-2</v>
      </c>
      <c r="AK1298" s="43" t="e">
        <f>_xll.qlIndexFixing($AA$6,$AE1298,TRUE,trigger)</f>
        <v>#NUM!</v>
      </c>
      <c r="AL1298" s="45" t="e">
        <f t="shared" si="36"/>
        <v>#NUM!</v>
      </c>
    </row>
    <row r="1299" spans="30:38" x14ac:dyDescent="0.2">
      <c r="AD1299" s="122" t="s">
        <v>88</v>
      </c>
      <c r="AE1299" s="40">
        <f>_xll.qlInterestRateIndexFixingDate($AA$21,AF1299)</f>
        <v>48488</v>
      </c>
      <c r="AF1299" s="40">
        <f>_xll.qlCalendarAdvance(calendar,$AF1298,AD1299,,,trigger)</f>
        <v>48492</v>
      </c>
      <c r="AG1299" s="40">
        <f>_xll.qlInterestRateIndexMaturity($AA$21,AF1299,)</f>
        <v>48584</v>
      </c>
      <c r="AH1299" s="43" t="e">
        <f>_xll.qlTenorBasisValue(TenorBasis3M,AF1299,_xll.ohTrigger(trigger,$AA$36))</f>
        <v>#NUM!</v>
      </c>
      <c r="AI1299" s="90" t="e">
        <f>_xll.qlTenorBasisForwardRate(TenorBasis3M,AF1299,_xll.ohTrigger(trigger,$AA$36))</f>
        <v>#NUM!</v>
      </c>
      <c r="AJ1299" s="90">
        <f>_xll.qlIndexFixing($AA$21,$AE1299,TRUE,_xll.ohTrigger(trigger))</f>
        <v>2.0121335277446094E-2</v>
      </c>
      <c r="AK1299" s="43" t="e">
        <f>_xll.qlIndexFixing($AA$6,$AE1299,TRUE,trigger)</f>
        <v>#NUM!</v>
      </c>
      <c r="AL1299" s="45" t="e">
        <f t="shared" si="36"/>
        <v>#NUM!</v>
      </c>
    </row>
    <row r="1300" spans="30:38" x14ac:dyDescent="0.2">
      <c r="AD1300" s="122" t="s">
        <v>88</v>
      </c>
      <c r="AE1300" s="40">
        <f>_xll.qlInterestRateIndexFixingDate($AA$21,AF1300)</f>
        <v>48495</v>
      </c>
      <c r="AF1300" s="40">
        <f>_xll.qlCalendarAdvance(calendar,$AF1299,AD1300,,,trigger)</f>
        <v>48499</v>
      </c>
      <c r="AG1300" s="40">
        <f>_xll.qlInterestRateIndexMaturity($AA$21,AF1300,)</f>
        <v>48591</v>
      </c>
      <c r="AH1300" s="43" t="e">
        <f>_xll.qlTenorBasisValue(TenorBasis3M,AF1300,_xll.ohTrigger(trigger,$AA$36))</f>
        <v>#NUM!</v>
      </c>
      <c r="AI1300" s="90" t="e">
        <f>_xll.qlTenorBasisForwardRate(TenorBasis3M,AF1300,_xll.ohTrigger(trigger,$AA$36))</f>
        <v>#NUM!</v>
      </c>
      <c r="AJ1300" s="90">
        <f>_xll.qlIndexFixing($AA$21,$AE1300,TRUE,_xll.ohTrigger(trigger))</f>
        <v>2.0110684931139482E-2</v>
      </c>
      <c r="AK1300" s="43" t="e">
        <f>_xll.qlIndexFixing($AA$6,$AE1300,TRUE,trigger)</f>
        <v>#NUM!</v>
      </c>
      <c r="AL1300" s="45" t="e">
        <f t="shared" si="36"/>
        <v>#NUM!</v>
      </c>
    </row>
    <row r="1301" spans="30:38" x14ac:dyDescent="0.2">
      <c r="AD1301" s="122" t="s">
        <v>88</v>
      </c>
      <c r="AE1301" s="40">
        <f>_xll.qlInterestRateIndexFixingDate($AA$21,AF1301)</f>
        <v>48502</v>
      </c>
      <c r="AF1301" s="40">
        <f>_xll.qlCalendarAdvance(calendar,$AF1300,AD1301,,,trigger)</f>
        <v>48506</v>
      </c>
      <c r="AG1301" s="40">
        <f>_xll.qlInterestRateIndexMaturity($AA$21,AF1301,)</f>
        <v>48598</v>
      </c>
      <c r="AH1301" s="43" t="e">
        <f>_xll.qlTenorBasisValue(TenorBasis3M,AF1301,_xll.ohTrigger(trigger,$AA$36))</f>
        <v>#NUM!</v>
      </c>
      <c r="AI1301" s="90" t="e">
        <f>_xll.qlTenorBasisForwardRate(TenorBasis3M,AF1301,_xll.ohTrigger(trigger,$AA$36))</f>
        <v>#NUM!</v>
      </c>
      <c r="AJ1301" s="90">
        <f>_xll.qlIndexFixing($AA$21,$AE1301,TRUE,_xll.ohTrigger(trigger))</f>
        <v>2.0099995620909479E-2</v>
      </c>
      <c r="AK1301" s="43" t="e">
        <f>_xll.qlIndexFixing($AA$6,$AE1301,TRUE,trigger)</f>
        <v>#NUM!</v>
      </c>
      <c r="AL1301" s="45" t="e">
        <f t="shared" si="36"/>
        <v>#NUM!</v>
      </c>
    </row>
    <row r="1302" spans="30:38" x14ac:dyDescent="0.2">
      <c r="AD1302" s="122" t="s">
        <v>88</v>
      </c>
      <c r="AE1302" s="40">
        <f>_xll.qlInterestRateIndexFixingDate($AA$21,AF1302)</f>
        <v>48509</v>
      </c>
      <c r="AF1302" s="40">
        <f>_xll.qlCalendarAdvance(calendar,$AF1301,AD1302,,,trigger)</f>
        <v>48513</v>
      </c>
      <c r="AG1302" s="40">
        <f>_xll.qlInterestRateIndexMaturity($AA$21,AF1302,)</f>
        <v>48605</v>
      </c>
      <c r="AH1302" s="43" t="e">
        <f>_xll.qlTenorBasisValue(TenorBasis3M,AF1302,_xll.ohTrigger(trigger,$AA$36))</f>
        <v>#NUM!</v>
      </c>
      <c r="AI1302" s="90" t="e">
        <f>_xll.qlTenorBasisForwardRate(TenorBasis3M,AF1302,_xll.ohTrigger(trigger,$AA$36))</f>
        <v>#NUM!</v>
      </c>
      <c r="AJ1302" s="90">
        <f>_xll.qlIndexFixing($AA$21,$AE1302,TRUE,_xll.ohTrigger(trigger))</f>
        <v>2.0089267347075827E-2</v>
      </c>
      <c r="AK1302" s="43" t="e">
        <f>_xll.qlIndexFixing($AA$6,$AE1302,TRUE,trigger)</f>
        <v>#NUM!</v>
      </c>
      <c r="AL1302" s="45" t="e">
        <f t="shared" si="36"/>
        <v>#NUM!</v>
      </c>
    </row>
    <row r="1303" spans="30:38" x14ac:dyDescent="0.2">
      <c r="AD1303" s="122" t="s">
        <v>88</v>
      </c>
      <c r="AE1303" s="40">
        <f>_xll.qlInterestRateIndexFixingDate($AA$21,AF1303)</f>
        <v>48516</v>
      </c>
      <c r="AF1303" s="40">
        <f>_xll.qlCalendarAdvance(calendar,$AF1302,AD1303,,,trigger)</f>
        <v>48520</v>
      </c>
      <c r="AG1303" s="40">
        <f>_xll.qlInterestRateIndexMaturity($AA$21,AF1303,)</f>
        <v>48612</v>
      </c>
      <c r="AH1303" s="43" t="e">
        <f>_xll.qlTenorBasisValue(TenorBasis3M,AF1303,_xll.ohTrigger(trigger,$AA$36))</f>
        <v>#NUM!</v>
      </c>
      <c r="AI1303" s="90" t="e">
        <f>_xll.qlTenorBasisForwardRate(TenorBasis3M,AF1303,_xll.ohTrigger(trigger,$AA$36))</f>
        <v>#NUM!</v>
      </c>
      <c r="AJ1303" s="90">
        <f>_xll.qlIndexFixing($AA$21,$AE1303,TRUE,_xll.ohTrigger(trigger))</f>
        <v>2.0078500109956533E-2</v>
      </c>
      <c r="AK1303" s="43" t="e">
        <f>_xll.qlIndexFixing($AA$6,$AE1303,TRUE,trigger)</f>
        <v>#NUM!</v>
      </c>
      <c r="AL1303" s="45" t="e">
        <f t="shared" si="36"/>
        <v>#NUM!</v>
      </c>
    </row>
    <row r="1304" spans="30:38" x14ac:dyDescent="0.2">
      <c r="AD1304" s="122" t="s">
        <v>88</v>
      </c>
      <c r="AE1304" s="40">
        <f>_xll.qlInterestRateIndexFixingDate($AA$21,AF1304)</f>
        <v>48523</v>
      </c>
      <c r="AF1304" s="40">
        <f>_xll.qlCalendarAdvance(calendar,$AF1303,AD1304,,,trigger)</f>
        <v>48527</v>
      </c>
      <c r="AG1304" s="40">
        <f>_xll.qlInterestRateIndexMaturity($AA$21,AF1304,)</f>
        <v>48619</v>
      </c>
      <c r="AH1304" s="43" t="e">
        <f>_xll.qlTenorBasisValue(TenorBasis3M,AF1304,_xll.ohTrigger(trigger,$AA$36))</f>
        <v>#NUM!</v>
      </c>
      <c r="AI1304" s="90" t="e">
        <f>_xll.qlTenorBasisForwardRate(TenorBasis3M,AF1304,_xll.ohTrigger(trigger,$AA$36))</f>
        <v>#NUM!</v>
      </c>
      <c r="AJ1304" s="90">
        <f>_xll.qlIndexFixing($AA$21,$AE1304,TRUE,_xll.ohTrigger(trigger))</f>
        <v>2.006769390987221E-2</v>
      </c>
      <c r="AK1304" s="43" t="e">
        <f>_xll.qlIndexFixing($AA$6,$AE1304,TRUE,trigger)</f>
        <v>#NUM!</v>
      </c>
      <c r="AL1304" s="45" t="e">
        <f t="shared" si="36"/>
        <v>#NUM!</v>
      </c>
    </row>
    <row r="1305" spans="30:38" x14ac:dyDescent="0.2">
      <c r="AD1305" s="122" t="s">
        <v>88</v>
      </c>
      <c r="AE1305" s="40">
        <f>_xll.qlInterestRateIndexFixingDate($AA$21,AF1305)</f>
        <v>48530</v>
      </c>
      <c r="AF1305" s="40">
        <f>_xll.qlCalendarAdvance(calendar,$AF1304,AD1305,,,trigger)</f>
        <v>48534</v>
      </c>
      <c r="AG1305" s="40">
        <f>_xll.qlInterestRateIndexMaturity($AA$21,AF1305,)</f>
        <v>48626</v>
      </c>
      <c r="AH1305" s="43" t="e">
        <f>_xll.qlTenorBasisValue(TenorBasis3M,AF1305,_xll.ohTrigger(trigger,$AA$36))</f>
        <v>#NUM!</v>
      </c>
      <c r="AI1305" s="90" t="e">
        <f>_xll.qlTenorBasisForwardRate(TenorBasis3M,AF1305,_xll.ohTrigger(trigger,$AA$36))</f>
        <v>#NUM!</v>
      </c>
      <c r="AJ1305" s="90">
        <f>_xll.qlIndexFixing($AA$21,$AE1305,TRUE,_xll.ohTrigger(trigger))</f>
        <v>2.0056848747142603E-2</v>
      </c>
      <c r="AK1305" s="43" t="e">
        <f>_xll.qlIndexFixing($AA$6,$AE1305,TRUE,trigger)</f>
        <v>#NUM!</v>
      </c>
      <c r="AL1305" s="45" t="e">
        <f t="shared" si="36"/>
        <v>#NUM!</v>
      </c>
    </row>
    <row r="1306" spans="30:38" x14ac:dyDescent="0.2">
      <c r="AD1306" s="122" t="s">
        <v>88</v>
      </c>
      <c r="AE1306" s="40">
        <f>_xll.qlInterestRateIndexFixingDate($AA$21,AF1306)</f>
        <v>48537</v>
      </c>
      <c r="AF1306" s="40">
        <f>_xll.qlCalendarAdvance(calendar,$AF1305,AD1306,,,trigger)</f>
        <v>48541</v>
      </c>
      <c r="AG1306" s="40">
        <f>_xll.qlInterestRateIndexMaturity($AA$21,AF1306,)</f>
        <v>48633</v>
      </c>
      <c r="AH1306" s="43" t="e">
        <f>_xll.qlTenorBasisValue(TenorBasis3M,AF1306,_xll.ohTrigger(trigger,$AA$36))</f>
        <v>#NUM!</v>
      </c>
      <c r="AI1306" s="90" t="e">
        <f>_xll.qlTenorBasisForwardRate(TenorBasis3M,AF1306,_xll.ohTrigger(trigger,$AA$36))</f>
        <v>#NUM!</v>
      </c>
      <c r="AJ1306" s="90">
        <f>_xll.qlIndexFixing($AA$21,$AE1306,TRUE,_xll.ohTrigger(trigger))</f>
        <v>2.0045964622091805E-2</v>
      </c>
      <c r="AK1306" s="43" t="e">
        <f>_xll.qlIndexFixing($AA$6,$AE1306,TRUE,trigger)</f>
        <v>#NUM!</v>
      </c>
      <c r="AL1306" s="45" t="e">
        <f t="shared" si="36"/>
        <v>#NUM!</v>
      </c>
    </row>
    <row r="1307" spans="30:38" x14ac:dyDescent="0.2">
      <c r="AD1307" s="122" t="s">
        <v>88</v>
      </c>
      <c r="AE1307" s="40">
        <f>_xll.qlInterestRateIndexFixingDate($AA$21,AF1307)</f>
        <v>48544</v>
      </c>
      <c r="AF1307" s="40">
        <f>_xll.qlCalendarAdvance(calendar,$AF1306,AD1307,,,trigger)</f>
        <v>48548</v>
      </c>
      <c r="AG1307" s="40">
        <f>_xll.qlInterestRateIndexMaturity($AA$21,AF1307,)</f>
        <v>48638</v>
      </c>
      <c r="AH1307" s="43" t="e">
        <f>_xll.qlTenorBasisValue(TenorBasis3M,AF1307,_xll.ohTrigger(trigger,$AA$36))</f>
        <v>#NUM!</v>
      </c>
      <c r="AI1307" s="90" t="e">
        <f>_xll.qlTenorBasisForwardRate(TenorBasis3M,AF1307,_xll.ohTrigger(trigger,$AA$36))</f>
        <v>#NUM!</v>
      </c>
      <c r="AJ1307" s="90">
        <f>_xll.qlIndexFixing($AA$21,$AE1307,TRUE,_xll.ohTrigger(trigger))</f>
        <v>2.0035503186914383E-2</v>
      </c>
      <c r="AK1307" s="43" t="e">
        <f>_xll.qlIndexFixing($AA$6,$AE1307,TRUE,trigger)</f>
        <v>#NUM!</v>
      </c>
      <c r="AL1307" s="45" t="e">
        <f t="shared" si="36"/>
        <v>#NUM!</v>
      </c>
    </row>
    <row r="1308" spans="30:38" x14ac:dyDescent="0.2">
      <c r="AD1308" s="122" t="s">
        <v>88</v>
      </c>
      <c r="AE1308" s="40">
        <f>_xll.qlInterestRateIndexFixingDate($AA$21,AF1308)</f>
        <v>48551</v>
      </c>
      <c r="AF1308" s="40">
        <f>_xll.qlCalendarAdvance(calendar,$AF1307,AD1308,,,trigger)</f>
        <v>48555</v>
      </c>
      <c r="AG1308" s="40">
        <f>_xll.qlInterestRateIndexMaturity($AA$21,AF1308,)</f>
        <v>48645</v>
      </c>
      <c r="AH1308" s="43" t="e">
        <f>_xll.qlTenorBasisValue(TenorBasis3M,AF1308,_xll.ohTrigger(trigger,$AA$36))</f>
        <v>#NUM!</v>
      </c>
      <c r="AI1308" s="90" t="e">
        <f>_xll.qlTenorBasisForwardRate(TenorBasis3M,AF1308,_xll.ohTrigger(trigger,$AA$36))</f>
        <v>#NUM!</v>
      </c>
      <c r="AJ1308" s="90">
        <f>_xll.qlIndexFixing($AA$21,$AE1308,TRUE,_xll.ohTrigger(trigger))</f>
        <v>2.0024547920196589E-2</v>
      </c>
      <c r="AK1308" s="43" t="e">
        <f>_xll.qlIndexFixing($AA$6,$AE1308,TRUE,trigger)</f>
        <v>#NUM!</v>
      </c>
      <c r="AL1308" s="45" t="e">
        <f t="shared" si="36"/>
        <v>#NUM!</v>
      </c>
    </row>
    <row r="1309" spans="30:38" x14ac:dyDescent="0.2">
      <c r="AD1309" s="122" t="s">
        <v>88</v>
      </c>
      <c r="AE1309" s="40">
        <f>_xll.qlInterestRateIndexFixingDate($AA$21,AF1309)</f>
        <v>48558</v>
      </c>
      <c r="AF1309" s="40">
        <f>_xll.qlCalendarAdvance(calendar,$AF1308,AD1309,,,trigger)</f>
        <v>48562</v>
      </c>
      <c r="AG1309" s="40">
        <f>_xll.qlInterestRateIndexMaturity($AA$21,AF1309,)</f>
        <v>48652</v>
      </c>
      <c r="AH1309" s="43" t="e">
        <f>_xll.qlTenorBasisValue(TenorBasis3M,AF1309,_xll.ohTrigger(trigger,$AA$36))</f>
        <v>#NUM!</v>
      </c>
      <c r="AI1309" s="90" t="e">
        <f>_xll.qlTenorBasisForwardRate(TenorBasis3M,AF1309,_xll.ohTrigger(trigger,$AA$36))</f>
        <v>#NUM!</v>
      </c>
      <c r="AJ1309" s="90">
        <f>_xll.qlIndexFixing($AA$21,$AE1309,TRUE,_xll.ohTrigger(trigger))</f>
        <v>2.001355369574398E-2</v>
      </c>
      <c r="AK1309" s="43" t="e">
        <f>_xll.qlIndexFixing($AA$6,$AE1309,TRUE,trigger)</f>
        <v>#NUM!</v>
      </c>
      <c r="AL1309" s="45" t="e">
        <f t="shared" si="36"/>
        <v>#NUM!</v>
      </c>
    </row>
    <row r="1310" spans="30:38" x14ac:dyDescent="0.2">
      <c r="AD1310" s="122" t="s">
        <v>88</v>
      </c>
      <c r="AE1310" s="40">
        <f>_xll.qlInterestRateIndexFixingDate($AA$21,AF1310)</f>
        <v>48565</v>
      </c>
      <c r="AF1310" s="40">
        <f>_xll.qlCalendarAdvance(calendar,$AF1309,AD1310,,,trigger)</f>
        <v>48569</v>
      </c>
      <c r="AG1310" s="40">
        <f>_xll.qlInterestRateIndexMaturity($AA$21,AF1310,)</f>
        <v>48659</v>
      </c>
      <c r="AH1310" s="43" t="e">
        <f>_xll.qlTenorBasisValue(TenorBasis3M,AF1310,_xll.ohTrigger(trigger,$AA$36))</f>
        <v>#NUM!</v>
      </c>
      <c r="AI1310" s="90" t="e">
        <f>_xll.qlTenorBasisForwardRate(TenorBasis3M,AF1310,_xll.ohTrigger(trigger,$AA$36))</f>
        <v>#NUM!</v>
      </c>
      <c r="AJ1310" s="90">
        <f>_xll.qlIndexFixing($AA$21,$AE1310,TRUE,_xll.ohTrigger(trigger))</f>
        <v>2.0002520513872746E-2</v>
      </c>
      <c r="AK1310" s="43" t="e">
        <f>_xll.qlIndexFixing($AA$6,$AE1310,TRUE,trigger)</f>
        <v>#NUM!</v>
      </c>
      <c r="AL1310" s="45" t="e">
        <f t="shared" si="36"/>
        <v>#NUM!</v>
      </c>
    </row>
    <row r="1311" spans="30:38" x14ac:dyDescent="0.2">
      <c r="AD1311" s="122" t="s">
        <v>88</v>
      </c>
      <c r="AE1311" s="40">
        <f>_xll.qlInterestRateIndexFixingDate($AA$21,AF1311)</f>
        <v>48572</v>
      </c>
      <c r="AF1311" s="40">
        <f>_xll.qlCalendarAdvance(calendar,$AF1310,AD1311,,,trigger)</f>
        <v>48576</v>
      </c>
      <c r="AG1311" s="40">
        <f>_xll.qlInterestRateIndexMaturity($AA$21,AF1311,)</f>
        <v>48666</v>
      </c>
      <c r="AH1311" s="43" t="e">
        <f>_xll.qlTenorBasisValue(TenorBasis3M,AF1311,_xll.ohTrigger(trigger,$AA$36))</f>
        <v>#NUM!</v>
      </c>
      <c r="AI1311" s="90" t="e">
        <f>_xll.qlTenorBasisForwardRate(TenorBasis3M,AF1311,_xll.ohTrigger(trigger,$AA$36))</f>
        <v>#NUM!</v>
      </c>
      <c r="AJ1311" s="90">
        <f>_xll.qlIndexFixing($AA$21,$AE1311,TRUE,_xll.ohTrigger(trigger))</f>
        <v>1.9991448374906184E-2</v>
      </c>
      <c r="AK1311" s="43" t="e">
        <f>_xll.qlIndexFixing($AA$6,$AE1311,TRUE,trigger)</f>
        <v>#NUM!</v>
      </c>
      <c r="AL1311" s="45" t="e">
        <f t="shared" si="36"/>
        <v>#NUM!</v>
      </c>
    </row>
    <row r="1312" spans="30:38" x14ac:dyDescent="0.2">
      <c r="AD1312" s="122" t="s">
        <v>88</v>
      </c>
      <c r="AE1312" s="40">
        <f>_xll.qlInterestRateIndexFixingDate($AA$21,AF1312)</f>
        <v>48579</v>
      </c>
      <c r="AF1312" s="40">
        <f>_xll.qlCalendarAdvance(calendar,$AF1311,AD1312,,,trigger)</f>
        <v>48583</v>
      </c>
      <c r="AG1312" s="40">
        <f>_xll.qlInterestRateIndexMaturity($AA$21,AF1312,)</f>
        <v>48673</v>
      </c>
      <c r="AH1312" s="43" t="e">
        <f>_xll.qlTenorBasisValue(TenorBasis3M,AF1312,_xll.ohTrigger(trigger,$AA$36))</f>
        <v>#NUM!</v>
      </c>
      <c r="AI1312" s="90" t="e">
        <f>_xll.qlTenorBasisForwardRate(TenorBasis3M,AF1312,_xll.ohTrigger(trigger,$AA$36))</f>
        <v>#NUM!</v>
      </c>
      <c r="AJ1312" s="90">
        <f>_xll.qlIndexFixing($AA$21,$AE1312,TRUE,_xll.ohTrigger(trigger))</f>
        <v>1.9980337279165816E-2</v>
      </c>
      <c r="AK1312" s="43" t="e">
        <f>_xll.qlIndexFixing($AA$6,$AE1312,TRUE,trigger)</f>
        <v>#NUM!</v>
      </c>
      <c r="AL1312" s="45" t="e">
        <f t="shared" si="36"/>
        <v>#NUM!</v>
      </c>
    </row>
    <row r="1313" spans="30:38" x14ac:dyDescent="0.2">
      <c r="AD1313" s="122" t="s">
        <v>88</v>
      </c>
      <c r="AE1313" s="40">
        <f>_xll.qlInterestRateIndexFixingDate($AA$21,AF1313)</f>
        <v>48586</v>
      </c>
      <c r="AF1313" s="40">
        <f>_xll.qlCalendarAdvance(calendar,$AF1312,AD1313,,,trigger)</f>
        <v>48590</v>
      </c>
      <c r="AG1313" s="40">
        <f>_xll.qlInterestRateIndexMaturity($AA$21,AF1313,)</f>
        <v>48680</v>
      </c>
      <c r="AH1313" s="43" t="e">
        <f>_xll.qlTenorBasisValue(TenorBasis3M,AF1313,_xll.ohTrigger(trigger,$AA$36))</f>
        <v>#NUM!</v>
      </c>
      <c r="AI1313" s="90" t="e">
        <f>_xll.qlTenorBasisForwardRate(TenorBasis3M,AF1313,_xll.ohTrigger(trigger,$AA$36))</f>
        <v>#NUM!</v>
      </c>
      <c r="AJ1313" s="90">
        <f>_xll.qlIndexFixing($AA$21,$AE1313,TRUE,_xll.ohTrigger(trigger))</f>
        <v>1.9969187226975826E-2</v>
      </c>
      <c r="AK1313" s="43" t="e">
        <f>_xll.qlIndexFixing($AA$6,$AE1313,TRUE,trigger)</f>
        <v>#NUM!</v>
      </c>
      <c r="AL1313" s="45" t="e">
        <f t="shared" si="36"/>
        <v>#NUM!</v>
      </c>
    </row>
    <row r="1314" spans="30:38" x14ac:dyDescent="0.2">
      <c r="AD1314" s="122" t="s">
        <v>88</v>
      </c>
      <c r="AE1314" s="40">
        <f>_xll.qlInterestRateIndexFixingDate($AA$21,AF1314)</f>
        <v>48593</v>
      </c>
      <c r="AF1314" s="40">
        <f>_xll.qlCalendarAdvance(calendar,$AF1313,AD1314,,,trigger)</f>
        <v>48597</v>
      </c>
      <c r="AG1314" s="40">
        <f>_xll.qlInterestRateIndexMaturity($AA$21,AF1314,)</f>
        <v>48688</v>
      </c>
      <c r="AH1314" s="43" t="e">
        <f>_xll.qlTenorBasisValue(TenorBasis3M,AF1314,_xll.ohTrigger(trigger,$AA$36))</f>
        <v>#NUM!</v>
      </c>
      <c r="AI1314" s="90" t="e">
        <f>_xll.qlTenorBasisForwardRate(TenorBasis3M,AF1314,_xll.ohTrigger(trigger,$AA$36))</f>
        <v>#NUM!</v>
      </c>
      <c r="AJ1314" s="90">
        <f>_xll.qlIndexFixing($AA$21,$AE1314,TRUE,_xll.ohTrigger(trigger))</f>
        <v>1.9957743784892915E-2</v>
      </c>
      <c r="AK1314" s="43" t="e">
        <f>_xll.qlIndexFixing($AA$6,$AE1314,TRUE,trigger)</f>
        <v>#NUM!</v>
      </c>
      <c r="AL1314" s="45" t="e">
        <f t="shared" si="36"/>
        <v>#NUM!</v>
      </c>
    </row>
    <row r="1315" spans="30:38" x14ac:dyDescent="0.2">
      <c r="AD1315" s="122" t="s">
        <v>88</v>
      </c>
      <c r="AE1315" s="40">
        <f>_xll.qlInterestRateIndexFixingDate($AA$21,AF1315)</f>
        <v>48600</v>
      </c>
      <c r="AF1315" s="40">
        <f>_xll.qlCalendarAdvance(calendar,$AF1314,AD1315,,,trigger)</f>
        <v>48604</v>
      </c>
      <c r="AG1315" s="40">
        <f>_xll.qlInterestRateIndexMaturity($AA$21,AF1315,)</f>
        <v>48694</v>
      </c>
      <c r="AH1315" s="43" t="e">
        <f>_xll.qlTenorBasisValue(TenorBasis3M,AF1315,_xll.ohTrigger(trigger,$AA$36))</f>
        <v>#NUM!</v>
      </c>
      <c r="AI1315" s="90" t="e">
        <f>_xll.qlTenorBasisForwardRate(TenorBasis3M,AF1315,_xll.ohTrigger(trigger,$AA$36))</f>
        <v>#NUM!</v>
      </c>
      <c r="AJ1315" s="90">
        <f>_xll.qlIndexFixing($AA$21,$AE1315,TRUE,_xll.ohTrigger(trigger))</f>
        <v>1.9946770254541057E-2</v>
      </c>
      <c r="AK1315" s="43" t="e">
        <f>_xll.qlIndexFixing($AA$6,$AE1315,TRUE,trigger)</f>
        <v>#NUM!</v>
      </c>
      <c r="AL1315" s="45" t="e">
        <f t="shared" si="36"/>
        <v>#NUM!</v>
      </c>
    </row>
    <row r="1316" spans="30:38" x14ac:dyDescent="0.2">
      <c r="AD1316" s="122" t="s">
        <v>88</v>
      </c>
      <c r="AE1316" s="40">
        <f>_xll.qlInterestRateIndexFixingDate($AA$21,AF1316)</f>
        <v>48607</v>
      </c>
      <c r="AF1316" s="40">
        <f>_xll.qlCalendarAdvance(calendar,$AF1315,AD1316,,,trigger)</f>
        <v>48611</v>
      </c>
      <c r="AG1316" s="40">
        <f>_xll.qlInterestRateIndexMaturity($AA$21,AF1316,)</f>
        <v>48701</v>
      </c>
      <c r="AH1316" s="43" t="e">
        <f>_xll.qlTenorBasisValue(TenorBasis3M,AF1316,_xll.ohTrigger(trigger,$AA$36))</f>
        <v>#NUM!</v>
      </c>
      <c r="AI1316" s="90" t="e">
        <f>_xll.qlTenorBasisForwardRate(TenorBasis3M,AF1316,_xll.ohTrigger(trigger,$AA$36))</f>
        <v>#NUM!</v>
      </c>
      <c r="AJ1316" s="90">
        <f>_xll.qlIndexFixing($AA$21,$AE1316,TRUE,_xll.ohTrigger(trigger))</f>
        <v>1.993550333494909E-2</v>
      </c>
      <c r="AK1316" s="43" t="e">
        <f>_xll.qlIndexFixing($AA$6,$AE1316,TRUE,trigger)</f>
        <v>#NUM!</v>
      </c>
      <c r="AL1316" s="45" t="e">
        <f t="shared" si="36"/>
        <v>#NUM!</v>
      </c>
    </row>
    <row r="1317" spans="30:38" x14ac:dyDescent="0.2">
      <c r="AD1317" s="122" t="s">
        <v>88</v>
      </c>
      <c r="AE1317" s="40">
        <f>_xll.qlInterestRateIndexFixingDate($AA$21,AF1317)</f>
        <v>48614</v>
      </c>
      <c r="AF1317" s="40">
        <f>_xll.qlCalendarAdvance(calendar,$AF1316,AD1317,,,trigger)</f>
        <v>48618</v>
      </c>
      <c r="AG1317" s="40">
        <f>_xll.qlInterestRateIndexMaturity($AA$21,AF1317,)</f>
        <v>48708</v>
      </c>
      <c r="AH1317" s="43" t="e">
        <f>_xll.qlTenorBasisValue(TenorBasis3M,AF1317,_xll.ohTrigger(trigger,$AA$36))</f>
        <v>#NUM!</v>
      </c>
      <c r="AI1317" s="90" t="e">
        <f>_xll.qlTenorBasisForwardRate(TenorBasis3M,AF1317,_xll.ohTrigger(trigger,$AA$36))</f>
        <v>#NUM!</v>
      </c>
      <c r="AJ1317" s="90">
        <f>_xll.qlIndexFixing($AA$21,$AE1317,TRUE,_xll.ohTrigger(trigger))</f>
        <v>1.9924197460211346E-2</v>
      </c>
      <c r="AK1317" s="43" t="e">
        <f>_xll.qlIndexFixing($AA$6,$AE1317,TRUE,trigger)</f>
        <v>#NUM!</v>
      </c>
      <c r="AL1317" s="45" t="e">
        <f t="shared" si="36"/>
        <v>#NUM!</v>
      </c>
    </row>
    <row r="1318" spans="30:38" x14ac:dyDescent="0.2">
      <c r="AD1318" s="122" t="s">
        <v>88</v>
      </c>
      <c r="AE1318" s="40">
        <f>_xll.qlInterestRateIndexFixingDate($AA$21,AF1318)</f>
        <v>48621</v>
      </c>
      <c r="AF1318" s="40">
        <f>_xll.qlCalendarAdvance(calendar,$AF1317,AD1318,,,trigger)</f>
        <v>48625</v>
      </c>
      <c r="AG1318" s="40">
        <f>_xll.qlInterestRateIndexMaturity($AA$21,AF1318,)</f>
        <v>48715</v>
      </c>
      <c r="AH1318" s="43" t="e">
        <f>_xll.qlTenorBasisValue(TenorBasis3M,AF1318,_xll.ohTrigger(trigger,$AA$36))</f>
        <v>#NUM!</v>
      </c>
      <c r="AI1318" s="90" t="e">
        <f>_xll.qlTenorBasisForwardRate(TenorBasis3M,AF1318,_xll.ohTrigger(trigger,$AA$36))</f>
        <v>#NUM!</v>
      </c>
      <c r="AJ1318" s="90">
        <f>_xll.qlIndexFixing($AA$21,$AE1318,TRUE,_xll.ohTrigger(trigger))</f>
        <v>1.9912852630655564E-2</v>
      </c>
      <c r="AK1318" s="43" t="e">
        <f>_xll.qlIndexFixing($AA$6,$AE1318,TRUE,trigger)</f>
        <v>#NUM!</v>
      </c>
      <c r="AL1318" s="45" t="e">
        <f t="shared" si="36"/>
        <v>#NUM!</v>
      </c>
    </row>
    <row r="1319" spans="30:38" x14ac:dyDescent="0.2">
      <c r="AD1319" s="122" t="s">
        <v>88</v>
      </c>
      <c r="AE1319" s="40">
        <f>_xll.qlInterestRateIndexFixingDate($AA$21,AF1319)</f>
        <v>48628</v>
      </c>
      <c r="AF1319" s="40">
        <f>_xll.qlCalendarAdvance(calendar,$AF1318,AD1319,,,trigger)</f>
        <v>48632</v>
      </c>
      <c r="AG1319" s="40">
        <f>_xll.qlInterestRateIndexMaturity($AA$21,AF1319,)</f>
        <v>48722</v>
      </c>
      <c r="AH1319" s="43" t="e">
        <f>_xll.qlTenorBasisValue(TenorBasis3M,AF1319,_xll.ohTrigger(trigger,$AA$36))</f>
        <v>#NUM!</v>
      </c>
      <c r="AI1319" s="90" t="e">
        <f>_xll.qlTenorBasisForwardRate(TenorBasis3M,AF1319,_xll.ohTrigger(trigger,$AA$36))</f>
        <v>#NUM!</v>
      </c>
      <c r="AJ1319" s="90">
        <f>_xll.qlIndexFixing($AA$21,$AE1319,TRUE,_xll.ohTrigger(trigger))</f>
        <v>1.9901468846612147E-2</v>
      </c>
      <c r="AK1319" s="43" t="e">
        <f>_xll.qlIndexFixing($AA$6,$AE1319,TRUE,trigger)</f>
        <v>#NUM!</v>
      </c>
      <c r="AL1319" s="45" t="e">
        <f t="shared" si="36"/>
        <v>#NUM!</v>
      </c>
    </row>
    <row r="1320" spans="30:38" x14ac:dyDescent="0.2">
      <c r="AD1320" s="122" t="s">
        <v>88</v>
      </c>
      <c r="AE1320" s="40">
        <f>_xll.qlInterestRateIndexFixingDate($AA$21,AF1320)</f>
        <v>48635</v>
      </c>
      <c r="AF1320" s="40">
        <f>_xll.qlCalendarAdvance(calendar,$AF1319,AD1320,,,trigger)</f>
        <v>48639</v>
      </c>
      <c r="AG1320" s="40">
        <f>_xll.qlInterestRateIndexMaturity($AA$21,AF1320,)</f>
        <v>48731</v>
      </c>
      <c r="AH1320" s="43" t="e">
        <f>_xll.qlTenorBasisValue(TenorBasis3M,AF1320,_xll.ohTrigger(trigger,$AA$36))</f>
        <v>#NUM!</v>
      </c>
      <c r="AI1320" s="90" t="e">
        <f>_xll.qlTenorBasisForwardRate(TenorBasis3M,AF1320,_xll.ohTrigger(trigger,$AA$36))</f>
        <v>#NUM!</v>
      </c>
      <c r="AJ1320" s="90">
        <f>_xll.qlIndexFixing($AA$21,$AE1320,TRUE,_xll.ohTrigger(trigger))</f>
        <v>1.9889496010954522E-2</v>
      </c>
      <c r="AK1320" s="43" t="e">
        <f>_xll.qlIndexFixing($AA$6,$AE1320,TRUE,trigger)</f>
        <v>#NUM!</v>
      </c>
      <c r="AL1320" s="45" t="e">
        <f t="shared" si="36"/>
        <v>#NUM!</v>
      </c>
    </row>
    <row r="1321" spans="30:38" x14ac:dyDescent="0.2">
      <c r="AD1321" s="122" t="s">
        <v>88</v>
      </c>
      <c r="AE1321" s="40">
        <f>_xll.qlInterestRateIndexFixingDate($AA$21,AF1321)</f>
        <v>48642</v>
      </c>
      <c r="AF1321" s="40">
        <f>_xll.qlCalendarAdvance(calendar,$AF1320,AD1321,,,trigger)</f>
        <v>48646</v>
      </c>
      <c r="AG1321" s="40">
        <f>_xll.qlInterestRateIndexMaturity($AA$21,AF1321,)</f>
        <v>48738</v>
      </c>
      <c r="AH1321" s="43" t="e">
        <f>_xll.qlTenorBasisValue(TenorBasis3M,AF1321,_xll.ohTrigger(trigger,$AA$36))</f>
        <v>#NUM!</v>
      </c>
      <c r="AI1321" s="90" t="e">
        <f>_xll.qlTenorBasisForwardRate(TenorBasis3M,AF1321,_xll.ohTrigger(trigger,$AA$36))</f>
        <v>#NUM!</v>
      </c>
      <c r="AJ1321" s="90">
        <f>_xll.qlIndexFixing($AA$21,$AE1321,TRUE,_xll.ohTrigger(trigger))</f>
        <v>1.9878027490563773E-2</v>
      </c>
      <c r="AK1321" s="43" t="e">
        <f>_xll.qlIndexFixing($AA$6,$AE1321,TRUE,trigger)</f>
        <v>#NUM!</v>
      </c>
      <c r="AL1321" s="45" t="e">
        <f t="shared" si="36"/>
        <v>#NUM!</v>
      </c>
    </row>
    <row r="1322" spans="30:38" x14ac:dyDescent="0.2">
      <c r="AD1322" s="122" t="s">
        <v>88</v>
      </c>
      <c r="AE1322" s="40">
        <f>_xll.qlInterestRateIndexFixingDate($AA$21,AF1322)</f>
        <v>48649</v>
      </c>
      <c r="AF1322" s="40">
        <f>_xll.qlCalendarAdvance(calendar,$AF1321,AD1322,,,trigger)</f>
        <v>48653</v>
      </c>
      <c r="AG1322" s="40">
        <f>_xll.qlInterestRateIndexMaturity($AA$21,AF1322,)</f>
        <v>48745</v>
      </c>
      <c r="AH1322" s="43" t="e">
        <f>_xll.qlTenorBasisValue(TenorBasis3M,AF1322,_xll.ohTrigger(trigger,$AA$36))</f>
        <v>#NUM!</v>
      </c>
      <c r="AI1322" s="90" t="e">
        <f>_xll.qlTenorBasisForwardRate(TenorBasis3M,AF1322,_xll.ohTrigger(trigger,$AA$36))</f>
        <v>#NUM!</v>
      </c>
      <c r="AJ1322" s="90">
        <f>_xll.qlIndexFixing($AA$21,$AE1322,TRUE,_xll.ohTrigger(trigger))</f>
        <v>1.9866520013167577E-2</v>
      </c>
      <c r="AK1322" s="43" t="e">
        <f>_xll.qlIndexFixing($AA$6,$AE1322,TRUE,trigger)</f>
        <v>#NUM!</v>
      </c>
      <c r="AL1322" s="45" t="e">
        <f t="shared" si="36"/>
        <v>#NUM!</v>
      </c>
    </row>
    <row r="1323" spans="30:38" x14ac:dyDescent="0.2">
      <c r="AD1323" s="122" t="s">
        <v>88</v>
      </c>
      <c r="AE1323" s="40">
        <f>_xll.qlInterestRateIndexFixingDate($AA$21,AF1323)</f>
        <v>48656</v>
      </c>
      <c r="AF1323" s="40">
        <f>_xll.qlCalendarAdvance(calendar,$AF1322,AD1323,,,trigger)</f>
        <v>48660</v>
      </c>
      <c r="AG1323" s="40">
        <f>_xll.qlInterestRateIndexMaturity($AA$21,AF1323,)</f>
        <v>48752</v>
      </c>
      <c r="AH1323" s="43" t="e">
        <f>_xll.qlTenorBasisValue(TenorBasis3M,AF1323,_xll.ohTrigger(trigger,$AA$36))</f>
        <v>#NUM!</v>
      </c>
      <c r="AI1323" s="90" t="e">
        <f>_xll.qlTenorBasisForwardRate(TenorBasis3M,AF1323,_xll.ohTrigger(trigger,$AA$36))</f>
        <v>#NUM!</v>
      </c>
      <c r="AJ1323" s="90">
        <f>_xll.qlIndexFixing($AA$21,$AE1323,TRUE,_xll.ohTrigger(trigger))</f>
        <v>1.9854973579109141E-2</v>
      </c>
      <c r="AK1323" s="43" t="e">
        <f>_xll.qlIndexFixing($AA$6,$AE1323,TRUE,trigger)</f>
        <v>#NUM!</v>
      </c>
      <c r="AL1323" s="45" t="e">
        <f t="shared" si="36"/>
        <v>#NUM!</v>
      </c>
    </row>
    <row r="1324" spans="30:38" x14ac:dyDescent="0.2">
      <c r="AD1324" s="122" t="s">
        <v>88</v>
      </c>
      <c r="AE1324" s="40">
        <f>_xll.qlInterestRateIndexFixingDate($AA$21,AF1324)</f>
        <v>48663</v>
      </c>
      <c r="AF1324" s="40">
        <f>_xll.qlCalendarAdvance(calendar,$AF1323,AD1324,,,trigger)</f>
        <v>48667</v>
      </c>
      <c r="AG1324" s="40">
        <f>_xll.qlInterestRateIndexMaturity($AA$21,AF1324,)</f>
        <v>48759</v>
      </c>
      <c r="AH1324" s="43" t="e">
        <f>_xll.qlTenorBasisValue(TenorBasis3M,AF1324,_xll.ohTrigger(trigger,$AA$36))</f>
        <v>#NUM!</v>
      </c>
      <c r="AI1324" s="90" t="e">
        <f>_xll.qlTenorBasisForwardRate(TenorBasis3M,AF1324,_xll.ohTrigger(trigger,$AA$36))</f>
        <v>#NUM!</v>
      </c>
      <c r="AJ1324" s="90">
        <f>_xll.qlIndexFixing($AA$21,$AE1324,TRUE,_xll.ohTrigger(trigger))</f>
        <v>1.9843388188731659E-2</v>
      </c>
      <c r="AK1324" s="43" t="e">
        <f>_xll.qlIndexFixing($AA$6,$AE1324,TRUE,trigger)</f>
        <v>#NUM!</v>
      </c>
      <c r="AL1324" s="45" t="e">
        <f t="shared" si="36"/>
        <v>#NUM!</v>
      </c>
    </row>
    <row r="1325" spans="30:38" x14ac:dyDescent="0.2">
      <c r="AD1325" s="122" t="s">
        <v>88</v>
      </c>
      <c r="AE1325" s="40">
        <f>_xll.qlInterestRateIndexFixingDate($AA$21,AF1325)</f>
        <v>48670</v>
      </c>
      <c r="AF1325" s="40">
        <f>_xll.qlCalendarAdvance(calendar,$AF1324,AD1325,,,trigger)</f>
        <v>48674</v>
      </c>
      <c r="AG1325" s="40">
        <f>_xll.qlInterestRateIndexMaturity($AA$21,AF1325,)</f>
        <v>48765</v>
      </c>
      <c r="AH1325" s="43" t="e">
        <f>_xll.qlTenorBasisValue(TenorBasis3M,AF1325,_xll.ohTrigger(trigger,$AA$36))</f>
        <v>#NUM!</v>
      </c>
      <c r="AI1325" s="90" t="e">
        <f>_xll.qlTenorBasisForwardRate(TenorBasis3M,AF1325,_xll.ohTrigger(trigger,$AA$36))</f>
        <v>#NUM!</v>
      </c>
      <c r="AJ1325" s="90">
        <f>_xll.qlIndexFixing($AA$21,$AE1325,TRUE,_xll.ohTrigger(trigger))</f>
        <v>1.9832056148109307E-2</v>
      </c>
      <c r="AK1325" s="43" t="e">
        <f>_xll.qlIndexFixing($AA$6,$AE1325,TRUE,trigger)</f>
        <v>#NUM!</v>
      </c>
      <c r="AL1325" s="45" t="e">
        <f t="shared" si="36"/>
        <v>#NUM!</v>
      </c>
    </row>
    <row r="1326" spans="30:38" x14ac:dyDescent="0.2">
      <c r="AD1326" s="122" t="s">
        <v>88</v>
      </c>
      <c r="AE1326" s="40">
        <f>_xll.qlInterestRateIndexFixingDate($AA$21,AF1326)</f>
        <v>48677</v>
      </c>
      <c r="AF1326" s="40">
        <f>_xll.qlCalendarAdvance(calendar,$AF1325,AD1326,,,trigger)</f>
        <v>48681</v>
      </c>
      <c r="AG1326" s="40">
        <f>_xll.qlInterestRateIndexMaturity($AA$21,AF1326,)</f>
        <v>48772</v>
      </c>
      <c r="AH1326" s="43" t="e">
        <f>_xll.qlTenorBasisValue(TenorBasis3M,AF1326,_xll.ohTrigger(trigger,$AA$36))</f>
        <v>#NUM!</v>
      </c>
      <c r="AI1326" s="90" t="e">
        <f>_xll.qlTenorBasisForwardRate(TenorBasis3M,AF1326,_xll.ohTrigger(trigger,$AA$36))</f>
        <v>#NUM!</v>
      </c>
      <c r="AJ1326" s="90">
        <f>_xll.qlIndexFixing($AA$21,$AE1326,TRUE,_xll.ohTrigger(trigger))</f>
        <v>1.9820396269199885E-2</v>
      </c>
      <c r="AK1326" s="43" t="e">
        <f>_xll.qlIndexFixing($AA$6,$AE1326,TRUE,trigger)</f>
        <v>#NUM!</v>
      </c>
      <c r="AL1326" s="45" t="e">
        <f t="shared" si="36"/>
        <v>#NUM!</v>
      </c>
    </row>
    <row r="1327" spans="30:38" x14ac:dyDescent="0.2">
      <c r="AD1327" s="122" t="s">
        <v>88</v>
      </c>
      <c r="AE1327" s="40">
        <f>_xll.qlInterestRateIndexFixingDate($AA$21,AF1327)</f>
        <v>48682</v>
      </c>
      <c r="AF1327" s="40">
        <f>_xll.qlCalendarAdvance(calendar,$AF1326,AD1327,,,trigger)</f>
        <v>48688</v>
      </c>
      <c r="AG1327" s="40">
        <f>_xll.qlInterestRateIndexMaturity($AA$21,AF1327,)</f>
        <v>48779</v>
      </c>
      <c r="AH1327" s="43" t="e">
        <f>_xll.qlTenorBasisValue(TenorBasis3M,AF1327,_xll.ohTrigger(trigger,$AA$36))</f>
        <v>#NUM!</v>
      </c>
      <c r="AI1327" s="90" t="e">
        <f>_xll.qlTenorBasisForwardRate(TenorBasis3M,AF1327,_xll.ohTrigger(trigger,$AA$36))</f>
        <v>#NUM!</v>
      </c>
      <c r="AJ1327" s="90">
        <f>_xll.qlIndexFixing($AA$21,$AE1327,TRUE,_xll.ohTrigger(trigger))</f>
        <v>1.9808697436746781E-2</v>
      </c>
      <c r="AK1327" s="43" t="e">
        <f>_xll.qlIndexFixing($AA$6,$AE1327,TRUE,trigger)</f>
        <v>#NUM!</v>
      </c>
      <c r="AL1327" s="45" t="e">
        <f t="shared" si="36"/>
        <v>#NUM!</v>
      </c>
    </row>
    <row r="1328" spans="30:38" x14ac:dyDescent="0.2">
      <c r="AD1328" s="122" t="s">
        <v>88</v>
      </c>
      <c r="AE1328" s="40">
        <f>_xll.qlInterestRateIndexFixingDate($AA$21,AF1328)</f>
        <v>48691</v>
      </c>
      <c r="AF1328" s="40">
        <f>_xll.qlCalendarAdvance(calendar,$AF1327,AD1328,,,trigger)</f>
        <v>48695</v>
      </c>
      <c r="AG1328" s="40">
        <f>_xll.qlInterestRateIndexMaturity($AA$21,AF1328,)</f>
        <v>48786</v>
      </c>
      <c r="AH1328" s="43" t="e">
        <f>_xll.qlTenorBasisValue(TenorBasis3M,AF1328,_xll.ohTrigger(trigger,$AA$36))</f>
        <v>#NUM!</v>
      </c>
      <c r="AI1328" s="90" t="e">
        <f>_xll.qlTenorBasisForwardRate(TenorBasis3M,AF1328,_xll.ohTrigger(trigger,$AA$36))</f>
        <v>#NUM!</v>
      </c>
      <c r="AJ1328" s="90">
        <f>_xll.qlIndexFixing($AA$21,$AE1328,TRUE,_xll.ohTrigger(trigger))</f>
        <v>1.9796959651092568E-2</v>
      </c>
      <c r="AK1328" s="43" t="e">
        <f>_xll.qlIndexFixing($AA$6,$AE1328,TRUE,trigger)</f>
        <v>#NUM!</v>
      </c>
      <c r="AL1328" s="45" t="e">
        <f t="shared" si="36"/>
        <v>#NUM!</v>
      </c>
    </row>
    <row r="1329" spans="30:38" x14ac:dyDescent="0.2">
      <c r="AD1329" s="122" t="s">
        <v>88</v>
      </c>
      <c r="AE1329" s="40">
        <f>_xll.qlInterestRateIndexFixingDate($AA$21,AF1329)</f>
        <v>48698</v>
      </c>
      <c r="AF1329" s="40">
        <f>_xll.qlCalendarAdvance(calendar,$AF1328,AD1329,,,trigger)</f>
        <v>48702</v>
      </c>
      <c r="AG1329" s="40">
        <f>_xll.qlInterestRateIndexMaturity($AA$21,AF1329,)</f>
        <v>48794</v>
      </c>
      <c r="AH1329" s="43" t="e">
        <f>_xll.qlTenorBasisValue(TenorBasis3M,AF1329,_xll.ohTrigger(trigger,$AA$36))</f>
        <v>#NUM!</v>
      </c>
      <c r="AI1329" s="90" t="e">
        <f>_xll.qlTenorBasisForwardRate(TenorBasis3M,AF1329,_xll.ohTrigger(trigger,$AA$36))</f>
        <v>#NUM!</v>
      </c>
      <c r="AJ1329" s="90">
        <f>_xll.qlIndexFixing($AA$21,$AE1329,TRUE,_xll.ohTrigger(trigger))</f>
        <v>1.9784876904155074E-2</v>
      </c>
      <c r="AK1329" s="43" t="e">
        <f>_xll.qlIndexFixing($AA$6,$AE1329,TRUE,trigger)</f>
        <v>#NUM!</v>
      </c>
      <c r="AL1329" s="45" t="e">
        <f t="shared" si="36"/>
        <v>#NUM!</v>
      </c>
    </row>
    <row r="1330" spans="30:38" x14ac:dyDescent="0.2">
      <c r="AD1330" s="122" t="s">
        <v>88</v>
      </c>
      <c r="AE1330" s="40">
        <f>_xll.qlInterestRateIndexFixingDate($AA$21,AF1330)</f>
        <v>48705</v>
      </c>
      <c r="AF1330" s="40">
        <f>_xll.qlCalendarAdvance(calendar,$AF1329,AD1330,,,trigger)</f>
        <v>48709</v>
      </c>
      <c r="AG1330" s="40">
        <f>_xll.qlInterestRateIndexMaturity($AA$21,AF1330,)</f>
        <v>48801</v>
      </c>
      <c r="AH1330" s="43" t="e">
        <f>_xll.qlTenorBasisValue(TenorBasis3M,AF1330,_xll.ohTrigger(trigger,$AA$36))</f>
        <v>#NUM!</v>
      </c>
      <c r="AI1330" s="90" t="e">
        <f>_xll.qlTenorBasisForwardRate(TenorBasis3M,AF1330,_xll.ohTrigger(trigger,$AA$36))</f>
        <v>#NUM!</v>
      </c>
      <c r="AJ1330" s="90">
        <f>_xll.qlIndexFixing($AA$21,$AE1330,TRUE,_xll.ohTrigger(trigger))</f>
        <v>1.9773057783136667E-2</v>
      </c>
      <c r="AK1330" s="43" t="e">
        <f>_xll.qlIndexFixing($AA$6,$AE1330,TRUE,trigger)</f>
        <v>#NUM!</v>
      </c>
      <c r="AL1330" s="45" t="e">
        <f t="shared" si="36"/>
        <v>#NUM!</v>
      </c>
    </row>
    <row r="1331" spans="30:38" x14ac:dyDescent="0.2">
      <c r="AD1331" s="122" t="s">
        <v>88</v>
      </c>
      <c r="AE1331" s="40">
        <f>_xll.qlInterestRateIndexFixingDate($AA$21,AF1331)</f>
        <v>48712</v>
      </c>
      <c r="AF1331" s="40">
        <f>_xll.qlCalendarAdvance(calendar,$AF1330,AD1331,,,trigger)</f>
        <v>48716</v>
      </c>
      <c r="AG1331" s="40">
        <f>_xll.qlInterestRateIndexMaturity($AA$21,AF1331,)</f>
        <v>48808</v>
      </c>
      <c r="AH1331" s="43" t="e">
        <f>_xll.qlTenorBasisValue(TenorBasis3M,AF1331,_xll.ohTrigger(trigger,$AA$36))</f>
        <v>#NUM!</v>
      </c>
      <c r="AI1331" s="90" t="e">
        <f>_xll.qlTenorBasisForwardRate(TenorBasis3M,AF1331,_xll.ohTrigger(trigger,$AA$36))</f>
        <v>#NUM!</v>
      </c>
      <c r="AJ1331" s="90">
        <f>_xll.qlIndexFixing($AA$21,$AE1331,TRUE,_xll.ohTrigger(trigger))</f>
        <v>1.9761199708234662E-2</v>
      </c>
      <c r="AK1331" s="43" t="e">
        <f>_xll.qlIndexFixing($AA$6,$AE1331,TRUE,trigger)</f>
        <v>#NUM!</v>
      </c>
      <c r="AL1331" s="45" t="e">
        <f t="shared" si="36"/>
        <v>#NUM!</v>
      </c>
    </row>
    <row r="1332" spans="30:38" x14ac:dyDescent="0.2">
      <c r="AD1332" s="122" t="s">
        <v>88</v>
      </c>
      <c r="AE1332" s="40">
        <f>_xll.qlInterestRateIndexFixingDate($AA$21,AF1332)</f>
        <v>48719</v>
      </c>
      <c r="AF1332" s="40">
        <f>_xll.qlCalendarAdvance(calendar,$AF1331,AD1332,,,trigger)</f>
        <v>48723</v>
      </c>
      <c r="AG1332" s="40">
        <f>_xll.qlInterestRateIndexMaturity($AA$21,AF1332,)</f>
        <v>48815</v>
      </c>
      <c r="AH1332" s="43" t="e">
        <f>_xll.qlTenorBasisValue(TenorBasis3M,AF1332,_xll.ohTrigger(trigger,$AA$36))</f>
        <v>#NUM!</v>
      </c>
      <c r="AI1332" s="90" t="e">
        <f>_xll.qlTenorBasisForwardRate(TenorBasis3M,AF1332,_xll.ohTrigger(trigger,$AA$36))</f>
        <v>#NUM!</v>
      </c>
      <c r="AJ1332" s="90">
        <f>_xll.qlIndexFixing($AA$21,$AE1332,TRUE,_xll.ohTrigger(trigger))</f>
        <v>1.9749302679803557E-2</v>
      </c>
      <c r="AK1332" s="43" t="e">
        <f>_xll.qlIndexFixing($AA$6,$AE1332,TRUE,trigger)</f>
        <v>#NUM!</v>
      </c>
      <c r="AL1332" s="45" t="e">
        <f t="shared" si="36"/>
        <v>#NUM!</v>
      </c>
    </row>
    <row r="1333" spans="30:38" x14ac:dyDescent="0.2">
      <c r="AD1333" s="122" t="s">
        <v>88</v>
      </c>
      <c r="AE1333" s="40">
        <f>_xll.qlInterestRateIndexFixingDate($AA$21,AF1333)</f>
        <v>48726</v>
      </c>
      <c r="AF1333" s="40">
        <f>_xll.qlCalendarAdvance(calendar,$AF1332,AD1333,,,trigger)</f>
        <v>48730</v>
      </c>
      <c r="AG1333" s="40">
        <f>_xll.qlInterestRateIndexMaturity($AA$21,AF1333,)</f>
        <v>48822</v>
      </c>
      <c r="AH1333" s="43" t="e">
        <f>_xll.qlTenorBasisValue(TenorBasis3M,AF1333,_xll.ohTrigger(trigger,$AA$36))</f>
        <v>#NUM!</v>
      </c>
      <c r="AI1333" s="90" t="e">
        <f>_xll.qlTenorBasisForwardRate(TenorBasis3M,AF1333,_xll.ohTrigger(trigger,$AA$36))</f>
        <v>#NUM!</v>
      </c>
      <c r="AJ1333" s="90">
        <f>_xll.qlIndexFixing($AA$21,$AE1333,TRUE,_xll.ohTrigger(trigger))</f>
        <v>1.9737366698193513E-2</v>
      </c>
      <c r="AK1333" s="43" t="e">
        <f>_xll.qlIndexFixing($AA$6,$AE1333,TRUE,trigger)</f>
        <v>#NUM!</v>
      </c>
      <c r="AL1333" s="45" t="e">
        <f t="shared" si="36"/>
        <v>#NUM!</v>
      </c>
    </row>
    <row r="1334" spans="30:38" x14ac:dyDescent="0.2">
      <c r="AD1334" s="122" t="s">
        <v>88</v>
      </c>
      <c r="AE1334" s="40">
        <f>_xll.qlInterestRateIndexFixingDate($AA$21,AF1334)</f>
        <v>48733</v>
      </c>
      <c r="AF1334" s="40">
        <f>_xll.qlCalendarAdvance(calendar,$AF1333,AD1334,,,trigger)</f>
        <v>48737</v>
      </c>
      <c r="AG1334" s="40">
        <f>_xll.qlInterestRateIndexMaturity($AA$21,AF1334,)</f>
        <v>48829</v>
      </c>
      <c r="AH1334" s="43" t="e">
        <f>_xll.qlTenorBasisValue(TenorBasis3M,AF1334,_xll.ohTrigger(trigger,$AA$36))</f>
        <v>#NUM!</v>
      </c>
      <c r="AI1334" s="90" t="e">
        <f>_xll.qlTenorBasisForwardRate(TenorBasis3M,AF1334,_xll.ohTrigger(trigger,$AA$36))</f>
        <v>#NUM!</v>
      </c>
      <c r="AJ1334" s="90">
        <f>_xll.qlIndexFixing($AA$21,$AE1334,TRUE,_xll.ohTrigger(trigger))</f>
        <v>1.9725391763760758E-2</v>
      </c>
      <c r="AK1334" s="43" t="e">
        <f>_xll.qlIndexFixing($AA$6,$AE1334,TRUE,trigger)</f>
        <v>#NUM!</v>
      </c>
      <c r="AL1334" s="45" t="e">
        <f t="shared" si="36"/>
        <v>#NUM!</v>
      </c>
    </row>
    <row r="1335" spans="30:38" x14ac:dyDescent="0.2">
      <c r="AD1335" s="122" t="s">
        <v>88</v>
      </c>
      <c r="AE1335" s="40">
        <f>_xll.qlInterestRateIndexFixingDate($AA$21,AF1335)</f>
        <v>48740</v>
      </c>
      <c r="AF1335" s="40">
        <f>_xll.qlCalendarAdvance(calendar,$AF1334,AD1335,,,trigger)</f>
        <v>48744</v>
      </c>
      <c r="AG1335" s="40">
        <f>_xll.qlInterestRateIndexMaturity($AA$21,AF1335,)</f>
        <v>48836</v>
      </c>
      <c r="AH1335" s="43" t="e">
        <f>_xll.qlTenorBasisValue(TenorBasis3M,AF1335,_xll.ohTrigger(trigger,$AA$36))</f>
        <v>#NUM!</v>
      </c>
      <c r="AI1335" s="90" t="e">
        <f>_xll.qlTenorBasisForwardRate(TenorBasis3M,AF1335,_xll.ohTrigger(trigger,$AA$36))</f>
        <v>#NUM!</v>
      </c>
      <c r="AJ1335" s="90">
        <f>_xll.qlIndexFixing($AA$21,$AE1335,TRUE,_xll.ohTrigger(trigger))</f>
        <v>1.9713377876862406E-2</v>
      </c>
      <c r="AK1335" s="43" t="e">
        <f>_xll.qlIndexFixing($AA$6,$AE1335,TRUE,trigger)</f>
        <v>#NUM!</v>
      </c>
      <c r="AL1335" s="45" t="e">
        <f t="shared" si="36"/>
        <v>#NUM!</v>
      </c>
    </row>
    <row r="1336" spans="30:38" x14ac:dyDescent="0.2">
      <c r="AD1336" s="122" t="s">
        <v>88</v>
      </c>
      <c r="AE1336" s="40">
        <f>_xll.qlInterestRateIndexFixingDate($AA$21,AF1336)</f>
        <v>48747</v>
      </c>
      <c r="AF1336" s="40">
        <f>_xll.qlCalendarAdvance(calendar,$AF1335,AD1336,,,trigger)</f>
        <v>48751</v>
      </c>
      <c r="AG1336" s="40">
        <f>_xll.qlInterestRateIndexMaturity($AA$21,AF1336,)</f>
        <v>48843</v>
      </c>
      <c r="AH1336" s="43" t="e">
        <f>_xll.qlTenorBasisValue(TenorBasis3M,AF1336,_xll.ohTrigger(trigger,$AA$36))</f>
        <v>#NUM!</v>
      </c>
      <c r="AI1336" s="90" t="e">
        <f>_xll.qlTenorBasisForwardRate(TenorBasis3M,AF1336,_xll.ohTrigger(trigger,$AA$36))</f>
        <v>#NUM!</v>
      </c>
      <c r="AJ1336" s="90">
        <f>_xll.qlIndexFixing($AA$21,$AE1336,TRUE,_xll.ohTrigger(trigger))</f>
        <v>1.9701325037854687E-2</v>
      </c>
      <c r="AK1336" s="43" t="e">
        <f>_xll.qlIndexFixing($AA$6,$AE1336,TRUE,trigger)</f>
        <v>#NUM!</v>
      </c>
      <c r="AL1336" s="45" t="e">
        <f t="shared" si="36"/>
        <v>#NUM!</v>
      </c>
    </row>
    <row r="1337" spans="30:38" x14ac:dyDescent="0.2">
      <c r="AD1337" s="122" t="s">
        <v>88</v>
      </c>
      <c r="AE1337" s="40">
        <f>_xll.qlInterestRateIndexFixingDate($AA$21,AF1337)</f>
        <v>48754</v>
      </c>
      <c r="AF1337" s="40">
        <f>_xll.qlCalendarAdvance(calendar,$AF1336,AD1337,,,trigger)</f>
        <v>48758</v>
      </c>
      <c r="AG1337" s="40">
        <f>_xll.qlInterestRateIndexMaturity($AA$21,AF1337,)</f>
        <v>48850</v>
      </c>
      <c r="AH1337" s="43" t="e">
        <f>_xll.qlTenorBasisValue(TenorBasis3M,AF1337,_xll.ohTrigger(trigger,$AA$36))</f>
        <v>#NUM!</v>
      </c>
      <c r="AI1337" s="90" t="e">
        <f>_xll.qlTenorBasisForwardRate(TenorBasis3M,AF1337,_xll.ohTrigger(trigger,$AA$36))</f>
        <v>#NUM!</v>
      </c>
      <c r="AJ1337" s="90">
        <f>_xll.qlIndexFixing($AA$21,$AE1337,TRUE,_xll.ohTrigger(trigger))</f>
        <v>1.9689233247096451E-2</v>
      </c>
      <c r="AK1337" s="43" t="e">
        <f>_xll.qlIndexFixing($AA$6,$AE1337,TRUE,trigger)</f>
        <v>#NUM!</v>
      </c>
      <c r="AL1337" s="45" t="e">
        <f t="shared" si="36"/>
        <v>#NUM!</v>
      </c>
    </row>
    <row r="1338" spans="30:38" x14ac:dyDescent="0.2">
      <c r="AD1338" s="122" t="s">
        <v>88</v>
      </c>
      <c r="AE1338" s="40">
        <f>_xll.qlInterestRateIndexFixingDate($AA$21,AF1338)</f>
        <v>48761</v>
      </c>
      <c r="AF1338" s="40">
        <f>_xll.qlCalendarAdvance(calendar,$AF1337,AD1338,,,trigger)</f>
        <v>48765</v>
      </c>
      <c r="AG1338" s="40">
        <f>_xll.qlInterestRateIndexMaturity($AA$21,AF1338,)</f>
        <v>48857</v>
      </c>
      <c r="AH1338" s="43" t="e">
        <f>_xll.qlTenorBasisValue(TenorBasis3M,AF1338,_xll.ohTrigger(trigger,$AA$36))</f>
        <v>#NUM!</v>
      </c>
      <c r="AI1338" s="90" t="e">
        <f>_xll.qlTenorBasisForwardRate(TenorBasis3M,AF1338,_xll.ohTrigger(trigger,$AA$36))</f>
        <v>#NUM!</v>
      </c>
      <c r="AJ1338" s="90">
        <f>_xll.qlIndexFixing($AA$21,$AE1338,TRUE,_xll.ohTrigger(trigger))</f>
        <v>1.9677102504946534E-2</v>
      </c>
      <c r="AK1338" s="43" t="e">
        <f>_xll.qlIndexFixing($AA$6,$AE1338,TRUE,trigger)</f>
        <v>#NUM!</v>
      </c>
      <c r="AL1338" s="45" t="e">
        <f t="shared" si="36"/>
        <v>#NUM!</v>
      </c>
    </row>
    <row r="1339" spans="30:38" x14ac:dyDescent="0.2">
      <c r="AD1339" s="122" t="s">
        <v>88</v>
      </c>
      <c r="AE1339" s="40">
        <f>_xll.qlInterestRateIndexFixingDate($AA$21,AF1339)</f>
        <v>48768</v>
      </c>
      <c r="AF1339" s="40">
        <f>_xll.qlCalendarAdvance(calendar,$AF1338,AD1339,,,trigger)</f>
        <v>48772</v>
      </c>
      <c r="AG1339" s="40">
        <f>_xll.qlInterestRateIndexMaturity($AA$21,AF1339,)</f>
        <v>48864</v>
      </c>
      <c r="AH1339" s="43" t="e">
        <f>_xll.qlTenorBasisValue(TenorBasis3M,AF1339,_xll.ohTrigger(trigger,$AA$36))</f>
        <v>#NUM!</v>
      </c>
      <c r="AI1339" s="90" t="e">
        <f>_xll.qlTenorBasisForwardRate(TenorBasis3M,AF1339,_xll.ohTrigger(trigger,$AA$36))</f>
        <v>#NUM!</v>
      </c>
      <c r="AJ1339" s="90">
        <f>_xll.qlIndexFixing($AA$21,$AE1339,TRUE,_xll.ohTrigger(trigger))</f>
        <v>1.9664932811766393E-2</v>
      </c>
      <c r="AK1339" s="43" t="e">
        <f>_xll.qlIndexFixing($AA$6,$AE1339,TRUE,trigger)</f>
        <v>#NUM!</v>
      </c>
      <c r="AL1339" s="45" t="e">
        <f t="shared" si="36"/>
        <v>#NUM!</v>
      </c>
    </row>
    <row r="1340" spans="30:38" x14ac:dyDescent="0.2">
      <c r="AD1340" s="122" t="s">
        <v>88</v>
      </c>
      <c r="AE1340" s="40">
        <f>_xll.qlInterestRateIndexFixingDate($AA$21,AF1340)</f>
        <v>48775</v>
      </c>
      <c r="AF1340" s="40">
        <f>_xll.qlCalendarAdvance(calendar,$AF1339,AD1340,,,trigger)</f>
        <v>48779</v>
      </c>
      <c r="AG1340" s="40">
        <f>_xll.qlInterestRateIndexMaturity($AA$21,AF1340,)</f>
        <v>48871</v>
      </c>
      <c r="AH1340" s="43" t="e">
        <f>_xll.qlTenorBasisValue(TenorBasis3M,AF1340,_xll.ohTrigger(trigger,$AA$36))</f>
        <v>#NUM!</v>
      </c>
      <c r="AI1340" s="90" t="e">
        <f>_xll.qlTenorBasisForwardRate(TenorBasis3M,AF1340,_xll.ohTrigger(trigger,$AA$36))</f>
        <v>#NUM!</v>
      </c>
      <c r="AJ1340" s="90">
        <f>_xll.qlIndexFixing($AA$21,$AE1340,TRUE,_xll.ohTrigger(trigger))</f>
        <v>1.9652724167917471E-2</v>
      </c>
      <c r="AK1340" s="43" t="e">
        <f>_xll.qlIndexFixing($AA$6,$AE1340,TRUE,trigger)</f>
        <v>#NUM!</v>
      </c>
      <c r="AL1340" s="45" t="e">
        <f t="shared" si="36"/>
        <v>#NUM!</v>
      </c>
    </row>
    <row r="1341" spans="30:38" x14ac:dyDescent="0.2">
      <c r="AD1341" s="122" t="s">
        <v>88</v>
      </c>
      <c r="AE1341" s="40">
        <f>_xll.qlInterestRateIndexFixingDate($AA$21,AF1341)</f>
        <v>48782</v>
      </c>
      <c r="AF1341" s="40">
        <f>_xll.qlCalendarAdvance(calendar,$AF1340,AD1341,,,trigger)</f>
        <v>48786</v>
      </c>
      <c r="AG1341" s="40">
        <f>_xll.qlInterestRateIndexMaturity($AA$21,AF1341,)</f>
        <v>48878</v>
      </c>
      <c r="AH1341" s="43" t="e">
        <f>_xll.qlTenorBasisValue(TenorBasis3M,AF1341,_xll.ohTrigger(trigger,$AA$36))</f>
        <v>#NUM!</v>
      </c>
      <c r="AI1341" s="90" t="e">
        <f>_xll.qlTenorBasisForwardRate(TenorBasis3M,AF1341,_xll.ohTrigger(trigger,$AA$36))</f>
        <v>#NUM!</v>
      </c>
      <c r="AJ1341" s="90">
        <f>_xll.qlIndexFixing($AA$21,$AE1341,TRUE,_xll.ohTrigger(trigger))</f>
        <v>1.9640476573761223E-2</v>
      </c>
      <c r="AK1341" s="43" t="e">
        <f>_xll.qlIndexFixing($AA$6,$AE1341,TRUE,trigger)</f>
        <v>#NUM!</v>
      </c>
      <c r="AL1341" s="45" t="e">
        <f t="shared" si="36"/>
        <v>#NUM!</v>
      </c>
    </row>
    <row r="1342" spans="30:38" x14ac:dyDescent="0.2">
      <c r="AD1342" s="122" t="s">
        <v>88</v>
      </c>
      <c r="AE1342" s="40">
        <f>_xll.qlInterestRateIndexFixingDate($AA$21,AF1342)</f>
        <v>48789</v>
      </c>
      <c r="AF1342" s="40">
        <f>_xll.qlCalendarAdvance(calendar,$AF1341,AD1342,,,trigger)</f>
        <v>48793</v>
      </c>
      <c r="AG1342" s="40">
        <f>_xll.qlInterestRateIndexMaturity($AA$21,AF1342,)</f>
        <v>48885</v>
      </c>
      <c r="AH1342" s="43" t="e">
        <f>_xll.qlTenorBasisValue(TenorBasis3M,AF1342,_xll.ohTrigger(trigger,$AA$36))</f>
        <v>#NUM!</v>
      </c>
      <c r="AI1342" s="90" t="e">
        <f>_xll.qlTenorBasisForwardRate(TenorBasis3M,AF1342,_xll.ohTrigger(trigger,$AA$36))</f>
        <v>#NUM!</v>
      </c>
      <c r="AJ1342" s="90">
        <f>_xll.qlIndexFixing($AA$21,$AE1342,TRUE,_xll.ohTrigger(trigger))</f>
        <v>1.9628190029666051E-2</v>
      </c>
      <c r="AK1342" s="43" t="e">
        <f>_xll.qlIndexFixing($AA$6,$AE1342,TRUE,trigger)</f>
        <v>#NUM!</v>
      </c>
      <c r="AL1342" s="45" t="e">
        <f t="shared" si="36"/>
        <v>#NUM!</v>
      </c>
    </row>
    <row r="1343" spans="30:38" x14ac:dyDescent="0.2">
      <c r="AD1343" s="122" t="s">
        <v>88</v>
      </c>
      <c r="AE1343" s="40">
        <f>_xll.qlInterestRateIndexFixingDate($AA$21,AF1343)</f>
        <v>48796</v>
      </c>
      <c r="AF1343" s="40">
        <f>_xll.qlCalendarAdvance(calendar,$AF1342,AD1343,,,trigger)</f>
        <v>48800</v>
      </c>
      <c r="AG1343" s="40">
        <f>_xll.qlInterestRateIndexMaturity($AA$21,AF1343,)</f>
        <v>48892</v>
      </c>
      <c r="AH1343" s="43" t="e">
        <f>_xll.qlTenorBasisValue(TenorBasis3M,AF1343,_xll.ohTrigger(trigger,$AA$36))</f>
        <v>#NUM!</v>
      </c>
      <c r="AI1343" s="90" t="e">
        <f>_xll.qlTenorBasisForwardRate(TenorBasis3M,AF1343,_xll.ohTrigger(trigger,$AA$36))</f>
        <v>#NUM!</v>
      </c>
      <c r="AJ1343" s="90">
        <f>_xll.qlIndexFixing($AA$21,$AE1343,TRUE,_xll.ohTrigger(trigger))</f>
        <v>1.9615864535992532E-2</v>
      </c>
      <c r="AK1343" s="43" t="e">
        <f>_xll.qlIndexFixing($AA$6,$AE1343,TRUE,trigger)</f>
        <v>#NUM!</v>
      </c>
      <c r="AL1343" s="45" t="e">
        <f t="shared" si="36"/>
        <v>#NUM!</v>
      </c>
    </row>
    <row r="1344" spans="30:38" x14ac:dyDescent="0.2">
      <c r="AD1344" s="122" t="s">
        <v>88</v>
      </c>
      <c r="AE1344" s="40">
        <f>_xll.qlInterestRateIndexFixingDate($AA$21,AF1344)</f>
        <v>48803</v>
      </c>
      <c r="AF1344" s="40">
        <f>_xll.qlCalendarAdvance(calendar,$AF1343,AD1344,,,trigger)</f>
        <v>48807</v>
      </c>
      <c r="AG1344" s="40">
        <f>_xll.qlInterestRateIndexMaturity($AA$21,AF1344,)</f>
        <v>48899</v>
      </c>
      <c r="AH1344" s="43" t="e">
        <f>_xll.qlTenorBasisValue(TenorBasis3M,AF1344,_xll.ohTrigger(trigger,$AA$36))</f>
        <v>#NUM!</v>
      </c>
      <c r="AI1344" s="90" t="e">
        <f>_xll.qlTenorBasisForwardRate(TenorBasis3M,AF1344,_xll.ohTrigger(trigger,$AA$36))</f>
        <v>#NUM!</v>
      </c>
      <c r="AJ1344" s="90">
        <f>_xll.qlIndexFixing($AA$21,$AE1344,TRUE,_xll.ohTrigger(trigger))</f>
        <v>1.9603500093110807E-2</v>
      </c>
      <c r="AK1344" s="43" t="e">
        <f>_xll.qlIndexFixing($AA$6,$AE1344,TRUE,trigger)</f>
        <v>#NUM!</v>
      </c>
      <c r="AL1344" s="45" t="e">
        <f t="shared" si="36"/>
        <v>#NUM!</v>
      </c>
    </row>
    <row r="1345" spans="30:38" x14ac:dyDescent="0.2">
      <c r="AD1345" s="122" t="s">
        <v>88</v>
      </c>
      <c r="AE1345" s="40">
        <f>_xll.qlInterestRateIndexFixingDate($AA$21,AF1345)</f>
        <v>48810</v>
      </c>
      <c r="AF1345" s="40">
        <f>_xll.qlCalendarAdvance(calendar,$AF1344,AD1345,,,trigger)</f>
        <v>48814</v>
      </c>
      <c r="AG1345" s="40">
        <f>_xll.qlInterestRateIndexMaturity($AA$21,AF1345,)</f>
        <v>48906</v>
      </c>
      <c r="AH1345" s="43" t="e">
        <f>_xll.qlTenorBasisValue(TenorBasis3M,AF1345,_xll.ohTrigger(trigger,$AA$36))</f>
        <v>#NUM!</v>
      </c>
      <c r="AI1345" s="90" t="e">
        <f>_xll.qlTenorBasisForwardRate(TenorBasis3M,AF1345,_xll.ohTrigger(trigger,$AA$36))</f>
        <v>#NUM!</v>
      </c>
      <c r="AJ1345" s="90">
        <f>_xll.qlIndexFixing($AA$21,$AE1345,TRUE,_xll.ohTrigger(trigger))</f>
        <v>1.9591096701385799E-2</v>
      </c>
      <c r="AK1345" s="43" t="e">
        <f>_xll.qlIndexFixing($AA$6,$AE1345,TRUE,trigger)</f>
        <v>#NUM!</v>
      </c>
      <c r="AL1345" s="45" t="e">
        <f t="shared" si="36"/>
        <v>#NUM!</v>
      </c>
    </row>
    <row r="1346" spans="30:38" x14ac:dyDescent="0.2">
      <c r="AD1346" s="122" t="s">
        <v>88</v>
      </c>
      <c r="AE1346" s="40">
        <f>_xll.qlInterestRateIndexFixingDate($AA$21,AF1346)</f>
        <v>48817</v>
      </c>
      <c r="AF1346" s="40">
        <f>_xll.qlCalendarAdvance(calendar,$AF1345,AD1346,,,trigger)</f>
        <v>48821</v>
      </c>
      <c r="AG1346" s="40">
        <f>_xll.qlInterestRateIndexMaturity($AA$21,AF1346,)</f>
        <v>48913</v>
      </c>
      <c r="AH1346" s="43" t="e">
        <f>_xll.qlTenorBasisValue(TenorBasis3M,AF1346,_xll.ohTrigger(trigger,$AA$36))</f>
        <v>#NUM!</v>
      </c>
      <c r="AI1346" s="90" t="e">
        <f>_xll.qlTenorBasisForwardRate(TenorBasis3M,AF1346,_xll.ohTrigger(trigger,$AA$36))</f>
        <v>#NUM!</v>
      </c>
      <c r="AJ1346" s="90">
        <f>_xll.qlIndexFixing($AA$21,$AE1346,TRUE,_xll.ohTrigger(trigger))</f>
        <v>1.9578654361186783E-2</v>
      </c>
      <c r="AK1346" s="43" t="e">
        <f>_xll.qlIndexFixing($AA$6,$AE1346,TRUE,trigger)</f>
        <v>#NUM!</v>
      </c>
      <c r="AL1346" s="45" t="e">
        <f t="shared" si="36"/>
        <v>#NUM!</v>
      </c>
    </row>
    <row r="1347" spans="30:38" x14ac:dyDescent="0.2">
      <c r="AD1347" s="122" t="s">
        <v>88</v>
      </c>
      <c r="AE1347" s="40">
        <f>_xll.qlInterestRateIndexFixingDate($AA$21,AF1347)</f>
        <v>48824</v>
      </c>
      <c r="AF1347" s="40">
        <f>_xll.qlCalendarAdvance(calendar,$AF1346,AD1347,,,trigger)</f>
        <v>48828</v>
      </c>
      <c r="AG1347" s="40">
        <f>_xll.qlInterestRateIndexMaturity($AA$21,AF1347,)</f>
        <v>48919</v>
      </c>
      <c r="AH1347" s="43" t="e">
        <f>_xll.qlTenorBasisValue(TenorBasis3M,AF1347,_xll.ohTrigger(trigger,$AA$36))</f>
        <v>#NUM!</v>
      </c>
      <c r="AI1347" s="90" t="e">
        <f>_xll.qlTenorBasisForwardRate(TenorBasis3M,AF1347,_xll.ohTrigger(trigger,$AA$36))</f>
        <v>#NUM!</v>
      </c>
      <c r="AJ1347" s="90">
        <f>_xll.qlIndexFixing($AA$21,$AE1347,TRUE,_xll.ohTrigger(trigger))</f>
        <v>1.956654108147908E-2</v>
      </c>
      <c r="AK1347" s="43" t="e">
        <f>_xll.qlIndexFixing($AA$6,$AE1347,TRUE,trigger)</f>
        <v>#NUM!</v>
      </c>
      <c r="AL1347" s="45" t="e">
        <f t="shared" si="36"/>
        <v>#NUM!</v>
      </c>
    </row>
    <row r="1348" spans="30:38" x14ac:dyDescent="0.2">
      <c r="AD1348" s="122" t="s">
        <v>88</v>
      </c>
      <c r="AE1348" s="40">
        <f>_xll.qlInterestRateIndexFixingDate($AA$21,AF1348)</f>
        <v>48831</v>
      </c>
      <c r="AF1348" s="40">
        <f>_xll.qlCalendarAdvance(calendar,$AF1347,AD1348,,,trigger)</f>
        <v>48835</v>
      </c>
      <c r="AG1348" s="40">
        <f>_xll.qlInterestRateIndexMaturity($AA$21,AF1348,)</f>
        <v>48926</v>
      </c>
      <c r="AH1348" s="43" t="e">
        <f>_xll.qlTenorBasisValue(TenorBasis3M,AF1348,_xll.ohTrigger(trigger,$AA$36))</f>
        <v>#NUM!</v>
      </c>
      <c r="AI1348" s="90" t="e">
        <f>_xll.qlTenorBasisForwardRate(TenorBasis3M,AF1348,_xll.ohTrigger(trigger,$AA$36))</f>
        <v>#NUM!</v>
      </c>
      <c r="AJ1348" s="90">
        <f>_xll.qlIndexFixing($AA$21,$AE1348,TRUE,_xll.ohTrigger(trigger))</f>
        <v>1.9554024305824452E-2</v>
      </c>
      <c r="AK1348" s="43" t="e">
        <f>_xll.qlIndexFixing($AA$6,$AE1348,TRUE,trigger)</f>
        <v>#NUM!</v>
      </c>
      <c r="AL1348" s="45" t="e">
        <f t="shared" ref="AL1348:AL1411" si="37">(AJ1348-AK1348)*10000</f>
        <v>#NUM!</v>
      </c>
    </row>
    <row r="1349" spans="30:38" x14ac:dyDescent="0.2">
      <c r="AD1349" s="122" t="s">
        <v>88</v>
      </c>
      <c r="AE1349" s="40">
        <f>_xll.qlInterestRateIndexFixingDate($AA$21,AF1349)</f>
        <v>48838</v>
      </c>
      <c r="AF1349" s="40">
        <f>_xll.qlCalendarAdvance(calendar,$AF1348,AD1349,,,trigger)</f>
        <v>48842</v>
      </c>
      <c r="AG1349" s="40">
        <f>_xll.qlInterestRateIndexMaturity($AA$21,AF1349,)</f>
        <v>48933</v>
      </c>
      <c r="AH1349" s="43" t="e">
        <f>_xll.qlTenorBasisValue(TenorBasis3M,AF1349,_xll.ohTrigger(trigger,$AA$36))</f>
        <v>#NUM!</v>
      </c>
      <c r="AI1349" s="90" t="e">
        <f>_xll.qlTenorBasisForwardRate(TenorBasis3M,AF1349,_xll.ohTrigger(trigger,$AA$36))</f>
        <v>#NUM!</v>
      </c>
      <c r="AJ1349" s="90">
        <f>_xll.qlIndexFixing($AA$21,$AE1349,TRUE,_xll.ohTrigger(trigger))</f>
        <v>1.9541468584459869E-2</v>
      </c>
      <c r="AK1349" s="43" t="e">
        <f>_xll.qlIndexFixing($AA$6,$AE1349,TRUE,trigger)</f>
        <v>#NUM!</v>
      </c>
      <c r="AL1349" s="45" t="e">
        <f t="shared" si="37"/>
        <v>#NUM!</v>
      </c>
    </row>
    <row r="1350" spans="30:38" x14ac:dyDescent="0.2">
      <c r="AD1350" s="122" t="s">
        <v>88</v>
      </c>
      <c r="AE1350" s="40">
        <f>_xll.qlInterestRateIndexFixingDate($AA$21,AF1350)</f>
        <v>48845</v>
      </c>
      <c r="AF1350" s="40">
        <f>_xll.qlCalendarAdvance(calendar,$AF1349,AD1350,,,trigger)</f>
        <v>48849</v>
      </c>
      <c r="AG1350" s="40">
        <f>_xll.qlInterestRateIndexMaturity($AA$21,AF1350,)</f>
        <v>48940</v>
      </c>
      <c r="AH1350" s="43" t="e">
        <f>_xll.qlTenorBasisValue(TenorBasis3M,AF1350,_xll.ohTrigger(trigger,$AA$36))</f>
        <v>#NUM!</v>
      </c>
      <c r="AI1350" s="90" t="e">
        <f>_xll.qlTenorBasisForwardRate(TenorBasis3M,AF1350,_xll.ohTrigger(trigger,$AA$36))</f>
        <v>#NUM!</v>
      </c>
      <c r="AJ1350" s="90">
        <f>_xll.qlIndexFixing($AA$21,$AE1350,TRUE,_xll.ohTrigger(trigger))</f>
        <v>1.9528873917751634E-2</v>
      </c>
      <c r="AK1350" s="43" t="e">
        <f>_xll.qlIndexFixing($AA$6,$AE1350,TRUE,trigger)</f>
        <v>#NUM!</v>
      </c>
      <c r="AL1350" s="45" t="e">
        <f t="shared" si="37"/>
        <v>#NUM!</v>
      </c>
    </row>
    <row r="1351" spans="30:38" x14ac:dyDescent="0.2">
      <c r="AD1351" s="122" t="s">
        <v>88</v>
      </c>
      <c r="AE1351" s="40">
        <f>_xll.qlInterestRateIndexFixingDate($AA$21,AF1351)</f>
        <v>48852</v>
      </c>
      <c r="AF1351" s="40">
        <f>_xll.qlCalendarAdvance(calendar,$AF1350,AD1351,,,trigger)</f>
        <v>48856</v>
      </c>
      <c r="AG1351" s="40">
        <f>_xll.qlInterestRateIndexMaturity($AA$21,AF1351,)</f>
        <v>48948</v>
      </c>
      <c r="AH1351" s="43" t="e">
        <f>_xll.qlTenorBasisValue(TenorBasis3M,AF1351,_xll.ohTrigger(trigger,$AA$36))</f>
        <v>#NUM!</v>
      </c>
      <c r="AI1351" s="90" t="e">
        <f>_xll.qlTenorBasisForwardRate(TenorBasis3M,AF1351,_xll.ohTrigger(trigger,$AA$36))</f>
        <v>#NUM!</v>
      </c>
      <c r="AJ1351" s="90">
        <f>_xll.qlIndexFixing($AA$21,$AE1351,TRUE,_xll.ohTrigger(trigger))</f>
        <v>1.9515858446080694E-2</v>
      </c>
      <c r="AK1351" s="43" t="e">
        <f>_xll.qlIndexFixing($AA$6,$AE1351,TRUE,trigger)</f>
        <v>#NUM!</v>
      </c>
      <c r="AL1351" s="45" t="e">
        <f t="shared" si="37"/>
        <v>#NUM!</v>
      </c>
    </row>
    <row r="1352" spans="30:38" x14ac:dyDescent="0.2">
      <c r="AD1352" s="122" t="s">
        <v>88</v>
      </c>
      <c r="AE1352" s="40">
        <f>_xll.qlInterestRateIndexFixingDate($AA$21,AF1352)</f>
        <v>48859</v>
      </c>
      <c r="AF1352" s="40">
        <f>_xll.qlCalendarAdvance(calendar,$AF1351,AD1352,,,trigger)</f>
        <v>48863</v>
      </c>
      <c r="AG1352" s="40">
        <f>_xll.qlInterestRateIndexMaturity($AA$21,AF1352,)</f>
        <v>48955</v>
      </c>
      <c r="AH1352" s="43" t="e">
        <f>_xll.qlTenorBasisValue(TenorBasis3M,AF1352,_xll.ohTrigger(trigger,$AA$36))</f>
        <v>#NUM!</v>
      </c>
      <c r="AI1352" s="90" t="e">
        <f>_xll.qlTenorBasisForwardRate(TenorBasis3M,AF1352,_xll.ohTrigger(trigger,$AA$36))</f>
        <v>#NUM!</v>
      </c>
      <c r="AJ1352" s="90">
        <f>_xll.qlIndexFixing($AA$21,$AE1352,TRUE,_xll.ohTrigger(trigger))</f>
        <v>1.9503182422849621E-2</v>
      </c>
      <c r="AK1352" s="43" t="e">
        <f>_xll.qlIndexFixing($AA$6,$AE1352,TRUE,trigger)</f>
        <v>#NUM!</v>
      </c>
      <c r="AL1352" s="45" t="e">
        <f t="shared" si="37"/>
        <v>#NUM!</v>
      </c>
    </row>
    <row r="1353" spans="30:38" x14ac:dyDescent="0.2">
      <c r="AD1353" s="122" t="s">
        <v>88</v>
      </c>
      <c r="AE1353" s="40">
        <f>_xll.qlInterestRateIndexFixingDate($AA$21,AF1353)</f>
        <v>48866</v>
      </c>
      <c r="AF1353" s="40">
        <f>_xll.qlCalendarAdvance(calendar,$AF1352,AD1353,,,trigger)</f>
        <v>48870</v>
      </c>
      <c r="AG1353" s="40">
        <f>_xll.qlInterestRateIndexMaturity($AA$21,AF1353,)</f>
        <v>48962</v>
      </c>
      <c r="AH1353" s="43" t="e">
        <f>_xll.qlTenorBasisValue(TenorBasis3M,AF1353,_xll.ohTrigger(trigger,$AA$36))</f>
        <v>#NUM!</v>
      </c>
      <c r="AI1353" s="90" t="e">
        <f>_xll.qlTenorBasisForwardRate(TenorBasis3M,AF1353,_xll.ohTrigger(trigger,$AA$36))</f>
        <v>#NUM!</v>
      </c>
      <c r="AJ1353" s="90">
        <f>_xll.qlIndexFixing($AA$21,$AE1353,TRUE,_xll.ohTrigger(trigger))</f>
        <v>1.9490467453758965E-2</v>
      </c>
      <c r="AK1353" s="43" t="e">
        <f>_xll.qlIndexFixing($AA$6,$AE1353,TRUE,trigger)</f>
        <v>#NUM!</v>
      </c>
      <c r="AL1353" s="45" t="e">
        <f t="shared" si="37"/>
        <v>#NUM!</v>
      </c>
    </row>
    <row r="1354" spans="30:38" x14ac:dyDescent="0.2">
      <c r="AD1354" s="122" t="s">
        <v>88</v>
      </c>
      <c r="AE1354" s="40">
        <f>_xll.qlInterestRateIndexFixingDate($AA$21,AF1354)</f>
        <v>48873</v>
      </c>
      <c r="AF1354" s="40">
        <f>_xll.qlCalendarAdvance(calendar,$AF1353,AD1354,,,trigger)</f>
        <v>48877</v>
      </c>
      <c r="AG1354" s="40">
        <f>_xll.qlInterestRateIndexMaturity($AA$21,AF1354,)</f>
        <v>48969</v>
      </c>
      <c r="AH1354" s="43" t="e">
        <f>_xll.qlTenorBasisValue(TenorBasis3M,AF1354,_xll.ohTrigger(trigger,$AA$36))</f>
        <v>#NUM!</v>
      </c>
      <c r="AI1354" s="90" t="e">
        <f>_xll.qlTenorBasisForwardRate(TenorBasis3M,AF1354,_xll.ohTrigger(trigger,$AA$36))</f>
        <v>#NUM!</v>
      </c>
      <c r="AJ1354" s="90">
        <f>_xll.qlIndexFixing($AA$21,$AE1354,TRUE,_xll.ohTrigger(trigger))</f>
        <v>1.9477713539188427E-2</v>
      </c>
      <c r="AK1354" s="43" t="e">
        <f>_xll.qlIndexFixing($AA$6,$AE1354,TRUE,trigger)</f>
        <v>#NUM!</v>
      </c>
      <c r="AL1354" s="45" t="e">
        <f t="shared" si="37"/>
        <v>#NUM!</v>
      </c>
    </row>
    <row r="1355" spans="30:38" x14ac:dyDescent="0.2">
      <c r="AD1355" s="122" t="s">
        <v>88</v>
      </c>
      <c r="AE1355" s="40">
        <f>_xll.qlInterestRateIndexFixingDate($AA$21,AF1355)</f>
        <v>48880</v>
      </c>
      <c r="AF1355" s="40">
        <f>_xll.qlCalendarAdvance(calendar,$AF1354,AD1355,,,trigger)</f>
        <v>48884</v>
      </c>
      <c r="AG1355" s="40">
        <f>_xll.qlInterestRateIndexMaturity($AA$21,AF1355,)</f>
        <v>48976</v>
      </c>
      <c r="AH1355" s="43" t="e">
        <f>_xll.qlTenorBasisValue(TenorBasis3M,AF1355,_xll.ohTrigger(trigger,$AA$36))</f>
        <v>#NUM!</v>
      </c>
      <c r="AI1355" s="90" t="e">
        <f>_xll.qlTenorBasisForwardRate(TenorBasis3M,AF1355,_xll.ohTrigger(trigger,$AA$36))</f>
        <v>#NUM!</v>
      </c>
      <c r="AJ1355" s="90">
        <f>_xll.qlIndexFixing($AA$21,$AE1355,TRUE,_xll.ohTrigger(trigger))</f>
        <v>1.9464920679513355E-2</v>
      </c>
      <c r="AK1355" s="43" t="e">
        <f>_xll.qlIndexFixing($AA$6,$AE1355,TRUE,trigger)</f>
        <v>#NUM!</v>
      </c>
      <c r="AL1355" s="45" t="e">
        <f t="shared" si="37"/>
        <v>#NUM!</v>
      </c>
    </row>
    <row r="1356" spans="30:38" x14ac:dyDescent="0.2">
      <c r="AD1356" s="122" t="s">
        <v>88</v>
      </c>
      <c r="AE1356" s="40">
        <f>_xll.qlInterestRateIndexFixingDate($AA$21,AF1356)</f>
        <v>48887</v>
      </c>
      <c r="AF1356" s="40">
        <f>_xll.qlCalendarAdvance(calendar,$AF1355,AD1356,,,trigger)</f>
        <v>48891</v>
      </c>
      <c r="AG1356" s="40">
        <f>_xll.qlInterestRateIndexMaturity($AA$21,AF1356,)</f>
        <v>48983</v>
      </c>
      <c r="AH1356" s="43" t="e">
        <f>_xll.qlTenorBasisValue(TenorBasis3M,AF1356,_xll.ohTrigger(trigger,$AA$36))</f>
        <v>#NUM!</v>
      </c>
      <c r="AI1356" s="90" t="e">
        <f>_xll.qlTenorBasisForwardRate(TenorBasis3M,AF1356,_xll.ohTrigger(trigger,$AA$36))</f>
        <v>#NUM!</v>
      </c>
      <c r="AJ1356" s="90">
        <f>_xll.qlIndexFixing($AA$21,$AE1356,TRUE,_xll.ohTrigger(trigger))</f>
        <v>1.9452088875118664E-2</v>
      </c>
      <c r="AK1356" s="43" t="e">
        <f>_xll.qlIndexFixing($AA$6,$AE1356,TRUE,trigger)</f>
        <v>#NUM!</v>
      </c>
      <c r="AL1356" s="45" t="e">
        <f t="shared" si="37"/>
        <v>#NUM!</v>
      </c>
    </row>
    <row r="1357" spans="30:38" x14ac:dyDescent="0.2">
      <c r="AD1357" s="122" t="s">
        <v>88</v>
      </c>
      <c r="AE1357" s="40">
        <f>_xll.qlInterestRateIndexFixingDate($AA$21,AF1357)</f>
        <v>48894</v>
      </c>
      <c r="AF1357" s="40">
        <f>_xll.qlCalendarAdvance(calendar,$AF1356,AD1357,,,trigger)</f>
        <v>48898</v>
      </c>
      <c r="AG1357" s="40">
        <f>_xll.qlInterestRateIndexMaturity($AA$21,AF1357,)</f>
        <v>48990</v>
      </c>
      <c r="AH1357" s="43" t="e">
        <f>_xll.qlTenorBasisValue(TenorBasis3M,AF1357,_xll.ohTrigger(trigger,$AA$36))</f>
        <v>#NUM!</v>
      </c>
      <c r="AI1357" s="90" t="e">
        <f>_xll.qlTenorBasisForwardRate(TenorBasis3M,AF1357,_xll.ohTrigger(trigger,$AA$36))</f>
        <v>#NUM!</v>
      </c>
      <c r="AJ1357" s="90">
        <f>_xll.qlIndexFixing($AA$21,$AE1357,TRUE,_xll.ohTrigger(trigger))</f>
        <v>1.9439218126381434E-2</v>
      </c>
      <c r="AK1357" s="43" t="e">
        <f>_xll.qlIndexFixing($AA$6,$AE1357,TRUE,trigger)</f>
        <v>#NUM!</v>
      </c>
      <c r="AL1357" s="45" t="e">
        <f t="shared" si="37"/>
        <v>#NUM!</v>
      </c>
    </row>
    <row r="1358" spans="30:38" x14ac:dyDescent="0.2">
      <c r="AD1358" s="122" t="s">
        <v>88</v>
      </c>
      <c r="AE1358" s="40">
        <f>_xll.qlInterestRateIndexFixingDate($AA$21,AF1358)</f>
        <v>48901</v>
      </c>
      <c r="AF1358" s="40">
        <f>_xll.qlCalendarAdvance(calendar,$AF1357,AD1358,,,trigger)</f>
        <v>48905</v>
      </c>
      <c r="AG1358" s="40">
        <f>_xll.qlInterestRateIndexMaturity($AA$21,AF1358,)</f>
        <v>48997</v>
      </c>
      <c r="AH1358" s="43" t="e">
        <f>_xll.qlTenorBasisValue(TenorBasis3M,AF1358,_xll.ohTrigger(trigger,$AA$36))</f>
        <v>#NUM!</v>
      </c>
      <c r="AI1358" s="90" t="e">
        <f>_xll.qlTenorBasisForwardRate(TenorBasis3M,AF1358,_xll.ohTrigger(trigger,$AA$36))</f>
        <v>#NUM!</v>
      </c>
      <c r="AJ1358" s="90">
        <f>_xll.qlIndexFixing($AA$21,$AE1358,TRUE,_xll.ohTrigger(trigger))</f>
        <v>1.9426308433686583E-2</v>
      </c>
      <c r="AK1358" s="43" t="e">
        <f>_xll.qlIndexFixing($AA$6,$AE1358,TRUE,trigger)</f>
        <v>#NUM!</v>
      </c>
      <c r="AL1358" s="45" t="e">
        <f t="shared" si="37"/>
        <v>#NUM!</v>
      </c>
    </row>
    <row r="1359" spans="30:38" x14ac:dyDescent="0.2">
      <c r="AD1359" s="122" t="s">
        <v>88</v>
      </c>
      <c r="AE1359" s="40">
        <f>_xll.qlInterestRateIndexFixingDate($AA$21,AF1359)</f>
        <v>48908</v>
      </c>
      <c r="AF1359" s="40">
        <f>_xll.qlCalendarAdvance(calendar,$AF1358,AD1359,,,trigger)</f>
        <v>48912</v>
      </c>
      <c r="AG1359" s="40">
        <f>_xll.qlInterestRateIndexMaturity($AA$21,AF1359,)</f>
        <v>49003</v>
      </c>
      <c r="AH1359" s="43" t="e">
        <f>_xll.qlTenorBasisValue(TenorBasis3M,AF1359,_xll.ohTrigger(trigger,$AA$36))</f>
        <v>#NUM!</v>
      </c>
      <c r="AI1359" s="90" t="e">
        <f>_xll.qlTenorBasisForwardRate(TenorBasis3M,AF1359,_xll.ohTrigger(trigger,$AA$36))</f>
        <v>#NUM!</v>
      </c>
      <c r="AJ1359" s="90">
        <f>_xll.qlIndexFixing($AA$21,$AE1359,TRUE,_xll.ohTrigger(trigger))</f>
        <v>1.9413769438491987E-2</v>
      </c>
      <c r="AK1359" s="43" t="e">
        <f>_xll.qlIndexFixing($AA$6,$AE1359,TRUE,trigger)</f>
        <v>#NUM!</v>
      </c>
      <c r="AL1359" s="45" t="e">
        <f t="shared" si="37"/>
        <v>#NUM!</v>
      </c>
    </row>
    <row r="1360" spans="30:38" x14ac:dyDescent="0.2">
      <c r="AD1360" s="122" t="s">
        <v>88</v>
      </c>
      <c r="AE1360" s="40">
        <f>_xll.qlInterestRateIndexFixingDate($AA$21,AF1360)</f>
        <v>48915</v>
      </c>
      <c r="AF1360" s="40">
        <f>_xll.qlCalendarAdvance(calendar,$AF1359,AD1360,,,trigger)</f>
        <v>48919</v>
      </c>
      <c r="AG1360" s="40">
        <f>_xll.qlInterestRateIndexMaturity($AA$21,AF1360,)</f>
        <v>49009</v>
      </c>
      <c r="AH1360" s="43" t="e">
        <f>_xll.qlTenorBasisValue(TenorBasis3M,AF1360,_xll.ohTrigger(trigger,$AA$36))</f>
        <v>#NUM!</v>
      </c>
      <c r="AI1360" s="90" t="e">
        <f>_xll.qlTenorBasisForwardRate(TenorBasis3M,AF1360,_xll.ohTrigger(trigger,$AA$36))</f>
        <v>#NUM!</v>
      </c>
      <c r="AJ1360" s="90">
        <f>_xll.qlIndexFixing($AA$21,$AE1360,TRUE,_xll.ohTrigger(trigger))</f>
        <v>1.9401198113114582E-2</v>
      </c>
      <c r="AK1360" s="43" t="e">
        <f>_xll.qlIndexFixing($AA$6,$AE1360,TRUE,trigger)</f>
        <v>#NUM!</v>
      </c>
      <c r="AL1360" s="45" t="e">
        <f t="shared" si="37"/>
        <v>#NUM!</v>
      </c>
    </row>
    <row r="1361" spans="30:38" x14ac:dyDescent="0.2">
      <c r="AD1361" s="122" t="s">
        <v>88</v>
      </c>
      <c r="AE1361" s="40">
        <f>_xll.qlInterestRateIndexFixingDate($AA$21,AF1361)</f>
        <v>48922</v>
      </c>
      <c r="AF1361" s="40">
        <f>_xll.qlCalendarAdvance(calendar,$AF1360,AD1361,,,trigger)</f>
        <v>48926</v>
      </c>
      <c r="AG1361" s="40">
        <f>_xll.qlInterestRateIndexMaturity($AA$21,AF1361,)</f>
        <v>49016</v>
      </c>
      <c r="AH1361" s="43" t="e">
        <f>_xll.qlTenorBasisValue(TenorBasis3M,AF1361,_xll.ohTrigger(trigger,$AA$36))</f>
        <v>#NUM!</v>
      </c>
      <c r="AI1361" s="90" t="e">
        <f>_xll.qlTenorBasisForwardRate(TenorBasis3M,AF1361,_xll.ohTrigger(trigger,$AA$36))</f>
        <v>#NUM!</v>
      </c>
      <c r="AJ1361" s="90">
        <f>_xll.qlIndexFixing($AA$21,$AE1361,TRUE,_xll.ohTrigger(trigger))</f>
        <v>1.9388178553568558E-2</v>
      </c>
      <c r="AK1361" s="43" t="e">
        <f>_xll.qlIndexFixing($AA$6,$AE1361,TRUE,trigger)</f>
        <v>#NUM!</v>
      </c>
      <c r="AL1361" s="45" t="e">
        <f t="shared" si="37"/>
        <v>#NUM!</v>
      </c>
    </row>
    <row r="1362" spans="30:38" x14ac:dyDescent="0.2">
      <c r="AD1362" s="122" t="s">
        <v>88</v>
      </c>
      <c r="AE1362" s="40">
        <f>_xll.qlInterestRateIndexFixingDate($AA$21,AF1362)</f>
        <v>48929</v>
      </c>
      <c r="AF1362" s="40">
        <f>_xll.qlCalendarAdvance(calendar,$AF1361,AD1362,,,trigger)</f>
        <v>48933</v>
      </c>
      <c r="AG1362" s="40">
        <f>_xll.qlInterestRateIndexMaturity($AA$21,AF1362,)</f>
        <v>49023</v>
      </c>
      <c r="AH1362" s="43" t="e">
        <f>_xll.qlTenorBasisValue(TenorBasis3M,AF1362,_xll.ohTrigger(trigger,$AA$36))</f>
        <v>#NUM!</v>
      </c>
      <c r="AI1362" s="90" t="e">
        <f>_xll.qlTenorBasisForwardRate(TenorBasis3M,AF1362,_xll.ohTrigger(trigger,$AA$36))</f>
        <v>#NUM!</v>
      </c>
      <c r="AJ1362" s="90">
        <f>_xll.qlIndexFixing($AA$21,$AE1362,TRUE,_xll.ohTrigger(trigger))</f>
        <v>1.9375120054794692E-2</v>
      </c>
      <c r="AK1362" s="43" t="e">
        <f>_xll.qlIndexFixing($AA$6,$AE1362,TRUE,trigger)</f>
        <v>#NUM!</v>
      </c>
      <c r="AL1362" s="45" t="e">
        <f t="shared" si="37"/>
        <v>#NUM!</v>
      </c>
    </row>
    <row r="1363" spans="30:38" x14ac:dyDescent="0.2">
      <c r="AD1363" s="122" t="s">
        <v>88</v>
      </c>
      <c r="AE1363" s="40">
        <f>_xll.qlInterestRateIndexFixingDate($AA$21,AF1363)</f>
        <v>48935</v>
      </c>
      <c r="AF1363" s="40">
        <f>_xll.qlCalendarAdvance(calendar,$AF1362,AD1363,,,trigger)</f>
        <v>48940</v>
      </c>
      <c r="AG1363" s="40">
        <f>_xll.qlInterestRateIndexMaturity($AA$21,AF1363,)</f>
        <v>49030</v>
      </c>
      <c r="AH1363" s="43" t="e">
        <f>_xll.qlTenorBasisValue(TenorBasis3M,AF1363,_xll.ohTrigger(trigger,$AA$36))</f>
        <v>#NUM!</v>
      </c>
      <c r="AI1363" s="90" t="e">
        <f>_xll.qlTenorBasisForwardRate(TenorBasis3M,AF1363,_xll.ohTrigger(trigger,$AA$36))</f>
        <v>#NUM!</v>
      </c>
      <c r="AJ1363" s="90">
        <f>_xll.qlIndexFixing($AA$21,$AE1363,TRUE,_xll.ohTrigger(trigger))</f>
        <v>1.9362022617174013E-2</v>
      </c>
      <c r="AK1363" s="43" t="e">
        <f>_xll.qlIndexFixing($AA$6,$AE1363,TRUE,trigger)</f>
        <v>#NUM!</v>
      </c>
      <c r="AL1363" s="45" t="e">
        <f t="shared" si="37"/>
        <v>#NUM!</v>
      </c>
    </row>
    <row r="1364" spans="30:38" x14ac:dyDescent="0.2">
      <c r="AD1364" s="122" t="s">
        <v>88</v>
      </c>
      <c r="AE1364" s="40">
        <f>_xll.qlInterestRateIndexFixingDate($AA$21,AF1364)</f>
        <v>48943</v>
      </c>
      <c r="AF1364" s="40">
        <f>_xll.qlCalendarAdvance(calendar,$AF1363,AD1364,,,trigger)</f>
        <v>48947</v>
      </c>
      <c r="AG1364" s="40">
        <f>_xll.qlInterestRateIndexMaturity($AA$21,AF1364,)</f>
        <v>49037</v>
      </c>
      <c r="AH1364" s="43" t="e">
        <f>_xll.qlTenorBasisValue(TenorBasis3M,AF1364,_xll.ohTrigger(trigger,$AA$36))</f>
        <v>#NUM!</v>
      </c>
      <c r="AI1364" s="90" t="e">
        <f>_xll.qlTenorBasisForwardRate(TenorBasis3M,AF1364,_xll.ohTrigger(trigger,$AA$36))</f>
        <v>#NUM!</v>
      </c>
      <c r="AJ1364" s="90">
        <f>_xll.qlIndexFixing($AA$21,$AE1364,TRUE,_xll.ohTrigger(trigger))</f>
        <v>1.934888624108666E-2</v>
      </c>
      <c r="AK1364" s="43" t="e">
        <f>_xll.qlIndexFixing($AA$6,$AE1364,TRUE,trigger)</f>
        <v>#NUM!</v>
      </c>
      <c r="AL1364" s="45" t="e">
        <f t="shared" si="37"/>
        <v>#NUM!</v>
      </c>
    </row>
    <row r="1365" spans="30:38" x14ac:dyDescent="0.2">
      <c r="AD1365" s="122" t="s">
        <v>88</v>
      </c>
      <c r="AE1365" s="40">
        <f>_xll.qlInterestRateIndexFixingDate($AA$21,AF1365)</f>
        <v>48950</v>
      </c>
      <c r="AF1365" s="40">
        <f>_xll.qlCalendarAdvance(calendar,$AF1364,AD1365,,,trigger)</f>
        <v>48954</v>
      </c>
      <c r="AG1365" s="40">
        <f>_xll.qlInterestRateIndexMaturity($AA$21,AF1365,)</f>
        <v>49045</v>
      </c>
      <c r="AH1365" s="43" t="e">
        <f>_xll.qlTenorBasisValue(TenorBasis3M,AF1365,_xll.ohTrigger(trigger,$AA$36))</f>
        <v>#NUM!</v>
      </c>
      <c r="AI1365" s="90" t="e">
        <f>_xll.qlTenorBasisForwardRate(TenorBasis3M,AF1365,_xll.ohTrigger(trigger,$AA$36))</f>
        <v>#NUM!</v>
      </c>
      <c r="AJ1365" s="90">
        <f>_xll.qlIndexFixing($AA$21,$AE1365,TRUE,_xll.ohTrigger(trigger))</f>
        <v>1.9335280730704771E-2</v>
      </c>
      <c r="AK1365" s="43" t="e">
        <f>_xll.qlIndexFixing($AA$6,$AE1365,TRUE,trigger)</f>
        <v>#NUM!</v>
      </c>
      <c r="AL1365" s="45" t="e">
        <f t="shared" si="37"/>
        <v>#NUM!</v>
      </c>
    </row>
    <row r="1366" spans="30:38" x14ac:dyDescent="0.2">
      <c r="AD1366" s="122" t="s">
        <v>88</v>
      </c>
      <c r="AE1366" s="40">
        <f>_xll.qlInterestRateIndexFixingDate($AA$21,AF1366)</f>
        <v>48957</v>
      </c>
      <c r="AF1366" s="40">
        <f>_xll.qlCalendarAdvance(calendar,$AF1365,AD1366,,,trigger)</f>
        <v>48961</v>
      </c>
      <c r="AG1366" s="40">
        <f>_xll.qlInterestRateIndexMaturity($AA$21,AF1366,)</f>
        <v>49051</v>
      </c>
      <c r="AH1366" s="43" t="e">
        <f>_xll.qlTenorBasisValue(TenorBasis3M,AF1366,_xll.ohTrigger(trigger,$AA$36))</f>
        <v>#NUM!</v>
      </c>
      <c r="AI1366" s="90" t="e">
        <f>_xll.qlTenorBasisForwardRate(TenorBasis3M,AF1366,_xll.ohTrigger(trigger,$AA$36))</f>
        <v>#NUM!</v>
      </c>
      <c r="AJ1366" s="90">
        <f>_xll.qlIndexFixing($AA$21,$AE1366,TRUE,_xll.ohTrigger(trigger))</f>
        <v>1.9322496675043155E-2</v>
      </c>
      <c r="AK1366" s="43" t="e">
        <f>_xll.qlIndexFixing($AA$6,$AE1366,TRUE,trigger)</f>
        <v>#NUM!</v>
      </c>
      <c r="AL1366" s="45" t="e">
        <f t="shared" si="37"/>
        <v>#NUM!</v>
      </c>
    </row>
    <row r="1367" spans="30:38" x14ac:dyDescent="0.2">
      <c r="AD1367" s="122" t="s">
        <v>88</v>
      </c>
      <c r="AE1367" s="40">
        <f>_xll.qlInterestRateIndexFixingDate($AA$21,AF1367)</f>
        <v>48964</v>
      </c>
      <c r="AF1367" s="40">
        <f>_xll.qlCalendarAdvance(calendar,$AF1366,AD1367,,,trigger)</f>
        <v>48968</v>
      </c>
      <c r="AG1367" s="40">
        <f>_xll.qlInterestRateIndexMaturity($AA$21,AF1367,)</f>
        <v>49058</v>
      </c>
      <c r="AH1367" s="43" t="e">
        <f>_xll.qlTenorBasisValue(TenorBasis3M,AF1367,_xll.ohTrigger(trigger,$AA$36))</f>
        <v>#NUM!</v>
      </c>
      <c r="AI1367" s="90" t="e">
        <f>_xll.qlTenorBasisForwardRate(TenorBasis3M,AF1367,_xll.ohTrigger(trigger,$AA$36))</f>
        <v>#NUM!</v>
      </c>
      <c r="AJ1367" s="90">
        <f>_xll.qlIndexFixing($AA$21,$AE1367,TRUE,_xll.ohTrigger(trigger))</f>
        <v>1.93092434858535E-2</v>
      </c>
      <c r="AK1367" s="43" t="e">
        <f>_xll.qlIndexFixing($AA$6,$AE1367,TRUE,trigger)</f>
        <v>#NUM!</v>
      </c>
      <c r="AL1367" s="45" t="e">
        <f t="shared" si="37"/>
        <v>#NUM!</v>
      </c>
    </row>
    <row r="1368" spans="30:38" x14ac:dyDescent="0.2">
      <c r="AD1368" s="122" t="s">
        <v>88</v>
      </c>
      <c r="AE1368" s="40">
        <f>_xll.qlInterestRateIndexFixingDate($AA$21,AF1368)</f>
        <v>48971</v>
      </c>
      <c r="AF1368" s="40">
        <f>_xll.qlCalendarAdvance(calendar,$AF1367,AD1368,,,trigger)</f>
        <v>48975</v>
      </c>
      <c r="AG1368" s="40">
        <f>_xll.qlInterestRateIndexMaturity($AA$21,AF1368,)</f>
        <v>49062</v>
      </c>
      <c r="AH1368" s="43" t="e">
        <f>_xll.qlTenorBasisValue(TenorBasis3M,AF1368,_xll.ohTrigger(trigger,$AA$36))</f>
        <v>#NUM!</v>
      </c>
      <c r="AI1368" s="90" t="e">
        <f>_xll.qlTenorBasisForwardRate(TenorBasis3M,AF1368,_xll.ohTrigger(trigger,$AA$36))</f>
        <v>#NUM!</v>
      </c>
      <c r="AJ1368" s="90">
        <f>_xll.qlIndexFixing($AA$21,$AE1368,TRUE,_xll.ohTrigger(trigger))</f>
        <v>1.9297271271918909E-2</v>
      </c>
      <c r="AK1368" s="43" t="e">
        <f>_xll.qlIndexFixing($AA$6,$AE1368,TRUE,trigger)</f>
        <v>#NUM!</v>
      </c>
      <c r="AL1368" s="45" t="e">
        <f t="shared" si="37"/>
        <v>#NUM!</v>
      </c>
    </row>
    <row r="1369" spans="30:38" x14ac:dyDescent="0.2">
      <c r="AD1369" s="122" t="s">
        <v>88</v>
      </c>
      <c r="AE1369" s="40">
        <f>_xll.qlInterestRateIndexFixingDate($AA$21,AF1369)</f>
        <v>48978</v>
      </c>
      <c r="AF1369" s="40">
        <f>_xll.qlCalendarAdvance(calendar,$AF1368,AD1369,,,trigger)</f>
        <v>48982</v>
      </c>
      <c r="AG1369" s="40">
        <f>_xll.qlInterestRateIndexMaturity($AA$21,AF1369,)</f>
        <v>49072</v>
      </c>
      <c r="AH1369" s="43" t="e">
        <f>_xll.qlTenorBasisValue(TenorBasis3M,AF1369,_xll.ohTrigger(trigger,$AA$36))</f>
        <v>#NUM!</v>
      </c>
      <c r="AI1369" s="90" t="e">
        <f>_xll.qlTenorBasisForwardRate(TenorBasis3M,AF1369,_xll.ohTrigger(trigger,$AA$36))</f>
        <v>#NUM!</v>
      </c>
      <c r="AJ1369" s="90">
        <f>_xll.qlIndexFixing($AA$21,$AE1369,TRUE,_xll.ohTrigger(trigger))</f>
        <v>1.928262029706751E-2</v>
      </c>
      <c r="AK1369" s="43" t="e">
        <f>_xll.qlIndexFixing($AA$6,$AE1369,TRUE,trigger)</f>
        <v>#NUM!</v>
      </c>
      <c r="AL1369" s="45" t="e">
        <f t="shared" si="37"/>
        <v>#NUM!</v>
      </c>
    </row>
    <row r="1370" spans="30:38" x14ac:dyDescent="0.2">
      <c r="AD1370" s="122" t="s">
        <v>88</v>
      </c>
      <c r="AE1370" s="40">
        <f>_xll.qlInterestRateIndexFixingDate($AA$21,AF1370)</f>
        <v>48985</v>
      </c>
      <c r="AF1370" s="40">
        <f>_xll.qlCalendarAdvance(calendar,$AF1369,AD1370,,,trigger)</f>
        <v>48989</v>
      </c>
      <c r="AG1370" s="40">
        <f>_xll.qlInterestRateIndexMaturity($AA$21,AF1370,)</f>
        <v>49079</v>
      </c>
      <c r="AH1370" s="43" t="e">
        <f>_xll.qlTenorBasisValue(TenorBasis3M,AF1370,_xll.ohTrigger(trigger,$AA$36))</f>
        <v>#NUM!</v>
      </c>
      <c r="AI1370" s="90" t="e">
        <f>_xll.qlTenorBasisForwardRate(TenorBasis3M,AF1370,_xll.ohTrigger(trigger,$AA$36))</f>
        <v>#NUM!</v>
      </c>
      <c r="AJ1370" s="90">
        <f>_xll.qlIndexFixing($AA$21,$AE1370,TRUE,_xll.ohTrigger(trigger))</f>
        <v>1.9269250298245666E-2</v>
      </c>
      <c r="AK1370" s="43" t="e">
        <f>_xll.qlIndexFixing($AA$6,$AE1370,TRUE,trigger)</f>
        <v>#NUM!</v>
      </c>
      <c r="AL1370" s="45" t="e">
        <f t="shared" si="37"/>
        <v>#NUM!</v>
      </c>
    </row>
    <row r="1371" spans="30:38" x14ac:dyDescent="0.2">
      <c r="AD1371" s="122" t="s">
        <v>88</v>
      </c>
      <c r="AE1371" s="40">
        <f>_xll.qlInterestRateIndexFixingDate($AA$21,AF1371)</f>
        <v>48992</v>
      </c>
      <c r="AF1371" s="40">
        <f>_xll.qlCalendarAdvance(calendar,$AF1370,AD1371,,,trigger)</f>
        <v>48996</v>
      </c>
      <c r="AG1371" s="40">
        <f>_xll.qlInterestRateIndexMaturity($AA$21,AF1371,)</f>
        <v>49086</v>
      </c>
      <c r="AH1371" s="43" t="e">
        <f>_xll.qlTenorBasisValue(TenorBasis3M,AF1371,_xll.ohTrigger(trigger,$AA$36))</f>
        <v>#NUM!</v>
      </c>
      <c r="AI1371" s="90" t="e">
        <f>_xll.qlTenorBasisForwardRate(TenorBasis3M,AF1371,_xll.ohTrigger(trigger,$AA$36))</f>
        <v>#NUM!</v>
      </c>
      <c r="AJ1371" s="90">
        <f>_xll.qlIndexFixing($AA$21,$AE1371,TRUE,_xll.ohTrigger(trigger))</f>
        <v>1.9255841363656323E-2</v>
      </c>
      <c r="AK1371" s="43" t="e">
        <f>_xll.qlIndexFixing($AA$6,$AE1371,TRUE,trigger)</f>
        <v>#NUM!</v>
      </c>
      <c r="AL1371" s="45" t="e">
        <f t="shared" si="37"/>
        <v>#NUM!</v>
      </c>
    </row>
    <row r="1372" spans="30:38" x14ac:dyDescent="0.2">
      <c r="AD1372" s="122" t="s">
        <v>88</v>
      </c>
      <c r="AE1372" s="40">
        <f>_xll.qlInterestRateIndexFixingDate($AA$21,AF1372)</f>
        <v>48999</v>
      </c>
      <c r="AF1372" s="40">
        <f>_xll.qlCalendarAdvance(calendar,$AF1371,AD1372,,,trigger)</f>
        <v>49003</v>
      </c>
      <c r="AG1372" s="40">
        <f>_xll.qlInterestRateIndexMaturity($AA$21,AF1372,)</f>
        <v>49095</v>
      </c>
      <c r="AH1372" s="43" t="e">
        <f>_xll.qlTenorBasisValue(TenorBasis3M,AF1372,_xll.ohTrigger(trigger,$AA$36))</f>
        <v>#NUM!</v>
      </c>
      <c r="AI1372" s="90" t="e">
        <f>_xll.qlTenorBasisForwardRate(TenorBasis3M,AF1372,_xll.ohTrigger(trigger,$AA$36))</f>
        <v>#NUM!</v>
      </c>
      <c r="AJ1372" s="90">
        <f>_xll.qlIndexFixing($AA$21,$AE1372,TRUE,_xll.ohTrigger(trigger))</f>
        <v>1.9241483837422385E-2</v>
      </c>
      <c r="AK1372" s="43" t="e">
        <f>_xll.qlIndexFixing($AA$6,$AE1372,TRUE,trigger)</f>
        <v>#NUM!</v>
      </c>
      <c r="AL1372" s="45" t="e">
        <f t="shared" si="37"/>
        <v>#NUM!</v>
      </c>
    </row>
    <row r="1373" spans="30:38" x14ac:dyDescent="0.2">
      <c r="AD1373" s="122" t="s">
        <v>88</v>
      </c>
      <c r="AE1373" s="40">
        <f>_xll.qlInterestRateIndexFixingDate($AA$21,AF1373)</f>
        <v>49006</v>
      </c>
      <c r="AF1373" s="40">
        <f>_xll.qlCalendarAdvance(calendar,$AF1372,AD1373,,,trigger)</f>
        <v>49010</v>
      </c>
      <c r="AG1373" s="40">
        <f>_xll.qlInterestRateIndexMaturity($AA$21,AF1373,)</f>
        <v>49102</v>
      </c>
      <c r="AH1373" s="43" t="e">
        <f>_xll.qlTenorBasisValue(TenorBasis3M,AF1373,_xll.ohTrigger(trigger,$AA$36))</f>
        <v>#NUM!</v>
      </c>
      <c r="AI1373" s="90" t="e">
        <f>_xll.qlTenorBasisForwardRate(TenorBasis3M,AF1373,_xll.ohTrigger(trigger,$AA$36))</f>
        <v>#NUM!</v>
      </c>
      <c r="AJ1373" s="90">
        <f>_xll.qlIndexFixing($AA$21,$AE1373,TRUE,_xll.ohTrigger(trigger))</f>
        <v>1.922799003206321E-2</v>
      </c>
      <c r="AK1373" s="43" t="e">
        <f>_xll.qlIndexFixing($AA$6,$AE1373,TRUE,trigger)</f>
        <v>#NUM!</v>
      </c>
      <c r="AL1373" s="45" t="e">
        <f t="shared" si="37"/>
        <v>#NUM!</v>
      </c>
    </row>
    <row r="1374" spans="30:38" x14ac:dyDescent="0.2">
      <c r="AD1374" s="122" t="s">
        <v>88</v>
      </c>
      <c r="AE1374" s="40">
        <f>_xll.qlInterestRateIndexFixingDate($AA$21,AF1374)</f>
        <v>49013</v>
      </c>
      <c r="AF1374" s="40">
        <f>_xll.qlCalendarAdvance(calendar,$AF1373,AD1374,,,trigger)</f>
        <v>49017</v>
      </c>
      <c r="AG1374" s="40">
        <f>_xll.qlInterestRateIndexMaturity($AA$21,AF1374,)</f>
        <v>49109</v>
      </c>
      <c r="AH1374" s="43" t="e">
        <f>_xll.qlTenorBasisValue(TenorBasis3M,AF1374,_xll.ohTrigger(trigger,$AA$36))</f>
        <v>#NUM!</v>
      </c>
      <c r="AI1374" s="90" t="e">
        <f>_xll.qlTenorBasisForwardRate(TenorBasis3M,AF1374,_xll.ohTrigger(trigger,$AA$36))</f>
        <v>#NUM!</v>
      </c>
      <c r="AJ1374" s="90">
        <f>_xll.qlIndexFixing($AA$21,$AE1374,TRUE,_xll.ohTrigger(trigger))</f>
        <v>1.9214457289027473E-2</v>
      </c>
      <c r="AK1374" s="43" t="e">
        <f>_xll.qlIndexFixing($AA$6,$AE1374,TRUE,trigger)</f>
        <v>#NUM!</v>
      </c>
      <c r="AL1374" s="45" t="e">
        <f t="shared" si="37"/>
        <v>#NUM!</v>
      </c>
    </row>
    <row r="1375" spans="30:38" x14ac:dyDescent="0.2">
      <c r="AD1375" s="122" t="s">
        <v>88</v>
      </c>
      <c r="AE1375" s="40">
        <f>_xll.qlInterestRateIndexFixingDate($AA$21,AF1375)</f>
        <v>49020</v>
      </c>
      <c r="AF1375" s="40">
        <f>_xll.qlCalendarAdvance(calendar,$AF1374,AD1375,,,trigger)</f>
        <v>49024</v>
      </c>
      <c r="AG1375" s="40">
        <f>_xll.qlInterestRateIndexMaturity($AA$21,AF1375,)</f>
        <v>49116</v>
      </c>
      <c r="AH1375" s="43" t="e">
        <f>_xll.qlTenorBasisValue(TenorBasis3M,AF1375,_xll.ohTrigger(trigger,$AA$36))</f>
        <v>#NUM!</v>
      </c>
      <c r="AI1375" s="90" t="e">
        <f>_xll.qlTenorBasisForwardRate(TenorBasis3M,AF1375,_xll.ohTrigger(trigger,$AA$36))</f>
        <v>#NUM!</v>
      </c>
      <c r="AJ1375" s="90">
        <f>_xll.qlIndexFixing($AA$21,$AE1375,TRUE,_xll.ohTrigger(trigger))</f>
        <v>1.9200885608715725E-2</v>
      </c>
      <c r="AK1375" s="43" t="e">
        <f>_xll.qlIndexFixing($AA$6,$AE1375,TRUE,trigger)</f>
        <v>#NUM!</v>
      </c>
      <c r="AL1375" s="45" t="e">
        <f t="shared" si="37"/>
        <v>#NUM!</v>
      </c>
    </row>
    <row r="1376" spans="30:38" x14ac:dyDescent="0.2">
      <c r="AD1376" s="122" t="s">
        <v>88</v>
      </c>
      <c r="AE1376" s="40">
        <f>_xll.qlInterestRateIndexFixingDate($AA$21,AF1376)</f>
        <v>49027</v>
      </c>
      <c r="AF1376" s="40">
        <f>_xll.qlCalendarAdvance(calendar,$AF1375,AD1376,,,trigger)</f>
        <v>49031</v>
      </c>
      <c r="AG1376" s="40">
        <f>_xll.qlInterestRateIndexMaturity($AA$21,AF1376,)</f>
        <v>49123</v>
      </c>
      <c r="AH1376" s="43" t="e">
        <f>_xll.qlTenorBasisValue(TenorBasis3M,AF1376,_xll.ohTrigger(trigger,$AA$36))</f>
        <v>#NUM!</v>
      </c>
      <c r="AI1376" s="90" t="e">
        <f>_xll.qlTenorBasisForwardRate(TenorBasis3M,AF1376,_xll.ohTrigger(trigger,$AA$36))</f>
        <v>#NUM!</v>
      </c>
      <c r="AJ1376" s="90">
        <f>_xll.qlIndexFixing($AA$21,$AE1376,TRUE,_xll.ohTrigger(trigger))</f>
        <v>1.9187274991533727E-2</v>
      </c>
      <c r="AK1376" s="43" t="e">
        <f>_xll.qlIndexFixing($AA$6,$AE1376,TRUE,trigger)</f>
        <v>#NUM!</v>
      </c>
      <c r="AL1376" s="45" t="e">
        <f t="shared" si="37"/>
        <v>#NUM!</v>
      </c>
    </row>
    <row r="1377" spans="30:38" x14ac:dyDescent="0.2">
      <c r="AD1377" s="122" t="s">
        <v>88</v>
      </c>
      <c r="AE1377" s="40">
        <f>_xll.qlInterestRateIndexFixingDate($AA$21,AF1377)</f>
        <v>49034</v>
      </c>
      <c r="AF1377" s="40">
        <f>_xll.qlCalendarAdvance(calendar,$AF1376,AD1377,,,trigger)</f>
        <v>49038</v>
      </c>
      <c r="AG1377" s="40">
        <f>_xll.qlInterestRateIndexMaturity($AA$21,AF1377,)</f>
        <v>49129</v>
      </c>
      <c r="AH1377" s="43" t="e">
        <f>_xll.qlTenorBasisValue(TenorBasis3M,AF1377,_xll.ohTrigger(trigger,$AA$36))</f>
        <v>#NUM!</v>
      </c>
      <c r="AI1377" s="90" t="e">
        <f>_xll.qlTenorBasisForwardRate(TenorBasis3M,AF1377,_xll.ohTrigger(trigger,$AA$36))</f>
        <v>#NUM!</v>
      </c>
      <c r="AJ1377" s="90">
        <f>_xll.qlIndexFixing($AA$21,$AE1377,TRUE,_xll.ohTrigger(trigger))</f>
        <v>1.9174097958013735E-2</v>
      </c>
      <c r="AK1377" s="43" t="e">
        <f>_xll.qlIndexFixing($AA$6,$AE1377,TRUE,trigger)</f>
        <v>#NUM!</v>
      </c>
      <c r="AL1377" s="45" t="e">
        <f t="shared" si="37"/>
        <v>#NUM!</v>
      </c>
    </row>
    <row r="1378" spans="30:38" x14ac:dyDescent="0.2">
      <c r="AD1378" s="122" t="s">
        <v>88</v>
      </c>
      <c r="AE1378" s="40">
        <f>_xll.qlInterestRateIndexFixingDate($AA$21,AF1378)</f>
        <v>49039</v>
      </c>
      <c r="AF1378" s="40">
        <f>_xll.qlCalendarAdvance(calendar,$AF1377,AD1378,,,trigger)</f>
        <v>49045</v>
      </c>
      <c r="AG1378" s="40">
        <f>_xll.qlInterestRateIndexMaturity($AA$21,AF1378,)</f>
        <v>49136</v>
      </c>
      <c r="AH1378" s="43" t="e">
        <f>_xll.qlTenorBasisValue(TenorBasis3M,AF1378,_xll.ohTrigger(trigger,$AA$36))</f>
        <v>#NUM!</v>
      </c>
      <c r="AI1378" s="90" t="e">
        <f>_xll.qlTenorBasisForwardRate(TenorBasis3M,AF1378,_xll.ohTrigger(trigger,$AA$36))</f>
        <v>#NUM!</v>
      </c>
      <c r="AJ1378" s="90">
        <f>_xll.qlIndexFixing($AA$21,$AE1378,TRUE,_xll.ohTrigger(trigger))</f>
        <v>1.9160412976294477E-2</v>
      </c>
      <c r="AK1378" s="43" t="e">
        <f>_xll.qlIndexFixing($AA$6,$AE1378,TRUE,trigger)</f>
        <v>#NUM!</v>
      </c>
      <c r="AL1378" s="45" t="e">
        <f t="shared" si="37"/>
        <v>#NUM!</v>
      </c>
    </row>
    <row r="1379" spans="30:38" x14ac:dyDescent="0.2">
      <c r="AD1379" s="122" t="s">
        <v>88</v>
      </c>
      <c r="AE1379" s="40">
        <f>_xll.qlInterestRateIndexFixingDate($AA$21,AF1379)</f>
        <v>49048</v>
      </c>
      <c r="AF1379" s="40">
        <f>_xll.qlCalendarAdvance(calendar,$AF1378,AD1379,,,trigger)</f>
        <v>49052</v>
      </c>
      <c r="AG1379" s="40">
        <f>_xll.qlInterestRateIndexMaturity($AA$21,AF1379,)</f>
        <v>49143</v>
      </c>
      <c r="AH1379" s="43" t="e">
        <f>_xll.qlTenorBasisValue(TenorBasis3M,AF1379,_xll.ohTrigger(trigger,$AA$36))</f>
        <v>#NUM!</v>
      </c>
      <c r="AI1379" s="90" t="e">
        <f>_xll.qlTenorBasisForwardRate(TenorBasis3M,AF1379,_xll.ohTrigger(trigger,$AA$36))</f>
        <v>#NUM!</v>
      </c>
      <c r="AJ1379" s="90">
        <f>_xll.qlIndexFixing($AA$21,$AE1379,TRUE,_xll.ohTrigger(trigger))</f>
        <v>1.9146689060438423E-2</v>
      </c>
      <c r="AK1379" s="43" t="e">
        <f>_xll.qlIndexFixing($AA$6,$AE1379,TRUE,trigger)</f>
        <v>#NUM!</v>
      </c>
      <c r="AL1379" s="45" t="e">
        <f t="shared" si="37"/>
        <v>#NUM!</v>
      </c>
    </row>
    <row r="1380" spans="30:38" x14ac:dyDescent="0.2">
      <c r="AD1380" s="122" t="s">
        <v>88</v>
      </c>
      <c r="AE1380" s="40">
        <f>_xll.qlInterestRateIndexFixingDate($AA$21,AF1380)</f>
        <v>49055</v>
      </c>
      <c r="AF1380" s="40">
        <f>_xll.qlCalendarAdvance(calendar,$AF1379,AD1380,,,trigger)</f>
        <v>49059</v>
      </c>
      <c r="AG1380" s="40">
        <f>_xll.qlInterestRateIndexMaturity($AA$21,AF1380,)</f>
        <v>49150</v>
      </c>
      <c r="AH1380" s="43" t="e">
        <f>_xll.qlTenorBasisValue(TenorBasis3M,AF1380,_xll.ohTrigger(trigger,$AA$36))</f>
        <v>#NUM!</v>
      </c>
      <c r="AI1380" s="90" t="e">
        <f>_xll.qlTenorBasisForwardRate(TenorBasis3M,AF1380,_xll.ohTrigger(trigger,$AA$36))</f>
        <v>#NUM!</v>
      </c>
      <c r="AJ1380" s="90">
        <f>_xll.qlIndexFixing($AA$21,$AE1380,TRUE,_xll.ohTrigger(trigger))</f>
        <v>1.9132926210850526E-2</v>
      </c>
      <c r="AK1380" s="43" t="e">
        <f>_xll.qlIndexFixing($AA$6,$AE1380,TRUE,trigger)</f>
        <v>#NUM!</v>
      </c>
      <c r="AL1380" s="45" t="e">
        <f t="shared" si="37"/>
        <v>#NUM!</v>
      </c>
    </row>
    <row r="1381" spans="30:38" x14ac:dyDescent="0.2">
      <c r="AD1381" s="122" t="s">
        <v>88</v>
      </c>
      <c r="AE1381" s="40">
        <f>_xll.qlInterestRateIndexFixingDate($AA$21,AF1381)</f>
        <v>49061</v>
      </c>
      <c r="AF1381" s="40">
        <f>_xll.qlCalendarAdvance(calendar,$AF1380,AD1381,,,trigger)</f>
        <v>49066</v>
      </c>
      <c r="AG1381" s="40">
        <f>_xll.qlInterestRateIndexMaturity($AA$21,AF1381,)</f>
        <v>49158</v>
      </c>
      <c r="AH1381" s="43" t="e">
        <f>_xll.qlTenorBasisValue(TenorBasis3M,AF1381,_xll.ohTrigger(trigger,$AA$36))</f>
        <v>#NUM!</v>
      </c>
      <c r="AI1381" s="90" t="e">
        <f>_xll.qlTenorBasisForwardRate(TenorBasis3M,AF1381,_xll.ohTrigger(trigger,$AA$36))</f>
        <v>#NUM!</v>
      </c>
      <c r="AJ1381" s="90">
        <f>_xll.qlIndexFixing($AA$21,$AE1381,TRUE,_xll.ohTrigger(trigger))</f>
        <v>1.9118637866733443E-2</v>
      </c>
      <c r="AK1381" s="43" t="e">
        <f>_xll.qlIndexFixing($AA$6,$AE1381,TRUE,trigger)</f>
        <v>#NUM!</v>
      </c>
      <c r="AL1381" s="45" t="e">
        <f t="shared" si="37"/>
        <v>#NUM!</v>
      </c>
    </row>
    <row r="1382" spans="30:38" x14ac:dyDescent="0.2">
      <c r="AD1382" s="122" t="s">
        <v>88</v>
      </c>
      <c r="AE1382" s="40">
        <f>_xll.qlInterestRateIndexFixingDate($AA$21,AF1382)</f>
        <v>49069</v>
      </c>
      <c r="AF1382" s="40">
        <f>_xll.qlCalendarAdvance(calendar,$AF1381,AD1382,,,trigger)</f>
        <v>49073</v>
      </c>
      <c r="AG1382" s="40">
        <f>_xll.qlInterestRateIndexMaturity($AA$21,AF1382,)</f>
        <v>49165</v>
      </c>
      <c r="AH1382" s="43" t="e">
        <f>_xll.qlTenorBasisValue(TenorBasis3M,AF1382,_xll.ohTrigger(trigger,$AA$36))</f>
        <v>#NUM!</v>
      </c>
      <c r="AI1382" s="90" t="e">
        <f>_xll.qlTenorBasisForwardRate(TenorBasis3M,AF1382,_xll.ohTrigger(trigger,$AA$36))</f>
        <v>#NUM!</v>
      </c>
      <c r="AJ1382" s="90">
        <f>_xll.qlIndexFixing($AA$21,$AE1382,TRUE,_xll.ohTrigger(trigger))</f>
        <v>1.91047936368553E-2</v>
      </c>
      <c r="AK1382" s="43" t="e">
        <f>_xll.qlIndexFixing($AA$6,$AE1382,TRUE,trigger)</f>
        <v>#NUM!</v>
      </c>
      <c r="AL1382" s="45" t="e">
        <f t="shared" si="37"/>
        <v>#NUM!</v>
      </c>
    </row>
    <row r="1383" spans="30:38" x14ac:dyDescent="0.2">
      <c r="AD1383" s="122" t="s">
        <v>88</v>
      </c>
      <c r="AE1383" s="40">
        <f>_xll.qlInterestRateIndexFixingDate($AA$21,AF1383)</f>
        <v>49076</v>
      </c>
      <c r="AF1383" s="40">
        <f>_xll.qlCalendarAdvance(calendar,$AF1382,AD1383,,,trigger)</f>
        <v>49080</v>
      </c>
      <c r="AG1383" s="40">
        <f>_xll.qlInterestRateIndexMaturity($AA$21,AF1383,)</f>
        <v>49172</v>
      </c>
      <c r="AH1383" s="43" t="e">
        <f>_xll.qlTenorBasisValue(TenorBasis3M,AF1383,_xll.ohTrigger(trigger,$AA$36))</f>
        <v>#NUM!</v>
      </c>
      <c r="AI1383" s="90" t="e">
        <f>_xll.qlTenorBasisForwardRate(TenorBasis3M,AF1383,_xll.ohTrigger(trigger,$AA$36))</f>
        <v>#NUM!</v>
      </c>
      <c r="AJ1383" s="90">
        <f>_xll.qlIndexFixing($AA$21,$AE1383,TRUE,_xll.ohTrigger(trigger))</f>
        <v>1.9090910472960274E-2</v>
      </c>
      <c r="AK1383" s="43" t="e">
        <f>_xll.qlIndexFixing($AA$6,$AE1383,TRUE,trigger)</f>
        <v>#NUM!</v>
      </c>
      <c r="AL1383" s="45" t="e">
        <f t="shared" si="37"/>
        <v>#NUM!</v>
      </c>
    </row>
    <row r="1384" spans="30:38" x14ac:dyDescent="0.2">
      <c r="AD1384" s="122" t="s">
        <v>88</v>
      </c>
      <c r="AE1384" s="40">
        <f>_xll.qlInterestRateIndexFixingDate($AA$21,AF1384)</f>
        <v>49083</v>
      </c>
      <c r="AF1384" s="40">
        <f>_xll.qlCalendarAdvance(calendar,$AF1383,AD1384,,,trigger)</f>
        <v>49087</v>
      </c>
      <c r="AG1384" s="40">
        <f>_xll.qlInterestRateIndexMaturity($AA$21,AF1384,)</f>
        <v>49179</v>
      </c>
      <c r="AH1384" s="43" t="e">
        <f>_xll.qlTenorBasisValue(TenorBasis3M,AF1384,_xll.ohTrigger(trigger,$AA$36))</f>
        <v>#NUM!</v>
      </c>
      <c r="AI1384" s="90" t="e">
        <f>_xll.qlTenorBasisForwardRate(TenorBasis3M,AF1384,_xll.ohTrigger(trigger,$AA$36))</f>
        <v>#NUM!</v>
      </c>
      <c r="AJ1384" s="90">
        <f>_xll.qlIndexFixing($AA$21,$AE1384,TRUE,_xll.ohTrigger(trigger))</f>
        <v>1.9076988375461956E-2</v>
      </c>
      <c r="AK1384" s="43" t="e">
        <f>_xll.qlIndexFixing($AA$6,$AE1384,TRUE,trigger)</f>
        <v>#NUM!</v>
      </c>
      <c r="AL1384" s="45" t="e">
        <f t="shared" si="37"/>
        <v>#NUM!</v>
      </c>
    </row>
    <row r="1385" spans="30:38" x14ac:dyDescent="0.2">
      <c r="AD1385" s="122" t="s">
        <v>88</v>
      </c>
      <c r="AE1385" s="40">
        <f>_xll.qlInterestRateIndexFixingDate($AA$21,AF1385)</f>
        <v>49090</v>
      </c>
      <c r="AF1385" s="40">
        <f>_xll.qlCalendarAdvance(calendar,$AF1384,AD1385,,,trigger)</f>
        <v>49094</v>
      </c>
      <c r="AG1385" s="40">
        <f>_xll.qlInterestRateIndexMaturity($AA$21,AF1385,)</f>
        <v>49186</v>
      </c>
      <c r="AH1385" s="43" t="e">
        <f>_xll.qlTenorBasisValue(TenorBasis3M,AF1385,_xll.ohTrigger(trigger,$AA$36))</f>
        <v>#NUM!</v>
      </c>
      <c r="AI1385" s="90" t="e">
        <f>_xll.qlTenorBasisForwardRate(TenorBasis3M,AF1385,_xll.ohTrigger(trigger,$AA$36))</f>
        <v>#NUM!</v>
      </c>
      <c r="AJ1385" s="90">
        <f>_xll.qlIndexFixing($AA$21,$AE1385,TRUE,_xll.ohTrigger(trigger))</f>
        <v>1.9063027344776527E-2</v>
      </c>
      <c r="AK1385" s="43" t="e">
        <f>_xll.qlIndexFixing($AA$6,$AE1385,TRUE,trigger)</f>
        <v>#NUM!</v>
      </c>
      <c r="AL1385" s="45" t="e">
        <f t="shared" si="37"/>
        <v>#NUM!</v>
      </c>
    </row>
    <row r="1386" spans="30:38" x14ac:dyDescent="0.2">
      <c r="AD1386" s="122" t="s">
        <v>88</v>
      </c>
      <c r="AE1386" s="40">
        <f>_xll.qlInterestRateIndexFixingDate($AA$21,AF1386)</f>
        <v>49097</v>
      </c>
      <c r="AF1386" s="40">
        <f>_xll.qlCalendarAdvance(calendar,$AF1385,AD1386,,,trigger)</f>
        <v>49101</v>
      </c>
      <c r="AG1386" s="40">
        <f>_xll.qlInterestRateIndexMaturity($AA$21,AF1386,)</f>
        <v>49193</v>
      </c>
      <c r="AH1386" s="43" t="e">
        <f>_xll.qlTenorBasisValue(TenorBasis3M,AF1386,_xll.ohTrigger(trigger,$AA$36))</f>
        <v>#NUM!</v>
      </c>
      <c r="AI1386" s="90" t="e">
        <f>_xll.qlTenorBasisForwardRate(TenorBasis3M,AF1386,_xll.ohTrigger(trigger,$AA$36))</f>
        <v>#NUM!</v>
      </c>
      <c r="AJ1386" s="90">
        <f>_xll.qlIndexFixing($AA$21,$AE1386,TRUE,_xll.ohTrigger(trigger))</f>
        <v>1.9049027381315833E-2</v>
      </c>
      <c r="AK1386" s="43" t="e">
        <f>_xll.qlIndexFixing($AA$6,$AE1386,TRUE,trigger)</f>
        <v>#NUM!</v>
      </c>
      <c r="AL1386" s="45" t="e">
        <f t="shared" si="37"/>
        <v>#NUM!</v>
      </c>
    </row>
    <row r="1387" spans="30:38" x14ac:dyDescent="0.2">
      <c r="AD1387" s="122" t="s">
        <v>88</v>
      </c>
      <c r="AE1387" s="40">
        <f>_xll.qlInterestRateIndexFixingDate($AA$21,AF1387)</f>
        <v>49104</v>
      </c>
      <c r="AF1387" s="40">
        <f>_xll.qlCalendarAdvance(calendar,$AF1386,AD1387,,,trigger)</f>
        <v>49108</v>
      </c>
      <c r="AG1387" s="40">
        <f>_xll.qlInterestRateIndexMaturity($AA$21,AF1387,)</f>
        <v>49200</v>
      </c>
      <c r="AH1387" s="43" t="e">
        <f>_xll.qlTenorBasisValue(TenorBasis3M,AF1387,_xll.ohTrigger(trigger,$AA$36))</f>
        <v>#NUM!</v>
      </c>
      <c r="AI1387" s="90" t="e">
        <f>_xll.qlTenorBasisForwardRate(TenorBasis3M,AF1387,_xll.ohTrigger(trigger,$AA$36))</f>
        <v>#NUM!</v>
      </c>
      <c r="AJ1387" s="90">
        <f>_xll.qlIndexFixing($AA$21,$AE1387,TRUE,_xll.ohTrigger(trigger))</f>
        <v>1.9034988485498668E-2</v>
      </c>
      <c r="AK1387" s="43" t="e">
        <f>_xll.qlIndexFixing($AA$6,$AE1387,TRUE,trigger)</f>
        <v>#NUM!</v>
      </c>
      <c r="AL1387" s="45" t="e">
        <f t="shared" si="37"/>
        <v>#NUM!</v>
      </c>
    </row>
    <row r="1388" spans="30:38" x14ac:dyDescent="0.2">
      <c r="AD1388" s="122" t="s">
        <v>88</v>
      </c>
      <c r="AE1388" s="40">
        <f>_xll.qlInterestRateIndexFixingDate($AA$21,AF1388)</f>
        <v>49111</v>
      </c>
      <c r="AF1388" s="40">
        <f>_xll.qlCalendarAdvance(calendar,$AF1387,AD1388,,,trigger)</f>
        <v>49115</v>
      </c>
      <c r="AG1388" s="40">
        <f>_xll.qlInterestRateIndexMaturity($AA$21,AF1388,)</f>
        <v>49207</v>
      </c>
      <c r="AH1388" s="43" t="e">
        <f>_xll.qlTenorBasisValue(TenorBasis3M,AF1388,_xll.ohTrigger(trigger,$AA$36))</f>
        <v>#NUM!</v>
      </c>
      <c r="AI1388" s="90" t="e">
        <f>_xll.qlTenorBasisForwardRate(TenorBasis3M,AF1388,_xll.ohTrigger(trigger,$AA$36))</f>
        <v>#NUM!</v>
      </c>
      <c r="AJ1388" s="90">
        <f>_xll.qlIndexFixing($AA$21,$AE1388,TRUE,_xll.ohTrigger(trigger))</f>
        <v>1.9020910657741225E-2</v>
      </c>
      <c r="AK1388" s="43" t="e">
        <f>_xll.qlIndexFixing($AA$6,$AE1388,TRUE,trigger)</f>
        <v>#NUM!</v>
      </c>
      <c r="AL1388" s="45" t="e">
        <f t="shared" si="37"/>
        <v>#NUM!</v>
      </c>
    </row>
    <row r="1389" spans="30:38" x14ac:dyDescent="0.2">
      <c r="AD1389" s="122" t="s">
        <v>88</v>
      </c>
      <c r="AE1389" s="40">
        <f>_xll.qlInterestRateIndexFixingDate($AA$21,AF1389)</f>
        <v>49118</v>
      </c>
      <c r="AF1389" s="40">
        <f>_xll.qlCalendarAdvance(calendar,$AF1388,AD1389,,,trigger)</f>
        <v>49122</v>
      </c>
      <c r="AG1389" s="40">
        <f>_xll.qlInterestRateIndexMaturity($AA$21,AF1389,)</f>
        <v>49214</v>
      </c>
      <c r="AH1389" s="43" t="e">
        <f>_xll.qlTenorBasisValue(TenorBasis3M,AF1389,_xll.ohTrigger(trigger,$AA$36))</f>
        <v>#NUM!</v>
      </c>
      <c r="AI1389" s="90" t="e">
        <f>_xll.qlTenorBasisForwardRate(TenorBasis3M,AF1389,_xll.ohTrigger(trigger,$AA$36))</f>
        <v>#NUM!</v>
      </c>
      <c r="AJ1389" s="90">
        <f>_xll.qlIndexFixing($AA$21,$AE1389,TRUE,_xll.ohTrigger(trigger))</f>
        <v>1.9006793898461428E-2</v>
      </c>
      <c r="AK1389" s="43" t="e">
        <f>_xll.qlIndexFixing($AA$6,$AE1389,TRUE,trigger)</f>
        <v>#NUM!</v>
      </c>
      <c r="AL1389" s="45" t="e">
        <f t="shared" si="37"/>
        <v>#NUM!</v>
      </c>
    </row>
    <row r="1390" spans="30:38" x14ac:dyDescent="0.2">
      <c r="AD1390" s="122" t="s">
        <v>88</v>
      </c>
      <c r="AE1390" s="40">
        <f>_xll.qlInterestRateIndexFixingDate($AA$21,AF1390)</f>
        <v>49125</v>
      </c>
      <c r="AF1390" s="40">
        <f>_xll.qlCalendarAdvance(calendar,$AF1389,AD1390,,,trigger)</f>
        <v>49129</v>
      </c>
      <c r="AG1390" s="40">
        <f>_xll.qlInterestRateIndexMaturity($AA$21,AF1390,)</f>
        <v>49221</v>
      </c>
      <c r="AH1390" s="43" t="e">
        <f>_xll.qlTenorBasisValue(TenorBasis3M,AF1390,_xll.ohTrigger(trigger,$AA$36))</f>
        <v>#NUM!</v>
      </c>
      <c r="AI1390" s="90" t="e">
        <f>_xll.qlTenorBasisForwardRate(TenorBasis3M,AF1390,_xll.ohTrigger(trigger,$AA$36))</f>
        <v>#NUM!</v>
      </c>
      <c r="AJ1390" s="90">
        <f>_xll.qlIndexFixing($AA$21,$AE1390,TRUE,_xll.ohTrigger(trigger))</f>
        <v>1.899263820808068E-2</v>
      </c>
      <c r="AK1390" s="43" t="e">
        <f>_xll.qlIndexFixing($AA$6,$AE1390,TRUE,trigger)</f>
        <v>#NUM!</v>
      </c>
      <c r="AL1390" s="45" t="e">
        <f t="shared" si="37"/>
        <v>#NUM!</v>
      </c>
    </row>
    <row r="1391" spans="30:38" x14ac:dyDescent="0.2">
      <c r="AD1391" s="122" t="s">
        <v>88</v>
      </c>
      <c r="AE1391" s="40">
        <f>_xll.qlInterestRateIndexFixingDate($AA$21,AF1391)</f>
        <v>49132</v>
      </c>
      <c r="AF1391" s="40">
        <f>_xll.qlCalendarAdvance(calendar,$AF1390,AD1391,,,trigger)</f>
        <v>49136</v>
      </c>
      <c r="AG1391" s="40">
        <f>_xll.qlInterestRateIndexMaturity($AA$21,AF1391,)</f>
        <v>49228</v>
      </c>
      <c r="AH1391" s="43" t="e">
        <f>_xll.qlTenorBasisValue(TenorBasis3M,AF1391,_xll.ohTrigger(trigger,$AA$36))</f>
        <v>#NUM!</v>
      </c>
      <c r="AI1391" s="90" t="e">
        <f>_xll.qlTenorBasisForwardRate(TenorBasis3M,AF1391,_xll.ohTrigger(trigger,$AA$36))</f>
        <v>#NUM!</v>
      </c>
      <c r="AJ1391" s="90">
        <f>_xll.qlIndexFixing($AA$21,$AE1391,TRUE,_xll.ohTrigger(trigger))</f>
        <v>1.8978443587016905E-2</v>
      </c>
      <c r="AK1391" s="43" t="e">
        <f>_xll.qlIndexFixing($AA$6,$AE1391,TRUE,trigger)</f>
        <v>#NUM!</v>
      </c>
      <c r="AL1391" s="45" t="e">
        <f t="shared" si="37"/>
        <v>#NUM!</v>
      </c>
    </row>
    <row r="1392" spans="30:38" x14ac:dyDescent="0.2">
      <c r="AD1392" s="122" t="s">
        <v>88</v>
      </c>
      <c r="AE1392" s="40">
        <f>_xll.qlInterestRateIndexFixingDate($AA$21,AF1392)</f>
        <v>49139</v>
      </c>
      <c r="AF1392" s="40">
        <f>_xll.qlCalendarAdvance(calendar,$AF1391,AD1392,,,trigger)</f>
        <v>49143</v>
      </c>
      <c r="AG1392" s="40">
        <f>_xll.qlInterestRateIndexMaturity($AA$21,AF1392,)</f>
        <v>49235</v>
      </c>
      <c r="AH1392" s="43" t="e">
        <f>_xll.qlTenorBasisValue(TenorBasis3M,AF1392,_xll.ohTrigger(trigger,$AA$36))</f>
        <v>#NUM!</v>
      </c>
      <c r="AI1392" s="90" t="e">
        <f>_xll.qlTenorBasisForwardRate(TenorBasis3M,AF1392,_xll.ohTrigger(trigger,$AA$36))</f>
        <v>#NUM!</v>
      </c>
      <c r="AJ1392" s="90">
        <f>_xll.qlIndexFixing($AA$21,$AE1392,TRUE,_xll.ohTrigger(trigger))</f>
        <v>1.8964210035695851E-2</v>
      </c>
      <c r="AK1392" s="43" t="e">
        <f>_xll.qlIndexFixing($AA$6,$AE1392,TRUE,trigger)</f>
        <v>#NUM!</v>
      </c>
      <c r="AL1392" s="45" t="e">
        <f t="shared" si="37"/>
        <v>#NUM!</v>
      </c>
    </row>
    <row r="1393" spans="30:38" x14ac:dyDescent="0.2">
      <c r="AD1393" s="122" t="s">
        <v>88</v>
      </c>
      <c r="AE1393" s="40">
        <f>_xll.qlInterestRateIndexFixingDate($AA$21,AF1393)</f>
        <v>49146</v>
      </c>
      <c r="AF1393" s="40">
        <f>_xll.qlCalendarAdvance(calendar,$AF1392,AD1393,,,trigger)</f>
        <v>49150</v>
      </c>
      <c r="AG1393" s="40">
        <f>_xll.qlInterestRateIndexMaturity($AA$21,AF1393,)</f>
        <v>49242</v>
      </c>
      <c r="AH1393" s="43" t="e">
        <f>_xll.qlTenorBasisValue(TenorBasis3M,AF1393,_xll.ohTrigger(trigger,$AA$36))</f>
        <v>#NUM!</v>
      </c>
      <c r="AI1393" s="90" t="e">
        <f>_xll.qlTenorBasisForwardRate(TenorBasis3M,AF1393,_xll.ohTrigger(trigger,$AA$36))</f>
        <v>#NUM!</v>
      </c>
      <c r="AJ1393" s="90">
        <f>_xll.qlIndexFixing($AA$21,$AE1393,TRUE,_xll.ohTrigger(trigger))</f>
        <v>1.8949937554537184E-2</v>
      </c>
      <c r="AK1393" s="43" t="e">
        <f>_xll.qlIndexFixing($AA$6,$AE1393,TRUE,trigger)</f>
        <v>#NUM!</v>
      </c>
      <c r="AL1393" s="45" t="e">
        <f t="shared" si="37"/>
        <v>#NUM!</v>
      </c>
    </row>
    <row r="1394" spans="30:38" x14ac:dyDescent="0.2">
      <c r="AD1394" s="122" t="s">
        <v>88</v>
      </c>
      <c r="AE1394" s="40">
        <f>_xll.qlInterestRateIndexFixingDate($AA$21,AF1394)</f>
        <v>49153</v>
      </c>
      <c r="AF1394" s="40">
        <f>_xll.qlCalendarAdvance(calendar,$AF1393,AD1394,,,trigger)</f>
        <v>49157</v>
      </c>
      <c r="AG1394" s="40">
        <f>_xll.qlInterestRateIndexMaturity($AA$21,AF1394,)</f>
        <v>49249</v>
      </c>
      <c r="AH1394" s="43" t="e">
        <f>_xll.qlTenorBasisValue(TenorBasis3M,AF1394,_xll.ohTrigger(trigger,$AA$36))</f>
        <v>#NUM!</v>
      </c>
      <c r="AI1394" s="90" t="e">
        <f>_xll.qlTenorBasisForwardRate(TenorBasis3M,AF1394,_xll.ohTrigger(trigger,$AA$36))</f>
        <v>#NUM!</v>
      </c>
      <c r="AJ1394" s="90">
        <f>_xll.qlIndexFixing($AA$21,$AE1394,TRUE,_xll.ohTrigger(trigger))</f>
        <v>1.8935626143967519E-2</v>
      </c>
      <c r="AK1394" s="43" t="e">
        <f>_xll.qlIndexFixing($AA$6,$AE1394,TRUE,trigger)</f>
        <v>#NUM!</v>
      </c>
      <c r="AL1394" s="45" t="e">
        <f t="shared" si="37"/>
        <v>#NUM!</v>
      </c>
    </row>
    <row r="1395" spans="30:38" x14ac:dyDescent="0.2">
      <c r="AD1395" s="122" t="s">
        <v>88</v>
      </c>
      <c r="AE1395" s="40">
        <f>_xll.qlInterestRateIndexFixingDate($AA$21,AF1395)</f>
        <v>49160</v>
      </c>
      <c r="AF1395" s="40">
        <f>_xll.qlCalendarAdvance(calendar,$AF1394,AD1395,,,trigger)</f>
        <v>49164</v>
      </c>
      <c r="AG1395" s="40">
        <f>_xll.qlInterestRateIndexMaturity($AA$21,AF1395,)</f>
        <v>49256</v>
      </c>
      <c r="AH1395" s="43" t="e">
        <f>_xll.qlTenorBasisValue(TenorBasis3M,AF1395,_xll.ohTrigger(trigger,$AA$36))</f>
        <v>#NUM!</v>
      </c>
      <c r="AI1395" s="90" t="e">
        <f>_xll.qlTenorBasisForwardRate(TenorBasis3M,AF1395,_xll.ohTrigger(trigger,$AA$36))</f>
        <v>#NUM!</v>
      </c>
      <c r="AJ1395" s="90">
        <f>_xll.qlIndexFixing($AA$21,$AE1395,TRUE,_xll.ohTrigger(trigger))</f>
        <v>1.8921275804411729E-2</v>
      </c>
      <c r="AK1395" s="43" t="e">
        <f>_xll.qlIndexFixing($AA$6,$AE1395,TRUE,trigger)</f>
        <v>#NUM!</v>
      </c>
      <c r="AL1395" s="45" t="e">
        <f t="shared" si="37"/>
        <v>#NUM!</v>
      </c>
    </row>
    <row r="1396" spans="30:38" x14ac:dyDescent="0.2">
      <c r="AD1396" s="122" t="s">
        <v>88</v>
      </c>
      <c r="AE1396" s="40">
        <f>_xll.qlInterestRateIndexFixingDate($AA$21,AF1396)</f>
        <v>49167</v>
      </c>
      <c r="AF1396" s="40">
        <f>_xll.qlCalendarAdvance(calendar,$AF1395,AD1396,,,trigger)</f>
        <v>49171</v>
      </c>
      <c r="AG1396" s="40">
        <f>_xll.qlInterestRateIndexMaturity($AA$21,AF1396,)</f>
        <v>49263</v>
      </c>
      <c r="AH1396" s="43" t="e">
        <f>_xll.qlTenorBasisValue(TenorBasis3M,AF1396,_xll.ohTrigger(trigger,$AA$36))</f>
        <v>#NUM!</v>
      </c>
      <c r="AI1396" s="90" t="e">
        <f>_xll.qlTenorBasisForwardRate(TenorBasis3M,AF1396,_xll.ohTrigger(trigger,$AA$36))</f>
        <v>#NUM!</v>
      </c>
      <c r="AJ1396" s="90">
        <f>_xll.qlIndexFixing($AA$21,$AE1396,TRUE,_xll.ohTrigger(trigger))</f>
        <v>1.8906886536295568E-2</v>
      </c>
      <c r="AK1396" s="43" t="e">
        <f>_xll.qlIndexFixing($AA$6,$AE1396,TRUE,trigger)</f>
        <v>#NUM!</v>
      </c>
      <c r="AL1396" s="45" t="e">
        <f t="shared" si="37"/>
        <v>#NUM!</v>
      </c>
    </row>
    <row r="1397" spans="30:38" x14ac:dyDescent="0.2">
      <c r="AD1397" s="122" t="s">
        <v>88</v>
      </c>
      <c r="AE1397" s="40">
        <f>_xll.qlInterestRateIndexFixingDate($AA$21,AF1397)</f>
        <v>49174</v>
      </c>
      <c r="AF1397" s="40">
        <f>_xll.qlCalendarAdvance(calendar,$AF1396,AD1397,,,trigger)</f>
        <v>49178</v>
      </c>
      <c r="AG1397" s="40">
        <f>_xll.qlInterestRateIndexMaturity($AA$21,AF1397,)</f>
        <v>49270</v>
      </c>
      <c r="AH1397" s="43" t="e">
        <f>_xll.qlTenorBasisValue(TenorBasis3M,AF1397,_xll.ohTrigger(trigger,$AA$36))</f>
        <v>#NUM!</v>
      </c>
      <c r="AI1397" s="90" t="e">
        <f>_xll.qlTenorBasisForwardRate(TenorBasis3M,AF1397,_xll.ohTrigger(trigger,$AA$36))</f>
        <v>#NUM!</v>
      </c>
      <c r="AJ1397" s="90">
        <f>_xll.qlIndexFixing($AA$21,$AE1397,TRUE,_xll.ohTrigger(trigger))</f>
        <v>1.8892458340048251E-2</v>
      </c>
      <c r="AK1397" s="43" t="e">
        <f>_xll.qlIndexFixing($AA$6,$AE1397,TRUE,trigger)</f>
        <v>#NUM!</v>
      </c>
      <c r="AL1397" s="45" t="e">
        <f t="shared" si="37"/>
        <v>#NUM!</v>
      </c>
    </row>
    <row r="1398" spans="30:38" x14ac:dyDescent="0.2">
      <c r="AD1398" s="122" t="s">
        <v>88</v>
      </c>
      <c r="AE1398" s="40">
        <f>_xll.qlInterestRateIndexFixingDate($AA$21,AF1398)</f>
        <v>49181</v>
      </c>
      <c r="AF1398" s="40">
        <f>_xll.qlCalendarAdvance(calendar,$AF1397,AD1398,,,trigger)</f>
        <v>49185</v>
      </c>
      <c r="AG1398" s="40">
        <f>_xll.qlInterestRateIndexMaturity($AA$21,AF1398,)</f>
        <v>49277</v>
      </c>
      <c r="AH1398" s="43" t="e">
        <f>_xll.qlTenorBasisValue(TenorBasis3M,AF1398,_xll.ohTrigger(trigger,$AA$36))</f>
        <v>#NUM!</v>
      </c>
      <c r="AI1398" s="90" t="e">
        <f>_xll.qlTenorBasisForwardRate(TenorBasis3M,AF1398,_xll.ohTrigger(trigger,$AA$36))</f>
        <v>#NUM!</v>
      </c>
      <c r="AJ1398" s="90">
        <f>_xll.qlIndexFixing($AA$21,$AE1398,TRUE,_xll.ohTrigger(trigger))</f>
        <v>1.8877991216097265E-2</v>
      </c>
      <c r="AK1398" s="43" t="e">
        <f>_xll.qlIndexFixing($AA$6,$AE1398,TRUE,trigger)</f>
        <v>#NUM!</v>
      </c>
      <c r="AL1398" s="45" t="e">
        <f t="shared" si="37"/>
        <v>#NUM!</v>
      </c>
    </row>
    <row r="1399" spans="30:38" x14ac:dyDescent="0.2">
      <c r="AD1399" s="122" t="s">
        <v>88</v>
      </c>
      <c r="AE1399" s="40">
        <f>_xll.qlInterestRateIndexFixingDate($AA$21,AF1399)</f>
        <v>49188</v>
      </c>
      <c r="AF1399" s="40">
        <f>_xll.qlCalendarAdvance(calendar,$AF1398,AD1399,,,trigger)</f>
        <v>49192</v>
      </c>
      <c r="AG1399" s="40">
        <f>_xll.qlInterestRateIndexMaturity($AA$21,AF1399,)</f>
        <v>49283</v>
      </c>
      <c r="AH1399" s="43" t="e">
        <f>_xll.qlTenorBasisValue(TenorBasis3M,AF1399,_xll.ohTrigger(trigger,$AA$36))</f>
        <v>#NUM!</v>
      </c>
      <c r="AI1399" s="90" t="e">
        <f>_xll.qlTenorBasisForwardRate(TenorBasis3M,AF1399,_xll.ohTrigger(trigger,$AA$36))</f>
        <v>#NUM!</v>
      </c>
      <c r="AJ1399" s="90">
        <f>_xll.qlIndexFixing($AA$21,$AE1399,TRUE,_xll.ohTrigger(trigger))</f>
        <v>1.8864035204643182E-2</v>
      </c>
      <c r="AK1399" s="43" t="e">
        <f>_xll.qlIndexFixing($AA$6,$AE1399,TRUE,trigger)</f>
        <v>#NUM!</v>
      </c>
      <c r="AL1399" s="45" t="e">
        <f t="shared" si="37"/>
        <v>#NUM!</v>
      </c>
    </row>
    <row r="1400" spans="30:38" x14ac:dyDescent="0.2">
      <c r="AD1400" s="122" t="s">
        <v>88</v>
      </c>
      <c r="AE1400" s="40">
        <f>_xll.qlInterestRateIndexFixingDate($AA$21,AF1400)</f>
        <v>49195</v>
      </c>
      <c r="AF1400" s="40">
        <f>_xll.qlCalendarAdvance(calendar,$AF1399,AD1400,,,trigger)</f>
        <v>49199</v>
      </c>
      <c r="AG1400" s="40">
        <f>_xll.qlInterestRateIndexMaturity($AA$21,AF1400,)</f>
        <v>49290</v>
      </c>
      <c r="AH1400" s="43" t="e">
        <f>_xll.qlTenorBasisValue(TenorBasis3M,AF1400,_xll.ohTrigger(trigger,$AA$36))</f>
        <v>#NUM!</v>
      </c>
      <c r="AI1400" s="90" t="e">
        <f>_xll.qlTenorBasisForwardRate(TenorBasis3M,AF1400,_xll.ohTrigger(trigger,$AA$36))</f>
        <v>#NUM!</v>
      </c>
      <c r="AJ1400" s="90">
        <f>_xll.qlIndexFixing($AA$21,$AE1400,TRUE,_xll.ohTrigger(trigger))</f>
        <v>1.8849493766919783E-2</v>
      </c>
      <c r="AK1400" s="43" t="e">
        <f>_xll.qlIndexFixing($AA$6,$AE1400,TRUE,trigger)</f>
        <v>#NUM!</v>
      </c>
      <c r="AL1400" s="45" t="e">
        <f t="shared" si="37"/>
        <v>#NUM!</v>
      </c>
    </row>
    <row r="1401" spans="30:38" x14ac:dyDescent="0.2">
      <c r="AD1401" s="122" t="s">
        <v>88</v>
      </c>
      <c r="AE1401" s="40">
        <f>_xll.qlInterestRateIndexFixingDate($AA$21,AF1401)</f>
        <v>49202</v>
      </c>
      <c r="AF1401" s="40">
        <f>_xll.qlCalendarAdvance(calendar,$AF1400,AD1401,,,trigger)</f>
        <v>49206</v>
      </c>
      <c r="AG1401" s="40">
        <f>_xll.qlInterestRateIndexMaturity($AA$21,AF1401,)</f>
        <v>49297</v>
      </c>
      <c r="AH1401" s="43" t="e">
        <f>_xll.qlTenorBasisValue(TenorBasis3M,AF1401,_xll.ohTrigger(trigger,$AA$36))</f>
        <v>#NUM!</v>
      </c>
      <c r="AI1401" s="90" t="e">
        <f>_xll.qlTenorBasisForwardRate(TenorBasis3M,AF1401,_xll.ohTrigger(trigger,$AA$36))</f>
        <v>#NUM!</v>
      </c>
      <c r="AJ1401" s="90">
        <f>_xll.qlIndexFixing($AA$21,$AE1401,TRUE,_xll.ohTrigger(trigger))</f>
        <v>1.8834913404203048E-2</v>
      </c>
      <c r="AK1401" s="43" t="e">
        <f>_xll.qlIndexFixing($AA$6,$AE1401,TRUE,trigger)</f>
        <v>#NUM!</v>
      </c>
      <c r="AL1401" s="45" t="e">
        <f t="shared" si="37"/>
        <v>#NUM!</v>
      </c>
    </row>
    <row r="1402" spans="30:38" x14ac:dyDescent="0.2">
      <c r="AD1402" s="122" t="s">
        <v>88</v>
      </c>
      <c r="AE1402" s="40">
        <f>_xll.qlInterestRateIndexFixingDate($AA$21,AF1402)</f>
        <v>49209</v>
      </c>
      <c r="AF1402" s="40">
        <f>_xll.qlCalendarAdvance(calendar,$AF1401,AD1402,,,trigger)</f>
        <v>49213</v>
      </c>
      <c r="AG1402" s="40">
        <f>_xll.qlInterestRateIndexMaturity($AA$21,AF1402,)</f>
        <v>49305</v>
      </c>
      <c r="AH1402" s="43" t="e">
        <f>_xll.qlTenorBasisValue(TenorBasis3M,AF1402,_xll.ohTrigger(trigger,$AA$36))</f>
        <v>#NUM!</v>
      </c>
      <c r="AI1402" s="90" t="e">
        <f>_xll.qlTenorBasisForwardRate(TenorBasis3M,AF1402,_xll.ohTrigger(trigger,$AA$36))</f>
        <v>#NUM!</v>
      </c>
      <c r="AJ1402" s="90">
        <f>_xll.qlIndexFixing($AA$21,$AE1402,TRUE,_xll.ohTrigger(trigger))</f>
        <v>1.881973345188364E-2</v>
      </c>
      <c r="AK1402" s="43" t="e">
        <f>_xll.qlIndexFixing($AA$6,$AE1402,TRUE,trigger)</f>
        <v>#NUM!</v>
      </c>
      <c r="AL1402" s="45" t="e">
        <f t="shared" si="37"/>
        <v>#NUM!</v>
      </c>
    </row>
    <row r="1403" spans="30:38" x14ac:dyDescent="0.2">
      <c r="AD1403" s="122" t="s">
        <v>88</v>
      </c>
      <c r="AE1403" s="40">
        <f>_xll.qlInterestRateIndexFixingDate($AA$21,AF1403)</f>
        <v>49216</v>
      </c>
      <c r="AF1403" s="40">
        <f>_xll.qlCalendarAdvance(calendar,$AF1402,AD1403,,,trigger)</f>
        <v>49220</v>
      </c>
      <c r="AG1403" s="40">
        <f>_xll.qlInterestRateIndexMaturity($AA$21,AF1403,)</f>
        <v>49312</v>
      </c>
      <c r="AH1403" s="43" t="e">
        <f>_xll.qlTenorBasisValue(TenorBasis3M,AF1403,_xll.ohTrigger(trigger,$AA$36))</f>
        <v>#NUM!</v>
      </c>
      <c r="AI1403" s="90" t="e">
        <f>_xll.qlTenorBasisForwardRate(TenorBasis3M,AF1403,_xll.ohTrigger(trigger,$AA$36))</f>
        <v>#NUM!</v>
      </c>
      <c r="AJ1403" s="90">
        <f>_xll.qlIndexFixing($AA$21,$AE1403,TRUE,_xll.ohTrigger(trigger))</f>
        <v>1.8805071695892604E-2</v>
      </c>
      <c r="AK1403" s="43" t="e">
        <f>_xll.qlIndexFixing($AA$6,$AE1403,TRUE,trigger)</f>
        <v>#NUM!</v>
      </c>
      <c r="AL1403" s="45" t="e">
        <f t="shared" si="37"/>
        <v>#NUM!</v>
      </c>
    </row>
    <row r="1404" spans="30:38" x14ac:dyDescent="0.2">
      <c r="AD1404" s="122" t="s">
        <v>88</v>
      </c>
      <c r="AE1404" s="40">
        <f>_xll.qlInterestRateIndexFixingDate($AA$21,AF1404)</f>
        <v>49223</v>
      </c>
      <c r="AF1404" s="40">
        <f>_xll.qlCalendarAdvance(calendar,$AF1403,AD1404,,,trigger)</f>
        <v>49227</v>
      </c>
      <c r="AG1404" s="40">
        <f>_xll.qlInterestRateIndexMaturity($AA$21,AF1404,)</f>
        <v>49319</v>
      </c>
      <c r="AH1404" s="43" t="e">
        <f>_xll.qlTenorBasisValue(TenorBasis3M,AF1404,_xll.ohTrigger(trigger,$AA$36))</f>
        <v>#NUM!</v>
      </c>
      <c r="AI1404" s="90" t="e">
        <f>_xll.qlTenorBasisForwardRate(TenorBasis3M,AF1404,_xll.ohTrigger(trigger,$AA$36))</f>
        <v>#NUM!</v>
      </c>
      <c r="AJ1404" s="90">
        <f>_xll.qlIndexFixing($AA$21,$AE1404,TRUE,_xll.ohTrigger(trigger))</f>
        <v>1.8790371014795821E-2</v>
      </c>
      <c r="AK1404" s="43" t="e">
        <f>_xll.qlIndexFixing($AA$6,$AE1404,TRUE,trigger)</f>
        <v>#NUM!</v>
      </c>
      <c r="AL1404" s="45" t="e">
        <f t="shared" si="37"/>
        <v>#NUM!</v>
      </c>
    </row>
    <row r="1405" spans="30:38" x14ac:dyDescent="0.2">
      <c r="AD1405" s="122" t="s">
        <v>88</v>
      </c>
      <c r="AE1405" s="40">
        <f>_xll.qlInterestRateIndexFixingDate($AA$21,AF1405)</f>
        <v>49230</v>
      </c>
      <c r="AF1405" s="40">
        <f>_xll.qlCalendarAdvance(calendar,$AF1404,AD1405,,,trigger)</f>
        <v>49234</v>
      </c>
      <c r="AG1405" s="40">
        <f>_xll.qlInterestRateIndexMaturity($AA$21,AF1405,)</f>
        <v>49326</v>
      </c>
      <c r="AH1405" s="43" t="e">
        <f>_xll.qlTenorBasisValue(TenorBasis3M,AF1405,_xll.ohTrigger(trigger,$AA$36))</f>
        <v>#NUM!</v>
      </c>
      <c r="AI1405" s="90" t="e">
        <f>_xll.qlTenorBasisForwardRate(TenorBasis3M,AF1405,_xll.ohTrigger(trigger,$AA$36))</f>
        <v>#NUM!</v>
      </c>
      <c r="AJ1405" s="90">
        <f>_xll.qlIndexFixing($AA$21,$AE1405,TRUE,_xll.ohTrigger(trigger))</f>
        <v>1.8775631409031202E-2</v>
      </c>
      <c r="AK1405" s="43" t="e">
        <f>_xll.qlIndexFixing($AA$6,$AE1405,TRUE,trigger)</f>
        <v>#NUM!</v>
      </c>
      <c r="AL1405" s="45" t="e">
        <f t="shared" si="37"/>
        <v>#NUM!</v>
      </c>
    </row>
    <row r="1406" spans="30:38" x14ac:dyDescent="0.2">
      <c r="AD1406" s="122" t="s">
        <v>88</v>
      </c>
      <c r="AE1406" s="40">
        <f>_xll.qlInterestRateIndexFixingDate($AA$21,AF1406)</f>
        <v>49237</v>
      </c>
      <c r="AF1406" s="40">
        <f>_xll.qlCalendarAdvance(calendar,$AF1405,AD1406,,,trigger)</f>
        <v>49241</v>
      </c>
      <c r="AG1406" s="40">
        <f>_xll.qlInterestRateIndexMaturity($AA$21,AF1406,)</f>
        <v>49333</v>
      </c>
      <c r="AH1406" s="43" t="e">
        <f>_xll.qlTenorBasisValue(TenorBasis3M,AF1406,_xll.ohTrigger(trigger,$AA$36))</f>
        <v>#NUM!</v>
      </c>
      <c r="AI1406" s="90" t="e">
        <f>_xll.qlTenorBasisForwardRate(TenorBasis3M,AF1406,_xll.ohTrigger(trigger,$AA$36))</f>
        <v>#NUM!</v>
      </c>
      <c r="AJ1406" s="90">
        <f>_xll.qlIndexFixing($AA$21,$AE1406,TRUE,_xll.ohTrigger(trigger))</f>
        <v>1.8760852879035787E-2</v>
      </c>
      <c r="AK1406" s="43" t="e">
        <f>_xll.qlIndexFixing($AA$6,$AE1406,TRUE,trigger)</f>
        <v>#NUM!</v>
      </c>
      <c r="AL1406" s="45" t="e">
        <f t="shared" si="37"/>
        <v>#NUM!</v>
      </c>
    </row>
    <row r="1407" spans="30:38" x14ac:dyDescent="0.2">
      <c r="AD1407" s="122" t="s">
        <v>88</v>
      </c>
      <c r="AE1407" s="40">
        <f>_xll.qlInterestRateIndexFixingDate($AA$21,AF1407)</f>
        <v>49244</v>
      </c>
      <c r="AF1407" s="40">
        <f>_xll.qlCalendarAdvance(calendar,$AF1406,AD1407,,,trigger)</f>
        <v>49248</v>
      </c>
      <c r="AG1407" s="40">
        <f>_xll.qlInterestRateIndexMaturity($AA$21,AF1407,)</f>
        <v>49340</v>
      </c>
      <c r="AH1407" s="43" t="e">
        <f>_xll.qlTenorBasisValue(TenorBasis3M,AF1407,_xll.ohTrigger(trigger,$AA$36))</f>
        <v>#NUM!</v>
      </c>
      <c r="AI1407" s="90" t="e">
        <f>_xll.qlTenorBasisForwardRate(TenorBasis3M,AF1407,_xll.ohTrigger(trigger,$AA$36))</f>
        <v>#NUM!</v>
      </c>
      <c r="AJ1407" s="90">
        <f>_xll.qlIndexFixing($AA$21,$AE1407,TRUE,_xll.ohTrigger(trigger))</f>
        <v>1.8746035425250964E-2</v>
      </c>
      <c r="AK1407" s="43" t="e">
        <f>_xll.qlIndexFixing($AA$6,$AE1407,TRUE,trigger)</f>
        <v>#NUM!</v>
      </c>
      <c r="AL1407" s="45" t="e">
        <f t="shared" si="37"/>
        <v>#NUM!</v>
      </c>
    </row>
    <row r="1408" spans="30:38" x14ac:dyDescent="0.2">
      <c r="AD1408" s="122" t="s">
        <v>88</v>
      </c>
      <c r="AE1408" s="40">
        <f>_xll.qlInterestRateIndexFixingDate($AA$21,AF1408)</f>
        <v>49251</v>
      </c>
      <c r="AF1408" s="40">
        <f>_xll.qlCalendarAdvance(calendar,$AF1407,AD1408,,,trigger)</f>
        <v>49255</v>
      </c>
      <c r="AG1408" s="40">
        <f>_xll.qlInterestRateIndexMaturity($AA$21,AF1408,)</f>
        <v>49347</v>
      </c>
      <c r="AH1408" s="43" t="e">
        <f>_xll.qlTenorBasisValue(TenorBasis3M,AF1408,_xll.ohTrigger(trigger,$AA$36))</f>
        <v>#NUM!</v>
      </c>
      <c r="AI1408" s="90" t="e">
        <f>_xll.qlTenorBasisForwardRate(TenorBasis3M,AF1408,_xll.ohTrigger(trigger,$AA$36))</f>
        <v>#NUM!</v>
      </c>
      <c r="AJ1408" s="90">
        <f>_xll.qlIndexFixing($AA$21,$AE1408,TRUE,_xll.ohTrigger(trigger))</f>
        <v>1.8731179048114641E-2</v>
      </c>
      <c r="AK1408" s="43" t="e">
        <f>_xll.qlIndexFixing($AA$6,$AE1408,TRUE,trigger)</f>
        <v>#NUM!</v>
      </c>
      <c r="AL1408" s="45" t="e">
        <f t="shared" si="37"/>
        <v>#NUM!</v>
      </c>
    </row>
    <row r="1409" spans="30:38" x14ac:dyDescent="0.2">
      <c r="AD1409" s="122" t="s">
        <v>88</v>
      </c>
      <c r="AE1409" s="40">
        <f>_xll.qlInterestRateIndexFixingDate($AA$21,AF1409)</f>
        <v>49258</v>
      </c>
      <c r="AF1409" s="40">
        <f>_xll.qlCalendarAdvance(calendar,$AF1408,AD1409,,,trigger)</f>
        <v>49262</v>
      </c>
      <c r="AG1409" s="40">
        <f>_xll.qlInterestRateIndexMaturity($AA$21,AF1409,)</f>
        <v>49354</v>
      </c>
      <c r="AH1409" s="43" t="e">
        <f>_xll.qlTenorBasisValue(TenorBasis3M,AF1409,_xll.ohTrigger(trigger,$AA$36))</f>
        <v>#NUM!</v>
      </c>
      <c r="AI1409" s="90" t="e">
        <f>_xll.qlTenorBasisForwardRate(TenorBasis3M,AF1409,_xll.ohTrigger(trigger,$AA$36))</f>
        <v>#NUM!</v>
      </c>
      <c r="AJ1409" s="90">
        <f>_xll.qlIndexFixing($AA$21,$AE1409,TRUE,_xll.ohTrigger(trigger))</f>
        <v>1.8716283748070814E-2</v>
      </c>
      <c r="AK1409" s="43" t="e">
        <f>_xll.qlIndexFixing($AA$6,$AE1409,TRUE,trigger)</f>
        <v>#NUM!</v>
      </c>
      <c r="AL1409" s="45" t="e">
        <f t="shared" si="37"/>
        <v>#NUM!</v>
      </c>
    </row>
    <row r="1410" spans="30:38" x14ac:dyDescent="0.2">
      <c r="AD1410" s="122" t="s">
        <v>88</v>
      </c>
      <c r="AE1410" s="40">
        <f>_xll.qlInterestRateIndexFixingDate($AA$21,AF1410)</f>
        <v>49265</v>
      </c>
      <c r="AF1410" s="40">
        <f>_xll.qlCalendarAdvance(calendar,$AF1409,AD1410,,,trigger)</f>
        <v>49269</v>
      </c>
      <c r="AG1410" s="40">
        <f>_xll.qlInterestRateIndexMaturity($AA$21,AF1410,)</f>
        <v>49361</v>
      </c>
      <c r="AH1410" s="43" t="e">
        <f>_xll.qlTenorBasisValue(TenorBasis3M,AF1410,_xll.ohTrigger(trigger,$AA$36))</f>
        <v>#NUM!</v>
      </c>
      <c r="AI1410" s="90" t="e">
        <f>_xll.qlTenorBasisForwardRate(TenorBasis3M,AF1410,_xll.ohTrigger(trigger,$AA$36))</f>
        <v>#NUM!</v>
      </c>
      <c r="AJ1410" s="90">
        <f>_xll.qlIndexFixing($AA$21,$AE1410,TRUE,_xll.ohTrigger(trigger))</f>
        <v>1.8701349525560865E-2</v>
      </c>
      <c r="AK1410" s="43" t="e">
        <f>_xll.qlIndexFixing($AA$6,$AE1410,TRUE,trigger)</f>
        <v>#NUM!</v>
      </c>
      <c r="AL1410" s="45" t="e">
        <f t="shared" si="37"/>
        <v>#NUM!</v>
      </c>
    </row>
    <row r="1411" spans="30:38" x14ac:dyDescent="0.2">
      <c r="AD1411" s="122" t="s">
        <v>88</v>
      </c>
      <c r="AE1411" s="40">
        <f>_xll.qlInterestRateIndexFixingDate($AA$21,AF1411)</f>
        <v>49272</v>
      </c>
      <c r="AF1411" s="40">
        <f>_xll.qlCalendarAdvance(calendar,$AF1410,AD1411,,,trigger)</f>
        <v>49276</v>
      </c>
      <c r="AG1411" s="40">
        <f>_xll.qlInterestRateIndexMaturity($AA$21,AF1411,)</f>
        <v>49368</v>
      </c>
      <c r="AH1411" s="43" t="e">
        <f>_xll.qlTenorBasisValue(TenorBasis3M,AF1411,_xll.ohTrigger(trigger,$AA$36))</f>
        <v>#NUM!</v>
      </c>
      <c r="AI1411" s="90" t="e">
        <f>_xll.qlTenorBasisForwardRate(TenorBasis3M,AF1411,_xll.ohTrigger(trigger,$AA$36))</f>
        <v>#NUM!</v>
      </c>
      <c r="AJ1411" s="90">
        <f>_xll.qlIndexFixing($AA$21,$AE1411,TRUE,_xll.ohTrigger(trigger))</f>
        <v>1.8686376381028789E-2</v>
      </c>
      <c r="AK1411" s="43" t="e">
        <f>_xll.qlIndexFixing($AA$6,$AE1411,TRUE,trigger)</f>
        <v>#NUM!</v>
      </c>
      <c r="AL1411" s="45" t="e">
        <f t="shared" si="37"/>
        <v>#NUM!</v>
      </c>
    </row>
    <row r="1412" spans="30:38" x14ac:dyDescent="0.2">
      <c r="AD1412" s="122" t="s">
        <v>88</v>
      </c>
      <c r="AE1412" s="40">
        <f>_xll.qlInterestRateIndexFixingDate($AA$21,AF1412)</f>
        <v>49279</v>
      </c>
      <c r="AF1412" s="40">
        <f>_xll.qlCalendarAdvance(calendar,$AF1411,AD1412,,,trigger)</f>
        <v>49283</v>
      </c>
      <c r="AG1412" s="40">
        <f>_xll.qlInterestRateIndexMaturity($AA$21,AF1412,)</f>
        <v>49373</v>
      </c>
      <c r="AH1412" s="43" t="e">
        <f>_xll.qlTenorBasisValue(TenorBasis3M,AF1412,_xll.ohTrigger(trigger,$AA$36))</f>
        <v>#NUM!</v>
      </c>
      <c r="AI1412" s="90" t="e">
        <f>_xll.qlTenorBasisForwardRate(TenorBasis3M,AF1412,_xll.ohTrigger(trigger,$AA$36))</f>
        <v>#NUM!</v>
      </c>
      <c r="AJ1412" s="90">
        <f>_xll.qlIndexFixing($AA$21,$AE1412,TRUE,_xll.ohTrigger(trigger))</f>
        <v>1.8672556301600807E-2</v>
      </c>
      <c r="AK1412" s="43" t="e">
        <f>_xll.qlIndexFixing($AA$6,$AE1412,TRUE,trigger)</f>
        <v>#NUM!</v>
      </c>
      <c r="AL1412" s="45" t="e">
        <f t="shared" ref="AL1412:AL1475" si="38">(AJ1412-AK1412)*10000</f>
        <v>#NUM!</v>
      </c>
    </row>
    <row r="1413" spans="30:38" x14ac:dyDescent="0.2">
      <c r="AD1413" s="122" t="s">
        <v>88</v>
      </c>
      <c r="AE1413" s="40">
        <f>_xll.qlInterestRateIndexFixingDate($AA$21,AF1413)</f>
        <v>49286</v>
      </c>
      <c r="AF1413" s="40">
        <f>_xll.qlCalendarAdvance(calendar,$AF1412,AD1413,,,trigger)</f>
        <v>49290</v>
      </c>
      <c r="AG1413" s="40">
        <f>_xll.qlInterestRateIndexMaturity($AA$21,AF1413,)</f>
        <v>49380</v>
      </c>
      <c r="AH1413" s="43" t="e">
        <f>_xll.qlTenorBasisValue(TenorBasis3M,AF1413,_xll.ohTrigger(trigger,$AA$36))</f>
        <v>#NUM!</v>
      </c>
      <c r="AI1413" s="90" t="e">
        <f>_xll.qlTenorBasisForwardRate(TenorBasis3M,AF1413,_xll.ohTrigger(trigger,$AA$36))</f>
        <v>#NUM!</v>
      </c>
      <c r="AJ1413" s="90">
        <f>_xll.qlIndexFixing($AA$21,$AE1413,TRUE,_xll.ohTrigger(trigger))</f>
        <v>1.8657512430871215E-2</v>
      </c>
      <c r="AK1413" s="43" t="e">
        <f>_xll.qlIndexFixing($AA$6,$AE1413,TRUE,trigger)</f>
        <v>#NUM!</v>
      </c>
      <c r="AL1413" s="45" t="e">
        <f t="shared" si="38"/>
        <v>#NUM!</v>
      </c>
    </row>
    <row r="1414" spans="30:38" x14ac:dyDescent="0.2">
      <c r="AD1414" s="122" t="s">
        <v>88</v>
      </c>
      <c r="AE1414" s="40">
        <f>_xll.qlInterestRateIndexFixingDate($AA$21,AF1414)</f>
        <v>49293</v>
      </c>
      <c r="AF1414" s="40">
        <f>_xll.qlCalendarAdvance(calendar,$AF1413,AD1414,,,trigger)</f>
        <v>49297</v>
      </c>
      <c r="AG1414" s="40">
        <f>_xll.qlInterestRateIndexMaturity($AA$21,AF1414,)</f>
        <v>49387</v>
      </c>
      <c r="AH1414" s="43" t="e">
        <f>_xll.qlTenorBasisValue(TenorBasis3M,AF1414,_xll.ohTrigger(trigger,$AA$36))</f>
        <v>#NUM!</v>
      </c>
      <c r="AI1414" s="90" t="e">
        <f>_xll.qlTenorBasisForwardRate(TenorBasis3M,AF1414,_xll.ohTrigger(trigger,$AA$36))</f>
        <v>#NUM!</v>
      </c>
      <c r="AJ1414" s="90">
        <f>_xll.qlIndexFixing($AA$21,$AE1414,TRUE,_xll.ohTrigger(trigger))</f>
        <v>1.8642429642164338E-2</v>
      </c>
      <c r="AK1414" s="43" t="e">
        <f>_xll.qlIndexFixing($AA$6,$AE1414,TRUE,trigger)</f>
        <v>#NUM!</v>
      </c>
      <c r="AL1414" s="45" t="e">
        <f t="shared" si="38"/>
        <v>#NUM!</v>
      </c>
    </row>
    <row r="1415" spans="30:38" x14ac:dyDescent="0.2">
      <c r="AD1415" s="122" t="s">
        <v>88</v>
      </c>
      <c r="AE1415" s="40">
        <f>_xll.qlInterestRateIndexFixingDate($AA$21,AF1415)</f>
        <v>49299</v>
      </c>
      <c r="AF1415" s="40">
        <f>_xll.qlCalendarAdvance(calendar,$AF1414,AD1415,,,trigger)</f>
        <v>49305</v>
      </c>
      <c r="AG1415" s="40">
        <f>_xll.qlInterestRateIndexMaturity($AA$21,AF1415,)</f>
        <v>49395</v>
      </c>
      <c r="AH1415" s="43" t="e">
        <f>_xll.qlTenorBasisValue(TenorBasis3M,AF1415,_xll.ohTrigger(trigger,$AA$36))</f>
        <v>#NUM!</v>
      </c>
      <c r="AI1415" s="90" t="e">
        <f>_xll.qlTenorBasisForwardRate(TenorBasis3M,AF1415,_xll.ohTrigger(trigger,$AA$36))</f>
        <v>#NUM!</v>
      </c>
      <c r="AJ1415" s="90">
        <f>_xll.qlIndexFixing($AA$21,$AE1415,TRUE,_xll.ohTrigger(trigger))</f>
        <v>1.8625144515253211E-2</v>
      </c>
      <c r="AK1415" s="43" t="e">
        <f>_xll.qlIndexFixing($AA$6,$AE1415,TRUE,trigger)</f>
        <v>#NUM!</v>
      </c>
      <c r="AL1415" s="45" t="e">
        <f t="shared" si="38"/>
        <v>#NUM!</v>
      </c>
    </row>
    <row r="1416" spans="30:38" x14ac:dyDescent="0.2">
      <c r="AD1416" s="122" t="s">
        <v>88</v>
      </c>
      <c r="AE1416" s="40">
        <f>_xll.qlInterestRateIndexFixingDate($AA$21,AF1416)</f>
        <v>49307</v>
      </c>
      <c r="AF1416" s="40">
        <f>_xll.qlCalendarAdvance(calendar,$AF1415,AD1416,,,trigger)</f>
        <v>49312</v>
      </c>
      <c r="AG1416" s="40">
        <f>_xll.qlInterestRateIndexMaturity($AA$21,AF1416,)</f>
        <v>49402</v>
      </c>
      <c r="AH1416" s="43" t="e">
        <f>_xll.qlTenorBasisValue(TenorBasis3M,AF1416,_xll.ohTrigger(trigger,$AA$36))</f>
        <v>#NUM!</v>
      </c>
      <c r="AI1416" s="90" t="e">
        <f>_xll.qlTenorBasisForwardRate(TenorBasis3M,AF1416,_xll.ohTrigger(trigger,$AA$36))</f>
        <v>#NUM!</v>
      </c>
      <c r="AJ1416" s="90">
        <f>_xll.qlIndexFixing($AA$21,$AE1416,TRUE,_xll.ohTrigger(trigger))</f>
        <v>1.8609978332358779E-2</v>
      </c>
      <c r="AK1416" s="43" t="e">
        <f>_xll.qlIndexFixing($AA$6,$AE1416,TRUE,trigger)</f>
        <v>#NUM!</v>
      </c>
      <c r="AL1416" s="45" t="e">
        <f t="shared" si="38"/>
        <v>#NUM!</v>
      </c>
    </row>
    <row r="1417" spans="30:38" x14ac:dyDescent="0.2">
      <c r="AD1417" s="122" t="s">
        <v>88</v>
      </c>
      <c r="AE1417" s="40">
        <f>_xll.qlInterestRateIndexFixingDate($AA$21,AF1417)</f>
        <v>49317</v>
      </c>
      <c r="AF1417" s="40">
        <f>_xll.qlCalendarAdvance(calendar,$AF1416,AD1417,,,trigger)</f>
        <v>49319</v>
      </c>
      <c r="AG1417" s="40">
        <f>_xll.qlInterestRateIndexMaturity($AA$21,AF1417,)</f>
        <v>49409</v>
      </c>
      <c r="AH1417" s="43" t="e">
        <f>_xll.qlTenorBasisValue(TenorBasis3M,AF1417,_xll.ohTrigger(trigger,$AA$36))</f>
        <v>#NUM!</v>
      </c>
      <c r="AI1417" s="90" t="e">
        <f>_xll.qlTenorBasisForwardRate(TenorBasis3M,AF1417,_xll.ohTrigger(trigger,$AA$36))</f>
        <v>#NUM!</v>
      </c>
      <c r="AJ1417" s="90">
        <f>_xll.qlIndexFixing($AA$21,$AE1417,TRUE,_xll.ohTrigger(trigger))</f>
        <v>1.8594773232869954E-2</v>
      </c>
      <c r="AK1417" s="43" t="e">
        <f>_xll.qlIndexFixing($AA$6,$AE1417,TRUE,trigger)</f>
        <v>#NUM!</v>
      </c>
      <c r="AL1417" s="45" t="e">
        <f t="shared" si="38"/>
        <v>#NUM!</v>
      </c>
    </row>
    <row r="1418" spans="30:38" x14ac:dyDescent="0.2">
      <c r="AD1418" s="122" t="s">
        <v>88</v>
      </c>
      <c r="AE1418" s="40">
        <f>_xll.qlInterestRateIndexFixingDate($AA$21,AF1418)</f>
        <v>49324</v>
      </c>
      <c r="AF1418" s="40">
        <f>_xll.qlCalendarAdvance(calendar,$AF1417,AD1418,,,trigger)</f>
        <v>49326</v>
      </c>
      <c r="AG1418" s="40">
        <f>_xll.qlInterestRateIndexMaturity($AA$21,AF1418,)</f>
        <v>49416</v>
      </c>
      <c r="AH1418" s="43" t="e">
        <f>_xll.qlTenorBasisValue(TenorBasis3M,AF1418,_xll.ohTrigger(trigger,$AA$36))</f>
        <v>#NUM!</v>
      </c>
      <c r="AI1418" s="90" t="e">
        <f>_xll.qlTenorBasisForwardRate(TenorBasis3M,AF1418,_xll.ohTrigger(trigger,$AA$36))</f>
        <v>#NUM!</v>
      </c>
      <c r="AJ1418" s="90">
        <f>_xll.qlIndexFixing($AA$21,$AE1418,TRUE,_xll.ohTrigger(trigger))</f>
        <v>1.8579529217228163E-2</v>
      </c>
      <c r="AK1418" s="43" t="e">
        <f>_xll.qlIndexFixing($AA$6,$AE1418,TRUE,trigger)</f>
        <v>#NUM!</v>
      </c>
      <c r="AL1418" s="45" t="e">
        <f t="shared" si="38"/>
        <v>#NUM!</v>
      </c>
    </row>
    <row r="1419" spans="30:38" x14ac:dyDescent="0.2">
      <c r="AD1419" s="122" t="s">
        <v>88</v>
      </c>
      <c r="AE1419" s="40">
        <f>_xll.qlInterestRateIndexFixingDate($AA$21,AF1419)</f>
        <v>49331</v>
      </c>
      <c r="AF1419" s="40">
        <f>_xll.qlCalendarAdvance(calendar,$AF1418,AD1419,,,trigger)</f>
        <v>49333</v>
      </c>
      <c r="AG1419" s="40">
        <f>_xll.qlInterestRateIndexMaturity($AA$21,AF1419,)</f>
        <v>49423</v>
      </c>
      <c r="AH1419" s="43" t="e">
        <f>_xll.qlTenorBasisValue(TenorBasis3M,AF1419,_xll.ohTrigger(trigger,$AA$36))</f>
        <v>#NUM!</v>
      </c>
      <c r="AI1419" s="90" t="e">
        <f>_xll.qlTenorBasisForwardRate(TenorBasis3M,AF1419,_xll.ohTrigger(trigger,$AA$36))</f>
        <v>#NUM!</v>
      </c>
      <c r="AJ1419" s="90">
        <f>_xll.qlIndexFixing($AA$21,$AE1419,TRUE,_xll.ohTrigger(trigger))</f>
        <v>1.8564246285878383E-2</v>
      </c>
      <c r="AK1419" s="43" t="e">
        <f>_xll.qlIndexFixing($AA$6,$AE1419,TRUE,trigger)</f>
        <v>#NUM!</v>
      </c>
      <c r="AL1419" s="45" t="e">
        <f t="shared" si="38"/>
        <v>#NUM!</v>
      </c>
    </row>
    <row r="1420" spans="30:38" x14ac:dyDescent="0.2">
      <c r="AD1420" s="122" t="s">
        <v>88</v>
      </c>
      <c r="AE1420" s="40">
        <f>_xll.qlInterestRateIndexFixingDate($AA$21,AF1420)</f>
        <v>49338</v>
      </c>
      <c r="AF1420" s="40">
        <f>_xll.qlCalendarAdvance(calendar,$AF1419,AD1420,,,trigger)</f>
        <v>49340</v>
      </c>
      <c r="AG1420" s="40">
        <f>_xll.qlInterestRateIndexMaturity($AA$21,AF1420,)</f>
        <v>49429</v>
      </c>
      <c r="AH1420" s="43" t="e">
        <f>_xll.qlTenorBasisValue(TenorBasis3M,AF1420,_xll.ohTrigger(trigger,$AA$36))</f>
        <v>#NUM!</v>
      </c>
      <c r="AI1420" s="90" t="e">
        <f>_xll.qlTenorBasisForwardRate(TenorBasis3M,AF1420,_xll.ohTrigger(trigger,$AA$36))</f>
        <v>#NUM!</v>
      </c>
      <c r="AJ1420" s="90">
        <f>_xll.qlIndexFixing($AA$21,$AE1420,TRUE,_xll.ohTrigger(trigger))</f>
        <v>1.8549548903377969E-2</v>
      </c>
      <c r="AK1420" s="43" t="e">
        <f>_xll.qlIndexFixing($AA$6,$AE1420,TRUE,trigger)</f>
        <v>#NUM!</v>
      </c>
      <c r="AL1420" s="45" t="e">
        <f t="shared" si="38"/>
        <v>#NUM!</v>
      </c>
    </row>
    <row r="1421" spans="30:38" x14ac:dyDescent="0.2">
      <c r="AD1421" s="122" t="s">
        <v>88</v>
      </c>
      <c r="AE1421" s="40">
        <f>_xll.qlInterestRateIndexFixingDate($AA$21,AF1421)</f>
        <v>49345</v>
      </c>
      <c r="AF1421" s="40">
        <f>_xll.qlCalendarAdvance(calendar,$AF1420,AD1421,,,trigger)</f>
        <v>49347</v>
      </c>
      <c r="AG1421" s="40">
        <f>_xll.qlInterestRateIndexMaturity($AA$21,AF1421,)</f>
        <v>49436</v>
      </c>
      <c r="AH1421" s="43" t="e">
        <f>_xll.qlTenorBasisValue(TenorBasis3M,AF1421,_xll.ohTrigger(trigger,$AA$36))</f>
        <v>#NUM!</v>
      </c>
      <c r="AI1421" s="90" t="e">
        <f>_xll.qlTenorBasisForwardRate(TenorBasis3M,AF1421,_xll.ohTrigger(trigger,$AA$36))</f>
        <v>#NUM!</v>
      </c>
      <c r="AJ1421" s="90">
        <f>_xll.qlIndexFixing($AA$21,$AE1421,TRUE,_xll.ohTrigger(trigger))</f>
        <v>1.853419171072334E-2</v>
      </c>
      <c r="AK1421" s="43" t="e">
        <f>_xll.qlIndexFixing($AA$6,$AE1421,TRUE,trigger)</f>
        <v>#NUM!</v>
      </c>
      <c r="AL1421" s="45" t="e">
        <f t="shared" si="38"/>
        <v>#NUM!</v>
      </c>
    </row>
    <row r="1422" spans="30:38" x14ac:dyDescent="0.2">
      <c r="AD1422" s="122" t="s">
        <v>88</v>
      </c>
      <c r="AE1422" s="40">
        <f>_xll.qlInterestRateIndexFixingDate($AA$21,AF1422)</f>
        <v>49352</v>
      </c>
      <c r="AF1422" s="40">
        <f>_xll.qlCalendarAdvance(calendar,$AF1421,AD1422,,,trigger)</f>
        <v>49354</v>
      </c>
      <c r="AG1422" s="40">
        <f>_xll.qlInterestRateIndexMaturity($AA$21,AF1422,)</f>
        <v>49443</v>
      </c>
      <c r="AH1422" s="43" t="e">
        <f>_xll.qlTenorBasisValue(TenorBasis3M,AF1422,_xll.ohTrigger(trigger,$AA$36))</f>
        <v>#NUM!</v>
      </c>
      <c r="AI1422" s="90" t="e">
        <f>_xll.qlTenorBasisForwardRate(TenorBasis3M,AF1422,_xll.ohTrigger(trigger,$AA$36))</f>
        <v>#NUM!</v>
      </c>
      <c r="AJ1422" s="90">
        <f>_xll.qlIndexFixing($AA$21,$AE1422,TRUE,_xll.ohTrigger(trigger))</f>
        <v>1.8518795605009866E-2</v>
      </c>
      <c r="AK1422" s="43" t="e">
        <f>_xll.qlIndexFixing($AA$6,$AE1422,TRUE,trigger)</f>
        <v>#NUM!</v>
      </c>
      <c r="AL1422" s="45" t="e">
        <f t="shared" si="38"/>
        <v>#NUM!</v>
      </c>
    </row>
    <row r="1423" spans="30:38" x14ac:dyDescent="0.2">
      <c r="AD1423" s="122" t="s">
        <v>88</v>
      </c>
      <c r="AE1423" s="40">
        <f>_xll.qlInterestRateIndexFixingDate($AA$21,AF1423)</f>
        <v>49359</v>
      </c>
      <c r="AF1423" s="40">
        <f>_xll.qlCalendarAdvance(calendar,$AF1422,AD1423,,,trigger)</f>
        <v>49361</v>
      </c>
      <c r="AG1423" s="40">
        <f>_xll.qlInterestRateIndexMaturity($AA$21,AF1423,)</f>
        <v>49450</v>
      </c>
      <c r="AH1423" s="43" t="e">
        <f>_xll.qlTenorBasisValue(TenorBasis3M,AF1423,_xll.ohTrigger(trigger,$AA$36))</f>
        <v>#NUM!</v>
      </c>
      <c r="AI1423" s="90" t="e">
        <f>_xll.qlTenorBasisForwardRate(TenorBasis3M,AF1423,_xll.ohTrigger(trigger,$AA$36))</f>
        <v>#NUM!</v>
      </c>
      <c r="AJ1423" s="90">
        <f>_xll.qlIndexFixing($AA$21,$AE1423,TRUE,_xll.ohTrigger(trigger))</f>
        <v>1.8503360586677647E-2</v>
      </c>
      <c r="AK1423" s="43" t="e">
        <f>_xll.qlIndexFixing($AA$6,$AE1423,TRUE,trigger)</f>
        <v>#NUM!</v>
      </c>
      <c r="AL1423" s="45" t="e">
        <f t="shared" si="38"/>
        <v>#NUM!</v>
      </c>
    </row>
    <row r="1424" spans="30:38" x14ac:dyDescent="0.2">
      <c r="AD1424" s="122" t="s">
        <v>88</v>
      </c>
      <c r="AE1424" s="40">
        <f>_xll.qlInterestRateIndexFixingDate($AA$21,AF1424)</f>
        <v>49366</v>
      </c>
      <c r="AF1424" s="40">
        <f>_xll.qlCalendarAdvance(calendar,$AF1423,AD1424,,,trigger)</f>
        <v>49368</v>
      </c>
      <c r="AG1424" s="40">
        <f>_xll.qlInterestRateIndexMaturity($AA$21,AF1424,)</f>
        <v>49460</v>
      </c>
      <c r="AH1424" s="43" t="e">
        <f>_xll.qlTenorBasisValue(TenorBasis3M,AF1424,_xll.ohTrigger(trigger,$AA$36))</f>
        <v>#NUM!</v>
      </c>
      <c r="AI1424" s="90" t="e">
        <f>_xll.qlTenorBasisForwardRate(TenorBasis3M,AF1424,_xll.ohTrigger(trigger,$AA$36))</f>
        <v>#NUM!</v>
      </c>
      <c r="AJ1424" s="90">
        <f>_xll.qlIndexFixing($AA$21,$AE1424,TRUE,_xll.ohTrigger(trigger))</f>
        <v>1.8485969326881437E-2</v>
      </c>
      <c r="AK1424" s="43" t="e">
        <f>_xll.qlIndexFixing($AA$6,$AE1424,TRUE,trigger)</f>
        <v>#NUM!</v>
      </c>
      <c r="AL1424" s="45" t="e">
        <f t="shared" si="38"/>
        <v>#NUM!</v>
      </c>
    </row>
    <row r="1425" spans="30:38" x14ac:dyDescent="0.2">
      <c r="AD1425" s="122" t="s">
        <v>88</v>
      </c>
      <c r="AE1425" s="40">
        <f>_xll.qlInterestRateIndexFixingDate($AA$21,AF1425)</f>
        <v>49373</v>
      </c>
      <c r="AF1425" s="40">
        <f>_xll.qlCalendarAdvance(calendar,$AF1424,AD1425,,,trigger)</f>
        <v>49375</v>
      </c>
      <c r="AG1425" s="40">
        <f>_xll.qlInterestRateIndexMaturity($AA$21,AF1425,)</f>
        <v>49467</v>
      </c>
      <c r="AH1425" s="43" t="e">
        <f>_xll.qlTenorBasisValue(TenorBasis3M,AF1425,_xll.ohTrigger(trigger,$AA$36))</f>
        <v>#NUM!</v>
      </c>
      <c r="AI1425" s="90" t="e">
        <f>_xll.qlTenorBasisForwardRate(TenorBasis3M,AF1425,_xll.ohTrigger(trigger,$AA$36))</f>
        <v>#NUM!</v>
      </c>
      <c r="AJ1425" s="90">
        <f>_xll.qlIndexFixing($AA$21,$AE1425,TRUE,_xll.ohTrigger(trigger))</f>
        <v>1.8470445761960965E-2</v>
      </c>
      <c r="AK1425" s="43" t="e">
        <f>_xll.qlIndexFixing($AA$6,$AE1425,TRUE,trigger)</f>
        <v>#NUM!</v>
      </c>
      <c r="AL1425" s="45" t="e">
        <f t="shared" si="38"/>
        <v>#NUM!</v>
      </c>
    </row>
    <row r="1426" spans="30:38" x14ac:dyDescent="0.2">
      <c r="AD1426" s="122" t="s">
        <v>88</v>
      </c>
      <c r="AE1426" s="40">
        <f>_xll.qlInterestRateIndexFixingDate($AA$21,AF1426)</f>
        <v>49380</v>
      </c>
      <c r="AF1426" s="40">
        <f>_xll.qlCalendarAdvance(calendar,$AF1425,AD1426,,,trigger)</f>
        <v>49382</v>
      </c>
      <c r="AG1426" s="40">
        <f>_xll.qlInterestRateIndexMaturity($AA$21,AF1426,)</f>
        <v>49474</v>
      </c>
      <c r="AH1426" s="43" t="e">
        <f>_xll.qlTenorBasisValue(TenorBasis3M,AF1426,_xll.ohTrigger(trigger,$AA$36))</f>
        <v>#NUM!</v>
      </c>
      <c r="AI1426" s="90" t="e">
        <f>_xll.qlTenorBasisForwardRate(TenorBasis3M,AF1426,_xll.ohTrigger(trigger,$AA$36))</f>
        <v>#NUM!</v>
      </c>
      <c r="AJ1426" s="90">
        <f>_xll.qlIndexFixing($AA$21,$AE1426,TRUE,_xll.ohTrigger(trigger))</f>
        <v>1.8454883281883307E-2</v>
      </c>
      <c r="AK1426" s="43" t="e">
        <f>_xll.qlIndexFixing($AA$6,$AE1426,TRUE,trigger)</f>
        <v>#NUM!</v>
      </c>
      <c r="AL1426" s="45" t="e">
        <f t="shared" si="38"/>
        <v>#NUM!</v>
      </c>
    </row>
    <row r="1427" spans="30:38" x14ac:dyDescent="0.2">
      <c r="AD1427" s="122" t="s">
        <v>88</v>
      </c>
      <c r="AE1427" s="40">
        <f>_xll.qlInterestRateIndexFixingDate($AA$21,AF1427)</f>
        <v>49387</v>
      </c>
      <c r="AF1427" s="40">
        <f>_xll.qlCalendarAdvance(calendar,$AF1426,AD1427,,,trigger)</f>
        <v>49389</v>
      </c>
      <c r="AG1427" s="40">
        <f>_xll.qlInterestRateIndexMaturity($AA$21,AF1427,)</f>
        <v>49481</v>
      </c>
      <c r="AH1427" s="43" t="e">
        <f>_xll.qlTenorBasisValue(TenorBasis3M,AF1427,_xll.ohTrigger(trigger,$AA$36))</f>
        <v>#NUM!</v>
      </c>
      <c r="AI1427" s="90" t="e">
        <f>_xll.qlTenorBasisForwardRate(TenorBasis3M,AF1427,_xll.ohTrigger(trigger,$AA$36))</f>
        <v>#NUM!</v>
      </c>
      <c r="AJ1427" s="90">
        <f>_xll.qlIndexFixing($AA$21,$AE1427,TRUE,_xll.ohTrigger(trigger))</f>
        <v>1.8439281887109835E-2</v>
      </c>
      <c r="AK1427" s="43" t="e">
        <f>_xll.qlIndexFixing($AA$6,$AE1427,TRUE,trigger)</f>
        <v>#NUM!</v>
      </c>
      <c r="AL1427" s="45" t="e">
        <f t="shared" si="38"/>
        <v>#NUM!</v>
      </c>
    </row>
    <row r="1428" spans="30:38" x14ac:dyDescent="0.2">
      <c r="AD1428" s="122" t="s">
        <v>88</v>
      </c>
      <c r="AE1428" s="40">
        <f>_xll.qlInterestRateIndexFixingDate($AA$21,AF1428)</f>
        <v>49390</v>
      </c>
      <c r="AF1428" s="40">
        <f>_xll.qlCalendarAdvance(calendar,$AF1427,AD1428,,,trigger)</f>
        <v>49396</v>
      </c>
      <c r="AG1428" s="40">
        <f>_xll.qlInterestRateIndexMaturity($AA$21,AF1428,)</f>
        <v>49488</v>
      </c>
      <c r="AH1428" s="43" t="e">
        <f>_xll.qlTenorBasisValue(TenorBasis3M,AF1428,_xll.ohTrigger(trigger,$AA$36))</f>
        <v>#NUM!</v>
      </c>
      <c r="AI1428" s="90" t="e">
        <f>_xll.qlTenorBasisForwardRate(TenorBasis3M,AF1428,_xll.ohTrigger(trigger,$AA$36))</f>
        <v>#NUM!</v>
      </c>
      <c r="AJ1428" s="90">
        <f>_xll.qlIndexFixing($AA$21,$AE1428,TRUE,_xll.ohTrigger(trigger))</f>
        <v>1.8423641578105398E-2</v>
      </c>
      <c r="AK1428" s="43" t="e">
        <f>_xll.qlIndexFixing($AA$6,$AE1428,TRUE,trigger)</f>
        <v>#NUM!</v>
      </c>
      <c r="AL1428" s="45" t="e">
        <f t="shared" si="38"/>
        <v>#NUM!</v>
      </c>
    </row>
    <row r="1429" spans="30:38" x14ac:dyDescent="0.2">
      <c r="AD1429" s="122" t="s">
        <v>88</v>
      </c>
      <c r="AE1429" s="40">
        <f>_xll.qlInterestRateIndexFixingDate($AA$21,AF1429)</f>
        <v>49401</v>
      </c>
      <c r="AF1429" s="40">
        <f>_xll.qlCalendarAdvance(calendar,$AF1428,AD1429,,,trigger)</f>
        <v>49403</v>
      </c>
      <c r="AG1429" s="40">
        <f>_xll.qlInterestRateIndexMaturity($AA$21,AF1429,)</f>
        <v>49494</v>
      </c>
      <c r="AH1429" s="43" t="e">
        <f>_xll.qlTenorBasisValue(TenorBasis3M,AF1429,_xll.ohTrigger(trigger,$AA$36))</f>
        <v>#NUM!</v>
      </c>
      <c r="AI1429" s="90" t="e">
        <f>_xll.qlTenorBasisForwardRate(TenorBasis3M,AF1429,_xll.ohTrigger(trigger,$AA$36))</f>
        <v>#NUM!</v>
      </c>
      <c r="AJ1429" s="90">
        <f>_xll.qlIndexFixing($AA$21,$AE1429,TRUE,_xll.ohTrigger(trigger))</f>
        <v>1.8408619712925168E-2</v>
      </c>
      <c r="AK1429" s="43" t="e">
        <f>_xll.qlIndexFixing($AA$6,$AE1429,TRUE,trigger)</f>
        <v>#NUM!</v>
      </c>
      <c r="AL1429" s="45" t="e">
        <f t="shared" si="38"/>
        <v>#NUM!</v>
      </c>
    </row>
    <row r="1430" spans="30:38" x14ac:dyDescent="0.2">
      <c r="AD1430" s="122" t="s">
        <v>88</v>
      </c>
      <c r="AE1430" s="40">
        <f>_xll.qlInterestRateIndexFixingDate($AA$21,AF1430)</f>
        <v>49408</v>
      </c>
      <c r="AF1430" s="40">
        <f>_xll.qlCalendarAdvance(calendar,$AF1429,AD1430,,,trigger)</f>
        <v>49410</v>
      </c>
      <c r="AG1430" s="40">
        <f>_xll.qlInterestRateIndexMaturity($AA$21,AF1430,)</f>
        <v>49501</v>
      </c>
      <c r="AH1430" s="43" t="e">
        <f>_xll.qlTenorBasisValue(TenorBasis3M,AF1430,_xll.ohTrigger(trigger,$AA$36))</f>
        <v>#NUM!</v>
      </c>
      <c r="AI1430" s="90" t="e">
        <f>_xll.qlTenorBasisForwardRate(TenorBasis3M,AF1430,_xll.ohTrigger(trigger,$AA$36))</f>
        <v>#NUM!</v>
      </c>
      <c r="AJ1430" s="90">
        <f>_xll.qlIndexFixing($AA$21,$AE1430,TRUE,_xll.ohTrigger(trigger))</f>
        <v>1.8392905157714662E-2</v>
      </c>
      <c r="AK1430" s="43" t="e">
        <f>_xll.qlIndexFixing($AA$6,$AE1430,TRUE,trigger)</f>
        <v>#NUM!</v>
      </c>
      <c r="AL1430" s="45" t="e">
        <f t="shared" si="38"/>
        <v>#NUM!</v>
      </c>
    </row>
    <row r="1431" spans="30:38" x14ac:dyDescent="0.2">
      <c r="AD1431" s="122" t="s">
        <v>88</v>
      </c>
      <c r="AE1431" s="40">
        <f>_xll.qlInterestRateIndexFixingDate($AA$21,AF1431)</f>
        <v>49415</v>
      </c>
      <c r="AF1431" s="40">
        <f>_xll.qlCalendarAdvance(calendar,$AF1430,AD1431,,,trigger)</f>
        <v>49417</v>
      </c>
      <c r="AG1431" s="40">
        <f>_xll.qlInterestRateIndexMaturity($AA$21,AF1431,)</f>
        <v>49508</v>
      </c>
      <c r="AH1431" s="43" t="e">
        <f>_xll.qlTenorBasisValue(TenorBasis3M,AF1431,_xll.ohTrigger(trigger,$AA$36))</f>
        <v>#NUM!</v>
      </c>
      <c r="AI1431" s="90" t="e">
        <f>_xll.qlTenorBasisForwardRate(TenorBasis3M,AF1431,_xll.ohTrigger(trigger,$AA$36))</f>
        <v>#NUM!</v>
      </c>
      <c r="AJ1431" s="90">
        <f>_xll.qlIndexFixing($AA$21,$AE1431,TRUE,_xll.ohTrigger(trigger))</f>
        <v>1.8377151690936559E-2</v>
      </c>
      <c r="AK1431" s="43" t="e">
        <f>_xll.qlIndexFixing($AA$6,$AE1431,TRUE,trigger)</f>
        <v>#NUM!</v>
      </c>
      <c r="AL1431" s="45" t="e">
        <f t="shared" si="38"/>
        <v>#NUM!</v>
      </c>
    </row>
    <row r="1432" spans="30:38" x14ac:dyDescent="0.2">
      <c r="AD1432" s="122" t="s">
        <v>88</v>
      </c>
      <c r="AE1432" s="40">
        <f>_xll.qlInterestRateIndexFixingDate($AA$21,AF1432)</f>
        <v>49422</v>
      </c>
      <c r="AF1432" s="40">
        <f>_xll.qlCalendarAdvance(calendar,$AF1431,AD1432,,,trigger)</f>
        <v>49424</v>
      </c>
      <c r="AG1432" s="40">
        <f>_xll.qlInterestRateIndexMaturity($AA$21,AF1432,)</f>
        <v>49515</v>
      </c>
      <c r="AH1432" s="43" t="e">
        <f>_xll.qlTenorBasisValue(TenorBasis3M,AF1432,_xll.ohTrigger(trigger,$AA$36))</f>
        <v>#NUM!</v>
      </c>
      <c r="AI1432" s="90" t="e">
        <f>_xll.qlTenorBasisForwardRate(TenorBasis3M,AF1432,_xll.ohTrigger(trigger,$AA$36))</f>
        <v>#NUM!</v>
      </c>
      <c r="AJ1432" s="90">
        <f>_xll.qlIndexFixing($AA$21,$AE1432,TRUE,_xll.ohTrigger(trigger))</f>
        <v>1.836135931305467E-2</v>
      </c>
      <c r="AK1432" s="43" t="e">
        <f>_xll.qlIndexFixing($AA$6,$AE1432,TRUE,trigger)</f>
        <v>#NUM!</v>
      </c>
      <c r="AL1432" s="45" t="e">
        <f t="shared" si="38"/>
        <v>#NUM!</v>
      </c>
    </row>
    <row r="1433" spans="30:38" x14ac:dyDescent="0.2">
      <c r="AD1433" s="122" t="s">
        <v>88</v>
      </c>
      <c r="AE1433" s="40">
        <f>_xll.qlInterestRateIndexFixingDate($AA$21,AF1433)</f>
        <v>49426</v>
      </c>
      <c r="AF1433" s="40">
        <f>_xll.qlCalendarAdvance(calendar,$AF1432,AD1433,,,trigger)</f>
        <v>49431</v>
      </c>
      <c r="AG1433" s="40">
        <f>_xll.qlInterestRateIndexMaturity($AA$21,AF1433,)</f>
        <v>49523</v>
      </c>
      <c r="AH1433" s="43" t="e">
        <f>_xll.qlTenorBasisValue(TenorBasis3M,AF1433,_xll.ohTrigger(trigger,$AA$36))</f>
        <v>#NUM!</v>
      </c>
      <c r="AI1433" s="90" t="e">
        <f>_xll.qlTenorBasisForwardRate(TenorBasis3M,AF1433,_xll.ohTrigger(trigger,$AA$36))</f>
        <v>#NUM!</v>
      </c>
      <c r="AJ1433" s="90">
        <f>_xll.qlIndexFixing($AA$21,$AE1433,TRUE,_xll.ohTrigger(trigger))</f>
        <v>1.8344856335923906E-2</v>
      </c>
      <c r="AK1433" s="43" t="e">
        <f>_xll.qlIndexFixing($AA$6,$AE1433,TRUE,trigger)</f>
        <v>#NUM!</v>
      </c>
      <c r="AL1433" s="45" t="e">
        <f t="shared" si="38"/>
        <v>#NUM!</v>
      </c>
    </row>
    <row r="1434" spans="30:38" x14ac:dyDescent="0.2">
      <c r="AD1434" s="122" t="s">
        <v>88</v>
      </c>
      <c r="AE1434" s="40">
        <f>_xll.qlInterestRateIndexFixingDate($AA$21,AF1434)</f>
        <v>49436</v>
      </c>
      <c r="AF1434" s="40">
        <f>_xll.qlCalendarAdvance(calendar,$AF1433,AD1434,,,trigger)</f>
        <v>49438</v>
      </c>
      <c r="AG1434" s="40">
        <f>_xll.qlInterestRateIndexMaturity($AA$21,AF1434,)</f>
        <v>49530</v>
      </c>
      <c r="AH1434" s="43" t="e">
        <f>_xll.qlTenorBasisValue(TenorBasis3M,AF1434,_xll.ohTrigger(trigger,$AA$36))</f>
        <v>#NUM!</v>
      </c>
      <c r="AI1434" s="90" t="e">
        <f>_xll.qlTenorBasisForwardRate(TenorBasis3M,AF1434,_xll.ohTrigger(trigger,$AA$36))</f>
        <v>#NUM!</v>
      </c>
      <c r="AJ1434" s="90">
        <f>_xll.qlIndexFixing($AA$21,$AE1434,TRUE,_xll.ohTrigger(trigger))</f>
        <v>1.8328982551334513E-2</v>
      </c>
      <c r="AK1434" s="43" t="e">
        <f>_xll.qlIndexFixing($AA$6,$AE1434,TRUE,trigger)</f>
        <v>#NUM!</v>
      </c>
      <c r="AL1434" s="45" t="e">
        <f t="shared" si="38"/>
        <v>#NUM!</v>
      </c>
    </row>
    <row r="1435" spans="30:38" x14ac:dyDescent="0.2">
      <c r="AD1435" s="122" t="s">
        <v>88</v>
      </c>
      <c r="AE1435" s="40">
        <f>_xll.qlInterestRateIndexFixingDate($AA$21,AF1435)</f>
        <v>49443</v>
      </c>
      <c r="AF1435" s="40">
        <f>_xll.qlCalendarAdvance(calendar,$AF1434,AD1435,,,trigger)</f>
        <v>49445</v>
      </c>
      <c r="AG1435" s="40">
        <f>_xll.qlInterestRateIndexMaturity($AA$21,AF1435,)</f>
        <v>49537</v>
      </c>
      <c r="AH1435" s="43" t="e">
        <f>_xll.qlTenorBasisValue(TenorBasis3M,AF1435,_xll.ohTrigger(trigger,$AA$36))</f>
        <v>#NUM!</v>
      </c>
      <c r="AI1435" s="90" t="e">
        <f>_xll.qlTenorBasisForwardRate(TenorBasis3M,AF1435,_xll.ohTrigger(trigger,$AA$36))</f>
        <v>#NUM!</v>
      </c>
      <c r="AJ1435" s="90">
        <f>_xll.qlIndexFixing($AA$21,$AE1435,TRUE,_xll.ohTrigger(trigger))</f>
        <v>1.8313069855792403E-2</v>
      </c>
      <c r="AK1435" s="43" t="e">
        <f>_xll.qlIndexFixing($AA$6,$AE1435,TRUE,trigger)</f>
        <v>#NUM!</v>
      </c>
      <c r="AL1435" s="45" t="e">
        <f t="shared" si="38"/>
        <v>#NUM!</v>
      </c>
    </row>
    <row r="1436" spans="30:38" x14ac:dyDescent="0.2">
      <c r="AD1436" s="122" t="s">
        <v>88</v>
      </c>
      <c r="AE1436" s="40">
        <f>_xll.qlInterestRateIndexFixingDate($AA$21,AF1436)</f>
        <v>49450</v>
      </c>
      <c r="AF1436" s="40">
        <f>_xll.qlCalendarAdvance(calendar,$AF1435,AD1436,,,trigger)</f>
        <v>49452</v>
      </c>
      <c r="AG1436" s="40">
        <f>_xll.qlInterestRateIndexMaturity($AA$21,AF1436,)</f>
        <v>49544</v>
      </c>
      <c r="AH1436" s="43" t="e">
        <f>_xll.qlTenorBasisValue(TenorBasis3M,AF1436,_xll.ohTrigger(trigger,$AA$36))</f>
        <v>#NUM!</v>
      </c>
      <c r="AI1436" s="90" t="e">
        <f>_xll.qlTenorBasisForwardRate(TenorBasis3M,AF1436,_xll.ohTrigger(trigger,$AA$36))</f>
        <v>#NUM!</v>
      </c>
      <c r="AJ1436" s="90">
        <f>_xll.qlIndexFixing($AA$21,$AE1436,TRUE,_xll.ohTrigger(trigger))</f>
        <v>1.8297118249771104E-2</v>
      </c>
      <c r="AK1436" s="43" t="e">
        <f>_xll.qlIndexFixing($AA$6,$AE1436,TRUE,trigger)</f>
        <v>#NUM!</v>
      </c>
      <c r="AL1436" s="45" t="e">
        <f t="shared" si="38"/>
        <v>#NUM!</v>
      </c>
    </row>
    <row r="1437" spans="30:38" x14ac:dyDescent="0.2">
      <c r="AD1437" s="122" t="s">
        <v>88</v>
      </c>
      <c r="AE1437" s="40">
        <f>_xll.qlInterestRateIndexFixingDate($AA$21,AF1437)</f>
        <v>49457</v>
      </c>
      <c r="AF1437" s="40">
        <f>_xll.qlCalendarAdvance(calendar,$AF1436,AD1437,,,trigger)</f>
        <v>49459</v>
      </c>
      <c r="AG1437" s="40">
        <f>_xll.qlInterestRateIndexMaturity($AA$21,AF1437,)</f>
        <v>49551</v>
      </c>
      <c r="AH1437" s="43" t="e">
        <f>_xll.qlTenorBasisValue(TenorBasis3M,AF1437,_xll.ohTrigger(trigger,$AA$36))</f>
        <v>#NUM!</v>
      </c>
      <c r="AI1437" s="90" t="e">
        <f>_xll.qlTenorBasisForwardRate(TenorBasis3M,AF1437,_xll.ohTrigger(trigger,$AA$36))</f>
        <v>#NUM!</v>
      </c>
      <c r="AJ1437" s="90">
        <f>_xll.qlIndexFixing($AA$21,$AE1437,TRUE,_xll.ohTrigger(trigger))</f>
        <v>1.8281127733744153E-2</v>
      </c>
      <c r="AK1437" s="43" t="e">
        <f>_xll.qlIndexFixing($AA$6,$AE1437,TRUE,trigger)</f>
        <v>#NUM!</v>
      </c>
      <c r="AL1437" s="45" t="e">
        <f t="shared" si="38"/>
        <v>#NUM!</v>
      </c>
    </row>
    <row r="1438" spans="30:38" x14ac:dyDescent="0.2">
      <c r="AD1438" s="122" t="s">
        <v>88</v>
      </c>
      <c r="AE1438" s="40">
        <f>_xll.qlInterestRateIndexFixingDate($AA$21,AF1438)</f>
        <v>49464</v>
      </c>
      <c r="AF1438" s="40">
        <f>_xll.qlCalendarAdvance(calendar,$AF1437,AD1438,,,trigger)</f>
        <v>49466</v>
      </c>
      <c r="AG1438" s="40">
        <f>_xll.qlInterestRateIndexMaturity($AA$21,AF1438,)</f>
        <v>49558</v>
      </c>
      <c r="AH1438" s="43" t="e">
        <f>_xll.qlTenorBasisValue(TenorBasis3M,AF1438,_xll.ohTrigger(trigger,$AA$36))</f>
        <v>#NUM!</v>
      </c>
      <c r="AI1438" s="90" t="e">
        <f>_xll.qlTenorBasisForwardRate(TenorBasis3M,AF1438,_xll.ohTrigger(trigger,$AA$36))</f>
        <v>#NUM!</v>
      </c>
      <c r="AJ1438" s="90">
        <f>_xll.qlIndexFixing($AA$21,$AE1438,TRUE,_xll.ohTrigger(trigger))</f>
        <v>1.8265098308186824E-2</v>
      </c>
      <c r="AK1438" s="43" t="e">
        <f>_xll.qlIndexFixing($AA$6,$AE1438,TRUE,trigger)</f>
        <v>#NUM!</v>
      </c>
      <c r="AL1438" s="45" t="e">
        <f t="shared" si="38"/>
        <v>#NUM!</v>
      </c>
    </row>
    <row r="1439" spans="30:38" x14ac:dyDescent="0.2">
      <c r="AD1439" s="122" t="s">
        <v>88</v>
      </c>
      <c r="AE1439" s="40">
        <f>_xll.qlInterestRateIndexFixingDate($AA$21,AF1439)</f>
        <v>49471</v>
      </c>
      <c r="AF1439" s="40">
        <f>_xll.qlCalendarAdvance(calendar,$AF1438,AD1439,,,trigger)</f>
        <v>49473</v>
      </c>
      <c r="AG1439" s="40">
        <f>_xll.qlInterestRateIndexMaturity($AA$21,AF1439,)</f>
        <v>49565</v>
      </c>
      <c r="AH1439" s="43" t="e">
        <f>_xll.qlTenorBasisValue(TenorBasis3M,AF1439,_xll.ohTrigger(trigger,$AA$36))</f>
        <v>#NUM!</v>
      </c>
      <c r="AI1439" s="90" t="e">
        <f>_xll.qlTenorBasisForwardRate(TenorBasis3M,AF1439,_xll.ohTrigger(trigger,$AA$36))</f>
        <v>#NUM!</v>
      </c>
      <c r="AJ1439" s="90">
        <f>_xll.qlIndexFixing($AA$21,$AE1439,TRUE,_xll.ohTrigger(trigger))</f>
        <v>1.8249029973575255E-2</v>
      </c>
      <c r="AK1439" s="43" t="e">
        <f>_xll.qlIndexFixing($AA$6,$AE1439,TRUE,trigger)</f>
        <v>#NUM!</v>
      </c>
      <c r="AL1439" s="45" t="e">
        <f t="shared" si="38"/>
        <v>#NUM!</v>
      </c>
    </row>
    <row r="1440" spans="30:38" x14ac:dyDescent="0.2">
      <c r="AD1440" s="122" t="s">
        <v>88</v>
      </c>
      <c r="AE1440" s="40">
        <f>_xll.qlInterestRateIndexFixingDate($AA$21,AF1440)</f>
        <v>49478</v>
      </c>
      <c r="AF1440" s="40">
        <f>_xll.qlCalendarAdvance(calendar,$AF1439,AD1440,,,trigger)</f>
        <v>49480</v>
      </c>
      <c r="AG1440" s="40">
        <f>_xll.qlInterestRateIndexMaturity($AA$21,AF1440,)</f>
        <v>49572</v>
      </c>
      <c r="AH1440" s="43" t="e">
        <f>_xll.qlTenorBasisValue(TenorBasis3M,AF1440,_xll.ohTrigger(trigger,$AA$36))</f>
        <v>#NUM!</v>
      </c>
      <c r="AI1440" s="90" t="e">
        <f>_xll.qlTenorBasisForwardRate(TenorBasis3M,AF1440,_xll.ohTrigger(trigger,$AA$36))</f>
        <v>#NUM!</v>
      </c>
      <c r="AJ1440" s="90">
        <f>_xll.qlIndexFixing($AA$21,$AE1440,TRUE,_xll.ohTrigger(trigger))</f>
        <v>1.8232922730388193E-2</v>
      </c>
      <c r="AK1440" s="43" t="e">
        <f>_xll.qlIndexFixing($AA$6,$AE1440,TRUE,trigger)</f>
        <v>#NUM!</v>
      </c>
      <c r="AL1440" s="45" t="e">
        <f t="shared" si="38"/>
        <v>#NUM!</v>
      </c>
    </row>
    <row r="1441" spans="30:38" x14ac:dyDescent="0.2">
      <c r="AD1441" s="122" t="s">
        <v>88</v>
      </c>
      <c r="AE1441" s="40">
        <f>_xll.qlInterestRateIndexFixingDate($AA$21,AF1441)</f>
        <v>49485</v>
      </c>
      <c r="AF1441" s="40">
        <f>_xll.qlCalendarAdvance(calendar,$AF1440,AD1441,,,trigger)</f>
        <v>49487</v>
      </c>
      <c r="AG1441" s="40">
        <f>_xll.qlInterestRateIndexMaturity($AA$21,AF1441,)</f>
        <v>49579</v>
      </c>
      <c r="AH1441" s="43" t="e">
        <f>_xll.qlTenorBasisValue(TenorBasis3M,AF1441,_xll.ohTrigger(trigger,$AA$36))</f>
        <v>#NUM!</v>
      </c>
      <c r="AI1441" s="90" t="e">
        <f>_xll.qlTenorBasisForwardRate(TenorBasis3M,AF1441,_xll.ohTrigger(trigger,$AA$36))</f>
        <v>#NUM!</v>
      </c>
      <c r="AJ1441" s="90">
        <f>_xll.qlIndexFixing($AA$21,$AE1441,TRUE,_xll.ohTrigger(trigger))</f>
        <v>1.8216776579104386E-2</v>
      </c>
      <c r="AK1441" s="43" t="e">
        <f>_xll.qlIndexFixing($AA$6,$AE1441,TRUE,trigger)</f>
        <v>#NUM!</v>
      </c>
      <c r="AL1441" s="45" t="e">
        <f t="shared" si="38"/>
        <v>#NUM!</v>
      </c>
    </row>
    <row r="1442" spans="30:38" x14ac:dyDescent="0.2">
      <c r="AD1442" s="122" t="s">
        <v>88</v>
      </c>
      <c r="AE1442" s="40">
        <f>_xll.qlInterestRateIndexFixingDate($AA$21,AF1442)</f>
        <v>49492</v>
      </c>
      <c r="AF1442" s="40">
        <f>_xll.qlCalendarAdvance(calendar,$AF1441,AD1442,,,trigger)</f>
        <v>49494</v>
      </c>
      <c r="AG1442" s="40">
        <f>_xll.qlInterestRateIndexMaturity($AA$21,AF1442,)</f>
        <v>49586</v>
      </c>
      <c r="AH1442" s="43" t="e">
        <f>_xll.qlTenorBasisValue(TenorBasis3M,AF1442,_xll.ohTrigger(trigger,$AA$36))</f>
        <v>#NUM!</v>
      </c>
      <c r="AI1442" s="90" t="e">
        <f>_xll.qlTenorBasisForwardRate(TenorBasis3M,AF1442,_xll.ohTrigger(trigger,$AA$36))</f>
        <v>#NUM!</v>
      </c>
      <c r="AJ1442" s="90">
        <f>_xll.qlIndexFixing($AA$21,$AE1442,TRUE,_xll.ohTrigger(trigger))</f>
        <v>1.8200591544980153E-2</v>
      </c>
      <c r="AK1442" s="43" t="e">
        <f>_xll.qlIndexFixing($AA$6,$AE1442,TRUE,trigger)</f>
        <v>#NUM!</v>
      </c>
      <c r="AL1442" s="45" t="e">
        <f t="shared" si="38"/>
        <v>#NUM!</v>
      </c>
    </row>
    <row r="1443" spans="30:38" x14ac:dyDescent="0.2">
      <c r="AD1443" s="122" t="s">
        <v>88</v>
      </c>
      <c r="AE1443" s="40">
        <f>_xll.qlInterestRateIndexFixingDate($AA$21,AF1443)</f>
        <v>49499</v>
      </c>
      <c r="AF1443" s="40">
        <f>_xll.qlCalendarAdvance(calendar,$AF1442,AD1443,,,trigger)</f>
        <v>49501</v>
      </c>
      <c r="AG1443" s="40">
        <f>_xll.qlInterestRateIndexMaturity($AA$21,AF1443,)</f>
        <v>49593</v>
      </c>
      <c r="AH1443" s="43" t="e">
        <f>_xll.qlTenorBasisValue(TenorBasis3M,AF1443,_xll.ohTrigger(trigger,$AA$36))</f>
        <v>#NUM!</v>
      </c>
      <c r="AI1443" s="90" t="e">
        <f>_xll.qlTenorBasisForwardRate(TenorBasis3M,AF1443,_xll.ohTrigger(trigger,$AA$36))</f>
        <v>#NUM!</v>
      </c>
      <c r="AJ1443" s="90">
        <f>_xll.qlIndexFixing($AA$21,$AE1443,TRUE,_xll.ohTrigger(trigger))</f>
        <v>1.8184369812092763E-2</v>
      </c>
      <c r="AK1443" s="43" t="e">
        <f>_xll.qlIndexFixing($AA$6,$AE1443,TRUE,trigger)</f>
        <v>#NUM!</v>
      </c>
      <c r="AL1443" s="45" t="e">
        <f t="shared" si="38"/>
        <v>#NUM!</v>
      </c>
    </row>
    <row r="1444" spans="30:38" x14ac:dyDescent="0.2">
      <c r="AD1444" s="122" t="s">
        <v>88</v>
      </c>
      <c r="AE1444" s="40">
        <f>_xll.qlInterestRateIndexFixingDate($AA$21,AF1444)</f>
        <v>49506</v>
      </c>
      <c r="AF1444" s="40">
        <f>_xll.qlCalendarAdvance(calendar,$AF1443,AD1444,,,trigger)</f>
        <v>49508</v>
      </c>
      <c r="AG1444" s="40">
        <f>_xll.qlInterestRateIndexMaturity($AA$21,AF1444,)</f>
        <v>49600</v>
      </c>
      <c r="AH1444" s="43" t="e">
        <f>_xll.qlTenorBasisValue(TenorBasis3M,AF1444,_xll.ohTrigger(trigger,$AA$36))</f>
        <v>#NUM!</v>
      </c>
      <c r="AI1444" s="90" t="e">
        <f>_xll.qlTenorBasisForwardRate(TenorBasis3M,AF1444,_xll.ohTrigger(trigger,$AA$36))</f>
        <v>#NUM!</v>
      </c>
      <c r="AJ1444" s="90">
        <f>_xll.qlIndexFixing($AA$21,$AE1444,TRUE,_xll.ohTrigger(trigger))</f>
        <v>1.8168117367948357E-2</v>
      </c>
      <c r="AK1444" s="43" t="e">
        <f>_xll.qlIndexFixing($AA$6,$AE1444,TRUE,trigger)</f>
        <v>#NUM!</v>
      </c>
      <c r="AL1444" s="45" t="e">
        <f t="shared" si="38"/>
        <v>#NUM!</v>
      </c>
    </row>
    <row r="1445" spans="30:38" x14ac:dyDescent="0.2">
      <c r="AD1445" s="122" t="s">
        <v>88</v>
      </c>
      <c r="AE1445" s="40">
        <f>_xll.qlInterestRateIndexFixingDate($AA$21,AF1445)</f>
        <v>49513</v>
      </c>
      <c r="AF1445" s="40">
        <f>_xll.qlCalendarAdvance(calendar,$AF1444,AD1445,,,trigger)</f>
        <v>49515</v>
      </c>
      <c r="AG1445" s="40">
        <f>_xll.qlInterestRateIndexMaturity($AA$21,AF1445,)</f>
        <v>49607</v>
      </c>
      <c r="AH1445" s="43" t="e">
        <f>_xll.qlTenorBasisValue(TenorBasis3M,AF1445,_xll.ohTrigger(trigger,$AA$36))</f>
        <v>#NUM!</v>
      </c>
      <c r="AI1445" s="90" t="e">
        <f>_xll.qlTenorBasisForwardRate(TenorBasis3M,AF1445,_xll.ohTrigger(trigger,$AA$36))</f>
        <v>#NUM!</v>
      </c>
      <c r="AJ1445" s="90">
        <f>_xll.qlIndexFixing($AA$21,$AE1445,TRUE,_xll.ohTrigger(trigger))</f>
        <v>1.8151840587111289E-2</v>
      </c>
      <c r="AK1445" s="43" t="e">
        <f>_xll.qlIndexFixing($AA$6,$AE1445,TRUE,trigger)</f>
        <v>#NUM!</v>
      </c>
      <c r="AL1445" s="45" t="e">
        <f t="shared" si="38"/>
        <v>#NUM!</v>
      </c>
    </row>
    <row r="1446" spans="30:38" x14ac:dyDescent="0.2">
      <c r="AD1446" s="122" t="s">
        <v>88</v>
      </c>
      <c r="AE1446" s="40">
        <f>_xll.qlInterestRateIndexFixingDate($AA$21,AF1446)</f>
        <v>49520</v>
      </c>
      <c r="AF1446" s="40">
        <f>_xll.qlCalendarAdvance(calendar,$AF1445,AD1446,,,trigger)</f>
        <v>49522</v>
      </c>
      <c r="AG1446" s="40">
        <f>_xll.qlInterestRateIndexMaturity($AA$21,AF1446,)</f>
        <v>49614</v>
      </c>
      <c r="AH1446" s="43" t="e">
        <f>_xll.qlTenorBasisValue(TenorBasis3M,AF1446,_xll.ohTrigger(trigger,$AA$36))</f>
        <v>#NUM!</v>
      </c>
      <c r="AI1446" s="90" t="e">
        <f>_xll.qlTenorBasisForwardRate(TenorBasis3M,AF1446,_xll.ohTrigger(trigger,$AA$36))</f>
        <v>#NUM!</v>
      </c>
      <c r="AJ1446" s="90">
        <f>_xll.qlIndexFixing($AA$21,$AE1446,TRUE,_xll.ohTrigger(trigger))</f>
        <v>1.8135545844044258E-2</v>
      </c>
      <c r="AK1446" s="43" t="e">
        <f>_xll.qlIndexFixing($AA$6,$AE1446,TRUE,trigger)</f>
        <v>#NUM!</v>
      </c>
      <c r="AL1446" s="45" t="e">
        <f t="shared" si="38"/>
        <v>#NUM!</v>
      </c>
    </row>
    <row r="1447" spans="30:38" x14ac:dyDescent="0.2">
      <c r="AD1447" s="122" t="s">
        <v>88</v>
      </c>
      <c r="AE1447" s="40">
        <f>_xll.qlInterestRateIndexFixingDate($AA$21,AF1447)</f>
        <v>49527</v>
      </c>
      <c r="AF1447" s="40">
        <f>_xll.qlCalendarAdvance(calendar,$AF1446,AD1447,,,trigger)</f>
        <v>49529</v>
      </c>
      <c r="AG1447" s="40">
        <f>_xll.qlInterestRateIndexMaturity($AA$21,AF1447,)</f>
        <v>49621</v>
      </c>
      <c r="AH1447" s="43" t="e">
        <f>_xll.qlTenorBasisValue(TenorBasis3M,AF1447,_xll.ohTrigger(trigger,$AA$36))</f>
        <v>#NUM!</v>
      </c>
      <c r="AI1447" s="90" t="e">
        <f>_xll.qlTenorBasisForwardRate(TenorBasis3M,AF1447,_xll.ohTrigger(trigger,$AA$36))</f>
        <v>#NUM!</v>
      </c>
      <c r="AJ1447" s="90">
        <f>_xll.qlIndexFixing($AA$21,$AE1447,TRUE,_xll.ohTrigger(trigger))</f>
        <v>1.8119239513103957E-2</v>
      </c>
      <c r="AK1447" s="43" t="e">
        <f>_xll.qlIndexFixing($AA$6,$AE1447,TRUE,trigger)</f>
        <v>#NUM!</v>
      </c>
      <c r="AL1447" s="45" t="e">
        <f t="shared" si="38"/>
        <v>#NUM!</v>
      </c>
    </row>
    <row r="1448" spans="30:38" x14ac:dyDescent="0.2">
      <c r="AD1448" s="122" t="s">
        <v>88</v>
      </c>
      <c r="AE1448" s="40">
        <f>_xll.qlInterestRateIndexFixingDate($AA$21,AF1448)</f>
        <v>49534</v>
      </c>
      <c r="AF1448" s="40">
        <f>_xll.qlCalendarAdvance(calendar,$AF1447,AD1448,,,trigger)</f>
        <v>49536</v>
      </c>
      <c r="AG1448" s="40">
        <f>_xll.qlInterestRateIndexMaturity($AA$21,AF1448,)</f>
        <v>49628</v>
      </c>
      <c r="AH1448" s="43" t="e">
        <f>_xll.qlTenorBasisValue(TenorBasis3M,AF1448,_xll.ohTrigger(trigger,$AA$36))</f>
        <v>#NUM!</v>
      </c>
      <c r="AI1448" s="90" t="e">
        <f>_xll.qlTenorBasisForwardRate(TenorBasis3M,AF1448,_xll.ohTrigger(trigger,$AA$36))</f>
        <v>#NUM!</v>
      </c>
      <c r="AJ1448" s="90">
        <f>_xll.qlIndexFixing($AA$21,$AE1448,TRUE,_xll.ohTrigger(trigger))</f>
        <v>1.810292796853934E-2</v>
      </c>
      <c r="AK1448" s="43" t="e">
        <f>_xll.qlIndexFixing($AA$6,$AE1448,TRUE,trigger)</f>
        <v>#NUM!</v>
      </c>
      <c r="AL1448" s="45" t="e">
        <f t="shared" si="38"/>
        <v>#NUM!</v>
      </c>
    </row>
    <row r="1449" spans="30:38" x14ac:dyDescent="0.2">
      <c r="AD1449" s="122" t="s">
        <v>88</v>
      </c>
      <c r="AE1449" s="40">
        <f>_xll.qlInterestRateIndexFixingDate($AA$21,AF1449)</f>
        <v>49541</v>
      </c>
      <c r="AF1449" s="40">
        <f>_xll.qlCalendarAdvance(calendar,$AF1448,AD1449,,,trigger)</f>
        <v>49543</v>
      </c>
      <c r="AG1449" s="40">
        <f>_xll.qlInterestRateIndexMaturity($AA$21,AF1449,)</f>
        <v>49635</v>
      </c>
      <c r="AH1449" s="43" t="e">
        <f>_xll.qlTenorBasisValue(TenorBasis3M,AF1449,_xll.ohTrigger(trigger,$AA$36))</f>
        <v>#NUM!</v>
      </c>
      <c r="AI1449" s="90" t="e">
        <f>_xll.qlTenorBasisForwardRate(TenorBasis3M,AF1449,_xll.ohTrigger(trigger,$AA$36))</f>
        <v>#NUM!</v>
      </c>
      <c r="AJ1449" s="90">
        <f>_xll.qlIndexFixing($AA$21,$AE1449,TRUE,_xll.ohTrigger(trigger))</f>
        <v>1.808661758449423E-2</v>
      </c>
      <c r="AK1449" s="43" t="e">
        <f>_xll.qlIndexFixing($AA$6,$AE1449,TRUE,trigger)</f>
        <v>#NUM!</v>
      </c>
      <c r="AL1449" s="45" t="e">
        <f t="shared" si="38"/>
        <v>#NUM!</v>
      </c>
    </row>
    <row r="1450" spans="30:38" x14ac:dyDescent="0.2">
      <c r="AD1450" s="122" t="s">
        <v>88</v>
      </c>
      <c r="AE1450" s="40">
        <f>_xll.qlInterestRateIndexFixingDate($AA$21,AF1450)</f>
        <v>49548</v>
      </c>
      <c r="AF1450" s="40">
        <f>_xll.qlCalendarAdvance(calendar,$AF1449,AD1450,,,trigger)</f>
        <v>49550</v>
      </c>
      <c r="AG1450" s="40">
        <f>_xll.qlInterestRateIndexMaturity($AA$21,AF1450,)</f>
        <v>49642</v>
      </c>
      <c r="AH1450" s="43" t="e">
        <f>_xll.qlTenorBasisValue(TenorBasis3M,AF1450,_xll.ohTrigger(trigger,$AA$36))</f>
        <v>#NUM!</v>
      </c>
      <c r="AI1450" s="90" t="e">
        <f>_xll.qlTenorBasisForwardRate(TenorBasis3M,AF1450,_xll.ohTrigger(trigger,$AA$36))</f>
        <v>#NUM!</v>
      </c>
      <c r="AJ1450" s="90">
        <f>_xll.qlIndexFixing($AA$21,$AE1450,TRUE,_xll.ohTrigger(trigger))</f>
        <v>1.8070314735009921E-2</v>
      </c>
      <c r="AK1450" s="43" t="e">
        <f>_xll.qlIndexFixing($AA$6,$AE1450,TRUE,trigger)</f>
        <v>#NUM!</v>
      </c>
      <c r="AL1450" s="45" t="e">
        <f t="shared" si="38"/>
        <v>#NUM!</v>
      </c>
    </row>
    <row r="1451" spans="30:38" x14ac:dyDescent="0.2">
      <c r="AD1451" s="122" t="s">
        <v>88</v>
      </c>
      <c r="AE1451" s="40">
        <f>_xll.qlInterestRateIndexFixingDate($AA$21,AF1451)</f>
        <v>49555</v>
      </c>
      <c r="AF1451" s="40">
        <f>_xll.qlCalendarAdvance(calendar,$AF1450,AD1451,,,trigger)</f>
        <v>49557</v>
      </c>
      <c r="AG1451" s="40">
        <f>_xll.qlInterestRateIndexMaturity($AA$21,AF1451,)</f>
        <v>49648</v>
      </c>
      <c r="AH1451" s="43" t="e">
        <f>_xll.qlTenorBasisValue(TenorBasis3M,AF1451,_xll.ohTrigger(trigger,$AA$36))</f>
        <v>#NUM!</v>
      </c>
      <c r="AI1451" s="90" t="e">
        <f>_xll.qlTenorBasisForwardRate(TenorBasis3M,AF1451,_xll.ohTrigger(trigger,$AA$36))</f>
        <v>#NUM!</v>
      </c>
      <c r="AJ1451" s="90">
        <f>_xll.qlIndexFixing($AA$21,$AE1451,TRUE,_xll.ohTrigger(trigger))</f>
        <v>1.8054732439994052E-2</v>
      </c>
      <c r="AK1451" s="43" t="e">
        <f>_xll.qlIndexFixing($AA$6,$AE1451,TRUE,trigger)</f>
        <v>#NUM!</v>
      </c>
      <c r="AL1451" s="45" t="e">
        <f t="shared" si="38"/>
        <v>#NUM!</v>
      </c>
    </row>
    <row r="1452" spans="30:38" x14ac:dyDescent="0.2">
      <c r="AD1452" s="122" t="s">
        <v>88</v>
      </c>
      <c r="AE1452" s="40">
        <f>_xll.qlInterestRateIndexFixingDate($AA$21,AF1452)</f>
        <v>49562</v>
      </c>
      <c r="AF1452" s="40">
        <f>_xll.qlCalendarAdvance(calendar,$AF1451,AD1452,,,trigger)</f>
        <v>49564</v>
      </c>
      <c r="AG1452" s="40">
        <f>_xll.qlInterestRateIndexMaturity($AA$21,AF1452,)</f>
        <v>49655</v>
      </c>
      <c r="AH1452" s="43" t="e">
        <f>_xll.qlTenorBasisValue(TenorBasis3M,AF1452,_xll.ohTrigger(trigger,$AA$36))</f>
        <v>#NUM!</v>
      </c>
      <c r="AI1452" s="90" t="e">
        <f>_xll.qlTenorBasisForwardRate(TenorBasis3M,AF1452,_xll.ohTrigger(trigger,$AA$36))</f>
        <v>#NUM!</v>
      </c>
      <c r="AJ1452" s="90">
        <f>_xll.qlIndexFixing($AA$21,$AE1452,TRUE,_xll.ohTrigger(trigger))</f>
        <v>1.803846178794288E-2</v>
      </c>
      <c r="AK1452" s="43" t="e">
        <f>_xll.qlIndexFixing($AA$6,$AE1452,TRUE,trigger)</f>
        <v>#NUM!</v>
      </c>
      <c r="AL1452" s="45" t="e">
        <f t="shared" si="38"/>
        <v>#NUM!</v>
      </c>
    </row>
    <row r="1453" spans="30:38" x14ac:dyDescent="0.2">
      <c r="AD1453" s="122" t="s">
        <v>88</v>
      </c>
      <c r="AE1453" s="40">
        <f>_xll.qlInterestRateIndexFixingDate($AA$21,AF1453)</f>
        <v>49569</v>
      </c>
      <c r="AF1453" s="40">
        <f>_xll.qlCalendarAdvance(calendar,$AF1452,AD1453,,,trigger)</f>
        <v>49571</v>
      </c>
      <c r="AG1453" s="40">
        <f>_xll.qlInterestRateIndexMaturity($AA$21,AF1453,)</f>
        <v>49662</v>
      </c>
      <c r="AH1453" s="43" t="e">
        <f>_xll.qlTenorBasisValue(TenorBasis3M,AF1453,_xll.ohTrigger(trigger,$AA$36))</f>
        <v>#NUM!</v>
      </c>
      <c r="AI1453" s="90" t="e">
        <f>_xll.qlTenorBasisForwardRate(TenorBasis3M,AF1453,_xll.ohTrigger(trigger,$AA$36))</f>
        <v>#NUM!</v>
      </c>
      <c r="AJ1453" s="90">
        <f>_xll.qlIndexFixing($AA$21,$AE1453,TRUE,_xll.ohTrigger(trigger))</f>
        <v>1.8022217589785731E-2</v>
      </c>
      <c r="AK1453" s="43" t="e">
        <f>_xll.qlIndexFixing($AA$6,$AE1453,TRUE,trigger)</f>
        <v>#NUM!</v>
      </c>
      <c r="AL1453" s="45" t="e">
        <f t="shared" si="38"/>
        <v>#NUM!</v>
      </c>
    </row>
    <row r="1454" spans="30:38" x14ac:dyDescent="0.2">
      <c r="AD1454" s="122" t="s">
        <v>88</v>
      </c>
      <c r="AE1454" s="40">
        <f>_xll.qlInterestRateIndexFixingDate($AA$21,AF1454)</f>
        <v>49576</v>
      </c>
      <c r="AF1454" s="40">
        <f>_xll.qlCalendarAdvance(calendar,$AF1453,AD1454,,,trigger)</f>
        <v>49578</v>
      </c>
      <c r="AG1454" s="40">
        <f>_xll.qlInterestRateIndexMaturity($AA$21,AF1454,)</f>
        <v>49670</v>
      </c>
      <c r="AH1454" s="43" t="e">
        <f>_xll.qlTenorBasisValue(TenorBasis3M,AF1454,_xll.ohTrigger(trigger,$AA$36))</f>
        <v>#NUM!</v>
      </c>
      <c r="AI1454" s="90" t="e">
        <f>_xll.qlTenorBasisForwardRate(TenorBasis3M,AF1454,_xll.ohTrigger(trigger,$AA$36))</f>
        <v>#NUM!</v>
      </c>
      <c r="AJ1454" s="90">
        <f>_xll.qlIndexFixing($AA$21,$AE1454,TRUE,_xll.ohTrigger(trigger))</f>
        <v>1.8005306159745257E-2</v>
      </c>
      <c r="AK1454" s="43" t="e">
        <f>_xll.qlIndexFixing($AA$6,$AE1454,TRUE,trigger)</f>
        <v>#NUM!</v>
      </c>
      <c r="AL1454" s="45" t="e">
        <f t="shared" si="38"/>
        <v>#NUM!</v>
      </c>
    </row>
    <row r="1455" spans="30:38" x14ac:dyDescent="0.2">
      <c r="AD1455" s="122" t="s">
        <v>88</v>
      </c>
      <c r="AE1455" s="40">
        <f>_xll.qlInterestRateIndexFixingDate($AA$21,AF1455)</f>
        <v>49583</v>
      </c>
      <c r="AF1455" s="40">
        <f>_xll.qlCalendarAdvance(calendar,$AF1454,AD1455,,,trigger)</f>
        <v>49585</v>
      </c>
      <c r="AG1455" s="40">
        <f>_xll.qlInterestRateIndexMaturity($AA$21,AF1455,)</f>
        <v>49677</v>
      </c>
      <c r="AH1455" s="43" t="e">
        <f>_xll.qlTenorBasisValue(TenorBasis3M,AF1455,_xll.ohTrigger(trigger,$AA$36))</f>
        <v>#NUM!</v>
      </c>
      <c r="AI1455" s="90" t="e">
        <f>_xll.qlTenorBasisForwardRate(TenorBasis3M,AF1455,_xll.ohTrigger(trigger,$AA$36))</f>
        <v>#NUM!</v>
      </c>
      <c r="AJ1455" s="90">
        <f>_xll.qlIndexFixing($AA$21,$AE1455,TRUE,_xll.ohTrigger(trigger))</f>
        <v>1.7989136586853322E-2</v>
      </c>
      <c r="AK1455" s="43" t="e">
        <f>_xll.qlIndexFixing($AA$6,$AE1455,TRUE,trigger)</f>
        <v>#NUM!</v>
      </c>
      <c r="AL1455" s="45" t="e">
        <f t="shared" si="38"/>
        <v>#NUM!</v>
      </c>
    </row>
    <row r="1456" spans="30:38" x14ac:dyDescent="0.2">
      <c r="AD1456" s="122" t="s">
        <v>88</v>
      </c>
      <c r="AE1456" s="40">
        <f>_xll.qlInterestRateIndexFixingDate($AA$21,AF1456)</f>
        <v>49590</v>
      </c>
      <c r="AF1456" s="40">
        <f>_xll.qlCalendarAdvance(calendar,$AF1455,AD1456,,,trigger)</f>
        <v>49592</v>
      </c>
      <c r="AG1456" s="40">
        <f>_xll.qlInterestRateIndexMaturity($AA$21,AF1456,)</f>
        <v>49684</v>
      </c>
      <c r="AH1456" s="43" t="e">
        <f>_xll.qlTenorBasisValue(TenorBasis3M,AF1456,_xll.ohTrigger(trigger,$AA$36))</f>
        <v>#NUM!</v>
      </c>
      <c r="AI1456" s="90" t="e">
        <f>_xll.qlTenorBasisForwardRate(TenorBasis3M,AF1456,_xll.ohTrigger(trigger,$AA$36))</f>
        <v>#NUM!</v>
      </c>
      <c r="AJ1456" s="90">
        <f>_xll.qlIndexFixing($AA$21,$AE1456,TRUE,_xll.ohTrigger(trigger))</f>
        <v>1.7973011211004801E-2</v>
      </c>
      <c r="AK1456" s="43" t="e">
        <f>_xll.qlIndexFixing($AA$6,$AE1456,TRUE,trigger)</f>
        <v>#NUM!</v>
      </c>
      <c r="AL1456" s="45" t="e">
        <f t="shared" si="38"/>
        <v>#NUM!</v>
      </c>
    </row>
    <row r="1457" spans="30:38" x14ac:dyDescent="0.2">
      <c r="AD1457" s="122" t="s">
        <v>88</v>
      </c>
      <c r="AE1457" s="40">
        <f>_xll.qlInterestRateIndexFixingDate($AA$21,AF1457)</f>
        <v>49597</v>
      </c>
      <c r="AF1457" s="40">
        <f>_xll.qlCalendarAdvance(calendar,$AF1456,AD1457,,,trigger)</f>
        <v>49599</v>
      </c>
      <c r="AG1457" s="40">
        <f>_xll.qlInterestRateIndexMaturity($AA$21,AF1457,)</f>
        <v>49691</v>
      </c>
      <c r="AH1457" s="43" t="e">
        <f>_xll.qlTenorBasisValue(TenorBasis3M,AF1457,_xll.ohTrigger(trigger,$AA$36))</f>
        <v>#NUM!</v>
      </c>
      <c r="AI1457" s="90" t="e">
        <f>_xll.qlTenorBasisForwardRate(TenorBasis3M,AF1457,_xll.ohTrigger(trigger,$AA$36))</f>
        <v>#NUM!</v>
      </c>
      <c r="AJ1457" s="90">
        <f>_xll.qlIndexFixing($AA$21,$AE1457,TRUE,_xll.ohTrigger(trigger))</f>
        <v>1.7956930700638044E-2</v>
      </c>
      <c r="AK1457" s="43" t="e">
        <f>_xll.qlIndexFixing($AA$6,$AE1457,TRUE,trigger)</f>
        <v>#NUM!</v>
      </c>
      <c r="AL1457" s="45" t="e">
        <f t="shared" si="38"/>
        <v>#NUM!</v>
      </c>
    </row>
    <row r="1458" spans="30:38" x14ac:dyDescent="0.2">
      <c r="AD1458" s="122" t="s">
        <v>88</v>
      </c>
      <c r="AE1458" s="40">
        <f>_xll.qlInterestRateIndexFixingDate($AA$21,AF1458)</f>
        <v>49604</v>
      </c>
      <c r="AF1458" s="40">
        <f>_xll.qlCalendarAdvance(calendar,$AF1457,AD1458,,,trigger)</f>
        <v>49606</v>
      </c>
      <c r="AG1458" s="40">
        <f>_xll.qlInterestRateIndexMaturity($AA$21,AF1458,)</f>
        <v>49698</v>
      </c>
      <c r="AH1458" s="43" t="e">
        <f>_xll.qlTenorBasisValue(TenorBasis3M,AF1458,_xll.ohTrigger(trigger,$AA$36))</f>
        <v>#NUM!</v>
      </c>
      <c r="AI1458" s="90" t="e">
        <f>_xll.qlTenorBasisForwardRate(TenorBasis3M,AF1458,_xll.ohTrigger(trigger,$AA$36))</f>
        <v>#NUM!</v>
      </c>
      <c r="AJ1458" s="90">
        <f>_xll.qlIndexFixing($AA$21,$AE1458,TRUE,_xll.ohTrigger(trigger))</f>
        <v>1.794089505520045E-2</v>
      </c>
      <c r="AK1458" s="43" t="e">
        <f>_xll.qlIndexFixing($AA$6,$AE1458,TRUE,trigger)</f>
        <v>#NUM!</v>
      </c>
      <c r="AL1458" s="45" t="e">
        <f t="shared" si="38"/>
        <v>#NUM!</v>
      </c>
    </row>
    <row r="1459" spans="30:38" x14ac:dyDescent="0.2">
      <c r="AD1459" s="122" t="s">
        <v>88</v>
      </c>
      <c r="AE1459" s="40">
        <f>_xll.qlInterestRateIndexFixingDate($AA$21,AF1459)</f>
        <v>49611</v>
      </c>
      <c r="AF1459" s="40">
        <f>_xll.qlCalendarAdvance(calendar,$AF1458,AD1459,,,trigger)</f>
        <v>49613</v>
      </c>
      <c r="AG1459" s="40">
        <f>_xll.qlInterestRateIndexMaturity($AA$21,AF1459,)</f>
        <v>49705</v>
      </c>
      <c r="AH1459" s="43" t="e">
        <f>_xll.qlTenorBasisValue(TenorBasis3M,AF1459,_xll.ohTrigger(trigger,$AA$36))</f>
        <v>#NUM!</v>
      </c>
      <c r="AI1459" s="90" t="e">
        <f>_xll.qlTenorBasisForwardRate(TenorBasis3M,AF1459,_xll.ohTrigger(trigger,$AA$36))</f>
        <v>#NUM!</v>
      </c>
      <c r="AJ1459" s="90">
        <f>_xll.qlIndexFixing($AA$21,$AE1459,TRUE,_xll.ohTrigger(trigger))</f>
        <v>1.7924904274143762E-2</v>
      </c>
      <c r="AK1459" s="43" t="e">
        <f>_xll.qlIndexFixing($AA$6,$AE1459,TRUE,trigger)</f>
        <v>#NUM!</v>
      </c>
      <c r="AL1459" s="45" t="e">
        <f t="shared" si="38"/>
        <v>#NUM!</v>
      </c>
    </row>
    <row r="1460" spans="30:38" x14ac:dyDescent="0.2">
      <c r="AD1460" s="122" t="s">
        <v>88</v>
      </c>
      <c r="AE1460" s="40">
        <f>_xll.qlInterestRateIndexFixingDate($AA$21,AF1460)</f>
        <v>49618</v>
      </c>
      <c r="AF1460" s="40">
        <f>_xll.qlCalendarAdvance(calendar,$AF1459,AD1460,,,trigger)</f>
        <v>49620</v>
      </c>
      <c r="AG1460" s="40">
        <f>_xll.qlInterestRateIndexMaturity($AA$21,AF1460,)</f>
        <v>49712</v>
      </c>
      <c r="AH1460" s="43" t="e">
        <f>_xll.qlTenorBasisValue(TenorBasis3M,AF1460,_xll.ohTrigger(trigger,$AA$36))</f>
        <v>#NUM!</v>
      </c>
      <c r="AI1460" s="90" t="e">
        <f>_xll.qlTenorBasisForwardRate(TenorBasis3M,AF1460,_xll.ohTrigger(trigger,$AA$36))</f>
        <v>#NUM!</v>
      </c>
      <c r="AJ1460" s="90">
        <f>_xll.qlIndexFixing($AA$21,$AE1460,TRUE,_xll.ohTrigger(trigger))</f>
        <v>1.790895835692146E-2</v>
      </c>
      <c r="AK1460" s="43" t="e">
        <f>_xll.qlIndexFixing($AA$6,$AE1460,TRUE,trigger)</f>
        <v>#NUM!</v>
      </c>
      <c r="AL1460" s="45" t="e">
        <f t="shared" si="38"/>
        <v>#NUM!</v>
      </c>
    </row>
    <row r="1461" spans="30:38" x14ac:dyDescent="0.2">
      <c r="AD1461" s="122" t="s">
        <v>88</v>
      </c>
      <c r="AE1461" s="40">
        <f>_xll.qlInterestRateIndexFixingDate($AA$21,AF1461)</f>
        <v>49625</v>
      </c>
      <c r="AF1461" s="40">
        <f>_xll.qlCalendarAdvance(calendar,$AF1460,AD1461,,,trigger)</f>
        <v>49627</v>
      </c>
      <c r="AG1461" s="40">
        <f>_xll.qlInterestRateIndexMaturity($AA$21,AF1461,)</f>
        <v>49719</v>
      </c>
      <c r="AH1461" s="43" t="e">
        <f>_xll.qlTenorBasisValue(TenorBasis3M,AF1461,_xll.ohTrigger(trigger,$AA$36))</f>
        <v>#NUM!</v>
      </c>
      <c r="AI1461" s="90" t="e">
        <f>_xll.qlTenorBasisForwardRate(TenorBasis3M,AF1461,_xll.ohTrigger(trigger,$AA$36))</f>
        <v>#NUM!</v>
      </c>
      <c r="AJ1461" s="90">
        <f>_xll.qlIndexFixing($AA$21,$AE1461,TRUE,_xll.ohTrigger(trigger))</f>
        <v>1.7893057302988766E-2</v>
      </c>
      <c r="AK1461" s="43" t="e">
        <f>_xll.qlIndexFixing($AA$6,$AE1461,TRUE,trigger)</f>
        <v>#NUM!</v>
      </c>
      <c r="AL1461" s="45" t="e">
        <f t="shared" si="38"/>
        <v>#NUM!</v>
      </c>
    </row>
    <row r="1462" spans="30:38" x14ac:dyDescent="0.2">
      <c r="AD1462" s="122" t="s">
        <v>88</v>
      </c>
      <c r="AE1462" s="40">
        <f>_xll.qlInterestRateIndexFixingDate($AA$21,AF1462)</f>
        <v>49632</v>
      </c>
      <c r="AF1462" s="40">
        <f>_xll.qlCalendarAdvance(calendar,$AF1461,AD1462,,,trigger)</f>
        <v>49634</v>
      </c>
      <c r="AG1462" s="40">
        <f>_xll.qlInterestRateIndexMaturity($AA$21,AF1462,)</f>
        <v>49726</v>
      </c>
      <c r="AH1462" s="43" t="e">
        <f>_xll.qlTenorBasisValue(TenorBasis3M,AF1462,_xll.ohTrigger(trigger,$AA$36))</f>
        <v>#NUM!</v>
      </c>
      <c r="AI1462" s="90" t="e">
        <f>_xll.qlTenorBasisForwardRate(TenorBasis3M,AF1462,_xll.ohTrigger(trigger,$AA$36))</f>
        <v>#NUM!</v>
      </c>
      <c r="AJ1462" s="90">
        <f>_xll.qlIndexFixing($AA$21,$AE1462,TRUE,_xll.ohTrigger(trigger))</f>
        <v>1.7877201111800894E-2</v>
      </c>
      <c r="AK1462" s="43" t="e">
        <f>_xll.qlIndexFixing($AA$6,$AE1462,TRUE,trigger)</f>
        <v>#NUM!</v>
      </c>
      <c r="AL1462" s="45" t="e">
        <f t="shared" si="38"/>
        <v>#NUM!</v>
      </c>
    </row>
    <row r="1463" spans="30:38" x14ac:dyDescent="0.2">
      <c r="AD1463" s="122" t="s">
        <v>88</v>
      </c>
      <c r="AE1463" s="40">
        <f>_xll.qlInterestRateIndexFixingDate($AA$21,AF1463)</f>
        <v>49639</v>
      </c>
      <c r="AF1463" s="40">
        <f>_xll.qlCalendarAdvance(calendar,$AF1462,AD1463,,,trigger)</f>
        <v>49641</v>
      </c>
      <c r="AG1463" s="40">
        <f>_xll.qlInterestRateIndexMaturity($AA$21,AF1463,)</f>
        <v>49733</v>
      </c>
      <c r="AH1463" s="43" t="e">
        <f>_xll.qlTenorBasisValue(TenorBasis3M,AF1463,_xll.ohTrigger(trigger,$AA$36))</f>
        <v>#NUM!</v>
      </c>
      <c r="AI1463" s="90" t="e">
        <f>_xll.qlTenorBasisForwardRate(TenorBasis3M,AF1463,_xll.ohTrigger(trigger,$AA$36))</f>
        <v>#NUM!</v>
      </c>
      <c r="AJ1463" s="90">
        <f>_xll.qlIndexFixing($AA$21,$AE1463,TRUE,_xll.ohTrigger(trigger))</f>
        <v>1.7861389782814801E-2</v>
      </c>
      <c r="AK1463" s="43" t="e">
        <f>_xll.qlIndexFixing($AA$6,$AE1463,TRUE,trigger)</f>
        <v>#NUM!</v>
      </c>
      <c r="AL1463" s="45" t="e">
        <f t="shared" si="38"/>
        <v>#NUM!</v>
      </c>
    </row>
    <row r="1464" spans="30:38" x14ac:dyDescent="0.2">
      <c r="AD1464" s="122" t="s">
        <v>88</v>
      </c>
      <c r="AE1464" s="40">
        <f>_xll.qlInterestRateIndexFixingDate($AA$21,AF1464)</f>
        <v>49646</v>
      </c>
      <c r="AF1464" s="40">
        <f>_xll.qlCalendarAdvance(calendar,$AF1463,AD1464,,,trigger)</f>
        <v>49648</v>
      </c>
      <c r="AG1464" s="40">
        <f>_xll.qlInterestRateIndexMaturity($AA$21,AF1464,)</f>
        <v>49739</v>
      </c>
      <c r="AH1464" s="43" t="e">
        <f>_xll.qlTenorBasisValue(TenorBasis3M,AF1464,_xll.ohTrigger(trigger,$AA$36))</f>
        <v>#NUM!</v>
      </c>
      <c r="AI1464" s="90" t="e">
        <f>_xll.qlTenorBasisForwardRate(TenorBasis3M,AF1464,_xll.ohTrigger(trigger,$AA$36))</f>
        <v>#NUM!</v>
      </c>
      <c r="AJ1464" s="90">
        <f>_xll.qlIndexFixing($AA$21,$AE1464,TRUE,_xll.ohTrigger(trigger))</f>
        <v>1.7846299341458528E-2</v>
      </c>
      <c r="AK1464" s="43" t="e">
        <f>_xll.qlIndexFixing($AA$6,$AE1464,TRUE,trigger)</f>
        <v>#NUM!</v>
      </c>
      <c r="AL1464" s="45" t="e">
        <f t="shared" si="38"/>
        <v>#NUM!</v>
      </c>
    </row>
    <row r="1465" spans="30:38" x14ac:dyDescent="0.2">
      <c r="AD1465" s="122" t="s">
        <v>88</v>
      </c>
      <c r="AE1465" s="40">
        <f>_xll.qlInterestRateIndexFixingDate($AA$21,AF1465)</f>
        <v>49653</v>
      </c>
      <c r="AF1465" s="40">
        <f>_xll.qlCalendarAdvance(calendar,$AF1464,AD1465,,,trigger)</f>
        <v>49655</v>
      </c>
      <c r="AG1465" s="40">
        <f>_xll.qlInterestRateIndexMaturity($AA$21,AF1465,)</f>
        <v>49746</v>
      </c>
      <c r="AH1465" s="43" t="e">
        <f>_xll.qlTenorBasisValue(TenorBasis3M,AF1465,_xll.ohTrigger(trigger,$AA$36))</f>
        <v>#NUM!</v>
      </c>
      <c r="AI1465" s="90" t="e">
        <f>_xll.qlTenorBasisForwardRate(TenorBasis3M,AF1465,_xll.ohTrigger(trigger,$AA$36))</f>
        <v>#NUM!</v>
      </c>
      <c r="AJ1465" s="90">
        <f>_xll.qlIndexFixing($AA$21,$AE1465,TRUE,_xll.ohTrigger(trigger))</f>
        <v>1.7830575308349993E-2</v>
      </c>
      <c r="AK1465" s="43" t="e">
        <f>_xll.qlIndexFixing($AA$6,$AE1465,TRUE,trigger)</f>
        <v>#NUM!</v>
      </c>
      <c r="AL1465" s="45" t="e">
        <f t="shared" si="38"/>
        <v>#NUM!</v>
      </c>
    </row>
    <row r="1466" spans="30:38" x14ac:dyDescent="0.2">
      <c r="AD1466" s="122" t="s">
        <v>88</v>
      </c>
      <c r="AE1466" s="40">
        <f>_xll.qlInterestRateIndexFixingDate($AA$21,AF1466)</f>
        <v>49660</v>
      </c>
      <c r="AF1466" s="40">
        <f>_xll.qlCalendarAdvance(calendar,$AF1465,AD1466,,,trigger)</f>
        <v>49662</v>
      </c>
      <c r="AG1466" s="40">
        <f>_xll.qlInterestRateIndexMaturity($AA$21,AF1466,)</f>
        <v>49753</v>
      </c>
      <c r="AH1466" s="43" t="e">
        <f>_xll.qlTenorBasisValue(TenorBasis3M,AF1466,_xll.ohTrigger(trigger,$AA$36))</f>
        <v>#NUM!</v>
      </c>
      <c r="AI1466" s="90" t="e">
        <f>_xll.qlTenorBasisForwardRate(TenorBasis3M,AF1466,_xll.ohTrigger(trigger,$AA$36))</f>
        <v>#NUM!</v>
      </c>
      <c r="AJ1466" s="90">
        <f>_xll.qlIndexFixing($AA$21,$AE1466,TRUE,_xll.ohTrigger(trigger))</f>
        <v>1.7814896132966905E-2</v>
      </c>
      <c r="AK1466" s="43" t="e">
        <f>_xll.qlIndexFixing($AA$6,$AE1466,TRUE,trigger)</f>
        <v>#NUM!</v>
      </c>
      <c r="AL1466" s="45" t="e">
        <f t="shared" si="38"/>
        <v>#NUM!</v>
      </c>
    </row>
    <row r="1467" spans="30:38" x14ac:dyDescent="0.2">
      <c r="AD1467" s="122" t="s">
        <v>88</v>
      </c>
      <c r="AE1467" s="40">
        <f>_xll.qlInterestRateIndexFixingDate($AA$21,AF1467)</f>
        <v>49664</v>
      </c>
      <c r="AF1467" s="40">
        <f>_xll.qlCalendarAdvance(calendar,$AF1466,AD1467,,,trigger)</f>
        <v>49670</v>
      </c>
      <c r="AG1467" s="40">
        <f>_xll.qlInterestRateIndexMaturity($AA$21,AF1467,)</f>
        <v>49761</v>
      </c>
      <c r="AH1467" s="43" t="e">
        <f>_xll.qlTenorBasisValue(TenorBasis3M,AF1467,_xll.ohTrigger(trigger,$AA$36))</f>
        <v>#NUM!</v>
      </c>
      <c r="AI1467" s="90" t="e">
        <f>_xll.qlTenorBasisForwardRate(TenorBasis3M,AF1467,_xll.ohTrigger(trigger,$AA$36))</f>
        <v>#NUM!</v>
      </c>
      <c r="AJ1467" s="90">
        <f>_xll.qlIndexFixing($AA$21,$AE1467,TRUE,_xll.ohTrigger(trigger))</f>
        <v>1.7797032002530012E-2</v>
      </c>
      <c r="AK1467" s="43" t="e">
        <f>_xll.qlIndexFixing($AA$6,$AE1467,TRUE,trigger)</f>
        <v>#NUM!</v>
      </c>
      <c r="AL1467" s="45" t="e">
        <f t="shared" si="38"/>
        <v>#NUM!</v>
      </c>
    </row>
    <row r="1468" spans="30:38" x14ac:dyDescent="0.2">
      <c r="AD1468" s="122" t="s">
        <v>88</v>
      </c>
      <c r="AE1468" s="40">
        <f>_xll.qlInterestRateIndexFixingDate($AA$21,AF1468)</f>
        <v>49674</v>
      </c>
      <c r="AF1468" s="40">
        <f>_xll.qlCalendarAdvance(calendar,$AF1467,AD1468,,,trigger)</f>
        <v>49677</v>
      </c>
      <c r="AG1468" s="40">
        <f>_xll.qlInterestRateIndexMaturity($AA$21,AF1468,)</f>
        <v>49768</v>
      </c>
      <c r="AH1468" s="43" t="e">
        <f>_xll.qlTenorBasisValue(TenorBasis3M,AF1468,_xll.ohTrigger(trigger,$AA$36))</f>
        <v>#NUM!</v>
      </c>
      <c r="AI1468" s="90" t="e">
        <f>_xll.qlTenorBasisForwardRate(TenorBasis3M,AF1468,_xll.ohTrigger(trigger,$AA$36))</f>
        <v>#NUM!</v>
      </c>
      <c r="AJ1468" s="90">
        <f>_xll.qlIndexFixing($AA$21,$AE1468,TRUE,_xll.ohTrigger(trigger))</f>
        <v>1.7781448949055596E-2</v>
      </c>
      <c r="AK1468" s="43" t="e">
        <f>_xll.qlIndexFixing($AA$6,$AE1468,TRUE,trigger)</f>
        <v>#NUM!</v>
      </c>
      <c r="AL1468" s="45" t="e">
        <f t="shared" si="38"/>
        <v>#NUM!</v>
      </c>
    </row>
    <row r="1469" spans="30:38" x14ac:dyDescent="0.2">
      <c r="AD1469" s="122" t="s">
        <v>88</v>
      </c>
      <c r="AE1469" s="40">
        <f>_xll.qlInterestRateIndexFixingDate($AA$21,AF1469)</f>
        <v>49682</v>
      </c>
      <c r="AF1469" s="40">
        <f>_xll.qlCalendarAdvance(calendar,$AF1468,AD1469,,,trigger)</f>
        <v>49684</v>
      </c>
      <c r="AG1469" s="40">
        <f>_xll.qlInterestRateIndexMaturity($AA$21,AF1469,)</f>
        <v>49775</v>
      </c>
      <c r="AH1469" s="43" t="e">
        <f>_xll.qlTenorBasisValue(TenorBasis3M,AF1469,_xll.ohTrigger(trigger,$AA$36))</f>
        <v>#NUM!</v>
      </c>
      <c r="AI1469" s="90" t="e">
        <f>_xll.qlTenorBasisForwardRate(TenorBasis3M,AF1469,_xll.ohTrigger(trigger,$AA$36))</f>
        <v>#NUM!</v>
      </c>
      <c r="AJ1469" s="90">
        <f>_xll.qlIndexFixing($AA$21,$AE1469,TRUE,_xll.ohTrigger(trigger))</f>
        <v>1.7765910751645544E-2</v>
      </c>
      <c r="AK1469" s="43" t="e">
        <f>_xll.qlIndexFixing($AA$6,$AE1469,TRUE,trigger)</f>
        <v>#NUM!</v>
      </c>
      <c r="AL1469" s="45" t="e">
        <f t="shared" si="38"/>
        <v>#NUM!</v>
      </c>
    </row>
    <row r="1470" spans="30:38" x14ac:dyDescent="0.2">
      <c r="AD1470" s="122" t="s">
        <v>88</v>
      </c>
      <c r="AE1470" s="40">
        <f>_xll.qlInterestRateIndexFixingDate($AA$21,AF1470)</f>
        <v>49689</v>
      </c>
      <c r="AF1470" s="40">
        <f>_xll.qlCalendarAdvance(calendar,$AF1469,AD1470,,,trigger)</f>
        <v>49691</v>
      </c>
      <c r="AG1470" s="40">
        <f>_xll.qlInterestRateIndexMaturity($AA$21,AF1470,)</f>
        <v>49782</v>
      </c>
      <c r="AH1470" s="43" t="e">
        <f>_xll.qlTenorBasisValue(TenorBasis3M,AF1470,_xll.ohTrigger(trigger,$AA$36))</f>
        <v>#NUM!</v>
      </c>
      <c r="AI1470" s="90" t="e">
        <f>_xll.qlTenorBasisForwardRate(TenorBasis3M,AF1470,_xll.ohTrigger(trigger,$AA$36))</f>
        <v>#NUM!</v>
      </c>
      <c r="AJ1470" s="90">
        <f>_xll.qlIndexFixing($AA$21,$AE1470,TRUE,_xll.ohTrigger(trigger))</f>
        <v>1.7750417409771038E-2</v>
      </c>
      <c r="AK1470" s="43" t="e">
        <f>_xll.qlIndexFixing($AA$6,$AE1470,TRUE,trigger)</f>
        <v>#NUM!</v>
      </c>
      <c r="AL1470" s="45" t="e">
        <f t="shared" si="38"/>
        <v>#NUM!</v>
      </c>
    </row>
    <row r="1471" spans="30:38" x14ac:dyDescent="0.2">
      <c r="AD1471" s="122" t="s">
        <v>88</v>
      </c>
      <c r="AE1471" s="40">
        <f>_xll.qlInterestRateIndexFixingDate($AA$21,AF1471)</f>
        <v>49696</v>
      </c>
      <c r="AF1471" s="40">
        <f>_xll.qlCalendarAdvance(calendar,$AF1470,AD1471,,,trigger)</f>
        <v>49698</v>
      </c>
      <c r="AG1471" s="40">
        <f>_xll.qlInterestRateIndexMaturity($AA$21,AF1471,)</f>
        <v>49789</v>
      </c>
      <c r="AH1471" s="43" t="e">
        <f>_xll.qlTenorBasisValue(TenorBasis3M,AF1471,_xll.ohTrigger(trigger,$AA$36))</f>
        <v>#NUM!</v>
      </c>
      <c r="AI1471" s="90" t="e">
        <f>_xll.qlTenorBasisForwardRate(TenorBasis3M,AF1471,_xll.ohTrigger(trigger,$AA$36))</f>
        <v>#NUM!</v>
      </c>
      <c r="AJ1471" s="90">
        <f>_xll.qlIndexFixing($AA$21,$AE1471,TRUE,_xll.ohTrigger(trigger))</f>
        <v>1.7734968922908545E-2</v>
      </c>
      <c r="AK1471" s="43" t="e">
        <f>_xll.qlIndexFixing($AA$6,$AE1471,TRUE,trigger)</f>
        <v>#NUM!</v>
      </c>
      <c r="AL1471" s="45" t="e">
        <f t="shared" si="38"/>
        <v>#NUM!</v>
      </c>
    </row>
    <row r="1472" spans="30:38" x14ac:dyDescent="0.2">
      <c r="AD1472" s="122" t="s">
        <v>88</v>
      </c>
      <c r="AE1472" s="40">
        <f>_xll.qlInterestRateIndexFixingDate($AA$21,AF1472)</f>
        <v>49703</v>
      </c>
      <c r="AF1472" s="40">
        <f>_xll.qlCalendarAdvance(calendar,$AF1471,AD1472,,,trigger)</f>
        <v>49705</v>
      </c>
      <c r="AG1472" s="40">
        <f>_xll.qlInterestRateIndexMaturity($AA$21,AF1472,)</f>
        <v>49795</v>
      </c>
      <c r="AH1472" s="43" t="e">
        <f>_xll.qlTenorBasisValue(TenorBasis3M,AF1472,_xll.ohTrigger(trigger,$AA$36))</f>
        <v>#NUM!</v>
      </c>
      <c r="AI1472" s="90" t="e">
        <f>_xll.qlTenorBasisForwardRate(TenorBasis3M,AF1472,_xll.ohTrigger(trigger,$AA$36))</f>
        <v>#NUM!</v>
      </c>
      <c r="AJ1472" s="90">
        <f>_xll.qlIndexFixing($AA$21,$AE1472,TRUE,_xll.ohTrigger(trigger))</f>
        <v>1.7720221683754644E-2</v>
      </c>
      <c r="AK1472" s="43" t="e">
        <f>_xll.qlIndexFixing($AA$6,$AE1472,TRUE,trigger)</f>
        <v>#NUM!</v>
      </c>
      <c r="AL1472" s="45" t="e">
        <f t="shared" si="38"/>
        <v>#NUM!</v>
      </c>
    </row>
    <row r="1473" spans="30:38" x14ac:dyDescent="0.2">
      <c r="AD1473" s="122" t="s">
        <v>88</v>
      </c>
      <c r="AE1473" s="40">
        <f>_xll.qlInterestRateIndexFixingDate($AA$21,AF1473)</f>
        <v>49710</v>
      </c>
      <c r="AF1473" s="40">
        <f>_xll.qlCalendarAdvance(calendar,$AF1472,AD1473,,,trigger)</f>
        <v>49712</v>
      </c>
      <c r="AG1473" s="40">
        <f>_xll.qlInterestRateIndexMaturity($AA$21,AF1473,)</f>
        <v>49802</v>
      </c>
      <c r="AH1473" s="43" t="e">
        <f>_xll.qlTenorBasisValue(TenorBasis3M,AF1473,_xll.ohTrigger(trigger,$AA$36))</f>
        <v>#NUM!</v>
      </c>
      <c r="AI1473" s="90" t="e">
        <f>_xll.qlTenorBasisForwardRate(TenorBasis3M,AF1473,_xll.ohTrigger(trigger,$AA$36))</f>
        <v>#NUM!</v>
      </c>
      <c r="AJ1473" s="90">
        <f>_xll.qlIndexFixing($AA$21,$AE1473,TRUE,_xll.ohTrigger(trigger))</f>
        <v>1.7704860455685534E-2</v>
      </c>
      <c r="AK1473" s="43" t="e">
        <f>_xll.qlIndexFixing($AA$6,$AE1473,TRUE,trigger)</f>
        <v>#NUM!</v>
      </c>
      <c r="AL1473" s="45" t="e">
        <f t="shared" si="38"/>
        <v>#NUM!</v>
      </c>
    </row>
    <row r="1474" spans="30:38" x14ac:dyDescent="0.2">
      <c r="AD1474" s="122" t="s">
        <v>88</v>
      </c>
      <c r="AE1474" s="40">
        <f>_xll.qlInterestRateIndexFixingDate($AA$21,AF1474)</f>
        <v>49717</v>
      </c>
      <c r="AF1474" s="40">
        <f>_xll.qlCalendarAdvance(calendar,$AF1473,AD1474,,,trigger)</f>
        <v>49719</v>
      </c>
      <c r="AG1474" s="40">
        <f>_xll.qlInterestRateIndexMaturity($AA$21,AF1474,)</f>
        <v>49809</v>
      </c>
      <c r="AH1474" s="43" t="e">
        <f>_xll.qlTenorBasisValue(TenorBasis3M,AF1474,_xll.ohTrigger(trigger,$AA$36))</f>
        <v>#NUM!</v>
      </c>
      <c r="AI1474" s="90" t="e">
        <f>_xll.qlTenorBasisForwardRate(TenorBasis3M,AF1474,_xll.ohTrigger(trigger,$AA$36))</f>
        <v>#NUM!</v>
      </c>
      <c r="AJ1474" s="90">
        <f>_xll.qlIndexFixing($AA$21,$AE1474,TRUE,_xll.ohTrigger(trigger))</f>
        <v>1.7689544078251629E-2</v>
      </c>
      <c r="AK1474" s="43" t="e">
        <f>_xll.qlIndexFixing($AA$6,$AE1474,TRUE,trigger)</f>
        <v>#NUM!</v>
      </c>
      <c r="AL1474" s="45" t="e">
        <f t="shared" si="38"/>
        <v>#NUM!</v>
      </c>
    </row>
    <row r="1475" spans="30:38" x14ac:dyDescent="0.2">
      <c r="AD1475" s="122" t="s">
        <v>88</v>
      </c>
      <c r="AE1475" s="40">
        <f>_xll.qlInterestRateIndexFixingDate($AA$21,AF1475)</f>
        <v>49724</v>
      </c>
      <c r="AF1475" s="40">
        <f>_xll.qlCalendarAdvance(calendar,$AF1474,AD1475,,,trigger)</f>
        <v>49726</v>
      </c>
      <c r="AG1475" s="40">
        <f>_xll.qlInterestRateIndexMaturity($AA$21,AF1475,)</f>
        <v>49816</v>
      </c>
      <c r="AH1475" s="43" t="e">
        <f>_xll.qlTenorBasisValue(TenorBasis3M,AF1475,_xll.ohTrigger(trigger,$AA$36))</f>
        <v>#NUM!</v>
      </c>
      <c r="AI1475" s="90" t="e">
        <f>_xll.qlTenorBasisForwardRate(TenorBasis3M,AF1475,_xll.ohTrigger(trigger,$AA$36))</f>
        <v>#NUM!</v>
      </c>
      <c r="AJ1475" s="90">
        <f>_xll.qlIndexFixing($AA$21,$AE1475,TRUE,_xll.ohTrigger(trigger))</f>
        <v>1.7674272550939563E-2</v>
      </c>
      <c r="AK1475" s="43" t="e">
        <f>_xll.qlIndexFixing($AA$6,$AE1475,TRUE,trigger)</f>
        <v>#NUM!</v>
      </c>
      <c r="AL1475" s="45" t="e">
        <f t="shared" si="38"/>
        <v>#NUM!</v>
      </c>
    </row>
    <row r="1476" spans="30:38" x14ac:dyDescent="0.2">
      <c r="AD1476" s="122" t="s">
        <v>88</v>
      </c>
      <c r="AE1476" s="40">
        <f>_xll.qlInterestRateIndexFixingDate($AA$21,AF1476)</f>
        <v>49731</v>
      </c>
      <c r="AF1476" s="40">
        <f>_xll.qlCalendarAdvance(calendar,$AF1475,AD1476,,,trigger)</f>
        <v>49733</v>
      </c>
      <c r="AG1476" s="40">
        <f>_xll.qlInterestRateIndexMaturity($AA$21,AF1476,)</f>
        <v>49823</v>
      </c>
      <c r="AH1476" s="43" t="e">
        <f>_xll.qlTenorBasisValue(TenorBasis3M,AF1476,_xll.ohTrigger(trigger,$AA$36))</f>
        <v>#NUM!</v>
      </c>
      <c r="AI1476" s="90" t="e">
        <f>_xll.qlTenorBasisForwardRate(TenorBasis3M,AF1476,_xll.ohTrigger(trigger,$AA$36))</f>
        <v>#NUM!</v>
      </c>
      <c r="AJ1476" s="90">
        <f>_xll.qlIndexFixing($AA$21,$AE1476,TRUE,_xll.ohTrigger(trigger))</f>
        <v>1.7659045873236856E-2</v>
      </c>
      <c r="AK1476" s="43" t="e">
        <f>_xll.qlIndexFixing($AA$6,$AE1476,TRUE,trigger)</f>
        <v>#NUM!</v>
      </c>
      <c r="AL1476" s="45" t="e">
        <f t="shared" ref="AL1476:AL1539" si="39">(AJ1476-AK1476)*10000</f>
        <v>#NUM!</v>
      </c>
    </row>
    <row r="1477" spans="30:38" x14ac:dyDescent="0.2">
      <c r="AD1477" s="122" t="s">
        <v>88</v>
      </c>
      <c r="AE1477" s="40">
        <f>_xll.qlInterestRateIndexFixingDate($AA$21,AF1477)</f>
        <v>49738</v>
      </c>
      <c r="AF1477" s="40">
        <f>_xll.qlCalendarAdvance(calendar,$AF1476,AD1477,,,trigger)</f>
        <v>49740</v>
      </c>
      <c r="AG1477" s="40">
        <f>_xll.qlInterestRateIndexMaturity($AA$21,AF1477,)</f>
        <v>49832</v>
      </c>
      <c r="AH1477" s="43" t="e">
        <f>_xll.qlTenorBasisValue(TenorBasis3M,AF1477,_xll.ohTrigger(trigger,$AA$36))</f>
        <v>#NUM!</v>
      </c>
      <c r="AI1477" s="90" t="e">
        <f>_xll.qlTenorBasisForwardRate(TenorBasis3M,AF1477,_xll.ohTrigger(trigger,$AA$36))</f>
        <v>#NUM!</v>
      </c>
      <c r="AJ1477" s="90">
        <f>_xll.qlIndexFixing($AA$21,$AE1477,TRUE,_xll.ohTrigger(trigger))</f>
        <v>1.7642576024919296E-2</v>
      </c>
      <c r="AK1477" s="43" t="e">
        <f>_xll.qlIndexFixing($AA$6,$AE1477,TRUE,trigger)</f>
        <v>#NUM!</v>
      </c>
      <c r="AL1477" s="45" t="e">
        <f t="shared" si="39"/>
        <v>#NUM!</v>
      </c>
    </row>
    <row r="1478" spans="30:38" x14ac:dyDescent="0.2">
      <c r="AD1478" s="122" t="s">
        <v>88</v>
      </c>
      <c r="AE1478" s="40">
        <f>_xll.qlInterestRateIndexFixingDate($AA$21,AF1478)</f>
        <v>49745</v>
      </c>
      <c r="AF1478" s="40">
        <f>_xll.qlCalendarAdvance(calendar,$AF1477,AD1478,,,trigger)</f>
        <v>49747</v>
      </c>
      <c r="AG1478" s="40">
        <f>_xll.qlInterestRateIndexMaturity($AA$21,AF1478,)</f>
        <v>49839</v>
      </c>
      <c r="AH1478" s="43" t="e">
        <f>_xll.qlTenorBasisValue(TenorBasis3M,AF1478,_xll.ohTrigger(trigger,$AA$36))</f>
        <v>#NUM!</v>
      </c>
      <c r="AI1478" s="90" t="e">
        <f>_xll.qlTenorBasisForwardRate(TenorBasis3M,AF1478,_xll.ohTrigger(trigger,$AA$36))</f>
        <v>#NUM!</v>
      </c>
      <c r="AJ1478" s="90">
        <f>_xll.qlIndexFixing($AA$21,$AE1478,TRUE,_xll.ohTrigger(trigger))</f>
        <v>1.7627443972642865E-2</v>
      </c>
      <c r="AK1478" s="43" t="e">
        <f>_xll.qlIndexFixing($AA$6,$AE1478,TRUE,trigger)</f>
        <v>#NUM!</v>
      </c>
      <c r="AL1478" s="45" t="e">
        <f t="shared" si="39"/>
        <v>#NUM!</v>
      </c>
    </row>
    <row r="1479" spans="30:38" x14ac:dyDescent="0.2">
      <c r="AD1479" s="122" t="s">
        <v>88</v>
      </c>
      <c r="AE1479" s="40">
        <f>_xll.qlInterestRateIndexFixingDate($AA$21,AF1479)</f>
        <v>49752</v>
      </c>
      <c r="AF1479" s="40">
        <f>_xll.qlCalendarAdvance(calendar,$AF1478,AD1479,,,trigger)</f>
        <v>49754</v>
      </c>
      <c r="AG1479" s="40">
        <f>_xll.qlInterestRateIndexMaturity($AA$21,AF1479,)</f>
        <v>49846</v>
      </c>
      <c r="AH1479" s="43" t="e">
        <f>_xll.qlTenorBasisValue(TenorBasis3M,AF1479,_xll.ohTrigger(trigger,$AA$36))</f>
        <v>#NUM!</v>
      </c>
      <c r="AI1479" s="90" t="e">
        <f>_xll.qlTenorBasisForwardRate(TenorBasis3M,AF1479,_xll.ohTrigger(trigger,$AA$36))</f>
        <v>#NUM!</v>
      </c>
      <c r="AJ1479" s="90">
        <f>_xll.qlIndexFixing($AA$21,$AE1479,TRUE,_xll.ohTrigger(trigger))</f>
        <v>1.7612356774024614E-2</v>
      </c>
      <c r="AK1479" s="43" t="e">
        <f>_xll.qlIndexFixing($AA$6,$AE1479,TRUE,trigger)</f>
        <v>#NUM!</v>
      </c>
      <c r="AL1479" s="45" t="e">
        <f t="shared" si="39"/>
        <v>#NUM!</v>
      </c>
    </row>
    <row r="1480" spans="30:38" x14ac:dyDescent="0.2">
      <c r="AD1480" s="122" t="s">
        <v>88</v>
      </c>
      <c r="AE1480" s="40">
        <f>_xll.qlInterestRateIndexFixingDate($AA$21,AF1480)</f>
        <v>49759</v>
      </c>
      <c r="AF1480" s="40">
        <f>_xll.qlCalendarAdvance(calendar,$AF1479,AD1480,,,trigger)</f>
        <v>49761</v>
      </c>
      <c r="AG1480" s="40">
        <f>_xll.qlInterestRateIndexMaturity($AA$21,AF1480,)</f>
        <v>49853</v>
      </c>
      <c r="AH1480" s="43" t="e">
        <f>_xll.qlTenorBasisValue(TenorBasis3M,AF1480,_xll.ohTrigger(trigger,$AA$36))</f>
        <v>#NUM!</v>
      </c>
      <c r="AI1480" s="90" t="e">
        <f>_xll.qlTenorBasisForwardRate(TenorBasis3M,AF1480,_xll.ohTrigger(trigger,$AA$36))</f>
        <v>#NUM!</v>
      </c>
      <c r="AJ1480" s="90">
        <f>_xll.qlIndexFixing($AA$21,$AE1480,TRUE,_xll.ohTrigger(trigger))</f>
        <v>1.759731442855017E-2</v>
      </c>
      <c r="AK1480" s="43" t="e">
        <f>_xll.qlIndexFixing($AA$6,$AE1480,TRUE,trigger)</f>
        <v>#NUM!</v>
      </c>
      <c r="AL1480" s="45" t="e">
        <f t="shared" si="39"/>
        <v>#NUM!</v>
      </c>
    </row>
    <row r="1481" spans="30:38" x14ac:dyDescent="0.2">
      <c r="AD1481" s="122" t="s">
        <v>88</v>
      </c>
      <c r="AE1481" s="40">
        <f>_xll.qlInterestRateIndexFixingDate($AA$21,AF1481)</f>
        <v>49766</v>
      </c>
      <c r="AF1481" s="40">
        <f>_xll.qlCalendarAdvance(calendar,$AF1480,AD1481,,,trigger)</f>
        <v>49768</v>
      </c>
      <c r="AG1481" s="40">
        <f>_xll.qlInterestRateIndexMaturity($AA$21,AF1481,)</f>
        <v>49859</v>
      </c>
      <c r="AH1481" s="43" t="e">
        <f>_xll.qlTenorBasisValue(TenorBasis3M,AF1481,_xll.ohTrigger(trigger,$AA$36))</f>
        <v>#NUM!</v>
      </c>
      <c r="AI1481" s="90" t="e">
        <f>_xll.qlTenorBasisForwardRate(TenorBasis3M,AF1481,_xll.ohTrigger(trigger,$AA$36))</f>
        <v>#NUM!</v>
      </c>
      <c r="AJ1481" s="90">
        <f>_xll.qlIndexFixing($AA$21,$AE1481,TRUE,_xll.ohTrigger(trigger))</f>
        <v>1.7582950965740262E-2</v>
      </c>
      <c r="AK1481" s="43" t="e">
        <f>_xll.qlIndexFixing($AA$6,$AE1481,TRUE,trigger)</f>
        <v>#NUM!</v>
      </c>
      <c r="AL1481" s="45" t="e">
        <f t="shared" si="39"/>
        <v>#NUM!</v>
      </c>
    </row>
    <row r="1482" spans="30:38" x14ac:dyDescent="0.2">
      <c r="AD1482" s="122" t="s">
        <v>88</v>
      </c>
      <c r="AE1482" s="40">
        <f>_xll.qlInterestRateIndexFixingDate($AA$21,AF1482)</f>
        <v>49773</v>
      </c>
      <c r="AF1482" s="40">
        <f>_xll.qlCalendarAdvance(calendar,$AF1481,AD1482,,,trigger)</f>
        <v>49775</v>
      </c>
      <c r="AG1482" s="40">
        <f>_xll.qlInterestRateIndexMaturity($AA$21,AF1482,)</f>
        <v>49866</v>
      </c>
      <c r="AH1482" s="43" t="e">
        <f>_xll.qlTenorBasisValue(TenorBasis3M,AF1482,_xll.ohTrigger(trigger,$AA$36))</f>
        <v>#NUM!</v>
      </c>
      <c r="AI1482" s="90" t="e">
        <f>_xll.qlTenorBasisForwardRate(TenorBasis3M,AF1482,_xll.ohTrigger(trigger,$AA$36))</f>
        <v>#NUM!</v>
      </c>
      <c r="AJ1482" s="90">
        <f>_xll.qlIndexFixing($AA$21,$AE1482,TRUE,_xll.ohTrigger(trigger))</f>
        <v>1.7567995849853489E-2</v>
      </c>
      <c r="AK1482" s="43" t="e">
        <f>_xll.qlIndexFixing($AA$6,$AE1482,TRUE,trigger)</f>
        <v>#NUM!</v>
      </c>
      <c r="AL1482" s="45" t="e">
        <f t="shared" si="39"/>
        <v>#NUM!</v>
      </c>
    </row>
    <row r="1483" spans="30:38" x14ac:dyDescent="0.2">
      <c r="AD1483" s="122" t="s">
        <v>88</v>
      </c>
      <c r="AE1483" s="40">
        <f>_xll.qlInterestRateIndexFixingDate($AA$21,AF1483)</f>
        <v>49780</v>
      </c>
      <c r="AF1483" s="40">
        <f>_xll.qlCalendarAdvance(calendar,$AF1482,AD1483,,,trigger)</f>
        <v>49782</v>
      </c>
      <c r="AG1483" s="40">
        <f>_xll.qlInterestRateIndexMaturity($AA$21,AF1483,)</f>
        <v>49873</v>
      </c>
      <c r="AH1483" s="43" t="e">
        <f>_xll.qlTenorBasisValue(TenorBasis3M,AF1483,_xll.ohTrigger(trigger,$AA$36))</f>
        <v>#NUM!</v>
      </c>
      <c r="AI1483" s="90" t="e">
        <f>_xll.qlTenorBasisForwardRate(TenorBasis3M,AF1483,_xll.ohTrigger(trigger,$AA$36))</f>
        <v>#NUM!</v>
      </c>
      <c r="AJ1483" s="90">
        <f>_xll.qlIndexFixing($AA$21,$AE1483,TRUE,_xll.ohTrigger(trigger))</f>
        <v>1.7553085582807843E-2</v>
      </c>
      <c r="AK1483" s="43" t="e">
        <f>_xll.qlIndexFixing($AA$6,$AE1483,TRUE,trigger)</f>
        <v>#NUM!</v>
      </c>
      <c r="AL1483" s="45" t="e">
        <f t="shared" si="39"/>
        <v>#NUM!</v>
      </c>
    </row>
    <row r="1484" spans="30:38" x14ac:dyDescent="0.2">
      <c r="AD1484" s="122" t="s">
        <v>88</v>
      </c>
      <c r="AE1484" s="40">
        <f>_xll.qlInterestRateIndexFixingDate($AA$21,AF1484)</f>
        <v>49787</v>
      </c>
      <c r="AF1484" s="40">
        <f>_xll.qlCalendarAdvance(calendar,$AF1483,AD1484,,,trigger)</f>
        <v>49789</v>
      </c>
      <c r="AG1484" s="40">
        <f>_xll.qlInterestRateIndexMaturity($AA$21,AF1484,)</f>
        <v>49880</v>
      </c>
      <c r="AH1484" s="43" t="e">
        <f>_xll.qlTenorBasisValue(TenorBasis3M,AF1484,_xll.ohTrigger(trigger,$AA$36))</f>
        <v>#NUM!</v>
      </c>
      <c r="AI1484" s="90" t="e">
        <f>_xll.qlTenorBasisForwardRate(TenorBasis3M,AF1484,_xll.ohTrigger(trigger,$AA$36))</f>
        <v>#NUM!</v>
      </c>
      <c r="AJ1484" s="90">
        <f>_xll.qlIndexFixing($AA$21,$AE1484,TRUE,_xll.ohTrigger(trigger))</f>
        <v>1.7538220164096473E-2</v>
      </c>
      <c r="AK1484" s="43" t="e">
        <f>_xll.qlIndexFixing($AA$6,$AE1484,TRUE,trigger)</f>
        <v>#NUM!</v>
      </c>
      <c r="AL1484" s="45" t="e">
        <f t="shared" si="39"/>
        <v>#NUM!</v>
      </c>
    </row>
    <row r="1485" spans="30:38" x14ac:dyDescent="0.2">
      <c r="AD1485" s="122" t="s">
        <v>88</v>
      </c>
      <c r="AE1485" s="40">
        <f>_xll.qlInterestRateIndexFixingDate($AA$21,AF1485)</f>
        <v>49794</v>
      </c>
      <c r="AF1485" s="40">
        <f>_xll.qlCalendarAdvance(calendar,$AF1484,AD1485,,,trigger)</f>
        <v>49797</v>
      </c>
      <c r="AG1485" s="40">
        <f>_xll.qlInterestRateIndexMaturity($AA$21,AF1485,)</f>
        <v>49891</v>
      </c>
      <c r="AH1485" s="43" t="e">
        <f>_xll.qlTenorBasisValue(TenorBasis3M,AF1485,_xll.ohTrigger(trigger,$AA$36))</f>
        <v>#NUM!</v>
      </c>
      <c r="AI1485" s="90" t="e">
        <f>_xll.qlTenorBasisForwardRate(TenorBasis3M,AF1485,_xll.ohTrigger(trigger,$AA$36))</f>
        <v>#NUM!</v>
      </c>
      <c r="AJ1485" s="90">
        <f>_xll.qlIndexFixing($AA$21,$AE1485,TRUE,_xll.ohTrigger(trigger))</f>
        <v>1.751941540699176E-2</v>
      </c>
      <c r="AK1485" s="43" t="e">
        <f>_xll.qlIndexFixing($AA$6,$AE1485,TRUE,trigger)</f>
        <v>#NUM!</v>
      </c>
      <c r="AL1485" s="45" t="e">
        <f t="shared" si="39"/>
        <v>#NUM!</v>
      </c>
    </row>
    <row r="1486" spans="30:38" x14ac:dyDescent="0.2">
      <c r="AD1486" s="122" t="s">
        <v>88</v>
      </c>
      <c r="AE1486" s="40">
        <f>_xll.qlInterestRateIndexFixingDate($AA$21,AF1486)</f>
        <v>49802</v>
      </c>
      <c r="AF1486" s="40">
        <f>_xll.qlCalendarAdvance(calendar,$AF1485,AD1486,,,trigger)</f>
        <v>49804</v>
      </c>
      <c r="AG1486" s="40">
        <f>_xll.qlInterestRateIndexMaturity($AA$21,AF1486,)</f>
        <v>49898</v>
      </c>
      <c r="AH1486" s="43" t="e">
        <f>_xll.qlTenorBasisValue(TenorBasis3M,AF1486,_xll.ohTrigger(trigger,$AA$36))</f>
        <v>#NUM!</v>
      </c>
      <c r="AI1486" s="90" t="e">
        <f>_xll.qlTenorBasisForwardRate(TenorBasis3M,AF1486,_xll.ohTrigger(trigger,$AA$36))</f>
        <v>#NUM!</v>
      </c>
      <c r="AJ1486" s="90">
        <f>_xll.qlIndexFixing($AA$21,$AE1486,TRUE,_xll.ohTrigger(trigger))</f>
        <v>1.7504653550967392E-2</v>
      </c>
      <c r="AK1486" s="43" t="e">
        <f>_xll.qlIndexFixing($AA$6,$AE1486,TRUE,trigger)</f>
        <v>#NUM!</v>
      </c>
      <c r="AL1486" s="45" t="e">
        <f t="shared" si="39"/>
        <v>#NUM!</v>
      </c>
    </row>
    <row r="1487" spans="30:38" x14ac:dyDescent="0.2">
      <c r="AD1487" s="122" t="s">
        <v>88</v>
      </c>
      <c r="AE1487" s="40">
        <f>_xll.qlInterestRateIndexFixingDate($AA$21,AF1487)</f>
        <v>49809</v>
      </c>
      <c r="AF1487" s="40">
        <f>_xll.qlCalendarAdvance(calendar,$AF1486,AD1487,,,trigger)</f>
        <v>49811</v>
      </c>
      <c r="AG1487" s="40">
        <f>_xll.qlInterestRateIndexMaturity($AA$21,AF1487,)</f>
        <v>49905</v>
      </c>
      <c r="AH1487" s="43" t="e">
        <f>_xll.qlTenorBasisValue(TenorBasis3M,AF1487,_xll.ohTrigger(trigger,$AA$36))</f>
        <v>#NUM!</v>
      </c>
      <c r="AI1487" s="90" t="e">
        <f>_xll.qlTenorBasisForwardRate(TenorBasis3M,AF1487,_xll.ohTrigger(trigger,$AA$36))</f>
        <v>#NUM!</v>
      </c>
      <c r="AJ1487" s="90">
        <f>_xll.qlIndexFixing($AA$21,$AE1487,TRUE,_xll.ohTrigger(trigger))</f>
        <v>1.7489936549926581E-2</v>
      </c>
      <c r="AK1487" s="43" t="e">
        <f>_xll.qlIndexFixing($AA$6,$AE1487,TRUE,trigger)</f>
        <v>#NUM!</v>
      </c>
      <c r="AL1487" s="45" t="e">
        <f t="shared" si="39"/>
        <v>#NUM!</v>
      </c>
    </row>
    <row r="1488" spans="30:38" x14ac:dyDescent="0.2">
      <c r="AD1488" s="122" t="s">
        <v>88</v>
      </c>
      <c r="AE1488" s="40">
        <f>_xll.qlInterestRateIndexFixingDate($AA$21,AF1488)</f>
        <v>49816</v>
      </c>
      <c r="AF1488" s="40">
        <f>_xll.qlCalendarAdvance(calendar,$AF1487,AD1488,,,trigger)</f>
        <v>49818</v>
      </c>
      <c r="AG1488" s="40">
        <f>_xll.qlInterestRateIndexMaturity($AA$21,AF1488,)</f>
        <v>49912</v>
      </c>
      <c r="AH1488" s="43" t="e">
        <f>_xll.qlTenorBasisValue(TenorBasis3M,AF1488,_xll.ohTrigger(trigger,$AA$36))</f>
        <v>#NUM!</v>
      </c>
      <c r="AI1488" s="90" t="e">
        <f>_xll.qlTenorBasisForwardRate(TenorBasis3M,AF1488,_xll.ohTrigger(trigger,$AA$36))</f>
        <v>#NUM!</v>
      </c>
      <c r="AJ1488" s="90">
        <f>_xll.qlIndexFixing($AA$21,$AE1488,TRUE,_xll.ohTrigger(trigger))</f>
        <v>1.7475264403355697E-2</v>
      </c>
      <c r="AK1488" s="43" t="e">
        <f>_xll.qlIndexFixing($AA$6,$AE1488,TRUE,trigger)</f>
        <v>#NUM!</v>
      </c>
      <c r="AL1488" s="45" t="e">
        <f t="shared" si="39"/>
        <v>#NUM!</v>
      </c>
    </row>
    <row r="1489" spans="30:38" x14ac:dyDescent="0.2">
      <c r="AD1489" s="122" t="s">
        <v>88</v>
      </c>
      <c r="AE1489" s="40">
        <f>_xll.qlInterestRateIndexFixingDate($AA$21,AF1489)</f>
        <v>49823</v>
      </c>
      <c r="AF1489" s="40">
        <f>_xll.qlCalendarAdvance(calendar,$AF1488,AD1489,,,trigger)</f>
        <v>49825</v>
      </c>
      <c r="AG1489" s="40">
        <f>_xll.qlInterestRateIndexMaturity($AA$21,AF1489,)</f>
        <v>49916</v>
      </c>
      <c r="AH1489" s="43" t="e">
        <f>_xll.qlTenorBasisValue(TenorBasis3M,AF1489,_xll.ohTrigger(trigger,$AA$36))</f>
        <v>#NUM!</v>
      </c>
      <c r="AI1489" s="90" t="e">
        <f>_xll.qlTenorBasisForwardRate(TenorBasis3M,AF1489,_xll.ohTrigger(trigger,$AA$36))</f>
        <v>#NUM!</v>
      </c>
      <c r="AJ1489" s="90">
        <f>_xll.qlIndexFixing($AA$21,$AE1489,TRUE,_xll.ohTrigger(trigger))</f>
        <v>1.7462477841106203E-2</v>
      </c>
      <c r="AK1489" s="43" t="e">
        <f>_xll.qlIndexFixing($AA$6,$AE1489,TRUE,trigger)</f>
        <v>#NUM!</v>
      </c>
      <c r="AL1489" s="45" t="e">
        <f t="shared" si="39"/>
        <v>#NUM!</v>
      </c>
    </row>
    <row r="1490" spans="30:38" x14ac:dyDescent="0.2">
      <c r="AD1490" s="122" t="s">
        <v>88</v>
      </c>
      <c r="AE1490" s="40">
        <f>_xll.qlInterestRateIndexFixingDate($AA$21,AF1490)</f>
        <v>49830</v>
      </c>
      <c r="AF1490" s="40">
        <f>_xll.qlCalendarAdvance(calendar,$AF1489,AD1490,,,trigger)</f>
        <v>49832</v>
      </c>
      <c r="AG1490" s="40">
        <f>_xll.qlInterestRateIndexMaturity($AA$21,AF1490,)</f>
        <v>49926</v>
      </c>
      <c r="AH1490" s="43" t="e">
        <f>_xll.qlTenorBasisValue(TenorBasis3M,AF1490,_xll.ohTrigger(trigger,$AA$36))</f>
        <v>#NUM!</v>
      </c>
      <c r="AI1490" s="90" t="e">
        <f>_xll.qlTenorBasisForwardRate(TenorBasis3M,AF1490,_xll.ohTrigger(trigger,$AA$36))</f>
        <v>#NUM!</v>
      </c>
      <c r="AJ1490" s="90">
        <f>_xll.qlIndexFixing($AA$21,$AE1490,TRUE,_xll.ohTrigger(trigger))</f>
        <v>1.7446054671571728E-2</v>
      </c>
      <c r="AK1490" s="43" t="e">
        <f>_xll.qlIndexFixing($AA$6,$AE1490,TRUE,trigger)</f>
        <v>#NUM!</v>
      </c>
      <c r="AL1490" s="45" t="e">
        <f t="shared" si="39"/>
        <v>#NUM!</v>
      </c>
    </row>
    <row r="1491" spans="30:38" x14ac:dyDescent="0.2">
      <c r="AD1491" s="122" t="s">
        <v>88</v>
      </c>
      <c r="AE1491" s="40">
        <f>_xll.qlInterestRateIndexFixingDate($AA$21,AF1491)</f>
        <v>49837</v>
      </c>
      <c r="AF1491" s="40">
        <f>_xll.qlCalendarAdvance(calendar,$AF1490,AD1491,,,trigger)</f>
        <v>49839</v>
      </c>
      <c r="AG1491" s="40">
        <f>_xll.qlInterestRateIndexMaturity($AA$21,AF1491,)</f>
        <v>49933</v>
      </c>
      <c r="AH1491" s="43" t="e">
        <f>_xll.qlTenorBasisValue(TenorBasis3M,AF1491,_xll.ohTrigger(trigger,$AA$36))</f>
        <v>#NUM!</v>
      </c>
      <c r="AI1491" s="90" t="e">
        <f>_xll.qlTenorBasisForwardRate(TenorBasis3M,AF1491,_xll.ohTrigger(trigger,$AA$36))</f>
        <v>#NUM!</v>
      </c>
      <c r="AJ1491" s="90">
        <f>_xll.qlIndexFixing($AA$21,$AE1491,TRUE,_xll.ohTrigger(trigger))</f>
        <v>1.7431517085339035E-2</v>
      </c>
      <c r="AK1491" s="43" t="e">
        <f>_xll.qlIndexFixing($AA$6,$AE1491,TRUE,trigger)</f>
        <v>#NUM!</v>
      </c>
      <c r="AL1491" s="45" t="e">
        <f t="shared" si="39"/>
        <v>#NUM!</v>
      </c>
    </row>
    <row r="1492" spans="30:38" x14ac:dyDescent="0.2">
      <c r="AD1492" s="122" t="s">
        <v>88</v>
      </c>
      <c r="AE1492" s="40">
        <f>_xll.qlInterestRateIndexFixingDate($AA$21,AF1492)</f>
        <v>49844</v>
      </c>
      <c r="AF1492" s="40">
        <f>_xll.qlCalendarAdvance(calendar,$AF1491,AD1492,,,trigger)</f>
        <v>49846</v>
      </c>
      <c r="AG1492" s="40">
        <f>_xll.qlInterestRateIndexMaturity($AA$21,AF1492,)</f>
        <v>49940</v>
      </c>
      <c r="AH1492" s="43" t="e">
        <f>_xll.qlTenorBasisValue(TenorBasis3M,AF1492,_xll.ohTrigger(trigger,$AA$36))</f>
        <v>#NUM!</v>
      </c>
      <c r="AI1492" s="90" t="e">
        <f>_xll.qlTenorBasisForwardRate(TenorBasis3M,AF1492,_xll.ohTrigger(trigger,$AA$36))</f>
        <v>#NUM!</v>
      </c>
      <c r="AJ1492" s="90">
        <f>_xll.qlIndexFixing($AA$21,$AE1492,TRUE,_xll.ohTrigger(trigger))</f>
        <v>1.7417024351533646E-2</v>
      </c>
      <c r="AK1492" s="43" t="e">
        <f>_xll.qlIndexFixing($AA$6,$AE1492,TRUE,trigger)</f>
        <v>#NUM!</v>
      </c>
      <c r="AL1492" s="45" t="e">
        <f t="shared" si="39"/>
        <v>#NUM!</v>
      </c>
    </row>
    <row r="1493" spans="30:38" x14ac:dyDescent="0.2">
      <c r="AD1493" s="122" t="s">
        <v>88</v>
      </c>
      <c r="AE1493" s="40">
        <f>_xll.qlInterestRateIndexFixingDate($AA$21,AF1493)</f>
        <v>49851</v>
      </c>
      <c r="AF1493" s="40">
        <f>_xll.qlCalendarAdvance(calendar,$AF1492,AD1493,,,trigger)</f>
        <v>49853</v>
      </c>
      <c r="AG1493" s="40">
        <f>_xll.qlInterestRateIndexMaturity($AA$21,AF1493,)</f>
        <v>49947</v>
      </c>
      <c r="AH1493" s="43" t="e">
        <f>_xll.qlTenorBasisValue(TenorBasis3M,AF1493,_xll.ohTrigger(trigger,$AA$36))</f>
        <v>#NUM!</v>
      </c>
      <c r="AI1493" s="90" t="e">
        <f>_xll.qlTenorBasisForwardRate(TenorBasis3M,AF1493,_xll.ohTrigger(trigger,$AA$36))</f>
        <v>#NUM!</v>
      </c>
      <c r="AJ1493" s="90">
        <f>_xll.qlIndexFixing($AA$21,$AE1493,TRUE,_xll.ohTrigger(trigger))</f>
        <v>1.7402576469649583E-2</v>
      </c>
      <c r="AK1493" s="43" t="e">
        <f>_xll.qlIndexFixing($AA$6,$AE1493,TRUE,trigger)</f>
        <v>#NUM!</v>
      </c>
      <c r="AL1493" s="45" t="e">
        <f t="shared" si="39"/>
        <v>#NUM!</v>
      </c>
    </row>
    <row r="1494" spans="30:38" x14ac:dyDescent="0.2">
      <c r="AD1494" s="122" t="s">
        <v>88</v>
      </c>
      <c r="AE1494" s="40">
        <f>_xll.qlInterestRateIndexFixingDate($AA$21,AF1494)</f>
        <v>49858</v>
      </c>
      <c r="AF1494" s="40">
        <f>_xll.qlCalendarAdvance(calendar,$AF1493,AD1494,,,trigger)</f>
        <v>49860</v>
      </c>
      <c r="AG1494" s="40">
        <f>_xll.qlInterestRateIndexMaturity($AA$21,AF1494,)</f>
        <v>49954</v>
      </c>
      <c r="AH1494" s="43" t="e">
        <f>_xll.qlTenorBasisValue(TenorBasis3M,AF1494,_xll.ohTrigger(trigger,$AA$36))</f>
        <v>#NUM!</v>
      </c>
      <c r="AI1494" s="90" t="e">
        <f>_xll.qlTenorBasisForwardRate(TenorBasis3M,AF1494,_xll.ohTrigger(trigger,$AA$36))</f>
        <v>#NUM!</v>
      </c>
      <c r="AJ1494" s="90">
        <f>_xll.qlIndexFixing($AA$21,$AE1494,TRUE,_xll.ohTrigger(trigger))</f>
        <v>1.7388173439182569E-2</v>
      </c>
      <c r="AK1494" s="43" t="e">
        <f>_xll.qlIndexFixing($AA$6,$AE1494,TRUE,trigger)</f>
        <v>#NUM!</v>
      </c>
      <c r="AL1494" s="45" t="e">
        <f t="shared" si="39"/>
        <v>#NUM!</v>
      </c>
    </row>
    <row r="1495" spans="30:38" x14ac:dyDescent="0.2">
      <c r="AD1495" s="122" t="s">
        <v>88</v>
      </c>
      <c r="AE1495" s="40">
        <f>_xll.qlInterestRateIndexFixingDate($AA$21,AF1495)</f>
        <v>49865</v>
      </c>
      <c r="AF1495" s="40">
        <f>_xll.qlCalendarAdvance(calendar,$AF1494,AD1495,,,trigger)</f>
        <v>49867</v>
      </c>
      <c r="AG1495" s="40">
        <f>_xll.qlInterestRateIndexMaturity($AA$21,AF1495,)</f>
        <v>49961</v>
      </c>
      <c r="AH1495" s="43" t="e">
        <f>_xll.qlTenorBasisValue(TenorBasis3M,AF1495,_xll.ohTrigger(trigger,$AA$36))</f>
        <v>#NUM!</v>
      </c>
      <c r="AI1495" s="90" t="e">
        <f>_xll.qlTenorBasisForwardRate(TenorBasis3M,AF1495,_xll.ohTrigger(trigger,$AA$36))</f>
        <v>#NUM!</v>
      </c>
      <c r="AJ1495" s="90">
        <f>_xll.qlIndexFixing($AA$21,$AE1495,TRUE,_xll.ohTrigger(trigger))</f>
        <v>1.7373815259628323E-2</v>
      </c>
      <c r="AK1495" s="43" t="e">
        <f>_xll.qlIndexFixing($AA$6,$AE1495,TRUE,trigger)</f>
        <v>#NUM!</v>
      </c>
      <c r="AL1495" s="45" t="e">
        <f t="shared" si="39"/>
        <v>#NUM!</v>
      </c>
    </row>
    <row r="1496" spans="30:38" x14ac:dyDescent="0.2">
      <c r="AD1496" s="122" t="s">
        <v>88</v>
      </c>
      <c r="AE1496" s="40">
        <f>_xll.qlInterestRateIndexFixingDate($AA$21,AF1496)</f>
        <v>49872</v>
      </c>
      <c r="AF1496" s="40">
        <f>_xll.qlCalendarAdvance(calendar,$AF1495,AD1496,,,trigger)</f>
        <v>49874</v>
      </c>
      <c r="AG1496" s="40">
        <f>_xll.qlInterestRateIndexMaturity($AA$21,AF1496,)</f>
        <v>49968</v>
      </c>
      <c r="AH1496" s="43" t="e">
        <f>_xll.qlTenorBasisValue(TenorBasis3M,AF1496,_xll.ohTrigger(trigger,$AA$36))</f>
        <v>#NUM!</v>
      </c>
      <c r="AI1496" s="90" t="e">
        <f>_xll.qlTenorBasisForwardRate(TenorBasis3M,AF1496,_xll.ohTrigger(trigger,$AA$36))</f>
        <v>#NUM!</v>
      </c>
      <c r="AJ1496" s="90">
        <f>_xll.qlIndexFixing($AA$21,$AE1496,TRUE,_xll.ohTrigger(trigger))</f>
        <v>1.7359501930485122E-2</v>
      </c>
      <c r="AK1496" s="43" t="e">
        <f>_xll.qlIndexFixing($AA$6,$AE1496,TRUE,trigger)</f>
        <v>#NUM!</v>
      </c>
      <c r="AL1496" s="45" t="e">
        <f t="shared" si="39"/>
        <v>#NUM!</v>
      </c>
    </row>
    <row r="1497" spans="30:38" x14ac:dyDescent="0.2">
      <c r="AD1497" s="122" t="s">
        <v>88</v>
      </c>
      <c r="AE1497" s="40">
        <f>_xll.qlInterestRateIndexFixingDate($AA$21,AF1497)</f>
        <v>49879</v>
      </c>
      <c r="AF1497" s="40">
        <f>_xll.qlCalendarAdvance(calendar,$AF1496,AD1497,,,trigger)</f>
        <v>49881</v>
      </c>
      <c r="AG1497" s="40">
        <f>_xll.qlInterestRateIndexMaturity($AA$21,AF1497,)</f>
        <v>49975</v>
      </c>
      <c r="AH1497" s="43" t="e">
        <f>_xll.qlTenorBasisValue(TenorBasis3M,AF1497,_xll.ohTrigger(trigger,$AA$36))</f>
        <v>#NUM!</v>
      </c>
      <c r="AI1497" s="90" t="e">
        <f>_xll.qlTenorBasisForwardRate(TenorBasis3M,AF1497,_xll.ohTrigger(trigger,$AA$36))</f>
        <v>#NUM!</v>
      </c>
      <c r="AJ1497" s="90">
        <f>_xll.qlIndexFixing($AA$21,$AE1497,TRUE,_xll.ohTrigger(trigger))</f>
        <v>1.7345233451253793E-2</v>
      </c>
      <c r="AK1497" s="43" t="e">
        <f>_xll.qlIndexFixing($AA$6,$AE1497,TRUE,trigger)</f>
        <v>#NUM!</v>
      </c>
      <c r="AL1497" s="45" t="e">
        <f t="shared" si="39"/>
        <v>#NUM!</v>
      </c>
    </row>
    <row r="1498" spans="30:38" x14ac:dyDescent="0.2">
      <c r="AD1498" s="122" t="s">
        <v>88</v>
      </c>
      <c r="AE1498" s="40">
        <f>_xll.qlInterestRateIndexFixingDate($AA$21,AF1498)</f>
        <v>49886</v>
      </c>
      <c r="AF1498" s="40">
        <f>_xll.qlCalendarAdvance(calendar,$AF1497,AD1498,,,trigger)</f>
        <v>49888</v>
      </c>
      <c r="AG1498" s="40">
        <f>_xll.qlInterestRateIndexMaturity($AA$21,AF1498,)</f>
        <v>49982</v>
      </c>
      <c r="AH1498" s="43" t="e">
        <f>_xll.qlTenorBasisValue(TenorBasis3M,AF1498,_xll.ohTrigger(trigger,$AA$36))</f>
        <v>#NUM!</v>
      </c>
      <c r="AI1498" s="90" t="e">
        <f>_xll.qlTenorBasisForwardRate(TenorBasis3M,AF1498,_xll.ohTrigger(trigger,$AA$36))</f>
        <v>#NUM!</v>
      </c>
      <c r="AJ1498" s="90">
        <f>_xll.qlIndexFixing($AA$21,$AE1498,TRUE,_xll.ohTrigger(trigger))</f>
        <v>1.7331009821433457E-2</v>
      </c>
      <c r="AK1498" s="43" t="e">
        <f>_xll.qlIndexFixing($AA$6,$AE1498,TRUE,trigger)</f>
        <v>#NUM!</v>
      </c>
      <c r="AL1498" s="45" t="e">
        <f t="shared" si="39"/>
        <v>#NUM!</v>
      </c>
    </row>
    <row r="1499" spans="30:38" x14ac:dyDescent="0.2">
      <c r="AD1499" s="122" t="s">
        <v>88</v>
      </c>
      <c r="AE1499" s="40">
        <f>_xll.qlInterestRateIndexFixingDate($AA$21,AF1499)</f>
        <v>49893</v>
      </c>
      <c r="AF1499" s="40">
        <f>_xll.qlCalendarAdvance(calendar,$AF1498,AD1499,,,trigger)</f>
        <v>49895</v>
      </c>
      <c r="AG1499" s="40">
        <f>_xll.qlInterestRateIndexMaturity($AA$21,AF1499,)</f>
        <v>49989</v>
      </c>
      <c r="AH1499" s="43" t="e">
        <f>_xll.qlTenorBasisValue(TenorBasis3M,AF1499,_xll.ohTrigger(trigger,$AA$36))</f>
        <v>#NUM!</v>
      </c>
      <c r="AI1499" s="90" t="e">
        <f>_xll.qlTenorBasisForwardRate(TenorBasis3M,AF1499,_xll.ohTrigger(trigger,$AA$36))</f>
        <v>#NUM!</v>
      </c>
      <c r="AJ1499" s="90">
        <f>_xll.qlIndexFixing($AA$21,$AE1499,TRUE,_xll.ohTrigger(trigger))</f>
        <v>1.7316831040530892E-2</v>
      </c>
      <c r="AK1499" s="43" t="e">
        <f>_xll.qlIndexFixing($AA$6,$AE1499,TRUE,trigger)</f>
        <v>#NUM!</v>
      </c>
      <c r="AL1499" s="45" t="e">
        <f t="shared" si="39"/>
        <v>#NUM!</v>
      </c>
    </row>
    <row r="1500" spans="30:38" x14ac:dyDescent="0.2">
      <c r="AD1500" s="122" t="s">
        <v>88</v>
      </c>
      <c r="AE1500" s="40">
        <f>_xll.qlInterestRateIndexFixingDate($AA$21,AF1500)</f>
        <v>49900</v>
      </c>
      <c r="AF1500" s="40">
        <f>_xll.qlCalendarAdvance(calendar,$AF1499,AD1500,,,trigger)</f>
        <v>49902</v>
      </c>
      <c r="AG1500" s="40">
        <f>_xll.qlInterestRateIndexMaturity($AA$21,AF1500,)</f>
        <v>49996</v>
      </c>
      <c r="AH1500" s="43" t="e">
        <f>_xll.qlTenorBasisValue(TenorBasis3M,AF1500,_xll.ohTrigger(trigger,$AA$36))</f>
        <v>#NUM!</v>
      </c>
      <c r="AI1500" s="90" t="e">
        <f>_xll.qlTenorBasisForwardRate(TenorBasis3M,AF1500,_xll.ohTrigger(trigger,$AA$36))</f>
        <v>#NUM!</v>
      </c>
      <c r="AJ1500" s="90">
        <f>_xll.qlIndexFixing($AA$21,$AE1500,TRUE,_xll.ohTrigger(trigger))</f>
        <v>1.7302697108046921E-2</v>
      </c>
      <c r="AK1500" s="43" t="e">
        <f>_xll.qlIndexFixing($AA$6,$AE1500,TRUE,trigger)</f>
        <v>#NUM!</v>
      </c>
      <c r="AL1500" s="45" t="e">
        <f t="shared" si="39"/>
        <v>#NUM!</v>
      </c>
    </row>
    <row r="1501" spans="30:38" x14ac:dyDescent="0.2">
      <c r="AD1501" s="122" t="s">
        <v>88</v>
      </c>
      <c r="AE1501" s="40">
        <f>_xll.qlInterestRateIndexFixingDate($AA$21,AF1501)</f>
        <v>49907</v>
      </c>
      <c r="AF1501" s="40">
        <f>_xll.qlCalendarAdvance(calendar,$AF1500,AD1501,,,trigger)</f>
        <v>49909</v>
      </c>
      <c r="AG1501" s="40">
        <f>_xll.qlInterestRateIndexMaturity($AA$21,AF1501,)</f>
        <v>50003</v>
      </c>
      <c r="AH1501" s="43" t="e">
        <f>_xll.qlTenorBasisValue(TenorBasis3M,AF1501,_xll.ohTrigger(trigger,$AA$36))</f>
        <v>#NUM!</v>
      </c>
      <c r="AI1501" s="90" t="e">
        <f>_xll.qlTenorBasisForwardRate(TenorBasis3M,AF1501,_xll.ohTrigger(trigger,$AA$36))</f>
        <v>#NUM!</v>
      </c>
      <c r="AJ1501" s="90">
        <f>_xll.qlIndexFixing($AA$21,$AE1501,TRUE,_xll.ohTrigger(trigger))</f>
        <v>1.7288608023489176E-2</v>
      </c>
      <c r="AK1501" s="43" t="e">
        <f>_xll.qlIndexFixing($AA$6,$AE1501,TRUE,trigger)</f>
        <v>#NUM!</v>
      </c>
      <c r="AL1501" s="45" t="e">
        <f t="shared" si="39"/>
        <v>#NUM!</v>
      </c>
    </row>
    <row r="1502" spans="30:38" x14ac:dyDescent="0.2">
      <c r="AD1502" s="122" t="s">
        <v>88</v>
      </c>
      <c r="AE1502" s="40">
        <f>_xll.qlInterestRateIndexFixingDate($AA$21,AF1502)</f>
        <v>49914</v>
      </c>
      <c r="AF1502" s="40">
        <f>_xll.qlCalendarAdvance(calendar,$AF1501,AD1502,,,trigger)</f>
        <v>49916</v>
      </c>
      <c r="AG1502" s="40">
        <f>_xll.qlInterestRateIndexMaturity($AA$21,AF1502,)</f>
        <v>50007</v>
      </c>
      <c r="AH1502" s="43" t="e">
        <f>_xll.qlTenorBasisValue(TenorBasis3M,AF1502,_xll.ohTrigger(trigger,$AA$36))</f>
        <v>#NUM!</v>
      </c>
      <c r="AI1502" s="90" t="e">
        <f>_xll.qlTenorBasisForwardRate(TenorBasis3M,AF1502,_xll.ohTrigger(trigger,$AA$36))</f>
        <v>#NUM!</v>
      </c>
      <c r="AJ1502" s="90">
        <f>_xll.qlIndexFixing($AA$21,$AE1502,TRUE,_xll.ohTrigger(trigger))</f>
        <v>1.7276306468159777E-2</v>
      </c>
      <c r="AK1502" s="43" t="e">
        <f>_xll.qlIndexFixing($AA$6,$AE1502,TRUE,trigger)</f>
        <v>#NUM!</v>
      </c>
      <c r="AL1502" s="45" t="e">
        <f t="shared" si="39"/>
        <v>#NUM!</v>
      </c>
    </row>
    <row r="1503" spans="30:38" x14ac:dyDescent="0.2">
      <c r="AD1503" s="122" t="s">
        <v>88</v>
      </c>
      <c r="AE1503" s="40">
        <f>_xll.qlInterestRateIndexFixingDate($AA$21,AF1503)</f>
        <v>49921</v>
      </c>
      <c r="AF1503" s="40">
        <f>_xll.qlCalendarAdvance(calendar,$AF1502,AD1503,,,trigger)</f>
        <v>49923</v>
      </c>
      <c r="AG1503" s="40">
        <f>_xll.qlInterestRateIndexMaturity($AA$21,AF1503,)</f>
        <v>50014</v>
      </c>
      <c r="AH1503" s="43" t="e">
        <f>_xll.qlTenorBasisValue(TenorBasis3M,AF1503,_xll.ohTrigger(trigger,$AA$36))</f>
        <v>#NUM!</v>
      </c>
      <c r="AI1503" s="90" t="e">
        <f>_xll.qlTenorBasisForwardRate(TenorBasis3M,AF1503,_xll.ohTrigger(trigger,$AA$36))</f>
        <v>#NUM!</v>
      </c>
      <c r="AJ1503" s="90">
        <f>_xll.qlIndexFixing($AA$21,$AE1503,TRUE,_xll.ohTrigger(trigger))</f>
        <v>1.7262299479552549E-2</v>
      </c>
      <c r="AK1503" s="43" t="e">
        <f>_xll.qlIndexFixing($AA$6,$AE1503,TRUE,trigger)</f>
        <v>#NUM!</v>
      </c>
      <c r="AL1503" s="45" t="e">
        <f t="shared" si="39"/>
        <v>#NUM!</v>
      </c>
    </row>
    <row r="1504" spans="30:38" x14ac:dyDescent="0.2">
      <c r="AD1504" s="122" t="s">
        <v>88</v>
      </c>
      <c r="AE1504" s="40">
        <f>_xll.qlInterestRateIndexFixingDate($AA$21,AF1504)</f>
        <v>49928</v>
      </c>
      <c r="AF1504" s="40">
        <f>_xll.qlCalendarAdvance(calendar,$AF1503,AD1504,,,trigger)</f>
        <v>49930</v>
      </c>
      <c r="AG1504" s="40">
        <f>_xll.qlInterestRateIndexMaturity($AA$21,AF1504,)</f>
        <v>50021</v>
      </c>
      <c r="AH1504" s="43" t="e">
        <f>_xll.qlTenorBasisValue(TenorBasis3M,AF1504,_xll.ohTrigger(trigger,$AA$36))</f>
        <v>#NUM!</v>
      </c>
      <c r="AI1504" s="90" t="e">
        <f>_xll.qlTenorBasisForwardRate(TenorBasis3M,AF1504,_xll.ohTrigger(trigger,$AA$36))</f>
        <v>#NUM!</v>
      </c>
      <c r="AJ1504" s="90">
        <f>_xll.qlIndexFixing($AA$21,$AE1504,TRUE,_xll.ohTrigger(trigger))</f>
        <v>1.7248337329444832E-2</v>
      </c>
      <c r="AK1504" s="43" t="e">
        <f>_xll.qlIndexFixing($AA$6,$AE1504,TRUE,trigger)</f>
        <v>#NUM!</v>
      </c>
      <c r="AL1504" s="45" t="e">
        <f t="shared" si="39"/>
        <v>#NUM!</v>
      </c>
    </row>
    <row r="1505" spans="30:38" x14ac:dyDescent="0.2">
      <c r="AD1505" s="122" t="s">
        <v>88</v>
      </c>
      <c r="AE1505" s="40">
        <f>_xll.qlInterestRateIndexFixingDate($AA$21,AF1505)</f>
        <v>49935</v>
      </c>
      <c r="AF1505" s="40">
        <f>_xll.qlCalendarAdvance(calendar,$AF1504,AD1505,,,trigger)</f>
        <v>49937</v>
      </c>
      <c r="AG1505" s="40">
        <f>_xll.qlInterestRateIndexMaturity($AA$21,AF1505,)</f>
        <v>50028</v>
      </c>
      <c r="AH1505" s="43" t="e">
        <f>_xll.qlTenorBasisValue(TenorBasis3M,AF1505,_xll.ohTrigger(trigger,$AA$36))</f>
        <v>#NUM!</v>
      </c>
      <c r="AI1505" s="90" t="e">
        <f>_xll.qlTenorBasisForwardRate(TenorBasis3M,AF1505,_xll.ohTrigger(trigger,$AA$36))</f>
        <v>#NUM!</v>
      </c>
      <c r="AJ1505" s="90">
        <f>_xll.qlIndexFixing($AA$21,$AE1505,TRUE,_xll.ohTrigger(trigger))</f>
        <v>1.7234420017364027E-2</v>
      </c>
      <c r="AK1505" s="43" t="e">
        <f>_xll.qlIndexFixing($AA$6,$AE1505,TRUE,trigger)</f>
        <v>#NUM!</v>
      </c>
      <c r="AL1505" s="45" t="e">
        <f t="shared" si="39"/>
        <v>#NUM!</v>
      </c>
    </row>
    <row r="1506" spans="30:38" x14ac:dyDescent="0.2">
      <c r="AD1506" s="122" t="s">
        <v>88</v>
      </c>
      <c r="AE1506" s="40">
        <f>_xll.qlInterestRateIndexFixingDate($AA$21,AF1506)</f>
        <v>49942</v>
      </c>
      <c r="AF1506" s="40">
        <f>_xll.qlCalendarAdvance(calendar,$AF1505,AD1506,,,trigger)</f>
        <v>49944</v>
      </c>
      <c r="AG1506" s="40">
        <f>_xll.qlInterestRateIndexMaturity($AA$21,AF1506,)</f>
        <v>50038</v>
      </c>
      <c r="AH1506" s="43" t="e">
        <f>_xll.qlTenorBasisValue(TenorBasis3M,AF1506,_xll.ohTrigger(trigger,$AA$36))</f>
        <v>#NUM!</v>
      </c>
      <c r="AI1506" s="90" t="e">
        <f>_xll.qlTenorBasisForwardRate(TenorBasis3M,AF1506,_xll.ohTrigger(trigger,$AA$36))</f>
        <v>#NUM!</v>
      </c>
      <c r="AJ1506" s="90">
        <f>_xll.qlIndexFixing($AA$21,$AE1506,TRUE,_xll.ohTrigger(trigger))</f>
        <v>1.7218835302414356E-2</v>
      </c>
      <c r="AK1506" s="43" t="e">
        <f>_xll.qlIndexFixing($AA$6,$AE1506,TRUE,trigger)</f>
        <v>#NUM!</v>
      </c>
      <c r="AL1506" s="45" t="e">
        <f t="shared" si="39"/>
        <v>#NUM!</v>
      </c>
    </row>
    <row r="1507" spans="30:38" x14ac:dyDescent="0.2">
      <c r="AD1507" s="122" t="s">
        <v>88</v>
      </c>
      <c r="AE1507" s="40">
        <f>_xll.qlInterestRateIndexFixingDate($AA$21,AF1507)</f>
        <v>49949</v>
      </c>
      <c r="AF1507" s="40">
        <f>_xll.qlCalendarAdvance(calendar,$AF1506,AD1507,,,trigger)</f>
        <v>49951</v>
      </c>
      <c r="AG1507" s="40">
        <f>_xll.qlInterestRateIndexMaturity($AA$21,AF1507,)</f>
        <v>50045</v>
      </c>
      <c r="AH1507" s="43" t="e">
        <f>_xll.qlTenorBasisValue(TenorBasis3M,AF1507,_xll.ohTrigger(trigger,$AA$36))</f>
        <v>#NUM!</v>
      </c>
      <c r="AI1507" s="90" t="e">
        <f>_xll.qlTenorBasisForwardRate(TenorBasis3M,AF1507,_xll.ohTrigger(trigger,$AA$36))</f>
        <v>#NUM!</v>
      </c>
      <c r="AJ1507" s="90">
        <f>_xll.qlIndexFixing($AA$21,$AE1507,TRUE,_xll.ohTrigger(trigger))</f>
        <v>1.7205015295129411E-2</v>
      </c>
      <c r="AK1507" s="43" t="e">
        <f>_xll.qlIndexFixing($AA$6,$AE1507,TRUE,trigger)</f>
        <v>#NUM!</v>
      </c>
      <c r="AL1507" s="45" t="e">
        <f t="shared" si="39"/>
        <v>#NUM!</v>
      </c>
    </row>
    <row r="1508" spans="30:38" x14ac:dyDescent="0.2">
      <c r="AD1508" s="122" t="s">
        <v>88</v>
      </c>
      <c r="AE1508" s="40">
        <f>_xll.qlInterestRateIndexFixingDate($AA$21,AF1508)</f>
        <v>49956</v>
      </c>
      <c r="AF1508" s="40">
        <f>_xll.qlCalendarAdvance(calendar,$AF1507,AD1508,,,trigger)</f>
        <v>49958</v>
      </c>
      <c r="AG1508" s="40">
        <f>_xll.qlInterestRateIndexMaturity($AA$21,AF1508,)</f>
        <v>50052</v>
      </c>
      <c r="AH1508" s="43" t="e">
        <f>_xll.qlTenorBasisValue(TenorBasis3M,AF1508,_xll.ohTrigger(trigger,$AA$36))</f>
        <v>#NUM!</v>
      </c>
      <c r="AI1508" s="90" t="e">
        <f>_xll.qlTenorBasisForwardRate(TenorBasis3M,AF1508,_xll.ohTrigger(trigger,$AA$36))</f>
        <v>#NUM!</v>
      </c>
      <c r="AJ1508" s="90">
        <f>_xll.qlIndexFixing($AA$21,$AE1508,TRUE,_xll.ohTrigger(trigger))</f>
        <v>1.7191240132356404E-2</v>
      </c>
      <c r="AK1508" s="43" t="e">
        <f>_xll.qlIndexFixing($AA$6,$AE1508,TRUE,trigger)</f>
        <v>#NUM!</v>
      </c>
      <c r="AL1508" s="45" t="e">
        <f t="shared" si="39"/>
        <v>#NUM!</v>
      </c>
    </row>
    <row r="1509" spans="30:38" x14ac:dyDescent="0.2">
      <c r="AD1509" s="122" t="s">
        <v>88</v>
      </c>
      <c r="AE1509" s="40">
        <f>_xll.qlInterestRateIndexFixingDate($AA$21,AF1509)</f>
        <v>49963</v>
      </c>
      <c r="AF1509" s="40">
        <f>_xll.qlCalendarAdvance(calendar,$AF1508,AD1509,,,trigger)</f>
        <v>49965</v>
      </c>
      <c r="AG1509" s="40">
        <f>_xll.qlInterestRateIndexMaturity($AA$21,AF1509,)</f>
        <v>50059</v>
      </c>
      <c r="AH1509" s="43" t="e">
        <f>_xll.qlTenorBasisValue(TenorBasis3M,AF1509,_xll.ohTrigger(trigger,$AA$36))</f>
        <v>#NUM!</v>
      </c>
      <c r="AI1509" s="90" t="e">
        <f>_xll.qlTenorBasisForwardRate(TenorBasis3M,AF1509,_xll.ohTrigger(trigger,$AA$36))</f>
        <v>#NUM!</v>
      </c>
      <c r="AJ1509" s="90">
        <f>_xll.qlIndexFixing($AA$21,$AE1509,TRUE,_xll.ohTrigger(trigger))</f>
        <v>1.7177509813614013E-2</v>
      </c>
      <c r="AK1509" s="43" t="e">
        <f>_xll.qlIndexFixing($AA$6,$AE1509,TRUE,trigger)</f>
        <v>#NUM!</v>
      </c>
      <c r="AL1509" s="45" t="e">
        <f t="shared" si="39"/>
        <v>#NUM!</v>
      </c>
    </row>
    <row r="1510" spans="30:38" x14ac:dyDescent="0.2">
      <c r="AD1510" s="122" t="s">
        <v>88</v>
      </c>
      <c r="AE1510" s="40">
        <f>_xll.qlInterestRateIndexFixingDate($AA$21,AF1510)</f>
        <v>49970</v>
      </c>
      <c r="AF1510" s="40">
        <f>_xll.qlCalendarAdvance(calendar,$AF1509,AD1510,,,trigger)</f>
        <v>49972</v>
      </c>
      <c r="AG1510" s="40">
        <f>_xll.qlInterestRateIndexMaturity($AA$21,AF1510,)</f>
        <v>50066</v>
      </c>
      <c r="AH1510" s="43" t="e">
        <f>_xll.qlTenorBasisValue(TenorBasis3M,AF1510,_xll.ohTrigger(trigger,$AA$36))</f>
        <v>#NUM!</v>
      </c>
      <c r="AI1510" s="90" t="e">
        <f>_xll.qlTenorBasisForwardRate(TenorBasis3M,AF1510,_xll.ohTrigger(trigger,$AA$36))</f>
        <v>#NUM!</v>
      </c>
      <c r="AJ1510" s="90">
        <f>_xll.qlIndexFixing($AA$21,$AE1510,TRUE,_xll.ohTrigger(trigger))</f>
        <v>1.7163824338423471E-2</v>
      </c>
      <c r="AK1510" s="43" t="e">
        <f>_xll.qlIndexFixing($AA$6,$AE1510,TRUE,trigger)</f>
        <v>#NUM!</v>
      </c>
      <c r="AL1510" s="45" t="e">
        <f t="shared" si="39"/>
        <v>#NUM!</v>
      </c>
    </row>
    <row r="1511" spans="30:38" x14ac:dyDescent="0.2">
      <c r="AD1511" s="122" t="s">
        <v>88</v>
      </c>
      <c r="AE1511" s="40">
        <f>_xll.qlInterestRateIndexFixingDate($AA$21,AF1511)</f>
        <v>49977</v>
      </c>
      <c r="AF1511" s="40">
        <f>_xll.qlCalendarAdvance(calendar,$AF1510,AD1511,,,trigger)</f>
        <v>49979</v>
      </c>
      <c r="AG1511" s="40">
        <f>_xll.qlInterestRateIndexMaturity($AA$21,AF1511,)</f>
        <v>50070</v>
      </c>
      <c r="AH1511" s="43" t="e">
        <f>_xll.qlTenorBasisValue(TenorBasis3M,AF1511,_xll.ohTrigger(trigger,$AA$36))</f>
        <v>#NUM!</v>
      </c>
      <c r="AI1511" s="90" t="e">
        <f>_xll.qlTenorBasisForwardRate(TenorBasis3M,AF1511,_xll.ohTrigger(trigger,$AA$36))</f>
        <v>#NUM!</v>
      </c>
      <c r="AJ1511" s="90">
        <f>_xll.qlIndexFixing($AA$21,$AE1511,TRUE,_xll.ohTrigger(trigger))</f>
        <v>1.7151857717168366E-2</v>
      </c>
      <c r="AK1511" s="43" t="e">
        <f>_xll.qlIndexFixing($AA$6,$AE1511,TRUE,trigger)</f>
        <v>#NUM!</v>
      </c>
      <c r="AL1511" s="45" t="e">
        <f t="shared" si="39"/>
        <v>#NUM!</v>
      </c>
    </row>
    <row r="1512" spans="30:38" x14ac:dyDescent="0.2">
      <c r="AD1512" s="122" t="s">
        <v>88</v>
      </c>
      <c r="AE1512" s="40">
        <f>_xll.qlInterestRateIndexFixingDate($AA$21,AF1512)</f>
        <v>49984</v>
      </c>
      <c r="AF1512" s="40">
        <f>_xll.qlCalendarAdvance(calendar,$AF1511,AD1512,,,trigger)</f>
        <v>49986</v>
      </c>
      <c r="AG1512" s="40">
        <f>_xll.qlInterestRateIndexMaturity($AA$21,AF1512,)</f>
        <v>50080</v>
      </c>
      <c r="AH1512" s="43" t="e">
        <f>_xll.qlTenorBasisValue(TenorBasis3M,AF1512,_xll.ohTrigger(trigger,$AA$36))</f>
        <v>#NUM!</v>
      </c>
      <c r="AI1512" s="90" t="e">
        <f>_xll.qlTenorBasisForwardRate(TenorBasis3M,AF1512,_xll.ohTrigger(trigger,$AA$36))</f>
        <v>#NUM!</v>
      </c>
      <c r="AJ1512" s="90">
        <f>_xll.qlIndexFixing($AA$21,$AE1512,TRUE,_xll.ohTrigger(trigger))</f>
        <v>1.7136587916784577E-2</v>
      </c>
      <c r="AK1512" s="43" t="e">
        <f>_xll.qlIndexFixing($AA$6,$AE1512,TRUE,trigger)</f>
        <v>#NUM!</v>
      </c>
      <c r="AL1512" s="45" t="e">
        <f t="shared" si="39"/>
        <v>#NUM!</v>
      </c>
    </row>
    <row r="1513" spans="30:38" x14ac:dyDescent="0.2">
      <c r="AD1513" s="122" t="s">
        <v>88</v>
      </c>
      <c r="AE1513" s="40">
        <f>_xll.qlInterestRateIndexFixingDate($AA$21,AF1513)</f>
        <v>49991</v>
      </c>
      <c r="AF1513" s="40">
        <f>_xll.qlCalendarAdvance(calendar,$AF1512,AD1513,,,trigger)</f>
        <v>49993</v>
      </c>
      <c r="AG1513" s="40">
        <f>_xll.qlInterestRateIndexMaturity($AA$21,AF1513,)</f>
        <v>50087</v>
      </c>
      <c r="AH1513" s="43" t="e">
        <f>_xll.qlTenorBasisValue(TenorBasis3M,AF1513,_xll.ohTrigger(trigger,$AA$36))</f>
        <v>#NUM!</v>
      </c>
      <c r="AI1513" s="90" t="e">
        <f>_xll.qlTenorBasisForwardRate(TenorBasis3M,AF1513,_xll.ohTrigger(trigger,$AA$36))</f>
        <v>#NUM!</v>
      </c>
      <c r="AJ1513" s="90">
        <f>_xll.qlIndexFixing($AA$21,$AE1513,TRUE,_xll.ohTrigger(trigger))</f>
        <v>1.7123036969383793E-2</v>
      </c>
      <c r="AK1513" s="43" t="e">
        <f>_xll.qlIndexFixing($AA$6,$AE1513,TRUE,trigger)</f>
        <v>#NUM!</v>
      </c>
      <c r="AL1513" s="45" t="e">
        <f t="shared" si="39"/>
        <v>#NUM!</v>
      </c>
    </row>
    <row r="1514" spans="30:38" x14ac:dyDescent="0.2">
      <c r="AD1514" s="122" t="s">
        <v>88</v>
      </c>
      <c r="AE1514" s="40">
        <f>_xll.qlInterestRateIndexFixingDate($AA$21,AF1514)</f>
        <v>49998</v>
      </c>
      <c r="AF1514" s="40">
        <f>_xll.qlCalendarAdvance(calendar,$AF1513,AD1514,,,trigger)</f>
        <v>50000</v>
      </c>
      <c r="AG1514" s="40">
        <f>_xll.qlInterestRateIndexMaturity($AA$21,AF1514,)</f>
        <v>50094</v>
      </c>
      <c r="AH1514" s="43" t="e">
        <f>_xll.qlTenorBasisValue(TenorBasis3M,AF1514,_xll.ohTrigger(trigger,$AA$36))</f>
        <v>#NUM!</v>
      </c>
      <c r="AI1514" s="90" t="e">
        <f>_xll.qlTenorBasisForwardRate(TenorBasis3M,AF1514,_xll.ohTrigger(trigger,$AA$36))</f>
        <v>#NUM!</v>
      </c>
      <c r="AJ1514" s="90">
        <f>_xll.qlIndexFixing($AA$21,$AE1514,TRUE,_xll.ohTrigger(trigger))</f>
        <v>1.7109530863631702E-2</v>
      </c>
      <c r="AK1514" s="43" t="e">
        <f>_xll.qlIndexFixing($AA$6,$AE1514,TRUE,trigger)</f>
        <v>#NUM!</v>
      </c>
      <c r="AL1514" s="45" t="e">
        <f t="shared" si="39"/>
        <v>#NUM!</v>
      </c>
    </row>
    <row r="1515" spans="30:38" x14ac:dyDescent="0.2">
      <c r="AD1515" s="122" t="s">
        <v>88</v>
      </c>
      <c r="AE1515" s="40">
        <f>_xll.qlInterestRateIndexFixingDate($AA$21,AF1515)</f>
        <v>50005</v>
      </c>
      <c r="AF1515" s="40">
        <f>_xll.qlCalendarAdvance(calendar,$AF1514,AD1515,,,trigger)</f>
        <v>50007</v>
      </c>
      <c r="AG1515" s="40">
        <f>_xll.qlInterestRateIndexMaturity($AA$21,AF1515,)</f>
        <v>50098</v>
      </c>
      <c r="AH1515" s="43" t="e">
        <f>_xll.qlTenorBasisValue(TenorBasis3M,AF1515,_xll.ohTrigger(trigger,$AA$36))</f>
        <v>#NUM!</v>
      </c>
      <c r="AI1515" s="90" t="e">
        <f>_xll.qlTenorBasisForwardRate(TenorBasis3M,AF1515,_xll.ohTrigger(trigger,$AA$36))</f>
        <v>#NUM!</v>
      </c>
      <c r="AJ1515" s="90">
        <f>_xll.qlIndexFixing($AA$21,$AE1515,TRUE,_xll.ohTrigger(trigger))</f>
        <v>1.709771288516844E-2</v>
      </c>
      <c r="AK1515" s="43" t="e">
        <f>_xll.qlIndexFixing($AA$6,$AE1515,TRUE,trigger)</f>
        <v>#NUM!</v>
      </c>
      <c r="AL1515" s="45" t="e">
        <f t="shared" si="39"/>
        <v>#NUM!</v>
      </c>
    </row>
    <row r="1516" spans="30:38" x14ac:dyDescent="0.2">
      <c r="AD1516" s="122" t="s">
        <v>88</v>
      </c>
      <c r="AE1516" s="40">
        <f>_xll.qlInterestRateIndexFixingDate($AA$21,AF1516)</f>
        <v>50012</v>
      </c>
      <c r="AF1516" s="40">
        <f>_xll.qlCalendarAdvance(calendar,$AF1515,AD1516,,,trigger)</f>
        <v>50014</v>
      </c>
      <c r="AG1516" s="40">
        <f>_xll.qlInterestRateIndexMaturity($AA$21,AF1516,)</f>
        <v>50104</v>
      </c>
      <c r="AH1516" s="43" t="e">
        <f>_xll.qlTenorBasisValue(TenorBasis3M,AF1516,_xll.ohTrigger(trigger,$AA$36))</f>
        <v>#NUM!</v>
      </c>
      <c r="AI1516" s="90" t="e">
        <f>_xll.qlTenorBasisForwardRate(TenorBasis3M,AF1516,_xll.ohTrigger(trigger,$AA$36))</f>
        <v>#NUM!</v>
      </c>
      <c r="AJ1516" s="90">
        <f>_xll.qlIndexFixing($AA$21,$AE1516,TRUE,_xll.ohTrigger(trigger))</f>
        <v>1.7084834411210892E-2</v>
      </c>
      <c r="AK1516" s="43" t="e">
        <f>_xll.qlIndexFixing($AA$6,$AE1516,TRUE,trigger)</f>
        <v>#NUM!</v>
      </c>
      <c r="AL1516" s="45" t="e">
        <f t="shared" si="39"/>
        <v>#NUM!</v>
      </c>
    </row>
    <row r="1517" spans="30:38" x14ac:dyDescent="0.2">
      <c r="AD1517" s="122" t="s">
        <v>88</v>
      </c>
      <c r="AE1517" s="40">
        <f>_xll.qlInterestRateIndexFixingDate($AA$21,AF1517)</f>
        <v>50019</v>
      </c>
      <c r="AF1517" s="40">
        <f>_xll.qlCalendarAdvance(calendar,$AF1516,AD1517,,,trigger)</f>
        <v>50021</v>
      </c>
      <c r="AG1517" s="40">
        <f>_xll.qlInterestRateIndexMaturity($AA$21,AF1517,)</f>
        <v>50111</v>
      </c>
      <c r="AH1517" s="43" t="e">
        <f>_xll.qlTenorBasisValue(TenorBasis3M,AF1517,_xll.ohTrigger(trigger,$AA$36))</f>
        <v>#NUM!</v>
      </c>
      <c r="AI1517" s="90" t="e">
        <f>_xll.qlTenorBasisForwardRate(TenorBasis3M,AF1517,_xll.ohTrigger(trigger,$AA$36))</f>
        <v>#NUM!</v>
      </c>
      <c r="AJ1517" s="90">
        <f>_xll.qlIndexFixing($AA$21,$AE1517,TRUE,_xll.ohTrigger(trigger))</f>
        <v>1.7071452550363908E-2</v>
      </c>
      <c r="AK1517" s="43" t="e">
        <f>_xll.qlIndexFixing($AA$6,$AE1517,TRUE,trigger)</f>
        <v>#NUM!</v>
      </c>
      <c r="AL1517" s="45" t="e">
        <f t="shared" si="39"/>
        <v>#NUM!</v>
      </c>
    </row>
    <row r="1518" spans="30:38" x14ac:dyDescent="0.2">
      <c r="AD1518" s="122" t="s">
        <v>88</v>
      </c>
      <c r="AE1518" s="40">
        <f>_xll.qlInterestRateIndexFixingDate($AA$21,AF1518)</f>
        <v>50026</v>
      </c>
      <c r="AF1518" s="40">
        <f>_xll.qlCalendarAdvance(calendar,$AF1517,AD1518,,,trigger)</f>
        <v>50028</v>
      </c>
      <c r="AG1518" s="40">
        <f>_xll.qlInterestRateIndexMaturity($AA$21,AF1518,)</f>
        <v>50118</v>
      </c>
      <c r="AH1518" s="43" t="e">
        <f>_xll.qlTenorBasisValue(TenorBasis3M,AF1518,_xll.ohTrigger(trigger,$AA$36))</f>
        <v>#NUM!</v>
      </c>
      <c r="AI1518" s="90" t="e">
        <f>_xll.qlTenorBasisForwardRate(TenorBasis3M,AF1518,_xll.ohTrigger(trigger,$AA$36))</f>
        <v>#NUM!</v>
      </c>
      <c r="AJ1518" s="90">
        <f>_xll.qlIndexFixing($AA$21,$AE1518,TRUE,_xll.ohTrigger(trigger))</f>
        <v>1.7058115518957528E-2</v>
      </c>
      <c r="AK1518" s="43" t="e">
        <f>_xll.qlIndexFixing($AA$6,$AE1518,TRUE,trigger)</f>
        <v>#NUM!</v>
      </c>
      <c r="AL1518" s="45" t="e">
        <f t="shared" si="39"/>
        <v>#NUM!</v>
      </c>
    </row>
    <row r="1519" spans="30:38" x14ac:dyDescent="0.2">
      <c r="AD1519" s="122" t="s">
        <v>88</v>
      </c>
      <c r="AE1519" s="40">
        <f>_xll.qlInterestRateIndexFixingDate($AA$21,AF1519)</f>
        <v>50032</v>
      </c>
      <c r="AF1519" s="40">
        <f>_xll.qlCalendarAdvance(calendar,$AF1518,AD1519,,,trigger)</f>
        <v>50038</v>
      </c>
      <c r="AG1519" s="40">
        <f>_xll.qlInterestRateIndexMaturity($AA$21,AF1519,)</f>
        <v>50129</v>
      </c>
      <c r="AH1519" s="43" t="e">
        <f>_xll.qlTenorBasisValue(TenorBasis3M,AF1519,_xll.ohTrigger(trigger,$AA$36))</f>
        <v>#NUM!</v>
      </c>
      <c r="AI1519" s="90" t="e">
        <f>_xll.qlTenorBasisForwardRate(TenorBasis3M,AF1519,_xll.ohTrigger(trigger,$AA$36))</f>
        <v>#NUM!</v>
      </c>
      <c r="AJ1519" s="90">
        <f>_xll.qlIndexFixing($AA$21,$AE1519,TRUE,_xll.ohTrigger(trigger))</f>
        <v>1.7038603548878654E-2</v>
      </c>
      <c r="AK1519" s="43" t="e">
        <f>_xll.qlIndexFixing($AA$6,$AE1519,TRUE,trigger)</f>
        <v>#NUM!</v>
      </c>
      <c r="AL1519" s="45" t="e">
        <f t="shared" si="39"/>
        <v>#NUM!</v>
      </c>
    </row>
    <row r="1520" spans="30:38" x14ac:dyDescent="0.2">
      <c r="AD1520" s="122" t="s">
        <v>88</v>
      </c>
      <c r="AE1520" s="40">
        <f>_xll.qlInterestRateIndexFixingDate($AA$21,AF1520)</f>
        <v>50040</v>
      </c>
      <c r="AF1520" s="40">
        <f>_xll.qlCalendarAdvance(calendar,$AF1519,AD1520,,,trigger)</f>
        <v>50045</v>
      </c>
      <c r="AG1520" s="40">
        <f>_xll.qlInterestRateIndexMaturity($AA$21,AF1520,)</f>
        <v>50137</v>
      </c>
      <c r="AH1520" s="43" t="e">
        <f>_xll.qlTenorBasisValue(TenorBasis3M,AF1520,_xll.ohTrigger(trigger,$AA$36))</f>
        <v>#NUM!</v>
      </c>
      <c r="AI1520" s="90" t="e">
        <f>_xll.qlTenorBasisForwardRate(TenorBasis3M,AF1520,_xll.ohTrigger(trigger,$AA$36))</f>
        <v>#NUM!</v>
      </c>
      <c r="AJ1520" s="90">
        <f>_xll.qlIndexFixing($AA$21,$AE1520,TRUE,_xll.ohTrigger(trigger))</f>
        <v>1.7024843939015752E-2</v>
      </c>
      <c r="AK1520" s="43" t="e">
        <f>_xll.qlIndexFixing($AA$6,$AE1520,TRUE,trigger)</f>
        <v>#NUM!</v>
      </c>
      <c r="AL1520" s="45" t="e">
        <f t="shared" si="39"/>
        <v>#NUM!</v>
      </c>
    </row>
    <row r="1521" spans="30:38" x14ac:dyDescent="0.2">
      <c r="AD1521" s="122" t="s">
        <v>88</v>
      </c>
      <c r="AE1521" s="40">
        <f>_xll.qlInterestRateIndexFixingDate($AA$21,AF1521)</f>
        <v>50048</v>
      </c>
      <c r="AF1521" s="40">
        <f>_xll.qlCalendarAdvance(calendar,$AF1520,AD1521,,,trigger)</f>
        <v>50052</v>
      </c>
      <c r="AG1521" s="40">
        <f>_xll.qlInterestRateIndexMaturity($AA$21,AF1521,)</f>
        <v>50143</v>
      </c>
      <c r="AH1521" s="43" t="e">
        <f>_xll.qlTenorBasisValue(TenorBasis3M,AF1521,_xll.ohTrigger(trigger,$AA$36))</f>
        <v>#NUM!</v>
      </c>
      <c r="AI1521" s="90" t="e">
        <f>_xll.qlTenorBasisForwardRate(TenorBasis3M,AF1521,_xll.ohTrigger(trigger,$AA$36))</f>
        <v>#NUM!</v>
      </c>
      <c r="AJ1521" s="90">
        <f>_xll.qlIndexFixing($AA$21,$AE1521,TRUE,_xll.ohTrigger(trigger))</f>
        <v>1.7012197211095891E-2</v>
      </c>
      <c r="AK1521" s="43" t="e">
        <f>_xll.qlIndexFixing($AA$6,$AE1521,TRUE,trigger)</f>
        <v>#NUM!</v>
      </c>
      <c r="AL1521" s="45" t="e">
        <f t="shared" si="39"/>
        <v>#NUM!</v>
      </c>
    </row>
    <row r="1522" spans="30:38" x14ac:dyDescent="0.2">
      <c r="AD1522" s="122" t="s">
        <v>88</v>
      </c>
      <c r="AE1522" s="40">
        <f>_xll.qlInterestRateIndexFixingDate($AA$21,AF1522)</f>
        <v>50055</v>
      </c>
      <c r="AF1522" s="40">
        <f>_xll.qlCalendarAdvance(calendar,$AF1521,AD1522,,,trigger)</f>
        <v>50059</v>
      </c>
      <c r="AG1522" s="40">
        <f>_xll.qlInterestRateIndexMaturity($AA$21,AF1522,)</f>
        <v>50150</v>
      </c>
      <c r="AH1522" s="43" t="e">
        <f>_xll.qlTenorBasisValue(TenorBasis3M,AF1522,_xll.ohTrigger(trigger,$AA$36))</f>
        <v>#NUM!</v>
      </c>
      <c r="AI1522" s="90" t="e">
        <f>_xll.qlTenorBasisForwardRate(TenorBasis3M,AF1522,_xll.ohTrigger(trigger,$AA$36))</f>
        <v>#NUM!</v>
      </c>
      <c r="AJ1522" s="90">
        <f>_xll.qlIndexFixing($AA$21,$AE1522,TRUE,_xll.ohTrigger(trigger))</f>
        <v>1.6999061287484619E-2</v>
      </c>
      <c r="AK1522" s="43" t="e">
        <f>_xll.qlIndexFixing($AA$6,$AE1522,TRUE,trigger)</f>
        <v>#NUM!</v>
      </c>
      <c r="AL1522" s="45" t="e">
        <f t="shared" si="39"/>
        <v>#NUM!</v>
      </c>
    </row>
    <row r="1523" spans="30:38" x14ac:dyDescent="0.2">
      <c r="AD1523" s="122" t="s">
        <v>88</v>
      </c>
      <c r="AE1523" s="40">
        <f>_xll.qlInterestRateIndexFixingDate($AA$21,AF1523)</f>
        <v>50062</v>
      </c>
      <c r="AF1523" s="40">
        <f>_xll.qlCalendarAdvance(calendar,$AF1522,AD1523,,,trigger)</f>
        <v>50066</v>
      </c>
      <c r="AG1523" s="40">
        <f>_xll.qlInterestRateIndexMaturity($AA$21,AF1523,)</f>
        <v>50157</v>
      </c>
      <c r="AH1523" s="43" t="e">
        <f>_xll.qlTenorBasisValue(TenorBasis3M,AF1523,_xll.ohTrigger(trigger,$AA$36))</f>
        <v>#NUM!</v>
      </c>
      <c r="AI1523" s="90" t="e">
        <f>_xll.qlTenorBasisForwardRate(TenorBasis3M,AF1523,_xll.ohTrigger(trigger,$AA$36))</f>
        <v>#NUM!</v>
      </c>
      <c r="AJ1523" s="90">
        <f>_xll.qlIndexFixing($AA$21,$AE1523,TRUE,_xll.ohTrigger(trigger))</f>
        <v>1.6985970193466576E-2</v>
      </c>
      <c r="AK1523" s="43" t="e">
        <f>_xll.qlIndexFixing($AA$6,$AE1523,TRUE,trigger)</f>
        <v>#NUM!</v>
      </c>
      <c r="AL1523" s="45" t="e">
        <f t="shared" si="39"/>
        <v>#NUM!</v>
      </c>
    </row>
    <row r="1524" spans="30:38" x14ac:dyDescent="0.2">
      <c r="AD1524" s="122" t="s">
        <v>88</v>
      </c>
      <c r="AE1524" s="40">
        <f>_xll.qlInterestRateIndexFixingDate($AA$21,AF1524)</f>
        <v>50069</v>
      </c>
      <c r="AF1524" s="40">
        <f>_xll.qlCalendarAdvance(calendar,$AF1523,AD1524,,,trigger)</f>
        <v>50073</v>
      </c>
      <c r="AG1524" s="40">
        <f>_xll.qlInterestRateIndexMaturity($AA$21,AF1524,)</f>
        <v>50164</v>
      </c>
      <c r="AH1524" s="43" t="e">
        <f>_xll.qlTenorBasisValue(TenorBasis3M,AF1524,_xll.ohTrigger(trigger,$AA$36))</f>
        <v>#NUM!</v>
      </c>
      <c r="AI1524" s="90" t="e">
        <f>_xll.qlTenorBasisForwardRate(TenorBasis3M,AF1524,_xll.ohTrigger(trigger,$AA$36))</f>
        <v>#NUM!</v>
      </c>
      <c r="AJ1524" s="90">
        <f>_xll.qlIndexFixing($AA$21,$AE1524,TRUE,_xll.ohTrigger(trigger))</f>
        <v>1.697292392859991E-2</v>
      </c>
      <c r="AK1524" s="43" t="e">
        <f>_xll.qlIndexFixing($AA$6,$AE1524,TRUE,trigger)</f>
        <v>#NUM!</v>
      </c>
      <c r="AL1524" s="45" t="e">
        <f t="shared" si="39"/>
        <v>#NUM!</v>
      </c>
    </row>
    <row r="1525" spans="30:38" x14ac:dyDescent="0.2">
      <c r="AD1525" s="122" t="s">
        <v>88</v>
      </c>
      <c r="AE1525" s="40">
        <f>_xll.qlInterestRateIndexFixingDate($AA$21,AF1525)</f>
        <v>50076</v>
      </c>
      <c r="AF1525" s="40">
        <f>_xll.qlCalendarAdvance(calendar,$AF1524,AD1525,,,trigger)</f>
        <v>50080</v>
      </c>
      <c r="AG1525" s="40">
        <f>_xll.qlInterestRateIndexMaturity($AA$21,AF1525,)</f>
        <v>50171</v>
      </c>
      <c r="AH1525" s="43" t="e">
        <f>_xll.qlTenorBasisValue(TenorBasis3M,AF1525,_xll.ohTrigger(trigger,$AA$36))</f>
        <v>#NUM!</v>
      </c>
      <c r="AI1525" s="90" t="e">
        <f>_xll.qlTenorBasisForwardRate(TenorBasis3M,AF1525,_xll.ohTrigger(trigger,$AA$36))</f>
        <v>#NUM!</v>
      </c>
      <c r="AJ1525" s="90">
        <f>_xll.qlIndexFixing($AA$21,$AE1525,TRUE,_xll.ohTrigger(trigger))</f>
        <v>1.6959922492441902E-2</v>
      </c>
      <c r="AK1525" s="43" t="e">
        <f>_xll.qlIndexFixing($AA$6,$AE1525,TRUE,trigger)</f>
        <v>#NUM!</v>
      </c>
      <c r="AL1525" s="45" t="e">
        <f t="shared" si="39"/>
        <v>#NUM!</v>
      </c>
    </row>
    <row r="1526" spans="30:38" x14ac:dyDescent="0.2">
      <c r="AD1526" s="122" t="s">
        <v>88</v>
      </c>
      <c r="AE1526" s="40">
        <f>_xll.qlInterestRateIndexFixingDate($AA$21,AF1526)</f>
        <v>50083</v>
      </c>
      <c r="AF1526" s="40">
        <f>_xll.qlCalendarAdvance(calendar,$AF1525,AD1526,,,trigger)</f>
        <v>50087</v>
      </c>
      <c r="AG1526" s="40">
        <f>_xll.qlInterestRateIndexMaturity($AA$21,AF1526,)</f>
        <v>50178</v>
      </c>
      <c r="AH1526" s="43" t="e">
        <f>_xll.qlTenorBasisValue(TenorBasis3M,AF1526,_xll.ohTrigger(trigger,$AA$36))</f>
        <v>#NUM!</v>
      </c>
      <c r="AI1526" s="90" t="e">
        <f>_xll.qlTenorBasisForwardRate(TenorBasis3M,AF1526,_xll.ohTrigger(trigger,$AA$36))</f>
        <v>#NUM!</v>
      </c>
      <c r="AJ1526" s="90">
        <f>_xll.qlIndexFixing($AA$21,$AE1526,TRUE,_xll.ohTrigger(trigger))</f>
        <v>1.6946965884553345E-2</v>
      </c>
      <c r="AK1526" s="43" t="e">
        <f>_xll.qlIndexFixing($AA$6,$AE1526,TRUE,trigger)</f>
        <v>#NUM!</v>
      </c>
      <c r="AL1526" s="45" t="e">
        <f t="shared" si="39"/>
        <v>#NUM!</v>
      </c>
    </row>
    <row r="1527" spans="30:38" x14ac:dyDescent="0.2">
      <c r="AD1527" s="122" t="s">
        <v>88</v>
      </c>
      <c r="AE1527" s="40">
        <f>_xll.qlInterestRateIndexFixingDate($AA$21,AF1527)</f>
        <v>50090</v>
      </c>
      <c r="AF1527" s="40">
        <f>_xll.qlCalendarAdvance(calendar,$AF1526,AD1527,,,trigger)</f>
        <v>50094</v>
      </c>
      <c r="AG1527" s="40">
        <f>_xll.qlInterestRateIndexMaturity($AA$21,AF1527,)</f>
        <v>50185</v>
      </c>
      <c r="AH1527" s="43" t="e">
        <f>_xll.qlTenorBasisValue(TenorBasis3M,AF1527,_xll.ohTrigger(trigger,$AA$36))</f>
        <v>#NUM!</v>
      </c>
      <c r="AI1527" s="90" t="e">
        <f>_xll.qlTenorBasisForwardRate(TenorBasis3M,AF1527,_xll.ohTrigger(trigger,$AA$36))</f>
        <v>#NUM!</v>
      </c>
      <c r="AJ1527" s="90">
        <f>_xll.qlIndexFixing($AA$21,$AE1527,TRUE,_xll.ohTrigger(trigger))</f>
        <v>1.693405410449678E-2</v>
      </c>
      <c r="AK1527" s="43" t="e">
        <f>_xll.qlIndexFixing($AA$6,$AE1527,TRUE,trigger)</f>
        <v>#NUM!</v>
      </c>
      <c r="AL1527" s="45" t="e">
        <f t="shared" si="39"/>
        <v>#NUM!</v>
      </c>
    </row>
    <row r="1528" spans="30:38" x14ac:dyDescent="0.2">
      <c r="AD1528" s="122" t="s">
        <v>88</v>
      </c>
      <c r="AE1528" s="40">
        <f>_xll.qlInterestRateIndexFixingDate($AA$21,AF1528)</f>
        <v>50097</v>
      </c>
      <c r="AF1528" s="40">
        <f>_xll.qlCalendarAdvance(calendar,$AF1527,AD1528,,,trigger)</f>
        <v>50101</v>
      </c>
      <c r="AG1528" s="40">
        <f>_xll.qlInterestRateIndexMaturity($AA$21,AF1528,)</f>
        <v>50193</v>
      </c>
      <c r="AH1528" s="43" t="e">
        <f>_xll.qlTenorBasisValue(TenorBasis3M,AF1528,_xll.ohTrigger(trigger,$AA$36))</f>
        <v>#NUM!</v>
      </c>
      <c r="AI1528" s="90" t="e">
        <f>_xll.qlTenorBasisForwardRate(TenorBasis3M,AF1528,_xll.ohTrigger(trigger,$AA$36))</f>
        <v>#NUM!</v>
      </c>
      <c r="AJ1528" s="90">
        <f>_xll.qlIndexFixing($AA$21,$AE1528,TRUE,_xll.ohTrigger(trigger))</f>
        <v>1.6920673841794517E-2</v>
      </c>
      <c r="AK1528" s="43" t="e">
        <f>_xll.qlIndexFixing($AA$6,$AE1528,TRUE,trigger)</f>
        <v>#NUM!</v>
      </c>
      <c r="AL1528" s="45" t="e">
        <f t="shared" si="39"/>
        <v>#NUM!</v>
      </c>
    </row>
    <row r="1529" spans="30:38" x14ac:dyDescent="0.2">
      <c r="AD1529" s="122" t="s">
        <v>88</v>
      </c>
      <c r="AE1529" s="40">
        <f>_xll.qlInterestRateIndexFixingDate($AA$21,AF1529)</f>
        <v>50104</v>
      </c>
      <c r="AF1529" s="40">
        <f>_xll.qlCalendarAdvance(calendar,$AF1528,AD1529,,,trigger)</f>
        <v>50108</v>
      </c>
      <c r="AG1529" s="40">
        <f>_xll.qlInterestRateIndexMaturity($AA$21,AF1529,)</f>
        <v>50200</v>
      </c>
      <c r="AH1529" s="43" t="e">
        <f>_xll.qlTenorBasisValue(TenorBasis3M,AF1529,_xll.ohTrigger(trigger,$AA$36))</f>
        <v>#NUM!</v>
      </c>
      <c r="AI1529" s="90" t="e">
        <f>_xll.qlTenorBasisForwardRate(TenorBasis3M,AF1529,_xll.ohTrigger(trigger,$AA$36))</f>
        <v>#NUM!</v>
      </c>
      <c r="AJ1529" s="90">
        <f>_xll.qlIndexFixing($AA$21,$AE1529,TRUE,_xll.ohTrigger(trigger))</f>
        <v>1.6907854316977177E-2</v>
      </c>
      <c r="AK1529" s="43" t="e">
        <f>_xll.qlIndexFixing($AA$6,$AE1529,TRUE,trigger)</f>
        <v>#NUM!</v>
      </c>
      <c r="AL1529" s="45" t="e">
        <f t="shared" si="39"/>
        <v>#NUM!</v>
      </c>
    </row>
    <row r="1530" spans="30:38" x14ac:dyDescent="0.2">
      <c r="AD1530" s="122" t="s">
        <v>88</v>
      </c>
      <c r="AE1530" s="40">
        <f>_xll.qlInterestRateIndexFixingDate($AA$21,AF1530)</f>
        <v>50111</v>
      </c>
      <c r="AF1530" s="40">
        <f>_xll.qlCalendarAdvance(calendar,$AF1529,AD1530,,,trigger)</f>
        <v>50115</v>
      </c>
      <c r="AG1530" s="40">
        <f>_xll.qlInterestRateIndexMaturity($AA$21,AF1530,)</f>
        <v>50207</v>
      </c>
      <c r="AH1530" s="43" t="e">
        <f>_xll.qlTenorBasisValue(TenorBasis3M,AF1530,_xll.ohTrigger(trigger,$AA$36))</f>
        <v>#NUM!</v>
      </c>
      <c r="AI1530" s="90" t="e">
        <f>_xll.qlTenorBasisForwardRate(TenorBasis3M,AF1530,_xll.ohTrigger(trigger,$AA$36))</f>
        <v>#NUM!</v>
      </c>
      <c r="AJ1530" s="90">
        <f>_xll.qlIndexFixing($AA$21,$AE1530,TRUE,_xll.ohTrigger(trigger))</f>
        <v>1.689507962120727E-2</v>
      </c>
      <c r="AK1530" s="43" t="e">
        <f>_xll.qlIndexFixing($AA$6,$AE1530,TRUE,trigger)</f>
        <v>#NUM!</v>
      </c>
      <c r="AL1530" s="45" t="e">
        <f t="shared" si="39"/>
        <v>#NUM!</v>
      </c>
    </row>
    <row r="1531" spans="30:38" x14ac:dyDescent="0.2">
      <c r="AD1531" s="122" t="s">
        <v>88</v>
      </c>
      <c r="AE1531" s="40">
        <f>_xll.qlInterestRateIndexFixingDate($AA$21,AF1531)</f>
        <v>50118</v>
      </c>
      <c r="AF1531" s="40">
        <f>_xll.qlCalendarAdvance(calendar,$AF1530,AD1531,,,trigger)</f>
        <v>50122</v>
      </c>
      <c r="AG1531" s="40">
        <f>_xll.qlInterestRateIndexMaturity($AA$21,AF1531,)</f>
        <v>50214</v>
      </c>
      <c r="AH1531" s="43" t="e">
        <f>_xll.qlTenorBasisValue(TenorBasis3M,AF1531,_xll.ohTrigger(trigger,$AA$36))</f>
        <v>#NUM!</v>
      </c>
      <c r="AI1531" s="90" t="e">
        <f>_xll.qlTenorBasisForwardRate(TenorBasis3M,AF1531,_xll.ohTrigger(trigger,$AA$36))</f>
        <v>#NUM!</v>
      </c>
      <c r="AJ1531" s="90">
        <f>_xll.qlIndexFixing($AA$21,$AE1531,TRUE,_xll.ohTrigger(trigger))</f>
        <v>1.6882349754049487E-2</v>
      </c>
      <c r="AK1531" s="43" t="e">
        <f>_xll.qlIndexFixing($AA$6,$AE1531,TRUE,trigger)</f>
        <v>#NUM!</v>
      </c>
      <c r="AL1531" s="45" t="e">
        <f t="shared" si="39"/>
        <v>#NUM!</v>
      </c>
    </row>
    <row r="1532" spans="30:38" x14ac:dyDescent="0.2">
      <c r="AD1532" s="122" t="s">
        <v>88</v>
      </c>
      <c r="AE1532" s="40">
        <f>_xll.qlInterestRateIndexFixingDate($AA$21,AF1532)</f>
        <v>50125</v>
      </c>
      <c r="AF1532" s="40">
        <f>_xll.qlCalendarAdvance(calendar,$AF1531,AD1532,,,trigger)</f>
        <v>50129</v>
      </c>
      <c r="AG1532" s="40">
        <f>_xll.qlInterestRateIndexMaturity($AA$21,AF1532,)</f>
        <v>50221</v>
      </c>
      <c r="AH1532" s="43" t="e">
        <f>_xll.qlTenorBasisValue(TenorBasis3M,AF1532,_xll.ohTrigger(trigger,$AA$36))</f>
        <v>#NUM!</v>
      </c>
      <c r="AI1532" s="90" t="e">
        <f>_xll.qlTenorBasisForwardRate(TenorBasis3M,AF1532,_xll.ohTrigger(trigger,$AA$36))</f>
        <v>#NUM!</v>
      </c>
      <c r="AJ1532" s="90">
        <f>_xll.qlIndexFixing($AA$21,$AE1532,TRUE,_xll.ohTrigger(trigger))</f>
        <v>1.6869664715067661E-2</v>
      </c>
      <c r="AK1532" s="43" t="e">
        <f>_xll.qlIndexFixing($AA$6,$AE1532,TRUE,trigger)</f>
        <v>#NUM!</v>
      </c>
      <c r="AL1532" s="45" t="e">
        <f t="shared" si="39"/>
        <v>#NUM!</v>
      </c>
    </row>
    <row r="1533" spans="30:38" x14ac:dyDescent="0.2">
      <c r="AD1533" s="122" t="s">
        <v>88</v>
      </c>
      <c r="AE1533" s="40">
        <f>_xll.qlInterestRateIndexFixingDate($AA$21,AF1533)</f>
        <v>50131</v>
      </c>
      <c r="AF1533" s="40">
        <f>_xll.qlCalendarAdvance(calendar,$AF1532,AD1533,,,trigger)</f>
        <v>50137</v>
      </c>
      <c r="AG1533" s="40">
        <f>_xll.qlInterestRateIndexMaturity($AA$21,AF1533,)</f>
        <v>50228</v>
      </c>
      <c r="AH1533" s="43" t="e">
        <f>_xll.qlTenorBasisValue(TenorBasis3M,AF1533,_xll.ohTrigger(trigger,$AA$36))</f>
        <v>#NUM!</v>
      </c>
      <c r="AI1533" s="90" t="e">
        <f>_xll.qlTenorBasisForwardRate(TenorBasis3M,AF1533,_xll.ohTrigger(trigger,$AA$36))</f>
        <v>#NUM!</v>
      </c>
      <c r="AJ1533" s="90">
        <f>_xll.qlIndexFixing($AA$21,$AE1533,TRUE,_xll.ohTrigger(trigger))</f>
        <v>1.6855722325979143E-2</v>
      </c>
      <c r="AK1533" s="43" t="e">
        <f>_xll.qlIndexFixing($AA$6,$AE1533,TRUE,trigger)</f>
        <v>#NUM!</v>
      </c>
      <c r="AL1533" s="45" t="e">
        <f t="shared" si="39"/>
        <v>#NUM!</v>
      </c>
    </row>
    <row r="1534" spans="30:38" x14ac:dyDescent="0.2">
      <c r="AD1534" s="122" t="s">
        <v>88</v>
      </c>
      <c r="AE1534" s="40">
        <f>_xll.qlInterestRateIndexFixingDate($AA$21,AF1534)</f>
        <v>50140</v>
      </c>
      <c r="AF1534" s="40">
        <f>_xll.qlCalendarAdvance(calendar,$AF1533,AD1534,,,trigger)</f>
        <v>50144</v>
      </c>
      <c r="AG1534" s="40">
        <f>_xll.qlInterestRateIndexMaturity($AA$21,AF1534,)</f>
        <v>50235</v>
      </c>
      <c r="AH1534" s="43" t="e">
        <f>_xll.qlTenorBasisValue(TenorBasis3M,AF1534,_xll.ohTrigger(trigger,$AA$36))</f>
        <v>#NUM!</v>
      </c>
      <c r="AI1534" s="90" t="e">
        <f>_xll.qlTenorBasisForwardRate(TenorBasis3M,AF1534,_xll.ohTrigger(trigger,$AA$36))</f>
        <v>#NUM!</v>
      </c>
      <c r="AJ1534" s="90">
        <f>_xll.qlIndexFixing($AA$21,$AE1534,TRUE,_xll.ohTrigger(trigger))</f>
        <v>1.6843130732105204E-2</v>
      </c>
      <c r="AK1534" s="43" t="e">
        <f>_xll.qlIndexFixing($AA$6,$AE1534,TRUE,trigger)</f>
        <v>#NUM!</v>
      </c>
      <c r="AL1534" s="45" t="e">
        <f t="shared" si="39"/>
        <v>#NUM!</v>
      </c>
    </row>
    <row r="1535" spans="30:38" x14ac:dyDescent="0.2">
      <c r="AD1535" s="122" t="s">
        <v>88</v>
      </c>
      <c r="AE1535" s="40">
        <f>_xll.qlInterestRateIndexFixingDate($AA$21,AF1535)</f>
        <v>50147</v>
      </c>
      <c r="AF1535" s="40">
        <f>_xll.qlCalendarAdvance(calendar,$AF1534,AD1535,,,trigger)</f>
        <v>50151</v>
      </c>
      <c r="AG1535" s="40">
        <f>_xll.qlInterestRateIndexMaturity($AA$21,AF1535,)</f>
        <v>50242</v>
      </c>
      <c r="AH1535" s="43" t="e">
        <f>_xll.qlTenorBasisValue(TenorBasis3M,AF1535,_xll.ohTrigger(trigger,$AA$36))</f>
        <v>#NUM!</v>
      </c>
      <c r="AI1535" s="90" t="e">
        <f>_xll.qlTenorBasisForwardRate(TenorBasis3M,AF1535,_xll.ohTrigger(trigger,$AA$36))</f>
        <v>#NUM!</v>
      </c>
      <c r="AJ1535" s="90">
        <f>_xll.qlIndexFixing($AA$21,$AE1535,TRUE,_xll.ohTrigger(trigger))</f>
        <v>1.6830583962548707E-2</v>
      </c>
      <c r="AK1535" s="43" t="e">
        <f>_xll.qlIndexFixing($AA$6,$AE1535,TRUE,trigger)</f>
        <v>#NUM!</v>
      </c>
      <c r="AL1535" s="45" t="e">
        <f t="shared" si="39"/>
        <v>#NUM!</v>
      </c>
    </row>
    <row r="1536" spans="30:38" x14ac:dyDescent="0.2">
      <c r="AD1536" s="122" t="s">
        <v>88</v>
      </c>
      <c r="AE1536" s="40">
        <f>_xll.qlInterestRateIndexFixingDate($AA$21,AF1536)</f>
        <v>50154</v>
      </c>
      <c r="AF1536" s="40">
        <f>_xll.qlCalendarAdvance(calendar,$AF1535,AD1536,,,trigger)</f>
        <v>50158</v>
      </c>
      <c r="AG1536" s="40">
        <f>_xll.qlInterestRateIndexMaturity($AA$21,AF1536,)</f>
        <v>50249</v>
      </c>
      <c r="AH1536" s="43" t="e">
        <f>_xll.qlTenorBasisValue(TenorBasis3M,AF1536,_xll.ohTrigger(trigger,$AA$36))</f>
        <v>#NUM!</v>
      </c>
      <c r="AI1536" s="90" t="e">
        <f>_xll.qlTenorBasisForwardRate(TenorBasis3M,AF1536,_xll.ohTrigger(trigger,$AA$36))</f>
        <v>#NUM!</v>
      </c>
      <c r="AJ1536" s="90">
        <f>_xll.qlIndexFixing($AA$21,$AE1536,TRUE,_xll.ohTrigger(trigger))</f>
        <v>1.6818082016888013E-2</v>
      </c>
      <c r="AK1536" s="43" t="e">
        <f>_xll.qlIndexFixing($AA$6,$AE1536,TRUE,trigger)</f>
        <v>#NUM!</v>
      </c>
      <c r="AL1536" s="45" t="e">
        <f t="shared" si="39"/>
        <v>#NUM!</v>
      </c>
    </row>
    <row r="1537" spans="30:38" x14ac:dyDescent="0.2">
      <c r="AD1537" s="122" t="s">
        <v>88</v>
      </c>
      <c r="AE1537" s="40">
        <f>_xll.qlInterestRateIndexFixingDate($AA$21,AF1537)</f>
        <v>50160</v>
      </c>
      <c r="AF1537" s="40">
        <f>_xll.qlCalendarAdvance(calendar,$AF1536,AD1537,,,trigger)</f>
        <v>50165</v>
      </c>
      <c r="AG1537" s="40">
        <f>_xll.qlInterestRateIndexMaturity($AA$21,AF1537,)</f>
        <v>50257</v>
      </c>
      <c r="AH1537" s="43" t="e">
        <f>_xll.qlTenorBasisValue(TenorBasis3M,AF1537,_xll.ohTrigger(trigger,$AA$36))</f>
        <v>#NUM!</v>
      </c>
      <c r="AI1537" s="90" t="e">
        <f>_xll.qlTenorBasisForwardRate(TenorBasis3M,AF1537,_xll.ohTrigger(trigger,$AA$36))</f>
        <v>#NUM!</v>
      </c>
      <c r="AJ1537" s="90">
        <f>_xll.qlIndexFixing($AA$21,$AE1537,TRUE,_xll.ohTrigger(trigger))</f>
        <v>1.6805135457685774E-2</v>
      </c>
      <c r="AK1537" s="43" t="e">
        <f>_xll.qlIndexFixing($AA$6,$AE1537,TRUE,trigger)</f>
        <v>#NUM!</v>
      </c>
      <c r="AL1537" s="45" t="e">
        <f t="shared" si="39"/>
        <v>#NUM!</v>
      </c>
    </row>
    <row r="1538" spans="30:38" x14ac:dyDescent="0.2">
      <c r="AD1538" s="122" t="s">
        <v>88</v>
      </c>
      <c r="AE1538" s="40">
        <f>_xll.qlInterestRateIndexFixingDate($AA$21,AF1538)</f>
        <v>50168</v>
      </c>
      <c r="AF1538" s="40">
        <f>_xll.qlCalendarAdvance(calendar,$AF1537,AD1538,,,trigger)</f>
        <v>50172</v>
      </c>
      <c r="AG1538" s="40">
        <f>_xll.qlInterestRateIndexMaturity($AA$21,AF1538,)</f>
        <v>50264</v>
      </c>
      <c r="AH1538" s="43" t="e">
        <f>_xll.qlTenorBasisValue(TenorBasis3M,AF1538,_xll.ohTrigger(trigger,$AA$36))</f>
        <v>#NUM!</v>
      </c>
      <c r="AI1538" s="90" t="e">
        <f>_xll.qlTenorBasisForwardRate(TenorBasis3M,AF1538,_xll.ohTrigger(trigger,$AA$36))</f>
        <v>#NUM!</v>
      </c>
      <c r="AJ1538" s="90">
        <f>_xll.qlIndexFixing($AA$21,$AE1538,TRUE,_xll.ohTrigger(trigger))</f>
        <v>1.6792725782326285E-2</v>
      </c>
      <c r="AK1538" s="43" t="e">
        <f>_xll.qlIndexFixing($AA$6,$AE1538,TRUE,trigger)</f>
        <v>#NUM!</v>
      </c>
      <c r="AL1538" s="45" t="e">
        <f t="shared" si="39"/>
        <v>#NUM!</v>
      </c>
    </row>
    <row r="1539" spans="30:38" x14ac:dyDescent="0.2">
      <c r="AD1539" s="122" t="s">
        <v>88</v>
      </c>
      <c r="AE1539" s="40">
        <f>_xll.qlInterestRateIndexFixingDate($AA$21,AF1539)</f>
        <v>50175</v>
      </c>
      <c r="AF1539" s="40">
        <f>_xll.qlCalendarAdvance(calendar,$AF1538,AD1539,,,trigger)</f>
        <v>50179</v>
      </c>
      <c r="AG1539" s="40">
        <f>_xll.qlInterestRateIndexMaturity($AA$21,AF1539,)</f>
        <v>50271</v>
      </c>
      <c r="AH1539" s="43" t="e">
        <f>_xll.qlTenorBasisValue(TenorBasis3M,AF1539,_xll.ohTrigger(trigger,$AA$36))</f>
        <v>#NUM!</v>
      </c>
      <c r="AI1539" s="90" t="e">
        <f>_xll.qlTenorBasisForwardRate(TenorBasis3M,AF1539,_xll.ohTrigger(trigger,$AA$36))</f>
        <v>#NUM!</v>
      </c>
      <c r="AJ1539" s="90">
        <f>_xll.qlIndexFixing($AA$21,$AE1539,TRUE,_xll.ohTrigger(trigger))</f>
        <v>1.6780360932077375E-2</v>
      </c>
      <c r="AK1539" s="43" t="e">
        <f>_xll.qlIndexFixing($AA$6,$AE1539,TRUE,trigger)</f>
        <v>#NUM!</v>
      </c>
      <c r="AL1539" s="45" t="e">
        <f t="shared" si="39"/>
        <v>#NUM!</v>
      </c>
    </row>
    <row r="1540" spans="30:38" x14ac:dyDescent="0.2">
      <c r="AD1540" s="122" t="s">
        <v>88</v>
      </c>
      <c r="AE1540" s="40">
        <f>_xll.qlInterestRateIndexFixingDate($AA$21,AF1540)</f>
        <v>50182</v>
      </c>
      <c r="AF1540" s="40">
        <f>_xll.qlCalendarAdvance(calendar,$AF1539,AD1540,,,trigger)</f>
        <v>50186</v>
      </c>
      <c r="AG1540" s="40">
        <f>_xll.qlInterestRateIndexMaturity($AA$21,AF1540,)</f>
        <v>50278</v>
      </c>
      <c r="AH1540" s="43" t="e">
        <f>_xll.qlTenorBasisValue(TenorBasis3M,AF1540,_xll.ohTrigger(trigger,$AA$36))</f>
        <v>#NUM!</v>
      </c>
      <c r="AI1540" s="90" t="e">
        <f>_xll.qlTenorBasisForwardRate(TenorBasis3M,AF1540,_xll.ohTrigger(trigger,$AA$36))</f>
        <v>#NUM!</v>
      </c>
      <c r="AJ1540" s="90">
        <f>_xll.qlIndexFixing($AA$21,$AE1540,TRUE,_xll.ohTrigger(trigger))</f>
        <v>1.6768040906516776E-2</v>
      </c>
      <c r="AK1540" s="43" t="e">
        <f>_xll.qlIndexFixing($AA$6,$AE1540,TRUE,trigger)</f>
        <v>#NUM!</v>
      </c>
      <c r="AL1540" s="45" t="e">
        <f t="shared" ref="AL1540:AL1603" si="40">(AJ1540-AK1540)*10000</f>
        <v>#NUM!</v>
      </c>
    </row>
    <row r="1541" spans="30:38" x14ac:dyDescent="0.2">
      <c r="AD1541" s="122" t="s">
        <v>88</v>
      </c>
      <c r="AE1541" s="40">
        <f>_xll.qlInterestRateIndexFixingDate($AA$21,AF1541)</f>
        <v>50189</v>
      </c>
      <c r="AF1541" s="40">
        <f>_xll.qlCalendarAdvance(calendar,$AF1540,AD1541,,,trigger)</f>
        <v>50193</v>
      </c>
      <c r="AG1541" s="40">
        <f>_xll.qlInterestRateIndexMaturity($AA$21,AF1541,)</f>
        <v>50285</v>
      </c>
      <c r="AH1541" s="43" t="e">
        <f>_xll.qlTenorBasisValue(TenorBasis3M,AF1541,_xll.ohTrigger(trigger,$AA$36))</f>
        <v>#NUM!</v>
      </c>
      <c r="AI1541" s="90" t="e">
        <f>_xll.qlTenorBasisForwardRate(TenorBasis3M,AF1541,_xll.ohTrigger(trigger,$AA$36))</f>
        <v>#NUM!</v>
      </c>
      <c r="AJ1541" s="90">
        <f>_xll.qlIndexFixing($AA$21,$AE1541,TRUE,_xll.ohTrigger(trigger))</f>
        <v>1.675576570522308E-2</v>
      </c>
      <c r="AK1541" s="43" t="e">
        <f>_xll.qlIndexFixing($AA$6,$AE1541,TRUE,trigger)</f>
        <v>#NUM!</v>
      </c>
      <c r="AL1541" s="45" t="e">
        <f t="shared" si="40"/>
        <v>#NUM!</v>
      </c>
    </row>
    <row r="1542" spans="30:38" x14ac:dyDescent="0.2">
      <c r="AD1542" s="122" t="s">
        <v>88</v>
      </c>
      <c r="AE1542" s="40">
        <f>_xll.qlInterestRateIndexFixingDate($AA$21,AF1542)</f>
        <v>50196</v>
      </c>
      <c r="AF1542" s="40">
        <f>_xll.qlCalendarAdvance(calendar,$AF1541,AD1542,,,trigger)</f>
        <v>50200</v>
      </c>
      <c r="AG1542" s="40">
        <f>_xll.qlInterestRateIndexMaturity($AA$21,AF1542,)</f>
        <v>50292</v>
      </c>
      <c r="AH1542" s="43" t="e">
        <f>_xll.qlTenorBasisValue(TenorBasis3M,AF1542,_xll.ohTrigger(trigger,$AA$36))</f>
        <v>#NUM!</v>
      </c>
      <c r="AI1542" s="90" t="e">
        <f>_xll.qlTenorBasisForwardRate(TenorBasis3M,AF1542,_xll.ohTrigger(trigger,$AA$36))</f>
        <v>#NUM!</v>
      </c>
      <c r="AJ1542" s="90">
        <f>_xll.qlIndexFixing($AA$21,$AE1542,TRUE,_xll.ohTrigger(trigger))</f>
        <v>1.6743535327775762E-2</v>
      </c>
      <c r="AK1542" s="43" t="e">
        <f>_xll.qlIndexFixing($AA$6,$AE1542,TRUE,trigger)</f>
        <v>#NUM!</v>
      </c>
      <c r="AL1542" s="45" t="e">
        <f t="shared" si="40"/>
        <v>#NUM!</v>
      </c>
    </row>
    <row r="1543" spans="30:38" x14ac:dyDescent="0.2">
      <c r="AD1543" s="122" t="s">
        <v>88</v>
      </c>
      <c r="AE1543" s="40">
        <f>_xll.qlInterestRateIndexFixingDate($AA$21,AF1543)</f>
        <v>50203</v>
      </c>
      <c r="AF1543" s="40">
        <f>_xll.qlCalendarAdvance(calendar,$AF1542,AD1543,,,trigger)</f>
        <v>50207</v>
      </c>
      <c r="AG1543" s="40">
        <f>_xll.qlInterestRateIndexMaturity($AA$21,AF1543,)</f>
        <v>50299</v>
      </c>
      <c r="AH1543" s="43" t="e">
        <f>_xll.qlTenorBasisValue(TenorBasis3M,AF1543,_xll.ohTrigger(trigger,$AA$36))</f>
        <v>#NUM!</v>
      </c>
      <c r="AI1543" s="90" t="e">
        <f>_xll.qlTenorBasisForwardRate(TenorBasis3M,AF1543,_xll.ohTrigger(trigger,$AA$36))</f>
        <v>#NUM!</v>
      </c>
      <c r="AJ1543" s="90">
        <f>_xll.qlIndexFixing($AA$21,$AE1543,TRUE,_xll.ohTrigger(trigger))</f>
        <v>1.6731349773758626E-2</v>
      </c>
      <c r="AK1543" s="43" t="e">
        <f>_xll.qlIndexFixing($AA$6,$AE1543,TRUE,trigger)</f>
        <v>#NUM!</v>
      </c>
      <c r="AL1543" s="45" t="e">
        <f t="shared" si="40"/>
        <v>#NUM!</v>
      </c>
    </row>
    <row r="1544" spans="30:38" x14ac:dyDescent="0.2">
      <c r="AD1544" s="122" t="s">
        <v>88</v>
      </c>
      <c r="AE1544" s="40">
        <f>_xll.qlInterestRateIndexFixingDate($AA$21,AF1544)</f>
        <v>50210</v>
      </c>
      <c r="AF1544" s="40">
        <f>_xll.qlCalendarAdvance(calendar,$AF1543,AD1544,,,trigger)</f>
        <v>50214</v>
      </c>
      <c r="AG1544" s="40">
        <f>_xll.qlInterestRateIndexMaturity($AA$21,AF1544,)</f>
        <v>50306</v>
      </c>
      <c r="AH1544" s="43" t="e">
        <f>_xll.qlTenorBasisValue(TenorBasis3M,AF1544,_xll.ohTrigger(trigger,$AA$36))</f>
        <v>#NUM!</v>
      </c>
      <c r="AI1544" s="90" t="e">
        <f>_xll.qlTenorBasisForwardRate(TenorBasis3M,AF1544,_xll.ohTrigger(trigger,$AA$36))</f>
        <v>#NUM!</v>
      </c>
      <c r="AJ1544" s="90">
        <f>_xll.qlIndexFixing($AA$21,$AE1544,TRUE,_xll.ohTrigger(trigger))</f>
        <v>1.6719209042752013E-2</v>
      </c>
      <c r="AK1544" s="43" t="e">
        <f>_xll.qlIndexFixing($AA$6,$AE1544,TRUE,trigger)</f>
        <v>#NUM!</v>
      </c>
      <c r="AL1544" s="45" t="e">
        <f t="shared" si="40"/>
        <v>#NUM!</v>
      </c>
    </row>
    <row r="1545" spans="30:38" x14ac:dyDescent="0.2">
      <c r="AD1545" s="122" t="s">
        <v>88</v>
      </c>
      <c r="AE1545" s="40">
        <f>_xll.qlInterestRateIndexFixingDate($AA$21,AF1545)</f>
        <v>50217</v>
      </c>
      <c r="AF1545" s="40">
        <f>_xll.qlCalendarAdvance(calendar,$AF1544,AD1545,,,trigger)</f>
        <v>50221</v>
      </c>
      <c r="AG1545" s="40">
        <f>_xll.qlInterestRateIndexMaturity($AA$21,AF1545,)</f>
        <v>50313</v>
      </c>
      <c r="AH1545" s="43" t="e">
        <f>_xll.qlTenorBasisValue(TenorBasis3M,AF1545,_xll.ohTrigger(trigger,$AA$36))</f>
        <v>#NUM!</v>
      </c>
      <c r="AI1545" s="90" t="e">
        <f>_xll.qlTenorBasisForwardRate(TenorBasis3M,AF1545,_xll.ohTrigger(trigger,$AA$36))</f>
        <v>#NUM!</v>
      </c>
      <c r="AJ1545" s="90">
        <f>_xll.qlIndexFixing($AA$21,$AE1545,TRUE,_xll.ohTrigger(trigger))</f>
        <v>1.6707113134344944E-2</v>
      </c>
      <c r="AK1545" s="43" t="e">
        <f>_xll.qlIndexFixing($AA$6,$AE1545,TRUE,trigger)</f>
        <v>#NUM!</v>
      </c>
      <c r="AL1545" s="45" t="e">
        <f t="shared" si="40"/>
        <v>#NUM!</v>
      </c>
    </row>
    <row r="1546" spans="30:38" x14ac:dyDescent="0.2">
      <c r="AD1546" s="122" t="s">
        <v>88</v>
      </c>
      <c r="AE1546" s="40">
        <f>_xll.qlInterestRateIndexFixingDate($AA$21,AF1546)</f>
        <v>50224</v>
      </c>
      <c r="AF1546" s="40">
        <f>_xll.qlCalendarAdvance(calendar,$AF1545,AD1546,,,trigger)</f>
        <v>50228</v>
      </c>
      <c r="AG1546" s="40">
        <f>_xll.qlInterestRateIndexMaturity($AA$21,AF1546,)</f>
        <v>50320</v>
      </c>
      <c r="AH1546" s="43" t="e">
        <f>_xll.qlTenorBasisValue(TenorBasis3M,AF1546,_xll.ohTrigger(trigger,$AA$36))</f>
        <v>#NUM!</v>
      </c>
      <c r="AI1546" s="90" t="e">
        <f>_xll.qlTenorBasisForwardRate(TenorBasis3M,AF1546,_xll.ohTrigger(trigger,$AA$36))</f>
        <v>#NUM!</v>
      </c>
      <c r="AJ1546" s="90">
        <f>_xll.qlIndexFixing($AA$21,$AE1546,TRUE,_xll.ohTrigger(trigger))</f>
        <v>1.6695062048117756E-2</v>
      </c>
      <c r="AK1546" s="43" t="e">
        <f>_xll.qlIndexFixing($AA$6,$AE1546,TRUE,trigger)</f>
        <v>#NUM!</v>
      </c>
      <c r="AL1546" s="45" t="e">
        <f t="shared" si="40"/>
        <v>#NUM!</v>
      </c>
    </row>
    <row r="1547" spans="30:38" x14ac:dyDescent="0.2">
      <c r="AD1547" s="122" t="s">
        <v>88</v>
      </c>
      <c r="AE1547" s="40">
        <f>_xll.qlInterestRateIndexFixingDate($AA$21,AF1547)</f>
        <v>50231</v>
      </c>
      <c r="AF1547" s="40">
        <f>_xll.qlCalendarAdvance(calendar,$AF1546,AD1547,,,trigger)</f>
        <v>50235</v>
      </c>
      <c r="AG1547" s="40">
        <f>_xll.qlInterestRateIndexMaturity($AA$21,AF1547,)</f>
        <v>50327</v>
      </c>
      <c r="AH1547" s="43" t="e">
        <f>_xll.qlTenorBasisValue(TenorBasis3M,AF1547,_xll.ohTrigger(trigger,$AA$36))</f>
        <v>#NUM!</v>
      </c>
      <c r="AI1547" s="90" t="e">
        <f>_xll.qlTenorBasisForwardRate(TenorBasis3M,AF1547,_xll.ohTrigger(trigger,$AA$36))</f>
        <v>#NUM!</v>
      </c>
      <c r="AJ1547" s="90">
        <f>_xll.qlIndexFixing($AA$21,$AE1547,TRUE,_xll.ohTrigger(trigger))</f>
        <v>1.668305578366382E-2</v>
      </c>
      <c r="AK1547" s="43" t="e">
        <f>_xll.qlIndexFixing($AA$6,$AE1547,TRUE,trigger)</f>
        <v>#NUM!</v>
      </c>
      <c r="AL1547" s="45" t="e">
        <f t="shared" si="40"/>
        <v>#NUM!</v>
      </c>
    </row>
    <row r="1548" spans="30:38" x14ac:dyDescent="0.2">
      <c r="AD1548" s="122" t="s">
        <v>88</v>
      </c>
      <c r="AE1548" s="40">
        <f>_xll.qlInterestRateIndexFixingDate($AA$21,AF1548)</f>
        <v>50238</v>
      </c>
      <c r="AF1548" s="40">
        <f>_xll.qlCalendarAdvance(calendar,$AF1547,AD1548,,,trigger)</f>
        <v>50242</v>
      </c>
      <c r="AG1548" s="40">
        <f>_xll.qlInterestRateIndexMaturity($AA$21,AF1548,)</f>
        <v>50334</v>
      </c>
      <c r="AH1548" s="43" t="e">
        <f>_xll.qlTenorBasisValue(TenorBasis3M,AF1548,_xll.ohTrigger(trigger,$AA$36))</f>
        <v>#NUM!</v>
      </c>
      <c r="AI1548" s="90" t="e">
        <f>_xll.qlTenorBasisForwardRate(TenorBasis3M,AF1548,_xll.ohTrigger(trigger,$AA$36))</f>
        <v>#NUM!</v>
      </c>
      <c r="AJ1548" s="90">
        <f>_xll.qlIndexFixing($AA$21,$AE1548,TRUE,_xll.ohTrigger(trigger))</f>
        <v>1.6671094340569546E-2</v>
      </c>
      <c r="AK1548" s="43" t="e">
        <f>_xll.qlIndexFixing($AA$6,$AE1548,TRUE,trigger)</f>
        <v>#NUM!</v>
      </c>
      <c r="AL1548" s="45" t="e">
        <f t="shared" si="40"/>
        <v>#NUM!</v>
      </c>
    </row>
    <row r="1549" spans="30:38" x14ac:dyDescent="0.2">
      <c r="AD1549" s="122" t="s">
        <v>88</v>
      </c>
      <c r="AE1549" s="40">
        <f>_xll.qlInterestRateIndexFixingDate($AA$21,AF1549)</f>
        <v>50245</v>
      </c>
      <c r="AF1549" s="40">
        <f>_xll.qlCalendarAdvance(calendar,$AF1548,AD1549,,,trigger)</f>
        <v>50249</v>
      </c>
      <c r="AG1549" s="40">
        <f>_xll.qlInterestRateIndexMaturity($AA$21,AF1549,)</f>
        <v>50341</v>
      </c>
      <c r="AH1549" s="43" t="e">
        <f>_xll.qlTenorBasisValue(TenorBasis3M,AF1549,_xll.ohTrigger(trigger,$AA$36))</f>
        <v>#NUM!</v>
      </c>
      <c r="AI1549" s="90" t="e">
        <f>_xll.qlTenorBasisForwardRate(TenorBasis3M,AF1549,_xll.ohTrigger(trigger,$AA$36))</f>
        <v>#NUM!</v>
      </c>
      <c r="AJ1549" s="90">
        <f>_xll.qlIndexFixing($AA$21,$AE1549,TRUE,_xll.ohTrigger(trigger))</f>
        <v>1.6659177718425705E-2</v>
      </c>
      <c r="AK1549" s="43" t="e">
        <f>_xll.qlIndexFixing($AA$6,$AE1549,TRUE,trigger)</f>
        <v>#NUM!</v>
      </c>
      <c r="AL1549" s="45" t="e">
        <f t="shared" si="40"/>
        <v>#NUM!</v>
      </c>
    </row>
    <row r="1550" spans="30:38" x14ac:dyDescent="0.2">
      <c r="AD1550" s="122" t="s">
        <v>88</v>
      </c>
      <c r="AE1550" s="40">
        <f>_xll.qlInterestRateIndexFixingDate($AA$21,AF1550)</f>
        <v>50252</v>
      </c>
      <c r="AF1550" s="40">
        <f>_xll.qlCalendarAdvance(calendar,$AF1549,AD1550,,,trigger)</f>
        <v>50256</v>
      </c>
      <c r="AG1550" s="40">
        <f>_xll.qlInterestRateIndexMaturity($AA$21,AF1550,)</f>
        <v>50348</v>
      </c>
      <c r="AH1550" s="43" t="e">
        <f>_xll.qlTenorBasisValue(TenorBasis3M,AF1550,_xll.ohTrigger(trigger,$AA$36))</f>
        <v>#NUM!</v>
      </c>
      <c r="AI1550" s="90" t="e">
        <f>_xll.qlTenorBasisForwardRate(TenorBasis3M,AF1550,_xll.ohTrigger(trigger,$AA$36))</f>
        <v>#NUM!</v>
      </c>
      <c r="AJ1550" s="90">
        <f>_xll.qlIndexFixing($AA$21,$AE1550,TRUE,_xll.ohTrigger(trigger))</f>
        <v>1.6647305916828267E-2</v>
      </c>
      <c r="AK1550" s="43" t="e">
        <f>_xll.qlIndexFixing($AA$6,$AE1550,TRUE,trigger)</f>
        <v>#NUM!</v>
      </c>
      <c r="AL1550" s="45" t="e">
        <f t="shared" si="40"/>
        <v>#NUM!</v>
      </c>
    </row>
    <row r="1551" spans="30:38" x14ac:dyDescent="0.2">
      <c r="AD1551" s="122" t="s">
        <v>88</v>
      </c>
      <c r="AE1551" s="40">
        <f>_xll.qlInterestRateIndexFixingDate($AA$21,AF1551)</f>
        <v>50259</v>
      </c>
      <c r="AF1551" s="40">
        <f>_xll.qlCalendarAdvance(calendar,$AF1550,AD1551,,,trigger)</f>
        <v>50263</v>
      </c>
      <c r="AG1551" s="40">
        <f>_xll.qlInterestRateIndexMaturity($AA$21,AF1551,)</f>
        <v>50355</v>
      </c>
      <c r="AH1551" s="43" t="e">
        <f>_xll.qlTenorBasisValue(TenorBasis3M,AF1551,_xll.ohTrigger(trigger,$AA$36))</f>
        <v>#NUM!</v>
      </c>
      <c r="AI1551" s="90" t="e">
        <f>_xll.qlTenorBasisForwardRate(TenorBasis3M,AF1551,_xll.ohTrigger(trigger,$AA$36))</f>
        <v>#NUM!</v>
      </c>
      <c r="AJ1551" s="90">
        <f>_xll.qlIndexFixing($AA$21,$AE1551,TRUE,_xll.ohTrigger(trigger))</f>
        <v>1.6635478935366259E-2</v>
      </c>
      <c r="AK1551" s="43" t="e">
        <f>_xll.qlIndexFixing($AA$6,$AE1551,TRUE,trigger)</f>
        <v>#NUM!</v>
      </c>
      <c r="AL1551" s="45" t="e">
        <f t="shared" si="40"/>
        <v>#NUM!</v>
      </c>
    </row>
    <row r="1552" spans="30:38" x14ac:dyDescent="0.2">
      <c r="AD1552" s="122" t="s">
        <v>88</v>
      </c>
      <c r="AE1552" s="40">
        <f>_xll.qlInterestRateIndexFixingDate($AA$21,AF1552)</f>
        <v>50266</v>
      </c>
      <c r="AF1552" s="40">
        <f>_xll.qlCalendarAdvance(calendar,$AF1551,AD1552,,,trigger)</f>
        <v>50270</v>
      </c>
      <c r="AG1552" s="40">
        <f>_xll.qlInterestRateIndexMaturity($AA$21,AF1552,)</f>
        <v>50362</v>
      </c>
      <c r="AH1552" s="43" t="e">
        <f>_xll.qlTenorBasisValue(TenorBasis3M,AF1552,_xll.ohTrigger(trigger,$AA$36))</f>
        <v>#NUM!</v>
      </c>
      <c r="AI1552" s="90" t="e">
        <f>_xll.qlTenorBasisForwardRate(TenorBasis3M,AF1552,_xll.ohTrigger(trigger,$AA$36))</f>
        <v>#NUM!</v>
      </c>
      <c r="AJ1552" s="90">
        <f>_xll.qlIndexFixing($AA$21,$AE1552,TRUE,_xll.ohTrigger(trigger))</f>
        <v>1.662369677364E-2</v>
      </c>
      <c r="AK1552" s="43" t="e">
        <f>_xll.qlIndexFixing($AA$6,$AE1552,TRUE,trigger)</f>
        <v>#NUM!</v>
      </c>
      <c r="AL1552" s="45" t="e">
        <f t="shared" si="40"/>
        <v>#NUM!</v>
      </c>
    </row>
    <row r="1553" spans="30:38" x14ac:dyDescent="0.2">
      <c r="AD1553" s="122" t="s">
        <v>88</v>
      </c>
      <c r="AE1553" s="40">
        <f>_xll.qlInterestRateIndexFixingDate($AA$21,AF1553)</f>
        <v>50273</v>
      </c>
      <c r="AF1553" s="40">
        <f>_xll.qlCalendarAdvance(calendar,$AF1552,AD1553,,,trigger)</f>
        <v>50277</v>
      </c>
      <c r="AG1553" s="40">
        <f>_xll.qlInterestRateIndexMaturity($AA$21,AF1553,)</f>
        <v>50369</v>
      </c>
      <c r="AH1553" s="43" t="e">
        <f>_xll.qlTenorBasisValue(TenorBasis3M,AF1553,_xll.ohTrigger(trigger,$AA$36))</f>
        <v>#NUM!</v>
      </c>
      <c r="AI1553" s="90" t="e">
        <f>_xll.qlTenorBasisForwardRate(TenorBasis3M,AF1553,_xll.ohTrigger(trigger,$AA$36))</f>
        <v>#NUM!</v>
      </c>
      <c r="AJ1553" s="90">
        <f>_xll.qlIndexFixing($AA$21,$AE1553,TRUE,_xll.ohTrigger(trigger))</f>
        <v>1.6611959431241989E-2</v>
      </c>
      <c r="AK1553" s="43" t="e">
        <f>_xll.qlIndexFixing($AA$6,$AE1553,TRUE,trigger)</f>
        <v>#NUM!</v>
      </c>
      <c r="AL1553" s="45" t="e">
        <f t="shared" si="40"/>
        <v>#NUM!</v>
      </c>
    </row>
    <row r="1554" spans="30:38" x14ac:dyDescent="0.2">
      <c r="AD1554" s="122" t="s">
        <v>88</v>
      </c>
      <c r="AE1554" s="40">
        <f>_xll.qlInterestRateIndexFixingDate($AA$21,AF1554)</f>
        <v>50280</v>
      </c>
      <c r="AF1554" s="40">
        <f>_xll.qlCalendarAdvance(calendar,$AF1553,AD1554,,,trigger)</f>
        <v>50284</v>
      </c>
      <c r="AG1554" s="40">
        <f>_xll.qlInterestRateIndexMaturity($AA$21,AF1554,)</f>
        <v>50375</v>
      </c>
      <c r="AH1554" s="43" t="e">
        <f>_xll.qlTenorBasisValue(TenorBasis3M,AF1554,_xll.ohTrigger(trigger,$AA$36))</f>
        <v>#NUM!</v>
      </c>
      <c r="AI1554" s="90" t="e">
        <f>_xll.qlTenorBasisForwardRate(TenorBasis3M,AF1554,_xll.ohTrigger(trigger,$AA$36))</f>
        <v>#NUM!</v>
      </c>
      <c r="AJ1554" s="90">
        <f>_xll.qlIndexFixing($AA$21,$AE1554,TRUE,_xll.ohTrigger(trigger))</f>
        <v>1.6600711406139976E-2</v>
      </c>
      <c r="AK1554" s="43" t="e">
        <f>_xll.qlIndexFixing($AA$6,$AE1554,TRUE,trigger)</f>
        <v>#NUM!</v>
      </c>
      <c r="AL1554" s="45" t="e">
        <f t="shared" si="40"/>
        <v>#NUM!</v>
      </c>
    </row>
    <row r="1555" spans="30:38" x14ac:dyDescent="0.2">
      <c r="AD1555" s="122" t="s">
        <v>88</v>
      </c>
      <c r="AE1555" s="40">
        <f>_xll.qlInterestRateIndexFixingDate($AA$21,AF1555)</f>
        <v>50287</v>
      </c>
      <c r="AF1555" s="40">
        <f>_xll.qlCalendarAdvance(calendar,$AF1554,AD1555,,,trigger)</f>
        <v>50291</v>
      </c>
      <c r="AG1555" s="40">
        <f>_xll.qlInterestRateIndexMaturity($AA$21,AF1555,)</f>
        <v>50382</v>
      </c>
      <c r="AH1555" s="43" t="e">
        <f>_xll.qlTenorBasisValue(TenorBasis3M,AF1555,_xll.ohTrigger(trigger,$AA$36))</f>
        <v>#NUM!</v>
      </c>
      <c r="AI1555" s="90" t="e">
        <f>_xll.qlTenorBasisForwardRate(TenorBasis3M,AF1555,_xll.ohTrigger(trigger,$AA$36))</f>
        <v>#NUM!</v>
      </c>
      <c r="AJ1555" s="90">
        <f>_xll.qlIndexFixing($AA$21,$AE1555,TRUE,_xll.ohTrigger(trigger))</f>
        <v>1.6589061035846869E-2</v>
      </c>
      <c r="AK1555" s="43" t="e">
        <f>_xll.qlIndexFixing($AA$6,$AE1555,TRUE,trigger)</f>
        <v>#NUM!</v>
      </c>
      <c r="AL1555" s="45" t="e">
        <f t="shared" si="40"/>
        <v>#NUM!</v>
      </c>
    </row>
    <row r="1556" spans="30:38" x14ac:dyDescent="0.2">
      <c r="AD1556" s="122" t="s">
        <v>88</v>
      </c>
      <c r="AE1556" s="40">
        <f>_xll.qlInterestRateIndexFixingDate($AA$21,AF1556)</f>
        <v>50294</v>
      </c>
      <c r="AF1556" s="40">
        <f>_xll.qlCalendarAdvance(calendar,$AF1555,AD1556,,,trigger)</f>
        <v>50298</v>
      </c>
      <c r="AG1556" s="40">
        <f>_xll.qlInterestRateIndexMaturity($AA$21,AF1556,)</f>
        <v>50389</v>
      </c>
      <c r="AH1556" s="43" t="e">
        <f>_xll.qlTenorBasisValue(TenorBasis3M,AF1556,_xll.ohTrigger(trigger,$AA$36))</f>
        <v>#NUM!</v>
      </c>
      <c r="AI1556" s="90" t="e">
        <f>_xll.qlTenorBasisForwardRate(TenorBasis3M,AF1556,_xll.ohTrigger(trigger,$AA$36))</f>
        <v>#NUM!</v>
      </c>
      <c r="AJ1556" s="90">
        <f>_xll.qlIndexFixing($AA$21,$AE1556,TRUE,_xll.ohTrigger(trigger))</f>
        <v>1.6577455481277641E-2</v>
      </c>
      <c r="AK1556" s="43" t="e">
        <f>_xll.qlIndexFixing($AA$6,$AE1556,TRUE,trigger)</f>
        <v>#NUM!</v>
      </c>
      <c r="AL1556" s="45" t="e">
        <f t="shared" si="40"/>
        <v>#NUM!</v>
      </c>
    </row>
    <row r="1557" spans="30:38" x14ac:dyDescent="0.2">
      <c r="AD1557" s="122" t="s">
        <v>88</v>
      </c>
      <c r="AE1557" s="40">
        <f>_xll.qlInterestRateIndexFixingDate($AA$21,AF1557)</f>
        <v>50301</v>
      </c>
      <c r="AF1557" s="40">
        <f>_xll.qlCalendarAdvance(calendar,$AF1556,AD1557,,,trigger)</f>
        <v>50305</v>
      </c>
      <c r="AG1557" s="40">
        <f>_xll.qlInterestRateIndexMaturity($AA$21,AF1557,)</f>
        <v>50396</v>
      </c>
      <c r="AH1557" s="43" t="e">
        <f>_xll.qlTenorBasisValue(TenorBasis3M,AF1557,_xll.ohTrigger(trigger,$AA$36))</f>
        <v>#NUM!</v>
      </c>
      <c r="AI1557" s="90" t="e">
        <f>_xll.qlTenorBasisForwardRate(TenorBasis3M,AF1557,_xll.ohTrigger(trigger,$AA$36))</f>
        <v>#NUM!</v>
      </c>
      <c r="AJ1557" s="90">
        <f>_xll.qlIndexFixing($AA$21,$AE1557,TRUE,_xll.ohTrigger(trigger))</f>
        <v>1.6565894742040517E-2</v>
      </c>
      <c r="AK1557" s="43" t="e">
        <f>_xll.qlIndexFixing($AA$6,$AE1557,TRUE,trigger)</f>
        <v>#NUM!</v>
      </c>
      <c r="AL1557" s="45" t="e">
        <f t="shared" si="40"/>
        <v>#NUM!</v>
      </c>
    </row>
    <row r="1558" spans="30:38" x14ac:dyDescent="0.2">
      <c r="AD1558" s="122" t="s">
        <v>88</v>
      </c>
      <c r="AE1558" s="40">
        <f>_xll.qlInterestRateIndexFixingDate($AA$21,AF1558)</f>
        <v>50308</v>
      </c>
      <c r="AF1558" s="40">
        <f>_xll.qlCalendarAdvance(calendar,$AF1557,AD1558,,,trigger)</f>
        <v>50312</v>
      </c>
      <c r="AG1558" s="40">
        <f>_xll.qlInterestRateIndexMaturity($AA$21,AF1558,)</f>
        <v>50403</v>
      </c>
      <c r="AH1558" s="43" t="e">
        <f>_xll.qlTenorBasisValue(TenorBasis3M,AF1558,_xll.ohTrigger(trigger,$AA$36))</f>
        <v>#NUM!</v>
      </c>
      <c r="AI1558" s="90" t="e">
        <f>_xll.qlTenorBasisForwardRate(TenorBasis3M,AF1558,_xll.ohTrigger(trigger,$AA$36))</f>
        <v>#NUM!</v>
      </c>
      <c r="AJ1558" s="90">
        <f>_xll.qlIndexFixing($AA$21,$AE1558,TRUE,_xll.ohTrigger(trigger))</f>
        <v>1.6554378817743721E-2</v>
      </c>
      <c r="AK1558" s="43" t="e">
        <f>_xll.qlIndexFixing($AA$6,$AE1558,TRUE,trigger)</f>
        <v>#NUM!</v>
      </c>
      <c r="AL1558" s="45" t="e">
        <f t="shared" si="40"/>
        <v>#NUM!</v>
      </c>
    </row>
    <row r="1559" spans="30:38" x14ac:dyDescent="0.2">
      <c r="AD1559" s="122" t="s">
        <v>88</v>
      </c>
      <c r="AE1559" s="40">
        <f>_xll.qlInterestRateIndexFixingDate($AA$21,AF1559)</f>
        <v>50315</v>
      </c>
      <c r="AF1559" s="40">
        <f>_xll.qlCalendarAdvance(calendar,$AF1558,AD1559,,,trigger)</f>
        <v>50319</v>
      </c>
      <c r="AG1559" s="40">
        <f>_xll.qlInterestRateIndexMaturity($AA$21,AF1559,)</f>
        <v>50411</v>
      </c>
      <c r="AH1559" s="43" t="e">
        <f>_xll.qlTenorBasisValue(TenorBasis3M,AF1559,_xll.ohTrigger(trigger,$AA$36))</f>
        <v>#NUM!</v>
      </c>
      <c r="AI1559" s="90" t="e">
        <f>_xll.qlTenorBasisForwardRate(TenorBasis3M,AF1559,_xll.ohTrigger(trigger,$AA$36))</f>
        <v>#NUM!</v>
      </c>
      <c r="AJ1559" s="90">
        <f>_xll.qlIndexFixing($AA$21,$AE1559,TRUE,_xll.ohTrigger(trigger))</f>
        <v>1.6542476560429349E-2</v>
      </c>
      <c r="AK1559" s="43" t="e">
        <f>_xll.qlIndexFixing($AA$6,$AE1559,TRUE,trigger)</f>
        <v>#NUM!</v>
      </c>
      <c r="AL1559" s="45" t="e">
        <f t="shared" si="40"/>
        <v>#NUM!</v>
      </c>
    </row>
    <row r="1560" spans="30:38" x14ac:dyDescent="0.2">
      <c r="AD1560" s="122" t="s">
        <v>88</v>
      </c>
      <c r="AE1560" s="40">
        <f>_xll.qlInterestRateIndexFixingDate($AA$21,AF1560)</f>
        <v>50322</v>
      </c>
      <c r="AF1560" s="40">
        <f>_xll.qlCalendarAdvance(calendar,$AF1559,AD1560,,,trigger)</f>
        <v>50326</v>
      </c>
      <c r="AG1560" s="40">
        <f>_xll.qlInterestRateIndexMaturity($AA$21,AF1560,)</f>
        <v>50418</v>
      </c>
      <c r="AH1560" s="43" t="e">
        <f>_xll.qlTenorBasisValue(TenorBasis3M,AF1560,_xll.ohTrigger(trigger,$AA$36))</f>
        <v>#NUM!</v>
      </c>
      <c r="AI1560" s="90" t="e">
        <f>_xll.qlTenorBasisForwardRate(TenorBasis3M,AF1560,_xll.ohTrigger(trigger,$AA$36))</f>
        <v>#NUM!</v>
      </c>
      <c r="AJ1560" s="90">
        <f>_xll.qlIndexFixing($AA$21,$AE1560,TRUE,_xll.ohTrigger(trigger))</f>
        <v>1.6531052942192773E-2</v>
      </c>
      <c r="AK1560" s="43" t="e">
        <f>_xll.qlIndexFixing($AA$6,$AE1560,TRUE,trigger)</f>
        <v>#NUM!</v>
      </c>
      <c r="AL1560" s="45" t="e">
        <f t="shared" si="40"/>
        <v>#NUM!</v>
      </c>
    </row>
    <row r="1561" spans="30:38" x14ac:dyDescent="0.2">
      <c r="AD1561" s="122" t="s">
        <v>88</v>
      </c>
      <c r="AE1561" s="40">
        <f>_xll.qlInterestRateIndexFixingDate($AA$21,AF1561)</f>
        <v>50329</v>
      </c>
      <c r="AF1561" s="40">
        <f>_xll.qlCalendarAdvance(calendar,$AF1560,AD1561,,,trigger)</f>
        <v>50333</v>
      </c>
      <c r="AG1561" s="40">
        <f>_xll.qlInterestRateIndexMaturity($AA$21,AF1561,)</f>
        <v>50425</v>
      </c>
      <c r="AH1561" s="43" t="e">
        <f>_xll.qlTenorBasisValue(TenorBasis3M,AF1561,_xll.ohTrigger(trigger,$AA$36))</f>
        <v>#NUM!</v>
      </c>
      <c r="AI1561" s="90" t="e">
        <f>_xll.qlTenorBasisForwardRate(TenorBasis3M,AF1561,_xll.ohTrigger(trigger,$AA$36))</f>
        <v>#NUM!</v>
      </c>
      <c r="AJ1561" s="90">
        <f>_xll.qlIndexFixing($AA$21,$AE1561,TRUE,_xll.ohTrigger(trigger))</f>
        <v>1.6519674140117409E-2</v>
      </c>
      <c r="AK1561" s="43" t="e">
        <f>_xll.qlIndexFixing($AA$6,$AE1561,TRUE,trigger)</f>
        <v>#NUM!</v>
      </c>
      <c r="AL1561" s="45" t="e">
        <f t="shared" si="40"/>
        <v>#NUM!</v>
      </c>
    </row>
    <row r="1562" spans="30:38" x14ac:dyDescent="0.2">
      <c r="AD1562" s="122" t="s">
        <v>88</v>
      </c>
      <c r="AE1562" s="40">
        <f>_xll.qlInterestRateIndexFixingDate($AA$21,AF1562)</f>
        <v>50336</v>
      </c>
      <c r="AF1562" s="40">
        <f>_xll.qlCalendarAdvance(calendar,$AF1561,AD1562,,,trigger)</f>
        <v>50340</v>
      </c>
      <c r="AG1562" s="40">
        <f>_xll.qlInterestRateIndexMaturity($AA$21,AF1562,)</f>
        <v>50432</v>
      </c>
      <c r="AH1562" s="43" t="e">
        <f>_xll.qlTenorBasisValue(TenorBasis3M,AF1562,_xll.ohTrigger(trigger,$AA$36))</f>
        <v>#NUM!</v>
      </c>
      <c r="AI1562" s="90" t="e">
        <f>_xll.qlTenorBasisForwardRate(TenorBasis3M,AF1562,_xll.ohTrigger(trigger,$AA$36))</f>
        <v>#NUM!</v>
      </c>
      <c r="AJ1562" s="90">
        <f>_xll.qlIndexFixing($AA$21,$AE1562,TRUE,_xll.ohTrigger(trigger))</f>
        <v>1.6508340153817486E-2</v>
      </c>
      <c r="AK1562" s="43" t="e">
        <f>_xll.qlIndexFixing($AA$6,$AE1562,TRUE,trigger)</f>
        <v>#NUM!</v>
      </c>
      <c r="AL1562" s="45" t="e">
        <f t="shared" si="40"/>
        <v>#NUM!</v>
      </c>
    </row>
    <row r="1563" spans="30:38" x14ac:dyDescent="0.2">
      <c r="AD1563" s="122" t="s">
        <v>88</v>
      </c>
      <c r="AE1563" s="40">
        <f>_xll.qlInterestRateIndexFixingDate($AA$21,AF1563)</f>
        <v>50343</v>
      </c>
      <c r="AF1563" s="40">
        <f>_xll.qlCalendarAdvance(calendar,$AF1562,AD1563,,,trigger)</f>
        <v>50347</v>
      </c>
      <c r="AG1563" s="40">
        <f>_xll.qlInterestRateIndexMaturity($AA$21,AF1563,)</f>
        <v>50439</v>
      </c>
      <c r="AH1563" s="43" t="e">
        <f>_xll.qlTenorBasisValue(TenorBasis3M,AF1563,_xll.ohTrigger(trigger,$AA$36))</f>
        <v>#NUM!</v>
      </c>
      <c r="AI1563" s="90" t="e">
        <f>_xll.qlTenorBasisForwardRate(TenorBasis3M,AF1563,_xll.ohTrigger(trigger,$AA$36))</f>
        <v>#NUM!</v>
      </c>
      <c r="AJ1563" s="90">
        <f>_xll.qlIndexFixing($AA$21,$AE1563,TRUE,_xll.ohTrigger(trigger))</f>
        <v>1.6497050982901142E-2</v>
      </c>
      <c r="AK1563" s="43" t="e">
        <f>_xll.qlIndexFixing($AA$6,$AE1563,TRUE,trigger)</f>
        <v>#NUM!</v>
      </c>
      <c r="AL1563" s="45" t="e">
        <f t="shared" si="40"/>
        <v>#NUM!</v>
      </c>
    </row>
    <row r="1564" spans="30:38" x14ac:dyDescent="0.2">
      <c r="AD1564" s="122" t="s">
        <v>88</v>
      </c>
      <c r="AE1564" s="40">
        <f>_xll.qlInterestRateIndexFixingDate($AA$21,AF1564)</f>
        <v>50350</v>
      </c>
      <c r="AF1564" s="40">
        <f>_xll.qlCalendarAdvance(calendar,$AF1563,AD1564,,,trigger)</f>
        <v>50354</v>
      </c>
      <c r="AG1564" s="40">
        <f>_xll.qlInterestRateIndexMaturity($AA$21,AF1564,)</f>
        <v>50446</v>
      </c>
      <c r="AH1564" s="43" t="e">
        <f>_xll.qlTenorBasisValue(TenorBasis3M,AF1564,_xll.ohTrigger(trigger,$AA$36))</f>
        <v>#NUM!</v>
      </c>
      <c r="AI1564" s="90" t="e">
        <f>_xll.qlTenorBasisForwardRate(TenorBasis3M,AF1564,_xll.ohTrigger(trigger,$AA$36))</f>
        <v>#NUM!</v>
      </c>
      <c r="AJ1564" s="90">
        <f>_xll.qlIndexFixing($AA$21,$AE1564,TRUE,_xll.ohTrigger(trigger))</f>
        <v>1.6485806626984335E-2</v>
      </c>
      <c r="AK1564" s="43" t="e">
        <f>_xll.qlIndexFixing($AA$6,$AE1564,TRUE,trigger)</f>
        <v>#NUM!</v>
      </c>
      <c r="AL1564" s="45" t="e">
        <f t="shared" si="40"/>
        <v>#NUM!</v>
      </c>
    </row>
    <row r="1565" spans="30:38" x14ac:dyDescent="0.2">
      <c r="AD1565" s="122" t="s">
        <v>88</v>
      </c>
      <c r="AE1565" s="40">
        <f>_xll.qlInterestRateIndexFixingDate($AA$21,AF1565)</f>
        <v>50357</v>
      </c>
      <c r="AF1565" s="40">
        <f>_xll.qlCalendarAdvance(calendar,$AF1564,AD1565,,,trigger)</f>
        <v>50361</v>
      </c>
      <c r="AG1565" s="40">
        <f>_xll.qlInterestRateIndexMaturity($AA$21,AF1565,)</f>
        <v>50453</v>
      </c>
      <c r="AH1565" s="43" t="e">
        <f>_xll.qlTenorBasisValue(TenorBasis3M,AF1565,_xll.ohTrigger(trigger,$AA$36))</f>
        <v>#NUM!</v>
      </c>
      <c r="AI1565" s="90" t="e">
        <f>_xll.qlTenorBasisForwardRate(TenorBasis3M,AF1565,_xll.ohTrigger(trigger,$AA$36))</f>
        <v>#NUM!</v>
      </c>
      <c r="AJ1565" s="90">
        <f>_xll.qlIndexFixing($AA$21,$AE1565,TRUE,_xll.ohTrigger(trigger))</f>
        <v>1.6474607085683022E-2</v>
      </c>
      <c r="AK1565" s="43" t="e">
        <f>_xll.qlIndexFixing($AA$6,$AE1565,TRUE,trigger)</f>
        <v>#NUM!</v>
      </c>
      <c r="AL1565" s="45" t="e">
        <f t="shared" si="40"/>
        <v>#NUM!</v>
      </c>
    </row>
    <row r="1566" spans="30:38" x14ac:dyDescent="0.2">
      <c r="AD1566" s="122" t="s">
        <v>88</v>
      </c>
      <c r="AE1566" s="40">
        <f>_xll.qlInterestRateIndexFixingDate($AA$21,AF1566)</f>
        <v>50364</v>
      </c>
      <c r="AF1566" s="40">
        <f>_xll.qlCalendarAdvance(calendar,$AF1565,AD1566,,,trigger)</f>
        <v>50368</v>
      </c>
      <c r="AG1566" s="40">
        <f>_xll.qlInterestRateIndexMaturity($AA$21,AF1566,)</f>
        <v>50460</v>
      </c>
      <c r="AH1566" s="43" t="e">
        <f>_xll.qlTenorBasisValue(TenorBasis3M,AF1566,_xll.ohTrigger(trigger,$AA$36))</f>
        <v>#NUM!</v>
      </c>
      <c r="AI1566" s="90" t="e">
        <f>_xll.qlTenorBasisForwardRate(TenorBasis3M,AF1566,_xll.ohTrigger(trigger,$AA$36))</f>
        <v>#NUM!</v>
      </c>
      <c r="AJ1566" s="90">
        <f>_xll.qlIndexFixing($AA$21,$AE1566,TRUE,_xll.ohTrigger(trigger))</f>
        <v>1.6463452358614038E-2</v>
      </c>
      <c r="AK1566" s="43" t="e">
        <f>_xll.qlIndexFixing($AA$6,$AE1566,TRUE,trigger)</f>
        <v>#NUM!</v>
      </c>
      <c r="AL1566" s="45" t="e">
        <f t="shared" si="40"/>
        <v>#NUM!</v>
      </c>
    </row>
    <row r="1567" spans="30:38" x14ac:dyDescent="0.2">
      <c r="AD1567" s="122" t="s">
        <v>88</v>
      </c>
      <c r="AE1567" s="40">
        <f>_xll.qlInterestRateIndexFixingDate($AA$21,AF1567)</f>
        <v>50371</v>
      </c>
      <c r="AF1567" s="40">
        <f>_xll.qlCalendarAdvance(calendar,$AF1566,AD1567,,,trigger)</f>
        <v>50375</v>
      </c>
      <c r="AG1567" s="40">
        <f>_xll.qlInterestRateIndexMaturity($AA$21,AF1567,)</f>
        <v>50465</v>
      </c>
      <c r="AH1567" s="43" t="e">
        <f>_xll.qlTenorBasisValue(TenorBasis3M,AF1567,_xll.ohTrigger(trigger,$AA$36))</f>
        <v>#NUM!</v>
      </c>
      <c r="AI1567" s="90" t="e">
        <f>_xll.qlTenorBasisForwardRate(TenorBasis3M,AF1567,_xll.ohTrigger(trigger,$AA$36))</f>
        <v>#NUM!</v>
      </c>
      <c r="AJ1567" s="90">
        <f>_xll.qlIndexFixing($AA$21,$AE1567,TRUE,_xll.ohTrigger(trigger))</f>
        <v>1.6453162014450129E-2</v>
      </c>
      <c r="AK1567" s="43" t="e">
        <f>_xll.qlIndexFixing($AA$6,$AE1567,TRUE,trigger)</f>
        <v>#NUM!</v>
      </c>
      <c r="AL1567" s="45" t="e">
        <f t="shared" si="40"/>
        <v>#NUM!</v>
      </c>
    </row>
    <row r="1568" spans="30:38" x14ac:dyDescent="0.2">
      <c r="AD1568" s="122" t="s">
        <v>88</v>
      </c>
      <c r="AE1568" s="40">
        <f>_xll.qlInterestRateIndexFixingDate($AA$21,AF1568)</f>
        <v>50378</v>
      </c>
      <c r="AF1568" s="40">
        <f>_xll.qlCalendarAdvance(calendar,$AF1567,AD1568,,,trigger)</f>
        <v>50382</v>
      </c>
      <c r="AG1568" s="40">
        <f>_xll.qlInterestRateIndexMaturity($AA$21,AF1568,)</f>
        <v>50472</v>
      </c>
      <c r="AH1568" s="43" t="e">
        <f>_xll.qlTenorBasisValue(TenorBasis3M,AF1568,_xll.ohTrigger(trigger,$AA$36))</f>
        <v>#NUM!</v>
      </c>
      <c r="AI1568" s="90" t="e">
        <f>_xll.qlTenorBasisForwardRate(TenorBasis3M,AF1568,_xll.ohTrigger(trigger,$AA$36))</f>
        <v>#NUM!</v>
      </c>
      <c r="AJ1568" s="90">
        <f>_xll.qlIndexFixing($AA$21,$AE1568,TRUE,_xll.ohTrigger(trigger))</f>
        <v>1.6442091522385738E-2</v>
      </c>
      <c r="AK1568" s="43" t="e">
        <f>_xll.qlIndexFixing($AA$6,$AE1568,TRUE,trigger)</f>
        <v>#NUM!</v>
      </c>
      <c r="AL1568" s="45" t="e">
        <f t="shared" si="40"/>
        <v>#NUM!</v>
      </c>
    </row>
    <row r="1569" spans="30:38" x14ac:dyDescent="0.2">
      <c r="AD1569" s="122" t="s">
        <v>88</v>
      </c>
      <c r="AE1569" s="40">
        <f>_xll.qlInterestRateIndexFixingDate($AA$21,AF1569)</f>
        <v>50385</v>
      </c>
      <c r="AF1569" s="40">
        <f>_xll.qlCalendarAdvance(calendar,$AF1568,AD1569,,,trigger)</f>
        <v>50389</v>
      </c>
      <c r="AG1569" s="40">
        <f>_xll.qlInterestRateIndexMaturity($AA$21,AF1569,)</f>
        <v>50479</v>
      </c>
      <c r="AH1569" s="43" t="e">
        <f>_xll.qlTenorBasisValue(TenorBasis3M,AF1569,_xll.ohTrigger(trigger,$AA$36))</f>
        <v>#NUM!</v>
      </c>
      <c r="AI1569" s="90" t="e">
        <f>_xll.qlTenorBasisForwardRate(TenorBasis3M,AF1569,_xll.ohTrigger(trigger,$AA$36))</f>
        <v>#NUM!</v>
      </c>
      <c r="AJ1569" s="90">
        <f>_xll.qlIndexFixing($AA$21,$AE1569,TRUE,_xll.ohTrigger(trigger))</f>
        <v>1.6431065838707681E-2</v>
      </c>
      <c r="AK1569" s="43" t="e">
        <f>_xll.qlIndexFixing($AA$6,$AE1569,TRUE,trigger)</f>
        <v>#NUM!</v>
      </c>
      <c r="AL1569" s="45" t="e">
        <f t="shared" si="40"/>
        <v>#NUM!</v>
      </c>
    </row>
    <row r="1570" spans="30:38" x14ac:dyDescent="0.2">
      <c r="AD1570" s="122" t="s">
        <v>88</v>
      </c>
      <c r="AE1570" s="40">
        <f>_xll.qlInterestRateIndexFixingDate($AA$21,AF1570)</f>
        <v>50392</v>
      </c>
      <c r="AF1570" s="40">
        <f>_xll.qlCalendarAdvance(calendar,$AF1569,AD1570,,,trigger)</f>
        <v>50396</v>
      </c>
      <c r="AG1570" s="40">
        <f>_xll.qlInterestRateIndexMaturity($AA$21,AF1570,)</f>
        <v>50486</v>
      </c>
      <c r="AH1570" s="43" t="e">
        <f>_xll.qlTenorBasisValue(TenorBasis3M,AF1570,_xll.ohTrigger(trigger,$AA$36))</f>
        <v>#NUM!</v>
      </c>
      <c r="AI1570" s="90" t="e">
        <f>_xll.qlTenorBasisForwardRate(TenorBasis3M,AF1570,_xll.ohTrigger(trigger,$AA$36))</f>
        <v>#NUM!</v>
      </c>
      <c r="AJ1570" s="90">
        <f>_xll.qlIndexFixing($AA$21,$AE1570,TRUE,_xll.ohTrigger(trigger))</f>
        <v>1.6420084963044701E-2</v>
      </c>
      <c r="AK1570" s="43" t="e">
        <f>_xll.qlIndexFixing($AA$6,$AE1570,TRUE,trigger)</f>
        <v>#NUM!</v>
      </c>
      <c r="AL1570" s="45" t="e">
        <f t="shared" si="40"/>
        <v>#NUM!</v>
      </c>
    </row>
    <row r="1571" spans="30:38" x14ac:dyDescent="0.2">
      <c r="AD1571" s="122" t="s">
        <v>88</v>
      </c>
      <c r="AE1571" s="40">
        <f>_xll.qlInterestRateIndexFixingDate($AA$21,AF1571)</f>
        <v>50398</v>
      </c>
      <c r="AF1571" s="40">
        <f>_xll.qlCalendarAdvance(calendar,$AF1570,AD1571,,,trigger)</f>
        <v>50403</v>
      </c>
      <c r="AG1571" s="40">
        <f>_xll.qlInterestRateIndexMaturity($AA$21,AF1571,)</f>
        <v>50493</v>
      </c>
      <c r="AH1571" s="43" t="e">
        <f>_xll.qlTenorBasisValue(TenorBasis3M,AF1571,_xll.ohTrigger(trigger,$AA$36))</f>
        <v>#NUM!</v>
      </c>
      <c r="AI1571" s="90" t="e">
        <f>_xll.qlTenorBasisForwardRate(TenorBasis3M,AF1571,_xll.ohTrigger(trigger,$AA$36))</f>
        <v>#NUM!</v>
      </c>
      <c r="AJ1571" s="90">
        <f>_xll.qlIndexFixing($AA$21,$AE1571,TRUE,_xll.ohTrigger(trigger))</f>
        <v>1.6409148895032644E-2</v>
      </c>
      <c r="AK1571" s="43" t="e">
        <f>_xll.qlIndexFixing($AA$6,$AE1571,TRUE,trigger)</f>
        <v>#NUM!</v>
      </c>
      <c r="AL1571" s="45" t="e">
        <f t="shared" si="40"/>
        <v>#NUM!</v>
      </c>
    </row>
    <row r="1572" spans="30:38" x14ac:dyDescent="0.2">
      <c r="AD1572" s="122" t="s">
        <v>88</v>
      </c>
      <c r="AE1572" s="40">
        <f>_xll.qlInterestRateIndexFixingDate($AA$21,AF1572)</f>
        <v>50405</v>
      </c>
      <c r="AF1572" s="40">
        <f>_xll.qlCalendarAdvance(calendar,$AF1571,AD1572,,,trigger)</f>
        <v>50410</v>
      </c>
      <c r="AG1572" s="40">
        <f>_xll.qlInterestRateIndexMaturity($AA$21,AF1572,)</f>
        <v>50500</v>
      </c>
      <c r="AH1572" s="43" t="e">
        <f>_xll.qlTenorBasisValue(TenorBasis3M,AF1572,_xll.ohTrigger(trigger,$AA$36))</f>
        <v>#NUM!</v>
      </c>
      <c r="AI1572" s="90" t="e">
        <f>_xll.qlTenorBasisForwardRate(TenorBasis3M,AF1572,_xll.ohTrigger(trigger,$AA$36))</f>
        <v>#NUM!</v>
      </c>
      <c r="AJ1572" s="90">
        <f>_xll.qlIndexFixing($AA$21,$AE1572,TRUE,_xll.ohTrigger(trigger))</f>
        <v>1.6398257634303803E-2</v>
      </c>
      <c r="AK1572" s="43" t="e">
        <f>_xll.qlIndexFixing($AA$6,$AE1572,TRUE,trigger)</f>
        <v>#NUM!</v>
      </c>
      <c r="AL1572" s="45" t="e">
        <f t="shared" si="40"/>
        <v>#NUM!</v>
      </c>
    </row>
    <row r="1573" spans="30:38" x14ac:dyDescent="0.2">
      <c r="AD1573" s="122" t="s">
        <v>88</v>
      </c>
      <c r="AE1573" s="40">
        <f>_xll.qlInterestRateIndexFixingDate($AA$21,AF1573)</f>
        <v>50413</v>
      </c>
      <c r="AF1573" s="40">
        <f>_xll.qlCalendarAdvance(calendar,$AF1572,AD1573,,,trigger)</f>
        <v>50417</v>
      </c>
      <c r="AG1573" s="40">
        <f>_xll.qlInterestRateIndexMaturity($AA$21,AF1573,)</f>
        <v>50507</v>
      </c>
      <c r="AH1573" s="43" t="e">
        <f>_xll.qlTenorBasisValue(TenorBasis3M,AF1573,_xll.ohTrigger(trigger,$AA$36))</f>
        <v>#NUM!</v>
      </c>
      <c r="AI1573" s="90" t="e">
        <f>_xll.qlTenorBasisForwardRate(TenorBasis3M,AF1573,_xll.ohTrigger(trigger,$AA$36))</f>
        <v>#NUM!</v>
      </c>
      <c r="AJ1573" s="90">
        <f>_xll.qlIndexFixing($AA$21,$AE1573,TRUE,_xll.ohTrigger(trigger))</f>
        <v>1.6387411180494915E-2</v>
      </c>
      <c r="AK1573" s="43" t="e">
        <f>_xll.qlIndexFixing($AA$6,$AE1573,TRUE,trigger)</f>
        <v>#NUM!</v>
      </c>
      <c r="AL1573" s="45" t="e">
        <f t="shared" si="40"/>
        <v>#NUM!</v>
      </c>
    </row>
    <row r="1574" spans="30:38" x14ac:dyDescent="0.2">
      <c r="AD1574" s="122" t="s">
        <v>88</v>
      </c>
      <c r="AE1574" s="40">
        <f>_xll.qlInterestRateIndexFixingDate($AA$21,AF1574)</f>
        <v>50420</v>
      </c>
      <c r="AF1574" s="40">
        <f>_xll.qlCalendarAdvance(calendar,$AF1573,AD1574,,,trigger)</f>
        <v>50424</v>
      </c>
      <c r="AG1574" s="40">
        <f>_xll.qlInterestRateIndexMaturity($AA$21,AF1574,)</f>
        <v>50514</v>
      </c>
      <c r="AH1574" s="43" t="e">
        <f>_xll.qlTenorBasisValue(TenorBasis3M,AF1574,_xll.ohTrigger(trigger,$AA$36))</f>
        <v>#NUM!</v>
      </c>
      <c r="AI1574" s="90" t="e">
        <f>_xll.qlTenorBasisForwardRate(TenorBasis3M,AF1574,_xll.ohTrigger(trigger,$AA$36))</f>
        <v>#NUM!</v>
      </c>
      <c r="AJ1574" s="90">
        <f>_xll.qlIndexFixing($AA$21,$AE1574,TRUE,_xll.ohTrigger(trigger))</f>
        <v>1.6376609533241826E-2</v>
      </c>
      <c r="AK1574" s="43" t="e">
        <f>_xll.qlIndexFixing($AA$6,$AE1574,TRUE,trigger)</f>
        <v>#NUM!</v>
      </c>
      <c r="AL1574" s="45" t="e">
        <f t="shared" si="40"/>
        <v>#NUM!</v>
      </c>
    </row>
    <row r="1575" spans="30:38" x14ac:dyDescent="0.2">
      <c r="AD1575" s="122" t="s">
        <v>88</v>
      </c>
      <c r="AE1575" s="40">
        <f>_xll.qlInterestRateIndexFixingDate($AA$21,AF1575)</f>
        <v>50427</v>
      </c>
      <c r="AF1575" s="40">
        <f>_xll.qlCalendarAdvance(calendar,$AF1574,AD1575,,,trigger)</f>
        <v>50431</v>
      </c>
      <c r="AG1575" s="40">
        <f>_xll.qlInterestRateIndexMaturity($AA$21,AF1575,)</f>
        <v>50522</v>
      </c>
      <c r="AH1575" s="43" t="e">
        <f>_xll.qlTenorBasisValue(TenorBasis3M,AF1575,_xll.ohTrigger(trigger,$AA$36))</f>
        <v>#NUM!</v>
      </c>
      <c r="AI1575" s="90" t="e">
        <f>_xll.qlTenorBasisForwardRate(TenorBasis3M,AF1575,_xll.ohTrigger(trigger,$AA$36))</f>
        <v>#NUM!</v>
      </c>
      <c r="AJ1575" s="90">
        <f>_xll.qlIndexFixing($AA$21,$AE1575,TRUE,_xll.ohTrigger(trigger))</f>
        <v>1.6365464419047022E-2</v>
      </c>
      <c r="AK1575" s="43" t="e">
        <f>_xll.qlIndexFixing($AA$6,$AE1575,TRUE,trigger)</f>
        <v>#NUM!</v>
      </c>
      <c r="AL1575" s="45" t="e">
        <f t="shared" si="40"/>
        <v>#NUM!</v>
      </c>
    </row>
    <row r="1576" spans="30:38" x14ac:dyDescent="0.2">
      <c r="AD1576" s="122" t="s">
        <v>88</v>
      </c>
      <c r="AE1576" s="40">
        <f>_xll.qlInterestRateIndexFixingDate($AA$21,AF1576)</f>
        <v>50434</v>
      </c>
      <c r="AF1576" s="40">
        <f>_xll.qlCalendarAdvance(calendar,$AF1575,AD1576,,,trigger)</f>
        <v>50438</v>
      </c>
      <c r="AG1576" s="40">
        <f>_xll.qlInterestRateIndexMaturity($AA$21,AF1576,)</f>
        <v>50528</v>
      </c>
      <c r="AH1576" s="43" t="e">
        <f>_xll.qlTenorBasisValue(TenorBasis3M,AF1576,_xll.ohTrigger(trigger,$AA$36))</f>
        <v>#NUM!</v>
      </c>
      <c r="AI1576" s="90" t="e">
        <f>_xll.qlTenorBasisForwardRate(TenorBasis3M,AF1576,_xll.ohTrigger(trigger,$AA$36))</f>
        <v>#NUM!</v>
      </c>
      <c r="AJ1576" s="90">
        <f>_xll.qlIndexFixing($AA$21,$AE1576,TRUE,_xll.ohTrigger(trigger))</f>
        <v>1.6355140656961531E-2</v>
      </c>
      <c r="AK1576" s="43" t="e">
        <f>_xll.qlIndexFixing($AA$6,$AE1576,TRUE,trigger)</f>
        <v>#NUM!</v>
      </c>
      <c r="AL1576" s="45" t="e">
        <f t="shared" si="40"/>
        <v>#NUM!</v>
      </c>
    </row>
    <row r="1577" spans="30:38" x14ac:dyDescent="0.2">
      <c r="AD1577" s="122" t="s">
        <v>88</v>
      </c>
      <c r="AE1577" s="40">
        <f>_xll.qlInterestRateIndexFixingDate($AA$21,AF1577)</f>
        <v>50441</v>
      </c>
      <c r="AF1577" s="40">
        <f>_xll.qlCalendarAdvance(calendar,$AF1576,AD1577,,,trigger)</f>
        <v>50445</v>
      </c>
      <c r="AG1577" s="40">
        <f>_xll.qlInterestRateIndexMaturity($AA$21,AF1577,)</f>
        <v>50535</v>
      </c>
      <c r="AH1577" s="43" t="e">
        <f>_xll.qlTenorBasisValue(TenorBasis3M,AF1577,_xll.ohTrigger(trigger,$AA$36))</f>
        <v>#NUM!</v>
      </c>
      <c r="AI1577" s="90" t="e">
        <f>_xll.qlTenorBasisForwardRate(TenorBasis3M,AF1577,_xll.ohTrigger(trigger,$AA$36))</f>
        <v>#NUM!</v>
      </c>
      <c r="AJ1577" s="90">
        <f>_xll.qlIndexFixing($AA$21,$AE1577,TRUE,_xll.ohTrigger(trigger))</f>
        <v>1.6344473427216677E-2</v>
      </c>
      <c r="AK1577" s="43" t="e">
        <f>_xll.qlIndexFixing($AA$6,$AE1577,TRUE,trigger)</f>
        <v>#NUM!</v>
      </c>
      <c r="AL1577" s="45" t="e">
        <f t="shared" si="40"/>
        <v>#NUM!</v>
      </c>
    </row>
    <row r="1578" spans="30:38" x14ac:dyDescent="0.2">
      <c r="AD1578" s="122" t="s">
        <v>88</v>
      </c>
      <c r="AE1578" s="40">
        <f>_xll.qlInterestRateIndexFixingDate($AA$21,AF1578)</f>
        <v>50448</v>
      </c>
      <c r="AF1578" s="40">
        <f>_xll.qlCalendarAdvance(calendar,$AF1577,AD1578,,,trigger)</f>
        <v>50452</v>
      </c>
      <c r="AG1578" s="40">
        <f>_xll.qlInterestRateIndexMaturity($AA$21,AF1578,)</f>
        <v>50542</v>
      </c>
      <c r="AH1578" s="43" t="e">
        <f>_xll.qlTenorBasisValue(TenorBasis3M,AF1578,_xll.ohTrigger(trigger,$AA$36))</f>
        <v>#NUM!</v>
      </c>
      <c r="AI1578" s="90" t="e">
        <f>_xll.qlTenorBasisForwardRate(TenorBasis3M,AF1578,_xll.ohTrigger(trigger,$AA$36))</f>
        <v>#NUM!</v>
      </c>
      <c r="AJ1578" s="90">
        <f>_xll.qlIndexFixing($AA$21,$AE1578,TRUE,_xll.ohTrigger(trigger))</f>
        <v>1.6333851002592326E-2</v>
      </c>
      <c r="AK1578" s="43" t="e">
        <f>_xll.qlIndexFixing($AA$6,$AE1578,TRUE,trigger)</f>
        <v>#NUM!</v>
      </c>
      <c r="AL1578" s="45" t="e">
        <f t="shared" si="40"/>
        <v>#NUM!</v>
      </c>
    </row>
    <row r="1579" spans="30:38" x14ac:dyDescent="0.2">
      <c r="AD1579" s="122" t="s">
        <v>88</v>
      </c>
      <c r="AE1579" s="40">
        <f>_xll.qlInterestRateIndexFixingDate($AA$21,AF1579)</f>
        <v>50455</v>
      </c>
      <c r="AF1579" s="40">
        <f>_xll.qlCalendarAdvance(calendar,$AF1578,AD1579,,,trigger)</f>
        <v>50459</v>
      </c>
      <c r="AG1579" s="40">
        <f>_xll.qlInterestRateIndexMaturity($AA$21,AF1579,)</f>
        <v>50549</v>
      </c>
      <c r="AH1579" s="43" t="e">
        <f>_xll.qlTenorBasisValue(TenorBasis3M,AF1579,_xll.ohTrigger(trigger,$AA$36))</f>
        <v>#NUM!</v>
      </c>
      <c r="AI1579" s="90" t="e">
        <f>_xll.qlTenorBasisForwardRate(TenorBasis3M,AF1579,_xll.ohTrigger(trigger,$AA$36))</f>
        <v>#NUM!</v>
      </c>
      <c r="AJ1579" s="90">
        <f>_xll.qlIndexFixing($AA$21,$AE1579,TRUE,_xll.ohTrigger(trigger))</f>
        <v>1.6323273382731429E-2</v>
      </c>
      <c r="AK1579" s="43" t="e">
        <f>_xll.qlIndexFixing($AA$6,$AE1579,TRUE,trigger)</f>
        <v>#NUM!</v>
      </c>
      <c r="AL1579" s="45" t="e">
        <f t="shared" si="40"/>
        <v>#NUM!</v>
      </c>
    </row>
    <row r="1580" spans="30:38" x14ac:dyDescent="0.2">
      <c r="AD1580" s="122" t="s">
        <v>88</v>
      </c>
      <c r="AE1580" s="40">
        <f>_xll.qlInterestRateIndexFixingDate($AA$21,AF1580)</f>
        <v>50462</v>
      </c>
      <c r="AF1580" s="40">
        <f>_xll.qlCalendarAdvance(calendar,$AF1579,AD1580,,,trigger)</f>
        <v>50466</v>
      </c>
      <c r="AG1580" s="40">
        <f>_xll.qlInterestRateIndexMaturity($AA$21,AF1580,)</f>
        <v>50558</v>
      </c>
      <c r="AH1580" s="43" t="e">
        <f>_xll.qlTenorBasisValue(TenorBasis3M,AF1580,_xll.ohTrigger(trigger,$AA$36))</f>
        <v>#NUM!</v>
      </c>
      <c r="AI1580" s="90" t="e">
        <f>_xll.qlTenorBasisForwardRate(TenorBasis3M,AF1580,_xll.ohTrigger(trigger,$AA$36))</f>
        <v>#NUM!</v>
      </c>
      <c r="AJ1580" s="90">
        <f>_xll.qlIndexFixing($AA$21,$AE1580,TRUE,_xll.ohTrigger(trigger))</f>
        <v>1.6311991463168439E-2</v>
      </c>
      <c r="AK1580" s="43" t="e">
        <f>_xll.qlIndexFixing($AA$6,$AE1580,TRUE,trigger)</f>
        <v>#NUM!</v>
      </c>
      <c r="AL1580" s="45" t="e">
        <f t="shared" si="40"/>
        <v>#NUM!</v>
      </c>
    </row>
    <row r="1581" spans="30:38" x14ac:dyDescent="0.2">
      <c r="AD1581" s="122" t="s">
        <v>88</v>
      </c>
      <c r="AE1581" s="40">
        <f>_xll.qlInterestRateIndexFixingDate($AA$21,AF1581)</f>
        <v>50469</v>
      </c>
      <c r="AF1581" s="40">
        <f>_xll.qlCalendarAdvance(calendar,$AF1580,AD1581,,,trigger)</f>
        <v>50473</v>
      </c>
      <c r="AG1581" s="40">
        <f>_xll.qlInterestRateIndexMaturity($AA$21,AF1581,)</f>
        <v>50565</v>
      </c>
      <c r="AH1581" s="43" t="e">
        <f>_xll.qlTenorBasisValue(TenorBasis3M,AF1581,_xll.ohTrigger(trigger,$AA$36))</f>
        <v>#NUM!</v>
      </c>
      <c r="AI1581" s="90" t="e">
        <f>_xll.qlTenorBasisForwardRate(TenorBasis3M,AF1581,_xll.ohTrigger(trigger,$AA$36))</f>
        <v>#NUM!</v>
      </c>
      <c r="AJ1581" s="90">
        <f>_xll.qlIndexFixing($AA$21,$AE1581,TRUE,_xll.ohTrigger(trigger))</f>
        <v>1.6301508904661133E-2</v>
      </c>
      <c r="AK1581" s="43" t="e">
        <f>_xll.qlIndexFixing($AA$6,$AE1581,TRUE,trigger)</f>
        <v>#NUM!</v>
      </c>
      <c r="AL1581" s="45" t="e">
        <f t="shared" si="40"/>
        <v>#NUM!</v>
      </c>
    </row>
    <row r="1582" spans="30:38" x14ac:dyDescent="0.2">
      <c r="AD1582" s="122" t="s">
        <v>88</v>
      </c>
      <c r="AE1582" s="40">
        <f>_xll.qlInterestRateIndexFixingDate($AA$21,AF1582)</f>
        <v>50476</v>
      </c>
      <c r="AF1582" s="40">
        <f>_xll.qlCalendarAdvance(calendar,$AF1581,AD1582,,,trigger)</f>
        <v>50480</v>
      </c>
      <c r="AG1582" s="40">
        <f>_xll.qlInterestRateIndexMaturity($AA$21,AF1582,)</f>
        <v>50572</v>
      </c>
      <c r="AH1582" s="43" t="e">
        <f>_xll.qlTenorBasisValue(TenorBasis3M,AF1582,_xll.ohTrigger(trigger,$AA$36))</f>
        <v>#NUM!</v>
      </c>
      <c r="AI1582" s="90" t="e">
        <f>_xll.qlTenorBasisForwardRate(TenorBasis3M,AF1582,_xll.ohTrigger(trigger,$AA$36))</f>
        <v>#NUM!</v>
      </c>
      <c r="AJ1582" s="90">
        <f>_xll.qlIndexFixing($AA$21,$AE1582,TRUE,_xll.ohTrigger(trigger))</f>
        <v>1.6291071154467408E-2</v>
      </c>
      <c r="AK1582" s="43" t="e">
        <f>_xll.qlIndexFixing($AA$6,$AE1582,TRUE,trigger)</f>
        <v>#NUM!</v>
      </c>
      <c r="AL1582" s="45" t="e">
        <f t="shared" si="40"/>
        <v>#NUM!</v>
      </c>
    </row>
    <row r="1583" spans="30:38" x14ac:dyDescent="0.2">
      <c r="AD1583" s="122" t="s">
        <v>88</v>
      </c>
      <c r="AE1583" s="40">
        <f>_xll.qlInterestRateIndexFixingDate($AA$21,AF1583)</f>
        <v>50483</v>
      </c>
      <c r="AF1583" s="40">
        <f>_xll.qlCalendarAdvance(calendar,$AF1582,AD1583,,,trigger)</f>
        <v>50487</v>
      </c>
      <c r="AG1583" s="40">
        <f>_xll.qlInterestRateIndexMaturity($AA$21,AF1583,)</f>
        <v>50579</v>
      </c>
      <c r="AH1583" s="43" t="e">
        <f>_xll.qlTenorBasisValue(TenorBasis3M,AF1583,_xll.ohTrigger(trigger,$AA$36))</f>
        <v>#NUM!</v>
      </c>
      <c r="AI1583" s="90" t="e">
        <f>_xll.qlTenorBasisForwardRate(TenorBasis3M,AF1583,_xll.ohTrigger(trigger,$AA$36))</f>
        <v>#NUM!</v>
      </c>
      <c r="AJ1583" s="90">
        <f>_xll.qlIndexFixing($AA$21,$AE1583,TRUE,_xll.ohTrigger(trigger))</f>
        <v>1.6280678212227555E-2</v>
      </c>
      <c r="AK1583" s="43" t="e">
        <f>_xll.qlIndexFixing($AA$6,$AE1583,TRUE,trigger)</f>
        <v>#NUM!</v>
      </c>
      <c r="AL1583" s="45" t="e">
        <f t="shared" si="40"/>
        <v>#NUM!</v>
      </c>
    </row>
    <row r="1584" spans="30:38" x14ac:dyDescent="0.2">
      <c r="AD1584" s="122" t="s">
        <v>88</v>
      </c>
      <c r="AE1584" s="40">
        <f>_xll.qlInterestRateIndexFixingDate($AA$21,AF1584)</f>
        <v>50490</v>
      </c>
      <c r="AF1584" s="40">
        <f>_xll.qlCalendarAdvance(calendar,$AF1583,AD1584,,,trigger)</f>
        <v>50494</v>
      </c>
      <c r="AG1584" s="40">
        <f>_xll.qlInterestRateIndexMaturity($AA$21,AF1584,)</f>
        <v>50586</v>
      </c>
      <c r="AH1584" s="43" t="e">
        <f>_xll.qlTenorBasisValue(TenorBasis3M,AF1584,_xll.ohTrigger(trigger,$AA$36))</f>
        <v>#NUM!</v>
      </c>
      <c r="AI1584" s="90" t="e">
        <f>_xll.qlTenorBasisForwardRate(TenorBasis3M,AF1584,_xll.ohTrigger(trigger,$AA$36))</f>
        <v>#NUM!</v>
      </c>
      <c r="AJ1584" s="90">
        <f>_xll.qlIndexFixing($AA$21,$AE1584,TRUE,_xll.ohTrigger(trigger))</f>
        <v>1.6270330077588806E-2</v>
      </c>
      <c r="AK1584" s="43" t="e">
        <f>_xll.qlIndexFixing($AA$6,$AE1584,TRUE,trigger)</f>
        <v>#NUM!</v>
      </c>
      <c r="AL1584" s="45" t="e">
        <f t="shared" si="40"/>
        <v>#NUM!</v>
      </c>
    </row>
    <row r="1585" spans="30:38" x14ac:dyDescent="0.2">
      <c r="AD1585" s="122" t="s">
        <v>88</v>
      </c>
      <c r="AE1585" s="40">
        <f>_xll.qlInterestRateIndexFixingDate($AA$21,AF1585)</f>
        <v>50497</v>
      </c>
      <c r="AF1585" s="40">
        <f>_xll.qlCalendarAdvance(calendar,$AF1584,AD1585,,,trigger)</f>
        <v>50501</v>
      </c>
      <c r="AG1585" s="40">
        <f>_xll.qlInterestRateIndexMaturity($AA$21,AF1585,)</f>
        <v>50592</v>
      </c>
      <c r="AH1585" s="43" t="e">
        <f>_xll.qlTenorBasisValue(TenorBasis3M,AF1585,_xll.ohTrigger(trigger,$AA$36))</f>
        <v>#NUM!</v>
      </c>
      <c r="AI1585" s="90" t="e">
        <f>_xll.qlTenorBasisForwardRate(TenorBasis3M,AF1585,_xll.ohTrigger(trigger,$AA$36))</f>
        <v>#NUM!</v>
      </c>
      <c r="AJ1585" s="90">
        <f>_xll.qlIndexFixing($AA$21,$AE1585,TRUE,_xll.ohTrigger(trigger))</f>
        <v>1.626038752197E-2</v>
      </c>
      <c r="AK1585" s="43" t="e">
        <f>_xll.qlIndexFixing($AA$6,$AE1585,TRUE,trigger)</f>
        <v>#NUM!</v>
      </c>
      <c r="AL1585" s="45" t="e">
        <f t="shared" si="40"/>
        <v>#NUM!</v>
      </c>
    </row>
    <row r="1586" spans="30:38" x14ac:dyDescent="0.2">
      <c r="AD1586" s="122" t="s">
        <v>88</v>
      </c>
      <c r="AE1586" s="40">
        <f>_xll.qlInterestRateIndexFixingDate($AA$21,AF1586)</f>
        <v>50504</v>
      </c>
      <c r="AF1586" s="40">
        <f>_xll.qlCalendarAdvance(calendar,$AF1585,AD1586,,,trigger)</f>
        <v>50508</v>
      </c>
      <c r="AG1586" s="40">
        <f>_xll.qlInterestRateIndexMaturity($AA$21,AF1586,)</f>
        <v>50599</v>
      </c>
      <c r="AH1586" s="43" t="e">
        <f>_xll.qlTenorBasisValue(TenorBasis3M,AF1586,_xll.ohTrigger(trigger,$AA$36))</f>
        <v>#NUM!</v>
      </c>
      <c r="AI1586" s="90" t="e">
        <f>_xll.qlTenorBasisForwardRate(TenorBasis3M,AF1586,_xll.ohTrigger(trigger,$AA$36))</f>
        <v>#NUM!</v>
      </c>
      <c r="AJ1586" s="90">
        <f>_xll.qlIndexFixing($AA$21,$AE1586,TRUE,_xll.ohTrigger(trigger))</f>
        <v>1.625012626340188E-2</v>
      </c>
      <c r="AK1586" s="43" t="e">
        <f>_xll.qlIndexFixing($AA$6,$AE1586,TRUE,trigger)</f>
        <v>#NUM!</v>
      </c>
      <c r="AL1586" s="45" t="e">
        <f t="shared" si="40"/>
        <v>#NUM!</v>
      </c>
    </row>
    <row r="1587" spans="30:38" x14ac:dyDescent="0.2">
      <c r="AD1587" s="122" t="s">
        <v>88</v>
      </c>
      <c r="AE1587" s="40">
        <f>_xll.qlInterestRateIndexFixingDate($AA$21,AF1587)</f>
        <v>50511</v>
      </c>
      <c r="AF1587" s="40">
        <f>_xll.qlCalendarAdvance(calendar,$AF1586,AD1587,,,trigger)</f>
        <v>50515</v>
      </c>
      <c r="AG1587" s="40">
        <f>_xll.qlInterestRateIndexMaturity($AA$21,AF1587,)</f>
        <v>50606</v>
      </c>
      <c r="AH1587" s="43" t="e">
        <f>_xll.qlTenorBasisValue(TenorBasis3M,AF1587,_xll.ohTrigger(trigger,$AA$36))</f>
        <v>#NUM!</v>
      </c>
      <c r="AI1587" s="90" t="e">
        <f>_xll.qlTenorBasisForwardRate(TenorBasis3M,AF1587,_xll.ohTrigger(trigger,$AA$36))</f>
        <v>#NUM!</v>
      </c>
      <c r="AJ1587" s="90">
        <f>_xll.qlIndexFixing($AA$21,$AE1587,TRUE,_xll.ohTrigger(trigger))</f>
        <v>1.6239909809094281E-2</v>
      </c>
      <c r="AK1587" s="43" t="e">
        <f>_xll.qlIndexFixing($AA$6,$AE1587,TRUE,trigger)</f>
        <v>#NUM!</v>
      </c>
      <c r="AL1587" s="45" t="e">
        <f t="shared" si="40"/>
        <v>#NUM!</v>
      </c>
    </row>
    <row r="1588" spans="30:38" x14ac:dyDescent="0.2">
      <c r="AD1588" s="122" t="s">
        <v>88</v>
      </c>
      <c r="AE1588" s="40">
        <f>_xll.qlInterestRateIndexFixingDate($AA$21,AF1588)</f>
        <v>50516</v>
      </c>
      <c r="AF1588" s="40">
        <f>_xll.qlCalendarAdvance(calendar,$AF1587,AD1588,,,trigger)</f>
        <v>50522</v>
      </c>
      <c r="AG1588" s="40">
        <f>_xll.qlInterestRateIndexMaturity($AA$21,AF1588,)</f>
        <v>50613</v>
      </c>
      <c r="AH1588" s="43" t="e">
        <f>_xll.qlTenorBasisValue(TenorBasis3M,AF1588,_xll.ohTrigger(trigger,$AA$36))</f>
        <v>#NUM!</v>
      </c>
      <c r="AI1588" s="90" t="e">
        <f>_xll.qlTenorBasisForwardRate(TenorBasis3M,AF1588,_xll.ohTrigger(trigger,$AA$36))</f>
        <v>#NUM!</v>
      </c>
      <c r="AJ1588" s="90">
        <f>_xll.qlIndexFixing($AA$21,$AE1588,TRUE,_xll.ohTrigger(trigger))</f>
        <v>1.6229738158699353E-2</v>
      </c>
      <c r="AK1588" s="43" t="e">
        <f>_xll.qlIndexFixing($AA$6,$AE1588,TRUE,trigger)</f>
        <v>#NUM!</v>
      </c>
      <c r="AL1588" s="45" t="e">
        <f t="shared" si="40"/>
        <v>#NUM!</v>
      </c>
    </row>
    <row r="1589" spans="30:38" x14ac:dyDescent="0.2">
      <c r="AD1589" s="122" t="s">
        <v>88</v>
      </c>
      <c r="AE1589" s="40">
        <f>_xll.qlInterestRateIndexFixingDate($AA$21,AF1589)</f>
        <v>50525</v>
      </c>
      <c r="AF1589" s="40">
        <f>_xll.qlCalendarAdvance(calendar,$AF1588,AD1589,,,trigger)</f>
        <v>50529</v>
      </c>
      <c r="AG1589" s="40">
        <f>_xll.qlInterestRateIndexMaturity($AA$21,AF1589,)</f>
        <v>50621</v>
      </c>
      <c r="AH1589" s="43" t="e">
        <f>_xll.qlTenorBasisValue(TenorBasis3M,AF1589,_xll.ohTrigger(trigger,$AA$36))</f>
        <v>#NUM!</v>
      </c>
      <c r="AI1589" s="90" t="e">
        <f>_xll.qlTenorBasisForwardRate(TenorBasis3M,AF1589,_xll.ohTrigger(trigger,$AA$36))</f>
        <v>#NUM!</v>
      </c>
      <c r="AJ1589" s="90">
        <f>_xll.qlIndexFixing($AA$21,$AE1589,TRUE,_xll.ohTrigger(trigger))</f>
        <v>1.6219261506067645E-2</v>
      </c>
      <c r="AK1589" s="43" t="e">
        <f>_xll.qlIndexFixing($AA$6,$AE1589,TRUE,trigger)</f>
        <v>#NUM!</v>
      </c>
      <c r="AL1589" s="45" t="e">
        <f t="shared" si="40"/>
        <v>#NUM!</v>
      </c>
    </row>
    <row r="1590" spans="30:38" x14ac:dyDescent="0.2">
      <c r="AD1590" s="122" t="s">
        <v>88</v>
      </c>
      <c r="AE1590" s="40">
        <f>_xll.qlInterestRateIndexFixingDate($AA$21,AF1590)</f>
        <v>50532</v>
      </c>
      <c r="AF1590" s="40">
        <f>_xll.qlCalendarAdvance(calendar,$AF1589,AD1590,,,trigger)</f>
        <v>50536</v>
      </c>
      <c r="AG1590" s="40">
        <f>_xll.qlInterestRateIndexMaturity($AA$21,AF1590,)</f>
        <v>50628</v>
      </c>
      <c r="AH1590" s="43" t="e">
        <f>_xll.qlTenorBasisValue(TenorBasis3M,AF1590,_xll.ohTrigger(trigger,$AA$36))</f>
        <v>#NUM!</v>
      </c>
      <c r="AI1590" s="90" t="e">
        <f>_xll.qlTenorBasisForwardRate(TenorBasis3M,AF1590,_xll.ohTrigger(trigger,$AA$36))</f>
        <v>#NUM!</v>
      </c>
      <c r="AJ1590" s="90">
        <f>_xll.qlIndexFixing($AA$21,$AE1590,TRUE,_xll.ohTrigger(trigger))</f>
        <v>1.6209182209651885E-2</v>
      </c>
      <c r="AK1590" s="43" t="e">
        <f>_xll.qlIndexFixing($AA$6,$AE1590,TRUE,trigger)</f>
        <v>#NUM!</v>
      </c>
      <c r="AL1590" s="45" t="e">
        <f t="shared" si="40"/>
        <v>#NUM!</v>
      </c>
    </row>
    <row r="1591" spans="30:38" x14ac:dyDescent="0.2">
      <c r="AD1591" s="122" t="s">
        <v>88</v>
      </c>
      <c r="AE1591" s="40">
        <f>_xll.qlInterestRateIndexFixingDate($AA$21,AF1591)</f>
        <v>50539</v>
      </c>
      <c r="AF1591" s="40">
        <f>_xll.qlCalendarAdvance(calendar,$AF1590,AD1591,,,trigger)</f>
        <v>50543</v>
      </c>
      <c r="AG1591" s="40">
        <f>_xll.qlInterestRateIndexMaturity($AA$21,AF1591,)</f>
        <v>50635</v>
      </c>
      <c r="AH1591" s="43" t="e">
        <f>_xll.qlTenorBasisValue(TenorBasis3M,AF1591,_xll.ohTrigger(trigger,$AA$36))</f>
        <v>#NUM!</v>
      </c>
      <c r="AI1591" s="90" t="e">
        <f>_xll.qlTenorBasisForwardRate(TenorBasis3M,AF1591,_xll.ohTrigger(trigger,$AA$36))</f>
        <v>#NUM!</v>
      </c>
      <c r="AJ1591" s="90">
        <f>_xll.qlIndexFixing($AA$21,$AE1591,TRUE,_xll.ohTrigger(trigger))</f>
        <v>1.6199147718392232E-2</v>
      </c>
      <c r="AK1591" s="43" t="e">
        <f>_xll.qlIndexFixing($AA$6,$AE1591,TRUE,trigger)</f>
        <v>#NUM!</v>
      </c>
      <c r="AL1591" s="45" t="e">
        <f t="shared" si="40"/>
        <v>#NUM!</v>
      </c>
    </row>
    <row r="1592" spans="30:38" x14ac:dyDescent="0.2">
      <c r="AD1592" s="122" t="s">
        <v>88</v>
      </c>
      <c r="AE1592" s="40">
        <f>_xll.qlInterestRateIndexFixingDate($AA$21,AF1592)</f>
        <v>50546</v>
      </c>
      <c r="AF1592" s="40">
        <f>_xll.qlCalendarAdvance(calendar,$AF1591,AD1592,,,trigger)</f>
        <v>50550</v>
      </c>
      <c r="AG1592" s="40">
        <f>_xll.qlInterestRateIndexMaturity($AA$21,AF1592,)</f>
        <v>50642</v>
      </c>
      <c r="AH1592" s="43" t="e">
        <f>_xll.qlTenorBasisValue(TenorBasis3M,AF1592,_xll.ohTrigger(trigger,$AA$36))</f>
        <v>#NUM!</v>
      </c>
      <c r="AI1592" s="90" t="e">
        <f>_xll.qlTenorBasisForwardRate(TenorBasis3M,AF1592,_xll.ohTrigger(trigger,$AA$36))</f>
        <v>#NUM!</v>
      </c>
      <c r="AJ1592" s="90">
        <f>_xll.qlIndexFixing($AA$21,$AE1592,TRUE,_xll.ohTrigger(trigger))</f>
        <v>1.618915803194635E-2</v>
      </c>
      <c r="AK1592" s="43" t="e">
        <f>_xll.qlIndexFixing($AA$6,$AE1592,TRUE,trigger)</f>
        <v>#NUM!</v>
      </c>
      <c r="AL1592" s="45" t="e">
        <f t="shared" si="40"/>
        <v>#NUM!</v>
      </c>
    </row>
    <row r="1593" spans="30:38" x14ac:dyDescent="0.2">
      <c r="AD1593" s="122" t="s">
        <v>88</v>
      </c>
      <c r="AE1593" s="40">
        <f>_xll.qlInterestRateIndexFixingDate($AA$21,AF1593)</f>
        <v>50553</v>
      </c>
      <c r="AF1593" s="40">
        <f>_xll.qlCalendarAdvance(calendar,$AF1592,AD1593,,,trigger)</f>
        <v>50557</v>
      </c>
      <c r="AG1593" s="40">
        <f>_xll.qlInterestRateIndexMaturity($AA$21,AF1593,)</f>
        <v>50649</v>
      </c>
      <c r="AH1593" s="43" t="e">
        <f>_xll.qlTenorBasisValue(TenorBasis3M,AF1593,_xll.ohTrigger(trigger,$AA$36))</f>
        <v>#NUM!</v>
      </c>
      <c r="AI1593" s="90" t="e">
        <f>_xll.qlTenorBasisForwardRate(TenorBasis3M,AF1593,_xll.ohTrigger(trigger,$AA$36))</f>
        <v>#NUM!</v>
      </c>
      <c r="AJ1593" s="90">
        <f>_xll.qlIndexFixing($AA$21,$AE1593,TRUE,_xll.ohTrigger(trigger))</f>
        <v>1.6179213149968431E-2</v>
      </c>
      <c r="AK1593" s="43" t="e">
        <f>_xll.qlIndexFixing($AA$6,$AE1593,TRUE,trigger)</f>
        <v>#NUM!</v>
      </c>
      <c r="AL1593" s="45" t="e">
        <f t="shared" si="40"/>
        <v>#NUM!</v>
      </c>
    </row>
    <row r="1594" spans="30:38" x14ac:dyDescent="0.2">
      <c r="AD1594" s="122" t="s">
        <v>88</v>
      </c>
      <c r="AE1594" s="40">
        <f>_xll.qlInterestRateIndexFixingDate($AA$21,AF1594)</f>
        <v>50560</v>
      </c>
      <c r="AF1594" s="40">
        <f>_xll.qlCalendarAdvance(calendar,$AF1593,AD1594,,,trigger)</f>
        <v>50564</v>
      </c>
      <c r="AG1594" s="40">
        <f>_xll.qlInterestRateIndexMaturity($AA$21,AF1594,)</f>
        <v>50656</v>
      </c>
      <c r="AH1594" s="43" t="e">
        <f>_xll.qlTenorBasisValue(TenorBasis3M,AF1594,_xll.ohTrigger(trigger,$AA$36))</f>
        <v>#NUM!</v>
      </c>
      <c r="AI1594" s="90" t="e">
        <f>_xll.qlTenorBasisForwardRate(TenorBasis3M,AF1594,_xll.ohTrigger(trigger,$AA$36))</f>
        <v>#NUM!</v>
      </c>
      <c r="AJ1594" s="90">
        <f>_xll.qlIndexFixing($AA$21,$AE1594,TRUE,_xll.ohTrigger(trigger))</f>
        <v>1.6169313072122223E-2</v>
      </c>
      <c r="AK1594" s="43" t="e">
        <f>_xll.qlIndexFixing($AA$6,$AE1594,TRUE,trigger)</f>
        <v>#NUM!</v>
      </c>
      <c r="AL1594" s="45" t="e">
        <f t="shared" si="40"/>
        <v>#NUM!</v>
      </c>
    </row>
    <row r="1595" spans="30:38" x14ac:dyDescent="0.2">
      <c r="AD1595" s="122" t="s">
        <v>88</v>
      </c>
      <c r="AE1595" s="40">
        <f>_xll.qlInterestRateIndexFixingDate($AA$21,AF1595)</f>
        <v>50567</v>
      </c>
      <c r="AF1595" s="40">
        <f>_xll.qlCalendarAdvance(calendar,$AF1594,AD1595,,,trigger)</f>
        <v>50571</v>
      </c>
      <c r="AG1595" s="40">
        <f>_xll.qlInterestRateIndexMaturity($AA$21,AF1595,)</f>
        <v>50663</v>
      </c>
      <c r="AH1595" s="43" t="e">
        <f>_xll.qlTenorBasisValue(TenorBasis3M,AF1595,_xll.ohTrigger(trigger,$AA$36))</f>
        <v>#NUM!</v>
      </c>
      <c r="AI1595" s="90" t="e">
        <f>_xll.qlTenorBasisForwardRate(TenorBasis3M,AF1595,_xll.ohTrigger(trigger,$AA$36))</f>
        <v>#NUM!</v>
      </c>
      <c r="AJ1595" s="90">
        <f>_xll.qlIndexFixing($AA$21,$AE1595,TRUE,_xll.ohTrigger(trigger))</f>
        <v>1.615945779806886E-2</v>
      </c>
      <c r="AK1595" s="43" t="e">
        <f>_xll.qlIndexFixing($AA$6,$AE1595,TRUE,trigger)</f>
        <v>#NUM!</v>
      </c>
      <c r="AL1595" s="45" t="e">
        <f t="shared" si="40"/>
        <v>#NUM!</v>
      </c>
    </row>
    <row r="1596" spans="30:38" x14ac:dyDescent="0.2">
      <c r="AD1596" s="122" t="s">
        <v>88</v>
      </c>
      <c r="AE1596" s="40">
        <f>_xll.qlInterestRateIndexFixingDate($AA$21,AF1596)</f>
        <v>50574</v>
      </c>
      <c r="AF1596" s="40">
        <f>_xll.qlCalendarAdvance(calendar,$AF1595,AD1596,,,trigger)</f>
        <v>50578</v>
      </c>
      <c r="AG1596" s="40">
        <f>_xll.qlInterestRateIndexMaturity($AA$21,AF1596,)</f>
        <v>50670</v>
      </c>
      <c r="AH1596" s="43" t="e">
        <f>_xll.qlTenorBasisValue(TenorBasis3M,AF1596,_xll.ohTrigger(trigger,$AA$36))</f>
        <v>#NUM!</v>
      </c>
      <c r="AI1596" s="90" t="e">
        <f>_xll.qlTenorBasisForwardRate(TenorBasis3M,AF1596,_xll.ohTrigger(trigger,$AA$36))</f>
        <v>#NUM!</v>
      </c>
      <c r="AJ1596" s="90">
        <f>_xll.qlIndexFixing($AA$21,$AE1596,TRUE,_xll.ohTrigger(trigger))</f>
        <v>1.6149647327468621E-2</v>
      </c>
      <c r="AK1596" s="43" t="e">
        <f>_xll.qlIndexFixing($AA$6,$AE1596,TRUE,trigger)</f>
        <v>#NUM!</v>
      </c>
      <c r="AL1596" s="45" t="e">
        <f t="shared" si="40"/>
        <v>#NUM!</v>
      </c>
    </row>
    <row r="1597" spans="30:38" x14ac:dyDescent="0.2">
      <c r="AD1597" s="122" t="s">
        <v>88</v>
      </c>
      <c r="AE1597" s="40">
        <f>_xll.qlInterestRateIndexFixingDate($AA$21,AF1597)</f>
        <v>50581</v>
      </c>
      <c r="AF1597" s="40">
        <f>_xll.qlCalendarAdvance(calendar,$AF1596,AD1597,,,trigger)</f>
        <v>50585</v>
      </c>
      <c r="AG1597" s="40">
        <f>_xll.qlInterestRateIndexMaturity($AA$21,AF1597,)</f>
        <v>50677</v>
      </c>
      <c r="AH1597" s="43" t="e">
        <f>_xll.qlTenorBasisValue(TenorBasis3M,AF1597,_xll.ohTrigger(trigger,$AA$36))</f>
        <v>#NUM!</v>
      </c>
      <c r="AI1597" s="90" t="e">
        <f>_xll.qlTenorBasisForwardRate(TenorBasis3M,AF1597,_xll.ohTrigger(trigger,$AA$36))</f>
        <v>#NUM!</v>
      </c>
      <c r="AJ1597" s="90">
        <f>_xll.qlIndexFixing($AA$21,$AE1597,TRUE,_xll.ohTrigger(trigger))</f>
        <v>1.6139881659989596E-2</v>
      </c>
      <c r="AK1597" s="43" t="e">
        <f>_xll.qlIndexFixing($AA$6,$AE1597,TRUE,trigger)</f>
        <v>#NUM!</v>
      </c>
      <c r="AL1597" s="45" t="e">
        <f t="shared" si="40"/>
        <v>#NUM!</v>
      </c>
    </row>
    <row r="1598" spans="30:38" x14ac:dyDescent="0.2">
      <c r="AD1598" s="122" t="s">
        <v>88</v>
      </c>
      <c r="AE1598" s="40">
        <f>_xll.qlInterestRateIndexFixingDate($AA$21,AF1598)</f>
        <v>50588</v>
      </c>
      <c r="AF1598" s="40">
        <f>_xll.qlCalendarAdvance(calendar,$AF1597,AD1598,,,trigger)</f>
        <v>50592</v>
      </c>
      <c r="AG1598" s="40">
        <f>_xll.qlInterestRateIndexMaturity($AA$21,AF1598,)</f>
        <v>50684</v>
      </c>
      <c r="AH1598" s="43" t="e">
        <f>_xll.qlTenorBasisValue(TenorBasis3M,AF1598,_xll.ohTrigger(trigger,$AA$36))</f>
        <v>#NUM!</v>
      </c>
      <c r="AI1598" s="90" t="e">
        <f>_xll.qlTenorBasisForwardRate(TenorBasis3M,AF1598,_xll.ohTrigger(trigger,$AA$36))</f>
        <v>#NUM!</v>
      </c>
      <c r="AJ1598" s="90">
        <f>_xll.qlIndexFixing($AA$21,$AE1598,TRUE,_xll.ohTrigger(trigger))</f>
        <v>1.6130160795294661E-2</v>
      </c>
      <c r="AK1598" s="43" t="e">
        <f>_xll.qlIndexFixing($AA$6,$AE1598,TRUE,trigger)</f>
        <v>#NUM!</v>
      </c>
      <c r="AL1598" s="45" t="e">
        <f t="shared" si="40"/>
        <v>#NUM!</v>
      </c>
    </row>
    <row r="1599" spans="30:38" x14ac:dyDescent="0.2">
      <c r="AD1599" s="122" t="s">
        <v>88</v>
      </c>
      <c r="AE1599" s="40">
        <f>_xll.qlInterestRateIndexFixingDate($AA$21,AF1599)</f>
        <v>50595</v>
      </c>
      <c r="AF1599" s="40">
        <f>_xll.qlCalendarAdvance(calendar,$AF1598,AD1599,,,trigger)</f>
        <v>50599</v>
      </c>
      <c r="AG1599" s="40">
        <f>_xll.qlInterestRateIndexMaturity($AA$21,AF1599,)</f>
        <v>50691</v>
      </c>
      <c r="AH1599" s="43" t="e">
        <f>_xll.qlTenorBasisValue(TenorBasis3M,AF1599,_xll.ohTrigger(trigger,$AA$36))</f>
        <v>#NUM!</v>
      </c>
      <c r="AI1599" s="90" t="e">
        <f>_xll.qlTenorBasisForwardRate(TenorBasis3M,AF1599,_xll.ohTrigger(trigger,$AA$36))</f>
        <v>#NUM!</v>
      </c>
      <c r="AJ1599" s="90">
        <f>_xll.qlIndexFixing($AA$21,$AE1599,TRUE,_xll.ohTrigger(trigger))</f>
        <v>1.6120484733053646E-2</v>
      </c>
      <c r="AK1599" s="43" t="e">
        <f>_xll.qlIndexFixing($AA$6,$AE1599,TRUE,trigger)</f>
        <v>#NUM!</v>
      </c>
      <c r="AL1599" s="45" t="e">
        <f t="shared" si="40"/>
        <v>#NUM!</v>
      </c>
    </row>
    <row r="1600" spans="30:38" x14ac:dyDescent="0.2">
      <c r="AD1600" s="122" t="s">
        <v>88</v>
      </c>
      <c r="AE1600" s="40">
        <f>_xll.qlInterestRateIndexFixingDate($AA$21,AF1600)</f>
        <v>50602</v>
      </c>
      <c r="AF1600" s="40">
        <f>_xll.qlCalendarAdvance(calendar,$AF1599,AD1600,,,trigger)</f>
        <v>50606</v>
      </c>
      <c r="AG1600" s="40">
        <f>_xll.qlInterestRateIndexMaturity($AA$21,AF1600,)</f>
        <v>50698</v>
      </c>
      <c r="AH1600" s="43" t="e">
        <f>_xll.qlTenorBasisValue(TenorBasis3M,AF1600,_xll.ohTrigger(trigger,$AA$36))</f>
        <v>#NUM!</v>
      </c>
      <c r="AI1600" s="90" t="e">
        <f>_xll.qlTenorBasisForwardRate(TenorBasis3M,AF1600,_xll.ohTrigger(trigger,$AA$36))</f>
        <v>#NUM!</v>
      </c>
      <c r="AJ1600" s="90">
        <f>_xll.qlIndexFixing($AA$21,$AE1600,TRUE,_xll.ohTrigger(trigger))</f>
        <v>1.6110853472933777E-2</v>
      </c>
      <c r="AK1600" s="43" t="e">
        <f>_xll.qlIndexFixing($AA$6,$AE1600,TRUE,trigger)</f>
        <v>#NUM!</v>
      </c>
      <c r="AL1600" s="45" t="e">
        <f t="shared" si="40"/>
        <v>#NUM!</v>
      </c>
    </row>
    <row r="1601" spans="30:38" x14ac:dyDescent="0.2">
      <c r="AD1601" s="122" t="s">
        <v>88</v>
      </c>
      <c r="AE1601" s="40">
        <f>_xll.qlInterestRateIndexFixingDate($AA$21,AF1601)</f>
        <v>50609</v>
      </c>
      <c r="AF1601" s="40">
        <f>_xll.qlCalendarAdvance(calendar,$AF1600,AD1601,,,trigger)</f>
        <v>50613</v>
      </c>
      <c r="AG1601" s="40">
        <f>_xll.qlInterestRateIndexMaturity($AA$21,AF1601,)</f>
        <v>50705</v>
      </c>
      <c r="AH1601" s="43" t="e">
        <f>_xll.qlTenorBasisValue(TenorBasis3M,AF1601,_xll.ohTrigger(trigger,$AA$36))</f>
        <v>#NUM!</v>
      </c>
      <c r="AI1601" s="90" t="e">
        <f>_xll.qlTenorBasisForwardRate(TenorBasis3M,AF1601,_xll.ohTrigger(trigger,$AA$36))</f>
        <v>#NUM!</v>
      </c>
      <c r="AJ1601" s="90">
        <f>_xll.qlIndexFixing($AA$21,$AE1601,TRUE,_xll.ohTrigger(trigger))</f>
        <v>1.6101267014608355E-2</v>
      </c>
      <c r="AK1601" s="43" t="e">
        <f>_xll.qlIndexFixing($AA$6,$AE1601,TRUE,trigger)</f>
        <v>#NUM!</v>
      </c>
      <c r="AL1601" s="45" t="e">
        <f t="shared" si="40"/>
        <v>#NUM!</v>
      </c>
    </row>
    <row r="1602" spans="30:38" x14ac:dyDescent="0.2">
      <c r="AD1602" s="122" t="s">
        <v>88</v>
      </c>
      <c r="AE1602" s="40">
        <f>_xll.qlInterestRateIndexFixingDate($AA$21,AF1602)</f>
        <v>50616</v>
      </c>
      <c r="AF1602" s="40">
        <f>_xll.qlCalendarAdvance(calendar,$AF1601,AD1602,,,trigger)</f>
        <v>50620</v>
      </c>
      <c r="AG1602" s="40">
        <f>_xll.qlInterestRateIndexMaturity($AA$21,AF1602,)</f>
        <v>50712</v>
      </c>
      <c r="AH1602" s="43" t="e">
        <f>_xll.qlTenorBasisValue(TenorBasis3M,AF1602,_xll.ohTrigger(trigger,$AA$36))</f>
        <v>#NUM!</v>
      </c>
      <c r="AI1602" s="90" t="e">
        <f>_xll.qlTenorBasisForwardRate(TenorBasis3M,AF1602,_xll.ohTrigger(trigger,$AA$36))</f>
        <v>#NUM!</v>
      </c>
      <c r="AJ1602" s="90">
        <f>_xll.qlIndexFixing($AA$21,$AE1602,TRUE,_xll.ohTrigger(trigger))</f>
        <v>1.6091725357748079E-2</v>
      </c>
      <c r="AK1602" s="43" t="e">
        <f>_xll.qlIndexFixing($AA$6,$AE1602,TRUE,trigger)</f>
        <v>#NUM!</v>
      </c>
      <c r="AL1602" s="45" t="e">
        <f t="shared" si="40"/>
        <v>#NUM!</v>
      </c>
    </row>
    <row r="1603" spans="30:38" x14ac:dyDescent="0.2">
      <c r="AD1603" s="122" t="s">
        <v>88</v>
      </c>
      <c r="AE1603" s="40">
        <f>_xll.qlInterestRateIndexFixingDate($AA$21,AF1603)</f>
        <v>50623</v>
      </c>
      <c r="AF1603" s="40">
        <f>_xll.qlCalendarAdvance(calendar,$AF1602,AD1603,,,trigger)</f>
        <v>50627</v>
      </c>
      <c r="AG1603" s="40">
        <f>_xll.qlInterestRateIndexMaturity($AA$21,AF1603,)</f>
        <v>50719</v>
      </c>
      <c r="AH1603" s="43" t="e">
        <f>_xll.qlTenorBasisValue(TenorBasis3M,AF1603,_xll.ohTrigger(trigger,$AA$36))</f>
        <v>#NUM!</v>
      </c>
      <c r="AI1603" s="90" t="e">
        <f>_xll.qlTenorBasisForwardRate(TenorBasis3M,AF1603,_xll.ohTrigger(trigger,$AA$36))</f>
        <v>#NUM!</v>
      </c>
      <c r="AJ1603" s="90">
        <f>_xll.qlIndexFixing($AA$21,$AE1603,TRUE,_xll.ohTrigger(trigger))</f>
        <v>1.6082228502025387E-2</v>
      </c>
      <c r="AK1603" s="43" t="e">
        <f>_xll.qlIndexFixing($AA$6,$AE1603,TRUE,trigger)</f>
        <v>#NUM!</v>
      </c>
      <c r="AL1603" s="45" t="e">
        <f t="shared" si="40"/>
        <v>#NUM!</v>
      </c>
    </row>
    <row r="1604" spans="30:38" x14ac:dyDescent="0.2">
      <c r="AD1604" s="122" t="s">
        <v>88</v>
      </c>
      <c r="AE1604" s="40">
        <f>_xll.qlInterestRateIndexFixingDate($AA$21,AF1604)</f>
        <v>50630</v>
      </c>
      <c r="AF1604" s="40">
        <f>_xll.qlCalendarAdvance(calendar,$AF1603,AD1604,,,trigger)</f>
        <v>50634</v>
      </c>
      <c r="AG1604" s="40">
        <f>_xll.qlInterestRateIndexMaturity($AA$21,AF1604,)</f>
        <v>50726</v>
      </c>
      <c r="AH1604" s="43" t="e">
        <f>_xll.qlTenorBasisValue(TenorBasis3M,AF1604,_xll.ohTrigger(trigger,$AA$36))</f>
        <v>#NUM!</v>
      </c>
      <c r="AI1604" s="90" t="e">
        <f>_xll.qlTenorBasisForwardRate(TenorBasis3M,AF1604,_xll.ohTrigger(trigger,$AA$36))</f>
        <v>#NUM!</v>
      </c>
      <c r="AJ1604" s="90">
        <f>_xll.qlIndexFixing($AA$21,$AE1604,TRUE,_xll.ohTrigger(trigger))</f>
        <v>1.6072776447117926E-2</v>
      </c>
      <c r="AK1604" s="43" t="e">
        <f>_xll.qlIndexFixing($AA$6,$AE1604,TRUE,trigger)</f>
        <v>#NUM!</v>
      </c>
      <c r="AL1604" s="45" t="e">
        <f t="shared" ref="AL1604:AL1667" si="41">(AJ1604-AK1604)*10000</f>
        <v>#NUM!</v>
      </c>
    </row>
    <row r="1605" spans="30:38" x14ac:dyDescent="0.2">
      <c r="AD1605" s="122" t="s">
        <v>88</v>
      </c>
      <c r="AE1605" s="40">
        <f>_xll.qlInterestRateIndexFixingDate($AA$21,AF1605)</f>
        <v>50637</v>
      </c>
      <c r="AF1605" s="40">
        <f>_xll.qlCalendarAdvance(calendar,$AF1604,AD1605,,,trigger)</f>
        <v>50641</v>
      </c>
      <c r="AG1605" s="40">
        <f>_xll.qlInterestRateIndexMaturity($AA$21,AF1605,)</f>
        <v>50733</v>
      </c>
      <c r="AH1605" s="43" t="e">
        <f>_xll.qlTenorBasisValue(TenorBasis3M,AF1605,_xll.ohTrigger(trigger,$AA$36))</f>
        <v>#NUM!</v>
      </c>
      <c r="AI1605" s="90" t="e">
        <f>_xll.qlTenorBasisForwardRate(TenorBasis3M,AF1605,_xll.ohTrigger(trigger,$AA$36))</f>
        <v>#NUM!</v>
      </c>
      <c r="AJ1605" s="90">
        <f>_xll.qlIndexFixing($AA$21,$AE1605,TRUE,_xll.ohTrigger(trigger))</f>
        <v>1.6063369192700738E-2</v>
      </c>
      <c r="AK1605" s="43" t="e">
        <f>_xll.qlIndexFixing($AA$6,$AE1605,TRUE,trigger)</f>
        <v>#NUM!</v>
      </c>
      <c r="AL1605" s="45" t="e">
        <f t="shared" si="41"/>
        <v>#NUM!</v>
      </c>
    </row>
    <row r="1606" spans="30:38" x14ac:dyDescent="0.2">
      <c r="AD1606" s="122" t="s">
        <v>88</v>
      </c>
      <c r="AE1606" s="40">
        <f>_xll.qlInterestRateIndexFixingDate($AA$21,AF1606)</f>
        <v>50644</v>
      </c>
      <c r="AF1606" s="40">
        <f>_xll.qlCalendarAdvance(calendar,$AF1605,AD1606,,,trigger)</f>
        <v>50648</v>
      </c>
      <c r="AG1606" s="40">
        <f>_xll.qlInterestRateIndexMaturity($AA$21,AF1606,)</f>
        <v>50739</v>
      </c>
      <c r="AH1606" s="43" t="e">
        <f>_xll.qlTenorBasisValue(TenorBasis3M,AF1606,_xll.ohTrigger(trigger,$AA$36))</f>
        <v>#NUM!</v>
      </c>
      <c r="AI1606" s="90" t="e">
        <f>_xll.qlTenorBasisForwardRate(TenorBasis3M,AF1606,_xll.ohTrigger(trigger,$AA$36))</f>
        <v>#NUM!</v>
      </c>
      <c r="AJ1606" s="90">
        <f>_xll.qlIndexFixing($AA$21,$AE1606,TRUE,_xll.ohTrigger(trigger))</f>
        <v>1.6054309536065105E-2</v>
      </c>
      <c r="AK1606" s="43" t="e">
        <f>_xll.qlIndexFixing($AA$6,$AE1606,TRUE,trigger)</f>
        <v>#NUM!</v>
      </c>
      <c r="AL1606" s="45" t="e">
        <f t="shared" si="41"/>
        <v>#NUM!</v>
      </c>
    </row>
    <row r="1607" spans="30:38" x14ac:dyDescent="0.2">
      <c r="AD1607" s="122" t="s">
        <v>88</v>
      </c>
      <c r="AE1607" s="40">
        <f>_xll.qlInterestRateIndexFixingDate($AA$21,AF1607)</f>
        <v>50651</v>
      </c>
      <c r="AF1607" s="40">
        <f>_xll.qlCalendarAdvance(calendar,$AF1606,AD1607,,,trigger)</f>
        <v>50655</v>
      </c>
      <c r="AG1607" s="40">
        <f>_xll.qlInterestRateIndexMaturity($AA$21,AF1607,)</f>
        <v>50746</v>
      </c>
      <c r="AH1607" s="43" t="e">
        <f>_xll.qlTenorBasisValue(TenorBasis3M,AF1607,_xll.ohTrigger(trigger,$AA$36))</f>
        <v>#NUM!</v>
      </c>
      <c r="AI1607" s="90" t="e">
        <f>_xll.qlTenorBasisForwardRate(TenorBasis3M,AF1607,_xll.ohTrigger(trigger,$AA$36))</f>
        <v>#NUM!</v>
      </c>
      <c r="AJ1607" s="90">
        <f>_xll.qlIndexFixing($AA$21,$AE1607,TRUE,_xll.ohTrigger(trigger))</f>
        <v>1.604498909640021E-2</v>
      </c>
      <c r="AK1607" s="43" t="e">
        <f>_xll.qlIndexFixing($AA$6,$AE1607,TRUE,trigger)</f>
        <v>#NUM!</v>
      </c>
      <c r="AL1607" s="45" t="e">
        <f t="shared" si="41"/>
        <v>#NUM!</v>
      </c>
    </row>
    <row r="1608" spans="30:38" x14ac:dyDescent="0.2">
      <c r="AD1608" s="122" t="s">
        <v>88</v>
      </c>
      <c r="AE1608" s="40">
        <f>_xll.qlInterestRateIndexFixingDate($AA$21,AF1608)</f>
        <v>50658</v>
      </c>
      <c r="AF1608" s="40">
        <f>_xll.qlCalendarAdvance(calendar,$AF1607,AD1608,,,trigger)</f>
        <v>50662</v>
      </c>
      <c r="AG1608" s="40">
        <f>_xll.qlInterestRateIndexMaturity($AA$21,AF1608,)</f>
        <v>50753</v>
      </c>
      <c r="AH1608" s="43" t="e">
        <f>_xll.qlTenorBasisValue(TenorBasis3M,AF1608,_xll.ohTrigger(trigger,$AA$36))</f>
        <v>#NUM!</v>
      </c>
      <c r="AI1608" s="90" t="e">
        <f>_xll.qlTenorBasisForwardRate(TenorBasis3M,AF1608,_xll.ohTrigger(trigger,$AA$36))</f>
        <v>#NUM!</v>
      </c>
      <c r="AJ1608" s="90">
        <f>_xll.qlIndexFixing($AA$21,$AE1608,TRUE,_xll.ohTrigger(trigger))</f>
        <v>1.6035713454056331E-2</v>
      </c>
      <c r="AK1608" s="43" t="e">
        <f>_xll.qlIndexFixing($AA$6,$AE1608,TRUE,trigger)</f>
        <v>#NUM!</v>
      </c>
      <c r="AL1608" s="45" t="e">
        <f t="shared" si="41"/>
        <v>#NUM!</v>
      </c>
    </row>
    <row r="1609" spans="30:38" x14ac:dyDescent="0.2">
      <c r="AD1609" s="122" t="s">
        <v>88</v>
      </c>
      <c r="AE1609" s="40">
        <f>_xll.qlInterestRateIndexFixingDate($AA$21,AF1609)</f>
        <v>50665</v>
      </c>
      <c r="AF1609" s="40">
        <f>_xll.qlCalendarAdvance(calendar,$AF1608,AD1609,,,trigger)</f>
        <v>50669</v>
      </c>
      <c r="AG1609" s="40">
        <f>_xll.qlInterestRateIndexMaturity($AA$21,AF1609,)</f>
        <v>50760</v>
      </c>
      <c r="AH1609" s="43" t="e">
        <f>_xll.qlTenorBasisValue(TenorBasis3M,AF1609,_xll.ohTrigger(trigger,$AA$36))</f>
        <v>#NUM!</v>
      </c>
      <c r="AI1609" s="90" t="e">
        <f>_xll.qlTenorBasisForwardRate(TenorBasis3M,AF1609,_xll.ohTrigger(trigger,$AA$36))</f>
        <v>#NUM!</v>
      </c>
      <c r="AJ1609" s="90">
        <f>_xll.qlIndexFixing($AA$21,$AE1609,TRUE,_xll.ohTrigger(trigger))</f>
        <v>1.6026482608719871E-2</v>
      </c>
      <c r="AK1609" s="43" t="e">
        <f>_xll.qlIndexFixing($AA$6,$AE1609,TRUE,trigger)</f>
        <v>#NUM!</v>
      </c>
      <c r="AL1609" s="45" t="e">
        <f t="shared" si="41"/>
        <v>#NUM!</v>
      </c>
    </row>
    <row r="1610" spans="30:38" x14ac:dyDescent="0.2">
      <c r="AD1610" s="122" t="s">
        <v>88</v>
      </c>
      <c r="AE1610" s="40">
        <f>_xll.qlInterestRateIndexFixingDate($AA$21,AF1610)</f>
        <v>50672</v>
      </c>
      <c r="AF1610" s="40">
        <f>_xll.qlCalendarAdvance(calendar,$AF1609,AD1610,,,trigger)</f>
        <v>50676</v>
      </c>
      <c r="AG1610" s="40">
        <f>_xll.qlInterestRateIndexMaturity($AA$21,AF1610,)</f>
        <v>50767</v>
      </c>
      <c r="AH1610" s="43" t="e">
        <f>_xll.qlTenorBasisValue(TenorBasis3M,AF1610,_xll.ohTrigger(trigger,$AA$36))</f>
        <v>#NUM!</v>
      </c>
      <c r="AI1610" s="90" t="e">
        <f>_xll.qlTenorBasisForwardRate(TenorBasis3M,AF1610,_xll.ohTrigger(trigger,$AA$36))</f>
        <v>#NUM!</v>
      </c>
      <c r="AJ1610" s="90">
        <f>_xll.qlIndexFixing($AA$21,$AE1610,TRUE,_xll.ohTrigger(trigger))</f>
        <v>1.6017296560079879E-2</v>
      </c>
      <c r="AK1610" s="43" t="e">
        <f>_xll.qlIndexFixing($AA$6,$AE1610,TRUE,trigger)</f>
        <v>#NUM!</v>
      </c>
      <c r="AL1610" s="45" t="e">
        <f t="shared" si="41"/>
        <v>#NUM!</v>
      </c>
    </row>
    <row r="1611" spans="30:38" x14ac:dyDescent="0.2">
      <c r="AD1611" s="122" t="s">
        <v>88</v>
      </c>
      <c r="AE1611" s="40">
        <f>_xll.qlInterestRateIndexFixingDate($AA$21,AF1611)</f>
        <v>50679</v>
      </c>
      <c r="AF1611" s="40">
        <f>_xll.qlCalendarAdvance(calendar,$AF1610,AD1611,,,trigger)</f>
        <v>50683</v>
      </c>
      <c r="AG1611" s="40">
        <f>_xll.qlInterestRateIndexMaturity($AA$21,AF1611,)</f>
        <v>50775</v>
      </c>
      <c r="AH1611" s="43" t="e">
        <f>_xll.qlTenorBasisValue(TenorBasis3M,AF1611,_xll.ohTrigger(trigger,$AA$36))</f>
        <v>#NUM!</v>
      </c>
      <c r="AI1611" s="90" t="e">
        <f>_xll.qlTenorBasisForwardRate(TenorBasis3M,AF1611,_xll.ohTrigger(trigger,$AA$36))</f>
        <v>#NUM!</v>
      </c>
      <c r="AJ1611" s="90">
        <f>_xll.qlIndexFixing($AA$21,$AE1611,TRUE,_xll.ohTrigger(trigger))</f>
        <v>1.6007866458599855E-2</v>
      </c>
      <c r="AK1611" s="43" t="e">
        <f>_xll.qlIndexFixing($AA$6,$AE1611,TRUE,trigger)</f>
        <v>#NUM!</v>
      </c>
      <c r="AL1611" s="45" t="e">
        <f t="shared" si="41"/>
        <v>#NUM!</v>
      </c>
    </row>
    <row r="1612" spans="30:38" x14ac:dyDescent="0.2">
      <c r="AD1612" s="122" t="s">
        <v>88</v>
      </c>
      <c r="AE1612" s="40">
        <f>_xll.qlInterestRateIndexFixingDate($AA$21,AF1612)</f>
        <v>50686</v>
      </c>
      <c r="AF1612" s="40">
        <f>_xll.qlCalendarAdvance(calendar,$AF1611,AD1612,,,trigger)</f>
        <v>50690</v>
      </c>
      <c r="AG1612" s="40">
        <f>_xll.qlInterestRateIndexMaturity($AA$21,AF1612,)</f>
        <v>50782</v>
      </c>
      <c r="AH1612" s="43" t="e">
        <f>_xll.qlTenorBasisValue(TenorBasis3M,AF1612,_xll.ohTrigger(trigger,$AA$36))</f>
        <v>#NUM!</v>
      </c>
      <c r="AI1612" s="90" t="e">
        <f>_xll.qlTenorBasisForwardRate(TenorBasis3M,AF1612,_xll.ohTrigger(trigger,$AA$36))</f>
        <v>#NUM!</v>
      </c>
      <c r="AJ1612" s="90">
        <f>_xll.qlIndexFixing($AA$21,$AE1612,TRUE,_xll.ohTrigger(trigger))</f>
        <v>1.5998772798698237E-2</v>
      </c>
      <c r="AK1612" s="43" t="e">
        <f>_xll.qlIndexFixing($AA$6,$AE1612,TRUE,trigger)</f>
        <v>#NUM!</v>
      </c>
      <c r="AL1612" s="45" t="e">
        <f t="shared" si="41"/>
        <v>#NUM!</v>
      </c>
    </row>
    <row r="1613" spans="30:38" x14ac:dyDescent="0.2">
      <c r="AD1613" s="122" t="s">
        <v>88</v>
      </c>
      <c r="AE1613" s="40">
        <f>_xll.qlInterestRateIndexFixingDate($AA$21,AF1613)</f>
        <v>50693</v>
      </c>
      <c r="AF1613" s="40">
        <f>_xll.qlCalendarAdvance(calendar,$AF1612,AD1613,,,trigger)</f>
        <v>50697</v>
      </c>
      <c r="AG1613" s="40">
        <f>_xll.qlInterestRateIndexMaturity($AA$21,AF1613,)</f>
        <v>50789</v>
      </c>
      <c r="AH1613" s="43" t="e">
        <f>_xll.qlTenorBasisValue(TenorBasis3M,AF1613,_xll.ohTrigger(trigger,$AA$36))</f>
        <v>#NUM!</v>
      </c>
      <c r="AI1613" s="90" t="e">
        <f>_xll.qlTenorBasisForwardRate(TenorBasis3M,AF1613,_xll.ohTrigger(trigger,$AA$36))</f>
        <v>#NUM!</v>
      </c>
      <c r="AJ1613" s="90">
        <f>_xll.qlIndexFixing($AA$21,$AE1613,TRUE,_xll.ohTrigger(trigger))</f>
        <v>1.5989723936756746E-2</v>
      </c>
      <c r="AK1613" s="43" t="e">
        <f>_xll.qlIndexFixing($AA$6,$AE1613,TRUE,trigger)</f>
        <v>#NUM!</v>
      </c>
      <c r="AL1613" s="45" t="e">
        <f t="shared" si="41"/>
        <v>#NUM!</v>
      </c>
    </row>
    <row r="1614" spans="30:38" x14ac:dyDescent="0.2">
      <c r="AD1614" s="122" t="s">
        <v>88</v>
      </c>
      <c r="AE1614" s="40">
        <f>_xll.qlInterestRateIndexFixingDate($AA$21,AF1614)</f>
        <v>50700</v>
      </c>
      <c r="AF1614" s="40">
        <f>_xll.qlCalendarAdvance(calendar,$AF1613,AD1614,,,trigger)</f>
        <v>50704</v>
      </c>
      <c r="AG1614" s="40">
        <f>_xll.qlInterestRateIndexMaturity($AA$21,AF1614,)</f>
        <v>50796</v>
      </c>
      <c r="AH1614" s="43" t="e">
        <f>_xll.qlTenorBasisValue(TenorBasis3M,AF1614,_xll.ohTrigger(trigger,$AA$36))</f>
        <v>#NUM!</v>
      </c>
      <c r="AI1614" s="90" t="e">
        <f>_xll.qlTenorBasisForwardRate(TenorBasis3M,AF1614,_xll.ohTrigger(trigger,$AA$36))</f>
        <v>#NUM!</v>
      </c>
      <c r="AJ1614" s="90">
        <f>_xll.qlIndexFixing($AA$21,$AE1614,TRUE,_xll.ohTrigger(trigger))</f>
        <v>1.5980719872465195E-2</v>
      </c>
      <c r="AK1614" s="43" t="e">
        <f>_xll.qlIndexFixing($AA$6,$AE1614,TRUE,trigger)</f>
        <v>#NUM!</v>
      </c>
      <c r="AL1614" s="45" t="e">
        <f t="shared" si="41"/>
        <v>#NUM!</v>
      </c>
    </row>
    <row r="1615" spans="30:38" x14ac:dyDescent="0.2">
      <c r="AD1615" s="122" t="s">
        <v>88</v>
      </c>
      <c r="AE1615" s="40">
        <f>_xll.qlInterestRateIndexFixingDate($AA$21,AF1615)</f>
        <v>50707</v>
      </c>
      <c r="AF1615" s="40">
        <f>_xll.qlCalendarAdvance(calendar,$AF1614,AD1615,,,trigger)</f>
        <v>50711</v>
      </c>
      <c r="AG1615" s="40">
        <f>_xll.qlInterestRateIndexMaturity($AA$21,AF1615,)</f>
        <v>50803</v>
      </c>
      <c r="AH1615" s="43" t="e">
        <f>_xll.qlTenorBasisValue(TenorBasis3M,AF1615,_xll.ohTrigger(trigger,$AA$36))</f>
        <v>#NUM!</v>
      </c>
      <c r="AI1615" s="90" t="e">
        <f>_xll.qlTenorBasisForwardRate(TenorBasis3M,AF1615,_xll.ohTrigger(trigger,$AA$36))</f>
        <v>#NUM!</v>
      </c>
      <c r="AJ1615" s="90">
        <f>_xll.qlIndexFixing($AA$21,$AE1615,TRUE,_xll.ohTrigger(trigger))</f>
        <v>1.5971760605517735E-2</v>
      </c>
      <c r="AK1615" s="43" t="e">
        <f>_xll.qlIndexFixing($AA$6,$AE1615,TRUE,trigger)</f>
        <v>#NUM!</v>
      </c>
      <c r="AL1615" s="45" t="e">
        <f t="shared" si="41"/>
        <v>#NUM!</v>
      </c>
    </row>
    <row r="1616" spans="30:38" x14ac:dyDescent="0.2">
      <c r="AD1616" s="122" t="s">
        <v>88</v>
      </c>
      <c r="AE1616" s="40">
        <f>_xll.qlInterestRateIndexFixingDate($AA$21,AF1616)</f>
        <v>50714</v>
      </c>
      <c r="AF1616" s="40">
        <f>_xll.qlCalendarAdvance(calendar,$AF1615,AD1616,,,trigger)</f>
        <v>50718</v>
      </c>
      <c r="AG1616" s="40">
        <f>_xll.qlInterestRateIndexMaturity($AA$21,AF1616,)</f>
        <v>50810</v>
      </c>
      <c r="AH1616" s="43" t="e">
        <f>_xll.qlTenorBasisValue(TenorBasis3M,AF1616,_xll.ohTrigger(trigger,$AA$36))</f>
        <v>#NUM!</v>
      </c>
      <c r="AI1616" s="90" t="e">
        <f>_xll.qlTenorBasisForwardRate(TenorBasis3M,AF1616,_xll.ohTrigger(trigger,$AA$36))</f>
        <v>#NUM!</v>
      </c>
      <c r="AJ1616" s="90">
        <f>_xll.qlIndexFixing($AA$21,$AE1616,TRUE,_xll.ohTrigger(trigger))</f>
        <v>1.5962846135606792E-2</v>
      </c>
      <c r="AK1616" s="43" t="e">
        <f>_xll.qlIndexFixing($AA$6,$AE1616,TRUE,trigger)</f>
        <v>#NUM!</v>
      </c>
      <c r="AL1616" s="45" t="e">
        <f t="shared" si="41"/>
        <v>#NUM!</v>
      </c>
    </row>
    <row r="1617" spans="30:38" x14ac:dyDescent="0.2">
      <c r="AD1617" s="122" t="s">
        <v>88</v>
      </c>
      <c r="AE1617" s="40">
        <f>_xll.qlInterestRateIndexFixingDate($AA$21,AF1617)</f>
        <v>50721</v>
      </c>
      <c r="AF1617" s="40">
        <f>_xll.qlCalendarAdvance(calendar,$AF1616,AD1617,,,trigger)</f>
        <v>50725</v>
      </c>
      <c r="AG1617" s="40">
        <f>_xll.qlInterestRateIndexMaturity($AA$21,AF1617,)</f>
        <v>50817</v>
      </c>
      <c r="AH1617" s="43" t="e">
        <f>_xll.qlTenorBasisValue(TenorBasis3M,AF1617,_xll.ohTrigger(trigger,$AA$36))</f>
        <v>#NUM!</v>
      </c>
      <c r="AI1617" s="90" t="e">
        <f>_xll.qlTenorBasisForwardRate(TenorBasis3M,AF1617,_xll.ohTrigger(trigger,$AA$36))</f>
        <v>#NUM!</v>
      </c>
      <c r="AJ1617" s="90">
        <f>_xll.qlIndexFixing($AA$21,$AE1617,TRUE,_xll.ohTrigger(trigger))</f>
        <v>1.595397646242739E-2</v>
      </c>
      <c r="AK1617" s="43" t="e">
        <f>_xll.qlIndexFixing($AA$6,$AE1617,TRUE,trigger)</f>
        <v>#NUM!</v>
      </c>
      <c r="AL1617" s="45" t="e">
        <f t="shared" si="41"/>
        <v>#NUM!</v>
      </c>
    </row>
    <row r="1618" spans="30:38" x14ac:dyDescent="0.2">
      <c r="AD1618" s="122" t="s">
        <v>88</v>
      </c>
      <c r="AE1618" s="40">
        <f>_xll.qlInterestRateIndexFixingDate($AA$21,AF1618)</f>
        <v>50728</v>
      </c>
      <c r="AF1618" s="40">
        <f>_xll.qlCalendarAdvance(calendar,$AF1617,AD1618,,,trigger)</f>
        <v>50732</v>
      </c>
      <c r="AG1618" s="40">
        <f>_xll.qlInterestRateIndexMaturity($AA$21,AF1618,)</f>
        <v>50824</v>
      </c>
      <c r="AH1618" s="43" t="e">
        <f>_xll.qlTenorBasisValue(TenorBasis3M,AF1618,_xll.ohTrigger(trigger,$AA$36))</f>
        <v>#NUM!</v>
      </c>
      <c r="AI1618" s="90" t="e">
        <f>_xll.qlTenorBasisForwardRate(TenorBasis3M,AF1618,_xll.ohTrigger(trigger,$AA$36))</f>
        <v>#NUM!</v>
      </c>
      <c r="AJ1618" s="90">
        <f>_xll.qlIndexFixing($AA$21,$AE1618,TRUE,_xll.ohTrigger(trigger))</f>
        <v>1.5945151585676293E-2</v>
      </c>
      <c r="AK1618" s="43" t="e">
        <f>_xll.qlIndexFixing($AA$6,$AE1618,TRUE,trigger)</f>
        <v>#NUM!</v>
      </c>
      <c r="AL1618" s="45" t="e">
        <f t="shared" si="41"/>
        <v>#NUM!</v>
      </c>
    </row>
    <row r="1619" spans="30:38" x14ac:dyDescent="0.2">
      <c r="AD1619" s="122" t="s">
        <v>88</v>
      </c>
      <c r="AE1619" s="40">
        <f>_xll.qlInterestRateIndexFixingDate($AA$21,AF1619)</f>
        <v>50735</v>
      </c>
      <c r="AF1619" s="40">
        <f>_xll.qlCalendarAdvance(calendar,$AF1618,AD1619,,,trigger)</f>
        <v>50739</v>
      </c>
      <c r="AG1619" s="40">
        <f>_xll.qlInterestRateIndexMaturity($AA$21,AF1619,)</f>
        <v>50829</v>
      </c>
      <c r="AH1619" s="43" t="e">
        <f>_xll.qlTenorBasisValue(TenorBasis3M,AF1619,_xll.ohTrigger(trigger,$AA$36))</f>
        <v>#NUM!</v>
      </c>
      <c r="AI1619" s="90" t="e">
        <f>_xll.qlTenorBasisForwardRate(TenorBasis3M,AF1619,_xll.ohTrigger(trigger,$AA$36))</f>
        <v>#NUM!</v>
      </c>
      <c r="AJ1619" s="90">
        <f>_xll.qlIndexFixing($AA$21,$AE1619,TRUE,_xll.ohTrigger(trigger))</f>
        <v>1.5936904601002055E-2</v>
      </c>
      <c r="AK1619" s="43" t="e">
        <f>_xll.qlIndexFixing($AA$6,$AE1619,TRUE,trigger)</f>
        <v>#NUM!</v>
      </c>
      <c r="AL1619" s="45" t="e">
        <f t="shared" si="41"/>
        <v>#NUM!</v>
      </c>
    </row>
    <row r="1620" spans="30:38" x14ac:dyDescent="0.2">
      <c r="AD1620" s="122" t="s">
        <v>88</v>
      </c>
      <c r="AE1620" s="40">
        <f>_xll.qlInterestRateIndexFixingDate($AA$21,AF1620)</f>
        <v>50742</v>
      </c>
      <c r="AF1620" s="40">
        <f>_xll.qlCalendarAdvance(calendar,$AF1619,AD1620,,,trigger)</f>
        <v>50746</v>
      </c>
      <c r="AG1620" s="40">
        <f>_xll.qlInterestRateIndexMaturity($AA$21,AF1620,)</f>
        <v>50836</v>
      </c>
      <c r="AH1620" s="43" t="e">
        <f>_xll.qlTenorBasisValue(TenorBasis3M,AF1620,_xll.ohTrigger(trigger,$AA$36))</f>
        <v>#NUM!</v>
      </c>
      <c r="AI1620" s="90" t="e">
        <f>_xll.qlTenorBasisForwardRate(TenorBasis3M,AF1620,_xll.ohTrigger(trigger,$AA$36))</f>
        <v>#NUM!</v>
      </c>
      <c r="AJ1620" s="90">
        <f>_xll.qlIndexFixing($AA$21,$AE1620,TRUE,_xll.ohTrigger(trigger))</f>
        <v>1.5928163689041597E-2</v>
      </c>
      <c r="AK1620" s="43" t="e">
        <f>_xll.qlIndexFixing($AA$6,$AE1620,TRUE,trigger)</f>
        <v>#NUM!</v>
      </c>
      <c r="AL1620" s="45" t="e">
        <f t="shared" si="41"/>
        <v>#NUM!</v>
      </c>
    </row>
    <row r="1621" spans="30:38" x14ac:dyDescent="0.2">
      <c r="AD1621" s="122" t="s">
        <v>88</v>
      </c>
      <c r="AE1621" s="40">
        <f>_xll.qlInterestRateIndexFixingDate($AA$21,AF1621)</f>
        <v>50749</v>
      </c>
      <c r="AF1621" s="40">
        <f>_xll.qlCalendarAdvance(calendar,$AF1620,AD1621,,,trigger)</f>
        <v>50753</v>
      </c>
      <c r="AG1621" s="40">
        <f>_xll.qlInterestRateIndexMaturity($AA$21,AF1621,)</f>
        <v>50843</v>
      </c>
      <c r="AH1621" s="43" t="e">
        <f>_xll.qlTenorBasisValue(TenorBasis3M,AF1621,_xll.ohTrigger(trigger,$AA$36))</f>
        <v>#NUM!</v>
      </c>
      <c r="AI1621" s="90" t="e">
        <f>_xll.qlTenorBasisForwardRate(TenorBasis3M,AF1621,_xll.ohTrigger(trigger,$AA$36))</f>
        <v>#NUM!</v>
      </c>
      <c r="AJ1621" s="90">
        <f>_xll.qlIndexFixing($AA$21,$AE1621,TRUE,_xll.ohTrigger(trigger))</f>
        <v>1.5919467568275003E-2</v>
      </c>
      <c r="AK1621" s="43" t="e">
        <f>_xll.qlIndexFixing($AA$6,$AE1621,TRUE,trigger)</f>
        <v>#NUM!</v>
      </c>
      <c r="AL1621" s="45" t="e">
        <f t="shared" si="41"/>
        <v>#NUM!</v>
      </c>
    </row>
    <row r="1622" spans="30:38" x14ac:dyDescent="0.2">
      <c r="AD1622" s="122" t="s">
        <v>88</v>
      </c>
      <c r="AE1622" s="40">
        <f>_xll.qlInterestRateIndexFixingDate($AA$21,AF1622)</f>
        <v>50756</v>
      </c>
      <c r="AF1622" s="40">
        <f>_xll.qlCalendarAdvance(calendar,$AF1621,AD1622,,,trigger)</f>
        <v>50760</v>
      </c>
      <c r="AG1622" s="40">
        <f>_xll.qlInterestRateIndexMaturity($AA$21,AF1622,)</f>
        <v>50850</v>
      </c>
      <c r="AH1622" s="43" t="e">
        <f>_xll.qlTenorBasisValue(TenorBasis3M,AF1622,_xll.ohTrigger(trigger,$AA$36))</f>
        <v>#NUM!</v>
      </c>
      <c r="AI1622" s="90" t="e">
        <f>_xll.qlTenorBasisForwardRate(TenorBasis3M,AF1622,_xll.ohTrigger(trigger,$AA$36))</f>
        <v>#NUM!</v>
      </c>
      <c r="AJ1622" s="90">
        <f>_xll.qlIndexFixing($AA$21,$AE1622,TRUE,_xll.ohTrigger(trigger))</f>
        <v>1.5910816238410064E-2</v>
      </c>
      <c r="AK1622" s="43" t="e">
        <f>_xll.qlIndexFixing($AA$6,$AE1622,TRUE,trigger)</f>
        <v>#NUM!</v>
      </c>
      <c r="AL1622" s="45" t="e">
        <f t="shared" si="41"/>
        <v>#NUM!</v>
      </c>
    </row>
    <row r="1623" spans="30:38" x14ac:dyDescent="0.2">
      <c r="AD1623" s="122" t="s">
        <v>88</v>
      </c>
      <c r="AE1623" s="40">
        <f>_xll.qlInterestRateIndexFixingDate($AA$21,AF1623)</f>
        <v>50763</v>
      </c>
      <c r="AF1623" s="40">
        <f>_xll.qlCalendarAdvance(calendar,$AF1622,AD1623,,,trigger)</f>
        <v>50767</v>
      </c>
      <c r="AG1623" s="40">
        <f>_xll.qlInterestRateIndexMaturity($AA$21,AF1623,)</f>
        <v>50857</v>
      </c>
      <c r="AH1623" s="43" t="e">
        <f>_xll.qlTenorBasisValue(TenorBasis3M,AF1623,_xll.ohTrigger(trigger,$AA$36))</f>
        <v>#NUM!</v>
      </c>
      <c r="AI1623" s="90" t="e">
        <f>_xll.qlTenorBasisForwardRate(TenorBasis3M,AF1623,_xll.ohTrigger(trigger,$AA$36))</f>
        <v>#NUM!</v>
      </c>
      <c r="AJ1623" s="90">
        <f>_xll.qlIndexFixing($AA$21,$AE1623,TRUE,_xll.ohTrigger(trigger))</f>
        <v>1.5902209699159009E-2</v>
      </c>
      <c r="AK1623" s="43" t="e">
        <f>_xll.qlIndexFixing($AA$6,$AE1623,TRUE,trigger)</f>
        <v>#NUM!</v>
      </c>
      <c r="AL1623" s="45" t="e">
        <f t="shared" si="41"/>
        <v>#NUM!</v>
      </c>
    </row>
    <row r="1624" spans="30:38" x14ac:dyDescent="0.2">
      <c r="AD1624" s="122" t="s">
        <v>88</v>
      </c>
      <c r="AE1624" s="40">
        <f>_xll.qlInterestRateIndexFixingDate($AA$21,AF1624)</f>
        <v>50770</v>
      </c>
      <c r="AF1624" s="40">
        <f>_xll.qlCalendarAdvance(calendar,$AF1623,AD1624,,,trigger)</f>
        <v>50774</v>
      </c>
      <c r="AG1624" s="40">
        <f>_xll.qlInterestRateIndexMaturity($AA$21,AF1624,)</f>
        <v>50864</v>
      </c>
      <c r="AH1624" s="43" t="e">
        <f>_xll.qlTenorBasisValue(TenorBasis3M,AF1624,_xll.ohTrigger(trigger,$AA$36))</f>
        <v>#NUM!</v>
      </c>
      <c r="AI1624" s="90" t="e">
        <f>_xll.qlTenorBasisForwardRate(TenorBasis3M,AF1624,_xll.ohTrigger(trigger,$AA$36))</f>
        <v>#NUM!</v>
      </c>
      <c r="AJ1624" s="90">
        <f>_xll.qlIndexFixing($AA$21,$AE1624,TRUE,_xll.ohTrigger(trigger))</f>
        <v>1.5893647950233181E-2</v>
      </c>
      <c r="AK1624" s="43" t="e">
        <f>_xll.qlIndexFixing($AA$6,$AE1624,TRUE,trigger)</f>
        <v>#NUM!</v>
      </c>
      <c r="AL1624" s="45" t="e">
        <f t="shared" si="41"/>
        <v>#NUM!</v>
      </c>
    </row>
    <row r="1625" spans="30:38" x14ac:dyDescent="0.2">
      <c r="AD1625" s="122" t="s">
        <v>88</v>
      </c>
      <c r="AE1625" s="40">
        <f>_xll.qlInterestRateIndexFixingDate($AA$21,AF1625)</f>
        <v>50777</v>
      </c>
      <c r="AF1625" s="40">
        <f>_xll.qlCalendarAdvance(calendar,$AF1624,AD1625,,,trigger)</f>
        <v>50781</v>
      </c>
      <c r="AG1625" s="40">
        <f>_xll.qlInterestRateIndexMaturity($AA$21,AF1625,)</f>
        <v>50872</v>
      </c>
      <c r="AH1625" s="43" t="e">
        <f>_xll.qlTenorBasisValue(TenorBasis3M,AF1625,_xll.ohTrigger(trigger,$AA$36))</f>
        <v>#NUM!</v>
      </c>
      <c r="AI1625" s="90" t="e">
        <f>_xll.qlTenorBasisForwardRate(TenorBasis3M,AF1625,_xll.ohTrigger(trigger,$AA$36))</f>
        <v>#NUM!</v>
      </c>
      <c r="AJ1625" s="90">
        <f>_xll.qlIndexFixing($AA$21,$AE1625,TRUE,_xll.ohTrigger(trigger))</f>
        <v>1.5884881226236599E-2</v>
      </c>
      <c r="AK1625" s="43" t="e">
        <f>_xll.qlIndexFixing($AA$6,$AE1625,TRUE,trigger)</f>
        <v>#NUM!</v>
      </c>
      <c r="AL1625" s="45" t="e">
        <f t="shared" si="41"/>
        <v>#NUM!</v>
      </c>
    </row>
    <row r="1626" spans="30:38" x14ac:dyDescent="0.2">
      <c r="AD1626" s="122" t="s">
        <v>88</v>
      </c>
      <c r="AE1626" s="40">
        <f>_xll.qlInterestRateIndexFixingDate($AA$21,AF1626)</f>
        <v>50784</v>
      </c>
      <c r="AF1626" s="40">
        <f>_xll.qlCalendarAdvance(calendar,$AF1625,AD1626,,,trigger)</f>
        <v>50788</v>
      </c>
      <c r="AG1626" s="40">
        <f>_xll.qlInterestRateIndexMaturity($AA$21,AF1626,)</f>
        <v>50878</v>
      </c>
      <c r="AH1626" s="43" t="e">
        <f>_xll.qlTenorBasisValue(TenorBasis3M,AF1626,_xll.ohTrigger(trigger,$AA$36))</f>
        <v>#NUM!</v>
      </c>
      <c r="AI1626" s="90" t="e">
        <f>_xll.qlTenorBasisForwardRate(TenorBasis3M,AF1626,_xll.ohTrigger(trigger,$AA$36))</f>
        <v>#NUM!</v>
      </c>
      <c r="AJ1626" s="90">
        <f>_xll.qlIndexFixing($AA$21,$AE1626,TRUE,_xll.ohTrigger(trigger))</f>
        <v>1.5876658822215894E-2</v>
      </c>
      <c r="AK1626" s="43" t="e">
        <f>_xll.qlIndexFixing($AA$6,$AE1626,TRUE,trigger)</f>
        <v>#NUM!</v>
      </c>
      <c r="AL1626" s="45" t="e">
        <f t="shared" si="41"/>
        <v>#NUM!</v>
      </c>
    </row>
    <row r="1627" spans="30:38" x14ac:dyDescent="0.2">
      <c r="AD1627" s="122" t="s">
        <v>88</v>
      </c>
      <c r="AE1627" s="40">
        <f>_xll.qlInterestRateIndexFixingDate($AA$21,AF1627)</f>
        <v>50791</v>
      </c>
      <c r="AF1627" s="40">
        <f>_xll.qlCalendarAdvance(calendar,$AF1626,AD1627,,,trigger)</f>
        <v>50795</v>
      </c>
      <c r="AG1627" s="40">
        <f>_xll.qlInterestRateIndexMaturity($AA$21,AF1627,)</f>
        <v>50885</v>
      </c>
      <c r="AH1627" s="43" t="e">
        <f>_xll.qlTenorBasisValue(TenorBasis3M,AF1627,_xll.ohTrigger(trigger,$AA$36))</f>
        <v>#NUM!</v>
      </c>
      <c r="AI1627" s="90" t="e">
        <f>_xll.qlTenorBasisForwardRate(TenorBasis3M,AF1627,_xll.ohTrigger(trigger,$AA$36))</f>
        <v>#NUM!</v>
      </c>
      <c r="AJ1627" s="90">
        <f>_xll.qlIndexFixing($AA$21,$AE1627,TRUE,_xll.ohTrigger(trigger))</f>
        <v>1.5868231442556002E-2</v>
      </c>
      <c r="AK1627" s="43" t="e">
        <f>_xll.qlIndexFixing($AA$6,$AE1627,TRUE,trigger)</f>
        <v>#NUM!</v>
      </c>
      <c r="AL1627" s="45" t="e">
        <f t="shared" si="41"/>
        <v>#NUM!</v>
      </c>
    </row>
    <row r="1628" spans="30:38" x14ac:dyDescent="0.2">
      <c r="AD1628" s="122" t="s">
        <v>88</v>
      </c>
      <c r="AE1628" s="40">
        <f>_xll.qlInterestRateIndexFixingDate($AA$21,AF1628)</f>
        <v>50798</v>
      </c>
      <c r="AF1628" s="40">
        <f>_xll.qlCalendarAdvance(calendar,$AF1627,AD1628,,,trigger)</f>
        <v>50802</v>
      </c>
      <c r="AG1628" s="40">
        <f>_xll.qlInterestRateIndexMaturity($AA$21,AF1628,)</f>
        <v>50892</v>
      </c>
      <c r="AH1628" s="43" t="e">
        <f>_xll.qlTenorBasisValue(TenorBasis3M,AF1628,_xll.ohTrigger(trigger,$AA$36))</f>
        <v>#NUM!</v>
      </c>
      <c r="AI1628" s="90" t="e">
        <f>_xll.qlTenorBasisForwardRate(TenorBasis3M,AF1628,_xll.ohTrigger(trigger,$AA$36))</f>
        <v>#NUM!</v>
      </c>
      <c r="AJ1628" s="90">
        <f>_xll.qlIndexFixing($AA$21,$AE1628,TRUE,_xll.ohTrigger(trigger))</f>
        <v>1.5859848852082692E-2</v>
      </c>
      <c r="AK1628" s="43" t="e">
        <f>_xll.qlIndexFixing($AA$6,$AE1628,TRUE,trigger)</f>
        <v>#NUM!</v>
      </c>
      <c r="AL1628" s="45" t="e">
        <f t="shared" si="41"/>
        <v>#NUM!</v>
      </c>
    </row>
    <row r="1629" spans="30:38" x14ac:dyDescent="0.2">
      <c r="AD1629" s="122" t="s">
        <v>88</v>
      </c>
      <c r="AE1629" s="40">
        <f>_xll.qlInterestRateIndexFixingDate($AA$21,AF1629)</f>
        <v>50805</v>
      </c>
      <c r="AF1629" s="40">
        <f>_xll.qlCalendarAdvance(calendar,$AF1628,AD1629,,,trigger)</f>
        <v>50809</v>
      </c>
      <c r="AG1629" s="40">
        <f>_xll.qlInterestRateIndexMaturity($AA$21,AF1629,)</f>
        <v>50899</v>
      </c>
      <c r="AH1629" s="43" t="e">
        <f>_xll.qlTenorBasisValue(TenorBasis3M,AF1629,_xll.ohTrigger(trigger,$AA$36))</f>
        <v>#NUM!</v>
      </c>
      <c r="AI1629" s="90" t="e">
        <f>_xll.qlTenorBasisForwardRate(TenorBasis3M,AF1629,_xll.ohTrigger(trigger,$AA$36))</f>
        <v>#NUM!</v>
      </c>
      <c r="AJ1629" s="90">
        <f>_xll.qlIndexFixing($AA$21,$AE1629,TRUE,_xll.ohTrigger(trigger))</f>
        <v>1.585151105051974E-2</v>
      </c>
      <c r="AK1629" s="43" t="e">
        <f>_xll.qlIndexFixing($AA$6,$AE1629,TRUE,trigger)</f>
        <v>#NUM!</v>
      </c>
      <c r="AL1629" s="45" t="e">
        <f t="shared" si="41"/>
        <v>#NUM!</v>
      </c>
    </row>
    <row r="1630" spans="30:38" x14ac:dyDescent="0.2">
      <c r="AD1630" s="122" t="s">
        <v>88</v>
      </c>
      <c r="AE1630" s="40">
        <f>_xll.qlInterestRateIndexFixingDate($AA$21,AF1630)</f>
        <v>50812</v>
      </c>
      <c r="AF1630" s="40">
        <f>_xll.qlCalendarAdvance(calendar,$AF1629,AD1630,,,trigger)</f>
        <v>50816</v>
      </c>
      <c r="AG1630" s="40">
        <f>_xll.qlInterestRateIndexMaturity($AA$21,AF1630,)</f>
        <v>50906</v>
      </c>
      <c r="AH1630" s="43" t="e">
        <f>_xll.qlTenorBasisValue(TenorBasis3M,AF1630,_xll.ohTrigger(trigger,$AA$36))</f>
        <v>#NUM!</v>
      </c>
      <c r="AI1630" s="90" t="e">
        <f>_xll.qlTenorBasisForwardRate(TenorBasis3M,AF1630,_xll.ohTrigger(trigger,$AA$36))</f>
        <v>#NUM!</v>
      </c>
      <c r="AJ1630" s="90">
        <f>_xll.qlIndexFixing($AA$21,$AE1630,TRUE,_xll.ohTrigger(trigger))</f>
        <v>1.5843218037586482E-2</v>
      </c>
      <c r="AK1630" s="43" t="e">
        <f>_xll.qlIndexFixing($AA$6,$AE1630,TRUE,trigger)</f>
        <v>#NUM!</v>
      </c>
      <c r="AL1630" s="45" t="e">
        <f t="shared" si="41"/>
        <v>#NUM!</v>
      </c>
    </row>
    <row r="1631" spans="30:38" x14ac:dyDescent="0.2">
      <c r="AD1631" s="122" t="s">
        <v>88</v>
      </c>
      <c r="AE1631" s="40">
        <f>_xll.qlInterestRateIndexFixingDate($AA$21,AF1631)</f>
        <v>50819</v>
      </c>
      <c r="AF1631" s="40">
        <f>_xll.qlCalendarAdvance(calendar,$AF1630,AD1631,,,trigger)</f>
        <v>50823</v>
      </c>
      <c r="AG1631" s="40">
        <f>_xll.qlInterestRateIndexMaturity($AA$21,AF1631,)</f>
        <v>50913</v>
      </c>
      <c r="AH1631" s="43" t="e">
        <f>_xll.qlTenorBasisValue(TenorBasis3M,AF1631,_xll.ohTrigger(trigger,$AA$36))</f>
        <v>#NUM!</v>
      </c>
      <c r="AI1631" s="90" t="e">
        <f>_xll.qlTenorBasisForwardRate(TenorBasis3M,AF1631,_xll.ohTrigger(trigger,$AA$36))</f>
        <v>#NUM!</v>
      </c>
      <c r="AJ1631" s="90">
        <f>_xll.qlIndexFixing($AA$21,$AE1631,TRUE,_xll.ohTrigger(trigger))</f>
        <v>1.5834969813004918E-2</v>
      </c>
      <c r="AK1631" s="43" t="e">
        <f>_xll.qlIndexFixing($AA$6,$AE1631,TRUE,trigger)</f>
        <v>#NUM!</v>
      </c>
      <c r="AL1631" s="45" t="e">
        <f t="shared" si="41"/>
        <v>#NUM!</v>
      </c>
    </row>
    <row r="1632" spans="30:38" x14ac:dyDescent="0.2">
      <c r="AD1632" s="122" t="s">
        <v>88</v>
      </c>
      <c r="AE1632" s="40">
        <f>_xll.qlInterestRateIndexFixingDate($AA$21,AF1632)</f>
        <v>50826</v>
      </c>
      <c r="AF1632" s="40">
        <f>_xll.qlCalendarAdvance(calendar,$AF1631,AD1632,,,trigger)</f>
        <v>50830</v>
      </c>
      <c r="AG1632" s="40">
        <f>_xll.qlInterestRateIndexMaturity($AA$21,AF1632,)</f>
        <v>50922</v>
      </c>
      <c r="AH1632" s="43" t="e">
        <f>_xll.qlTenorBasisValue(TenorBasis3M,AF1632,_xll.ohTrigger(trigger,$AA$36))</f>
        <v>#NUM!</v>
      </c>
      <c r="AI1632" s="90" t="e">
        <f>_xll.qlTenorBasisForwardRate(TenorBasis3M,AF1632,_xll.ohTrigger(trigger,$AA$36))</f>
        <v>#NUM!</v>
      </c>
      <c r="AJ1632" s="90">
        <f>_xll.qlIndexFixing($AA$21,$AE1632,TRUE,_xll.ohTrigger(trigger))</f>
        <v>1.5826306769965992E-2</v>
      </c>
      <c r="AK1632" s="43" t="e">
        <f>_xll.qlIndexFixing($AA$6,$AE1632,TRUE,trigger)</f>
        <v>#NUM!</v>
      </c>
      <c r="AL1632" s="45" t="e">
        <f t="shared" si="41"/>
        <v>#NUM!</v>
      </c>
    </row>
    <row r="1633" spans="30:38" x14ac:dyDescent="0.2">
      <c r="AD1633" s="122" t="s">
        <v>88</v>
      </c>
      <c r="AE1633" s="40">
        <f>_xll.qlInterestRateIndexFixingDate($AA$21,AF1633)</f>
        <v>50833</v>
      </c>
      <c r="AF1633" s="40">
        <f>_xll.qlCalendarAdvance(calendar,$AF1632,AD1633,,,trigger)</f>
        <v>50837</v>
      </c>
      <c r="AG1633" s="40">
        <f>_xll.qlInterestRateIndexMaturity($AA$21,AF1633,)</f>
        <v>50929</v>
      </c>
      <c r="AH1633" s="43" t="e">
        <f>_xll.qlTenorBasisValue(TenorBasis3M,AF1633,_xll.ohTrigger(trigger,$AA$36))</f>
        <v>#NUM!</v>
      </c>
      <c r="AI1633" s="90" t="e">
        <f>_xll.qlTenorBasisForwardRate(TenorBasis3M,AF1633,_xll.ohTrigger(trigger,$AA$36))</f>
        <v>#NUM!</v>
      </c>
      <c r="AJ1633" s="90">
        <f>_xll.qlIndexFixing($AA$21,$AE1633,TRUE,_xll.ohTrigger(trigger))</f>
        <v>1.5818153804291239E-2</v>
      </c>
      <c r="AK1633" s="43" t="e">
        <f>_xll.qlIndexFixing($AA$6,$AE1633,TRUE,trigger)</f>
        <v>#NUM!</v>
      </c>
      <c r="AL1633" s="45" t="e">
        <f t="shared" si="41"/>
        <v>#NUM!</v>
      </c>
    </row>
    <row r="1634" spans="30:38" x14ac:dyDescent="0.2">
      <c r="AD1634" s="122" t="s">
        <v>88</v>
      </c>
      <c r="AE1634" s="40">
        <f>_xll.qlInterestRateIndexFixingDate($AA$21,AF1634)</f>
        <v>50840</v>
      </c>
      <c r="AF1634" s="40">
        <f>_xll.qlCalendarAdvance(calendar,$AF1633,AD1634,,,trigger)</f>
        <v>50844</v>
      </c>
      <c r="AG1634" s="40">
        <f>_xll.qlInterestRateIndexMaturity($AA$21,AF1634,)</f>
        <v>50936</v>
      </c>
      <c r="AH1634" s="43" t="e">
        <f>_xll.qlTenorBasisValue(TenorBasis3M,AF1634,_xll.ohTrigger(trigger,$AA$36))</f>
        <v>#NUM!</v>
      </c>
      <c r="AI1634" s="90" t="e">
        <f>_xll.qlTenorBasisForwardRate(TenorBasis3M,AF1634,_xll.ohTrigger(trigger,$AA$36))</f>
        <v>#NUM!</v>
      </c>
      <c r="AJ1634" s="90">
        <f>_xll.qlIndexFixing($AA$21,$AE1634,TRUE,_xll.ohTrigger(trigger))</f>
        <v>1.5810045630399814E-2</v>
      </c>
      <c r="AK1634" s="43" t="e">
        <f>_xll.qlIndexFixing($AA$6,$AE1634,TRUE,trigger)</f>
        <v>#NUM!</v>
      </c>
      <c r="AL1634" s="45" t="e">
        <f t="shared" si="41"/>
        <v>#NUM!</v>
      </c>
    </row>
    <row r="1635" spans="30:38" x14ac:dyDescent="0.2">
      <c r="AD1635" s="122" t="s">
        <v>88</v>
      </c>
      <c r="AE1635" s="40">
        <f>_xll.qlInterestRateIndexFixingDate($AA$21,AF1635)</f>
        <v>50847</v>
      </c>
      <c r="AF1635" s="40">
        <f>_xll.qlCalendarAdvance(calendar,$AF1634,AD1635,,,trigger)</f>
        <v>50851</v>
      </c>
      <c r="AG1635" s="40">
        <f>_xll.qlInterestRateIndexMaturity($AA$21,AF1635,)</f>
        <v>50943</v>
      </c>
      <c r="AH1635" s="43" t="e">
        <f>_xll.qlTenorBasisValue(TenorBasis3M,AF1635,_xll.ohTrigger(trigger,$AA$36))</f>
        <v>#NUM!</v>
      </c>
      <c r="AI1635" s="90" t="e">
        <f>_xll.qlTenorBasisForwardRate(TenorBasis3M,AF1635,_xll.ohTrigger(trigger,$AA$36))</f>
        <v>#NUM!</v>
      </c>
      <c r="AJ1635" s="90">
        <f>_xll.qlIndexFixing($AA$21,$AE1635,TRUE,_xll.ohTrigger(trigger))</f>
        <v>1.5801982248014542E-2</v>
      </c>
      <c r="AK1635" s="43" t="e">
        <f>_xll.qlIndexFixing($AA$6,$AE1635,TRUE,trigger)</f>
        <v>#NUM!</v>
      </c>
      <c r="AL1635" s="45" t="e">
        <f t="shared" si="41"/>
        <v>#NUM!</v>
      </c>
    </row>
    <row r="1636" spans="30:38" x14ac:dyDescent="0.2">
      <c r="AD1636" s="122" t="s">
        <v>88</v>
      </c>
      <c r="AE1636" s="40">
        <f>_xll.qlInterestRateIndexFixingDate($AA$21,AF1636)</f>
        <v>50854</v>
      </c>
      <c r="AF1636" s="40">
        <f>_xll.qlCalendarAdvance(calendar,$AF1635,AD1636,,,trigger)</f>
        <v>50858</v>
      </c>
      <c r="AG1636" s="40">
        <f>_xll.qlInterestRateIndexMaturity($AA$21,AF1636,)</f>
        <v>50950</v>
      </c>
      <c r="AH1636" s="43" t="e">
        <f>_xll.qlTenorBasisValue(TenorBasis3M,AF1636,_xll.ohTrigger(trigger,$AA$36))</f>
        <v>#NUM!</v>
      </c>
      <c r="AI1636" s="90" t="e">
        <f>_xll.qlTenorBasisForwardRate(TenorBasis3M,AF1636,_xll.ohTrigger(trigger,$AA$36))</f>
        <v>#NUM!</v>
      </c>
      <c r="AJ1636" s="90">
        <f>_xll.qlIndexFixing($AA$21,$AE1636,TRUE,_xll.ohTrigger(trigger))</f>
        <v>1.5793963656860865E-2</v>
      </c>
      <c r="AK1636" s="43" t="e">
        <f>_xll.qlIndexFixing($AA$6,$AE1636,TRUE,trigger)</f>
        <v>#NUM!</v>
      </c>
      <c r="AL1636" s="45" t="e">
        <f t="shared" si="41"/>
        <v>#NUM!</v>
      </c>
    </row>
    <row r="1637" spans="30:38" x14ac:dyDescent="0.2">
      <c r="AD1637" s="122" t="s">
        <v>88</v>
      </c>
      <c r="AE1637" s="40">
        <f>_xll.qlInterestRateIndexFixingDate($AA$21,AF1637)</f>
        <v>50861</v>
      </c>
      <c r="AF1637" s="40">
        <f>_xll.qlCalendarAdvance(calendar,$AF1636,AD1637,,,trigger)</f>
        <v>50865</v>
      </c>
      <c r="AG1637" s="40">
        <f>_xll.qlInterestRateIndexMaturity($AA$21,AF1637,)</f>
        <v>50956</v>
      </c>
      <c r="AH1637" s="43" t="e">
        <f>_xll.qlTenorBasisValue(TenorBasis3M,AF1637,_xll.ohTrigger(trigger,$AA$36))</f>
        <v>#NUM!</v>
      </c>
      <c r="AI1637" s="90" t="e">
        <f>_xll.qlTenorBasisForwardRate(TenorBasis3M,AF1637,_xll.ohTrigger(trigger,$AA$36))</f>
        <v>#NUM!</v>
      </c>
      <c r="AJ1637" s="90">
        <f>_xll.qlIndexFixing($AA$21,$AE1637,TRUE,_xll.ohTrigger(trigger))</f>
        <v>1.5786205298307709E-2</v>
      </c>
      <c r="AK1637" s="43" t="e">
        <f>_xll.qlIndexFixing($AA$6,$AE1637,TRUE,trigger)</f>
        <v>#NUM!</v>
      </c>
      <c r="AL1637" s="45" t="e">
        <f t="shared" si="41"/>
        <v>#NUM!</v>
      </c>
    </row>
    <row r="1638" spans="30:38" x14ac:dyDescent="0.2">
      <c r="AD1638" s="122" t="s">
        <v>88</v>
      </c>
      <c r="AE1638" s="40">
        <f>_xll.qlInterestRateIndexFixingDate($AA$21,AF1638)</f>
        <v>50866</v>
      </c>
      <c r="AF1638" s="40">
        <f>_xll.qlCalendarAdvance(calendar,$AF1637,AD1638,,,trigger)</f>
        <v>50872</v>
      </c>
      <c r="AG1638" s="40">
        <f>_xll.qlInterestRateIndexMaturity($AA$21,AF1638,)</f>
        <v>50963</v>
      </c>
      <c r="AH1638" s="43" t="e">
        <f>_xll.qlTenorBasisValue(TenorBasis3M,AF1638,_xll.ohTrigger(trigger,$AA$36))</f>
        <v>#NUM!</v>
      </c>
      <c r="AI1638" s="90" t="e">
        <f>_xll.qlTenorBasisForwardRate(TenorBasis3M,AF1638,_xll.ohTrigger(trigger,$AA$36))</f>
        <v>#NUM!</v>
      </c>
      <c r="AJ1638" s="90">
        <f>_xll.qlIndexFixing($AA$21,$AE1638,TRUE,_xll.ohTrigger(trigger))</f>
        <v>1.5778273436528455E-2</v>
      </c>
      <c r="AK1638" s="43" t="e">
        <f>_xll.qlIndexFixing($AA$6,$AE1638,TRUE,trigger)</f>
        <v>#NUM!</v>
      </c>
      <c r="AL1638" s="45" t="e">
        <f t="shared" si="41"/>
        <v>#NUM!</v>
      </c>
    </row>
    <row r="1639" spans="30:38" x14ac:dyDescent="0.2">
      <c r="AD1639" s="122" t="s">
        <v>88</v>
      </c>
      <c r="AE1639" s="40">
        <f>_xll.qlInterestRateIndexFixingDate($AA$21,AF1639)</f>
        <v>50875</v>
      </c>
      <c r="AF1639" s="40">
        <f>_xll.qlCalendarAdvance(calendar,$AF1638,AD1639,,,trigger)</f>
        <v>50879</v>
      </c>
      <c r="AG1639" s="40">
        <f>_xll.qlInterestRateIndexMaturity($AA$21,AF1639,)</f>
        <v>50970</v>
      </c>
      <c r="AH1639" s="43" t="e">
        <f>_xll.qlTenorBasisValue(TenorBasis3M,AF1639,_xll.ohTrigger(trigger,$AA$36))</f>
        <v>#NUM!</v>
      </c>
      <c r="AI1639" s="90" t="e">
        <f>_xll.qlTenorBasisForwardRate(TenorBasis3M,AF1639,_xll.ohTrigger(trigger,$AA$36))</f>
        <v>#NUM!</v>
      </c>
      <c r="AJ1639" s="90">
        <f>_xll.qlIndexFixing($AA$21,$AE1639,TRUE,_xll.ohTrigger(trigger))</f>
        <v>1.5770386363052377E-2</v>
      </c>
      <c r="AK1639" s="43" t="e">
        <f>_xll.qlIndexFixing($AA$6,$AE1639,TRUE,trigger)</f>
        <v>#NUM!</v>
      </c>
      <c r="AL1639" s="45" t="e">
        <f t="shared" si="41"/>
        <v>#NUM!</v>
      </c>
    </row>
    <row r="1640" spans="30:38" x14ac:dyDescent="0.2">
      <c r="AD1640" s="122" t="s">
        <v>88</v>
      </c>
      <c r="AE1640" s="40">
        <f>_xll.qlInterestRateIndexFixingDate($AA$21,AF1640)</f>
        <v>50882</v>
      </c>
      <c r="AF1640" s="40">
        <f>_xll.qlCalendarAdvance(calendar,$AF1639,AD1640,,,trigger)</f>
        <v>50886</v>
      </c>
      <c r="AG1640" s="40">
        <f>_xll.qlInterestRateIndexMaturity($AA$21,AF1640,)</f>
        <v>50977</v>
      </c>
      <c r="AH1640" s="43" t="e">
        <f>_xll.qlTenorBasisValue(TenorBasis3M,AF1640,_xll.ohTrigger(trigger,$AA$36))</f>
        <v>#NUM!</v>
      </c>
      <c r="AI1640" s="90" t="e">
        <f>_xll.qlTenorBasisForwardRate(TenorBasis3M,AF1640,_xll.ohTrigger(trigger,$AA$36))</f>
        <v>#NUM!</v>
      </c>
      <c r="AJ1640" s="90">
        <f>_xll.qlIndexFixing($AA$21,$AE1640,TRUE,_xll.ohTrigger(trigger))</f>
        <v>1.5762544077607164E-2</v>
      </c>
      <c r="AK1640" s="43" t="e">
        <f>_xll.qlIndexFixing($AA$6,$AE1640,TRUE,trigger)</f>
        <v>#NUM!</v>
      </c>
      <c r="AL1640" s="45" t="e">
        <f t="shared" si="41"/>
        <v>#NUM!</v>
      </c>
    </row>
    <row r="1641" spans="30:38" x14ac:dyDescent="0.2">
      <c r="AD1641" s="122" t="s">
        <v>88</v>
      </c>
      <c r="AE1641" s="40">
        <f>_xll.qlInterestRateIndexFixingDate($AA$21,AF1641)</f>
        <v>50889</v>
      </c>
      <c r="AF1641" s="40">
        <f>_xll.qlCalendarAdvance(calendar,$AF1640,AD1641,,,trigger)</f>
        <v>50893</v>
      </c>
      <c r="AG1641" s="40">
        <f>_xll.qlInterestRateIndexMaturity($AA$21,AF1641,)</f>
        <v>50985</v>
      </c>
      <c r="AH1641" s="43" t="e">
        <f>_xll.qlTenorBasisValue(TenorBasis3M,AF1641,_xll.ohTrigger(trigger,$AA$36))</f>
        <v>#NUM!</v>
      </c>
      <c r="AI1641" s="90" t="e">
        <f>_xll.qlTenorBasisForwardRate(TenorBasis3M,AF1641,_xll.ohTrigger(trigger,$AA$36))</f>
        <v>#NUM!</v>
      </c>
      <c r="AJ1641" s="90">
        <f>_xll.qlIndexFixing($AA$21,$AE1641,TRUE,_xll.ohTrigger(trigger))</f>
        <v>1.5754542560021838E-2</v>
      </c>
      <c r="AK1641" s="43" t="e">
        <f>_xll.qlIndexFixing($AA$6,$AE1641,TRUE,trigger)</f>
        <v>#NUM!</v>
      </c>
      <c r="AL1641" s="45" t="e">
        <f t="shared" si="41"/>
        <v>#NUM!</v>
      </c>
    </row>
    <row r="1642" spans="30:38" x14ac:dyDescent="0.2">
      <c r="AD1642" s="122" t="s">
        <v>88</v>
      </c>
      <c r="AE1642" s="40">
        <f>_xll.qlInterestRateIndexFixingDate($AA$21,AF1642)</f>
        <v>50896</v>
      </c>
      <c r="AF1642" s="40">
        <f>_xll.qlCalendarAdvance(calendar,$AF1641,AD1642,,,trigger)</f>
        <v>50900</v>
      </c>
      <c r="AG1642" s="40">
        <f>_xll.qlInterestRateIndexMaturity($AA$21,AF1642,)</f>
        <v>50992</v>
      </c>
      <c r="AH1642" s="43" t="e">
        <f>_xll.qlTenorBasisValue(TenorBasis3M,AF1642,_xll.ohTrigger(trigger,$AA$36))</f>
        <v>#NUM!</v>
      </c>
      <c r="AI1642" s="90" t="e">
        <f>_xll.qlTenorBasisForwardRate(TenorBasis3M,AF1642,_xll.ohTrigger(trigger,$AA$36))</f>
        <v>#NUM!</v>
      </c>
      <c r="AJ1642" s="90">
        <f>_xll.qlIndexFixing($AA$21,$AE1642,TRUE,_xll.ohTrigger(trigger))</f>
        <v>1.5746792710552716E-2</v>
      </c>
      <c r="AK1642" s="43" t="e">
        <f>_xll.qlIndexFixing($AA$6,$AE1642,TRUE,trigger)</f>
        <v>#NUM!</v>
      </c>
      <c r="AL1642" s="45" t="e">
        <f t="shared" si="41"/>
        <v>#NUM!</v>
      </c>
    </row>
    <row r="1643" spans="30:38" x14ac:dyDescent="0.2">
      <c r="AD1643" s="122" t="s">
        <v>88</v>
      </c>
      <c r="AE1643" s="40">
        <f>_xll.qlInterestRateIndexFixingDate($AA$21,AF1643)</f>
        <v>50903</v>
      </c>
      <c r="AF1643" s="40">
        <f>_xll.qlCalendarAdvance(calendar,$AF1642,AD1643,,,trigger)</f>
        <v>50907</v>
      </c>
      <c r="AG1643" s="40">
        <f>_xll.qlInterestRateIndexMaturity($AA$21,AF1643,)</f>
        <v>50999</v>
      </c>
      <c r="AH1643" s="43" t="e">
        <f>_xll.qlTenorBasisValue(TenorBasis3M,AF1643,_xll.ohTrigger(trigger,$AA$36))</f>
        <v>#NUM!</v>
      </c>
      <c r="AI1643" s="90" t="e">
        <f>_xll.qlTenorBasisForwardRate(TenorBasis3M,AF1643,_xll.ohTrigger(trigger,$AA$36))</f>
        <v>#NUM!</v>
      </c>
      <c r="AJ1643" s="90">
        <f>_xll.qlIndexFixing($AA$21,$AE1643,TRUE,_xll.ohTrigger(trigger))</f>
        <v>1.5739087650427135E-2</v>
      </c>
      <c r="AK1643" s="43" t="e">
        <f>_xll.qlIndexFixing($AA$6,$AE1643,TRUE,trigger)</f>
        <v>#NUM!</v>
      </c>
      <c r="AL1643" s="45" t="e">
        <f t="shared" si="41"/>
        <v>#NUM!</v>
      </c>
    </row>
    <row r="1644" spans="30:38" x14ac:dyDescent="0.2">
      <c r="AD1644" s="122" t="s">
        <v>88</v>
      </c>
      <c r="AE1644" s="40">
        <f>_xll.qlInterestRateIndexFixingDate($AA$21,AF1644)</f>
        <v>50910</v>
      </c>
      <c r="AF1644" s="40">
        <f>_xll.qlCalendarAdvance(calendar,$AF1643,AD1644,,,trigger)</f>
        <v>50914</v>
      </c>
      <c r="AG1644" s="40">
        <f>_xll.qlInterestRateIndexMaturity($AA$21,AF1644,)</f>
        <v>51006</v>
      </c>
      <c r="AH1644" s="43" t="e">
        <f>_xll.qlTenorBasisValue(TenorBasis3M,AF1644,_xll.ohTrigger(trigger,$AA$36))</f>
        <v>#NUM!</v>
      </c>
      <c r="AI1644" s="90" t="e">
        <f>_xll.qlTenorBasisForwardRate(TenorBasis3M,AF1644,_xll.ohTrigger(trigger,$AA$36))</f>
        <v>#NUM!</v>
      </c>
      <c r="AJ1644" s="90">
        <f>_xll.qlIndexFixing($AA$21,$AE1644,TRUE,_xll.ohTrigger(trigger))</f>
        <v>1.5731427379382695E-2</v>
      </c>
      <c r="AK1644" s="43" t="e">
        <f>_xll.qlIndexFixing($AA$6,$AE1644,TRUE,trigger)</f>
        <v>#NUM!</v>
      </c>
      <c r="AL1644" s="45" t="e">
        <f t="shared" si="41"/>
        <v>#NUM!</v>
      </c>
    </row>
    <row r="1645" spans="30:38" x14ac:dyDescent="0.2">
      <c r="AD1645" s="122" t="s">
        <v>88</v>
      </c>
      <c r="AE1645" s="40">
        <f>_xll.qlInterestRateIndexFixingDate($AA$21,AF1645)</f>
        <v>50917</v>
      </c>
      <c r="AF1645" s="40">
        <f>_xll.qlCalendarAdvance(calendar,$AF1644,AD1645,,,trigger)</f>
        <v>50921</v>
      </c>
      <c r="AG1645" s="40">
        <f>_xll.qlInterestRateIndexMaturity($AA$21,AF1645,)</f>
        <v>51013</v>
      </c>
      <c r="AH1645" s="43" t="e">
        <f>_xll.qlTenorBasisValue(TenorBasis3M,AF1645,_xll.ohTrigger(trigger,$AA$36))</f>
        <v>#NUM!</v>
      </c>
      <c r="AI1645" s="90" t="e">
        <f>_xll.qlTenorBasisForwardRate(TenorBasis3M,AF1645,_xll.ohTrigger(trigger,$AA$36))</f>
        <v>#NUM!</v>
      </c>
      <c r="AJ1645" s="90">
        <f>_xll.qlIndexFixing($AA$21,$AE1645,TRUE,_xll.ohTrigger(trigger))</f>
        <v>1.5723811897155254E-2</v>
      </c>
      <c r="AK1645" s="43" t="e">
        <f>_xll.qlIndexFixing($AA$6,$AE1645,TRUE,trigger)</f>
        <v>#NUM!</v>
      </c>
      <c r="AL1645" s="45" t="e">
        <f t="shared" si="41"/>
        <v>#NUM!</v>
      </c>
    </row>
    <row r="1646" spans="30:38" x14ac:dyDescent="0.2">
      <c r="AD1646" s="122" t="s">
        <v>88</v>
      </c>
      <c r="AE1646" s="40">
        <f>_xll.qlInterestRateIndexFixingDate($AA$21,AF1646)</f>
        <v>50924</v>
      </c>
      <c r="AF1646" s="40">
        <f>_xll.qlCalendarAdvance(calendar,$AF1645,AD1646,,,trigger)</f>
        <v>50928</v>
      </c>
      <c r="AG1646" s="40">
        <f>_xll.qlInterestRateIndexMaturity($AA$21,AF1646,)</f>
        <v>51020</v>
      </c>
      <c r="AH1646" s="43" t="e">
        <f>_xll.qlTenorBasisValue(TenorBasis3M,AF1646,_xll.ohTrigger(trigger,$AA$36))</f>
        <v>#NUM!</v>
      </c>
      <c r="AI1646" s="90" t="e">
        <f>_xll.qlTenorBasisForwardRate(TenorBasis3M,AF1646,_xll.ohTrigger(trigger,$AA$36))</f>
        <v>#NUM!</v>
      </c>
      <c r="AJ1646" s="90">
        <f>_xll.qlIndexFixing($AA$21,$AE1646,TRUE,_xll.ohTrigger(trigger))</f>
        <v>1.5716241203489374E-2</v>
      </c>
      <c r="AK1646" s="43" t="e">
        <f>_xll.qlIndexFixing($AA$6,$AE1646,TRUE,trigger)</f>
        <v>#NUM!</v>
      </c>
      <c r="AL1646" s="45" t="e">
        <f t="shared" si="41"/>
        <v>#NUM!</v>
      </c>
    </row>
    <row r="1647" spans="30:38" x14ac:dyDescent="0.2">
      <c r="AD1647" s="122" t="s">
        <v>88</v>
      </c>
      <c r="AE1647" s="40">
        <f>_xll.qlInterestRateIndexFixingDate($AA$21,AF1647)</f>
        <v>50931</v>
      </c>
      <c r="AF1647" s="40">
        <f>_xll.qlCalendarAdvance(calendar,$AF1646,AD1647,,,trigger)</f>
        <v>50935</v>
      </c>
      <c r="AG1647" s="40">
        <f>_xll.qlInterestRateIndexMaturity($AA$21,AF1647,)</f>
        <v>51027</v>
      </c>
      <c r="AH1647" s="43" t="e">
        <f>_xll.qlTenorBasisValue(TenorBasis3M,AF1647,_xll.ohTrigger(trigger,$AA$36))</f>
        <v>#NUM!</v>
      </c>
      <c r="AI1647" s="90" t="e">
        <f>_xll.qlTenorBasisForwardRate(TenorBasis3M,AF1647,_xll.ohTrigger(trigger,$AA$36))</f>
        <v>#NUM!</v>
      </c>
      <c r="AJ1647" s="90">
        <f>_xll.qlIndexFixing($AA$21,$AE1647,TRUE,_xll.ohTrigger(trigger))</f>
        <v>1.5708715298120037E-2</v>
      </c>
      <c r="AK1647" s="43" t="e">
        <f>_xll.qlIndexFixing($AA$6,$AE1647,TRUE,trigger)</f>
        <v>#NUM!</v>
      </c>
      <c r="AL1647" s="45" t="e">
        <f t="shared" si="41"/>
        <v>#NUM!</v>
      </c>
    </row>
    <row r="1648" spans="30:38" x14ac:dyDescent="0.2">
      <c r="AD1648" s="122" t="s">
        <v>88</v>
      </c>
      <c r="AE1648" s="40">
        <f>_xll.qlInterestRateIndexFixingDate($AA$21,AF1648)</f>
        <v>50938</v>
      </c>
      <c r="AF1648" s="40">
        <f>_xll.qlCalendarAdvance(calendar,$AF1647,AD1648,,,trigger)</f>
        <v>50942</v>
      </c>
      <c r="AG1648" s="40">
        <f>_xll.qlInterestRateIndexMaturity($AA$21,AF1648,)</f>
        <v>51034</v>
      </c>
      <c r="AH1648" s="43" t="e">
        <f>_xll.qlTenorBasisValue(TenorBasis3M,AF1648,_xll.ohTrigger(trigger,$AA$36))</f>
        <v>#NUM!</v>
      </c>
      <c r="AI1648" s="90" t="e">
        <f>_xll.qlTenorBasisForwardRate(TenorBasis3M,AF1648,_xll.ohTrigger(trigger,$AA$36))</f>
        <v>#NUM!</v>
      </c>
      <c r="AJ1648" s="90">
        <f>_xll.qlIndexFixing($AA$21,$AE1648,TRUE,_xll.ohTrigger(trigger))</f>
        <v>1.5701234180793545E-2</v>
      </c>
      <c r="AK1648" s="43" t="e">
        <f>_xll.qlIndexFixing($AA$6,$AE1648,TRUE,trigger)</f>
        <v>#NUM!</v>
      </c>
      <c r="AL1648" s="45" t="e">
        <f t="shared" si="41"/>
        <v>#NUM!</v>
      </c>
    </row>
    <row r="1649" spans="30:38" x14ac:dyDescent="0.2">
      <c r="AD1649" s="122" t="s">
        <v>88</v>
      </c>
      <c r="AE1649" s="40">
        <f>_xll.qlInterestRateIndexFixingDate($AA$21,AF1649)</f>
        <v>50945</v>
      </c>
      <c r="AF1649" s="40">
        <f>_xll.qlCalendarAdvance(calendar,$AF1648,AD1649,,,trigger)</f>
        <v>50949</v>
      </c>
      <c r="AG1649" s="40">
        <f>_xll.qlInterestRateIndexMaturity($AA$21,AF1649,)</f>
        <v>51041</v>
      </c>
      <c r="AH1649" s="43" t="e">
        <f>_xll.qlTenorBasisValue(TenorBasis3M,AF1649,_xll.ohTrigger(trigger,$AA$36))</f>
        <v>#NUM!</v>
      </c>
      <c r="AI1649" s="90" t="e">
        <f>_xll.qlTenorBasisForwardRate(TenorBasis3M,AF1649,_xll.ohTrigger(trigger,$AA$36))</f>
        <v>#NUM!</v>
      </c>
      <c r="AJ1649" s="90">
        <f>_xll.qlIndexFixing($AA$21,$AE1649,TRUE,_xll.ohTrigger(trigger))</f>
        <v>1.5693797851254441E-2</v>
      </c>
      <c r="AK1649" s="43" t="e">
        <f>_xll.qlIndexFixing($AA$6,$AE1649,TRUE,trigger)</f>
        <v>#NUM!</v>
      </c>
      <c r="AL1649" s="45" t="e">
        <f t="shared" si="41"/>
        <v>#NUM!</v>
      </c>
    </row>
    <row r="1650" spans="30:38" x14ac:dyDescent="0.2">
      <c r="AD1650" s="122" t="s">
        <v>88</v>
      </c>
      <c r="AE1650" s="40">
        <f>_xll.qlInterestRateIndexFixingDate($AA$21,AF1650)</f>
        <v>50952</v>
      </c>
      <c r="AF1650" s="40">
        <f>_xll.qlCalendarAdvance(calendar,$AF1649,AD1650,,,trigger)</f>
        <v>50956</v>
      </c>
      <c r="AG1650" s="40">
        <f>_xll.qlInterestRateIndexMaturity($AA$21,AF1650,)</f>
        <v>51048</v>
      </c>
      <c r="AH1650" s="43" t="e">
        <f>_xll.qlTenorBasisValue(TenorBasis3M,AF1650,_xll.ohTrigger(trigger,$AA$36))</f>
        <v>#NUM!</v>
      </c>
      <c r="AI1650" s="90" t="e">
        <f>_xll.qlTenorBasisForwardRate(TenorBasis3M,AF1650,_xll.ohTrigger(trigger,$AA$36))</f>
        <v>#NUM!</v>
      </c>
      <c r="AJ1650" s="90">
        <f>_xll.qlIndexFixing($AA$21,$AE1650,TRUE,_xll.ohTrigger(trigger))</f>
        <v>1.5686406309247284E-2</v>
      </c>
      <c r="AK1650" s="43" t="e">
        <f>_xll.qlIndexFixing($AA$6,$AE1650,TRUE,trigger)</f>
        <v>#NUM!</v>
      </c>
      <c r="AL1650" s="45" t="e">
        <f t="shared" si="41"/>
        <v>#NUM!</v>
      </c>
    </row>
    <row r="1651" spans="30:38" x14ac:dyDescent="0.2">
      <c r="AD1651" s="122" t="s">
        <v>88</v>
      </c>
      <c r="AE1651" s="40">
        <f>_xll.qlInterestRateIndexFixingDate($AA$21,AF1651)</f>
        <v>50959</v>
      </c>
      <c r="AF1651" s="40">
        <f>_xll.qlCalendarAdvance(calendar,$AF1650,AD1651,,,trigger)</f>
        <v>50963</v>
      </c>
      <c r="AG1651" s="40">
        <f>_xll.qlInterestRateIndexMaturity($AA$21,AF1651,)</f>
        <v>51055</v>
      </c>
      <c r="AH1651" s="43" t="e">
        <f>_xll.qlTenorBasisValue(TenorBasis3M,AF1651,_xll.ohTrigger(trigger,$AA$36))</f>
        <v>#NUM!</v>
      </c>
      <c r="AI1651" s="90" t="e">
        <f>_xll.qlTenorBasisForwardRate(TenorBasis3M,AF1651,_xll.ohTrigger(trigger,$AA$36))</f>
        <v>#NUM!</v>
      </c>
      <c r="AJ1651" s="90">
        <f>_xll.qlIndexFixing($AA$21,$AE1651,TRUE,_xll.ohTrigger(trigger))</f>
        <v>1.567905955451836E-2</v>
      </c>
      <c r="AK1651" s="43" t="e">
        <f>_xll.qlIndexFixing($AA$6,$AE1651,TRUE,trigger)</f>
        <v>#NUM!</v>
      </c>
      <c r="AL1651" s="45" t="e">
        <f t="shared" si="41"/>
        <v>#NUM!</v>
      </c>
    </row>
    <row r="1652" spans="30:38" x14ac:dyDescent="0.2">
      <c r="AD1652" s="122" t="s">
        <v>88</v>
      </c>
      <c r="AE1652" s="40">
        <f>_xll.qlInterestRateIndexFixingDate($AA$21,AF1652)</f>
        <v>50966</v>
      </c>
      <c r="AF1652" s="40">
        <f>_xll.qlCalendarAdvance(calendar,$AF1651,AD1652,,,trigger)</f>
        <v>50970</v>
      </c>
      <c r="AG1652" s="40">
        <f>_xll.qlInterestRateIndexMaturity($AA$21,AF1652,)</f>
        <v>51062</v>
      </c>
      <c r="AH1652" s="43" t="e">
        <f>_xll.qlTenorBasisValue(TenorBasis3M,AF1652,_xll.ohTrigger(trigger,$AA$36))</f>
        <v>#NUM!</v>
      </c>
      <c r="AI1652" s="90" t="e">
        <f>_xll.qlTenorBasisForwardRate(TenorBasis3M,AF1652,_xll.ohTrigger(trigger,$AA$36))</f>
        <v>#NUM!</v>
      </c>
      <c r="AJ1652" s="90">
        <f>_xll.qlIndexFixing($AA$21,$AE1652,TRUE,_xll.ohTrigger(trigger))</f>
        <v>1.5671757586818304E-2</v>
      </c>
      <c r="AK1652" s="43" t="e">
        <f>_xll.qlIndexFixing($AA$6,$AE1652,TRUE,trigger)</f>
        <v>#NUM!</v>
      </c>
      <c r="AL1652" s="45" t="e">
        <f t="shared" si="41"/>
        <v>#NUM!</v>
      </c>
    </row>
    <row r="1653" spans="30:38" x14ac:dyDescent="0.2">
      <c r="AD1653" s="122" t="s">
        <v>88</v>
      </c>
      <c r="AE1653" s="40">
        <f>_xll.qlInterestRateIndexFixingDate($AA$21,AF1653)</f>
        <v>50973</v>
      </c>
      <c r="AF1653" s="40">
        <f>_xll.qlCalendarAdvance(calendar,$AF1652,AD1653,,,trigger)</f>
        <v>50977</v>
      </c>
      <c r="AG1653" s="40">
        <f>_xll.qlInterestRateIndexMaturity($AA$21,AF1653,)</f>
        <v>51069</v>
      </c>
      <c r="AH1653" s="43" t="e">
        <f>_xll.qlTenorBasisValue(TenorBasis3M,AF1653,_xll.ohTrigger(trigger,$AA$36))</f>
        <v>#NUM!</v>
      </c>
      <c r="AI1653" s="90" t="e">
        <f>_xll.qlTenorBasisForwardRate(TenorBasis3M,AF1653,_xll.ohTrigger(trigger,$AA$36))</f>
        <v>#NUM!</v>
      </c>
      <c r="AJ1653" s="90">
        <f>_xll.qlIndexFixing($AA$21,$AE1653,TRUE,_xll.ohTrigger(trigger))</f>
        <v>1.566450040589688E-2</v>
      </c>
      <c r="AK1653" s="43" t="e">
        <f>_xll.qlIndexFixing($AA$6,$AE1653,TRUE,trigger)</f>
        <v>#NUM!</v>
      </c>
      <c r="AL1653" s="45" t="e">
        <f t="shared" si="41"/>
        <v>#NUM!</v>
      </c>
    </row>
    <row r="1654" spans="30:38" x14ac:dyDescent="0.2">
      <c r="AD1654" s="122" t="s">
        <v>88</v>
      </c>
      <c r="AE1654" s="40">
        <f>_xll.qlInterestRateIndexFixingDate($AA$21,AF1654)</f>
        <v>50980</v>
      </c>
      <c r="AF1654" s="40">
        <f>_xll.qlCalendarAdvance(calendar,$AF1653,AD1654,,,trigger)</f>
        <v>50984</v>
      </c>
      <c r="AG1654" s="40">
        <f>_xll.qlInterestRateIndexMaturity($AA$21,AF1654,)</f>
        <v>51076</v>
      </c>
      <c r="AH1654" s="43" t="e">
        <f>_xll.qlTenorBasisValue(TenorBasis3M,AF1654,_xll.ohTrigger(trigger,$AA$36))</f>
        <v>#NUM!</v>
      </c>
      <c r="AI1654" s="90" t="e">
        <f>_xll.qlTenorBasisForwardRate(TenorBasis3M,AF1654,_xll.ohTrigger(trigger,$AA$36))</f>
        <v>#NUM!</v>
      </c>
      <c r="AJ1654" s="90">
        <f>_xll.qlIndexFixing($AA$21,$AE1654,TRUE,_xll.ohTrigger(trigger))</f>
        <v>1.5657288011504726E-2</v>
      </c>
      <c r="AK1654" s="43" t="e">
        <f>_xll.qlIndexFixing($AA$6,$AE1654,TRUE,trigger)</f>
        <v>#NUM!</v>
      </c>
      <c r="AL1654" s="45" t="e">
        <f t="shared" si="41"/>
        <v>#NUM!</v>
      </c>
    </row>
    <row r="1655" spans="30:38" x14ac:dyDescent="0.2">
      <c r="AD1655" s="122" t="s">
        <v>88</v>
      </c>
      <c r="AE1655" s="40">
        <f>_xll.qlInterestRateIndexFixingDate($AA$21,AF1655)</f>
        <v>50987</v>
      </c>
      <c r="AF1655" s="40">
        <f>_xll.qlCalendarAdvance(calendar,$AF1654,AD1655,,,trigger)</f>
        <v>50991</v>
      </c>
      <c r="AG1655" s="40">
        <f>_xll.qlInterestRateIndexMaturity($AA$21,AF1655,)</f>
        <v>51083</v>
      </c>
      <c r="AH1655" s="43" t="e">
        <f>_xll.qlTenorBasisValue(TenorBasis3M,AF1655,_xll.ohTrigger(trigger,$AA$36))</f>
        <v>#NUM!</v>
      </c>
      <c r="AI1655" s="90" t="e">
        <f>_xll.qlTenorBasisForwardRate(TenorBasis3M,AF1655,_xll.ohTrigger(trigger,$AA$36))</f>
        <v>#NUM!</v>
      </c>
      <c r="AJ1655" s="90">
        <f>_xll.qlIndexFixing($AA$21,$AE1655,TRUE,_xll.ohTrigger(trigger))</f>
        <v>1.5650120403399425E-2</v>
      </c>
      <c r="AK1655" s="43" t="e">
        <f>_xll.qlIndexFixing($AA$6,$AE1655,TRUE,trigger)</f>
        <v>#NUM!</v>
      </c>
      <c r="AL1655" s="45" t="e">
        <f t="shared" si="41"/>
        <v>#NUM!</v>
      </c>
    </row>
    <row r="1656" spans="30:38" x14ac:dyDescent="0.2">
      <c r="AD1656" s="122" t="s">
        <v>88</v>
      </c>
      <c r="AE1656" s="40">
        <f>_xll.qlInterestRateIndexFixingDate($AA$21,AF1656)</f>
        <v>50994</v>
      </c>
      <c r="AF1656" s="40">
        <f>_xll.qlCalendarAdvance(calendar,$AF1655,AD1656,,,trigger)</f>
        <v>50998</v>
      </c>
      <c r="AG1656" s="40">
        <f>_xll.qlInterestRateIndexMaturity($AA$21,AF1656,)</f>
        <v>51090</v>
      </c>
      <c r="AH1656" s="43" t="e">
        <f>_xll.qlTenorBasisValue(TenorBasis3M,AF1656,_xll.ohTrigger(trigger,$AA$36))</f>
        <v>#NUM!</v>
      </c>
      <c r="AI1656" s="90" t="e">
        <f>_xll.qlTenorBasisForwardRate(TenorBasis3M,AF1656,_xll.ohTrigger(trigger,$AA$36))</f>
        <v>#NUM!</v>
      </c>
      <c r="AJ1656" s="90">
        <f>_xll.qlIndexFixing($AA$21,$AE1656,TRUE,_xll.ohTrigger(trigger))</f>
        <v>1.5642997581329872E-2</v>
      </c>
      <c r="AK1656" s="43" t="e">
        <f>_xll.qlIndexFixing($AA$6,$AE1656,TRUE,trigger)</f>
        <v>#NUM!</v>
      </c>
      <c r="AL1656" s="45" t="e">
        <f t="shared" si="41"/>
        <v>#NUM!</v>
      </c>
    </row>
    <row r="1657" spans="30:38" x14ac:dyDescent="0.2">
      <c r="AD1657" s="122" t="s">
        <v>88</v>
      </c>
      <c r="AE1657" s="40">
        <f>_xll.qlInterestRateIndexFixingDate($AA$21,AF1657)</f>
        <v>51001</v>
      </c>
      <c r="AF1657" s="40">
        <f>_xll.qlCalendarAdvance(calendar,$AF1656,AD1657,,,trigger)</f>
        <v>51005</v>
      </c>
      <c r="AG1657" s="40">
        <f>_xll.qlInterestRateIndexMaturity($AA$21,AF1657,)</f>
        <v>51097</v>
      </c>
      <c r="AH1657" s="43" t="e">
        <f>_xll.qlTenorBasisValue(TenorBasis3M,AF1657,_xll.ohTrigger(trigger,$AA$36))</f>
        <v>#NUM!</v>
      </c>
      <c r="AI1657" s="90" t="e">
        <f>_xll.qlTenorBasisForwardRate(TenorBasis3M,AF1657,_xll.ohTrigger(trigger,$AA$36))</f>
        <v>#NUM!</v>
      </c>
      <c r="AJ1657" s="90">
        <f>_xll.qlIndexFixing($AA$21,$AE1657,TRUE,_xll.ohTrigger(trigger))</f>
        <v>1.5635919545056262E-2</v>
      </c>
      <c r="AK1657" s="43" t="e">
        <f>_xll.qlIndexFixing($AA$6,$AE1657,TRUE,trigger)</f>
        <v>#NUM!</v>
      </c>
      <c r="AL1657" s="45" t="e">
        <f t="shared" si="41"/>
        <v>#NUM!</v>
      </c>
    </row>
    <row r="1658" spans="30:38" x14ac:dyDescent="0.2">
      <c r="AD1658" s="122" t="s">
        <v>88</v>
      </c>
      <c r="AE1658" s="40">
        <f>_xll.qlInterestRateIndexFixingDate($AA$21,AF1658)</f>
        <v>51008</v>
      </c>
      <c r="AF1658" s="40">
        <f>_xll.qlCalendarAdvance(calendar,$AF1657,AD1658,,,trigger)</f>
        <v>51012</v>
      </c>
      <c r="AG1658" s="40">
        <f>_xll.qlInterestRateIndexMaturity($AA$21,AF1658,)</f>
        <v>51104</v>
      </c>
      <c r="AH1658" s="43" t="e">
        <f>_xll.qlTenorBasisValue(TenorBasis3M,AF1658,_xll.ohTrigger(trigger,$AA$36))</f>
        <v>#NUM!</v>
      </c>
      <c r="AI1658" s="90" t="e">
        <f>_xll.qlTenorBasisForwardRate(TenorBasis3M,AF1658,_xll.ohTrigger(trigger,$AA$36))</f>
        <v>#NUM!</v>
      </c>
      <c r="AJ1658" s="90">
        <f>_xll.qlIndexFixing($AA$21,$AE1658,TRUE,_xll.ohTrigger(trigger))</f>
        <v>1.5628886294335311E-2</v>
      </c>
      <c r="AK1658" s="43" t="e">
        <f>_xll.qlIndexFixing($AA$6,$AE1658,TRUE,trigger)</f>
        <v>#NUM!</v>
      </c>
      <c r="AL1658" s="45" t="e">
        <f t="shared" si="41"/>
        <v>#NUM!</v>
      </c>
    </row>
    <row r="1659" spans="30:38" x14ac:dyDescent="0.2">
      <c r="AD1659" s="122" t="s">
        <v>88</v>
      </c>
      <c r="AE1659" s="40">
        <f>_xll.qlInterestRateIndexFixingDate($AA$21,AF1659)</f>
        <v>51015</v>
      </c>
      <c r="AF1659" s="40">
        <f>_xll.qlCalendarAdvance(calendar,$AF1658,AD1659,,,trigger)</f>
        <v>51019</v>
      </c>
      <c r="AG1659" s="40">
        <f>_xll.qlInterestRateIndexMaturity($AA$21,AF1659,)</f>
        <v>51110</v>
      </c>
      <c r="AH1659" s="43" t="e">
        <f>_xll.qlTenorBasisValue(TenorBasis3M,AF1659,_xll.ohTrigger(trigger,$AA$36))</f>
        <v>#NUM!</v>
      </c>
      <c r="AI1659" s="90" t="e">
        <f>_xll.qlTenorBasisForwardRate(TenorBasis3M,AF1659,_xll.ohTrigger(trigger,$AA$36))</f>
        <v>#NUM!</v>
      </c>
      <c r="AJ1659" s="90">
        <f>_xll.qlIndexFixing($AA$21,$AE1659,TRUE,_xll.ohTrigger(trigger))</f>
        <v>1.5622050036846384E-2</v>
      </c>
      <c r="AK1659" s="43" t="e">
        <f>_xll.qlIndexFixing($AA$6,$AE1659,TRUE,trigger)</f>
        <v>#NUM!</v>
      </c>
      <c r="AL1659" s="45" t="e">
        <f t="shared" si="41"/>
        <v>#NUM!</v>
      </c>
    </row>
    <row r="1660" spans="30:38" x14ac:dyDescent="0.2">
      <c r="AD1660" s="122" t="s">
        <v>88</v>
      </c>
      <c r="AE1660" s="40">
        <f>_xll.qlInterestRateIndexFixingDate($AA$21,AF1660)</f>
        <v>51022</v>
      </c>
      <c r="AF1660" s="40">
        <f>_xll.qlCalendarAdvance(calendar,$AF1659,AD1660,,,trigger)</f>
        <v>51026</v>
      </c>
      <c r="AG1660" s="40">
        <f>_xll.qlInterestRateIndexMaturity($AA$21,AF1660,)</f>
        <v>51117</v>
      </c>
      <c r="AH1660" s="43" t="e">
        <f>_xll.qlTenorBasisValue(TenorBasis3M,AF1660,_xll.ohTrigger(trigger,$AA$36))</f>
        <v>#NUM!</v>
      </c>
      <c r="AI1660" s="90" t="e">
        <f>_xll.qlTenorBasisForwardRate(TenorBasis3M,AF1660,_xll.ohTrigger(trigger,$AA$36))</f>
        <v>#NUM!</v>
      </c>
      <c r="AJ1660" s="90">
        <f>_xll.qlIndexFixing($AA$21,$AE1660,TRUE,_xll.ohTrigger(trigger))</f>
        <v>1.5615103458388433E-2</v>
      </c>
      <c r="AK1660" s="43" t="e">
        <f>_xll.qlIndexFixing($AA$6,$AE1660,TRUE,trigger)</f>
        <v>#NUM!</v>
      </c>
      <c r="AL1660" s="45" t="e">
        <f t="shared" si="41"/>
        <v>#NUM!</v>
      </c>
    </row>
    <row r="1661" spans="30:38" x14ac:dyDescent="0.2">
      <c r="AD1661" s="122" t="s">
        <v>88</v>
      </c>
      <c r="AE1661" s="40">
        <f>_xll.qlInterestRateIndexFixingDate($AA$21,AF1661)</f>
        <v>51029</v>
      </c>
      <c r="AF1661" s="40">
        <f>_xll.qlCalendarAdvance(calendar,$AF1660,AD1661,,,trigger)</f>
        <v>51033</v>
      </c>
      <c r="AG1661" s="40">
        <f>_xll.qlInterestRateIndexMaturity($AA$21,AF1661,)</f>
        <v>51124</v>
      </c>
      <c r="AH1661" s="43" t="e">
        <f>_xll.qlTenorBasisValue(TenorBasis3M,AF1661,_xll.ohTrigger(trigger,$AA$36))</f>
        <v>#NUM!</v>
      </c>
      <c r="AI1661" s="90" t="e">
        <f>_xll.qlTenorBasisForwardRate(TenorBasis3M,AF1661,_xll.ohTrigger(trigger,$AA$36))</f>
        <v>#NUM!</v>
      </c>
      <c r="AJ1661" s="90">
        <f>_xll.qlIndexFixing($AA$21,$AE1661,TRUE,_xll.ohTrigger(trigger))</f>
        <v>1.5608201662712802E-2</v>
      </c>
      <c r="AK1661" s="43" t="e">
        <f>_xll.qlIndexFixing($AA$6,$AE1661,TRUE,trigger)</f>
        <v>#NUM!</v>
      </c>
      <c r="AL1661" s="45" t="e">
        <f t="shared" si="41"/>
        <v>#NUM!</v>
      </c>
    </row>
    <row r="1662" spans="30:38" x14ac:dyDescent="0.2">
      <c r="AD1662" s="122" t="s">
        <v>88</v>
      </c>
      <c r="AE1662" s="40">
        <f>_xll.qlInterestRateIndexFixingDate($AA$21,AF1662)</f>
        <v>51036</v>
      </c>
      <c r="AF1662" s="40">
        <f>_xll.qlCalendarAdvance(calendar,$AF1661,AD1662,,,trigger)</f>
        <v>51040</v>
      </c>
      <c r="AG1662" s="40">
        <f>_xll.qlInterestRateIndexMaturity($AA$21,AF1662,)</f>
        <v>51131</v>
      </c>
      <c r="AH1662" s="43" t="e">
        <f>_xll.qlTenorBasisValue(TenorBasis3M,AF1662,_xll.ohTrigger(trigger,$AA$36))</f>
        <v>#NUM!</v>
      </c>
      <c r="AI1662" s="90" t="e">
        <f>_xll.qlTenorBasisForwardRate(TenorBasis3M,AF1662,_xll.ohTrigger(trigger,$AA$36))</f>
        <v>#NUM!</v>
      </c>
      <c r="AJ1662" s="90">
        <f>_xll.qlIndexFixing($AA$21,$AE1662,TRUE,_xll.ohTrigger(trigger))</f>
        <v>1.560134464958407E-2</v>
      </c>
      <c r="AK1662" s="43" t="e">
        <f>_xll.qlIndexFixing($AA$6,$AE1662,TRUE,trigger)</f>
        <v>#NUM!</v>
      </c>
      <c r="AL1662" s="45" t="e">
        <f t="shared" si="41"/>
        <v>#NUM!</v>
      </c>
    </row>
    <row r="1663" spans="30:38" x14ac:dyDescent="0.2">
      <c r="AD1663" s="122" t="s">
        <v>88</v>
      </c>
      <c r="AE1663" s="40">
        <f>_xll.qlInterestRateIndexFixingDate($AA$21,AF1663)</f>
        <v>51043</v>
      </c>
      <c r="AF1663" s="40">
        <f>_xll.qlCalendarAdvance(calendar,$AF1662,AD1663,,,trigger)</f>
        <v>51047</v>
      </c>
      <c r="AG1663" s="40">
        <f>_xll.qlInterestRateIndexMaturity($AA$21,AF1663,)</f>
        <v>51139</v>
      </c>
      <c r="AH1663" s="43" t="e">
        <f>_xll.qlTenorBasisValue(TenorBasis3M,AF1663,_xll.ohTrigger(trigger,$AA$36))</f>
        <v>#NUM!</v>
      </c>
      <c r="AI1663" s="90" t="e">
        <f>_xll.qlTenorBasisForwardRate(TenorBasis3M,AF1663,_xll.ohTrigger(trigger,$AA$36))</f>
        <v>#NUM!</v>
      </c>
      <c r="AJ1663" s="90">
        <f>_xll.qlIndexFixing($AA$21,$AE1663,TRUE,_xll.ohTrigger(trigger))</f>
        <v>1.5594391815667092E-2</v>
      </c>
      <c r="AK1663" s="43" t="e">
        <f>_xll.qlIndexFixing($AA$6,$AE1663,TRUE,trigger)</f>
        <v>#NUM!</v>
      </c>
      <c r="AL1663" s="45" t="e">
        <f t="shared" si="41"/>
        <v>#NUM!</v>
      </c>
    </row>
    <row r="1664" spans="30:38" x14ac:dyDescent="0.2">
      <c r="AD1664" s="122" t="s">
        <v>88</v>
      </c>
      <c r="AE1664" s="40">
        <f>_xll.qlInterestRateIndexFixingDate($AA$21,AF1664)</f>
        <v>51050</v>
      </c>
      <c r="AF1664" s="40">
        <f>_xll.qlCalendarAdvance(calendar,$AF1663,AD1664,,,trigger)</f>
        <v>51054</v>
      </c>
      <c r="AG1664" s="40">
        <f>_xll.qlInterestRateIndexMaturity($AA$21,AF1664,)</f>
        <v>51146</v>
      </c>
      <c r="AH1664" s="43" t="e">
        <f>_xll.qlTenorBasisValue(TenorBasis3M,AF1664,_xll.ohTrigger(trigger,$AA$36))</f>
        <v>#NUM!</v>
      </c>
      <c r="AI1664" s="90" t="e">
        <f>_xll.qlTenorBasisForwardRate(TenorBasis3M,AF1664,_xll.ohTrigger(trigger,$AA$36))</f>
        <v>#NUM!</v>
      </c>
      <c r="AJ1664" s="90">
        <f>_xll.qlIndexFixing($AA$21,$AE1664,TRUE,_xll.ohTrigger(trigger))</f>
        <v>1.5587627273268689E-2</v>
      </c>
      <c r="AK1664" s="43" t="e">
        <f>_xll.qlIndexFixing($AA$6,$AE1664,TRUE,trigger)</f>
        <v>#NUM!</v>
      </c>
      <c r="AL1664" s="45" t="e">
        <f t="shared" si="41"/>
        <v>#NUM!</v>
      </c>
    </row>
    <row r="1665" spans="30:38" x14ac:dyDescent="0.2">
      <c r="AD1665" s="122" t="s">
        <v>88</v>
      </c>
      <c r="AE1665" s="40">
        <f>_xll.qlInterestRateIndexFixingDate($AA$21,AF1665)</f>
        <v>51057</v>
      </c>
      <c r="AF1665" s="40">
        <f>_xll.qlCalendarAdvance(calendar,$AF1664,AD1665,,,trigger)</f>
        <v>51061</v>
      </c>
      <c r="AG1665" s="40">
        <f>_xll.qlInterestRateIndexMaturity($AA$21,AF1665,)</f>
        <v>51153</v>
      </c>
      <c r="AH1665" s="43" t="e">
        <f>_xll.qlTenorBasisValue(TenorBasis3M,AF1665,_xll.ohTrigger(trigger,$AA$36))</f>
        <v>#NUM!</v>
      </c>
      <c r="AI1665" s="90" t="e">
        <f>_xll.qlTenorBasisForwardRate(TenorBasis3M,AF1665,_xll.ohTrigger(trigger,$AA$36))</f>
        <v>#NUM!</v>
      </c>
      <c r="AJ1665" s="90">
        <f>_xll.qlIndexFixing($AA$21,$AE1665,TRUE,_xll.ohTrigger(trigger))</f>
        <v>1.558090751477122E-2</v>
      </c>
      <c r="AK1665" s="43" t="e">
        <f>_xll.qlIndexFixing($AA$6,$AE1665,TRUE,trigger)</f>
        <v>#NUM!</v>
      </c>
      <c r="AL1665" s="45" t="e">
        <f t="shared" si="41"/>
        <v>#NUM!</v>
      </c>
    </row>
    <row r="1666" spans="30:38" x14ac:dyDescent="0.2">
      <c r="AD1666" s="122" t="s">
        <v>88</v>
      </c>
      <c r="AE1666" s="40">
        <f>_xll.qlInterestRateIndexFixingDate($AA$21,AF1666)</f>
        <v>51064</v>
      </c>
      <c r="AF1666" s="40">
        <f>_xll.qlCalendarAdvance(calendar,$AF1665,AD1666,,,trigger)</f>
        <v>51068</v>
      </c>
      <c r="AG1666" s="40">
        <f>_xll.qlInterestRateIndexMaturity($AA$21,AF1666,)</f>
        <v>51160</v>
      </c>
      <c r="AH1666" s="43" t="e">
        <f>_xll.qlTenorBasisValue(TenorBasis3M,AF1666,_xll.ohTrigger(trigger,$AA$36))</f>
        <v>#NUM!</v>
      </c>
      <c r="AI1666" s="90" t="e">
        <f>_xll.qlTenorBasisForwardRate(TenorBasis3M,AF1666,_xll.ohTrigger(trigger,$AA$36))</f>
        <v>#NUM!</v>
      </c>
      <c r="AJ1666" s="90">
        <f>_xll.qlIndexFixing($AA$21,$AE1666,TRUE,_xll.ohTrigger(trigger))</f>
        <v>1.5574232539947913E-2</v>
      </c>
      <c r="AK1666" s="43" t="e">
        <f>_xll.qlIndexFixing($AA$6,$AE1666,TRUE,trigger)</f>
        <v>#NUM!</v>
      </c>
      <c r="AL1666" s="45" t="e">
        <f t="shared" si="41"/>
        <v>#NUM!</v>
      </c>
    </row>
    <row r="1667" spans="30:38" x14ac:dyDescent="0.2">
      <c r="AD1667" s="122" t="s">
        <v>88</v>
      </c>
      <c r="AE1667" s="40">
        <f>_xll.qlInterestRateIndexFixingDate($AA$21,AF1667)</f>
        <v>51071</v>
      </c>
      <c r="AF1667" s="40">
        <f>_xll.qlCalendarAdvance(calendar,$AF1666,AD1667,,,trigger)</f>
        <v>51075</v>
      </c>
      <c r="AG1667" s="40">
        <f>_xll.qlInterestRateIndexMaturity($AA$21,AF1667,)</f>
        <v>51167</v>
      </c>
      <c r="AH1667" s="43" t="e">
        <f>_xll.qlTenorBasisValue(TenorBasis3M,AF1667,_xll.ohTrigger(trigger,$AA$36))</f>
        <v>#NUM!</v>
      </c>
      <c r="AI1667" s="90" t="e">
        <f>_xll.qlTenorBasisForwardRate(TenorBasis3M,AF1667,_xll.ohTrigger(trigger,$AA$36))</f>
        <v>#NUM!</v>
      </c>
      <c r="AJ1667" s="90">
        <f>_xll.qlIndexFixing($AA$21,$AE1667,TRUE,_xll.ohTrigger(trigger))</f>
        <v>1.5567602348566778E-2</v>
      </c>
      <c r="AK1667" s="43" t="e">
        <f>_xll.qlIndexFixing($AA$6,$AE1667,TRUE,trigger)</f>
        <v>#NUM!</v>
      </c>
      <c r="AL1667" s="45" t="e">
        <f t="shared" si="41"/>
        <v>#NUM!</v>
      </c>
    </row>
    <row r="1668" spans="30:38" x14ac:dyDescent="0.2">
      <c r="AD1668" s="122" t="s">
        <v>88</v>
      </c>
      <c r="AE1668" s="40">
        <f>_xll.qlInterestRateIndexFixingDate($AA$21,AF1668)</f>
        <v>51078</v>
      </c>
      <c r="AF1668" s="40">
        <f>_xll.qlCalendarAdvance(calendar,$AF1667,AD1668,,,trigger)</f>
        <v>51082</v>
      </c>
      <c r="AG1668" s="40">
        <f>_xll.qlInterestRateIndexMaturity($AA$21,AF1668,)</f>
        <v>51174</v>
      </c>
      <c r="AH1668" s="43" t="e">
        <f>_xll.qlTenorBasisValue(TenorBasis3M,AF1668,_xll.ohTrigger(trigger,$AA$36))</f>
        <v>#NUM!</v>
      </c>
      <c r="AI1668" s="90" t="e">
        <f>_xll.qlTenorBasisForwardRate(TenorBasis3M,AF1668,_xll.ohTrigger(trigger,$AA$36))</f>
        <v>#NUM!</v>
      </c>
      <c r="AJ1668" s="90">
        <f>_xll.qlIndexFixing($AA$21,$AE1668,TRUE,_xll.ohTrigger(trigger))</f>
        <v>1.5561016940403644E-2</v>
      </c>
      <c r="AK1668" s="43" t="e">
        <f>_xll.qlIndexFixing($AA$6,$AE1668,TRUE,trigger)</f>
        <v>#NUM!</v>
      </c>
      <c r="AL1668" s="45" t="e">
        <f t="shared" ref="AL1668:AL1731" si="42">(AJ1668-AK1668)*10000</f>
        <v>#NUM!</v>
      </c>
    </row>
    <row r="1669" spans="30:38" x14ac:dyDescent="0.2">
      <c r="AD1669" s="122" t="s">
        <v>88</v>
      </c>
      <c r="AE1669" s="40">
        <f>_xll.qlInterestRateIndexFixingDate($AA$21,AF1669)</f>
        <v>51085</v>
      </c>
      <c r="AF1669" s="40">
        <f>_xll.qlCalendarAdvance(calendar,$AF1668,AD1669,,,trigger)</f>
        <v>51089</v>
      </c>
      <c r="AG1669" s="40">
        <f>_xll.qlInterestRateIndexMaturity($AA$21,AF1669,)</f>
        <v>51181</v>
      </c>
      <c r="AH1669" s="43" t="e">
        <f>_xll.qlTenorBasisValue(TenorBasis3M,AF1669,_xll.ohTrigger(trigger,$AA$36))</f>
        <v>#NUM!</v>
      </c>
      <c r="AI1669" s="90" t="e">
        <f>_xll.qlTenorBasisForwardRate(TenorBasis3M,AF1669,_xll.ohTrigger(trigger,$AA$36))</f>
        <v>#NUM!</v>
      </c>
      <c r="AJ1669" s="90">
        <f>_xll.qlIndexFixing($AA$21,$AE1669,TRUE,_xll.ohTrigger(trigger))</f>
        <v>1.555447631523261E-2</v>
      </c>
      <c r="AK1669" s="43" t="e">
        <f>_xll.qlIndexFixing($AA$6,$AE1669,TRUE,trigger)</f>
        <v>#NUM!</v>
      </c>
      <c r="AL1669" s="45" t="e">
        <f t="shared" si="42"/>
        <v>#NUM!</v>
      </c>
    </row>
    <row r="1670" spans="30:38" x14ac:dyDescent="0.2">
      <c r="AD1670" s="122" t="s">
        <v>88</v>
      </c>
      <c r="AE1670" s="40">
        <f>_xll.qlInterestRateIndexFixingDate($AA$21,AF1670)</f>
        <v>51092</v>
      </c>
      <c r="AF1670" s="40">
        <f>_xll.qlCalendarAdvance(calendar,$AF1669,AD1670,,,trigger)</f>
        <v>51096</v>
      </c>
      <c r="AG1670" s="40">
        <f>_xll.qlInterestRateIndexMaturity($AA$21,AF1670,)</f>
        <v>51188</v>
      </c>
      <c r="AH1670" s="43" t="e">
        <f>_xll.qlTenorBasisValue(TenorBasis3M,AF1670,_xll.ohTrigger(trigger,$AA$36))</f>
        <v>#NUM!</v>
      </c>
      <c r="AI1670" s="90" t="e">
        <f>_xll.qlTenorBasisForwardRate(TenorBasis3M,AF1670,_xll.ohTrigger(trigger,$AA$36))</f>
        <v>#NUM!</v>
      </c>
      <c r="AJ1670" s="90">
        <f>_xll.qlIndexFixing($AA$21,$AE1670,TRUE,_xll.ohTrigger(trigger))</f>
        <v>1.5547980472828635E-2</v>
      </c>
      <c r="AK1670" s="43" t="e">
        <f>_xll.qlIndexFixing($AA$6,$AE1670,TRUE,trigger)</f>
        <v>#NUM!</v>
      </c>
      <c r="AL1670" s="45" t="e">
        <f t="shared" si="42"/>
        <v>#NUM!</v>
      </c>
    </row>
    <row r="1671" spans="30:38" x14ac:dyDescent="0.2">
      <c r="AD1671" s="122" t="s">
        <v>88</v>
      </c>
      <c r="AE1671" s="40">
        <f>_xll.qlInterestRateIndexFixingDate($AA$21,AF1671)</f>
        <v>51099</v>
      </c>
      <c r="AF1671" s="40">
        <f>_xll.qlCalendarAdvance(calendar,$AF1670,AD1671,,,trigger)</f>
        <v>51103</v>
      </c>
      <c r="AG1671" s="40">
        <f>_xll.qlInterestRateIndexMaturity($AA$21,AF1671,)</f>
        <v>51195</v>
      </c>
      <c r="AH1671" s="43" t="e">
        <f>_xll.qlTenorBasisValue(TenorBasis3M,AF1671,_xll.ohTrigger(trigger,$AA$36))</f>
        <v>#NUM!</v>
      </c>
      <c r="AI1671" s="90" t="e">
        <f>_xll.qlTenorBasisForwardRate(TenorBasis3M,AF1671,_xll.ohTrigger(trigger,$AA$36))</f>
        <v>#NUM!</v>
      </c>
      <c r="AJ1671" s="90">
        <f>_xll.qlIndexFixing($AA$21,$AE1671,TRUE,_xll.ohTrigger(trigger))</f>
        <v>1.5541529412972764E-2</v>
      </c>
      <c r="AK1671" s="43" t="e">
        <f>_xll.qlIndexFixing($AA$6,$AE1671,TRUE,trigger)</f>
        <v>#NUM!</v>
      </c>
      <c r="AL1671" s="45" t="e">
        <f t="shared" si="42"/>
        <v>#NUM!</v>
      </c>
    </row>
    <row r="1672" spans="30:38" x14ac:dyDescent="0.2">
      <c r="AD1672" s="122" t="s">
        <v>88</v>
      </c>
      <c r="AE1672" s="40">
        <f>_xll.qlInterestRateIndexFixingDate($AA$21,AF1672)</f>
        <v>51106</v>
      </c>
      <c r="AF1672" s="40">
        <f>_xll.qlCalendarAdvance(calendar,$AF1671,AD1672,,,trigger)</f>
        <v>51110</v>
      </c>
      <c r="AG1672" s="40">
        <f>_xll.qlInterestRateIndexMaturity($AA$21,AF1672,)</f>
        <v>51201</v>
      </c>
      <c r="AH1672" s="43" t="e">
        <f>_xll.qlTenorBasisValue(TenorBasis3M,AF1672,_xll.ohTrigger(trigger,$AA$36))</f>
        <v>#NUM!</v>
      </c>
      <c r="AI1672" s="90" t="e">
        <f>_xll.qlTenorBasisForwardRate(TenorBasis3M,AF1672,_xll.ohTrigger(trigger,$AA$36))</f>
        <v>#NUM!</v>
      </c>
      <c r="AJ1672" s="90">
        <f>_xll.qlIndexFixing($AA$21,$AE1672,TRUE,_xll.ohTrigger(trigger))</f>
        <v>1.5535237508194065E-2</v>
      </c>
      <c r="AK1672" s="43" t="e">
        <f>_xll.qlIndexFixing($AA$6,$AE1672,TRUE,trigger)</f>
        <v>#NUM!</v>
      </c>
      <c r="AL1672" s="45" t="e">
        <f t="shared" si="42"/>
        <v>#NUM!</v>
      </c>
    </row>
    <row r="1673" spans="30:38" x14ac:dyDescent="0.2">
      <c r="AD1673" s="122" t="s">
        <v>88</v>
      </c>
      <c r="AE1673" s="40">
        <f>_xll.qlInterestRateIndexFixingDate($AA$21,AF1673)</f>
        <v>51113</v>
      </c>
      <c r="AF1673" s="40">
        <f>_xll.qlCalendarAdvance(calendar,$AF1672,AD1673,,,trigger)</f>
        <v>51117</v>
      </c>
      <c r="AG1673" s="40">
        <f>_xll.qlInterestRateIndexMaturity($AA$21,AF1673,)</f>
        <v>51208</v>
      </c>
      <c r="AH1673" s="43" t="e">
        <f>_xll.qlTenorBasisValue(TenorBasis3M,AF1673,_xll.ohTrigger(trigger,$AA$36))</f>
        <v>#NUM!</v>
      </c>
      <c r="AI1673" s="90" t="e">
        <f>_xll.qlTenorBasisForwardRate(TenorBasis3M,AF1673,_xll.ohTrigger(trigger,$AA$36))</f>
        <v>#NUM!</v>
      </c>
      <c r="AJ1673" s="90">
        <f>_xll.qlIndexFixing($AA$21,$AE1673,TRUE,_xll.ohTrigger(trigger))</f>
        <v>1.5528873088125303E-2</v>
      </c>
      <c r="AK1673" s="43" t="e">
        <f>_xll.qlIndexFixing($AA$6,$AE1673,TRUE,trigger)</f>
        <v>#NUM!</v>
      </c>
      <c r="AL1673" s="45" t="e">
        <f t="shared" si="42"/>
        <v>#NUM!</v>
      </c>
    </row>
    <row r="1674" spans="30:38" x14ac:dyDescent="0.2">
      <c r="AD1674" s="122" t="s">
        <v>88</v>
      </c>
      <c r="AE1674" s="40">
        <f>_xll.qlInterestRateIndexFixingDate($AA$21,AF1674)</f>
        <v>51120</v>
      </c>
      <c r="AF1674" s="40">
        <f>_xll.qlCalendarAdvance(calendar,$AF1673,AD1674,,,trigger)</f>
        <v>51124</v>
      </c>
      <c r="AG1674" s="40">
        <f>_xll.qlInterestRateIndexMaturity($AA$21,AF1674,)</f>
        <v>51215</v>
      </c>
      <c r="AH1674" s="43" t="e">
        <f>_xll.qlTenorBasisValue(TenorBasis3M,AF1674,_xll.ohTrigger(trigger,$AA$36))</f>
        <v>#NUM!</v>
      </c>
      <c r="AI1674" s="90" t="e">
        <f>_xll.qlTenorBasisForwardRate(TenorBasis3M,AF1674,_xll.ohTrigger(trigger,$AA$36))</f>
        <v>#NUM!</v>
      </c>
      <c r="AJ1674" s="90">
        <f>_xll.qlIndexFixing($AA$21,$AE1674,TRUE,_xll.ohTrigger(trigger))</f>
        <v>1.5522553447920752E-2</v>
      </c>
      <c r="AK1674" s="43" t="e">
        <f>_xll.qlIndexFixing($AA$6,$AE1674,TRUE,trigger)</f>
        <v>#NUM!</v>
      </c>
      <c r="AL1674" s="45" t="e">
        <f t="shared" si="42"/>
        <v>#NUM!</v>
      </c>
    </row>
    <row r="1675" spans="30:38" x14ac:dyDescent="0.2">
      <c r="AD1675" s="122" t="s">
        <v>88</v>
      </c>
      <c r="AE1675" s="40">
        <f>_xll.qlInterestRateIndexFixingDate($AA$21,AF1675)</f>
        <v>51126</v>
      </c>
      <c r="AF1675" s="40">
        <f>_xll.qlCalendarAdvance(calendar,$AF1674,AD1675,,,trigger)</f>
        <v>51131</v>
      </c>
      <c r="AG1675" s="40">
        <f>_xll.qlInterestRateIndexMaturity($AA$21,AF1675,)</f>
        <v>51222</v>
      </c>
      <c r="AH1675" s="43" t="e">
        <f>_xll.qlTenorBasisValue(TenorBasis3M,AF1675,_xll.ohTrigger(trigger,$AA$36))</f>
        <v>#NUM!</v>
      </c>
      <c r="AI1675" s="90" t="e">
        <f>_xll.qlTenorBasisForwardRate(TenorBasis3M,AF1675,_xll.ohTrigger(trigger,$AA$36))</f>
        <v>#NUM!</v>
      </c>
      <c r="AJ1675" s="90">
        <f>_xll.qlIndexFixing($AA$21,$AE1675,TRUE,_xll.ohTrigger(trigger))</f>
        <v>1.5516278587368716E-2</v>
      </c>
      <c r="AK1675" s="43" t="e">
        <f>_xll.qlIndexFixing($AA$6,$AE1675,TRUE,trigger)</f>
        <v>#NUM!</v>
      </c>
      <c r="AL1675" s="45" t="e">
        <f t="shared" si="42"/>
        <v>#NUM!</v>
      </c>
    </row>
    <row r="1676" spans="30:38" x14ac:dyDescent="0.2">
      <c r="AD1676" s="122" t="s">
        <v>88</v>
      </c>
      <c r="AE1676" s="40">
        <f>_xll.qlInterestRateIndexFixingDate($AA$21,AF1676)</f>
        <v>51134</v>
      </c>
      <c r="AF1676" s="40">
        <f>_xll.qlCalendarAdvance(calendar,$AF1675,AD1676,,,trigger)</f>
        <v>51138</v>
      </c>
      <c r="AG1676" s="40">
        <f>_xll.qlInterestRateIndexMaturity($AA$21,AF1676,)</f>
        <v>51229</v>
      </c>
      <c r="AH1676" s="43" t="e">
        <f>_xll.qlTenorBasisValue(TenorBasis3M,AF1676,_xll.ohTrigger(trigger,$AA$36))</f>
        <v>#NUM!</v>
      </c>
      <c r="AI1676" s="90" t="e">
        <f>_xll.qlTenorBasisForwardRate(TenorBasis3M,AF1676,_xll.ohTrigger(trigger,$AA$36))</f>
        <v>#NUM!</v>
      </c>
      <c r="AJ1676" s="90">
        <f>_xll.qlIndexFixing($AA$21,$AE1676,TRUE,_xll.ohTrigger(trigger))</f>
        <v>1.5510048506255735E-2</v>
      </c>
      <c r="AK1676" s="43" t="e">
        <f>_xll.qlIndexFixing($AA$6,$AE1676,TRUE,trigger)</f>
        <v>#NUM!</v>
      </c>
      <c r="AL1676" s="45" t="e">
        <f t="shared" si="42"/>
        <v>#NUM!</v>
      </c>
    </row>
    <row r="1677" spans="30:38" x14ac:dyDescent="0.2">
      <c r="AD1677" s="122" t="s">
        <v>88</v>
      </c>
      <c r="AE1677" s="40">
        <f>_xll.qlInterestRateIndexFixingDate($AA$21,AF1677)</f>
        <v>51141</v>
      </c>
      <c r="AF1677" s="40">
        <f>_xll.qlCalendarAdvance(calendar,$AF1676,AD1677,,,trigger)</f>
        <v>51145</v>
      </c>
      <c r="AG1677" s="40">
        <f>_xll.qlInterestRateIndexMaturity($AA$21,AF1677,)</f>
        <v>51236</v>
      </c>
      <c r="AH1677" s="43" t="e">
        <f>_xll.qlTenorBasisValue(TenorBasis3M,AF1677,_xll.ohTrigger(trigger,$AA$36))</f>
        <v>#NUM!</v>
      </c>
      <c r="AI1677" s="90" t="e">
        <f>_xll.qlTenorBasisForwardRate(TenorBasis3M,AF1677,_xll.ohTrigger(trigger,$AA$36))</f>
        <v>#NUM!</v>
      </c>
      <c r="AJ1677" s="90">
        <f>_xll.qlIndexFixing($AA$21,$AE1677,TRUE,_xll.ohTrigger(trigger))</f>
        <v>1.5503863204371873E-2</v>
      </c>
      <c r="AK1677" s="43" t="e">
        <f>_xll.qlIndexFixing($AA$6,$AE1677,TRUE,trigger)</f>
        <v>#NUM!</v>
      </c>
      <c r="AL1677" s="45" t="e">
        <f t="shared" si="42"/>
        <v>#NUM!</v>
      </c>
    </row>
    <row r="1678" spans="30:38" x14ac:dyDescent="0.2">
      <c r="AD1678" s="122" t="s">
        <v>88</v>
      </c>
      <c r="AE1678" s="40">
        <f>_xll.qlInterestRateIndexFixingDate($AA$21,AF1678)</f>
        <v>51148</v>
      </c>
      <c r="AF1678" s="40">
        <f>_xll.qlCalendarAdvance(calendar,$AF1677,AD1678,,,trigger)</f>
        <v>51152</v>
      </c>
      <c r="AG1678" s="40">
        <f>_xll.qlInterestRateIndexMaturity($AA$21,AF1678,)</f>
        <v>51243</v>
      </c>
      <c r="AH1678" s="43" t="e">
        <f>_xll.qlTenorBasisValue(TenorBasis3M,AF1678,_xll.ohTrigger(trigger,$AA$36))</f>
        <v>#NUM!</v>
      </c>
      <c r="AI1678" s="90" t="e">
        <f>_xll.qlTenorBasisForwardRate(TenorBasis3M,AF1678,_xll.ohTrigger(trigger,$AA$36))</f>
        <v>#NUM!</v>
      </c>
      <c r="AJ1678" s="90">
        <f>_xll.qlIndexFixing($AA$21,$AE1678,TRUE,_xll.ohTrigger(trigger))</f>
        <v>1.5497722681507184E-2</v>
      </c>
      <c r="AK1678" s="43" t="e">
        <f>_xll.qlIndexFixing($AA$6,$AE1678,TRUE,trigger)</f>
        <v>#NUM!</v>
      </c>
      <c r="AL1678" s="45" t="e">
        <f t="shared" si="42"/>
        <v>#NUM!</v>
      </c>
    </row>
    <row r="1679" spans="30:38" x14ac:dyDescent="0.2">
      <c r="AD1679" s="122" t="s">
        <v>88</v>
      </c>
      <c r="AE1679" s="40">
        <f>_xll.qlInterestRateIndexFixingDate($AA$21,AF1679)</f>
        <v>51155</v>
      </c>
      <c r="AF1679" s="40">
        <f>_xll.qlCalendarAdvance(calendar,$AF1678,AD1679,,,trigger)</f>
        <v>51159</v>
      </c>
      <c r="AG1679" s="40">
        <f>_xll.qlInterestRateIndexMaturity($AA$21,AF1679,)</f>
        <v>51250</v>
      </c>
      <c r="AH1679" s="43" t="e">
        <f>_xll.qlTenorBasisValue(TenorBasis3M,AF1679,_xll.ohTrigger(trigger,$AA$36))</f>
        <v>#NUM!</v>
      </c>
      <c r="AI1679" s="90" t="e">
        <f>_xll.qlTenorBasisForwardRate(TenorBasis3M,AF1679,_xll.ohTrigger(trigger,$AA$36))</f>
        <v>#NUM!</v>
      </c>
      <c r="AJ1679" s="90">
        <f>_xll.qlIndexFixing($AA$21,$AE1679,TRUE,_xll.ohTrigger(trigger))</f>
        <v>1.549162693745524E-2</v>
      </c>
      <c r="AK1679" s="43" t="e">
        <f>_xll.qlIndexFixing($AA$6,$AE1679,TRUE,trigger)</f>
        <v>#NUM!</v>
      </c>
      <c r="AL1679" s="45" t="e">
        <f t="shared" si="42"/>
        <v>#NUM!</v>
      </c>
    </row>
    <row r="1680" spans="30:38" x14ac:dyDescent="0.2">
      <c r="AD1680" s="122" t="s">
        <v>88</v>
      </c>
      <c r="AE1680" s="40">
        <f>_xll.qlInterestRateIndexFixingDate($AA$21,AF1680)</f>
        <v>51162</v>
      </c>
      <c r="AF1680" s="40">
        <f>_xll.qlCalendarAdvance(calendar,$AF1679,AD1680,,,trigger)</f>
        <v>51166</v>
      </c>
      <c r="AG1680" s="40">
        <f>_xll.qlInterestRateIndexMaturity($AA$21,AF1680,)</f>
        <v>51256</v>
      </c>
      <c r="AH1680" s="43" t="e">
        <f>_xll.qlTenorBasisValue(TenorBasis3M,AF1680,_xll.ohTrigger(trigger,$AA$36))</f>
        <v>#NUM!</v>
      </c>
      <c r="AI1680" s="90" t="e">
        <f>_xll.qlTenorBasisForwardRate(TenorBasis3M,AF1680,_xll.ohTrigger(trigger,$AA$36))</f>
        <v>#NUM!</v>
      </c>
      <c r="AJ1680" s="90">
        <f>_xll.qlIndexFixing($AA$21,$AE1680,TRUE,_xll.ohTrigger(trigger))</f>
        <v>1.548566716880373E-2</v>
      </c>
      <c r="AK1680" s="43" t="e">
        <f>_xll.qlIndexFixing($AA$6,$AE1680,TRUE,trigger)</f>
        <v>#NUM!</v>
      </c>
      <c r="AL1680" s="45" t="e">
        <f t="shared" si="42"/>
        <v>#NUM!</v>
      </c>
    </row>
    <row r="1681" spans="30:38" x14ac:dyDescent="0.2">
      <c r="AD1681" s="122" t="s">
        <v>88</v>
      </c>
      <c r="AE1681" s="40">
        <f>_xll.qlInterestRateIndexFixingDate($AA$21,AF1681)</f>
        <v>51169</v>
      </c>
      <c r="AF1681" s="40">
        <f>_xll.qlCalendarAdvance(calendar,$AF1680,AD1681,,,trigger)</f>
        <v>51173</v>
      </c>
      <c r="AG1681" s="40">
        <f>_xll.qlInterestRateIndexMaturity($AA$21,AF1681,)</f>
        <v>51263</v>
      </c>
      <c r="AH1681" s="43" t="e">
        <f>_xll.qlTenorBasisValue(TenorBasis3M,AF1681,_xll.ohTrigger(trigger,$AA$36))</f>
        <v>#NUM!</v>
      </c>
      <c r="AI1681" s="90" t="e">
        <f>_xll.qlTenorBasisForwardRate(TenorBasis3M,AF1681,_xll.ohTrigger(trigger,$AA$36))</f>
        <v>#NUM!</v>
      </c>
      <c r="AJ1681" s="90">
        <f>_xll.qlIndexFixing($AA$21,$AE1681,TRUE,_xll.ohTrigger(trigger))</f>
        <v>1.5479658041261501E-2</v>
      </c>
      <c r="AK1681" s="43" t="e">
        <f>_xll.qlIndexFixing($AA$6,$AE1681,TRUE,trigger)</f>
        <v>#NUM!</v>
      </c>
      <c r="AL1681" s="45" t="e">
        <f t="shared" si="42"/>
        <v>#NUM!</v>
      </c>
    </row>
    <row r="1682" spans="30:38" x14ac:dyDescent="0.2">
      <c r="AD1682" s="122" t="s">
        <v>88</v>
      </c>
      <c r="AE1682" s="40">
        <f>_xll.qlInterestRateIndexFixingDate($AA$21,AF1682)</f>
        <v>51176</v>
      </c>
      <c r="AF1682" s="40">
        <f>_xll.qlCalendarAdvance(calendar,$AF1681,AD1682,,,trigger)</f>
        <v>51180</v>
      </c>
      <c r="AG1682" s="40">
        <f>_xll.qlInterestRateIndexMaturity($AA$21,AF1682,)</f>
        <v>51270</v>
      </c>
      <c r="AH1682" s="43" t="e">
        <f>_xll.qlTenorBasisValue(TenorBasis3M,AF1682,_xll.ohTrigger(trigger,$AA$36))</f>
        <v>#NUM!</v>
      </c>
      <c r="AI1682" s="90" t="e">
        <f>_xll.qlTenorBasisForwardRate(TenorBasis3M,AF1682,_xll.ohTrigger(trigger,$AA$36))</f>
        <v>#NUM!</v>
      </c>
      <c r="AJ1682" s="90">
        <f>_xll.qlIndexFixing($AA$21,$AE1682,TRUE,_xll.ohTrigger(trigger))</f>
        <v>1.5473693689910917E-2</v>
      </c>
      <c r="AK1682" s="43" t="e">
        <f>_xll.qlIndexFixing($AA$6,$AE1682,TRUE,trigger)</f>
        <v>#NUM!</v>
      </c>
      <c r="AL1682" s="45" t="e">
        <f t="shared" si="42"/>
        <v>#NUM!</v>
      </c>
    </row>
    <row r="1683" spans="30:38" x14ac:dyDescent="0.2">
      <c r="AD1683" s="122" t="s">
        <v>88</v>
      </c>
      <c r="AE1683" s="40">
        <f>_xll.qlInterestRateIndexFixingDate($AA$21,AF1683)</f>
        <v>51183</v>
      </c>
      <c r="AF1683" s="40">
        <f>_xll.qlCalendarAdvance(calendar,$AF1682,AD1683,,,trigger)</f>
        <v>51187</v>
      </c>
      <c r="AG1683" s="40">
        <f>_xll.qlInterestRateIndexMaturity($AA$21,AF1683,)</f>
        <v>51277</v>
      </c>
      <c r="AH1683" s="43" t="e">
        <f>_xll.qlTenorBasisValue(TenorBasis3M,AF1683,_xll.ohTrigger(trigger,$AA$36))</f>
        <v>#NUM!</v>
      </c>
      <c r="AI1683" s="90" t="e">
        <f>_xll.qlTenorBasisForwardRate(TenorBasis3M,AF1683,_xll.ohTrigger(trigger,$AA$36))</f>
        <v>#NUM!</v>
      </c>
      <c r="AJ1683" s="90">
        <f>_xll.qlIndexFixing($AA$21,$AE1683,TRUE,_xll.ohTrigger(trigger))</f>
        <v>1.5467774114552135E-2</v>
      </c>
      <c r="AK1683" s="43" t="e">
        <f>_xll.qlIndexFixing($AA$6,$AE1683,TRUE,trigger)</f>
        <v>#NUM!</v>
      </c>
      <c r="AL1683" s="45" t="e">
        <f t="shared" si="42"/>
        <v>#NUM!</v>
      </c>
    </row>
    <row r="1684" spans="30:38" x14ac:dyDescent="0.2">
      <c r="AD1684" s="122" t="s">
        <v>88</v>
      </c>
      <c r="AE1684" s="40">
        <f>_xll.qlInterestRateIndexFixingDate($AA$21,AF1684)</f>
        <v>51190</v>
      </c>
      <c r="AF1684" s="40">
        <f>_xll.qlCalendarAdvance(calendar,$AF1683,AD1684,,,trigger)</f>
        <v>51194</v>
      </c>
      <c r="AG1684" s="40">
        <f>_xll.qlInterestRateIndexMaturity($AA$21,AF1684,)</f>
        <v>51284</v>
      </c>
      <c r="AH1684" s="43" t="e">
        <f>_xll.qlTenorBasisValue(TenorBasis3M,AF1684,_xll.ohTrigger(trigger,$AA$36))</f>
        <v>#NUM!</v>
      </c>
      <c r="AI1684" s="90" t="e">
        <f>_xll.qlTenorBasisForwardRate(TenorBasis3M,AF1684,_xll.ohTrigger(trigger,$AA$36))</f>
        <v>#NUM!</v>
      </c>
      <c r="AJ1684" s="90">
        <f>_xll.qlIndexFixing($AA$21,$AE1684,TRUE,_xll.ohTrigger(trigger))</f>
        <v>1.5461899314987093E-2</v>
      </c>
      <c r="AK1684" s="43" t="e">
        <f>_xll.qlIndexFixing($AA$6,$AE1684,TRUE,trigger)</f>
        <v>#NUM!</v>
      </c>
      <c r="AL1684" s="45" t="e">
        <f t="shared" si="42"/>
        <v>#NUM!</v>
      </c>
    </row>
    <row r="1685" spans="30:38" x14ac:dyDescent="0.2">
      <c r="AD1685" s="122" t="s">
        <v>88</v>
      </c>
      <c r="AE1685" s="40">
        <f>_xll.qlInterestRateIndexFixingDate($AA$21,AF1685)</f>
        <v>51197</v>
      </c>
      <c r="AF1685" s="40">
        <f>_xll.qlCalendarAdvance(calendar,$AF1684,AD1685,,,trigger)</f>
        <v>51201</v>
      </c>
      <c r="AG1685" s="40">
        <f>_xll.qlInterestRateIndexMaturity($AA$21,AF1685,)</f>
        <v>51293</v>
      </c>
      <c r="AH1685" s="43" t="e">
        <f>_xll.qlTenorBasisValue(TenorBasis3M,AF1685,_xll.ohTrigger(trigger,$AA$36))</f>
        <v>#NUM!</v>
      </c>
      <c r="AI1685" s="90" t="e">
        <f>_xll.qlTenorBasisForwardRate(TenorBasis3M,AF1685,_xll.ohTrigger(trigger,$AA$36))</f>
        <v>#NUM!</v>
      </c>
      <c r="AJ1685" s="90">
        <f>_xll.qlIndexFixing($AA$21,$AE1685,TRUE,_xll.ohTrigger(trigger))</f>
        <v>1.5455916621601779E-2</v>
      </c>
      <c r="AK1685" s="43" t="e">
        <f>_xll.qlIndexFixing($AA$6,$AE1685,TRUE,trigger)</f>
        <v>#NUM!</v>
      </c>
      <c r="AL1685" s="45" t="e">
        <f t="shared" si="42"/>
        <v>#NUM!</v>
      </c>
    </row>
    <row r="1686" spans="30:38" x14ac:dyDescent="0.2">
      <c r="AD1686" s="122" t="s">
        <v>88</v>
      </c>
      <c r="AE1686" s="40">
        <f>_xll.qlInterestRateIndexFixingDate($AA$21,AF1686)</f>
        <v>51204</v>
      </c>
      <c r="AF1686" s="40">
        <f>_xll.qlCalendarAdvance(calendar,$AF1685,AD1686,,,trigger)</f>
        <v>51208</v>
      </c>
      <c r="AG1686" s="40">
        <f>_xll.qlInterestRateIndexMaturity($AA$21,AF1686,)</f>
        <v>51300</v>
      </c>
      <c r="AH1686" s="43" t="e">
        <f>_xll.qlTenorBasisValue(TenorBasis3M,AF1686,_xll.ohTrigger(trigger,$AA$36))</f>
        <v>#NUM!</v>
      </c>
      <c r="AI1686" s="90" t="e">
        <f>_xll.qlTenorBasisForwardRate(TenorBasis3M,AF1686,_xll.ohTrigger(trigger,$AA$36))</f>
        <v>#NUM!</v>
      </c>
      <c r="AJ1686" s="90">
        <f>_xll.qlIndexFixing($AA$21,$AE1686,TRUE,_xll.ohTrigger(trigger))</f>
        <v>1.5450137274327118E-2</v>
      </c>
      <c r="AK1686" s="43" t="e">
        <f>_xll.qlIndexFixing($AA$6,$AE1686,TRUE,trigger)</f>
        <v>#NUM!</v>
      </c>
      <c r="AL1686" s="45" t="e">
        <f t="shared" si="42"/>
        <v>#NUM!</v>
      </c>
    </row>
    <row r="1687" spans="30:38" x14ac:dyDescent="0.2">
      <c r="AD1687" s="122" t="s">
        <v>88</v>
      </c>
      <c r="AE1687" s="40">
        <f>_xll.qlInterestRateIndexFixingDate($AA$21,AF1687)</f>
        <v>51211</v>
      </c>
      <c r="AF1687" s="40">
        <f>_xll.qlCalendarAdvance(calendar,$AF1686,AD1687,,,trigger)</f>
        <v>51215</v>
      </c>
      <c r="AG1687" s="40">
        <f>_xll.qlInterestRateIndexMaturity($AA$21,AF1687,)</f>
        <v>51307</v>
      </c>
      <c r="AH1687" s="43" t="e">
        <f>_xll.qlTenorBasisValue(TenorBasis3M,AF1687,_xll.ohTrigger(trigger,$AA$36))</f>
        <v>#NUM!</v>
      </c>
      <c r="AI1687" s="90" t="e">
        <f>_xll.qlTenorBasisForwardRate(TenorBasis3M,AF1687,_xll.ohTrigger(trigger,$AA$36))</f>
        <v>#NUM!</v>
      </c>
      <c r="AJ1687" s="90">
        <f>_xll.qlIndexFixing($AA$21,$AE1687,TRUE,_xll.ohTrigger(trigger))</f>
        <v>1.544440270625454E-2</v>
      </c>
      <c r="AK1687" s="43" t="e">
        <f>_xll.qlIndexFixing($AA$6,$AE1687,TRUE,trigger)</f>
        <v>#NUM!</v>
      </c>
      <c r="AL1687" s="45" t="e">
        <f t="shared" si="42"/>
        <v>#NUM!</v>
      </c>
    </row>
    <row r="1688" spans="30:38" x14ac:dyDescent="0.2">
      <c r="AD1688" s="122" t="s">
        <v>88</v>
      </c>
      <c r="AE1688" s="40">
        <f>_xll.qlInterestRateIndexFixingDate($AA$21,AF1688)</f>
        <v>51218</v>
      </c>
      <c r="AF1688" s="40">
        <f>_xll.qlCalendarAdvance(calendar,$AF1687,AD1688,,,trigger)</f>
        <v>51222</v>
      </c>
      <c r="AG1688" s="40">
        <f>_xll.qlInterestRateIndexMaturity($AA$21,AF1688,)</f>
        <v>51314</v>
      </c>
      <c r="AH1688" s="43" t="e">
        <f>_xll.qlTenorBasisValue(TenorBasis3M,AF1688,_xll.ohTrigger(trigger,$AA$36))</f>
        <v>#NUM!</v>
      </c>
      <c r="AI1688" s="90" t="e">
        <f>_xll.qlTenorBasisForwardRate(TenorBasis3M,AF1688,_xll.ohTrigger(trigger,$AA$36))</f>
        <v>#NUM!</v>
      </c>
      <c r="AJ1688" s="90">
        <f>_xll.qlIndexFixing($AA$21,$AE1688,TRUE,_xll.ohTrigger(trigger))</f>
        <v>1.5438712917186818E-2</v>
      </c>
      <c r="AK1688" s="43" t="e">
        <f>_xll.qlIndexFixing($AA$6,$AE1688,TRUE,trigger)</f>
        <v>#NUM!</v>
      </c>
      <c r="AL1688" s="45" t="e">
        <f t="shared" si="42"/>
        <v>#NUM!</v>
      </c>
    </row>
    <row r="1689" spans="30:38" x14ac:dyDescent="0.2">
      <c r="AD1689" s="122" t="s">
        <v>88</v>
      </c>
      <c r="AE1689" s="40">
        <f>_xll.qlInterestRateIndexFixingDate($AA$21,AF1689)</f>
        <v>51223</v>
      </c>
      <c r="AF1689" s="40">
        <f>_xll.qlCalendarAdvance(calendar,$AF1688,AD1689,,,trigger)</f>
        <v>51229</v>
      </c>
      <c r="AG1689" s="40">
        <f>_xll.qlInterestRateIndexMaturity($AA$21,AF1689,)</f>
        <v>51320</v>
      </c>
      <c r="AH1689" s="43" t="e">
        <f>_xll.qlTenorBasisValue(TenorBasis3M,AF1689,_xll.ohTrigger(trigger,$AA$36))</f>
        <v>#NUM!</v>
      </c>
      <c r="AI1689" s="90" t="e">
        <f>_xll.qlTenorBasisForwardRate(TenorBasis3M,AF1689,_xll.ohTrigger(trigger,$AA$36))</f>
        <v>#NUM!</v>
      </c>
      <c r="AJ1689" s="90">
        <f>_xll.qlIndexFixing($AA$21,$AE1689,TRUE,_xll.ohTrigger(trigger))</f>
        <v>1.5433132286977156E-2</v>
      </c>
      <c r="AK1689" s="43" t="e">
        <f>_xll.qlIndexFixing($AA$6,$AE1689,TRUE,trigger)</f>
        <v>#NUM!</v>
      </c>
      <c r="AL1689" s="45" t="e">
        <f t="shared" si="42"/>
        <v>#NUM!</v>
      </c>
    </row>
    <row r="1690" spans="30:38" x14ac:dyDescent="0.2">
      <c r="AD1690" s="122" t="s">
        <v>88</v>
      </c>
      <c r="AE1690" s="40">
        <f>_xll.qlInterestRateIndexFixingDate($AA$21,AF1690)</f>
        <v>51232</v>
      </c>
      <c r="AF1690" s="40">
        <f>_xll.qlCalendarAdvance(calendar,$AF1689,AD1690,,,trigger)</f>
        <v>51236</v>
      </c>
      <c r="AG1690" s="40">
        <f>_xll.qlInterestRateIndexMaturity($AA$21,AF1690,)</f>
        <v>51327</v>
      </c>
      <c r="AH1690" s="43" t="e">
        <f>_xll.qlTenorBasisValue(TenorBasis3M,AF1690,_xll.ohTrigger(trigger,$AA$36))</f>
        <v>#NUM!</v>
      </c>
      <c r="AI1690" s="90" t="e">
        <f>_xll.qlTenorBasisForwardRate(TenorBasis3M,AF1690,_xll.ohTrigger(trigger,$AA$36))</f>
        <v>#NUM!</v>
      </c>
      <c r="AJ1690" s="90">
        <f>_xll.qlIndexFixing($AA$21,$AE1690,TRUE,_xll.ohTrigger(trigger))</f>
        <v>1.5427529096581976E-2</v>
      </c>
      <c r="AK1690" s="43" t="e">
        <f>_xll.qlIndexFixing($AA$6,$AE1690,TRUE,trigger)</f>
        <v>#NUM!</v>
      </c>
      <c r="AL1690" s="45" t="e">
        <f t="shared" si="42"/>
        <v>#NUM!</v>
      </c>
    </row>
    <row r="1691" spans="30:38" x14ac:dyDescent="0.2">
      <c r="AD1691" s="122" t="s">
        <v>88</v>
      </c>
      <c r="AE1691" s="40">
        <f>_xll.qlInterestRateIndexFixingDate($AA$21,AF1691)</f>
        <v>51239</v>
      </c>
      <c r="AF1691" s="40">
        <f>_xll.qlCalendarAdvance(calendar,$AF1690,AD1691,,,trigger)</f>
        <v>51243</v>
      </c>
      <c r="AG1691" s="40">
        <f>_xll.qlInterestRateIndexMaturity($AA$21,AF1691,)</f>
        <v>51334</v>
      </c>
      <c r="AH1691" s="43" t="e">
        <f>_xll.qlTenorBasisValue(TenorBasis3M,AF1691,_xll.ohTrigger(trigger,$AA$36))</f>
        <v>#NUM!</v>
      </c>
      <c r="AI1691" s="90" t="e">
        <f>_xll.qlTenorBasisForwardRate(TenorBasis3M,AF1691,_xll.ohTrigger(trigger,$AA$36))</f>
        <v>#NUM!</v>
      </c>
      <c r="AJ1691" s="90">
        <f>_xll.qlIndexFixing($AA$21,$AE1691,TRUE,_xll.ohTrigger(trigger))</f>
        <v>1.5421970682624297E-2</v>
      </c>
      <c r="AK1691" s="43" t="e">
        <f>_xll.qlIndexFixing($AA$6,$AE1691,TRUE,trigger)</f>
        <v>#NUM!</v>
      </c>
      <c r="AL1691" s="45" t="e">
        <f t="shared" si="42"/>
        <v>#NUM!</v>
      </c>
    </row>
    <row r="1692" spans="30:38" x14ac:dyDescent="0.2">
      <c r="AD1692" s="122" t="s">
        <v>88</v>
      </c>
      <c r="AE1692" s="40">
        <f>_xll.qlInterestRateIndexFixingDate($AA$21,AF1692)</f>
        <v>51246</v>
      </c>
      <c r="AF1692" s="40">
        <f>_xll.qlCalendarAdvance(calendar,$AF1691,AD1692,,,trigger)</f>
        <v>51250</v>
      </c>
      <c r="AG1692" s="40">
        <f>_xll.qlInterestRateIndexMaturity($AA$21,AF1692,)</f>
        <v>51341</v>
      </c>
      <c r="AH1692" s="43" t="e">
        <f>_xll.qlTenorBasisValue(TenorBasis3M,AF1692,_xll.ohTrigger(trigger,$AA$36))</f>
        <v>#NUM!</v>
      </c>
      <c r="AI1692" s="90" t="e">
        <f>_xll.qlTenorBasisForwardRate(TenorBasis3M,AF1692,_xll.ohTrigger(trigger,$AA$36))</f>
        <v>#NUM!</v>
      </c>
      <c r="AJ1692" s="90">
        <f>_xll.qlIndexFixing($AA$21,$AE1692,TRUE,_xll.ohTrigger(trigger))</f>
        <v>1.5416457044917018E-2</v>
      </c>
      <c r="AK1692" s="43" t="e">
        <f>_xll.qlIndexFixing($AA$6,$AE1692,TRUE,trigger)</f>
        <v>#NUM!</v>
      </c>
      <c r="AL1692" s="45" t="e">
        <f t="shared" si="42"/>
        <v>#NUM!</v>
      </c>
    </row>
    <row r="1693" spans="30:38" x14ac:dyDescent="0.2">
      <c r="AD1693" s="122" t="s">
        <v>88</v>
      </c>
      <c r="AE1693" s="40">
        <f>_xll.qlInterestRateIndexFixingDate($AA$21,AF1693)</f>
        <v>51253</v>
      </c>
      <c r="AF1693" s="40">
        <f>_xll.qlCalendarAdvance(calendar,$AF1692,AD1693,,,trigger)</f>
        <v>51258</v>
      </c>
      <c r="AG1693" s="40">
        <f>_xll.qlInterestRateIndexMaturity($AA$21,AF1693,)</f>
        <v>51350</v>
      </c>
      <c r="AH1693" s="43" t="e">
        <f>_xll.qlTenorBasisValue(TenorBasis3M,AF1693,_xll.ohTrigger(trigger,$AA$36))</f>
        <v>#NUM!</v>
      </c>
      <c r="AI1693" s="90" t="e">
        <f>_xll.qlTenorBasisForwardRate(TenorBasis3M,AF1693,_xll.ohTrigger(trigger,$AA$36))</f>
        <v>#NUM!</v>
      </c>
      <c r="AJ1693" s="90">
        <f>_xll.qlIndexFixing($AA$21,$AE1693,TRUE,_xll.ohTrigger(trigger))</f>
        <v>1.5410158463081258E-2</v>
      </c>
      <c r="AK1693" s="43" t="e">
        <f>_xll.qlIndexFixing($AA$6,$AE1693,TRUE,trigger)</f>
        <v>#NUM!</v>
      </c>
      <c r="AL1693" s="45" t="e">
        <f t="shared" si="42"/>
        <v>#NUM!</v>
      </c>
    </row>
    <row r="1694" spans="30:38" x14ac:dyDescent="0.2">
      <c r="AD1694" s="122" t="s">
        <v>88</v>
      </c>
      <c r="AE1694" s="40">
        <f>_xll.qlInterestRateIndexFixingDate($AA$21,AF1694)</f>
        <v>51263</v>
      </c>
      <c r="AF1694" s="40">
        <f>_xll.qlCalendarAdvance(calendar,$AF1693,AD1694,,,trigger)</f>
        <v>51265</v>
      </c>
      <c r="AG1694" s="40">
        <f>_xll.qlInterestRateIndexMaturity($AA$21,AF1694,)</f>
        <v>51357</v>
      </c>
      <c r="AH1694" s="43" t="e">
        <f>_xll.qlTenorBasisValue(TenorBasis3M,AF1694,_xll.ohTrigger(trigger,$AA$36))</f>
        <v>#NUM!</v>
      </c>
      <c r="AI1694" s="90" t="e">
        <f>_xll.qlTenorBasisForwardRate(TenorBasis3M,AF1694,_xll.ohTrigger(trigger,$AA$36))</f>
        <v>#NUM!</v>
      </c>
      <c r="AJ1694" s="90">
        <f>_xll.qlIndexFixing($AA$21,$AE1694,TRUE,_xll.ohTrigger(trigger))</f>
        <v>1.5404743740832422E-2</v>
      </c>
      <c r="AK1694" s="43" t="e">
        <f>_xll.qlIndexFixing($AA$6,$AE1694,TRUE,trigger)</f>
        <v>#NUM!</v>
      </c>
      <c r="AL1694" s="45" t="e">
        <f t="shared" si="42"/>
        <v>#NUM!</v>
      </c>
    </row>
    <row r="1695" spans="30:38" x14ac:dyDescent="0.2">
      <c r="AD1695" s="122" t="s">
        <v>88</v>
      </c>
      <c r="AE1695" s="40">
        <f>_xll.qlInterestRateIndexFixingDate($AA$21,AF1695)</f>
        <v>51270</v>
      </c>
      <c r="AF1695" s="40">
        <f>_xll.qlCalendarAdvance(calendar,$AF1694,AD1695,,,trigger)</f>
        <v>51272</v>
      </c>
      <c r="AG1695" s="40">
        <f>_xll.qlInterestRateIndexMaturity($AA$21,AF1695,)</f>
        <v>51364</v>
      </c>
      <c r="AH1695" s="43" t="e">
        <f>_xll.qlTenorBasisValue(TenorBasis3M,AF1695,_xll.ohTrigger(trigger,$AA$36))</f>
        <v>#NUM!</v>
      </c>
      <c r="AI1695" s="90" t="e">
        <f>_xll.qlTenorBasisForwardRate(TenorBasis3M,AF1695,_xll.ohTrigger(trigger,$AA$36))</f>
        <v>#NUM!</v>
      </c>
      <c r="AJ1695" s="90">
        <f>_xll.qlIndexFixing($AA$21,$AE1695,TRUE,_xll.ohTrigger(trigger))</f>
        <v>1.5399373796232131E-2</v>
      </c>
      <c r="AK1695" s="43" t="e">
        <f>_xll.qlIndexFixing($AA$6,$AE1695,TRUE,trigger)</f>
        <v>#NUM!</v>
      </c>
      <c r="AL1695" s="45" t="e">
        <f t="shared" si="42"/>
        <v>#NUM!</v>
      </c>
    </row>
    <row r="1696" spans="30:38" x14ac:dyDescent="0.2">
      <c r="AD1696" s="122" t="s">
        <v>88</v>
      </c>
      <c r="AE1696" s="40">
        <f>_xll.qlInterestRateIndexFixingDate($AA$21,AF1696)</f>
        <v>51277</v>
      </c>
      <c r="AF1696" s="40">
        <f>_xll.qlCalendarAdvance(calendar,$AF1695,AD1696,,,trigger)</f>
        <v>51279</v>
      </c>
      <c r="AG1696" s="40">
        <f>_xll.qlInterestRateIndexMaturity($AA$21,AF1696,)</f>
        <v>51371</v>
      </c>
      <c r="AH1696" s="43" t="e">
        <f>_xll.qlTenorBasisValue(TenorBasis3M,AF1696,_xll.ohTrigger(trigger,$AA$36))</f>
        <v>#NUM!</v>
      </c>
      <c r="AI1696" s="90" t="e">
        <f>_xll.qlTenorBasisForwardRate(TenorBasis3M,AF1696,_xll.ohTrigger(trigger,$AA$36))</f>
        <v>#NUM!</v>
      </c>
      <c r="AJ1696" s="90">
        <f>_xll.qlIndexFixing($AA$21,$AE1696,TRUE,_xll.ohTrigger(trigger))</f>
        <v>1.5394048629096185E-2</v>
      </c>
      <c r="AK1696" s="43" t="e">
        <f>_xll.qlIndexFixing($AA$6,$AE1696,TRUE,trigger)</f>
        <v>#NUM!</v>
      </c>
      <c r="AL1696" s="45" t="e">
        <f t="shared" si="42"/>
        <v>#NUM!</v>
      </c>
    </row>
    <row r="1697" spans="30:38" x14ac:dyDescent="0.2">
      <c r="AD1697" s="122" t="s">
        <v>88</v>
      </c>
      <c r="AE1697" s="40">
        <f>_xll.qlInterestRateIndexFixingDate($AA$21,AF1697)</f>
        <v>51284</v>
      </c>
      <c r="AF1697" s="40">
        <f>_xll.qlCalendarAdvance(calendar,$AF1696,AD1697,,,trigger)</f>
        <v>51286</v>
      </c>
      <c r="AG1697" s="40">
        <f>_xll.qlInterestRateIndexMaturity($AA$21,AF1697,)</f>
        <v>51378</v>
      </c>
      <c r="AH1697" s="43" t="e">
        <f>_xll.qlTenorBasisValue(TenorBasis3M,AF1697,_xll.ohTrigger(trigger,$AA$36))</f>
        <v>#NUM!</v>
      </c>
      <c r="AI1697" s="90" t="e">
        <f>_xll.qlTenorBasisForwardRate(TenorBasis3M,AF1697,_xll.ohTrigger(trigger,$AA$36))</f>
        <v>#NUM!</v>
      </c>
      <c r="AJ1697" s="90">
        <f>_xll.qlIndexFixing($AA$21,$AE1697,TRUE,_xll.ohTrigger(trigger))</f>
        <v>1.538876823924386E-2</v>
      </c>
      <c r="AK1697" s="43" t="e">
        <f>_xll.qlIndexFixing($AA$6,$AE1697,TRUE,trigger)</f>
        <v>#NUM!</v>
      </c>
      <c r="AL1697" s="45" t="e">
        <f t="shared" si="42"/>
        <v>#NUM!</v>
      </c>
    </row>
    <row r="1698" spans="30:38" x14ac:dyDescent="0.2">
      <c r="AD1698" s="122" t="s">
        <v>88</v>
      </c>
      <c r="AE1698" s="40">
        <f>_xll.qlInterestRateIndexFixingDate($AA$21,AF1698)</f>
        <v>51291</v>
      </c>
      <c r="AF1698" s="40">
        <f>_xll.qlCalendarAdvance(calendar,$AF1697,AD1698,,,trigger)</f>
        <v>51293</v>
      </c>
      <c r="AG1698" s="40">
        <f>_xll.qlInterestRateIndexMaturity($AA$21,AF1698,)</f>
        <v>51385</v>
      </c>
      <c r="AH1698" s="43" t="e">
        <f>_xll.qlTenorBasisValue(TenorBasis3M,AF1698,_xll.ohTrigger(trigger,$AA$36))</f>
        <v>#NUM!</v>
      </c>
      <c r="AI1698" s="90" t="e">
        <f>_xll.qlTenorBasisForwardRate(TenorBasis3M,AF1698,_xll.ohTrigger(trigger,$AA$36))</f>
        <v>#NUM!</v>
      </c>
      <c r="AJ1698" s="90">
        <f>_xll.qlIndexFixing($AA$21,$AE1698,TRUE,_xll.ohTrigger(trigger))</f>
        <v>1.538353262649356E-2</v>
      </c>
      <c r="AK1698" s="43" t="e">
        <f>_xll.qlIndexFixing($AA$6,$AE1698,TRUE,trigger)</f>
        <v>#NUM!</v>
      </c>
      <c r="AL1698" s="45" t="e">
        <f t="shared" si="42"/>
        <v>#NUM!</v>
      </c>
    </row>
    <row r="1699" spans="30:38" x14ac:dyDescent="0.2">
      <c r="AD1699" s="122" t="s">
        <v>88</v>
      </c>
      <c r="AE1699" s="40">
        <f>_xll.qlInterestRateIndexFixingDate($AA$21,AF1699)</f>
        <v>51298</v>
      </c>
      <c r="AF1699" s="40">
        <f>_xll.qlCalendarAdvance(calendar,$AF1698,AD1699,,,trigger)</f>
        <v>51300</v>
      </c>
      <c r="AG1699" s="40">
        <f>_xll.qlInterestRateIndexMaturity($AA$21,AF1699,)</f>
        <v>51392</v>
      </c>
      <c r="AH1699" s="43" t="e">
        <f>_xll.qlTenorBasisValue(TenorBasis3M,AF1699,_xll.ohTrigger(trigger,$AA$36))</f>
        <v>#NUM!</v>
      </c>
      <c r="AI1699" s="90" t="e">
        <f>_xll.qlTenorBasisForwardRate(TenorBasis3M,AF1699,_xll.ohTrigger(trigger,$AA$36))</f>
        <v>#NUM!</v>
      </c>
      <c r="AJ1699" s="90">
        <f>_xll.qlIndexFixing($AA$21,$AE1699,TRUE,_xll.ohTrigger(trigger))</f>
        <v>1.5378341790667169E-2</v>
      </c>
      <c r="AK1699" s="43" t="e">
        <f>_xll.qlIndexFixing($AA$6,$AE1699,TRUE,trigger)</f>
        <v>#NUM!</v>
      </c>
      <c r="AL1699" s="45" t="e">
        <f t="shared" si="42"/>
        <v>#NUM!</v>
      </c>
    </row>
    <row r="1700" spans="30:38" x14ac:dyDescent="0.2">
      <c r="AD1700" s="122" t="s">
        <v>88</v>
      </c>
      <c r="AE1700" s="40">
        <f>_xll.qlInterestRateIndexFixingDate($AA$21,AF1700)</f>
        <v>51305</v>
      </c>
      <c r="AF1700" s="40">
        <f>_xll.qlCalendarAdvance(calendar,$AF1699,AD1700,,,trigger)</f>
        <v>51307</v>
      </c>
      <c r="AG1700" s="40">
        <f>_xll.qlInterestRateIndexMaturity($AA$21,AF1700,)</f>
        <v>51399</v>
      </c>
      <c r="AH1700" s="43" t="e">
        <f>_xll.qlTenorBasisValue(TenorBasis3M,AF1700,_xll.ohTrigger(trigger,$AA$36))</f>
        <v>#NUM!</v>
      </c>
      <c r="AI1700" s="90" t="e">
        <f>_xll.qlTenorBasisForwardRate(TenorBasis3M,AF1700,_xll.ohTrigger(trigger,$AA$36))</f>
        <v>#NUM!</v>
      </c>
      <c r="AJ1700" s="90">
        <f>_xll.qlIndexFixing($AA$21,$AE1700,TRUE,_xll.ohTrigger(trigger))</f>
        <v>1.5373195731587436E-2</v>
      </c>
      <c r="AK1700" s="43" t="e">
        <f>_xll.qlIndexFixing($AA$6,$AE1700,TRUE,trigger)</f>
        <v>#NUM!</v>
      </c>
      <c r="AL1700" s="45" t="e">
        <f t="shared" si="42"/>
        <v>#NUM!</v>
      </c>
    </row>
    <row r="1701" spans="30:38" x14ac:dyDescent="0.2">
      <c r="AD1701" s="122" t="s">
        <v>88</v>
      </c>
      <c r="AE1701" s="40">
        <f>_xll.qlInterestRateIndexFixingDate($AA$21,AF1701)</f>
        <v>51312</v>
      </c>
      <c r="AF1701" s="40">
        <f>_xll.qlCalendarAdvance(calendar,$AF1700,AD1701,,,trigger)</f>
        <v>51314</v>
      </c>
      <c r="AG1701" s="40">
        <f>_xll.qlInterestRateIndexMaturity($AA$21,AF1701,)</f>
        <v>51406</v>
      </c>
      <c r="AH1701" s="43" t="e">
        <f>_xll.qlTenorBasisValue(TenorBasis3M,AF1701,_xll.ohTrigger(trigger,$AA$36))</f>
        <v>#NUM!</v>
      </c>
      <c r="AI1701" s="90" t="e">
        <f>_xll.qlTenorBasisForwardRate(TenorBasis3M,AF1701,_xll.ohTrigger(trigger,$AA$36))</f>
        <v>#NUM!</v>
      </c>
      <c r="AJ1701" s="90">
        <f>_xll.qlIndexFixing($AA$21,$AE1701,TRUE,_xll.ohTrigger(trigger))</f>
        <v>1.5368094449076242E-2</v>
      </c>
      <c r="AK1701" s="43" t="e">
        <f>_xll.qlIndexFixing($AA$6,$AE1701,TRUE,trigger)</f>
        <v>#NUM!</v>
      </c>
      <c r="AL1701" s="45" t="e">
        <f t="shared" si="42"/>
        <v>#NUM!</v>
      </c>
    </row>
    <row r="1702" spans="30:38" x14ac:dyDescent="0.2">
      <c r="AD1702" s="122" t="s">
        <v>88</v>
      </c>
      <c r="AE1702" s="40">
        <f>_xll.qlInterestRateIndexFixingDate($AA$21,AF1702)</f>
        <v>51319</v>
      </c>
      <c r="AF1702" s="40">
        <f>_xll.qlCalendarAdvance(calendar,$AF1701,AD1702,,,trigger)</f>
        <v>51321</v>
      </c>
      <c r="AG1702" s="40">
        <f>_xll.qlInterestRateIndexMaturity($AA$21,AF1702,)</f>
        <v>51413</v>
      </c>
      <c r="AH1702" s="43" t="e">
        <f>_xll.qlTenorBasisValue(TenorBasis3M,AF1702,_xll.ohTrigger(trigger,$AA$36))</f>
        <v>#NUM!</v>
      </c>
      <c r="AI1702" s="90" t="e">
        <f>_xll.qlTenorBasisForwardRate(TenorBasis3M,AF1702,_xll.ohTrigger(trigger,$AA$36))</f>
        <v>#NUM!</v>
      </c>
      <c r="AJ1702" s="90">
        <f>_xll.qlIndexFixing($AA$21,$AE1702,TRUE,_xll.ohTrigger(trigger))</f>
        <v>1.5363037940433141E-2</v>
      </c>
      <c r="AK1702" s="43" t="e">
        <f>_xll.qlIndexFixing($AA$6,$AE1702,TRUE,trigger)</f>
        <v>#NUM!</v>
      </c>
      <c r="AL1702" s="45" t="e">
        <f t="shared" si="42"/>
        <v>#NUM!</v>
      </c>
    </row>
    <row r="1703" spans="30:38" x14ac:dyDescent="0.2">
      <c r="AD1703" s="122" t="s">
        <v>88</v>
      </c>
      <c r="AE1703" s="40">
        <f>_xll.qlInterestRateIndexFixingDate($AA$21,AF1703)</f>
        <v>51326</v>
      </c>
      <c r="AF1703" s="40">
        <f>_xll.qlCalendarAdvance(calendar,$AF1702,AD1703,,,trigger)</f>
        <v>51328</v>
      </c>
      <c r="AG1703" s="40">
        <f>_xll.qlInterestRateIndexMaturity($AA$21,AF1703,)</f>
        <v>51420</v>
      </c>
      <c r="AH1703" s="43" t="e">
        <f>_xll.qlTenorBasisValue(TenorBasis3M,AF1703,_xll.ohTrigger(trigger,$AA$36))</f>
        <v>#NUM!</v>
      </c>
      <c r="AI1703" s="90" t="e">
        <f>_xll.qlTenorBasisForwardRate(TenorBasis3M,AF1703,_xll.ohTrigger(trigger,$AA$36))</f>
        <v>#NUM!</v>
      </c>
      <c r="AJ1703" s="90">
        <f>_xll.qlIndexFixing($AA$21,$AE1703,TRUE,_xll.ohTrigger(trigger))</f>
        <v>1.5358025982553985E-2</v>
      </c>
      <c r="AK1703" s="43" t="e">
        <f>_xll.qlIndexFixing($AA$6,$AE1703,TRUE,trigger)</f>
        <v>#NUM!</v>
      </c>
      <c r="AL1703" s="45" t="e">
        <f t="shared" si="42"/>
        <v>#NUM!</v>
      </c>
    </row>
    <row r="1704" spans="30:38" x14ac:dyDescent="0.2">
      <c r="AD1704" s="122" t="s">
        <v>88</v>
      </c>
      <c r="AE1704" s="40">
        <f>_xll.qlInterestRateIndexFixingDate($AA$21,AF1704)</f>
        <v>51333</v>
      </c>
      <c r="AF1704" s="40">
        <f>_xll.qlCalendarAdvance(calendar,$AF1703,AD1704,,,trigger)</f>
        <v>51335</v>
      </c>
      <c r="AG1704" s="40">
        <f>_xll.qlInterestRateIndexMaturity($AA$21,AF1704,)</f>
        <v>51427</v>
      </c>
      <c r="AH1704" s="43" t="e">
        <f>_xll.qlTenorBasisValue(TenorBasis3M,AF1704,_xll.ohTrigger(trigger,$AA$36))</f>
        <v>#NUM!</v>
      </c>
      <c r="AI1704" s="90" t="e">
        <f>_xll.qlTenorBasisForwardRate(TenorBasis3M,AF1704,_xll.ohTrigger(trigger,$AA$36))</f>
        <v>#NUM!</v>
      </c>
      <c r="AJ1704" s="90">
        <f>_xll.qlIndexFixing($AA$21,$AE1704,TRUE,_xll.ohTrigger(trigger))</f>
        <v>1.5353057964039152E-2</v>
      </c>
      <c r="AK1704" s="43" t="e">
        <f>_xll.qlIndexFixing($AA$6,$AE1704,TRUE,trigger)</f>
        <v>#NUM!</v>
      </c>
      <c r="AL1704" s="45" t="e">
        <f t="shared" si="42"/>
        <v>#NUM!</v>
      </c>
    </row>
    <row r="1705" spans="30:38" x14ac:dyDescent="0.2">
      <c r="AD1705" s="122" t="s">
        <v>88</v>
      </c>
      <c r="AE1705" s="40">
        <f>_xll.qlInterestRateIndexFixingDate($AA$21,AF1705)</f>
        <v>51340</v>
      </c>
      <c r="AF1705" s="40">
        <f>_xll.qlCalendarAdvance(calendar,$AF1704,AD1705,,,trigger)</f>
        <v>51342</v>
      </c>
      <c r="AG1705" s="40">
        <f>_xll.qlInterestRateIndexMaturity($AA$21,AF1705,)</f>
        <v>51434</v>
      </c>
      <c r="AH1705" s="43" t="e">
        <f>_xll.qlTenorBasisValue(TenorBasis3M,AF1705,_xll.ohTrigger(trigger,$AA$36))</f>
        <v>#NUM!</v>
      </c>
      <c r="AI1705" s="90" t="e">
        <f>_xll.qlTenorBasisForwardRate(TenorBasis3M,AF1705,_xll.ohTrigger(trigger,$AA$36))</f>
        <v>#NUM!</v>
      </c>
      <c r="AJ1705" s="90">
        <f>_xll.qlIndexFixing($AA$21,$AE1705,TRUE,_xll.ohTrigger(trigger))</f>
        <v>1.5348133233963239E-2</v>
      </c>
      <c r="AK1705" s="43" t="e">
        <f>_xll.qlIndexFixing($AA$6,$AE1705,TRUE,trigger)</f>
        <v>#NUM!</v>
      </c>
      <c r="AL1705" s="45" t="e">
        <f t="shared" si="42"/>
        <v>#NUM!</v>
      </c>
    </row>
    <row r="1706" spans="30:38" x14ac:dyDescent="0.2">
      <c r="AD1706" s="122" t="s">
        <v>88</v>
      </c>
      <c r="AE1706" s="40">
        <f>_xll.qlInterestRateIndexFixingDate($AA$21,AF1706)</f>
        <v>51347</v>
      </c>
      <c r="AF1706" s="40">
        <f>_xll.qlCalendarAdvance(calendar,$AF1705,AD1706,,,trigger)</f>
        <v>51349</v>
      </c>
      <c r="AG1706" s="40">
        <f>_xll.qlInterestRateIndexMaturity($AA$21,AF1706,)</f>
        <v>51441</v>
      </c>
      <c r="AH1706" s="43" t="e">
        <f>_xll.qlTenorBasisValue(TenorBasis3M,AF1706,_xll.ohTrigger(trigger,$AA$36))</f>
        <v>#NUM!</v>
      </c>
      <c r="AI1706" s="90" t="e">
        <f>_xll.qlTenorBasisForwardRate(TenorBasis3M,AF1706,_xll.ohTrigger(trigger,$AA$36))</f>
        <v>#NUM!</v>
      </c>
      <c r="AJ1706" s="90">
        <f>_xll.qlIndexFixing($AA$21,$AE1706,TRUE,_xll.ohTrigger(trigger))</f>
        <v>1.5343251141407797E-2</v>
      </c>
      <c r="AK1706" s="43" t="e">
        <f>_xll.qlIndexFixing($AA$6,$AE1706,TRUE,trigger)</f>
        <v>#NUM!</v>
      </c>
      <c r="AL1706" s="45" t="e">
        <f t="shared" si="42"/>
        <v>#NUM!</v>
      </c>
    </row>
    <row r="1707" spans="30:38" x14ac:dyDescent="0.2">
      <c r="AD1707" s="122" t="s">
        <v>88</v>
      </c>
      <c r="AE1707" s="40">
        <f>_xll.qlInterestRateIndexFixingDate($AA$21,AF1707)</f>
        <v>51354</v>
      </c>
      <c r="AF1707" s="40">
        <f>_xll.qlCalendarAdvance(calendar,$AF1706,AD1707,,,trigger)</f>
        <v>51356</v>
      </c>
      <c r="AG1707" s="40">
        <f>_xll.qlInterestRateIndexMaturity($AA$21,AF1707,)</f>
        <v>51448</v>
      </c>
      <c r="AH1707" s="43" t="e">
        <f>_xll.qlTenorBasisValue(TenorBasis3M,AF1707,_xll.ohTrigger(trigger,$AA$36))</f>
        <v>#NUM!</v>
      </c>
      <c r="AI1707" s="90" t="e">
        <f>_xll.qlTenorBasisForwardRate(TenorBasis3M,AF1707,_xll.ohTrigger(trigger,$AA$36))</f>
        <v>#NUM!</v>
      </c>
      <c r="AJ1707" s="90">
        <f>_xll.qlIndexFixing($AA$21,$AE1707,TRUE,_xll.ohTrigger(trigger))</f>
        <v>1.5338411035458721E-2</v>
      </c>
      <c r="AK1707" s="43" t="e">
        <f>_xll.qlIndexFixing($AA$6,$AE1707,TRUE,trigger)</f>
        <v>#NUM!</v>
      </c>
      <c r="AL1707" s="45" t="e">
        <f t="shared" si="42"/>
        <v>#NUM!</v>
      </c>
    </row>
    <row r="1708" spans="30:38" x14ac:dyDescent="0.2">
      <c r="AD1708" s="122" t="s">
        <v>88</v>
      </c>
      <c r="AE1708" s="40">
        <f>_xll.qlInterestRateIndexFixingDate($AA$21,AF1708)</f>
        <v>51361</v>
      </c>
      <c r="AF1708" s="40">
        <f>_xll.qlCalendarAdvance(calendar,$AF1707,AD1708,,,trigger)</f>
        <v>51363</v>
      </c>
      <c r="AG1708" s="40">
        <f>_xll.qlInterestRateIndexMaturity($AA$21,AF1708,)</f>
        <v>51455</v>
      </c>
      <c r="AH1708" s="43" t="e">
        <f>_xll.qlTenorBasisValue(TenorBasis3M,AF1708,_xll.ohTrigger(trigger,$AA$36))</f>
        <v>#NUM!</v>
      </c>
      <c r="AI1708" s="90" t="e">
        <f>_xll.qlTenorBasisForwardRate(TenorBasis3M,AF1708,_xll.ohTrigger(trigger,$AA$36))</f>
        <v>#NUM!</v>
      </c>
      <c r="AJ1708" s="90">
        <f>_xll.qlIndexFixing($AA$21,$AE1708,TRUE,_xll.ohTrigger(trigger))</f>
        <v>1.5333612265203642E-2</v>
      </c>
      <c r="AK1708" s="43" t="e">
        <f>_xll.qlIndexFixing($AA$6,$AE1708,TRUE,trigger)</f>
        <v>#NUM!</v>
      </c>
      <c r="AL1708" s="45" t="e">
        <f t="shared" si="42"/>
        <v>#NUM!</v>
      </c>
    </row>
    <row r="1709" spans="30:38" x14ac:dyDescent="0.2">
      <c r="AD1709" s="122" t="s">
        <v>88</v>
      </c>
      <c r="AE1709" s="40">
        <f>_xll.qlInterestRateIndexFixingDate($AA$21,AF1709)</f>
        <v>51368</v>
      </c>
      <c r="AF1709" s="40">
        <f>_xll.qlCalendarAdvance(calendar,$AF1708,AD1709,,,trigger)</f>
        <v>51370</v>
      </c>
      <c r="AG1709" s="40">
        <f>_xll.qlInterestRateIndexMaturity($AA$21,AF1709,)</f>
        <v>51462</v>
      </c>
      <c r="AH1709" s="43" t="e">
        <f>_xll.qlTenorBasisValue(TenorBasis3M,AF1709,_xll.ohTrigger(trigger,$AA$36))</f>
        <v>#NUM!</v>
      </c>
      <c r="AI1709" s="90" t="e">
        <f>_xll.qlTenorBasisForwardRate(TenorBasis3M,AF1709,_xll.ohTrigger(trigger,$AA$36))</f>
        <v>#NUM!</v>
      </c>
      <c r="AJ1709" s="90">
        <f>_xll.qlIndexFixing($AA$21,$AE1709,TRUE,_xll.ohTrigger(trigger))</f>
        <v>1.5328854179740619E-2</v>
      </c>
      <c r="AK1709" s="43" t="e">
        <f>_xll.qlIndexFixing($AA$6,$AE1709,TRUE,trigger)</f>
        <v>#NUM!</v>
      </c>
      <c r="AL1709" s="45" t="e">
        <f t="shared" si="42"/>
        <v>#NUM!</v>
      </c>
    </row>
    <row r="1710" spans="30:38" x14ac:dyDescent="0.2">
      <c r="AD1710" s="122" t="s">
        <v>88</v>
      </c>
      <c r="AE1710" s="40">
        <f>_xll.qlInterestRateIndexFixingDate($AA$21,AF1710)</f>
        <v>51375</v>
      </c>
      <c r="AF1710" s="40">
        <f>_xll.qlCalendarAdvance(calendar,$AF1709,AD1710,,,trigger)</f>
        <v>51377</v>
      </c>
      <c r="AG1710" s="40">
        <f>_xll.qlInterestRateIndexMaturity($AA$21,AF1710,)</f>
        <v>51469</v>
      </c>
      <c r="AH1710" s="43" t="e">
        <f>_xll.qlTenorBasisValue(TenorBasis3M,AF1710,_xll.ohTrigger(trigger,$AA$36))</f>
        <v>#NUM!</v>
      </c>
      <c r="AI1710" s="90" t="e">
        <f>_xll.qlTenorBasisForwardRate(TenorBasis3M,AF1710,_xll.ohTrigger(trigger,$AA$36))</f>
        <v>#NUM!</v>
      </c>
      <c r="AJ1710" s="90">
        <f>_xll.qlIndexFixing($AA$21,$AE1710,TRUE,_xll.ohTrigger(trigger))</f>
        <v>1.5324136128166846E-2</v>
      </c>
      <c r="AK1710" s="43" t="e">
        <f>_xll.qlIndexFixing($AA$6,$AE1710,TRUE,trigger)</f>
        <v>#NUM!</v>
      </c>
      <c r="AL1710" s="45" t="e">
        <f t="shared" si="42"/>
        <v>#NUM!</v>
      </c>
    </row>
    <row r="1711" spans="30:38" x14ac:dyDescent="0.2">
      <c r="AD1711" s="122" t="s">
        <v>88</v>
      </c>
      <c r="AE1711" s="40">
        <f>_xll.qlInterestRateIndexFixingDate($AA$21,AF1711)</f>
        <v>51382</v>
      </c>
      <c r="AF1711" s="40">
        <f>_xll.qlCalendarAdvance(calendar,$AF1710,AD1711,,,trigger)</f>
        <v>51384</v>
      </c>
      <c r="AG1711" s="40">
        <f>_xll.qlInterestRateIndexMaturity($AA$21,AF1711,)</f>
        <v>51475</v>
      </c>
      <c r="AH1711" s="43" t="e">
        <f>_xll.qlTenorBasisValue(TenorBasis3M,AF1711,_xll.ohTrigger(trigger,$AA$36))</f>
        <v>#NUM!</v>
      </c>
      <c r="AI1711" s="90" t="e">
        <f>_xll.qlTenorBasisForwardRate(TenorBasis3M,AF1711,_xll.ohTrigger(trigger,$AA$36))</f>
        <v>#NUM!</v>
      </c>
      <c r="AJ1711" s="90">
        <f>_xll.qlIndexFixing($AA$21,$AE1711,TRUE,_xll.ohTrigger(trigger))</f>
        <v>1.5319458901240757E-2</v>
      </c>
      <c r="AK1711" s="43" t="e">
        <f>_xll.qlIndexFixing($AA$6,$AE1711,TRUE,trigger)</f>
        <v>#NUM!</v>
      </c>
      <c r="AL1711" s="45" t="e">
        <f t="shared" si="42"/>
        <v>#NUM!</v>
      </c>
    </row>
    <row r="1712" spans="30:38" x14ac:dyDescent="0.2">
      <c r="AD1712" s="122" t="s">
        <v>88</v>
      </c>
      <c r="AE1712" s="40">
        <f>_xll.qlInterestRateIndexFixingDate($AA$21,AF1712)</f>
        <v>51389</v>
      </c>
      <c r="AF1712" s="40">
        <f>_xll.qlCalendarAdvance(calendar,$AF1711,AD1712,,,trigger)</f>
        <v>51391</v>
      </c>
      <c r="AG1712" s="40">
        <f>_xll.qlInterestRateIndexMaturity($AA$21,AF1712,)</f>
        <v>51482</v>
      </c>
      <c r="AH1712" s="43" t="e">
        <f>_xll.qlTenorBasisValue(TenorBasis3M,AF1712,_xll.ohTrigger(trigger,$AA$36))</f>
        <v>#NUM!</v>
      </c>
      <c r="AI1712" s="90" t="e">
        <f>_xll.qlTenorBasisForwardRate(TenorBasis3M,AF1712,_xll.ohTrigger(trigger,$AA$36))</f>
        <v>#NUM!</v>
      </c>
      <c r="AJ1712" s="90">
        <f>_xll.qlIndexFixing($AA$21,$AE1712,TRUE,_xll.ohTrigger(trigger))</f>
        <v>1.5314816534031862E-2</v>
      </c>
      <c r="AK1712" s="43" t="e">
        <f>_xll.qlIndexFixing($AA$6,$AE1712,TRUE,trigger)</f>
        <v>#NUM!</v>
      </c>
      <c r="AL1712" s="45" t="e">
        <f t="shared" si="42"/>
        <v>#NUM!</v>
      </c>
    </row>
    <row r="1713" spans="30:38" x14ac:dyDescent="0.2">
      <c r="AD1713" s="122" t="s">
        <v>88</v>
      </c>
      <c r="AE1713" s="40">
        <f>_xll.qlInterestRateIndexFixingDate($AA$21,AF1713)</f>
        <v>51396</v>
      </c>
      <c r="AF1713" s="40">
        <f>_xll.qlCalendarAdvance(calendar,$AF1712,AD1713,,,trigger)</f>
        <v>51398</v>
      </c>
      <c r="AG1713" s="40">
        <f>_xll.qlInterestRateIndexMaturity($AA$21,AF1713,)</f>
        <v>51489</v>
      </c>
      <c r="AH1713" s="43" t="e">
        <f>_xll.qlTenorBasisValue(TenorBasis3M,AF1713,_xll.ohTrigger(trigger,$AA$36))</f>
        <v>#NUM!</v>
      </c>
      <c r="AI1713" s="90" t="e">
        <f>_xll.qlTenorBasisForwardRate(TenorBasis3M,AF1713,_xll.ohTrigger(trigger,$AA$36))</f>
        <v>#NUM!</v>
      </c>
      <c r="AJ1713" s="90">
        <f>_xll.qlIndexFixing($AA$21,$AE1713,TRUE,_xll.ohTrigger(trigger))</f>
        <v>1.5310212266798013E-2</v>
      </c>
      <c r="AK1713" s="43" t="e">
        <f>_xll.qlIndexFixing($AA$6,$AE1713,TRUE,trigger)</f>
        <v>#NUM!</v>
      </c>
      <c r="AL1713" s="45" t="e">
        <f t="shared" si="42"/>
        <v>#NUM!</v>
      </c>
    </row>
    <row r="1714" spans="30:38" x14ac:dyDescent="0.2">
      <c r="AD1714" s="122" t="s">
        <v>88</v>
      </c>
      <c r="AE1714" s="40">
        <f>_xll.qlInterestRateIndexFixingDate($AA$21,AF1714)</f>
        <v>51403</v>
      </c>
      <c r="AF1714" s="40">
        <f>_xll.qlCalendarAdvance(calendar,$AF1713,AD1714,,,trigger)</f>
        <v>51405</v>
      </c>
      <c r="AG1714" s="40">
        <f>_xll.qlInterestRateIndexMaturity($AA$21,AF1714,)</f>
        <v>51497</v>
      </c>
      <c r="AH1714" s="43" t="e">
        <f>_xll.qlTenorBasisValue(TenorBasis3M,AF1714,_xll.ohTrigger(trigger,$AA$36))</f>
        <v>#NUM!</v>
      </c>
      <c r="AI1714" s="90" t="e">
        <f>_xll.qlTenorBasisForwardRate(TenorBasis3M,AF1714,_xll.ohTrigger(trigger,$AA$36))</f>
        <v>#NUM!</v>
      </c>
      <c r="AJ1714" s="90">
        <f>_xll.qlIndexFixing($AA$21,$AE1714,TRUE,_xll.ohTrigger(trigger))</f>
        <v>1.5305651242900911E-2</v>
      </c>
      <c r="AK1714" s="43" t="e">
        <f>_xll.qlIndexFixing($AA$6,$AE1714,TRUE,trigger)</f>
        <v>#NUM!</v>
      </c>
      <c r="AL1714" s="45" t="e">
        <f t="shared" si="42"/>
        <v>#NUM!</v>
      </c>
    </row>
    <row r="1715" spans="30:38" x14ac:dyDescent="0.2">
      <c r="AD1715" s="122" t="s">
        <v>88</v>
      </c>
      <c r="AE1715" s="40">
        <f>_xll.qlInterestRateIndexFixingDate($AA$21,AF1715)</f>
        <v>51410</v>
      </c>
      <c r="AF1715" s="40">
        <f>_xll.qlCalendarAdvance(calendar,$AF1714,AD1715,,,trigger)</f>
        <v>51412</v>
      </c>
      <c r="AG1715" s="40">
        <f>_xll.qlInterestRateIndexMaturity($AA$21,AF1715,)</f>
        <v>51504</v>
      </c>
      <c r="AH1715" s="43" t="e">
        <f>_xll.qlTenorBasisValue(TenorBasis3M,AF1715,_xll.ohTrigger(trigger,$AA$36))</f>
        <v>#NUM!</v>
      </c>
      <c r="AI1715" s="90" t="e">
        <f>_xll.qlTenorBasisForwardRate(TenorBasis3M,AF1715,_xll.ohTrigger(trigger,$AA$36))</f>
        <v>#NUM!</v>
      </c>
      <c r="AJ1715" s="90">
        <f>_xll.qlIndexFixing($AA$21,$AE1715,TRUE,_xll.ohTrigger(trigger))</f>
        <v>1.5301123597727348E-2</v>
      </c>
      <c r="AK1715" s="43" t="e">
        <f>_xll.qlIndexFixing($AA$6,$AE1715,TRUE,trigger)</f>
        <v>#NUM!</v>
      </c>
      <c r="AL1715" s="45" t="e">
        <f t="shared" si="42"/>
        <v>#NUM!</v>
      </c>
    </row>
    <row r="1716" spans="30:38" x14ac:dyDescent="0.2">
      <c r="AD1716" s="122" t="s">
        <v>88</v>
      </c>
      <c r="AE1716" s="40">
        <f>_xll.qlInterestRateIndexFixingDate($AA$21,AF1716)</f>
        <v>51417</v>
      </c>
      <c r="AF1716" s="40">
        <f>_xll.qlCalendarAdvance(calendar,$AF1715,AD1716,,,trigger)</f>
        <v>51419</v>
      </c>
      <c r="AG1716" s="40">
        <f>_xll.qlInterestRateIndexMaturity($AA$21,AF1716,)</f>
        <v>51511</v>
      </c>
      <c r="AH1716" s="43" t="e">
        <f>_xll.qlTenorBasisValue(TenorBasis3M,AF1716,_xll.ohTrigger(trigger,$AA$36))</f>
        <v>#NUM!</v>
      </c>
      <c r="AI1716" s="90" t="e">
        <f>_xll.qlTenorBasisForwardRate(TenorBasis3M,AF1716,_xll.ohTrigger(trigger,$AA$36))</f>
        <v>#NUM!</v>
      </c>
      <c r="AJ1716" s="90">
        <f>_xll.qlIndexFixing($AA$21,$AE1716,TRUE,_xll.ohTrigger(trigger))</f>
        <v>1.5296632242391008E-2</v>
      </c>
      <c r="AK1716" s="43" t="e">
        <f>_xll.qlIndexFixing($AA$6,$AE1716,TRUE,trigger)</f>
        <v>#NUM!</v>
      </c>
      <c r="AL1716" s="45" t="e">
        <f t="shared" si="42"/>
        <v>#NUM!</v>
      </c>
    </row>
    <row r="1717" spans="30:38" x14ac:dyDescent="0.2">
      <c r="AD1717" s="122" t="s">
        <v>88</v>
      </c>
      <c r="AE1717" s="40">
        <f>_xll.qlInterestRateIndexFixingDate($AA$21,AF1717)</f>
        <v>51424</v>
      </c>
      <c r="AF1717" s="40">
        <f>_xll.qlCalendarAdvance(calendar,$AF1716,AD1717,,,trigger)</f>
        <v>51426</v>
      </c>
      <c r="AG1717" s="40">
        <f>_xll.qlInterestRateIndexMaturity($AA$21,AF1717,)</f>
        <v>51518</v>
      </c>
      <c r="AH1717" s="43" t="e">
        <f>_xll.qlTenorBasisValue(TenorBasis3M,AF1717,_xll.ohTrigger(trigger,$AA$36))</f>
        <v>#NUM!</v>
      </c>
      <c r="AI1717" s="90" t="e">
        <f>_xll.qlTenorBasisForwardRate(TenorBasis3M,AF1717,_xll.ohTrigger(trigger,$AA$36))</f>
        <v>#NUM!</v>
      </c>
      <c r="AJ1717" s="90">
        <f>_xll.qlIndexFixing($AA$21,$AE1717,TRUE,_xll.ohTrigger(trigger))</f>
        <v>1.5292177108466625E-2</v>
      </c>
      <c r="AK1717" s="43" t="e">
        <f>_xll.qlIndexFixing($AA$6,$AE1717,TRUE,trigger)</f>
        <v>#NUM!</v>
      </c>
      <c r="AL1717" s="45" t="e">
        <f t="shared" si="42"/>
        <v>#NUM!</v>
      </c>
    </row>
    <row r="1718" spans="30:38" x14ac:dyDescent="0.2">
      <c r="AD1718" s="122" t="s">
        <v>88</v>
      </c>
      <c r="AE1718" s="40">
        <f>_xll.qlInterestRateIndexFixingDate($AA$21,AF1718)</f>
        <v>51431</v>
      </c>
      <c r="AF1718" s="40">
        <f>_xll.qlCalendarAdvance(calendar,$AF1717,AD1718,,,trigger)</f>
        <v>51433</v>
      </c>
      <c r="AG1718" s="40">
        <f>_xll.qlInterestRateIndexMaturity($AA$21,AF1718,)</f>
        <v>51525</v>
      </c>
      <c r="AH1718" s="43" t="e">
        <f>_xll.qlTenorBasisValue(TenorBasis3M,AF1718,_xll.ohTrigger(trigger,$AA$36))</f>
        <v>#NUM!</v>
      </c>
      <c r="AI1718" s="90" t="e">
        <f>_xll.qlTenorBasisForwardRate(TenorBasis3M,AF1718,_xll.ohTrigger(trigger,$AA$36))</f>
        <v>#NUM!</v>
      </c>
      <c r="AJ1718" s="90">
        <f>_xll.qlIndexFixing($AA$21,$AE1718,TRUE,_xll.ohTrigger(trigger))</f>
        <v>1.5287758195832555E-2</v>
      </c>
      <c r="AK1718" s="43" t="e">
        <f>_xll.qlIndexFixing($AA$6,$AE1718,TRUE,trigger)</f>
        <v>#NUM!</v>
      </c>
      <c r="AL1718" s="45" t="e">
        <f t="shared" si="42"/>
        <v>#NUM!</v>
      </c>
    </row>
    <row r="1719" spans="30:38" x14ac:dyDescent="0.2">
      <c r="AD1719" s="122" t="s">
        <v>88</v>
      </c>
      <c r="AE1719" s="40">
        <f>_xll.qlInterestRateIndexFixingDate($AA$21,AF1719)</f>
        <v>51438</v>
      </c>
      <c r="AF1719" s="40">
        <f>_xll.qlCalendarAdvance(calendar,$AF1718,AD1719,,,trigger)</f>
        <v>51440</v>
      </c>
      <c r="AG1719" s="40">
        <f>_xll.qlInterestRateIndexMaturity($AA$21,AF1719,)</f>
        <v>51532</v>
      </c>
      <c r="AH1719" s="43" t="e">
        <f>_xll.qlTenorBasisValue(TenorBasis3M,AF1719,_xll.ohTrigger(trigger,$AA$36))</f>
        <v>#NUM!</v>
      </c>
      <c r="AI1719" s="90" t="e">
        <f>_xll.qlTenorBasisForwardRate(TenorBasis3M,AF1719,_xll.ohTrigger(trigger,$AA$36))</f>
        <v>#NUM!</v>
      </c>
      <c r="AJ1719" s="90">
        <f>_xll.qlIndexFixing($AA$21,$AE1719,TRUE,_xll.ohTrigger(trigger))</f>
        <v>1.5283375504365423E-2</v>
      </c>
      <c r="AK1719" s="43" t="e">
        <f>_xll.qlIndexFixing($AA$6,$AE1719,TRUE,trigger)</f>
        <v>#NUM!</v>
      </c>
      <c r="AL1719" s="45" t="e">
        <f t="shared" si="42"/>
        <v>#NUM!</v>
      </c>
    </row>
    <row r="1720" spans="30:38" x14ac:dyDescent="0.2">
      <c r="AD1720" s="122" t="s">
        <v>88</v>
      </c>
      <c r="AE1720" s="40">
        <f>_xll.qlInterestRateIndexFixingDate($AA$21,AF1720)</f>
        <v>51445</v>
      </c>
      <c r="AF1720" s="40">
        <f>_xll.qlCalendarAdvance(calendar,$AF1719,AD1720,,,trigger)</f>
        <v>51447</v>
      </c>
      <c r="AG1720" s="40">
        <f>_xll.qlInterestRateIndexMaturity($AA$21,AF1720,)</f>
        <v>51539</v>
      </c>
      <c r="AH1720" s="43" t="e">
        <f>_xll.qlTenorBasisValue(TenorBasis3M,AF1720,_xll.ohTrigger(trigger,$AA$36))</f>
        <v>#NUM!</v>
      </c>
      <c r="AI1720" s="90" t="e">
        <f>_xll.qlTenorBasisForwardRate(TenorBasis3M,AF1720,_xll.ohTrigger(trigger,$AA$36))</f>
        <v>#NUM!</v>
      </c>
      <c r="AJ1720" s="90">
        <f>_xll.qlIndexFixing($AA$21,$AE1720,TRUE,_xll.ohTrigger(trigger))</f>
        <v>1.5279029033946189E-2</v>
      </c>
      <c r="AK1720" s="43" t="e">
        <f>_xll.qlIndexFixing($AA$6,$AE1720,TRUE,trigger)</f>
        <v>#NUM!</v>
      </c>
      <c r="AL1720" s="45" t="e">
        <f t="shared" si="42"/>
        <v>#NUM!</v>
      </c>
    </row>
    <row r="1721" spans="30:38" x14ac:dyDescent="0.2">
      <c r="AD1721" s="122" t="s">
        <v>88</v>
      </c>
      <c r="AE1721" s="40">
        <f>_xll.qlInterestRateIndexFixingDate($AA$21,AF1721)</f>
        <v>51452</v>
      </c>
      <c r="AF1721" s="40">
        <f>_xll.qlCalendarAdvance(calendar,$AF1720,AD1721,,,trigger)</f>
        <v>51454</v>
      </c>
      <c r="AG1721" s="40">
        <f>_xll.qlInterestRateIndexMaturity($AA$21,AF1721,)</f>
        <v>51546</v>
      </c>
      <c r="AH1721" s="43" t="e">
        <f>_xll.qlTenorBasisValue(TenorBasis3M,AF1721,_xll.ohTrigger(trigger,$AA$36))</f>
        <v>#NUM!</v>
      </c>
      <c r="AI1721" s="90" t="e">
        <f>_xll.qlTenorBasisForwardRate(TenorBasis3M,AF1721,_xll.ohTrigger(trigger,$AA$36))</f>
        <v>#NUM!</v>
      </c>
      <c r="AJ1721" s="90">
        <f>_xll.qlIndexFixing($AA$21,$AE1721,TRUE,_xll.ohTrigger(trigger))</f>
        <v>1.5274718784450608E-2</v>
      </c>
      <c r="AK1721" s="43" t="e">
        <f>_xll.qlIndexFixing($AA$6,$AE1721,TRUE,trigger)</f>
        <v>#NUM!</v>
      </c>
      <c r="AL1721" s="45" t="e">
        <f t="shared" si="42"/>
        <v>#NUM!</v>
      </c>
    </row>
    <row r="1722" spans="30:38" x14ac:dyDescent="0.2">
      <c r="AD1722" s="122" t="s">
        <v>88</v>
      </c>
      <c r="AE1722" s="40">
        <f>_xll.qlInterestRateIndexFixingDate($AA$21,AF1722)</f>
        <v>51459</v>
      </c>
      <c r="AF1722" s="40">
        <f>_xll.qlCalendarAdvance(calendar,$AF1721,AD1722,,,trigger)</f>
        <v>51461</v>
      </c>
      <c r="AG1722" s="40">
        <f>_xll.qlInterestRateIndexMaturity($AA$21,AF1722,)</f>
        <v>51553</v>
      </c>
      <c r="AH1722" s="43" t="e">
        <f>_xll.qlTenorBasisValue(TenorBasis3M,AF1722,_xll.ohTrigger(trigger,$AA$36))</f>
        <v>#NUM!</v>
      </c>
      <c r="AI1722" s="90" t="e">
        <f>_xll.qlTenorBasisForwardRate(TenorBasis3M,AF1722,_xll.ohTrigger(trigger,$AA$36))</f>
        <v>#NUM!</v>
      </c>
      <c r="AJ1722" s="90">
        <f>_xll.qlIndexFixing($AA$21,$AE1722,TRUE,_xll.ohTrigger(trigger))</f>
        <v>1.5270444755762251E-2</v>
      </c>
      <c r="AK1722" s="43" t="e">
        <f>_xll.qlIndexFixing($AA$6,$AE1722,TRUE,trigger)</f>
        <v>#NUM!</v>
      </c>
      <c r="AL1722" s="45" t="e">
        <f t="shared" si="42"/>
        <v>#NUM!</v>
      </c>
    </row>
    <row r="1723" spans="30:38" x14ac:dyDescent="0.2">
      <c r="AD1723" s="122" t="s">
        <v>88</v>
      </c>
      <c r="AE1723" s="40">
        <f>_xll.qlInterestRateIndexFixingDate($AA$21,AF1723)</f>
        <v>51466</v>
      </c>
      <c r="AF1723" s="40">
        <f>_xll.qlCalendarAdvance(calendar,$AF1722,AD1723,,,trigger)</f>
        <v>51468</v>
      </c>
      <c r="AG1723" s="40">
        <f>_xll.qlInterestRateIndexMaturity($AA$21,AF1723,)</f>
        <v>51560</v>
      </c>
      <c r="AH1723" s="43" t="e">
        <f>_xll.qlTenorBasisValue(TenorBasis3M,AF1723,_xll.ohTrigger(trigger,$AA$36))</f>
        <v>#NUM!</v>
      </c>
      <c r="AI1723" s="90" t="e">
        <f>_xll.qlTenorBasisForwardRate(TenorBasis3M,AF1723,_xll.ohTrigger(trigger,$AA$36))</f>
        <v>#NUM!</v>
      </c>
      <c r="AJ1723" s="90">
        <f>_xll.qlIndexFixing($AA$21,$AE1723,TRUE,_xll.ohTrigger(trigger))</f>
        <v>1.5266206947763818E-2</v>
      </c>
      <c r="AK1723" s="43" t="e">
        <f>_xll.qlIndexFixing($AA$6,$AE1723,TRUE,trigger)</f>
        <v>#NUM!</v>
      </c>
      <c r="AL1723" s="45" t="e">
        <f t="shared" si="42"/>
        <v>#NUM!</v>
      </c>
    </row>
    <row r="1724" spans="30:38" x14ac:dyDescent="0.2">
      <c r="AD1724" s="122" t="s">
        <v>88</v>
      </c>
      <c r="AE1724" s="40">
        <f>_xll.qlInterestRateIndexFixingDate($AA$21,AF1724)</f>
        <v>51473</v>
      </c>
      <c r="AF1724" s="40">
        <f>_xll.qlCalendarAdvance(calendar,$AF1723,AD1724,,,trigger)</f>
        <v>51475</v>
      </c>
      <c r="AG1724" s="40">
        <f>_xll.qlInterestRateIndexMaturity($AA$21,AF1724,)</f>
        <v>51565</v>
      </c>
      <c r="AH1724" s="43" t="e">
        <f>_xll.qlTenorBasisValue(TenorBasis3M,AF1724,_xll.ohTrigger(trigger,$AA$36))</f>
        <v>#NUM!</v>
      </c>
      <c r="AI1724" s="90" t="e">
        <f>_xll.qlTenorBasisForwardRate(TenorBasis3M,AF1724,_xll.ohTrigger(trigger,$AA$36))</f>
        <v>#NUM!</v>
      </c>
      <c r="AJ1724" s="90">
        <f>_xll.qlIndexFixing($AA$21,$AE1724,TRUE,_xll.ohTrigger(trigger))</f>
        <v>1.5261945943482402E-2</v>
      </c>
      <c r="AK1724" s="43" t="e">
        <f>_xll.qlIndexFixing($AA$6,$AE1724,TRUE,trigger)</f>
        <v>#NUM!</v>
      </c>
      <c r="AL1724" s="45" t="e">
        <f t="shared" si="42"/>
        <v>#NUM!</v>
      </c>
    </row>
    <row r="1725" spans="30:38" x14ac:dyDescent="0.2">
      <c r="AD1725" s="122" t="s">
        <v>88</v>
      </c>
      <c r="AE1725" s="40">
        <f>_xll.qlInterestRateIndexFixingDate($AA$21,AF1725)</f>
        <v>51480</v>
      </c>
      <c r="AF1725" s="40">
        <f>_xll.qlCalendarAdvance(calendar,$AF1724,AD1725,,,trigger)</f>
        <v>51482</v>
      </c>
      <c r="AG1725" s="40">
        <f>_xll.qlInterestRateIndexMaturity($AA$21,AF1725,)</f>
        <v>51572</v>
      </c>
      <c r="AH1725" s="43" t="e">
        <f>_xll.qlTenorBasisValue(TenorBasis3M,AF1725,_xll.ohTrigger(trigger,$AA$36))</f>
        <v>#NUM!</v>
      </c>
      <c r="AI1725" s="90" t="e">
        <f>_xll.qlTenorBasisForwardRate(TenorBasis3M,AF1725,_xll.ohTrigger(trigger,$AA$36))</f>
        <v>#NUM!</v>
      </c>
      <c r="AJ1725" s="90">
        <f>_xll.qlIndexFixing($AA$21,$AE1725,TRUE,_xll.ohTrigger(trigger))</f>
        <v>1.5257775755055825E-2</v>
      </c>
      <c r="AK1725" s="43" t="e">
        <f>_xll.qlIndexFixing($AA$6,$AE1725,TRUE,trigger)</f>
        <v>#NUM!</v>
      </c>
      <c r="AL1725" s="45" t="e">
        <f t="shared" si="42"/>
        <v>#NUM!</v>
      </c>
    </row>
    <row r="1726" spans="30:38" x14ac:dyDescent="0.2">
      <c r="AD1726" s="122" t="s">
        <v>88</v>
      </c>
      <c r="AE1726" s="40">
        <f>_xll.qlInterestRateIndexFixingDate($AA$21,AF1726)</f>
        <v>51487</v>
      </c>
      <c r="AF1726" s="40">
        <f>_xll.qlCalendarAdvance(calendar,$AF1725,AD1726,,,trigger)</f>
        <v>51489</v>
      </c>
      <c r="AG1726" s="40">
        <f>_xll.qlInterestRateIndexMaturity($AA$21,AF1726,)</f>
        <v>51579</v>
      </c>
      <c r="AH1726" s="43" t="e">
        <f>_xll.qlTenorBasisValue(TenorBasis3M,AF1726,_xll.ohTrigger(trigger,$AA$36))</f>
        <v>#NUM!</v>
      </c>
      <c r="AI1726" s="90" t="e">
        <f>_xll.qlTenorBasisForwardRate(TenorBasis3M,AF1726,_xll.ohTrigger(trigger,$AA$36))</f>
        <v>#NUM!</v>
      </c>
      <c r="AJ1726" s="90">
        <f>_xll.qlIndexFixing($AA$21,$AE1726,TRUE,_xll.ohTrigger(trigger))</f>
        <v>1.52536417838256E-2</v>
      </c>
      <c r="AK1726" s="43" t="e">
        <f>_xll.qlIndexFixing($AA$6,$AE1726,TRUE,trigger)</f>
        <v>#NUM!</v>
      </c>
      <c r="AL1726" s="45" t="e">
        <f t="shared" si="42"/>
        <v>#NUM!</v>
      </c>
    </row>
    <row r="1727" spans="30:38" x14ac:dyDescent="0.2">
      <c r="AD1727" s="122" t="s">
        <v>88</v>
      </c>
      <c r="AE1727" s="40">
        <f>_xll.qlInterestRateIndexFixingDate($AA$21,AF1727)</f>
        <v>51491</v>
      </c>
      <c r="AF1727" s="40">
        <f>_xll.qlCalendarAdvance(calendar,$AF1726,AD1727,,,trigger)</f>
        <v>51497</v>
      </c>
      <c r="AG1727" s="40">
        <f>_xll.qlInterestRateIndexMaturity($AA$21,AF1727,)</f>
        <v>51587</v>
      </c>
      <c r="AH1727" s="43" t="e">
        <f>_xll.qlTenorBasisValue(TenorBasis3M,AF1727,_xll.ohTrigger(trigger,$AA$36))</f>
        <v>#NUM!</v>
      </c>
      <c r="AI1727" s="90" t="e">
        <f>_xll.qlTenorBasisForwardRate(TenorBasis3M,AF1727,_xll.ohTrigger(trigger,$AA$36))</f>
        <v>#NUM!</v>
      </c>
      <c r="AJ1727" s="90">
        <f>_xll.qlIndexFixing($AA$21,$AE1727,TRUE,_xll.ohTrigger(trigger))</f>
        <v>1.5248961592719823E-2</v>
      </c>
      <c r="AK1727" s="43" t="e">
        <f>_xll.qlIndexFixing($AA$6,$AE1727,TRUE,trigger)</f>
        <v>#NUM!</v>
      </c>
      <c r="AL1727" s="45" t="e">
        <f t="shared" si="42"/>
        <v>#NUM!</v>
      </c>
    </row>
    <row r="1728" spans="30:38" x14ac:dyDescent="0.2">
      <c r="AD1728" s="122" t="s">
        <v>88</v>
      </c>
      <c r="AE1728" s="40">
        <f>_xll.qlInterestRateIndexFixingDate($AA$21,AF1728)</f>
        <v>51501</v>
      </c>
      <c r="AF1728" s="40">
        <f>_xll.qlCalendarAdvance(calendar,$AF1727,AD1728,,,trigger)</f>
        <v>51504</v>
      </c>
      <c r="AG1728" s="40">
        <f>_xll.qlInterestRateIndexMaturity($AA$21,AF1728,)</f>
        <v>51594</v>
      </c>
      <c r="AH1728" s="43" t="e">
        <f>_xll.qlTenorBasisValue(TenorBasis3M,AF1728,_xll.ohTrigger(trigger,$AA$36))</f>
        <v>#NUM!</v>
      </c>
      <c r="AI1728" s="90" t="e">
        <f>_xll.qlTenorBasisForwardRate(TenorBasis3M,AF1728,_xll.ohTrigger(trigger,$AA$36))</f>
        <v>#NUM!</v>
      </c>
      <c r="AJ1728" s="90">
        <f>_xll.qlIndexFixing($AA$21,$AE1728,TRUE,_xll.ohTrigger(trigger))</f>
        <v>1.5244905229392813E-2</v>
      </c>
      <c r="AK1728" s="43" t="e">
        <f>_xll.qlIndexFixing($AA$6,$AE1728,TRUE,trigger)</f>
        <v>#NUM!</v>
      </c>
      <c r="AL1728" s="45" t="e">
        <f t="shared" si="42"/>
        <v>#NUM!</v>
      </c>
    </row>
    <row r="1729" spans="30:38" x14ac:dyDescent="0.2">
      <c r="AD1729" s="122" t="s">
        <v>88</v>
      </c>
      <c r="AE1729" s="40">
        <f>_xll.qlInterestRateIndexFixingDate($AA$21,AF1729)</f>
        <v>51509</v>
      </c>
      <c r="AF1729" s="40">
        <f>_xll.qlCalendarAdvance(calendar,$AF1728,AD1729,,,trigger)</f>
        <v>51511</v>
      </c>
      <c r="AG1729" s="40">
        <f>_xll.qlInterestRateIndexMaturity($AA$21,AF1729,)</f>
        <v>51601</v>
      </c>
      <c r="AH1729" s="43" t="e">
        <f>_xll.qlTenorBasisValue(TenorBasis3M,AF1729,_xll.ohTrigger(trigger,$AA$36))</f>
        <v>#NUM!</v>
      </c>
      <c r="AI1729" s="90" t="e">
        <f>_xll.qlTenorBasisForwardRate(TenorBasis3M,AF1729,_xll.ohTrigger(trigger,$AA$36))</f>
        <v>#NUM!</v>
      </c>
      <c r="AJ1729" s="90">
        <f>_xll.qlIndexFixing($AA$21,$AE1729,TRUE,_xll.ohTrigger(trigger))</f>
        <v>1.5240885082913103E-2</v>
      </c>
      <c r="AK1729" s="43" t="e">
        <f>_xll.qlIndexFixing($AA$6,$AE1729,TRUE,trigger)</f>
        <v>#NUM!</v>
      </c>
      <c r="AL1729" s="45" t="e">
        <f t="shared" si="42"/>
        <v>#NUM!</v>
      </c>
    </row>
    <row r="1730" spans="30:38" x14ac:dyDescent="0.2">
      <c r="AD1730" s="122" t="s">
        <v>88</v>
      </c>
      <c r="AE1730" s="40">
        <f>_xll.qlInterestRateIndexFixingDate($AA$21,AF1730)</f>
        <v>51516</v>
      </c>
      <c r="AF1730" s="40">
        <f>_xll.qlCalendarAdvance(calendar,$AF1729,AD1730,,,trigger)</f>
        <v>51518</v>
      </c>
      <c r="AG1730" s="40">
        <f>_xll.qlInterestRateIndexMaturity($AA$21,AF1730,)</f>
        <v>51608</v>
      </c>
      <c r="AH1730" s="43" t="e">
        <f>_xll.qlTenorBasisValue(TenorBasis3M,AF1730,_xll.ohTrigger(trigger,$AA$36))</f>
        <v>#NUM!</v>
      </c>
      <c r="AI1730" s="90" t="e">
        <f>_xll.qlTenorBasisForwardRate(TenorBasis3M,AF1730,_xll.ohTrigger(trigger,$AA$36))</f>
        <v>#NUM!</v>
      </c>
      <c r="AJ1730" s="90">
        <f>_xll.qlIndexFixing($AA$21,$AE1730,TRUE,_xll.ohTrigger(trigger))</f>
        <v>1.5236901153174109E-2</v>
      </c>
      <c r="AK1730" s="43" t="e">
        <f>_xll.qlIndexFixing($AA$6,$AE1730,TRUE,trigger)</f>
        <v>#NUM!</v>
      </c>
      <c r="AL1730" s="45" t="e">
        <f t="shared" si="42"/>
        <v>#NUM!</v>
      </c>
    </row>
    <row r="1731" spans="30:38" x14ac:dyDescent="0.2">
      <c r="AD1731" s="122" t="s">
        <v>88</v>
      </c>
      <c r="AE1731" s="40">
        <f>_xll.qlInterestRateIndexFixingDate($AA$21,AF1731)</f>
        <v>51523</v>
      </c>
      <c r="AF1731" s="40">
        <f>_xll.qlCalendarAdvance(calendar,$AF1730,AD1731,,,trigger)</f>
        <v>51525</v>
      </c>
      <c r="AG1731" s="40">
        <f>_xll.qlInterestRateIndexMaturity($AA$21,AF1731,)</f>
        <v>51615</v>
      </c>
      <c r="AH1731" s="43" t="e">
        <f>_xll.qlTenorBasisValue(TenorBasis3M,AF1731,_xll.ohTrigger(trigger,$AA$36))</f>
        <v>#NUM!</v>
      </c>
      <c r="AI1731" s="90" t="e">
        <f>_xll.qlTenorBasisForwardRate(TenorBasis3M,AF1731,_xll.ohTrigger(trigger,$AA$36))</f>
        <v>#NUM!</v>
      </c>
      <c r="AJ1731" s="90">
        <f>_xll.qlIndexFixing($AA$21,$AE1731,TRUE,_xll.ohTrigger(trigger))</f>
        <v>1.5232953440066588E-2</v>
      </c>
      <c r="AK1731" s="43" t="e">
        <f>_xll.qlIndexFixing($AA$6,$AE1731,TRUE,trigger)</f>
        <v>#NUM!</v>
      </c>
      <c r="AL1731" s="45" t="e">
        <f t="shared" si="42"/>
        <v>#NUM!</v>
      </c>
    </row>
    <row r="1732" spans="30:38" x14ac:dyDescent="0.2">
      <c r="AD1732" s="122" t="s">
        <v>88</v>
      </c>
      <c r="AE1732" s="40">
        <f>_xll.qlInterestRateIndexFixingDate($AA$21,AF1732)</f>
        <v>51530</v>
      </c>
      <c r="AF1732" s="40">
        <f>_xll.qlCalendarAdvance(calendar,$AF1731,AD1732,,,trigger)</f>
        <v>51532</v>
      </c>
      <c r="AG1732" s="40">
        <f>_xll.qlInterestRateIndexMaturity($AA$21,AF1732,)</f>
        <v>51621</v>
      </c>
      <c r="AH1732" s="43" t="e">
        <f>_xll.qlTenorBasisValue(TenorBasis3M,AF1732,_xll.ohTrigger(trigger,$AA$36))</f>
        <v>#NUM!</v>
      </c>
      <c r="AI1732" s="90" t="e">
        <f>_xll.qlTenorBasisForwardRate(TenorBasis3M,AF1732,_xll.ohTrigger(trigger,$AA$36))</f>
        <v>#NUM!</v>
      </c>
      <c r="AJ1732" s="90">
        <f>_xll.qlIndexFixing($AA$21,$AE1732,TRUE,_xll.ohTrigger(trigger))</f>
        <v>1.5228992907838908E-2</v>
      </c>
      <c r="AK1732" s="43" t="e">
        <f>_xll.qlIndexFixing($AA$6,$AE1732,TRUE,trigger)</f>
        <v>#NUM!</v>
      </c>
      <c r="AL1732" s="45" t="e">
        <f t="shared" ref="AL1732:AL1795" si="43">(AJ1732-AK1732)*10000</f>
        <v>#NUM!</v>
      </c>
    </row>
    <row r="1733" spans="30:38" x14ac:dyDescent="0.2">
      <c r="AD1733" s="122" t="s">
        <v>88</v>
      </c>
      <c r="AE1733" s="40">
        <f>_xll.qlInterestRateIndexFixingDate($AA$21,AF1733)</f>
        <v>51537</v>
      </c>
      <c r="AF1733" s="40">
        <f>_xll.qlCalendarAdvance(calendar,$AF1732,AD1733,,,trigger)</f>
        <v>51539</v>
      </c>
      <c r="AG1733" s="40">
        <f>_xll.qlInterestRateIndexMaturity($AA$21,AF1733,)</f>
        <v>51628</v>
      </c>
      <c r="AH1733" s="43" t="e">
        <f>_xll.qlTenorBasisValue(TenorBasis3M,AF1733,_xll.ohTrigger(trigger,$AA$36))</f>
        <v>#NUM!</v>
      </c>
      <c r="AI1733" s="90" t="e">
        <f>_xll.qlTenorBasisForwardRate(TenorBasis3M,AF1733,_xll.ohTrigger(trigger,$AA$36))</f>
        <v>#NUM!</v>
      </c>
      <c r="AJ1733" s="90">
        <f>_xll.qlIndexFixing($AA$21,$AE1733,TRUE,_xll.ohTrigger(trigger))</f>
        <v>1.5225115204508338E-2</v>
      </c>
      <c r="AK1733" s="43" t="e">
        <f>_xll.qlIndexFixing($AA$6,$AE1733,TRUE,trigger)</f>
        <v>#NUM!</v>
      </c>
      <c r="AL1733" s="45" t="e">
        <f t="shared" si="43"/>
        <v>#NUM!</v>
      </c>
    </row>
    <row r="1734" spans="30:38" x14ac:dyDescent="0.2">
      <c r="AD1734" s="122" t="s">
        <v>88</v>
      </c>
      <c r="AE1734" s="40">
        <f>_xll.qlInterestRateIndexFixingDate($AA$21,AF1734)</f>
        <v>51544</v>
      </c>
      <c r="AF1734" s="40">
        <f>_xll.qlCalendarAdvance(calendar,$AF1733,AD1734,,,trigger)</f>
        <v>51546</v>
      </c>
      <c r="AG1734" s="40">
        <f>_xll.qlInterestRateIndexMaturity($AA$21,AF1734,)</f>
        <v>51635</v>
      </c>
      <c r="AH1734" s="43" t="e">
        <f>_xll.qlTenorBasisValue(TenorBasis3M,AF1734,_xll.ohTrigger(trigger,$AA$36))</f>
        <v>#NUM!</v>
      </c>
      <c r="AI1734" s="90" t="e">
        <f>_xll.qlTenorBasisForwardRate(TenorBasis3M,AF1734,_xll.ohTrigger(trigger,$AA$36))</f>
        <v>#NUM!</v>
      </c>
      <c r="AJ1734" s="90">
        <f>_xll.qlIndexFixing($AA$21,$AE1734,TRUE,_xll.ohTrigger(trigger))</f>
        <v>1.5221273715928518E-2</v>
      </c>
      <c r="AK1734" s="43" t="e">
        <f>_xll.qlIndexFixing($AA$6,$AE1734,TRUE,trigger)</f>
        <v>#NUM!</v>
      </c>
      <c r="AL1734" s="45" t="e">
        <f t="shared" si="43"/>
        <v>#NUM!</v>
      </c>
    </row>
    <row r="1735" spans="30:38" x14ac:dyDescent="0.2">
      <c r="AD1735" s="122" t="s">
        <v>88</v>
      </c>
      <c r="AE1735" s="40">
        <f>_xll.qlInterestRateIndexFixingDate($AA$21,AF1735)</f>
        <v>51551</v>
      </c>
      <c r="AF1735" s="40">
        <f>_xll.qlCalendarAdvance(calendar,$AF1734,AD1735,,,trigger)</f>
        <v>51553</v>
      </c>
      <c r="AG1735" s="40">
        <f>_xll.qlInterestRateIndexMaturity($AA$21,AF1735,)</f>
        <v>51642</v>
      </c>
      <c r="AH1735" s="43" t="e">
        <f>_xll.qlTenorBasisValue(TenorBasis3M,AF1735,_xll.ohTrigger(trigger,$AA$36))</f>
        <v>#NUM!</v>
      </c>
      <c r="AI1735" s="90" t="e">
        <f>_xll.qlTenorBasisForwardRate(TenorBasis3M,AF1735,_xll.ohTrigger(trigger,$AA$36))</f>
        <v>#NUM!</v>
      </c>
      <c r="AJ1735" s="90">
        <f>_xll.qlIndexFixing($AA$21,$AE1735,TRUE,_xll.ohTrigger(trigger))</f>
        <v>1.5217468441998852E-2</v>
      </c>
      <c r="AK1735" s="43" t="e">
        <f>_xll.qlIndexFixing($AA$6,$AE1735,TRUE,trigger)</f>
        <v>#NUM!</v>
      </c>
      <c r="AL1735" s="45" t="e">
        <f t="shared" si="43"/>
        <v>#NUM!</v>
      </c>
    </row>
    <row r="1736" spans="30:38" x14ac:dyDescent="0.2">
      <c r="AD1736" s="122" t="s">
        <v>88</v>
      </c>
      <c r="AE1736" s="40">
        <f>_xll.qlInterestRateIndexFixingDate($AA$21,AF1736)</f>
        <v>51558</v>
      </c>
      <c r="AF1736" s="40">
        <f>_xll.qlCalendarAdvance(calendar,$AF1735,AD1736,,,trigger)</f>
        <v>51560</v>
      </c>
      <c r="AG1736" s="40">
        <f>_xll.qlInterestRateIndexMaturity($AA$21,AF1736,)</f>
        <v>51652</v>
      </c>
      <c r="AH1736" s="43" t="e">
        <f>_xll.qlTenorBasisValue(TenorBasis3M,AF1736,_xll.ohTrigger(trigger,$AA$36))</f>
        <v>#NUM!</v>
      </c>
      <c r="AI1736" s="90" t="e">
        <f>_xll.qlTenorBasisForwardRate(TenorBasis3M,AF1736,_xll.ohTrigger(trigger,$AA$36))</f>
        <v>#NUM!</v>
      </c>
      <c r="AJ1736" s="90">
        <f>_xll.qlIndexFixing($AA$21,$AE1736,TRUE,_xll.ohTrigger(trigger))</f>
        <v>1.5213876295501002E-2</v>
      </c>
      <c r="AK1736" s="43" t="e">
        <f>_xll.qlIndexFixing($AA$6,$AE1736,TRUE,trigger)</f>
        <v>#NUM!</v>
      </c>
      <c r="AL1736" s="45" t="e">
        <f t="shared" si="43"/>
        <v>#NUM!</v>
      </c>
    </row>
    <row r="1737" spans="30:38" x14ac:dyDescent="0.2">
      <c r="AD1737" s="122" t="s">
        <v>88</v>
      </c>
      <c r="AE1737" s="40">
        <f>_xll.qlInterestRateIndexFixingDate($AA$21,AF1737)</f>
        <v>51565</v>
      </c>
      <c r="AF1737" s="40">
        <f>_xll.qlCalendarAdvance(calendar,$AF1736,AD1737,,,trigger)</f>
        <v>51567</v>
      </c>
      <c r="AG1737" s="40">
        <f>_xll.qlInterestRateIndexMaturity($AA$21,AF1737,)</f>
        <v>51659</v>
      </c>
      <c r="AH1737" s="43" t="e">
        <f>_xll.qlTenorBasisValue(TenorBasis3M,AF1737,_xll.ohTrigger(trigger,$AA$36))</f>
        <v>#NUM!</v>
      </c>
      <c r="AI1737" s="90" t="e">
        <f>_xll.qlTenorBasisForwardRate(TenorBasis3M,AF1737,_xll.ohTrigger(trigger,$AA$36))</f>
        <v>#NUM!</v>
      </c>
      <c r="AJ1737" s="90">
        <f>_xll.qlIndexFixing($AA$21,$AE1737,TRUE,_xll.ohTrigger(trigger))</f>
        <v>1.5210150739442567E-2</v>
      </c>
      <c r="AK1737" s="43" t="e">
        <f>_xll.qlIndexFixing($AA$6,$AE1737,TRUE,trigger)</f>
        <v>#NUM!</v>
      </c>
      <c r="AL1737" s="45" t="e">
        <f t="shared" si="43"/>
        <v>#NUM!</v>
      </c>
    </row>
    <row r="1738" spans="30:38" x14ac:dyDescent="0.2">
      <c r="AD1738" s="122" t="s">
        <v>88</v>
      </c>
      <c r="AE1738" s="40">
        <f>_xll.qlInterestRateIndexFixingDate($AA$21,AF1738)</f>
        <v>51572</v>
      </c>
      <c r="AF1738" s="40">
        <f>_xll.qlCalendarAdvance(calendar,$AF1737,AD1738,,,trigger)</f>
        <v>51574</v>
      </c>
      <c r="AG1738" s="40">
        <f>_xll.qlInterestRateIndexMaturity($AA$21,AF1738,)</f>
        <v>51666</v>
      </c>
      <c r="AH1738" s="43" t="e">
        <f>_xll.qlTenorBasisValue(TenorBasis3M,AF1738,_xll.ohTrigger(trigger,$AA$36))</f>
        <v>#NUM!</v>
      </c>
      <c r="AI1738" s="90" t="e">
        <f>_xll.qlTenorBasisForwardRate(TenorBasis3M,AF1738,_xll.ohTrigger(trigger,$AA$36))</f>
        <v>#NUM!</v>
      </c>
      <c r="AJ1738" s="90">
        <f>_xll.qlIndexFixing($AA$21,$AE1738,TRUE,_xll.ohTrigger(trigger))</f>
        <v>1.5206461402404956E-2</v>
      </c>
      <c r="AK1738" s="43" t="e">
        <f>_xll.qlIndexFixing($AA$6,$AE1738,TRUE,trigger)</f>
        <v>#NUM!</v>
      </c>
      <c r="AL1738" s="45" t="e">
        <f t="shared" si="43"/>
        <v>#NUM!</v>
      </c>
    </row>
    <row r="1739" spans="30:38" x14ac:dyDescent="0.2">
      <c r="AD1739" s="122" t="s">
        <v>88</v>
      </c>
      <c r="AE1739" s="40">
        <f>_xll.qlInterestRateIndexFixingDate($AA$21,AF1739)</f>
        <v>51579</v>
      </c>
      <c r="AF1739" s="40">
        <f>_xll.qlCalendarAdvance(calendar,$AF1738,AD1739,,,trigger)</f>
        <v>51581</v>
      </c>
      <c r="AG1739" s="40">
        <f>_xll.qlInterestRateIndexMaturity($AA$21,AF1739,)</f>
        <v>51673</v>
      </c>
      <c r="AH1739" s="43" t="e">
        <f>_xll.qlTenorBasisValue(TenorBasis3M,AF1739,_xll.ohTrigger(trigger,$AA$36))</f>
        <v>#NUM!</v>
      </c>
      <c r="AI1739" s="90" t="e">
        <f>_xll.qlTenorBasisForwardRate(TenorBasis3M,AF1739,_xll.ohTrigger(trigger,$AA$36))</f>
        <v>#NUM!</v>
      </c>
      <c r="AJ1739" s="90">
        <f>_xll.qlIndexFixing($AA$21,$AE1739,TRUE,_xll.ohTrigger(trigger))</f>
        <v>1.5202808284286513E-2</v>
      </c>
      <c r="AK1739" s="43" t="e">
        <f>_xll.qlIndexFixing($AA$6,$AE1739,TRUE,trigger)</f>
        <v>#NUM!</v>
      </c>
      <c r="AL1739" s="45" t="e">
        <f t="shared" si="43"/>
        <v>#NUM!</v>
      </c>
    </row>
    <row r="1740" spans="30:38" x14ac:dyDescent="0.2">
      <c r="AD1740" s="122" t="s">
        <v>88</v>
      </c>
      <c r="AE1740" s="40">
        <f>_xll.qlInterestRateIndexFixingDate($AA$21,AF1740)</f>
        <v>51586</v>
      </c>
      <c r="AF1740" s="40">
        <f>_xll.qlCalendarAdvance(calendar,$AF1739,AD1740,,,trigger)</f>
        <v>51588</v>
      </c>
      <c r="AG1740" s="40">
        <f>_xll.qlInterestRateIndexMaturity($AA$21,AF1740,)</f>
        <v>51680</v>
      </c>
      <c r="AH1740" s="43" t="e">
        <f>_xll.qlTenorBasisValue(TenorBasis3M,AF1740,_xll.ohTrigger(trigger,$AA$36))</f>
        <v>#NUM!</v>
      </c>
      <c r="AI1740" s="90" t="e">
        <f>_xll.qlTenorBasisForwardRate(TenorBasis3M,AF1740,_xll.ohTrigger(trigger,$AA$36))</f>
        <v>#NUM!</v>
      </c>
      <c r="AJ1740" s="90">
        <f>_xll.qlIndexFixing($AA$21,$AE1740,TRUE,_xll.ohTrigger(trigger))</f>
        <v>1.5199191384985582E-2</v>
      </c>
      <c r="AK1740" s="43" t="e">
        <f>_xll.qlIndexFixing($AA$6,$AE1740,TRUE,trigger)</f>
        <v>#NUM!</v>
      </c>
      <c r="AL1740" s="45" t="e">
        <f t="shared" si="43"/>
        <v>#NUM!</v>
      </c>
    </row>
    <row r="1741" spans="30:38" x14ac:dyDescent="0.2">
      <c r="AD1741" s="122" t="s">
        <v>88</v>
      </c>
      <c r="AE1741" s="40">
        <f>_xll.qlInterestRateIndexFixingDate($AA$21,AF1741)</f>
        <v>51593</v>
      </c>
      <c r="AF1741" s="40">
        <f>_xll.qlCalendarAdvance(calendar,$AF1740,AD1741,,,trigger)</f>
        <v>51595</v>
      </c>
      <c r="AG1741" s="40">
        <f>_xll.qlInterestRateIndexMaturity($AA$21,AF1741,)</f>
        <v>51686</v>
      </c>
      <c r="AH1741" s="43" t="e">
        <f>_xll.qlTenorBasisValue(TenorBasis3M,AF1741,_xll.ohTrigger(trigger,$AA$36))</f>
        <v>#NUM!</v>
      </c>
      <c r="AI1741" s="90" t="e">
        <f>_xll.qlTenorBasisForwardRate(TenorBasis3M,AF1741,_xll.ohTrigger(trigger,$AA$36))</f>
        <v>#NUM!</v>
      </c>
      <c r="AJ1741" s="90">
        <f>_xll.qlIndexFixing($AA$21,$AE1741,TRUE,_xll.ohTrigger(trigger))</f>
        <v>1.519553933536529E-2</v>
      </c>
      <c r="AK1741" s="43" t="e">
        <f>_xll.qlIndexFixing($AA$6,$AE1741,TRUE,trigger)</f>
        <v>#NUM!</v>
      </c>
      <c r="AL1741" s="45" t="e">
        <f t="shared" si="43"/>
        <v>#NUM!</v>
      </c>
    </row>
    <row r="1742" spans="30:38" x14ac:dyDescent="0.2">
      <c r="AD1742" s="122" t="s">
        <v>88</v>
      </c>
      <c r="AE1742" s="40">
        <f>_xll.qlInterestRateIndexFixingDate($AA$21,AF1742)</f>
        <v>51600</v>
      </c>
      <c r="AF1742" s="40">
        <f>_xll.qlCalendarAdvance(calendar,$AF1741,AD1742,,,trigger)</f>
        <v>51602</v>
      </c>
      <c r="AG1742" s="40">
        <f>_xll.qlInterestRateIndexMaturity($AA$21,AF1742,)</f>
        <v>51693</v>
      </c>
      <c r="AH1742" s="43" t="e">
        <f>_xll.qlTenorBasisValue(TenorBasis3M,AF1742,_xll.ohTrigger(trigger,$AA$36))</f>
        <v>#NUM!</v>
      </c>
      <c r="AI1742" s="90" t="e">
        <f>_xll.qlTenorBasisForwardRate(TenorBasis3M,AF1742,_xll.ohTrigger(trigger,$AA$36))</f>
        <v>#NUM!</v>
      </c>
      <c r="AJ1742" s="90">
        <f>_xll.qlIndexFixing($AA$21,$AE1742,TRUE,_xll.ohTrigger(trigger))</f>
        <v>1.5191992435777188E-2</v>
      </c>
      <c r="AK1742" s="43" t="e">
        <f>_xll.qlIndexFixing($AA$6,$AE1742,TRUE,trigger)</f>
        <v>#NUM!</v>
      </c>
      <c r="AL1742" s="45" t="e">
        <f t="shared" si="43"/>
        <v>#NUM!</v>
      </c>
    </row>
    <row r="1743" spans="30:38" x14ac:dyDescent="0.2">
      <c r="AD1743" s="122" t="s">
        <v>88</v>
      </c>
      <c r="AE1743" s="40">
        <f>_xll.qlInterestRateIndexFixingDate($AA$21,AF1743)</f>
        <v>51607</v>
      </c>
      <c r="AF1743" s="40">
        <f>_xll.qlCalendarAdvance(calendar,$AF1742,AD1743,,,trigger)</f>
        <v>51609</v>
      </c>
      <c r="AG1743" s="40">
        <f>_xll.qlInterestRateIndexMaturity($AA$21,AF1743,)</f>
        <v>51700</v>
      </c>
      <c r="AH1743" s="43" t="e">
        <f>_xll.qlTenorBasisValue(TenorBasis3M,AF1743,_xll.ohTrigger(trigger,$AA$36))</f>
        <v>#NUM!</v>
      </c>
      <c r="AI1743" s="90" t="e">
        <f>_xll.qlTenorBasisForwardRate(TenorBasis3M,AF1743,_xll.ohTrigger(trigger,$AA$36))</f>
        <v>#NUM!</v>
      </c>
      <c r="AJ1743" s="90">
        <f>_xll.qlIndexFixing($AA$21,$AE1743,TRUE,_xll.ohTrigger(trigger))</f>
        <v>1.5188481753157852E-2</v>
      </c>
      <c r="AK1743" s="43" t="e">
        <f>_xll.qlIndexFixing($AA$6,$AE1743,TRUE,trigger)</f>
        <v>#NUM!</v>
      </c>
      <c r="AL1743" s="45" t="e">
        <f t="shared" si="43"/>
        <v>#NUM!</v>
      </c>
    </row>
    <row r="1744" spans="30:38" x14ac:dyDescent="0.2">
      <c r="AD1744" s="122" t="s">
        <v>88</v>
      </c>
      <c r="AE1744" s="40">
        <f>_xll.qlInterestRateIndexFixingDate($AA$21,AF1744)</f>
        <v>51614</v>
      </c>
      <c r="AF1744" s="40">
        <f>_xll.qlCalendarAdvance(calendar,$AF1743,AD1744,,,trigger)</f>
        <v>51616</v>
      </c>
      <c r="AG1744" s="40">
        <f>_xll.qlInterestRateIndexMaturity($AA$21,AF1744,)</f>
        <v>51707</v>
      </c>
      <c r="AH1744" s="43" t="e">
        <f>_xll.qlTenorBasisValue(TenorBasis3M,AF1744,_xll.ohTrigger(trigger,$AA$36))</f>
        <v>#NUM!</v>
      </c>
      <c r="AI1744" s="90" t="e">
        <f>_xll.qlTenorBasisForwardRate(TenorBasis3M,AF1744,_xll.ohTrigger(trigger,$AA$36))</f>
        <v>#NUM!</v>
      </c>
      <c r="AJ1744" s="90">
        <f>_xll.qlIndexFixing($AA$21,$AE1744,TRUE,_xll.ohTrigger(trigger))</f>
        <v>1.5185007287409773E-2</v>
      </c>
      <c r="AK1744" s="43" t="e">
        <f>_xll.qlIndexFixing($AA$6,$AE1744,TRUE,trigger)</f>
        <v>#NUM!</v>
      </c>
      <c r="AL1744" s="45" t="e">
        <f t="shared" si="43"/>
        <v>#NUM!</v>
      </c>
    </row>
    <row r="1745" spans="30:38" x14ac:dyDescent="0.2">
      <c r="AD1745" s="122" t="s">
        <v>88</v>
      </c>
      <c r="AE1745" s="40">
        <f>_xll.qlInterestRateIndexFixingDate($AA$21,AF1745)</f>
        <v>51620</v>
      </c>
      <c r="AF1745" s="40">
        <f>_xll.qlCalendarAdvance(calendar,$AF1744,AD1745,,,trigger)</f>
        <v>51623</v>
      </c>
      <c r="AG1745" s="40">
        <f>_xll.qlInterestRateIndexMaturity($AA$21,AF1745,)</f>
        <v>51715</v>
      </c>
      <c r="AH1745" s="43" t="e">
        <f>_xll.qlTenorBasisValue(TenorBasis3M,AF1745,_xll.ohTrigger(trigger,$AA$36))</f>
        <v>#NUM!</v>
      </c>
      <c r="AI1745" s="90" t="e">
        <f>_xll.qlTenorBasisForwardRate(TenorBasis3M,AF1745,_xll.ohTrigger(trigger,$AA$36))</f>
        <v>#NUM!</v>
      </c>
      <c r="AJ1745" s="90">
        <f>_xll.qlIndexFixing($AA$21,$AE1745,TRUE,_xll.ohTrigger(trigger))</f>
        <v>1.518165016728113E-2</v>
      </c>
      <c r="AK1745" s="43" t="e">
        <f>_xll.qlIndexFixing($AA$6,$AE1745,TRUE,trigger)</f>
        <v>#NUM!</v>
      </c>
      <c r="AL1745" s="45" t="e">
        <f t="shared" si="43"/>
        <v>#NUM!</v>
      </c>
    </row>
    <row r="1746" spans="30:38" x14ac:dyDescent="0.2">
      <c r="AD1746" s="122" t="s">
        <v>88</v>
      </c>
      <c r="AE1746" s="40">
        <f>_xll.qlInterestRateIndexFixingDate($AA$21,AF1746)</f>
        <v>51628</v>
      </c>
      <c r="AF1746" s="40">
        <f>_xll.qlCalendarAdvance(calendar,$AF1745,AD1746,,,trigger)</f>
        <v>51630</v>
      </c>
      <c r="AG1746" s="40">
        <f>_xll.qlInterestRateIndexMaturity($AA$21,AF1746,)</f>
        <v>51722</v>
      </c>
      <c r="AH1746" s="43" t="e">
        <f>_xll.qlTenorBasisValue(TenorBasis3M,AF1746,_xll.ohTrigger(trigger,$AA$36))</f>
        <v>#NUM!</v>
      </c>
      <c r="AI1746" s="90" t="e">
        <f>_xll.qlTenorBasisForwardRate(TenorBasis3M,AF1746,_xll.ohTrigger(trigger,$AA$36))</f>
        <v>#NUM!</v>
      </c>
      <c r="AJ1746" s="90">
        <f>_xll.qlIndexFixing($AA$21,$AE1746,TRUE,_xll.ohTrigger(trigger))</f>
        <v>1.5178250578821694E-2</v>
      </c>
      <c r="AK1746" s="43" t="e">
        <f>_xll.qlIndexFixing($AA$6,$AE1746,TRUE,trigger)</f>
        <v>#NUM!</v>
      </c>
      <c r="AL1746" s="45" t="e">
        <f t="shared" si="43"/>
        <v>#NUM!</v>
      </c>
    </row>
    <row r="1747" spans="30:38" x14ac:dyDescent="0.2">
      <c r="AD1747" s="122" t="s">
        <v>88</v>
      </c>
      <c r="AE1747" s="40">
        <f>_xll.qlInterestRateIndexFixingDate($AA$21,AF1747)</f>
        <v>51635</v>
      </c>
      <c r="AF1747" s="40">
        <f>_xll.qlCalendarAdvance(calendar,$AF1746,AD1747,,,trigger)</f>
        <v>51637</v>
      </c>
      <c r="AG1747" s="40">
        <f>_xll.qlInterestRateIndexMaturity($AA$21,AF1747,)</f>
        <v>51729</v>
      </c>
      <c r="AH1747" s="43" t="e">
        <f>_xll.qlTenorBasisValue(TenorBasis3M,AF1747,_xll.ohTrigger(trigger,$AA$36))</f>
        <v>#NUM!</v>
      </c>
      <c r="AI1747" s="90" t="e">
        <f>_xll.qlTenorBasisForwardRate(TenorBasis3M,AF1747,_xll.ohTrigger(trigger,$AA$36))</f>
        <v>#NUM!</v>
      </c>
      <c r="AJ1747" s="90">
        <f>_xll.qlIndexFixing($AA$21,$AE1747,TRUE,_xll.ohTrigger(trigger))</f>
        <v>1.5174887208499443E-2</v>
      </c>
      <c r="AK1747" s="43" t="e">
        <f>_xll.qlIndexFixing($AA$6,$AE1747,TRUE,trigger)</f>
        <v>#NUM!</v>
      </c>
      <c r="AL1747" s="45" t="e">
        <f t="shared" si="43"/>
        <v>#NUM!</v>
      </c>
    </row>
    <row r="1748" spans="30:38" x14ac:dyDescent="0.2">
      <c r="AD1748" s="122" t="s">
        <v>88</v>
      </c>
      <c r="AE1748" s="40">
        <f>_xll.qlInterestRateIndexFixingDate($AA$21,AF1748)</f>
        <v>51642</v>
      </c>
      <c r="AF1748" s="40">
        <f>_xll.qlCalendarAdvance(calendar,$AF1747,AD1748,,,trigger)</f>
        <v>51644</v>
      </c>
      <c r="AG1748" s="40">
        <f>_xll.qlInterestRateIndexMaturity($AA$21,AF1748,)</f>
        <v>51736</v>
      </c>
      <c r="AH1748" s="43" t="e">
        <f>_xll.qlTenorBasisValue(TenorBasis3M,AF1748,_xll.ohTrigger(trigger,$AA$36))</f>
        <v>#NUM!</v>
      </c>
      <c r="AI1748" s="90" t="e">
        <f>_xll.qlTenorBasisForwardRate(TenorBasis3M,AF1748,_xll.ohTrigger(trigger,$AA$36))</f>
        <v>#NUM!</v>
      </c>
      <c r="AJ1748" s="90">
        <f>_xll.qlIndexFixing($AA$21,$AE1748,TRUE,_xll.ohTrigger(trigger))</f>
        <v>1.5171560056222276E-2</v>
      </c>
      <c r="AK1748" s="43" t="e">
        <f>_xll.qlIndexFixing($AA$6,$AE1748,TRUE,trigger)</f>
        <v>#NUM!</v>
      </c>
      <c r="AL1748" s="45" t="e">
        <f t="shared" si="43"/>
        <v>#NUM!</v>
      </c>
    </row>
    <row r="1749" spans="30:38" x14ac:dyDescent="0.2">
      <c r="AD1749" s="122" t="s">
        <v>88</v>
      </c>
      <c r="AE1749" s="40">
        <f>_xll.qlInterestRateIndexFixingDate($AA$21,AF1749)</f>
        <v>51649</v>
      </c>
      <c r="AF1749" s="40">
        <f>_xll.qlCalendarAdvance(calendar,$AF1748,AD1749,,,trigger)</f>
        <v>51651</v>
      </c>
      <c r="AG1749" s="40">
        <f>_xll.qlInterestRateIndexMaturity($AA$21,AF1749,)</f>
        <v>51743</v>
      </c>
      <c r="AH1749" s="43" t="e">
        <f>_xll.qlTenorBasisValue(TenorBasis3M,AF1749,_xll.ohTrigger(trigger,$AA$36))</f>
        <v>#NUM!</v>
      </c>
      <c r="AI1749" s="90" t="e">
        <f>_xll.qlTenorBasisForwardRate(TenorBasis3M,AF1749,_xll.ohTrigger(trigger,$AA$36))</f>
        <v>#NUM!</v>
      </c>
      <c r="AJ1749" s="90">
        <f>_xll.qlIndexFixing($AA$21,$AE1749,TRUE,_xll.ohTrigger(trigger))</f>
        <v>1.5168269121899832E-2</v>
      </c>
      <c r="AK1749" s="43" t="e">
        <f>_xll.qlIndexFixing($AA$6,$AE1749,TRUE,trigger)</f>
        <v>#NUM!</v>
      </c>
      <c r="AL1749" s="45" t="e">
        <f t="shared" si="43"/>
        <v>#NUM!</v>
      </c>
    </row>
    <row r="1750" spans="30:38" x14ac:dyDescent="0.2">
      <c r="AD1750" s="122" t="s">
        <v>88</v>
      </c>
      <c r="AE1750" s="40">
        <f>_xll.qlInterestRateIndexFixingDate($AA$21,AF1750)</f>
        <v>51656</v>
      </c>
      <c r="AF1750" s="40">
        <f>_xll.qlCalendarAdvance(calendar,$AF1749,AD1750,,,trigger)</f>
        <v>51658</v>
      </c>
      <c r="AG1750" s="40">
        <f>_xll.qlInterestRateIndexMaturity($AA$21,AF1750,)</f>
        <v>51750</v>
      </c>
      <c r="AH1750" s="43" t="e">
        <f>_xll.qlTenorBasisValue(TenorBasis3M,AF1750,_xll.ohTrigger(trigger,$AA$36))</f>
        <v>#NUM!</v>
      </c>
      <c r="AI1750" s="90" t="e">
        <f>_xll.qlTenorBasisForwardRate(TenorBasis3M,AF1750,_xll.ohTrigger(trigger,$AA$36))</f>
        <v>#NUM!</v>
      </c>
      <c r="AJ1750" s="90">
        <f>_xll.qlIndexFixing($AA$21,$AE1750,TRUE,_xll.ohTrigger(trigger))</f>
        <v>1.5165014405439142E-2</v>
      </c>
      <c r="AK1750" s="43" t="e">
        <f>_xll.qlIndexFixing($AA$6,$AE1750,TRUE,trigger)</f>
        <v>#NUM!</v>
      </c>
      <c r="AL1750" s="45" t="e">
        <f t="shared" si="43"/>
        <v>#NUM!</v>
      </c>
    </row>
    <row r="1751" spans="30:38" x14ac:dyDescent="0.2">
      <c r="AD1751" s="122" t="s">
        <v>88</v>
      </c>
      <c r="AE1751" s="40">
        <f>_xll.qlInterestRateIndexFixingDate($AA$21,AF1751)</f>
        <v>51663</v>
      </c>
      <c r="AF1751" s="40">
        <f>_xll.qlCalendarAdvance(calendar,$AF1750,AD1751,,,trigger)</f>
        <v>51665</v>
      </c>
      <c r="AG1751" s="40">
        <f>_xll.qlInterestRateIndexMaturity($AA$21,AF1751,)</f>
        <v>51757</v>
      </c>
      <c r="AH1751" s="43" t="e">
        <f>_xll.qlTenorBasisValue(TenorBasis3M,AF1751,_xll.ohTrigger(trigger,$AA$36))</f>
        <v>#NUM!</v>
      </c>
      <c r="AI1751" s="90" t="e">
        <f>_xll.qlTenorBasisForwardRate(TenorBasis3M,AF1751,_xll.ohTrigger(trigger,$AA$36))</f>
        <v>#NUM!</v>
      </c>
      <c r="AJ1751" s="90">
        <f>_xll.qlIndexFixing($AA$21,$AE1751,TRUE,_xll.ohTrigger(trigger))</f>
        <v>1.5161795906751579E-2</v>
      </c>
      <c r="AK1751" s="43" t="e">
        <f>_xll.qlIndexFixing($AA$6,$AE1751,TRUE,trigger)</f>
        <v>#NUM!</v>
      </c>
      <c r="AL1751" s="45" t="e">
        <f t="shared" si="43"/>
        <v>#NUM!</v>
      </c>
    </row>
    <row r="1752" spans="30:38" x14ac:dyDescent="0.2">
      <c r="AD1752" s="122" t="s">
        <v>88</v>
      </c>
      <c r="AE1752" s="40">
        <f>_xll.qlInterestRateIndexFixingDate($AA$21,AF1752)</f>
        <v>51670</v>
      </c>
      <c r="AF1752" s="40">
        <f>_xll.qlCalendarAdvance(calendar,$AF1751,AD1752,,,trigger)</f>
        <v>51672</v>
      </c>
      <c r="AG1752" s="40">
        <f>_xll.qlInterestRateIndexMaturity($AA$21,AF1752,)</f>
        <v>51764</v>
      </c>
      <c r="AH1752" s="43" t="e">
        <f>_xll.qlTenorBasisValue(TenorBasis3M,AF1752,_xll.ohTrigger(trigger,$AA$36))</f>
        <v>#NUM!</v>
      </c>
      <c r="AI1752" s="90" t="e">
        <f>_xll.qlTenorBasisForwardRate(TenorBasis3M,AF1752,_xll.ohTrigger(trigger,$AA$36))</f>
        <v>#NUM!</v>
      </c>
      <c r="AJ1752" s="90">
        <f>_xll.qlIndexFixing($AA$21,$AE1752,TRUE,_xll.ohTrigger(trigger))</f>
        <v>1.515861362574678E-2</v>
      </c>
      <c r="AK1752" s="43" t="e">
        <f>_xll.qlIndexFixing($AA$6,$AE1752,TRUE,trigger)</f>
        <v>#NUM!</v>
      </c>
      <c r="AL1752" s="45" t="e">
        <f t="shared" si="43"/>
        <v>#NUM!</v>
      </c>
    </row>
    <row r="1753" spans="30:38" x14ac:dyDescent="0.2">
      <c r="AD1753" s="122" t="s">
        <v>88</v>
      </c>
      <c r="AE1753" s="40">
        <f>_xll.qlInterestRateIndexFixingDate($AA$21,AF1753)</f>
        <v>51677</v>
      </c>
      <c r="AF1753" s="40">
        <f>_xll.qlCalendarAdvance(calendar,$AF1752,AD1753,,,trigger)</f>
        <v>51679</v>
      </c>
      <c r="AG1753" s="40">
        <f>_xll.qlInterestRateIndexMaturity($AA$21,AF1753,)</f>
        <v>51771</v>
      </c>
      <c r="AH1753" s="43" t="e">
        <f>_xll.qlTenorBasisValue(TenorBasis3M,AF1753,_xll.ohTrigger(trigger,$AA$36))</f>
        <v>#NUM!</v>
      </c>
      <c r="AI1753" s="90" t="e">
        <f>_xll.qlTenorBasisForwardRate(TenorBasis3M,AF1753,_xll.ohTrigger(trigger,$AA$36))</f>
        <v>#NUM!</v>
      </c>
      <c r="AJ1753" s="90">
        <f>_xll.qlIndexFixing($AA$21,$AE1753,TRUE,_xll.ohTrigger(trigger))</f>
        <v>1.5155467562337863E-2</v>
      </c>
      <c r="AK1753" s="43" t="e">
        <f>_xll.qlIndexFixing($AA$6,$AE1753,TRUE,trigger)</f>
        <v>#NUM!</v>
      </c>
      <c r="AL1753" s="45" t="e">
        <f t="shared" si="43"/>
        <v>#NUM!</v>
      </c>
    </row>
    <row r="1754" spans="30:38" x14ac:dyDescent="0.2">
      <c r="AD1754" s="122" t="s">
        <v>88</v>
      </c>
      <c r="AE1754" s="40">
        <f>_xll.qlInterestRateIndexFixingDate($AA$21,AF1754)</f>
        <v>51684</v>
      </c>
      <c r="AF1754" s="40">
        <f>_xll.qlCalendarAdvance(calendar,$AF1753,AD1754,,,trigger)</f>
        <v>51686</v>
      </c>
      <c r="AG1754" s="40">
        <f>_xll.qlInterestRateIndexMaturity($AA$21,AF1754,)</f>
        <v>51778</v>
      </c>
      <c r="AH1754" s="43" t="e">
        <f>_xll.qlTenorBasisValue(TenorBasis3M,AF1754,_xll.ohTrigger(trigger,$AA$36))</f>
        <v>#NUM!</v>
      </c>
      <c r="AI1754" s="90" t="e">
        <f>_xll.qlTenorBasisForwardRate(TenorBasis3M,AF1754,_xll.ohTrigger(trigger,$AA$36))</f>
        <v>#NUM!</v>
      </c>
      <c r="AJ1754" s="90">
        <f>_xll.qlIndexFixing($AA$21,$AE1754,TRUE,_xll.ohTrigger(trigger))</f>
        <v>1.5152357716436199E-2</v>
      </c>
      <c r="AK1754" s="43" t="e">
        <f>_xll.qlIndexFixing($AA$6,$AE1754,TRUE,trigger)</f>
        <v>#NUM!</v>
      </c>
      <c r="AL1754" s="45" t="e">
        <f t="shared" si="43"/>
        <v>#NUM!</v>
      </c>
    </row>
    <row r="1755" spans="30:38" x14ac:dyDescent="0.2">
      <c r="AD1755" s="122" t="s">
        <v>88</v>
      </c>
      <c r="AE1755" s="40">
        <f>_xll.qlInterestRateIndexFixingDate($AA$21,AF1755)</f>
        <v>51691</v>
      </c>
      <c r="AF1755" s="40">
        <f>_xll.qlCalendarAdvance(calendar,$AF1754,AD1755,,,trigger)</f>
        <v>51693</v>
      </c>
      <c r="AG1755" s="40">
        <f>_xll.qlInterestRateIndexMaturity($AA$21,AF1755,)</f>
        <v>51785</v>
      </c>
      <c r="AH1755" s="43" t="e">
        <f>_xll.qlTenorBasisValue(TenorBasis3M,AF1755,_xll.ohTrigger(trigger,$AA$36))</f>
        <v>#NUM!</v>
      </c>
      <c r="AI1755" s="90" t="e">
        <f>_xll.qlTenorBasisForwardRate(TenorBasis3M,AF1755,_xll.ohTrigger(trigger,$AA$36))</f>
        <v>#NUM!</v>
      </c>
      <c r="AJ1755" s="90">
        <f>_xll.qlIndexFixing($AA$21,$AE1755,TRUE,_xll.ohTrigger(trigger))</f>
        <v>1.5149284087958377E-2</v>
      </c>
      <c r="AK1755" s="43" t="e">
        <f>_xll.qlIndexFixing($AA$6,$AE1755,TRUE,trigger)</f>
        <v>#NUM!</v>
      </c>
      <c r="AL1755" s="45" t="e">
        <f t="shared" si="43"/>
        <v>#NUM!</v>
      </c>
    </row>
    <row r="1756" spans="30:38" x14ac:dyDescent="0.2">
      <c r="AD1756" s="122" t="s">
        <v>88</v>
      </c>
      <c r="AE1756" s="40">
        <f>_xll.qlInterestRateIndexFixingDate($AA$21,AF1756)</f>
        <v>51698</v>
      </c>
      <c r="AF1756" s="40">
        <f>_xll.qlCalendarAdvance(calendar,$AF1755,AD1756,,,trigger)</f>
        <v>51700</v>
      </c>
      <c r="AG1756" s="40">
        <f>_xll.qlInterestRateIndexMaturity($AA$21,AF1756,)</f>
        <v>51792</v>
      </c>
      <c r="AH1756" s="43" t="e">
        <f>_xll.qlTenorBasisValue(TenorBasis3M,AF1756,_xll.ohTrigger(trigger,$AA$36))</f>
        <v>#NUM!</v>
      </c>
      <c r="AI1756" s="90" t="e">
        <f>_xll.qlTenorBasisForwardRate(TenorBasis3M,AF1756,_xll.ohTrigger(trigger,$AA$36))</f>
        <v>#NUM!</v>
      </c>
      <c r="AJ1756" s="90">
        <f>_xll.qlIndexFixing($AA$21,$AE1756,TRUE,_xll.ohTrigger(trigger))</f>
        <v>1.5146246676816643E-2</v>
      </c>
      <c r="AK1756" s="43" t="e">
        <f>_xll.qlIndexFixing($AA$6,$AE1756,TRUE,trigger)</f>
        <v>#NUM!</v>
      </c>
      <c r="AL1756" s="45" t="e">
        <f t="shared" si="43"/>
        <v>#NUM!</v>
      </c>
    </row>
    <row r="1757" spans="30:38" x14ac:dyDescent="0.2">
      <c r="AD1757" s="122" t="s">
        <v>88</v>
      </c>
      <c r="AE1757" s="40">
        <f>_xll.qlInterestRateIndexFixingDate($AA$21,AF1757)</f>
        <v>51705</v>
      </c>
      <c r="AF1757" s="40">
        <f>_xll.qlCalendarAdvance(calendar,$AF1756,AD1757,,,trigger)</f>
        <v>51707</v>
      </c>
      <c r="AG1757" s="40">
        <f>_xll.qlInterestRateIndexMaturity($AA$21,AF1757,)</f>
        <v>51799</v>
      </c>
      <c r="AH1757" s="43" t="e">
        <f>_xll.qlTenorBasisValue(TenorBasis3M,AF1757,_xll.ohTrigger(trigger,$AA$36))</f>
        <v>#NUM!</v>
      </c>
      <c r="AI1757" s="90" t="e">
        <f>_xll.qlTenorBasisForwardRate(TenorBasis3M,AF1757,_xll.ohTrigger(trigger,$AA$36))</f>
        <v>#NUM!</v>
      </c>
      <c r="AJ1757" s="90">
        <f>_xll.qlIndexFixing($AA$21,$AE1757,TRUE,_xll.ohTrigger(trigger))</f>
        <v>1.5143245482929321E-2</v>
      </c>
      <c r="AK1757" s="43" t="e">
        <f>_xll.qlIndexFixing($AA$6,$AE1757,TRUE,trigger)</f>
        <v>#NUM!</v>
      </c>
      <c r="AL1757" s="45" t="e">
        <f t="shared" si="43"/>
        <v>#NUM!</v>
      </c>
    </row>
    <row r="1758" spans="30:38" x14ac:dyDescent="0.2">
      <c r="AD1758" s="122" t="s">
        <v>88</v>
      </c>
      <c r="AE1758" s="40">
        <f>_xll.qlInterestRateIndexFixingDate($AA$21,AF1758)</f>
        <v>51712</v>
      </c>
      <c r="AF1758" s="40">
        <f>_xll.qlCalendarAdvance(calendar,$AF1757,AD1758,,,trigger)</f>
        <v>51714</v>
      </c>
      <c r="AG1758" s="40">
        <f>_xll.qlInterestRateIndexMaturity($AA$21,AF1758,)</f>
        <v>51806</v>
      </c>
      <c r="AH1758" s="43" t="e">
        <f>_xll.qlTenorBasisValue(TenorBasis3M,AF1758,_xll.ohTrigger(trigger,$AA$36))</f>
        <v>#NUM!</v>
      </c>
      <c r="AI1758" s="90" t="e">
        <f>_xll.qlTenorBasisForwardRate(TenorBasis3M,AF1758,_xll.ohTrigger(trigger,$AA$36))</f>
        <v>#NUM!</v>
      </c>
      <c r="AJ1758" s="90">
        <f>_xll.qlIndexFixing($AA$21,$AE1758,TRUE,_xll.ohTrigger(trigger))</f>
        <v>1.5140280506211263E-2</v>
      </c>
      <c r="AK1758" s="43" t="e">
        <f>_xll.qlIndexFixing($AA$6,$AE1758,TRUE,trigger)</f>
        <v>#NUM!</v>
      </c>
      <c r="AL1758" s="45" t="e">
        <f t="shared" si="43"/>
        <v>#NUM!</v>
      </c>
    </row>
    <row r="1759" spans="30:38" x14ac:dyDescent="0.2">
      <c r="AD1759" s="122" t="s">
        <v>88</v>
      </c>
      <c r="AE1759" s="40">
        <f>_xll.qlInterestRateIndexFixingDate($AA$21,AF1759)</f>
        <v>51719</v>
      </c>
      <c r="AF1759" s="40">
        <f>_xll.qlCalendarAdvance(calendar,$AF1758,AD1759,,,trigger)</f>
        <v>51721</v>
      </c>
      <c r="AG1759" s="40">
        <f>_xll.qlInterestRateIndexMaturity($AA$21,AF1759,)</f>
        <v>51813</v>
      </c>
      <c r="AH1759" s="43" t="e">
        <f>_xll.qlTenorBasisValue(TenorBasis3M,AF1759,_xll.ohTrigger(trigger,$AA$36))</f>
        <v>#NUM!</v>
      </c>
      <c r="AI1759" s="90" t="e">
        <f>_xll.qlTenorBasisForwardRate(TenorBasis3M,AF1759,_xll.ohTrigger(trigger,$AA$36))</f>
        <v>#NUM!</v>
      </c>
      <c r="AJ1759" s="90">
        <f>_xll.qlIndexFixing($AA$21,$AE1759,TRUE,_xll.ohTrigger(trigger))</f>
        <v>1.5137351746582534E-2</v>
      </c>
      <c r="AK1759" s="43" t="e">
        <f>_xll.qlIndexFixing($AA$6,$AE1759,TRUE,trigger)</f>
        <v>#NUM!</v>
      </c>
      <c r="AL1759" s="45" t="e">
        <f t="shared" si="43"/>
        <v>#NUM!</v>
      </c>
    </row>
    <row r="1760" spans="30:38" x14ac:dyDescent="0.2">
      <c r="AD1760" s="122" t="s">
        <v>88</v>
      </c>
      <c r="AE1760" s="40">
        <f>_xll.qlInterestRateIndexFixingDate($AA$21,AF1760)</f>
        <v>51726</v>
      </c>
      <c r="AF1760" s="40">
        <f>_xll.qlCalendarAdvance(calendar,$AF1759,AD1760,,,trigger)</f>
        <v>51728</v>
      </c>
      <c r="AG1760" s="40">
        <f>_xll.qlInterestRateIndexMaturity($AA$21,AF1760,)</f>
        <v>51820</v>
      </c>
      <c r="AH1760" s="43" t="e">
        <f>_xll.qlTenorBasisValue(TenorBasis3M,AF1760,_xll.ohTrigger(trigger,$AA$36))</f>
        <v>#NUM!</v>
      </c>
      <c r="AI1760" s="90" t="e">
        <f>_xll.qlTenorBasisForwardRate(TenorBasis3M,AF1760,_xll.ohTrigger(trigger,$AA$36))</f>
        <v>#NUM!</v>
      </c>
      <c r="AJ1760" s="90">
        <f>_xll.qlIndexFixing($AA$21,$AE1760,TRUE,_xll.ohTrigger(trigger))</f>
        <v>1.5134459203960587E-2</v>
      </c>
      <c r="AK1760" s="43" t="e">
        <f>_xll.qlIndexFixing($AA$6,$AE1760,TRUE,trigger)</f>
        <v>#NUM!</v>
      </c>
      <c r="AL1760" s="45" t="e">
        <f t="shared" si="43"/>
        <v>#NUM!</v>
      </c>
    </row>
    <row r="1761" spans="30:38" x14ac:dyDescent="0.2">
      <c r="AD1761" s="122" t="s">
        <v>88</v>
      </c>
      <c r="AE1761" s="40">
        <f>_xll.qlInterestRateIndexFixingDate($AA$21,AF1761)</f>
        <v>51733</v>
      </c>
      <c r="AF1761" s="40">
        <f>_xll.qlCalendarAdvance(calendar,$AF1760,AD1761,,,trigger)</f>
        <v>51735</v>
      </c>
      <c r="AG1761" s="40">
        <f>_xll.qlInterestRateIndexMaturity($AA$21,AF1761,)</f>
        <v>51827</v>
      </c>
      <c r="AH1761" s="43" t="e">
        <f>_xll.qlTenorBasisValue(TenorBasis3M,AF1761,_xll.ohTrigger(trigger,$AA$36))</f>
        <v>#NUM!</v>
      </c>
      <c r="AI1761" s="90" t="e">
        <f>_xll.qlTenorBasisForwardRate(TenorBasis3M,AF1761,_xll.ohTrigger(trigger,$AA$36))</f>
        <v>#NUM!</v>
      </c>
      <c r="AJ1761" s="90">
        <f>_xll.qlIndexFixing($AA$21,$AE1761,TRUE,_xll.ohTrigger(trigger))</f>
        <v>1.513160287826636E-2</v>
      </c>
      <c r="AK1761" s="43" t="e">
        <f>_xll.qlIndexFixing($AA$6,$AE1761,TRUE,trigger)</f>
        <v>#NUM!</v>
      </c>
      <c r="AL1761" s="45" t="e">
        <f t="shared" si="43"/>
        <v>#NUM!</v>
      </c>
    </row>
    <row r="1762" spans="30:38" x14ac:dyDescent="0.2">
      <c r="AD1762" s="122" t="s">
        <v>88</v>
      </c>
      <c r="AE1762" s="40">
        <f>_xll.qlInterestRateIndexFixingDate($AA$21,AF1762)</f>
        <v>51740</v>
      </c>
      <c r="AF1762" s="40">
        <f>_xll.qlCalendarAdvance(calendar,$AF1761,AD1762,,,trigger)</f>
        <v>51742</v>
      </c>
      <c r="AG1762" s="40">
        <f>_xll.qlInterestRateIndexMaturity($AA$21,AF1762,)</f>
        <v>51834</v>
      </c>
      <c r="AH1762" s="43" t="e">
        <f>_xll.qlTenorBasisValue(TenorBasis3M,AF1762,_xll.ohTrigger(trigger,$AA$36))</f>
        <v>#NUM!</v>
      </c>
      <c r="AI1762" s="90" t="e">
        <f>_xll.qlTenorBasisForwardRate(TenorBasis3M,AF1762,_xll.ohTrigger(trigger,$AA$36))</f>
        <v>#NUM!</v>
      </c>
      <c r="AJ1762" s="90">
        <f>_xll.qlIndexFixing($AA$21,$AE1762,TRUE,_xll.ohTrigger(trigger))</f>
        <v>1.5128782769419914E-2</v>
      </c>
      <c r="AK1762" s="43" t="e">
        <f>_xll.qlIndexFixing($AA$6,$AE1762,TRUE,trigger)</f>
        <v>#NUM!</v>
      </c>
      <c r="AL1762" s="45" t="e">
        <f t="shared" si="43"/>
        <v>#NUM!</v>
      </c>
    </row>
    <row r="1763" spans="30:38" x14ac:dyDescent="0.2">
      <c r="AD1763" s="122" t="s">
        <v>88</v>
      </c>
      <c r="AE1763" s="40">
        <f>_xll.qlInterestRateIndexFixingDate($AA$21,AF1763)</f>
        <v>51747</v>
      </c>
      <c r="AF1763" s="40">
        <f>_xll.qlCalendarAdvance(calendar,$AF1762,AD1763,,,trigger)</f>
        <v>51749</v>
      </c>
      <c r="AG1763" s="40">
        <f>_xll.qlInterestRateIndexMaturity($AA$21,AF1763,)</f>
        <v>51840</v>
      </c>
      <c r="AH1763" s="43" t="e">
        <f>_xll.qlTenorBasisValue(TenorBasis3M,AF1763,_xll.ohTrigger(trigger,$AA$36))</f>
        <v>#NUM!</v>
      </c>
      <c r="AI1763" s="90" t="e">
        <f>_xll.qlTenorBasisForwardRate(TenorBasis3M,AF1763,_xll.ohTrigger(trigger,$AA$36))</f>
        <v>#NUM!</v>
      </c>
      <c r="AJ1763" s="90">
        <f>_xll.qlIndexFixing($AA$21,$AE1763,TRUE,_xll.ohTrigger(trigger))</f>
        <v>1.5125873523301102E-2</v>
      </c>
      <c r="AK1763" s="43" t="e">
        <f>_xll.qlIndexFixing($AA$6,$AE1763,TRUE,trigger)</f>
        <v>#NUM!</v>
      </c>
      <c r="AL1763" s="45" t="e">
        <f t="shared" si="43"/>
        <v>#NUM!</v>
      </c>
    </row>
    <row r="1764" spans="30:38" x14ac:dyDescent="0.2">
      <c r="AD1764" s="122" t="s">
        <v>88</v>
      </c>
      <c r="AE1764" s="40">
        <f>_xll.qlInterestRateIndexFixingDate($AA$21,AF1764)</f>
        <v>51754</v>
      </c>
      <c r="AF1764" s="40">
        <f>_xll.qlCalendarAdvance(calendar,$AF1763,AD1764,,,trigger)</f>
        <v>51756</v>
      </c>
      <c r="AG1764" s="40">
        <f>_xll.qlInterestRateIndexMaturity($AA$21,AF1764,)</f>
        <v>51847</v>
      </c>
      <c r="AH1764" s="43" t="e">
        <f>_xll.qlTenorBasisValue(TenorBasis3M,AF1764,_xll.ohTrigger(trigger,$AA$36))</f>
        <v>#NUM!</v>
      </c>
      <c r="AI1764" s="90" t="e">
        <f>_xll.qlTenorBasisForwardRate(TenorBasis3M,AF1764,_xll.ohTrigger(trigger,$AA$36))</f>
        <v>#NUM!</v>
      </c>
      <c r="AJ1764" s="90">
        <f>_xll.qlIndexFixing($AA$21,$AE1764,TRUE,_xll.ohTrigger(trigger))</f>
        <v>1.5123123376339951E-2</v>
      </c>
      <c r="AK1764" s="43" t="e">
        <f>_xll.qlIndexFixing($AA$6,$AE1764,TRUE,trigger)</f>
        <v>#NUM!</v>
      </c>
      <c r="AL1764" s="45" t="e">
        <f t="shared" si="43"/>
        <v>#NUM!</v>
      </c>
    </row>
    <row r="1765" spans="30:38" x14ac:dyDescent="0.2">
      <c r="AD1765" s="122" t="s">
        <v>88</v>
      </c>
      <c r="AE1765" s="40">
        <f>_xll.qlInterestRateIndexFixingDate($AA$21,AF1765)</f>
        <v>51761</v>
      </c>
      <c r="AF1765" s="40">
        <f>_xll.qlCalendarAdvance(calendar,$AF1764,AD1765,,,trigger)</f>
        <v>51763</v>
      </c>
      <c r="AG1765" s="40">
        <f>_xll.qlInterestRateIndexMaturity($AA$21,AF1765,)</f>
        <v>51854</v>
      </c>
      <c r="AH1765" s="43" t="e">
        <f>_xll.qlTenorBasisValue(TenorBasis3M,AF1765,_xll.ohTrigger(trigger,$AA$36))</f>
        <v>#NUM!</v>
      </c>
      <c r="AI1765" s="90" t="e">
        <f>_xll.qlTenorBasisForwardRate(TenorBasis3M,AF1765,_xll.ohTrigger(trigger,$AA$36))</f>
        <v>#NUM!</v>
      </c>
      <c r="AJ1765" s="90">
        <f>_xll.qlIndexFixing($AA$21,$AE1765,TRUE,_xll.ohTrigger(trigger))</f>
        <v>1.5120409444463358E-2</v>
      </c>
      <c r="AK1765" s="43" t="e">
        <f>_xll.qlIndexFixing($AA$6,$AE1765,TRUE,trigger)</f>
        <v>#NUM!</v>
      </c>
      <c r="AL1765" s="45" t="e">
        <f t="shared" si="43"/>
        <v>#NUM!</v>
      </c>
    </row>
    <row r="1766" spans="30:38" x14ac:dyDescent="0.2">
      <c r="AD1766" s="122" t="s">
        <v>88</v>
      </c>
      <c r="AE1766" s="40">
        <f>_xll.qlInterestRateIndexFixingDate($AA$21,AF1766)</f>
        <v>51768</v>
      </c>
      <c r="AF1766" s="40">
        <f>_xll.qlCalendarAdvance(calendar,$AF1765,AD1766,,,trigger)</f>
        <v>51770</v>
      </c>
      <c r="AG1766" s="40">
        <f>_xll.qlInterestRateIndexMaturity($AA$21,AF1766,)</f>
        <v>51862</v>
      </c>
      <c r="AH1766" s="43" t="e">
        <f>_xll.qlTenorBasisValue(TenorBasis3M,AF1766,_xll.ohTrigger(trigger,$AA$36))</f>
        <v>#NUM!</v>
      </c>
      <c r="AI1766" s="90" t="e">
        <f>_xll.qlTenorBasisForwardRate(TenorBasis3M,AF1766,_xll.ohTrigger(trigger,$AA$36))</f>
        <v>#NUM!</v>
      </c>
      <c r="AJ1766" s="90">
        <f>_xll.qlIndexFixing($AA$21,$AE1766,TRUE,_xll.ohTrigger(trigger))</f>
        <v>1.5117864500972305E-2</v>
      </c>
      <c r="AK1766" s="43" t="e">
        <f>_xll.qlIndexFixing($AA$6,$AE1766,TRUE,trigger)</f>
        <v>#NUM!</v>
      </c>
      <c r="AL1766" s="45" t="e">
        <f t="shared" si="43"/>
        <v>#NUM!</v>
      </c>
    </row>
    <row r="1767" spans="30:38" x14ac:dyDescent="0.2">
      <c r="AD1767" s="122" t="s">
        <v>88</v>
      </c>
      <c r="AE1767" s="40">
        <f>_xll.qlInterestRateIndexFixingDate($AA$21,AF1767)</f>
        <v>51775</v>
      </c>
      <c r="AF1767" s="40">
        <f>_xll.qlCalendarAdvance(calendar,$AF1766,AD1767,,,trigger)</f>
        <v>51777</v>
      </c>
      <c r="AG1767" s="40">
        <f>_xll.qlInterestRateIndexMaturity($AA$21,AF1767,)</f>
        <v>51869</v>
      </c>
      <c r="AH1767" s="43" t="e">
        <f>_xll.qlTenorBasisValue(TenorBasis3M,AF1767,_xll.ohTrigger(trigger,$AA$36))</f>
        <v>#NUM!</v>
      </c>
      <c r="AI1767" s="90" t="e">
        <f>_xll.qlTenorBasisForwardRate(TenorBasis3M,AF1767,_xll.ohTrigger(trigger,$AA$36))</f>
        <v>#NUM!</v>
      </c>
      <c r="AJ1767" s="90">
        <f>_xll.qlIndexFixing($AA$21,$AE1767,TRUE,_xll.ohTrigger(trigger))</f>
        <v>1.5115225475217859E-2</v>
      </c>
      <c r="AK1767" s="43" t="e">
        <f>_xll.qlIndexFixing($AA$6,$AE1767,TRUE,trigger)</f>
        <v>#NUM!</v>
      </c>
      <c r="AL1767" s="45" t="e">
        <f t="shared" si="43"/>
        <v>#NUM!</v>
      </c>
    </row>
    <row r="1768" spans="30:38" x14ac:dyDescent="0.2">
      <c r="AD1768" s="122" t="s">
        <v>88</v>
      </c>
      <c r="AE1768" s="40">
        <f>_xll.qlInterestRateIndexFixingDate($AA$21,AF1768)</f>
        <v>51782</v>
      </c>
      <c r="AF1768" s="40">
        <f>_xll.qlCalendarAdvance(calendar,$AF1767,AD1768,,,trigger)</f>
        <v>51784</v>
      </c>
      <c r="AG1768" s="40">
        <f>_xll.qlInterestRateIndexMaturity($AA$21,AF1768,)</f>
        <v>51876</v>
      </c>
      <c r="AH1768" s="43" t="e">
        <f>_xll.qlTenorBasisValue(TenorBasis3M,AF1768,_xll.ohTrigger(trigger,$AA$36))</f>
        <v>#NUM!</v>
      </c>
      <c r="AI1768" s="90" t="e">
        <f>_xll.qlTenorBasisForwardRate(TenorBasis3M,AF1768,_xll.ohTrigger(trigger,$AA$36))</f>
        <v>#NUM!</v>
      </c>
      <c r="AJ1768" s="90">
        <f>_xll.qlIndexFixing($AA$21,$AE1768,TRUE,_xll.ohTrigger(trigger))</f>
        <v>1.5112622665858513E-2</v>
      </c>
      <c r="AK1768" s="43" t="e">
        <f>_xll.qlIndexFixing($AA$6,$AE1768,TRUE,trigger)</f>
        <v>#NUM!</v>
      </c>
      <c r="AL1768" s="45" t="e">
        <f t="shared" si="43"/>
        <v>#NUM!</v>
      </c>
    </row>
    <row r="1769" spans="30:38" x14ac:dyDescent="0.2">
      <c r="AD1769" s="122" t="s">
        <v>88</v>
      </c>
      <c r="AE1769" s="40">
        <f>_xll.qlInterestRateIndexFixingDate($AA$21,AF1769)</f>
        <v>51789</v>
      </c>
      <c r="AF1769" s="40">
        <f>_xll.qlCalendarAdvance(calendar,$AF1768,AD1769,,,trigger)</f>
        <v>51791</v>
      </c>
      <c r="AG1769" s="40">
        <f>_xll.qlInterestRateIndexMaturity($AA$21,AF1769,)</f>
        <v>51883</v>
      </c>
      <c r="AH1769" s="43" t="e">
        <f>_xll.qlTenorBasisValue(TenorBasis3M,AF1769,_xll.ohTrigger(trigger,$AA$36))</f>
        <v>#NUM!</v>
      </c>
      <c r="AI1769" s="90" t="e">
        <f>_xll.qlTenorBasisForwardRate(TenorBasis3M,AF1769,_xll.ohTrigger(trigger,$AA$36))</f>
        <v>#NUM!</v>
      </c>
      <c r="AJ1769" s="90">
        <f>_xll.qlIndexFixing($AA$21,$AE1769,TRUE,_xll.ohTrigger(trigger))</f>
        <v>1.511005607282128E-2</v>
      </c>
      <c r="AK1769" s="43" t="e">
        <f>_xll.qlIndexFixing($AA$6,$AE1769,TRUE,trigger)</f>
        <v>#NUM!</v>
      </c>
      <c r="AL1769" s="45" t="e">
        <f t="shared" si="43"/>
        <v>#NUM!</v>
      </c>
    </row>
    <row r="1770" spans="30:38" x14ac:dyDescent="0.2">
      <c r="AD1770" s="122" t="s">
        <v>88</v>
      </c>
      <c r="AE1770" s="40">
        <f>_xll.qlInterestRateIndexFixingDate($AA$21,AF1770)</f>
        <v>51796</v>
      </c>
      <c r="AF1770" s="40">
        <f>_xll.qlCalendarAdvance(calendar,$AF1769,AD1770,,,trigger)</f>
        <v>51798</v>
      </c>
      <c r="AG1770" s="40">
        <f>_xll.qlInterestRateIndexMaturity($AA$21,AF1770,)</f>
        <v>51890</v>
      </c>
      <c r="AH1770" s="43" t="e">
        <f>_xll.qlTenorBasisValue(TenorBasis3M,AF1770,_xll.ohTrigger(trigger,$AA$36))</f>
        <v>#NUM!</v>
      </c>
      <c r="AI1770" s="90" t="e">
        <f>_xll.qlTenorBasisForwardRate(TenorBasis3M,AF1770,_xll.ohTrigger(trigger,$AA$36))</f>
        <v>#NUM!</v>
      </c>
      <c r="AJ1770" s="90">
        <f>_xll.qlIndexFixing($AA$21,$AE1770,TRUE,_xll.ohTrigger(trigger))</f>
        <v>1.5107525696038394E-2</v>
      </c>
      <c r="AK1770" s="43" t="e">
        <f>_xll.qlIndexFixing($AA$6,$AE1770,TRUE,trigger)</f>
        <v>#NUM!</v>
      </c>
      <c r="AL1770" s="45" t="e">
        <f t="shared" si="43"/>
        <v>#NUM!</v>
      </c>
    </row>
    <row r="1771" spans="30:38" x14ac:dyDescent="0.2">
      <c r="AD1771" s="122" t="s">
        <v>88</v>
      </c>
      <c r="AE1771" s="40">
        <f>_xll.qlInterestRateIndexFixingDate($AA$21,AF1771)</f>
        <v>51803</v>
      </c>
      <c r="AF1771" s="40">
        <f>_xll.qlCalendarAdvance(calendar,$AF1770,AD1771,,,trigger)</f>
        <v>51805</v>
      </c>
      <c r="AG1771" s="40">
        <f>_xll.qlInterestRateIndexMaturity($AA$21,AF1771,)</f>
        <v>51897</v>
      </c>
      <c r="AH1771" s="43" t="e">
        <f>_xll.qlTenorBasisValue(TenorBasis3M,AF1771,_xll.ohTrigger(trigger,$AA$36))</f>
        <v>#NUM!</v>
      </c>
      <c r="AI1771" s="90" t="e">
        <f>_xll.qlTenorBasisForwardRate(TenorBasis3M,AF1771,_xll.ohTrigger(trigger,$AA$36))</f>
        <v>#NUM!</v>
      </c>
      <c r="AJ1771" s="90">
        <f>_xll.qlIndexFixing($AA$21,$AE1771,TRUE,_xll.ohTrigger(trigger))</f>
        <v>1.5105031535436863E-2</v>
      </c>
      <c r="AK1771" s="43" t="e">
        <f>_xll.qlIndexFixing($AA$6,$AE1771,TRUE,trigger)</f>
        <v>#NUM!</v>
      </c>
      <c r="AL1771" s="45" t="e">
        <f t="shared" si="43"/>
        <v>#NUM!</v>
      </c>
    </row>
    <row r="1772" spans="30:38" x14ac:dyDescent="0.2">
      <c r="AD1772" s="122" t="s">
        <v>88</v>
      </c>
      <c r="AE1772" s="40">
        <f>_xll.qlInterestRateIndexFixingDate($AA$21,AF1772)</f>
        <v>51810</v>
      </c>
      <c r="AF1772" s="40">
        <f>_xll.qlCalendarAdvance(calendar,$AF1771,AD1772,,,trigger)</f>
        <v>51812</v>
      </c>
      <c r="AG1772" s="40">
        <f>_xll.qlInterestRateIndexMaturity($AA$21,AF1772,)</f>
        <v>51904</v>
      </c>
      <c r="AH1772" s="43" t="e">
        <f>_xll.qlTenorBasisValue(TenorBasis3M,AF1772,_xll.ohTrigger(trigger,$AA$36))</f>
        <v>#NUM!</v>
      </c>
      <c r="AI1772" s="90" t="e">
        <f>_xll.qlTenorBasisForwardRate(TenorBasis3M,AF1772,_xll.ohTrigger(trigger,$AA$36))</f>
        <v>#NUM!</v>
      </c>
      <c r="AJ1772" s="90">
        <f>_xll.qlIndexFixing($AA$21,$AE1772,TRUE,_xll.ohTrigger(trigger))</f>
        <v>1.5102573590948919E-2</v>
      </c>
      <c r="AK1772" s="43" t="e">
        <f>_xll.qlIndexFixing($AA$6,$AE1772,TRUE,trigger)</f>
        <v>#NUM!</v>
      </c>
      <c r="AL1772" s="45" t="e">
        <f t="shared" si="43"/>
        <v>#NUM!</v>
      </c>
    </row>
    <row r="1773" spans="30:38" x14ac:dyDescent="0.2">
      <c r="AD1773" s="122" t="s">
        <v>88</v>
      </c>
      <c r="AE1773" s="40">
        <f>_xll.qlInterestRateIndexFixingDate($AA$21,AF1773)</f>
        <v>51817</v>
      </c>
      <c r="AF1773" s="40">
        <f>_xll.qlCalendarAdvance(calendar,$AF1772,AD1773,,,trigger)</f>
        <v>51819</v>
      </c>
      <c r="AG1773" s="40">
        <f>_xll.qlInterestRateIndexMaturity($AA$21,AF1773,)</f>
        <v>51911</v>
      </c>
      <c r="AH1773" s="43" t="e">
        <f>_xll.qlTenorBasisValue(TenorBasis3M,AF1773,_xll.ohTrigger(trigger,$AA$36))</f>
        <v>#NUM!</v>
      </c>
      <c r="AI1773" s="90" t="e">
        <f>_xll.qlTenorBasisForwardRate(TenorBasis3M,AF1773,_xll.ohTrigger(trigger,$AA$36))</f>
        <v>#NUM!</v>
      </c>
      <c r="AJ1773" s="90">
        <f>_xll.qlIndexFixing($AA$21,$AE1773,TRUE,_xll.ohTrigger(trigger))</f>
        <v>1.5100151862506791E-2</v>
      </c>
      <c r="AK1773" s="43" t="e">
        <f>_xll.qlIndexFixing($AA$6,$AE1773,TRUE,trigger)</f>
        <v>#NUM!</v>
      </c>
      <c r="AL1773" s="45" t="e">
        <f t="shared" si="43"/>
        <v>#NUM!</v>
      </c>
    </row>
    <row r="1774" spans="30:38" x14ac:dyDescent="0.2">
      <c r="AD1774" s="122" t="s">
        <v>88</v>
      </c>
      <c r="AE1774" s="40">
        <f>_xll.qlInterestRateIndexFixingDate($AA$21,AF1774)</f>
        <v>51824</v>
      </c>
      <c r="AF1774" s="40">
        <f>_xll.qlCalendarAdvance(calendar,$AF1773,AD1774,,,trigger)</f>
        <v>51826</v>
      </c>
      <c r="AG1774" s="40">
        <f>_xll.qlInterestRateIndexMaturity($AA$21,AF1774,)</f>
        <v>51918</v>
      </c>
      <c r="AH1774" s="43" t="e">
        <f>_xll.qlTenorBasisValue(TenorBasis3M,AF1774,_xll.ohTrigger(trigger,$AA$36))</f>
        <v>#NUM!</v>
      </c>
      <c r="AI1774" s="90" t="e">
        <f>_xll.qlTenorBasisForwardRate(TenorBasis3M,AF1774,_xll.ohTrigger(trigger,$AA$36))</f>
        <v>#NUM!</v>
      </c>
      <c r="AJ1774" s="90">
        <f>_xll.qlIndexFixing($AA$21,$AE1774,TRUE,_xll.ohTrigger(trigger))</f>
        <v>1.5097766350041834E-2</v>
      </c>
      <c r="AK1774" s="43" t="e">
        <f>_xll.qlIndexFixing($AA$6,$AE1774,TRUE,trigger)</f>
        <v>#NUM!</v>
      </c>
      <c r="AL1774" s="45" t="e">
        <f t="shared" si="43"/>
        <v>#NUM!</v>
      </c>
    </row>
    <row r="1775" spans="30:38" x14ac:dyDescent="0.2">
      <c r="AD1775" s="122" t="s">
        <v>88</v>
      </c>
      <c r="AE1775" s="40">
        <f>_xll.qlInterestRateIndexFixingDate($AA$21,AF1775)</f>
        <v>51831</v>
      </c>
      <c r="AF1775" s="40">
        <f>_xll.qlCalendarAdvance(calendar,$AF1774,AD1775,,,trigger)</f>
        <v>51833</v>
      </c>
      <c r="AG1775" s="40">
        <f>_xll.qlInterestRateIndexMaturity($AA$21,AF1775,)</f>
        <v>51925</v>
      </c>
      <c r="AH1775" s="43" t="e">
        <f>_xll.qlTenorBasisValue(TenorBasis3M,AF1775,_xll.ohTrigger(trigger,$AA$36))</f>
        <v>#NUM!</v>
      </c>
      <c r="AI1775" s="90" t="e">
        <f>_xll.qlTenorBasisForwardRate(TenorBasis3M,AF1775,_xll.ohTrigger(trigger,$AA$36))</f>
        <v>#NUM!</v>
      </c>
      <c r="AJ1775" s="90">
        <f>_xll.qlIndexFixing($AA$21,$AE1775,TRUE,_xll.ohTrigger(trigger))</f>
        <v>1.5095417053490627E-2</v>
      </c>
      <c r="AK1775" s="43" t="e">
        <f>_xll.qlIndexFixing($AA$6,$AE1775,TRUE,trigger)</f>
        <v>#NUM!</v>
      </c>
      <c r="AL1775" s="45" t="e">
        <f t="shared" si="43"/>
        <v>#NUM!</v>
      </c>
    </row>
    <row r="1776" spans="30:38" x14ac:dyDescent="0.2">
      <c r="AD1776" s="122" t="s">
        <v>88</v>
      </c>
      <c r="AE1776" s="40">
        <f>_xll.qlInterestRateIndexFixingDate($AA$21,AF1776)</f>
        <v>51838</v>
      </c>
      <c r="AF1776" s="40">
        <f>_xll.qlCalendarAdvance(calendar,$AF1775,AD1776,,,trigger)</f>
        <v>51840</v>
      </c>
      <c r="AG1776" s="40">
        <f>_xll.qlInterestRateIndexMaturity($AA$21,AF1776,)</f>
        <v>51930</v>
      </c>
      <c r="AH1776" s="43" t="e">
        <f>_xll.qlTenorBasisValue(TenorBasis3M,AF1776,_xll.ohTrigger(trigger,$AA$36))</f>
        <v>#NUM!</v>
      </c>
      <c r="AI1776" s="90" t="e">
        <f>_xll.qlTenorBasisForwardRate(TenorBasis3M,AF1776,_xll.ohTrigger(trigger,$AA$36))</f>
        <v>#NUM!</v>
      </c>
      <c r="AJ1776" s="90">
        <f>_xll.qlIndexFixing($AA$21,$AE1776,TRUE,_xll.ohTrigger(trigger))</f>
        <v>1.5092789006730278E-2</v>
      </c>
      <c r="AK1776" s="43" t="e">
        <f>_xll.qlIndexFixing($AA$6,$AE1776,TRUE,trigger)</f>
        <v>#NUM!</v>
      </c>
      <c r="AL1776" s="45" t="e">
        <f t="shared" si="43"/>
        <v>#NUM!</v>
      </c>
    </row>
    <row r="1777" spans="30:38" x14ac:dyDescent="0.2">
      <c r="AD1777" s="122" t="s">
        <v>88</v>
      </c>
      <c r="AE1777" s="40">
        <f>_xll.qlInterestRateIndexFixingDate($AA$21,AF1777)</f>
        <v>51845</v>
      </c>
      <c r="AF1777" s="40">
        <f>_xll.qlCalendarAdvance(calendar,$AF1776,AD1777,,,trigger)</f>
        <v>51847</v>
      </c>
      <c r="AG1777" s="40">
        <f>_xll.qlInterestRateIndexMaturity($AA$21,AF1777,)</f>
        <v>51937</v>
      </c>
      <c r="AH1777" s="43" t="e">
        <f>_xll.qlTenorBasisValue(TenorBasis3M,AF1777,_xll.ohTrigger(trigger,$AA$36))</f>
        <v>#NUM!</v>
      </c>
      <c r="AI1777" s="90" t="e">
        <f>_xll.qlTenorBasisForwardRate(TenorBasis3M,AF1777,_xll.ohTrigger(trigger,$AA$36))</f>
        <v>#NUM!</v>
      </c>
      <c r="AJ1777" s="90">
        <f>_xll.qlIndexFixing($AA$21,$AE1777,TRUE,_xll.ohTrigger(trigger))</f>
        <v>1.5090507159100319E-2</v>
      </c>
      <c r="AK1777" s="43" t="e">
        <f>_xll.qlIndexFixing($AA$6,$AE1777,TRUE,trigger)</f>
        <v>#NUM!</v>
      </c>
      <c r="AL1777" s="45" t="e">
        <f t="shared" si="43"/>
        <v>#NUM!</v>
      </c>
    </row>
    <row r="1778" spans="30:38" x14ac:dyDescent="0.2">
      <c r="AD1778" s="122" t="s">
        <v>88</v>
      </c>
      <c r="AE1778" s="40">
        <f>_xll.qlInterestRateIndexFixingDate($AA$21,AF1778)</f>
        <v>51852</v>
      </c>
      <c r="AF1778" s="40">
        <f>_xll.qlCalendarAdvance(calendar,$AF1777,AD1778,,,trigger)</f>
        <v>51854</v>
      </c>
      <c r="AG1778" s="40">
        <f>_xll.qlInterestRateIndexMaturity($AA$21,AF1778,)</f>
        <v>51944</v>
      </c>
      <c r="AH1778" s="43" t="e">
        <f>_xll.qlTenorBasisValue(TenorBasis3M,AF1778,_xll.ohTrigger(trigger,$AA$36))</f>
        <v>#NUM!</v>
      </c>
      <c r="AI1778" s="90" t="e">
        <f>_xll.qlTenorBasisForwardRate(TenorBasis3M,AF1778,_xll.ohTrigger(trigger,$AA$36))</f>
        <v>#NUM!</v>
      </c>
      <c r="AJ1778" s="90">
        <f>_xll.qlIndexFixing($AA$21,$AE1778,TRUE,_xll.ohTrigger(trigger))</f>
        <v>1.5088261524141444E-2</v>
      </c>
      <c r="AK1778" s="43" t="e">
        <f>_xll.qlIndexFixing($AA$6,$AE1778,TRUE,trigger)</f>
        <v>#NUM!</v>
      </c>
      <c r="AL1778" s="45" t="e">
        <f t="shared" si="43"/>
        <v>#NUM!</v>
      </c>
    </row>
    <row r="1779" spans="30:38" x14ac:dyDescent="0.2">
      <c r="AD1779" s="122" t="s">
        <v>88</v>
      </c>
      <c r="AE1779" s="40">
        <f>_xll.qlInterestRateIndexFixingDate($AA$21,AF1779)</f>
        <v>51858</v>
      </c>
      <c r="AF1779" s="40">
        <f>_xll.qlCalendarAdvance(calendar,$AF1778,AD1779,,,trigger)</f>
        <v>51862</v>
      </c>
      <c r="AG1779" s="40">
        <f>_xll.qlInterestRateIndexMaturity($AA$21,AF1779,)</f>
        <v>51952</v>
      </c>
      <c r="AH1779" s="43" t="e">
        <f>_xll.qlTenorBasisValue(TenorBasis3M,AF1779,_xll.ohTrigger(trigger,$AA$36))</f>
        <v>#NUM!</v>
      </c>
      <c r="AI1779" s="90" t="e">
        <f>_xll.qlTenorBasisForwardRate(TenorBasis3M,AF1779,_xll.ohTrigger(trigger,$AA$36))</f>
        <v>#NUM!</v>
      </c>
      <c r="AJ1779" s="90">
        <f>_xll.qlIndexFixing($AA$21,$AE1779,TRUE,_xll.ohTrigger(trigger))</f>
        <v>1.5085739426154987E-2</v>
      </c>
      <c r="AK1779" s="43" t="e">
        <f>_xll.qlIndexFixing($AA$6,$AE1779,TRUE,trigger)</f>
        <v>#NUM!</v>
      </c>
      <c r="AL1779" s="45" t="e">
        <f t="shared" si="43"/>
        <v>#NUM!</v>
      </c>
    </row>
    <row r="1780" spans="30:38" x14ac:dyDescent="0.2">
      <c r="AD1780" s="122" t="s">
        <v>88</v>
      </c>
      <c r="AE1780" s="40">
        <f>_xll.qlInterestRateIndexFixingDate($AA$21,AF1780)</f>
        <v>51866</v>
      </c>
      <c r="AF1780" s="40">
        <f>_xll.qlCalendarAdvance(calendar,$AF1779,AD1780,,,trigger)</f>
        <v>51869</v>
      </c>
      <c r="AG1780" s="40">
        <f>_xll.qlInterestRateIndexMaturity($AA$21,AF1780,)</f>
        <v>51959</v>
      </c>
      <c r="AH1780" s="43" t="e">
        <f>_xll.qlTenorBasisValue(TenorBasis3M,AF1780,_xll.ohTrigger(trigger,$AA$36))</f>
        <v>#NUM!</v>
      </c>
      <c r="AI1780" s="90" t="e">
        <f>_xll.qlTenorBasisForwardRate(TenorBasis3M,AF1780,_xll.ohTrigger(trigger,$AA$36))</f>
        <v>#NUM!</v>
      </c>
      <c r="AJ1780" s="90">
        <f>_xll.qlIndexFixing($AA$21,$AE1780,TRUE,_xll.ohTrigger(trigger))</f>
        <v>1.5083571389572725E-2</v>
      </c>
      <c r="AK1780" s="43" t="e">
        <f>_xll.qlIndexFixing($AA$6,$AE1780,TRUE,trigger)</f>
        <v>#NUM!</v>
      </c>
      <c r="AL1780" s="45" t="e">
        <f t="shared" si="43"/>
        <v>#NUM!</v>
      </c>
    </row>
    <row r="1781" spans="30:38" x14ac:dyDescent="0.2">
      <c r="AD1781" s="122" t="s">
        <v>88</v>
      </c>
      <c r="AE1781" s="40">
        <f>_xll.qlInterestRateIndexFixingDate($AA$21,AF1781)</f>
        <v>51874</v>
      </c>
      <c r="AF1781" s="40">
        <f>_xll.qlCalendarAdvance(calendar,$AF1780,AD1781,,,trigger)</f>
        <v>51876</v>
      </c>
      <c r="AG1781" s="40">
        <f>_xll.qlInterestRateIndexMaturity($AA$21,AF1781,)</f>
        <v>51966</v>
      </c>
      <c r="AH1781" s="43" t="e">
        <f>_xll.qlTenorBasisValue(TenorBasis3M,AF1781,_xll.ohTrigger(trigger,$AA$36))</f>
        <v>#NUM!</v>
      </c>
      <c r="AI1781" s="90" t="e">
        <f>_xll.qlTenorBasisForwardRate(TenorBasis3M,AF1781,_xll.ohTrigger(trigger,$AA$36))</f>
        <v>#NUM!</v>
      </c>
      <c r="AJ1781" s="90">
        <f>_xll.qlIndexFixing($AA$21,$AE1781,TRUE,_xll.ohTrigger(trigger))</f>
        <v>1.5081439565473254E-2</v>
      </c>
      <c r="AK1781" s="43" t="e">
        <f>_xll.qlIndexFixing($AA$6,$AE1781,TRUE,trigger)</f>
        <v>#NUM!</v>
      </c>
      <c r="AL1781" s="45" t="e">
        <f t="shared" si="43"/>
        <v>#NUM!</v>
      </c>
    </row>
    <row r="1782" spans="30:38" x14ac:dyDescent="0.2">
      <c r="AD1782" s="122" t="s">
        <v>88</v>
      </c>
      <c r="AE1782" s="40">
        <f>_xll.qlInterestRateIndexFixingDate($AA$21,AF1782)</f>
        <v>51881</v>
      </c>
      <c r="AF1782" s="40">
        <f>_xll.qlCalendarAdvance(calendar,$AF1781,AD1782,,,trigger)</f>
        <v>51883</v>
      </c>
      <c r="AG1782" s="40">
        <f>_xll.qlInterestRateIndexMaturity($AA$21,AF1782,)</f>
        <v>51973</v>
      </c>
      <c r="AH1782" s="43" t="e">
        <f>_xll.qlTenorBasisValue(TenorBasis3M,AF1782,_xll.ohTrigger(trigger,$AA$36))</f>
        <v>#NUM!</v>
      </c>
      <c r="AI1782" s="90" t="e">
        <f>_xll.qlTenorBasisForwardRate(TenorBasis3M,AF1782,_xll.ohTrigger(trigger,$AA$36))</f>
        <v>#NUM!</v>
      </c>
      <c r="AJ1782" s="90">
        <f>_xll.qlIndexFixing($AA$21,$AE1782,TRUE,_xll.ohTrigger(trigger))</f>
        <v>1.5079343953798841E-2</v>
      </c>
      <c r="AK1782" s="43" t="e">
        <f>_xll.qlIndexFixing($AA$6,$AE1782,TRUE,trigger)</f>
        <v>#NUM!</v>
      </c>
      <c r="AL1782" s="45" t="e">
        <f t="shared" si="43"/>
        <v>#NUM!</v>
      </c>
    </row>
    <row r="1783" spans="30:38" x14ac:dyDescent="0.2">
      <c r="AD1783" s="122" t="s">
        <v>88</v>
      </c>
      <c r="AE1783" s="40">
        <f>_xll.qlInterestRateIndexFixingDate($AA$21,AF1783)</f>
        <v>51888</v>
      </c>
      <c r="AF1783" s="40">
        <f>_xll.qlCalendarAdvance(calendar,$AF1782,AD1783,,,trigger)</f>
        <v>51890</v>
      </c>
      <c r="AG1783" s="40">
        <f>_xll.qlInterestRateIndexMaturity($AA$21,AF1783,)</f>
        <v>51980</v>
      </c>
      <c r="AH1783" s="43" t="e">
        <f>_xll.qlTenorBasisValue(TenorBasis3M,AF1783,_xll.ohTrigger(trigger,$AA$36))</f>
        <v>#NUM!</v>
      </c>
      <c r="AI1783" s="90" t="e">
        <f>_xll.qlTenorBasisForwardRate(TenorBasis3M,AF1783,_xll.ohTrigger(trigger,$AA$36))</f>
        <v>#NUM!</v>
      </c>
      <c r="AJ1783" s="90">
        <f>_xll.qlIndexFixing($AA$21,$AE1783,TRUE,_xll.ohTrigger(trigger))</f>
        <v>1.5077284554492643E-2</v>
      </c>
      <c r="AK1783" s="43" t="e">
        <f>_xll.qlIndexFixing($AA$6,$AE1783,TRUE,trigger)</f>
        <v>#NUM!</v>
      </c>
      <c r="AL1783" s="45" t="e">
        <f t="shared" si="43"/>
        <v>#NUM!</v>
      </c>
    </row>
    <row r="1784" spans="30:38" x14ac:dyDescent="0.2">
      <c r="AD1784" s="122" t="s">
        <v>88</v>
      </c>
      <c r="AE1784" s="40">
        <f>_xll.qlInterestRateIndexFixingDate($AA$21,AF1784)</f>
        <v>51895</v>
      </c>
      <c r="AF1784" s="40">
        <f>_xll.qlCalendarAdvance(calendar,$AF1783,AD1784,,,trigger)</f>
        <v>51897</v>
      </c>
      <c r="AG1784" s="40">
        <f>_xll.qlInterestRateIndexMaturity($AA$21,AF1784,)</f>
        <v>51986</v>
      </c>
      <c r="AH1784" s="43" t="e">
        <f>_xll.qlTenorBasisValue(TenorBasis3M,AF1784,_xll.ohTrigger(trigger,$AA$36))</f>
        <v>#NUM!</v>
      </c>
      <c r="AI1784" s="90" t="e">
        <f>_xll.qlTenorBasisForwardRate(TenorBasis3M,AF1784,_xll.ohTrigger(trigger,$AA$36))</f>
        <v>#NUM!</v>
      </c>
      <c r="AJ1784" s="90">
        <f>_xll.qlIndexFixing($AA$21,$AE1784,TRUE,_xll.ohTrigger(trigger))</f>
        <v>1.5075083918857106E-2</v>
      </c>
      <c r="AK1784" s="43" t="e">
        <f>_xll.qlIndexFixing($AA$6,$AE1784,TRUE,trigger)</f>
        <v>#NUM!</v>
      </c>
      <c r="AL1784" s="45" t="e">
        <f t="shared" si="43"/>
        <v>#NUM!</v>
      </c>
    </row>
    <row r="1785" spans="30:38" x14ac:dyDescent="0.2">
      <c r="AD1785" s="122" t="s">
        <v>88</v>
      </c>
      <c r="AE1785" s="40">
        <f>_xll.qlInterestRateIndexFixingDate($AA$21,AF1785)</f>
        <v>51902</v>
      </c>
      <c r="AF1785" s="40">
        <f>_xll.qlCalendarAdvance(calendar,$AF1784,AD1785,,,trigger)</f>
        <v>51904</v>
      </c>
      <c r="AG1785" s="40">
        <f>_xll.qlInterestRateIndexMaturity($AA$21,AF1785,)</f>
        <v>51993</v>
      </c>
      <c r="AH1785" s="43" t="e">
        <f>_xll.qlTenorBasisValue(TenorBasis3M,AF1785,_xll.ohTrigger(trigger,$AA$36))</f>
        <v>#NUM!</v>
      </c>
      <c r="AI1785" s="90" t="e">
        <f>_xll.qlTenorBasisForwardRate(TenorBasis3M,AF1785,_xll.ohTrigger(trigger,$AA$36))</f>
        <v>#NUM!</v>
      </c>
      <c r="AJ1785" s="90">
        <f>_xll.qlIndexFixing($AA$21,$AE1785,TRUE,_xll.ohTrigger(trigger))</f>
        <v>1.5073094440688382E-2</v>
      </c>
      <c r="AK1785" s="43" t="e">
        <f>_xll.qlIndexFixing($AA$6,$AE1785,TRUE,trigger)</f>
        <v>#NUM!</v>
      </c>
      <c r="AL1785" s="45" t="e">
        <f t="shared" si="43"/>
        <v>#NUM!</v>
      </c>
    </row>
    <row r="1786" spans="30:38" x14ac:dyDescent="0.2">
      <c r="AD1786" s="122" t="s">
        <v>88</v>
      </c>
      <c r="AE1786" s="40">
        <f>_xll.qlInterestRateIndexFixingDate($AA$21,AF1786)</f>
        <v>51909</v>
      </c>
      <c r="AF1786" s="40">
        <f>_xll.qlCalendarAdvance(calendar,$AF1785,AD1786,,,trigger)</f>
        <v>51911</v>
      </c>
      <c r="AG1786" s="40">
        <f>_xll.qlInterestRateIndexMaturity($AA$21,AF1786,)</f>
        <v>52000</v>
      </c>
      <c r="AH1786" s="43" t="e">
        <f>_xll.qlTenorBasisValue(TenorBasis3M,AF1786,_xll.ohTrigger(trigger,$AA$36))</f>
        <v>#NUM!</v>
      </c>
      <c r="AI1786" s="90" t="e">
        <f>_xll.qlTenorBasisForwardRate(TenorBasis3M,AF1786,_xll.ohTrigger(trigger,$AA$36))</f>
        <v>#NUM!</v>
      </c>
      <c r="AJ1786" s="90">
        <f>_xll.qlIndexFixing($AA$21,$AE1786,TRUE,_xll.ohTrigger(trigger))</f>
        <v>1.507114117320265E-2</v>
      </c>
      <c r="AK1786" s="43" t="e">
        <f>_xll.qlIndexFixing($AA$6,$AE1786,TRUE,trigger)</f>
        <v>#NUM!</v>
      </c>
      <c r="AL1786" s="45" t="e">
        <f t="shared" si="43"/>
        <v>#NUM!</v>
      </c>
    </row>
    <row r="1787" spans="30:38" x14ac:dyDescent="0.2">
      <c r="AD1787" s="122" t="s">
        <v>88</v>
      </c>
      <c r="AE1787" s="40">
        <f>_xll.qlInterestRateIndexFixingDate($AA$21,AF1787)</f>
        <v>51916</v>
      </c>
      <c r="AF1787" s="40">
        <f>_xll.qlCalendarAdvance(calendar,$AF1786,AD1787,,,trigger)</f>
        <v>51918</v>
      </c>
      <c r="AG1787" s="40">
        <f>_xll.qlInterestRateIndexMaturity($AA$21,AF1787,)</f>
        <v>52007</v>
      </c>
      <c r="AH1787" s="43" t="e">
        <f>_xll.qlTenorBasisValue(TenorBasis3M,AF1787,_xll.ohTrigger(trigger,$AA$36))</f>
        <v>#NUM!</v>
      </c>
      <c r="AI1787" s="90" t="e">
        <f>_xll.qlTenorBasisForwardRate(TenorBasis3M,AF1787,_xll.ohTrigger(trigger,$AA$36))</f>
        <v>#NUM!</v>
      </c>
      <c r="AJ1787" s="90">
        <f>_xll.qlIndexFixing($AA$21,$AE1787,TRUE,_xll.ohTrigger(trigger))</f>
        <v>1.506922411635051E-2</v>
      </c>
      <c r="AK1787" s="43" t="e">
        <f>_xll.qlIndexFixing($AA$6,$AE1787,TRUE,trigger)</f>
        <v>#NUM!</v>
      </c>
      <c r="AL1787" s="45" t="e">
        <f t="shared" si="43"/>
        <v>#NUM!</v>
      </c>
    </row>
    <row r="1788" spans="30:38" x14ac:dyDescent="0.2">
      <c r="AD1788" s="122" t="s">
        <v>88</v>
      </c>
      <c r="AE1788" s="40">
        <f>_xll.qlInterestRateIndexFixingDate($AA$21,AF1788)</f>
        <v>51923</v>
      </c>
      <c r="AF1788" s="40">
        <f>_xll.qlCalendarAdvance(calendar,$AF1787,AD1788,,,trigger)</f>
        <v>51925</v>
      </c>
      <c r="AG1788" s="40">
        <f>_xll.qlInterestRateIndexMaturity($AA$21,AF1788,)</f>
        <v>52016</v>
      </c>
      <c r="AH1788" s="43" t="e">
        <f>_xll.qlTenorBasisValue(TenorBasis3M,AF1788,_xll.ohTrigger(trigger,$AA$36))</f>
        <v>#NUM!</v>
      </c>
      <c r="AI1788" s="90" t="e">
        <f>_xll.qlTenorBasisForwardRate(TenorBasis3M,AF1788,_xll.ohTrigger(trigger,$AA$36))</f>
        <v>#NUM!</v>
      </c>
      <c r="AJ1788" s="90">
        <f>_xll.qlIndexFixing($AA$21,$AE1788,TRUE,_xll.ohTrigger(trigger))</f>
        <v>1.506771845754995E-2</v>
      </c>
      <c r="AK1788" s="43" t="e">
        <f>_xll.qlIndexFixing($AA$6,$AE1788,TRUE,trigger)</f>
        <v>#NUM!</v>
      </c>
      <c r="AL1788" s="45" t="e">
        <f t="shared" si="43"/>
        <v>#NUM!</v>
      </c>
    </row>
    <row r="1789" spans="30:38" x14ac:dyDescent="0.2">
      <c r="AD1789" s="122" t="s">
        <v>88</v>
      </c>
      <c r="AE1789" s="40">
        <f>_xll.qlInterestRateIndexFixingDate($AA$21,AF1789)</f>
        <v>51930</v>
      </c>
      <c r="AF1789" s="40">
        <f>_xll.qlCalendarAdvance(calendar,$AF1788,AD1789,,,trigger)</f>
        <v>51932</v>
      </c>
      <c r="AG1789" s="40">
        <f>_xll.qlInterestRateIndexMaturity($AA$21,AF1789,)</f>
        <v>52026</v>
      </c>
      <c r="AH1789" s="43" t="e">
        <f>_xll.qlTenorBasisValue(TenorBasis3M,AF1789,_xll.ohTrigger(trigger,$AA$36))</f>
        <v>#NUM!</v>
      </c>
      <c r="AI1789" s="90" t="e">
        <f>_xll.qlTenorBasisForwardRate(TenorBasis3M,AF1789,_xll.ohTrigger(trigger,$AA$36))</f>
        <v>#NUM!</v>
      </c>
      <c r="AJ1789" s="90">
        <f>_xll.qlIndexFixing($AA$21,$AE1789,TRUE,_xll.ohTrigger(trigger))</f>
        <v>1.5066450986574217E-2</v>
      </c>
      <c r="AK1789" s="43" t="e">
        <f>_xll.qlIndexFixing($AA$6,$AE1789,TRUE,trigger)</f>
        <v>#NUM!</v>
      </c>
      <c r="AL1789" s="45" t="e">
        <f t="shared" si="43"/>
        <v>#NUM!</v>
      </c>
    </row>
    <row r="1790" spans="30:38" x14ac:dyDescent="0.2">
      <c r="AD1790" s="122" t="s">
        <v>88</v>
      </c>
      <c r="AE1790" s="40">
        <f>_xll.qlInterestRateIndexFixingDate($AA$21,AF1790)</f>
        <v>51937</v>
      </c>
      <c r="AF1790" s="40">
        <f>_xll.qlCalendarAdvance(calendar,$AF1789,AD1790,,,trigger)</f>
        <v>51939</v>
      </c>
      <c r="AG1790" s="40">
        <f>_xll.qlInterestRateIndexMaturity($AA$21,AF1790,)</f>
        <v>52033</v>
      </c>
      <c r="AH1790" s="43" t="e">
        <f>_xll.qlTenorBasisValue(TenorBasis3M,AF1790,_xll.ohTrigger(trigger,$AA$36))</f>
        <v>#NUM!</v>
      </c>
      <c r="AI1790" s="90" t="e">
        <f>_xll.qlTenorBasisForwardRate(TenorBasis3M,AF1790,_xll.ohTrigger(trigger,$AA$36))</f>
        <v>#NUM!</v>
      </c>
      <c r="AJ1790" s="90">
        <f>_xll.qlIndexFixing($AA$21,$AE1790,TRUE,_xll.ohTrigger(trigger))</f>
        <v>1.5064655118604988E-2</v>
      </c>
      <c r="AK1790" s="43" t="e">
        <f>_xll.qlIndexFixing($AA$6,$AE1790,TRUE,trigger)</f>
        <v>#NUM!</v>
      </c>
      <c r="AL1790" s="45" t="e">
        <f t="shared" si="43"/>
        <v>#NUM!</v>
      </c>
    </row>
    <row r="1791" spans="30:38" x14ac:dyDescent="0.2">
      <c r="AD1791" s="122" t="s">
        <v>88</v>
      </c>
      <c r="AE1791" s="40">
        <f>_xll.qlInterestRateIndexFixingDate($AA$21,AF1791)</f>
        <v>51944</v>
      </c>
      <c r="AF1791" s="40">
        <f>_xll.qlCalendarAdvance(calendar,$AF1790,AD1791,,,trigger)</f>
        <v>51946</v>
      </c>
      <c r="AG1791" s="40">
        <f>_xll.qlInterestRateIndexMaturity($AA$21,AF1791,)</f>
        <v>52040</v>
      </c>
      <c r="AH1791" s="43" t="e">
        <f>_xll.qlTenorBasisValue(TenorBasis3M,AF1791,_xll.ohTrigger(trigger,$AA$36))</f>
        <v>#NUM!</v>
      </c>
      <c r="AI1791" s="90" t="e">
        <f>_xll.qlTenorBasisForwardRate(TenorBasis3M,AF1791,_xll.ohTrigger(trigger,$AA$36))</f>
        <v>#NUM!</v>
      </c>
      <c r="AJ1791" s="90">
        <f>_xll.qlIndexFixing($AA$21,$AE1791,TRUE,_xll.ohTrigger(trigger))</f>
        <v>1.5062895468656684E-2</v>
      </c>
      <c r="AK1791" s="43" t="e">
        <f>_xll.qlIndexFixing($AA$6,$AE1791,TRUE,trigger)</f>
        <v>#NUM!</v>
      </c>
      <c r="AL1791" s="45" t="e">
        <f t="shared" si="43"/>
        <v>#NUM!</v>
      </c>
    </row>
    <row r="1792" spans="30:38" x14ac:dyDescent="0.2">
      <c r="AD1792" s="122" t="s">
        <v>88</v>
      </c>
      <c r="AE1792" s="40">
        <f>_xll.qlInterestRateIndexFixingDate($AA$21,AF1792)</f>
        <v>51951</v>
      </c>
      <c r="AF1792" s="40">
        <f>_xll.qlCalendarAdvance(calendar,$AF1791,AD1792,,,trigger)</f>
        <v>51953</v>
      </c>
      <c r="AG1792" s="40">
        <f>_xll.qlInterestRateIndexMaturity($AA$21,AF1792,)</f>
        <v>52047</v>
      </c>
      <c r="AH1792" s="43" t="e">
        <f>_xll.qlTenorBasisValue(TenorBasis3M,AF1792,_xll.ohTrigger(trigger,$AA$36))</f>
        <v>#NUM!</v>
      </c>
      <c r="AI1792" s="90" t="e">
        <f>_xll.qlTenorBasisForwardRate(TenorBasis3M,AF1792,_xll.ohTrigger(trigger,$AA$36))</f>
        <v>#NUM!</v>
      </c>
      <c r="AJ1792" s="90">
        <f>_xll.qlIndexFixing($AA$21,$AE1792,TRUE,_xll.ohTrigger(trigger))</f>
        <v>1.506117203668168E-2</v>
      </c>
      <c r="AK1792" s="43" t="e">
        <f>_xll.qlIndexFixing($AA$6,$AE1792,TRUE,trigger)</f>
        <v>#NUM!</v>
      </c>
      <c r="AL1792" s="45" t="e">
        <f t="shared" si="43"/>
        <v>#NUM!</v>
      </c>
    </row>
    <row r="1793" spans="30:38" x14ac:dyDescent="0.2">
      <c r="AD1793" s="122" t="s">
        <v>88</v>
      </c>
      <c r="AE1793" s="40">
        <f>_xll.qlInterestRateIndexFixingDate($AA$21,AF1793)</f>
        <v>51958</v>
      </c>
      <c r="AF1793" s="40">
        <f>_xll.qlCalendarAdvance(calendar,$AF1792,AD1793,,,trigger)</f>
        <v>51964</v>
      </c>
      <c r="AG1793" s="40">
        <f>_xll.qlInterestRateIndexMaturity($AA$21,AF1793,)</f>
        <v>52055</v>
      </c>
      <c r="AH1793" s="43" t="e">
        <f>_xll.qlTenorBasisValue(TenorBasis3M,AF1793,_xll.ohTrigger(trigger,$AA$36))</f>
        <v>#NUM!</v>
      </c>
      <c r="AI1793" s="90" t="e">
        <f>_xll.qlTenorBasisForwardRate(TenorBasis3M,AF1793,_xll.ohTrigger(trigger,$AA$36))</f>
        <v>#NUM!</v>
      </c>
      <c r="AJ1793" s="90">
        <f>_xll.qlIndexFixing($AA$21,$AE1793,TRUE,_xll.ohTrigger(trigger))</f>
        <v>1.5057930332921769E-2</v>
      </c>
      <c r="AK1793" s="43" t="e">
        <f>_xll.qlIndexFixing($AA$6,$AE1793,TRUE,trigger)</f>
        <v>#NUM!</v>
      </c>
      <c r="AL1793" s="45" t="e">
        <f t="shared" si="43"/>
        <v>#NUM!</v>
      </c>
    </row>
    <row r="1794" spans="30:38" x14ac:dyDescent="0.2">
      <c r="AD1794" s="122" t="s">
        <v>88</v>
      </c>
      <c r="AE1794" s="40">
        <f>_xll.qlInterestRateIndexFixingDate($AA$21,AF1794)</f>
        <v>51967</v>
      </c>
      <c r="AF1794" s="40">
        <f>_xll.qlCalendarAdvance(calendar,$AF1793,AD1794,,,trigger)</f>
        <v>51971</v>
      </c>
      <c r="AG1794" s="40">
        <f>_xll.qlInterestRateIndexMaturity($AA$21,AF1794,)</f>
        <v>52062</v>
      </c>
      <c r="AH1794" s="43" t="e">
        <f>_xll.qlTenorBasisValue(TenorBasis3M,AF1794,_xll.ohTrigger(trigger,$AA$36))</f>
        <v>#NUM!</v>
      </c>
      <c r="AI1794" s="90" t="e">
        <f>_xll.qlTenorBasisForwardRate(TenorBasis3M,AF1794,_xll.ohTrigger(trigger,$AA$36))</f>
        <v>#NUM!</v>
      </c>
      <c r="AJ1794" s="90">
        <f>_xll.qlIndexFixing($AA$21,$AE1794,TRUE,_xll.ohTrigger(trigger))</f>
        <v>1.5056292476829259E-2</v>
      </c>
      <c r="AK1794" s="43" t="e">
        <f>_xll.qlIndexFixing($AA$6,$AE1794,TRUE,trigger)</f>
        <v>#NUM!</v>
      </c>
      <c r="AL1794" s="45" t="e">
        <f t="shared" si="43"/>
        <v>#NUM!</v>
      </c>
    </row>
    <row r="1795" spans="30:38" x14ac:dyDescent="0.2">
      <c r="AD1795" s="122" t="s">
        <v>88</v>
      </c>
      <c r="AE1795" s="40">
        <f>_xll.qlInterestRateIndexFixingDate($AA$21,AF1795)</f>
        <v>51974</v>
      </c>
      <c r="AF1795" s="40">
        <f>_xll.qlCalendarAdvance(calendar,$AF1794,AD1795,,,trigger)</f>
        <v>51978</v>
      </c>
      <c r="AG1795" s="40">
        <f>_xll.qlInterestRateIndexMaturity($AA$21,AF1795,)</f>
        <v>52069</v>
      </c>
      <c r="AH1795" s="43" t="e">
        <f>_xll.qlTenorBasisValue(TenorBasis3M,AF1795,_xll.ohTrigger(trigger,$AA$36))</f>
        <v>#NUM!</v>
      </c>
      <c r="AI1795" s="90" t="e">
        <f>_xll.qlTenorBasisForwardRate(TenorBasis3M,AF1795,_xll.ohTrigger(trigger,$AA$36))</f>
        <v>#NUM!</v>
      </c>
      <c r="AJ1795" s="90">
        <f>_xll.qlIndexFixing($AA$21,$AE1795,TRUE,_xll.ohTrigger(trigger))</f>
        <v>1.505469083399332E-2</v>
      </c>
      <c r="AK1795" s="43" t="e">
        <f>_xll.qlIndexFixing($AA$6,$AE1795,TRUE,trigger)</f>
        <v>#NUM!</v>
      </c>
      <c r="AL1795" s="45" t="e">
        <f t="shared" si="43"/>
        <v>#NUM!</v>
      </c>
    </row>
    <row r="1796" spans="30:38" x14ac:dyDescent="0.2">
      <c r="AD1796" s="122" t="s">
        <v>88</v>
      </c>
      <c r="AE1796" s="40">
        <f>_xll.qlInterestRateIndexFixingDate($AA$21,AF1796)</f>
        <v>51981</v>
      </c>
      <c r="AF1796" s="40">
        <f>_xll.qlCalendarAdvance(calendar,$AF1795,AD1796,,,trigger)</f>
        <v>51985</v>
      </c>
      <c r="AG1796" s="40">
        <f>_xll.qlInterestRateIndexMaturity($AA$21,AF1796,)</f>
        <v>52076</v>
      </c>
      <c r="AH1796" s="43" t="e">
        <f>_xll.qlTenorBasisValue(TenorBasis3M,AF1796,_xll.ohTrigger(trigger,$AA$36))</f>
        <v>#NUM!</v>
      </c>
      <c r="AI1796" s="90" t="e">
        <f>_xll.qlTenorBasisForwardRate(TenorBasis3M,AF1796,_xll.ohTrigger(trigger,$AA$36))</f>
        <v>#NUM!</v>
      </c>
      <c r="AJ1796" s="90">
        <f>_xll.qlIndexFixing($AA$21,$AE1796,TRUE,_xll.ohTrigger(trigger))</f>
        <v>1.5053125404369148E-2</v>
      </c>
      <c r="AK1796" s="43" t="e">
        <f>_xll.qlIndexFixing($AA$6,$AE1796,TRUE,trigger)</f>
        <v>#NUM!</v>
      </c>
      <c r="AL1796" s="45" t="e">
        <f t="shared" ref="AL1796:AL1859" si="44">(AJ1796-AK1796)*10000</f>
        <v>#NUM!</v>
      </c>
    </row>
    <row r="1797" spans="30:38" x14ac:dyDescent="0.2">
      <c r="AD1797" s="122" t="s">
        <v>88</v>
      </c>
      <c r="AE1797" s="40">
        <f>_xll.qlInterestRateIndexFixingDate($AA$21,AF1797)</f>
        <v>51988</v>
      </c>
      <c r="AF1797" s="40">
        <f>_xll.qlCalendarAdvance(calendar,$AF1796,AD1797,,,trigger)</f>
        <v>51992</v>
      </c>
      <c r="AG1797" s="40">
        <f>_xll.qlInterestRateIndexMaturity($AA$21,AF1797,)</f>
        <v>52084</v>
      </c>
      <c r="AH1797" s="43" t="e">
        <f>_xll.qlTenorBasisValue(TenorBasis3M,AF1797,_xll.ohTrigger(trigger,$AA$36))</f>
        <v>#NUM!</v>
      </c>
      <c r="AI1797" s="90" t="e">
        <f>_xll.qlTenorBasisForwardRate(TenorBasis3M,AF1797,_xll.ohTrigger(trigger,$AA$36))</f>
        <v>#NUM!</v>
      </c>
      <c r="AJ1797" s="90">
        <f>_xll.qlIndexFixing($AA$21,$AE1797,TRUE,_xll.ohTrigger(trigger))</f>
        <v>1.5051808234337461E-2</v>
      </c>
      <c r="AK1797" s="43" t="e">
        <f>_xll.qlIndexFixing($AA$6,$AE1797,TRUE,trigger)</f>
        <v>#NUM!</v>
      </c>
      <c r="AL1797" s="45" t="e">
        <f t="shared" si="44"/>
        <v>#NUM!</v>
      </c>
    </row>
    <row r="1798" spans="30:38" x14ac:dyDescent="0.2">
      <c r="AD1798" s="122" t="s">
        <v>88</v>
      </c>
      <c r="AE1798" s="40">
        <f>_xll.qlInterestRateIndexFixingDate($AA$21,AF1798)</f>
        <v>51995</v>
      </c>
      <c r="AF1798" s="40">
        <f>_xll.qlCalendarAdvance(calendar,$AF1797,AD1798,,,trigger)</f>
        <v>51999</v>
      </c>
      <c r="AG1798" s="40">
        <f>_xll.qlInterestRateIndexMaturity($AA$21,AF1798,)</f>
        <v>52091</v>
      </c>
      <c r="AH1798" s="43" t="e">
        <f>_xll.qlTenorBasisValue(TenorBasis3M,AF1798,_xll.ohTrigger(trigger,$AA$36))</f>
        <v>#NUM!</v>
      </c>
      <c r="AI1798" s="90" t="e">
        <f>_xll.qlTenorBasisForwardRate(TenorBasis3M,AF1798,_xll.ohTrigger(trigger,$AA$36))</f>
        <v>#NUM!</v>
      </c>
      <c r="AJ1798" s="90">
        <f>_xll.qlIndexFixing($AA$21,$AE1798,TRUE,_xll.ohTrigger(trigger))</f>
        <v>1.5050317755462356E-2</v>
      </c>
      <c r="AK1798" s="43" t="e">
        <f>_xll.qlIndexFixing($AA$6,$AE1798,TRUE,trigger)</f>
        <v>#NUM!</v>
      </c>
      <c r="AL1798" s="45" t="e">
        <f t="shared" si="44"/>
        <v>#NUM!</v>
      </c>
    </row>
    <row r="1799" spans="30:38" x14ac:dyDescent="0.2">
      <c r="AD1799" s="122" t="s">
        <v>88</v>
      </c>
      <c r="AE1799" s="40">
        <f>_xll.qlInterestRateIndexFixingDate($AA$21,AF1799)</f>
        <v>52002</v>
      </c>
      <c r="AF1799" s="40">
        <f>_xll.qlCalendarAdvance(calendar,$AF1798,AD1799,,,trigger)</f>
        <v>52006</v>
      </c>
      <c r="AG1799" s="40">
        <f>_xll.qlInterestRateIndexMaturity($AA$21,AF1799,)</f>
        <v>52098</v>
      </c>
      <c r="AH1799" s="43" t="e">
        <f>_xll.qlTenorBasisValue(TenorBasis3M,AF1799,_xll.ohTrigger(trigger,$AA$36))</f>
        <v>#NUM!</v>
      </c>
      <c r="AI1799" s="90" t="e">
        <f>_xll.qlTenorBasisForwardRate(TenorBasis3M,AF1799,_xll.ohTrigger(trigger,$AA$36))</f>
        <v>#NUM!</v>
      </c>
      <c r="AJ1799" s="90">
        <f>_xll.qlIndexFixing($AA$21,$AE1799,TRUE,_xll.ohTrigger(trigger))</f>
        <v>1.5048863491187267E-2</v>
      </c>
      <c r="AK1799" s="43" t="e">
        <f>_xll.qlIndexFixing($AA$6,$AE1799,TRUE,trigger)</f>
        <v>#NUM!</v>
      </c>
      <c r="AL1799" s="45" t="e">
        <f t="shared" si="44"/>
        <v>#NUM!</v>
      </c>
    </row>
    <row r="1800" spans="30:38" x14ac:dyDescent="0.2">
      <c r="AD1800" s="122" t="s">
        <v>88</v>
      </c>
      <c r="AE1800" s="40">
        <f>_xll.qlInterestRateIndexFixingDate($AA$21,AF1800)</f>
        <v>52009</v>
      </c>
      <c r="AF1800" s="40">
        <f>_xll.qlCalendarAdvance(calendar,$AF1799,AD1800,,,trigger)</f>
        <v>52013</v>
      </c>
      <c r="AG1800" s="40">
        <f>_xll.qlInterestRateIndexMaturity($AA$21,AF1800,)</f>
        <v>52105</v>
      </c>
      <c r="AH1800" s="43" t="e">
        <f>_xll.qlTenorBasisValue(TenorBasis3M,AF1800,_xll.ohTrigger(trigger,$AA$36))</f>
        <v>#NUM!</v>
      </c>
      <c r="AI1800" s="90" t="e">
        <f>_xll.qlTenorBasisForwardRate(TenorBasis3M,AF1800,_xll.ohTrigger(trigger,$AA$36))</f>
        <v>#NUM!</v>
      </c>
      <c r="AJ1800" s="90">
        <f>_xll.qlIndexFixing($AA$21,$AE1800,TRUE,_xll.ohTrigger(trigger))</f>
        <v>1.5047445441473094E-2</v>
      </c>
      <c r="AK1800" s="43" t="e">
        <f>_xll.qlIndexFixing($AA$6,$AE1800,TRUE,trigger)</f>
        <v>#NUM!</v>
      </c>
      <c r="AL1800" s="45" t="e">
        <f t="shared" si="44"/>
        <v>#NUM!</v>
      </c>
    </row>
    <row r="1801" spans="30:38" x14ac:dyDescent="0.2">
      <c r="AD1801" s="122" t="s">
        <v>88</v>
      </c>
      <c r="AE1801" s="40">
        <f>_xll.qlInterestRateIndexFixingDate($AA$21,AF1801)</f>
        <v>52016</v>
      </c>
      <c r="AF1801" s="40">
        <f>_xll.qlCalendarAdvance(calendar,$AF1800,AD1801,,,trigger)</f>
        <v>52020</v>
      </c>
      <c r="AG1801" s="40">
        <f>_xll.qlInterestRateIndexMaturity($AA$21,AF1801,)</f>
        <v>52112</v>
      </c>
      <c r="AH1801" s="43" t="e">
        <f>_xll.qlTenorBasisValue(TenorBasis3M,AF1801,_xll.ohTrigger(trigger,$AA$36))</f>
        <v>#NUM!</v>
      </c>
      <c r="AI1801" s="90" t="e">
        <f>_xll.qlTenorBasisForwardRate(TenorBasis3M,AF1801,_xll.ohTrigger(trigger,$AA$36))</f>
        <v>#NUM!</v>
      </c>
      <c r="AJ1801" s="90">
        <f>_xll.qlIndexFixing($AA$21,$AE1801,TRUE,_xll.ohTrigger(trigger))</f>
        <v>1.5046063606278998E-2</v>
      </c>
      <c r="AK1801" s="43" t="e">
        <f>_xll.qlIndexFixing($AA$6,$AE1801,TRUE,trigger)</f>
        <v>#NUM!</v>
      </c>
      <c r="AL1801" s="45" t="e">
        <f t="shared" si="44"/>
        <v>#NUM!</v>
      </c>
    </row>
    <row r="1802" spans="30:38" x14ac:dyDescent="0.2">
      <c r="AD1802" s="122" t="s">
        <v>88</v>
      </c>
      <c r="AE1802" s="40">
        <f>_xll.qlInterestRateIndexFixingDate($AA$21,AF1802)</f>
        <v>52023</v>
      </c>
      <c r="AF1802" s="40">
        <f>_xll.qlCalendarAdvance(calendar,$AF1801,AD1802,,,trigger)</f>
        <v>52027</v>
      </c>
      <c r="AG1802" s="40">
        <f>_xll.qlInterestRateIndexMaturity($AA$21,AF1802,)</f>
        <v>52119</v>
      </c>
      <c r="AH1802" s="43" t="e">
        <f>_xll.qlTenorBasisValue(TenorBasis3M,AF1802,_xll.ohTrigger(trigger,$AA$36))</f>
        <v>#NUM!</v>
      </c>
      <c r="AI1802" s="90" t="e">
        <f>_xll.qlTenorBasisForwardRate(TenorBasis3M,AF1802,_xll.ohTrigger(trigger,$AA$36))</f>
        <v>#NUM!</v>
      </c>
      <c r="AJ1802" s="90">
        <f>_xll.qlIndexFixing($AA$21,$AE1802,TRUE,_xll.ohTrigger(trigger))</f>
        <v>1.5044717985565881E-2</v>
      </c>
      <c r="AK1802" s="43" t="e">
        <f>_xll.qlIndexFixing($AA$6,$AE1802,TRUE,trigger)</f>
        <v>#NUM!</v>
      </c>
      <c r="AL1802" s="45" t="e">
        <f t="shared" si="44"/>
        <v>#NUM!</v>
      </c>
    </row>
    <row r="1803" spans="30:38" x14ac:dyDescent="0.2">
      <c r="AD1803" s="122" t="s">
        <v>88</v>
      </c>
      <c r="AE1803" s="40">
        <f>_xll.qlInterestRateIndexFixingDate($AA$21,AF1803)</f>
        <v>52030</v>
      </c>
      <c r="AF1803" s="40">
        <f>_xll.qlCalendarAdvance(calendar,$AF1802,AD1803,,,trigger)</f>
        <v>52034</v>
      </c>
      <c r="AG1803" s="40">
        <f>_xll.qlInterestRateIndexMaturity($AA$21,AF1803,)</f>
        <v>52126</v>
      </c>
      <c r="AH1803" s="43" t="e">
        <f>_xll.qlTenorBasisValue(TenorBasis3M,AF1803,_xll.ohTrigger(trigger,$AA$36))</f>
        <v>#NUM!</v>
      </c>
      <c r="AI1803" s="90" t="e">
        <f>_xll.qlTenorBasisForwardRate(TenorBasis3M,AF1803,_xll.ohTrigger(trigger,$AA$36))</f>
        <v>#NUM!</v>
      </c>
      <c r="AJ1803" s="90">
        <f>_xll.qlIndexFixing($AA$21,$AE1803,TRUE,_xll.ohTrigger(trigger))</f>
        <v>1.5043408579299858E-2</v>
      </c>
      <c r="AK1803" s="43" t="e">
        <f>_xll.qlIndexFixing($AA$6,$AE1803,TRUE,trigger)</f>
        <v>#NUM!</v>
      </c>
      <c r="AL1803" s="45" t="e">
        <f t="shared" si="44"/>
        <v>#NUM!</v>
      </c>
    </row>
    <row r="1804" spans="30:38" x14ac:dyDescent="0.2">
      <c r="AD1804" s="122" t="s">
        <v>88</v>
      </c>
      <c r="AE1804" s="40">
        <f>_xll.qlInterestRateIndexFixingDate($AA$21,AF1804)</f>
        <v>52037</v>
      </c>
      <c r="AF1804" s="40">
        <f>_xll.qlCalendarAdvance(calendar,$AF1803,AD1804,,,trigger)</f>
        <v>52041</v>
      </c>
      <c r="AG1804" s="40">
        <f>_xll.qlInterestRateIndexMaturity($AA$21,AF1804,)</f>
        <v>52133</v>
      </c>
      <c r="AH1804" s="43" t="e">
        <f>_xll.qlTenorBasisValue(TenorBasis3M,AF1804,_xll.ohTrigger(trigger,$AA$36))</f>
        <v>#NUM!</v>
      </c>
      <c r="AI1804" s="90" t="e">
        <f>_xll.qlTenorBasisForwardRate(TenorBasis3M,AF1804,_xll.ohTrigger(trigger,$AA$36))</f>
        <v>#NUM!</v>
      </c>
      <c r="AJ1804" s="90">
        <f>_xll.qlIndexFixing($AA$21,$AE1804,TRUE,_xll.ohTrigger(trigger))</f>
        <v>1.5042135387442698E-2</v>
      </c>
      <c r="AK1804" s="43" t="e">
        <f>_xll.qlIndexFixing($AA$6,$AE1804,TRUE,trigger)</f>
        <v>#NUM!</v>
      </c>
      <c r="AL1804" s="45" t="e">
        <f t="shared" si="44"/>
        <v>#NUM!</v>
      </c>
    </row>
    <row r="1805" spans="30:38" x14ac:dyDescent="0.2">
      <c r="AD1805" s="122" t="s">
        <v>88</v>
      </c>
      <c r="AE1805" s="40">
        <f>_xll.qlInterestRateIndexFixingDate($AA$21,AF1805)</f>
        <v>52044</v>
      </c>
      <c r="AF1805" s="40">
        <f>_xll.qlCalendarAdvance(calendar,$AF1804,AD1805,,,trigger)</f>
        <v>52048</v>
      </c>
      <c r="AG1805" s="40">
        <f>_xll.qlInterestRateIndexMaturity($AA$21,AF1805,)</f>
        <v>52140</v>
      </c>
      <c r="AH1805" s="43" t="e">
        <f>_xll.qlTenorBasisValue(TenorBasis3M,AF1805,_xll.ohTrigger(trigger,$AA$36))</f>
        <v>#NUM!</v>
      </c>
      <c r="AI1805" s="90" t="e">
        <f>_xll.qlTenorBasisForwardRate(TenorBasis3M,AF1805,_xll.ohTrigger(trigger,$AA$36))</f>
        <v>#NUM!</v>
      </c>
      <c r="AJ1805" s="90">
        <f>_xll.qlIndexFixing($AA$21,$AE1805,TRUE,_xll.ohTrigger(trigger))</f>
        <v>1.5040898409958776E-2</v>
      </c>
      <c r="AK1805" s="43" t="e">
        <f>_xll.qlIndexFixing($AA$6,$AE1805,TRUE,trigger)</f>
        <v>#NUM!</v>
      </c>
      <c r="AL1805" s="45" t="e">
        <f t="shared" si="44"/>
        <v>#NUM!</v>
      </c>
    </row>
    <row r="1806" spans="30:38" x14ac:dyDescent="0.2">
      <c r="AD1806" s="122" t="s">
        <v>88</v>
      </c>
      <c r="AE1806" s="40">
        <f>_xll.qlInterestRateIndexFixingDate($AA$21,AF1806)</f>
        <v>52051</v>
      </c>
      <c r="AF1806" s="40">
        <f>_xll.qlCalendarAdvance(calendar,$AF1805,AD1806,,,trigger)</f>
        <v>52055</v>
      </c>
      <c r="AG1806" s="40">
        <f>_xll.qlInterestRateIndexMaturity($AA$21,AF1806,)</f>
        <v>52147</v>
      </c>
      <c r="AH1806" s="43" t="e">
        <f>_xll.qlTenorBasisValue(TenorBasis3M,AF1806,_xll.ohTrigger(trigger,$AA$36))</f>
        <v>#NUM!</v>
      </c>
      <c r="AI1806" s="90" t="e">
        <f>_xll.qlTenorBasisForwardRate(TenorBasis3M,AF1806,_xll.ohTrigger(trigger,$AA$36))</f>
        <v>#NUM!</v>
      </c>
      <c r="AJ1806" s="90">
        <f>_xll.qlIndexFixing($AA$21,$AE1806,TRUE,_xll.ohTrigger(trigger))</f>
        <v>1.5039697646814209E-2</v>
      </c>
      <c r="AK1806" s="43" t="e">
        <f>_xll.qlIndexFixing($AA$6,$AE1806,TRUE,trigger)</f>
        <v>#NUM!</v>
      </c>
      <c r="AL1806" s="45" t="e">
        <f t="shared" si="44"/>
        <v>#NUM!</v>
      </c>
    </row>
    <row r="1807" spans="30:38" x14ac:dyDescent="0.2">
      <c r="AD1807" s="122" t="s">
        <v>88</v>
      </c>
      <c r="AE1807" s="40">
        <f>_xll.qlInterestRateIndexFixingDate($AA$21,AF1807)</f>
        <v>52058</v>
      </c>
      <c r="AF1807" s="40">
        <f>_xll.qlCalendarAdvance(calendar,$AF1806,AD1807,,,trigger)</f>
        <v>52062</v>
      </c>
      <c r="AG1807" s="40">
        <f>_xll.qlInterestRateIndexMaturity($AA$21,AF1807,)</f>
        <v>52154</v>
      </c>
      <c r="AH1807" s="43" t="e">
        <f>_xll.qlTenorBasisValue(TenorBasis3M,AF1807,_xll.ohTrigger(trigger,$AA$36))</f>
        <v>#NUM!</v>
      </c>
      <c r="AI1807" s="90" t="e">
        <f>_xll.qlTenorBasisForwardRate(TenorBasis3M,AF1807,_xll.ohTrigger(trigger,$AA$36))</f>
        <v>#NUM!</v>
      </c>
      <c r="AJ1807" s="90">
        <f>_xll.qlIndexFixing($AA$21,$AE1807,TRUE,_xll.ohTrigger(trigger))</f>
        <v>1.5038533097977716E-2</v>
      </c>
      <c r="AK1807" s="43" t="e">
        <f>_xll.qlIndexFixing($AA$6,$AE1807,TRUE,trigger)</f>
        <v>#NUM!</v>
      </c>
      <c r="AL1807" s="45" t="e">
        <f t="shared" si="44"/>
        <v>#NUM!</v>
      </c>
    </row>
    <row r="1808" spans="30:38" x14ac:dyDescent="0.2">
      <c r="AD1808" s="122" t="s">
        <v>88</v>
      </c>
      <c r="AE1808" s="40">
        <f>_xll.qlInterestRateIndexFixingDate($AA$21,AF1808)</f>
        <v>52065</v>
      </c>
      <c r="AF1808" s="40">
        <f>_xll.qlCalendarAdvance(calendar,$AF1807,AD1808,,,trigger)</f>
        <v>52069</v>
      </c>
      <c r="AG1808" s="40">
        <f>_xll.qlInterestRateIndexMaturity($AA$21,AF1808,)</f>
        <v>52161</v>
      </c>
      <c r="AH1808" s="43" t="e">
        <f>_xll.qlTenorBasisValue(TenorBasis3M,AF1808,_xll.ohTrigger(trigger,$AA$36))</f>
        <v>#NUM!</v>
      </c>
      <c r="AI1808" s="90" t="e">
        <f>_xll.qlTenorBasisForwardRate(TenorBasis3M,AF1808,_xll.ohTrigger(trigger,$AA$36))</f>
        <v>#NUM!</v>
      </c>
      <c r="AJ1808" s="90">
        <f>_xll.qlIndexFixing($AA$21,$AE1808,TRUE,_xll.ohTrigger(trigger))</f>
        <v>1.5037404763413672E-2</v>
      </c>
      <c r="AK1808" s="43" t="e">
        <f>_xll.qlIndexFixing($AA$6,$AE1808,TRUE,trigger)</f>
        <v>#NUM!</v>
      </c>
      <c r="AL1808" s="45" t="e">
        <f t="shared" si="44"/>
        <v>#NUM!</v>
      </c>
    </row>
    <row r="1809" spans="30:38" x14ac:dyDescent="0.2">
      <c r="AD1809" s="122" t="s">
        <v>88</v>
      </c>
      <c r="AE1809" s="40">
        <f>_xll.qlInterestRateIndexFixingDate($AA$21,AF1809)</f>
        <v>52072</v>
      </c>
      <c r="AF1809" s="40">
        <f>_xll.qlCalendarAdvance(calendar,$AF1808,AD1809,,,trigger)</f>
        <v>52076</v>
      </c>
      <c r="AG1809" s="40">
        <f>_xll.qlInterestRateIndexMaturity($AA$21,AF1809,)</f>
        <v>52168</v>
      </c>
      <c r="AH1809" s="43" t="e">
        <f>_xll.qlTenorBasisValue(TenorBasis3M,AF1809,_xll.ohTrigger(trigger,$AA$36))</f>
        <v>#NUM!</v>
      </c>
      <c r="AI1809" s="90" t="e">
        <f>_xll.qlTenorBasisForwardRate(TenorBasis3M,AF1809,_xll.ohTrigger(trigger,$AA$36))</f>
        <v>#NUM!</v>
      </c>
      <c r="AJ1809" s="90">
        <f>_xll.qlIndexFixing($AA$21,$AE1809,TRUE,_xll.ohTrigger(trigger))</f>
        <v>1.5036312643092537E-2</v>
      </c>
      <c r="AK1809" s="43" t="e">
        <f>_xll.qlIndexFixing($AA$6,$AE1809,TRUE,trigger)</f>
        <v>#NUM!</v>
      </c>
      <c r="AL1809" s="45" t="e">
        <f t="shared" si="44"/>
        <v>#NUM!</v>
      </c>
    </row>
    <row r="1810" spans="30:38" x14ac:dyDescent="0.2">
      <c r="AD1810" s="122" t="s">
        <v>88</v>
      </c>
      <c r="AE1810" s="40">
        <f>_xll.qlInterestRateIndexFixingDate($AA$21,AF1810)</f>
        <v>52079</v>
      </c>
      <c r="AF1810" s="40">
        <f>_xll.qlCalendarAdvance(calendar,$AF1809,AD1810,,,trigger)</f>
        <v>52083</v>
      </c>
      <c r="AG1810" s="40">
        <f>_xll.qlInterestRateIndexMaturity($AA$21,AF1810,)</f>
        <v>52175</v>
      </c>
      <c r="AH1810" s="43" t="e">
        <f>_xll.qlTenorBasisValue(TenorBasis3M,AF1810,_xll.ohTrigger(trigger,$AA$36))</f>
        <v>#NUM!</v>
      </c>
      <c r="AI1810" s="90" t="e">
        <f>_xll.qlTenorBasisForwardRate(TenorBasis3M,AF1810,_xll.ohTrigger(trigger,$AA$36))</f>
        <v>#NUM!</v>
      </c>
      <c r="AJ1810" s="90">
        <f>_xll.qlIndexFixing($AA$21,$AE1810,TRUE,_xll.ohTrigger(trigger))</f>
        <v>1.5035256736983901E-2</v>
      </c>
      <c r="AK1810" s="43" t="e">
        <f>_xll.qlIndexFixing($AA$6,$AE1810,TRUE,trigger)</f>
        <v>#NUM!</v>
      </c>
      <c r="AL1810" s="45" t="e">
        <f t="shared" si="44"/>
        <v>#NUM!</v>
      </c>
    </row>
    <row r="1811" spans="30:38" x14ac:dyDescent="0.2">
      <c r="AD1811" s="122" t="s">
        <v>88</v>
      </c>
      <c r="AE1811" s="40">
        <f>_xll.qlInterestRateIndexFixingDate($AA$21,AF1811)</f>
        <v>52086</v>
      </c>
      <c r="AF1811" s="40">
        <f>_xll.qlCalendarAdvance(calendar,$AF1810,AD1811,,,trigger)</f>
        <v>52090</v>
      </c>
      <c r="AG1811" s="40">
        <f>_xll.qlInterestRateIndexMaturity($AA$21,AF1811,)</f>
        <v>52182</v>
      </c>
      <c r="AH1811" s="43" t="e">
        <f>_xll.qlTenorBasisValue(TenorBasis3M,AF1811,_xll.ohTrigger(trigger,$AA$36))</f>
        <v>#NUM!</v>
      </c>
      <c r="AI1811" s="90" t="e">
        <f>_xll.qlTenorBasisForwardRate(TenorBasis3M,AF1811,_xll.ohTrigger(trigger,$AA$36))</f>
        <v>#NUM!</v>
      </c>
      <c r="AJ1811" s="90">
        <f>_xll.qlIndexFixing($AA$21,$AE1811,TRUE,_xll.ohTrigger(trigger))</f>
        <v>1.503423704505996E-2</v>
      </c>
      <c r="AK1811" s="43" t="e">
        <f>_xll.qlIndexFixing($AA$6,$AE1811,TRUE,trigger)</f>
        <v>#NUM!</v>
      </c>
      <c r="AL1811" s="45" t="e">
        <f t="shared" si="44"/>
        <v>#NUM!</v>
      </c>
    </row>
    <row r="1812" spans="30:38" x14ac:dyDescent="0.2">
      <c r="AD1812" s="122" t="s">
        <v>88</v>
      </c>
      <c r="AE1812" s="40">
        <f>_xll.qlInterestRateIndexFixingDate($AA$21,AF1812)</f>
        <v>52093</v>
      </c>
      <c r="AF1812" s="40">
        <f>_xll.qlCalendarAdvance(calendar,$AF1811,AD1812,,,trigger)</f>
        <v>52097</v>
      </c>
      <c r="AG1812" s="40">
        <f>_xll.qlInterestRateIndexMaturity($AA$21,AF1812,)</f>
        <v>52189</v>
      </c>
      <c r="AH1812" s="43" t="e">
        <f>_xll.qlTenorBasisValue(TenorBasis3M,AF1812,_xll.ohTrigger(trigger,$AA$36))</f>
        <v>#NUM!</v>
      </c>
      <c r="AI1812" s="90" t="e">
        <f>_xll.qlTenorBasisForwardRate(TenorBasis3M,AF1812,_xll.ohTrigger(trigger,$AA$36))</f>
        <v>#NUM!</v>
      </c>
      <c r="AJ1812" s="90">
        <f>_xll.qlIndexFixing($AA$21,$AE1812,TRUE,_xll.ohTrigger(trigger))</f>
        <v>1.5033253567291172E-2</v>
      </c>
      <c r="AK1812" s="43" t="e">
        <f>_xll.qlIndexFixing($AA$6,$AE1812,TRUE,trigger)</f>
        <v>#NUM!</v>
      </c>
      <c r="AL1812" s="45" t="e">
        <f t="shared" si="44"/>
        <v>#NUM!</v>
      </c>
    </row>
    <row r="1813" spans="30:38" x14ac:dyDescent="0.2">
      <c r="AD1813" s="122" t="s">
        <v>88</v>
      </c>
      <c r="AE1813" s="40">
        <f>_xll.qlInterestRateIndexFixingDate($AA$21,AF1813)</f>
        <v>52100</v>
      </c>
      <c r="AF1813" s="40">
        <f>_xll.qlCalendarAdvance(calendar,$AF1812,AD1813,,,trigger)</f>
        <v>52104</v>
      </c>
      <c r="AG1813" s="40">
        <f>_xll.qlInterestRateIndexMaturity($AA$21,AF1813,)</f>
        <v>52196</v>
      </c>
      <c r="AH1813" s="43" t="e">
        <f>_xll.qlTenorBasisValue(TenorBasis3M,AF1813,_xll.ohTrigger(trigger,$AA$36))</f>
        <v>#NUM!</v>
      </c>
      <c r="AI1813" s="90" t="e">
        <f>_xll.qlTenorBasisForwardRate(TenorBasis3M,AF1813,_xll.ohTrigger(trigger,$AA$36))</f>
        <v>#NUM!</v>
      </c>
      <c r="AJ1813" s="90">
        <f>_xll.qlIndexFixing($AA$21,$AE1813,TRUE,_xll.ohTrigger(trigger))</f>
        <v>1.5032306303649733E-2</v>
      </c>
      <c r="AK1813" s="43" t="e">
        <f>_xll.qlIndexFixing($AA$6,$AE1813,TRUE,trigger)</f>
        <v>#NUM!</v>
      </c>
      <c r="AL1813" s="45" t="e">
        <f t="shared" si="44"/>
        <v>#NUM!</v>
      </c>
    </row>
    <row r="1814" spans="30:38" x14ac:dyDescent="0.2">
      <c r="AD1814" s="122" t="s">
        <v>88</v>
      </c>
      <c r="AE1814" s="40">
        <f>_xll.qlInterestRateIndexFixingDate($AA$21,AF1814)</f>
        <v>52107</v>
      </c>
      <c r="AF1814" s="40">
        <f>_xll.qlCalendarAdvance(calendar,$AF1813,AD1814,,,trigger)</f>
        <v>52111</v>
      </c>
      <c r="AG1814" s="40">
        <f>_xll.qlInterestRateIndexMaturity($AA$21,AF1814,)</f>
        <v>52202</v>
      </c>
      <c r="AH1814" s="43" t="e">
        <f>_xll.qlTenorBasisValue(TenorBasis3M,AF1814,_xll.ohTrigger(trigger,$AA$36))</f>
        <v>#NUM!</v>
      </c>
      <c r="AI1814" s="90" t="e">
        <f>_xll.qlTenorBasisForwardRate(TenorBasis3M,AF1814,_xll.ohTrigger(trigger,$AA$36))</f>
        <v>#NUM!</v>
      </c>
      <c r="AJ1814" s="90">
        <f>_xll.qlIndexFixing($AA$21,$AE1814,TRUE,_xll.ohTrigger(trigger))</f>
        <v>1.5031140086250148E-2</v>
      </c>
      <c r="AK1814" s="43" t="e">
        <f>_xll.qlIndexFixing($AA$6,$AE1814,TRUE,trigger)</f>
        <v>#NUM!</v>
      </c>
      <c r="AL1814" s="45" t="e">
        <f t="shared" si="44"/>
        <v>#NUM!</v>
      </c>
    </row>
    <row r="1815" spans="30:38" x14ac:dyDescent="0.2">
      <c r="AD1815" s="122" t="s">
        <v>88</v>
      </c>
      <c r="AE1815" s="40">
        <f>_xll.qlInterestRateIndexFixingDate($AA$21,AF1815)</f>
        <v>52114</v>
      </c>
      <c r="AF1815" s="40">
        <f>_xll.qlCalendarAdvance(calendar,$AF1814,AD1815,,,trigger)</f>
        <v>52118</v>
      </c>
      <c r="AG1815" s="40">
        <f>_xll.qlInterestRateIndexMaturity($AA$21,AF1815,)</f>
        <v>52209</v>
      </c>
      <c r="AH1815" s="43" t="e">
        <f>_xll.qlTenorBasisValue(TenorBasis3M,AF1815,_xll.ohTrigger(trigger,$AA$36))</f>
        <v>#NUM!</v>
      </c>
      <c r="AI1815" s="90" t="e">
        <f>_xll.qlTenorBasisForwardRate(TenorBasis3M,AF1815,_xll.ohTrigger(trigger,$AA$36))</f>
        <v>#NUM!</v>
      </c>
      <c r="AJ1815" s="90">
        <f>_xll.qlIndexFixing($AA$21,$AE1815,TRUE,_xll.ohTrigger(trigger))</f>
        <v>1.503026270063368E-2</v>
      </c>
      <c r="AK1815" s="43" t="e">
        <f>_xll.qlIndexFixing($AA$6,$AE1815,TRUE,trigger)</f>
        <v>#NUM!</v>
      </c>
      <c r="AL1815" s="45" t="e">
        <f t="shared" si="44"/>
        <v>#NUM!</v>
      </c>
    </row>
    <row r="1816" spans="30:38" x14ac:dyDescent="0.2">
      <c r="AD1816" s="122" t="s">
        <v>88</v>
      </c>
      <c r="AE1816" s="40">
        <f>_xll.qlInterestRateIndexFixingDate($AA$21,AF1816)</f>
        <v>52121</v>
      </c>
      <c r="AF1816" s="40">
        <f>_xll.qlCalendarAdvance(calendar,$AF1815,AD1816,,,trigger)</f>
        <v>52125</v>
      </c>
      <c r="AG1816" s="40">
        <f>_xll.qlInterestRateIndexMaturity($AA$21,AF1816,)</f>
        <v>52216</v>
      </c>
      <c r="AH1816" s="43" t="e">
        <f>_xll.qlTenorBasisValue(TenorBasis3M,AF1816,_xll.ohTrigger(trigger,$AA$36))</f>
        <v>#NUM!</v>
      </c>
      <c r="AI1816" s="90" t="e">
        <f>_xll.qlTenorBasisForwardRate(TenorBasis3M,AF1816,_xll.ohTrigger(trigger,$AA$36))</f>
        <v>#NUM!</v>
      </c>
      <c r="AJ1816" s="90">
        <f>_xll.qlIndexFixing($AA$21,$AE1816,TRUE,_xll.ohTrigger(trigger))</f>
        <v>1.5029421527561385E-2</v>
      </c>
      <c r="AK1816" s="43" t="e">
        <f>_xll.qlIndexFixing($AA$6,$AE1816,TRUE,trigger)</f>
        <v>#NUM!</v>
      </c>
      <c r="AL1816" s="45" t="e">
        <f t="shared" si="44"/>
        <v>#NUM!</v>
      </c>
    </row>
    <row r="1817" spans="30:38" x14ac:dyDescent="0.2">
      <c r="AD1817" s="122" t="s">
        <v>88</v>
      </c>
      <c r="AE1817" s="40">
        <f>_xll.qlInterestRateIndexFixingDate($AA$21,AF1817)</f>
        <v>52128</v>
      </c>
      <c r="AF1817" s="40">
        <f>_xll.qlCalendarAdvance(calendar,$AF1816,AD1817,,,trigger)</f>
        <v>52132</v>
      </c>
      <c r="AG1817" s="40">
        <f>_xll.qlInterestRateIndexMaturity($AA$21,AF1817,)</f>
        <v>52223</v>
      </c>
      <c r="AH1817" s="43" t="e">
        <f>_xll.qlTenorBasisValue(TenorBasis3M,AF1817,_xll.ohTrigger(trigger,$AA$36))</f>
        <v>#NUM!</v>
      </c>
      <c r="AI1817" s="90" t="e">
        <f>_xll.qlTenorBasisForwardRate(TenorBasis3M,AF1817,_xll.ohTrigger(trigger,$AA$36))</f>
        <v>#NUM!</v>
      </c>
      <c r="AJ1817" s="90">
        <f>_xll.qlIndexFixing($AA$21,$AE1817,TRUE,_xll.ohTrigger(trigger))</f>
        <v>1.5028616567008666E-2</v>
      </c>
      <c r="AK1817" s="43" t="e">
        <f>_xll.qlIndexFixing($AA$6,$AE1817,TRUE,trigger)</f>
        <v>#NUM!</v>
      </c>
      <c r="AL1817" s="45" t="e">
        <f t="shared" si="44"/>
        <v>#NUM!</v>
      </c>
    </row>
    <row r="1818" spans="30:38" x14ac:dyDescent="0.2">
      <c r="AD1818" s="122" t="s">
        <v>88</v>
      </c>
      <c r="AE1818" s="40">
        <f>_xll.qlInterestRateIndexFixingDate($AA$21,AF1818)</f>
        <v>52135</v>
      </c>
      <c r="AF1818" s="40">
        <f>_xll.qlCalendarAdvance(calendar,$AF1817,AD1818,,,trigger)</f>
        <v>52139</v>
      </c>
      <c r="AG1818" s="40">
        <f>_xll.qlInterestRateIndexMaturity($AA$21,AF1818,)</f>
        <v>52231</v>
      </c>
      <c r="AH1818" s="43" t="e">
        <f>_xll.qlTenorBasisValue(TenorBasis3M,AF1818,_xll.ohTrigger(trigger,$AA$36))</f>
        <v>#NUM!</v>
      </c>
      <c r="AI1818" s="90" t="e">
        <f>_xll.qlTenorBasisForwardRate(TenorBasis3M,AF1818,_xll.ohTrigger(trigger,$AA$36))</f>
        <v>#NUM!</v>
      </c>
      <c r="AJ1818" s="90">
        <f>_xll.qlIndexFixing($AA$21,$AE1818,TRUE,_xll.ohTrigger(trigger))</f>
        <v>1.5028113196486507E-2</v>
      </c>
      <c r="AK1818" s="43" t="e">
        <f>_xll.qlIndexFixing($AA$6,$AE1818,TRUE,trigger)</f>
        <v>#NUM!</v>
      </c>
      <c r="AL1818" s="45" t="e">
        <f t="shared" si="44"/>
        <v>#NUM!</v>
      </c>
    </row>
    <row r="1819" spans="30:38" x14ac:dyDescent="0.2">
      <c r="AD1819" s="122" t="s">
        <v>88</v>
      </c>
      <c r="AE1819" s="40">
        <f>_xll.qlInterestRateIndexFixingDate($AA$21,AF1819)</f>
        <v>52142</v>
      </c>
      <c r="AF1819" s="40">
        <f>_xll.qlCalendarAdvance(calendar,$AF1818,AD1819,,,trigger)</f>
        <v>52146</v>
      </c>
      <c r="AG1819" s="40">
        <f>_xll.qlInterestRateIndexMaturity($AA$21,AF1819,)</f>
        <v>52238</v>
      </c>
      <c r="AH1819" s="43" t="e">
        <f>_xll.qlTenorBasisValue(TenorBasis3M,AF1819,_xll.ohTrigger(trigger,$AA$36))</f>
        <v>#NUM!</v>
      </c>
      <c r="AI1819" s="90" t="e">
        <f>_xll.qlTenorBasisForwardRate(TenorBasis3M,AF1819,_xll.ohTrigger(trigger,$AA$36))</f>
        <v>#NUM!</v>
      </c>
      <c r="AJ1819" s="90">
        <f>_xll.qlIndexFixing($AA$21,$AE1819,TRUE,_xll.ohTrigger(trigger))</f>
        <v>1.5027383217099136E-2</v>
      </c>
      <c r="AK1819" s="43" t="e">
        <f>_xll.qlIndexFixing($AA$6,$AE1819,TRUE,trigger)</f>
        <v>#NUM!</v>
      </c>
      <c r="AL1819" s="45" t="e">
        <f t="shared" si="44"/>
        <v>#NUM!</v>
      </c>
    </row>
    <row r="1820" spans="30:38" x14ac:dyDescent="0.2">
      <c r="AD1820" s="122" t="s">
        <v>88</v>
      </c>
      <c r="AE1820" s="40">
        <f>_xll.qlInterestRateIndexFixingDate($AA$21,AF1820)</f>
        <v>52149</v>
      </c>
      <c r="AF1820" s="40">
        <f>_xll.qlCalendarAdvance(calendar,$AF1819,AD1820,,,trigger)</f>
        <v>52153</v>
      </c>
      <c r="AG1820" s="40">
        <f>_xll.qlInterestRateIndexMaturity($AA$21,AF1820,)</f>
        <v>52245</v>
      </c>
      <c r="AH1820" s="43" t="e">
        <f>_xll.qlTenorBasisValue(TenorBasis3M,AF1820,_xll.ohTrigger(trigger,$AA$36))</f>
        <v>#NUM!</v>
      </c>
      <c r="AI1820" s="90" t="e">
        <f>_xll.qlTenorBasisForwardRate(TenorBasis3M,AF1820,_xll.ohTrigger(trigger,$AA$36))</f>
        <v>#NUM!</v>
      </c>
      <c r="AJ1820" s="90">
        <f>_xll.qlIndexFixing($AA$21,$AE1820,TRUE,_xll.ohTrigger(trigger))</f>
        <v>1.5026689451678371E-2</v>
      </c>
      <c r="AK1820" s="43" t="e">
        <f>_xll.qlIndexFixing($AA$6,$AE1820,TRUE,trigger)</f>
        <v>#NUM!</v>
      </c>
      <c r="AL1820" s="45" t="e">
        <f t="shared" si="44"/>
        <v>#NUM!</v>
      </c>
    </row>
    <row r="1821" spans="30:38" x14ac:dyDescent="0.2">
      <c r="AD1821" s="122" t="s">
        <v>88</v>
      </c>
      <c r="AE1821" s="40">
        <f>_xll.qlInterestRateIndexFixingDate($AA$21,AF1821)</f>
        <v>52156</v>
      </c>
      <c r="AF1821" s="40">
        <f>_xll.qlCalendarAdvance(calendar,$AF1820,AD1821,,,trigger)</f>
        <v>52160</v>
      </c>
      <c r="AG1821" s="40">
        <f>_xll.qlInterestRateIndexMaturity($AA$21,AF1821,)</f>
        <v>52252</v>
      </c>
      <c r="AH1821" s="43" t="e">
        <f>_xll.qlTenorBasisValue(TenorBasis3M,AF1821,_xll.ohTrigger(trigger,$AA$36))</f>
        <v>#NUM!</v>
      </c>
      <c r="AI1821" s="90" t="e">
        <f>_xll.qlTenorBasisForwardRate(TenorBasis3M,AF1821,_xll.ohTrigger(trigger,$AA$36))</f>
        <v>#NUM!</v>
      </c>
      <c r="AJ1821" s="90">
        <f>_xll.qlIndexFixing($AA$21,$AE1821,TRUE,_xll.ohTrigger(trigger))</f>
        <v>1.5026031900203362E-2</v>
      </c>
      <c r="AK1821" s="43" t="e">
        <f>_xll.qlIndexFixing($AA$6,$AE1821,TRUE,trigger)</f>
        <v>#NUM!</v>
      </c>
      <c r="AL1821" s="45" t="e">
        <f t="shared" si="44"/>
        <v>#NUM!</v>
      </c>
    </row>
    <row r="1822" spans="30:38" x14ac:dyDescent="0.2">
      <c r="AD1822" s="122" t="s">
        <v>88</v>
      </c>
      <c r="AE1822" s="40">
        <f>_xll.qlInterestRateIndexFixingDate($AA$21,AF1822)</f>
        <v>52163</v>
      </c>
      <c r="AF1822" s="40">
        <f>_xll.qlCalendarAdvance(calendar,$AF1821,AD1822,,,trigger)</f>
        <v>52167</v>
      </c>
      <c r="AG1822" s="40">
        <f>_xll.qlInterestRateIndexMaturity($AA$21,AF1822,)</f>
        <v>52259</v>
      </c>
      <c r="AH1822" s="43" t="e">
        <f>_xll.qlTenorBasisValue(TenorBasis3M,AF1822,_xll.ohTrigger(trigger,$AA$36))</f>
        <v>#NUM!</v>
      </c>
      <c r="AI1822" s="90" t="e">
        <f>_xll.qlTenorBasisForwardRate(TenorBasis3M,AF1822,_xll.ohTrigger(trigger,$AA$36))</f>
        <v>#NUM!</v>
      </c>
      <c r="AJ1822" s="90">
        <f>_xll.qlIndexFixing($AA$21,$AE1822,TRUE,_xll.ohTrigger(trigger))</f>
        <v>1.5025410562657601E-2</v>
      </c>
      <c r="AK1822" s="43" t="e">
        <f>_xll.qlIndexFixing($AA$6,$AE1822,TRUE,trigger)</f>
        <v>#NUM!</v>
      </c>
      <c r="AL1822" s="45" t="e">
        <f t="shared" si="44"/>
        <v>#NUM!</v>
      </c>
    </row>
    <row r="1823" spans="30:38" x14ac:dyDescent="0.2">
      <c r="AD1823" s="122" t="s">
        <v>88</v>
      </c>
      <c r="AE1823" s="40">
        <f>_xll.qlInterestRateIndexFixingDate($AA$21,AF1823)</f>
        <v>52170</v>
      </c>
      <c r="AF1823" s="40">
        <f>_xll.qlCalendarAdvance(calendar,$AF1822,AD1823,,,trigger)</f>
        <v>52174</v>
      </c>
      <c r="AG1823" s="40">
        <f>_xll.qlInterestRateIndexMaturity($AA$21,AF1823,)</f>
        <v>52266</v>
      </c>
      <c r="AH1823" s="43" t="e">
        <f>_xll.qlTenorBasisValue(TenorBasis3M,AF1823,_xll.ohTrigger(trigger,$AA$36))</f>
        <v>#NUM!</v>
      </c>
      <c r="AI1823" s="90" t="e">
        <f>_xll.qlTenorBasisForwardRate(TenorBasis3M,AF1823,_xll.ohTrigger(trigger,$AA$36))</f>
        <v>#NUM!</v>
      </c>
      <c r="AJ1823" s="90">
        <f>_xll.qlIndexFixing($AA$21,$AE1823,TRUE,_xll.ohTrigger(trigger))</f>
        <v>1.502482543902197E-2</v>
      </c>
      <c r="AK1823" s="43" t="e">
        <f>_xll.qlIndexFixing($AA$6,$AE1823,TRUE,trigger)</f>
        <v>#NUM!</v>
      </c>
      <c r="AL1823" s="45" t="e">
        <f t="shared" si="44"/>
        <v>#NUM!</v>
      </c>
    </row>
    <row r="1824" spans="30:38" x14ac:dyDescent="0.2">
      <c r="AD1824" s="122" t="s">
        <v>88</v>
      </c>
      <c r="AE1824" s="40">
        <f>_xll.qlInterestRateIndexFixingDate($AA$21,AF1824)</f>
        <v>52177</v>
      </c>
      <c r="AF1824" s="40">
        <f>_xll.qlCalendarAdvance(calendar,$AF1823,AD1824,,,trigger)</f>
        <v>52181</v>
      </c>
      <c r="AG1824" s="40">
        <f>_xll.qlInterestRateIndexMaturity($AA$21,AF1824,)</f>
        <v>52273</v>
      </c>
      <c r="AH1824" s="43" t="e">
        <f>_xll.qlTenorBasisValue(TenorBasis3M,AF1824,_xll.ohTrigger(trigger,$AA$36))</f>
        <v>#NUM!</v>
      </c>
      <c r="AI1824" s="90" t="e">
        <f>_xll.qlTenorBasisForwardRate(TenorBasis3M,AF1824,_xll.ohTrigger(trigger,$AA$36))</f>
        <v>#NUM!</v>
      </c>
      <c r="AJ1824" s="90">
        <f>_xll.qlIndexFixing($AA$21,$AE1824,TRUE,_xll.ohTrigger(trigger))</f>
        <v>1.5024276529282569E-2</v>
      </c>
      <c r="AK1824" s="43" t="e">
        <f>_xll.qlIndexFixing($AA$6,$AE1824,TRUE,trigger)</f>
        <v>#NUM!</v>
      </c>
      <c r="AL1824" s="45" t="e">
        <f t="shared" si="44"/>
        <v>#NUM!</v>
      </c>
    </row>
    <row r="1825" spans="30:38" x14ac:dyDescent="0.2">
      <c r="AD1825" s="122" t="s">
        <v>88</v>
      </c>
      <c r="AE1825" s="40">
        <f>_xll.qlInterestRateIndexFixingDate($AA$21,AF1825)</f>
        <v>52184</v>
      </c>
      <c r="AF1825" s="40">
        <f>_xll.qlCalendarAdvance(calendar,$AF1824,AD1825,,,trigger)</f>
        <v>52188</v>
      </c>
      <c r="AG1825" s="40">
        <f>_xll.qlInterestRateIndexMaturity($AA$21,AF1825,)</f>
        <v>52280</v>
      </c>
      <c r="AH1825" s="43" t="e">
        <f>_xll.qlTenorBasisValue(TenorBasis3M,AF1825,_xll.ohTrigger(trigger,$AA$36))</f>
        <v>#NUM!</v>
      </c>
      <c r="AI1825" s="90" t="e">
        <f>_xll.qlTenorBasisForwardRate(TenorBasis3M,AF1825,_xll.ohTrigger(trigger,$AA$36))</f>
        <v>#NUM!</v>
      </c>
      <c r="AJ1825" s="90">
        <f>_xll.qlIndexFixing($AA$21,$AE1825,TRUE,_xll.ohTrigger(trigger))</f>
        <v>1.502376383342202E-2</v>
      </c>
      <c r="AK1825" s="43" t="e">
        <f>_xll.qlIndexFixing($AA$6,$AE1825,TRUE,trigger)</f>
        <v>#NUM!</v>
      </c>
      <c r="AL1825" s="45" t="e">
        <f t="shared" si="44"/>
        <v>#NUM!</v>
      </c>
    </row>
    <row r="1826" spans="30:38" x14ac:dyDescent="0.2">
      <c r="AD1826" s="122" t="s">
        <v>88</v>
      </c>
      <c r="AE1826" s="40">
        <f>_xll.qlInterestRateIndexFixingDate($AA$21,AF1826)</f>
        <v>52191</v>
      </c>
      <c r="AF1826" s="40">
        <f>_xll.qlCalendarAdvance(calendar,$AF1825,AD1826,,,trigger)</f>
        <v>52195</v>
      </c>
      <c r="AG1826" s="40">
        <f>_xll.qlInterestRateIndexMaturity($AA$21,AF1826,)</f>
        <v>52287</v>
      </c>
      <c r="AH1826" s="43" t="e">
        <f>_xll.qlTenorBasisValue(TenorBasis3M,AF1826,_xll.ohTrigger(trigger,$AA$36))</f>
        <v>#NUM!</v>
      </c>
      <c r="AI1826" s="90" t="e">
        <f>_xll.qlTenorBasisForwardRate(TenorBasis3M,AF1826,_xll.ohTrigger(trigger,$AA$36))</f>
        <v>#NUM!</v>
      </c>
      <c r="AJ1826" s="90">
        <f>_xll.qlIndexFixing($AA$21,$AE1826,TRUE,_xll.ohTrigger(trigger))</f>
        <v>1.5023287351428159E-2</v>
      </c>
      <c r="AK1826" s="43" t="e">
        <f>_xll.qlIndexFixing($AA$6,$AE1826,TRUE,trigger)</f>
        <v>#NUM!</v>
      </c>
      <c r="AL1826" s="45" t="e">
        <f t="shared" si="44"/>
        <v>#NUM!</v>
      </c>
    </row>
    <row r="1827" spans="30:38" x14ac:dyDescent="0.2">
      <c r="AD1827" s="122" t="s">
        <v>88</v>
      </c>
      <c r="AE1827" s="40">
        <f>_xll.qlInterestRateIndexFixingDate($AA$21,AF1827)</f>
        <v>52198</v>
      </c>
      <c r="AF1827" s="40">
        <f>_xll.qlCalendarAdvance(calendar,$AF1826,AD1827,,,trigger)</f>
        <v>52202</v>
      </c>
      <c r="AG1827" s="40">
        <f>_xll.qlInterestRateIndexMaturity($AA$21,AF1827,)</f>
        <v>52292</v>
      </c>
      <c r="AH1827" s="43" t="e">
        <f>_xll.qlTenorBasisValue(TenorBasis3M,AF1827,_xll.ohTrigger(trigger,$AA$36))</f>
        <v>#NUM!</v>
      </c>
      <c r="AI1827" s="90" t="e">
        <f>_xll.qlTenorBasisForwardRate(TenorBasis3M,AF1827,_xll.ohTrigger(trigger,$AA$36))</f>
        <v>#NUM!</v>
      </c>
      <c r="AJ1827" s="90">
        <f>_xll.qlIndexFixing($AA$21,$AE1827,TRUE,_xll.ohTrigger(trigger))</f>
        <v>1.5022270461154008E-2</v>
      </c>
      <c r="AK1827" s="43" t="e">
        <f>_xll.qlIndexFixing($AA$6,$AE1827,TRUE,trigger)</f>
        <v>#NUM!</v>
      </c>
      <c r="AL1827" s="45" t="e">
        <f t="shared" si="44"/>
        <v>#NUM!</v>
      </c>
    </row>
    <row r="1828" spans="30:38" x14ac:dyDescent="0.2">
      <c r="AD1828" s="122" t="s">
        <v>88</v>
      </c>
      <c r="AE1828" s="40">
        <f>_xll.qlInterestRateIndexFixingDate($AA$21,AF1828)</f>
        <v>52205</v>
      </c>
      <c r="AF1828" s="40">
        <f>_xll.qlCalendarAdvance(calendar,$AF1827,AD1828,,,trigger)</f>
        <v>52209</v>
      </c>
      <c r="AG1828" s="40">
        <f>_xll.qlInterestRateIndexMaturity($AA$21,AF1828,)</f>
        <v>52299</v>
      </c>
      <c r="AH1828" s="43" t="e">
        <f>_xll.qlTenorBasisValue(TenorBasis3M,AF1828,_xll.ohTrigger(trigger,$AA$36))</f>
        <v>#NUM!</v>
      </c>
      <c r="AI1828" s="90" t="e">
        <f>_xll.qlTenorBasisForwardRate(TenorBasis3M,AF1828,_xll.ohTrigger(trigger,$AA$36))</f>
        <v>#NUM!</v>
      </c>
      <c r="AJ1828" s="90">
        <f>_xll.qlIndexFixing($AA$21,$AE1828,TRUE,_xll.ohTrigger(trigger))</f>
        <v>1.5021861267536352E-2</v>
      </c>
      <c r="AK1828" s="43" t="e">
        <f>_xll.qlIndexFixing($AA$6,$AE1828,TRUE,trigger)</f>
        <v>#NUM!</v>
      </c>
      <c r="AL1828" s="45" t="e">
        <f t="shared" si="44"/>
        <v>#NUM!</v>
      </c>
    </row>
    <row r="1829" spans="30:38" x14ac:dyDescent="0.2">
      <c r="AD1829" s="122" t="s">
        <v>88</v>
      </c>
      <c r="AE1829" s="40">
        <f>_xll.qlInterestRateIndexFixingDate($AA$21,AF1829)</f>
        <v>52212</v>
      </c>
      <c r="AF1829" s="40">
        <f>_xll.qlCalendarAdvance(calendar,$AF1828,AD1829,,,trigger)</f>
        <v>52216</v>
      </c>
      <c r="AG1829" s="40">
        <f>_xll.qlInterestRateIndexMaturity($AA$21,AF1829,)</f>
        <v>52306</v>
      </c>
      <c r="AH1829" s="43" t="e">
        <f>_xll.qlTenorBasisValue(TenorBasis3M,AF1829,_xll.ohTrigger(trigger,$AA$36))</f>
        <v>#NUM!</v>
      </c>
      <c r="AI1829" s="90" t="e">
        <f>_xll.qlTenorBasisForwardRate(TenorBasis3M,AF1829,_xll.ohTrigger(trigger,$AA$36))</f>
        <v>#NUM!</v>
      </c>
      <c r="AJ1829" s="90">
        <f>_xll.qlIndexFixing($AA$21,$AE1829,TRUE,_xll.ohTrigger(trigger))</f>
        <v>1.5021488284730822E-2</v>
      </c>
      <c r="AK1829" s="43" t="e">
        <f>_xll.qlIndexFixing($AA$6,$AE1829,TRUE,trigger)</f>
        <v>#NUM!</v>
      </c>
      <c r="AL1829" s="45" t="e">
        <f t="shared" si="44"/>
        <v>#NUM!</v>
      </c>
    </row>
    <row r="1830" spans="30:38" x14ac:dyDescent="0.2">
      <c r="AD1830" s="122" t="s">
        <v>88</v>
      </c>
      <c r="AE1830" s="40">
        <f>_xll.qlInterestRateIndexFixingDate($AA$21,AF1830)</f>
        <v>52219</v>
      </c>
      <c r="AF1830" s="40">
        <f>_xll.qlCalendarAdvance(calendar,$AF1829,AD1830,,,trigger)</f>
        <v>52223</v>
      </c>
      <c r="AG1830" s="40">
        <f>_xll.qlInterestRateIndexMaturity($AA$21,AF1830,)</f>
        <v>52313</v>
      </c>
      <c r="AH1830" s="43" t="e">
        <f>_xll.qlTenorBasisValue(TenorBasis3M,AF1830,_xll.ohTrigger(trigger,$AA$36))</f>
        <v>#NUM!</v>
      </c>
      <c r="AI1830" s="90" t="e">
        <f>_xll.qlTenorBasisForwardRate(TenorBasis3M,AF1830,_xll.ohTrigger(trigger,$AA$36))</f>
        <v>#NUM!</v>
      </c>
      <c r="AJ1830" s="90">
        <f>_xll.qlIndexFixing($AA$21,$AE1830,TRUE,_xll.ohTrigger(trigger))</f>
        <v>1.5021151512728537E-2</v>
      </c>
      <c r="AK1830" s="43" t="e">
        <f>_xll.qlIndexFixing($AA$6,$AE1830,TRUE,trigger)</f>
        <v>#NUM!</v>
      </c>
      <c r="AL1830" s="45" t="e">
        <f t="shared" si="44"/>
        <v>#NUM!</v>
      </c>
    </row>
    <row r="1831" spans="30:38" x14ac:dyDescent="0.2">
      <c r="AD1831" s="122" t="s">
        <v>88</v>
      </c>
      <c r="AE1831" s="40">
        <f>_xll.qlInterestRateIndexFixingDate($AA$21,AF1831)</f>
        <v>52224</v>
      </c>
      <c r="AF1831" s="40">
        <f>_xll.qlCalendarAdvance(calendar,$AF1830,AD1831,,,trigger)</f>
        <v>52230</v>
      </c>
      <c r="AG1831" s="40">
        <f>_xll.qlInterestRateIndexMaturity($AA$21,AF1831,)</f>
        <v>52321</v>
      </c>
      <c r="AH1831" s="43" t="e">
        <f>_xll.qlTenorBasisValue(TenorBasis3M,AF1831,_xll.ohTrigger(trigger,$AA$36))</f>
        <v>#NUM!</v>
      </c>
      <c r="AI1831" s="90" t="e">
        <f>_xll.qlTenorBasisForwardRate(TenorBasis3M,AF1831,_xll.ohTrigger(trigger,$AA$36))</f>
        <v>#NUM!</v>
      </c>
      <c r="AJ1831" s="90">
        <f>_xll.qlIndexFixing($AA$21,$AE1831,TRUE,_xll.ohTrigger(trigger))</f>
        <v>1.5021149423350099E-2</v>
      </c>
      <c r="AK1831" s="43" t="e">
        <f>_xll.qlIndexFixing($AA$6,$AE1831,TRUE,trigger)</f>
        <v>#NUM!</v>
      </c>
      <c r="AL1831" s="45" t="e">
        <f t="shared" si="44"/>
        <v>#NUM!</v>
      </c>
    </row>
    <row r="1832" spans="30:38" x14ac:dyDescent="0.2">
      <c r="AD1832" s="122" t="s">
        <v>88</v>
      </c>
      <c r="AE1832" s="40">
        <f>_xll.qlInterestRateIndexFixingDate($AA$21,AF1832)</f>
        <v>52233</v>
      </c>
      <c r="AF1832" s="40">
        <f>_xll.qlCalendarAdvance(calendar,$AF1831,AD1832,,,trigger)</f>
        <v>52237</v>
      </c>
      <c r="AG1832" s="40">
        <f>_xll.qlInterestRateIndexMaturity($AA$21,AF1832,)</f>
        <v>52327</v>
      </c>
      <c r="AH1832" s="43" t="e">
        <f>_xll.qlTenorBasisValue(TenorBasis3M,AF1832,_xll.ohTrigger(trigger,$AA$36))</f>
        <v>#NUM!</v>
      </c>
      <c r="AI1832" s="90" t="e">
        <f>_xll.qlTenorBasisForwardRate(TenorBasis3M,AF1832,_xll.ohTrigger(trigger,$AA$36))</f>
        <v>#NUM!</v>
      </c>
      <c r="AJ1832" s="90">
        <f>_xll.qlIndexFixing($AA$21,$AE1832,TRUE,_xll.ohTrigger(trigger))</f>
        <v>1.502058660109995E-2</v>
      </c>
      <c r="AK1832" s="43" t="e">
        <f>_xll.qlIndexFixing($AA$6,$AE1832,TRUE,trigger)</f>
        <v>#NUM!</v>
      </c>
      <c r="AL1832" s="45" t="e">
        <f t="shared" si="44"/>
        <v>#NUM!</v>
      </c>
    </row>
    <row r="1833" spans="30:38" x14ac:dyDescent="0.2">
      <c r="AD1833" s="122" t="s">
        <v>88</v>
      </c>
      <c r="AE1833" s="40">
        <f>_xll.qlInterestRateIndexFixingDate($AA$21,AF1833)</f>
        <v>52240</v>
      </c>
      <c r="AF1833" s="40">
        <f>_xll.qlCalendarAdvance(calendar,$AF1832,AD1833,,,trigger)</f>
        <v>52244</v>
      </c>
      <c r="AG1833" s="40">
        <f>_xll.qlInterestRateIndexMaturity($AA$21,AF1833,)</f>
        <v>52334</v>
      </c>
      <c r="AH1833" s="43" t="e">
        <f>_xll.qlTenorBasisValue(TenorBasis3M,AF1833,_xll.ohTrigger(trigger,$AA$36))</f>
        <v>#NUM!</v>
      </c>
      <c r="AI1833" s="90" t="e">
        <f>_xll.qlTenorBasisForwardRate(TenorBasis3M,AF1833,_xll.ohTrigger(trigger,$AA$36))</f>
        <v>#NUM!</v>
      </c>
      <c r="AJ1833" s="90">
        <f>_xll.qlIndexFixing($AA$21,$AE1833,TRUE,_xll.ohTrigger(trigger))</f>
        <v>1.5020358461456773E-2</v>
      </c>
      <c r="AK1833" s="43" t="e">
        <f>_xll.qlIndexFixing($AA$6,$AE1833,TRUE,trigger)</f>
        <v>#NUM!</v>
      </c>
      <c r="AL1833" s="45" t="e">
        <f t="shared" si="44"/>
        <v>#NUM!</v>
      </c>
    </row>
    <row r="1834" spans="30:38" x14ac:dyDescent="0.2">
      <c r="AD1834" s="122" t="s">
        <v>88</v>
      </c>
      <c r="AE1834" s="40">
        <f>_xll.qlInterestRateIndexFixingDate($AA$21,AF1834)</f>
        <v>52247</v>
      </c>
      <c r="AF1834" s="40">
        <f>_xll.qlCalendarAdvance(calendar,$AF1833,AD1834,,,trigger)</f>
        <v>52251</v>
      </c>
      <c r="AG1834" s="40">
        <f>_xll.qlInterestRateIndexMaturity($AA$21,AF1834,)</f>
        <v>52341</v>
      </c>
      <c r="AH1834" s="43" t="e">
        <f>_xll.qlTenorBasisValue(TenorBasis3M,AF1834,_xll.ohTrigger(trigger,$AA$36))</f>
        <v>#NUM!</v>
      </c>
      <c r="AI1834" s="90" t="e">
        <f>_xll.qlTenorBasisForwardRate(TenorBasis3M,AF1834,_xll.ohTrigger(trigger,$AA$36))</f>
        <v>#NUM!</v>
      </c>
      <c r="AJ1834" s="90">
        <f>_xll.qlIndexFixing($AA$21,$AE1834,TRUE,_xll.ohTrigger(trigger))</f>
        <v>1.5020166532586643E-2</v>
      </c>
      <c r="AK1834" s="43" t="e">
        <f>_xll.qlIndexFixing($AA$6,$AE1834,TRUE,trigger)</f>
        <v>#NUM!</v>
      </c>
      <c r="AL1834" s="45" t="e">
        <f t="shared" si="44"/>
        <v>#NUM!</v>
      </c>
    </row>
    <row r="1835" spans="30:38" x14ac:dyDescent="0.2">
      <c r="AD1835" s="122" t="s">
        <v>88</v>
      </c>
      <c r="AE1835" s="40">
        <f>_xll.qlInterestRateIndexFixingDate($AA$21,AF1835)</f>
        <v>52254</v>
      </c>
      <c r="AF1835" s="40">
        <f>_xll.qlCalendarAdvance(calendar,$AF1834,AD1835,,,trigger)</f>
        <v>52258</v>
      </c>
      <c r="AG1835" s="40">
        <f>_xll.qlInterestRateIndexMaturity($AA$21,AF1835,)</f>
        <v>52348</v>
      </c>
      <c r="AH1835" s="43" t="e">
        <f>_xll.qlTenorBasisValue(TenorBasis3M,AF1835,_xll.ohTrigger(trigger,$AA$36))</f>
        <v>#NUM!</v>
      </c>
      <c r="AI1835" s="90" t="e">
        <f>_xll.qlTenorBasisForwardRate(TenorBasis3M,AF1835,_xll.ohTrigger(trigger,$AA$36))</f>
        <v>#NUM!</v>
      </c>
      <c r="AJ1835" s="90">
        <f>_xll.qlIndexFixing($AA$21,$AE1835,TRUE,_xll.ohTrigger(trigger))</f>
        <v>1.5020010814483342E-2</v>
      </c>
      <c r="AK1835" s="43" t="e">
        <f>_xll.qlIndexFixing($AA$6,$AE1835,TRUE,trigger)</f>
        <v>#NUM!</v>
      </c>
      <c r="AL1835" s="45" t="e">
        <f t="shared" si="44"/>
        <v>#NUM!</v>
      </c>
    </row>
    <row r="1836" spans="30:38" x14ac:dyDescent="0.2">
      <c r="AD1836" s="122" t="s">
        <v>88</v>
      </c>
      <c r="AE1836" s="40">
        <f>_xll.qlInterestRateIndexFixingDate($AA$21,AF1836)</f>
        <v>52261</v>
      </c>
      <c r="AF1836" s="40">
        <f>_xll.qlCalendarAdvance(calendar,$AF1835,AD1836,,,trigger)</f>
        <v>52265</v>
      </c>
      <c r="AG1836" s="40">
        <f>_xll.qlInterestRateIndexMaturity($AA$21,AF1836,)</f>
        <v>52355</v>
      </c>
      <c r="AH1836" s="43" t="e">
        <f>_xll.qlTenorBasisValue(TenorBasis3M,AF1836,_xll.ohTrigger(trigger,$AA$36))</f>
        <v>#NUM!</v>
      </c>
      <c r="AI1836" s="90" t="e">
        <f>_xll.qlTenorBasisForwardRate(TenorBasis3M,AF1836,_xll.ohTrigger(trigger,$AA$36))</f>
        <v>#NUM!</v>
      </c>
      <c r="AJ1836" s="90">
        <f>_xll.qlIndexFixing($AA$21,$AE1836,TRUE,_xll.ohTrigger(trigger))</f>
        <v>1.5019891307144206E-2</v>
      </c>
      <c r="AK1836" s="43" t="e">
        <f>_xll.qlIndexFixing($AA$6,$AE1836,TRUE,trigger)</f>
        <v>#NUM!</v>
      </c>
      <c r="AL1836" s="45" t="e">
        <f t="shared" si="44"/>
        <v>#NUM!</v>
      </c>
    </row>
    <row r="1837" spans="30:38" x14ac:dyDescent="0.2">
      <c r="AD1837" s="122" t="s">
        <v>88</v>
      </c>
      <c r="AE1837" s="40">
        <f>_xll.qlInterestRateIndexFixingDate($AA$21,AF1837)</f>
        <v>52268</v>
      </c>
      <c r="AF1837" s="40">
        <f>_xll.qlCalendarAdvance(calendar,$AF1836,AD1837,,,trigger)</f>
        <v>52272</v>
      </c>
      <c r="AG1837" s="40">
        <f>_xll.qlInterestRateIndexMaturity($AA$21,AF1837,)</f>
        <v>52362</v>
      </c>
      <c r="AH1837" s="43" t="e">
        <f>_xll.qlTenorBasisValue(TenorBasis3M,AF1837,_xll.ohTrigger(trigger,$AA$36))</f>
        <v>#NUM!</v>
      </c>
      <c r="AI1837" s="90" t="e">
        <f>_xll.qlTenorBasisForwardRate(TenorBasis3M,AF1837,_xll.ohTrigger(trigger,$AA$36))</f>
        <v>#NUM!</v>
      </c>
      <c r="AJ1837" s="90">
        <f>_xll.qlIndexFixing($AA$21,$AE1837,TRUE,_xll.ohTrigger(trigger))</f>
        <v>1.5019808010564795E-2</v>
      </c>
      <c r="AK1837" s="43" t="e">
        <f>_xll.qlIndexFixing($AA$6,$AE1837,TRUE,trigger)</f>
        <v>#NUM!</v>
      </c>
      <c r="AL1837" s="45" t="e">
        <f t="shared" si="44"/>
        <v>#NUM!</v>
      </c>
    </row>
    <row r="1838" spans="30:38" x14ac:dyDescent="0.2">
      <c r="AD1838" s="122" t="s">
        <v>88</v>
      </c>
      <c r="AE1838" s="40">
        <f>_xll.qlInterestRateIndexFixingDate($AA$21,AF1838)</f>
        <v>52275</v>
      </c>
      <c r="AF1838" s="40">
        <f>_xll.qlCalendarAdvance(calendar,$AF1837,AD1838,,,trigger)</f>
        <v>52279</v>
      </c>
      <c r="AG1838" s="40">
        <f>_xll.qlInterestRateIndexMaturity($AA$21,AF1838,)</f>
        <v>52369</v>
      </c>
      <c r="AH1838" s="43" t="e">
        <f>_xll.qlTenorBasisValue(TenorBasis3M,AF1838,_xll.ohTrigger(trigger,$AA$36))</f>
        <v>#NUM!</v>
      </c>
      <c r="AI1838" s="90" t="e">
        <f>_xll.qlTenorBasisForwardRate(TenorBasis3M,AF1838,_xll.ohTrigger(trigger,$AA$36))</f>
        <v>#NUM!</v>
      </c>
      <c r="AJ1838" s="90">
        <f>_xll.qlIndexFixing($AA$21,$AE1838,TRUE,_xll.ohTrigger(trigger))</f>
        <v>1.5019760924743331E-2</v>
      </c>
      <c r="AK1838" s="43" t="e">
        <f>_xll.qlIndexFixing($AA$6,$AE1838,TRUE,trigger)</f>
        <v>#NUM!</v>
      </c>
      <c r="AL1838" s="45" t="e">
        <f t="shared" si="44"/>
        <v>#NUM!</v>
      </c>
    </row>
    <row r="1839" spans="30:38" x14ac:dyDescent="0.2">
      <c r="AD1839" s="122" t="s">
        <v>88</v>
      </c>
      <c r="AE1839" s="40">
        <f>_xll.qlInterestRateIndexFixingDate($AA$21,AF1839)</f>
        <v>52282</v>
      </c>
      <c r="AF1839" s="40">
        <f>_xll.qlCalendarAdvance(calendar,$AF1838,AD1839,,,trigger)</f>
        <v>52286</v>
      </c>
      <c r="AG1839" s="40">
        <f>_xll.qlInterestRateIndexMaturity($AA$21,AF1839,)</f>
        <v>52376</v>
      </c>
      <c r="AH1839" s="43" t="e">
        <f>_xll.qlTenorBasisValue(TenorBasis3M,AF1839,_xll.ohTrigger(trigger,$AA$36))</f>
        <v>#NUM!</v>
      </c>
      <c r="AI1839" s="90" t="e">
        <f>_xll.qlTenorBasisForwardRate(TenorBasis3M,AF1839,_xll.ohTrigger(trigger,$AA$36))</f>
        <v>#NUM!</v>
      </c>
      <c r="AJ1839" s="90">
        <f>_xll.qlIndexFixing($AA$21,$AE1839,TRUE,_xll.ohTrigger(trigger))</f>
        <v>1.5019750049678038E-2</v>
      </c>
      <c r="AK1839" s="43" t="e">
        <f>_xll.qlIndexFixing($AA$6,$AE1839,TRUE,trigger)</f>
        <v>#NUM!</v>
      </c>
      <c r="AL1839" s="45" t="e">
        <f t="shared" si="44"/>
        <v>#NUM!</v>
      </c>
    </row>
    <row r="1840" spans="30:38" x14ac:dyDescent="0.2">
      <c r="AD1840" s="122" t="s">
        <v>88</v>
      </c>
      <c r="AE1840" s="40">
        <f>_xll.qlInterestRateIndexFixingDate($AA$21,AF1840)</f>
        <v>52289</v>
      </c>
      <c r="AF1840" s="40">
        <f>_xll.qlCalendarAdvance(calendar,$AF1839,AD1840,,,trigger)</f>
        <v>52293</v>
      </c>
      <c r="AG1840" s="40">
        <f>_xll.qlInterestRateIndexMaturity($AA$21,AF1840,)</f>
        <v>52385</v>
      </c>
      <c r="AH1840" s="43" t="e">
        <f>_xll.qlTenorBasisValue(TenorBasis3M,AF1840,_xll.ohTrigger(trigger,$AA$36))</f>
        <v>#NUM!</v>
      </c>
      <c r="AI1840" s="90" t="e">
        <f>_xll.qlTenorBasisForwardRate(TenorBasis3M,AF1840,_xll.ohTrigger(trigger,$AA$36))</f>
        <v>#NUM!</v>
      </c>
      <c r="AJ1840" s="90">
        <f>_xll.qlIndexFixing($AA$21,$AE1840,TRUE,_xll.ohTrigger(trigger))</f>
        <v>1.5020419053848709E-2</v>
      </c>
      <c r="AK1840" s="43" t="e">
        <f>_xll.qlIndexFixing($AA$6,$AE1840,TRUE,trigger)</f>
        <v>#NUM!</v>
      </c>
      <c r="AL1840" s="45" t="e">
        <f t="shared" si="44"/>
        <v>#NUM!</v>
      </c>
    </row>
    <row r="1841" spans="30:38" x14ac:dyDescent="0.2">
      <c r="AD1841" s="122" t="s">
        <v>88</v>
      </c>
      <c r="AE1841" s="40">
        <f>_xll.qlInterestRateIndexFixingDate($AA$21,AF1841)</f>
        <v>52296</v>
      </c>
      <c r="AF1841" s="40">
        <f>_xll.qlCalendarAdvance(calendar,$AF1840,AD1841,,,trigger)</f>
        <v>52300</v>
      </c>
      <c r="AG1841" s="40">
        <f>_xll.qlInterestRateIndexMaturity($AA$21,AF1841,)</f>
        <v>52392</v>
      </c>
      <c r="AH1841" s="43" t="e">
        <f>_xll.qlTenorBasisValue(TenorBasis3M,AF1841,_xll.ohTrigger(trigger,$AA$36))</f>
        <v>#NUM!</v>
      </c>
      <c r="AI1841" s="90" t="e">
        <f>_xll.qlTenorBasisForwardRate(TenorBasis3M,AF1841,_xll.ohTrigger(trigger,$AA$36))</f>
        <v>#NUM!</v>
      </c>
      <c r="AJ1841" s="90">
        <f>_xll.qlIndexFixing($AA$21,$AE1841,TRUE,_xll.ohTrigger(trigger))</f>
        <v>1.5020485778817738E-2</v>
      </c>
      <c r="AK1841" s="43" t="e">
        <f>_xll.qlIndexFixing($AA$6,$AE1841,TRUE,trigger)</f>
        <v>#NUM!</v>
      </c>
      <c r="AL1841" s="45" t="e">
        <f t="shared" si="44"/>
        <v>#NUM!</v>
      </c>
    </row>
    <row r="1842" spans="30:38" x14ac:dyDescent="0.2">
      <c r="AD1842" s="122" t="s">
        <v>88</v>
      </c>
      <c r="AE1842" s="40">
        <f>_xll.qlInterestRateIndexFixingDate($AA$21,AF1842)</f>
        <v>52303</v>
      </c>
      <c r="AF1842" s="40">
        <f>_xll.qlCalendarAdvance(calendar,$AF1841,AD1842,,,trigger)</f>
        <v>52307</v>
      </c>
      <c r="AG1842" s="40">
        <f>_xll.qlInterestRateIndexMaturity($AA$21,AF1842,)</f>
        <v>52399</v>
      </c>
      <c r="AH1842" s="43" t="e">
        <f>_xll.qlTenorBasisValue(TenorBasis3M,AF1842,_xll.ohTrigger(trigger,$AA$36))</f>
        <v>#NUM!</v>
      </c>
      <c r="AI1842" s="90" t="e">
        <f>_xll.qlTenorBasisForwardRate(TenorBasis3M,AF1842,_xll.ohTrigger(trigger,$AA$36))</f>
        <v>#NUM!</v>
      </c>
      <c r="AJ1842" s="90">
        <f>_xll.qlIndexFixing($AA$21,$AE1842,TRUE,_xll.ohTrigger(trigger))</f>
        <v>1.5020588717563959E-2</v>
      </c>
      <c r="AK1842" s="43" t="e">
        <f>_xll.qlIndexFixing($AA$6,$AE1842,TRUE,trigger)</f>
        <v>#NUM!</v>
      </c>
      <c r="AL1842" s="45" t="e">
        <f t="shared" si="44"/>
        <v>#NUM!</v>
      </c>
    </row>
    <row r="1843" spans="30:38" x14ac:dyDescent="0.2">
      <c r="AD1843" s="122" t="s">
        <v>88</v>
      </c>
      <c r="AE1843" s="40">
        <f>_xll.qlInterestRateIndexFixingDate($AA$21,AF1843)</f>
        <v>52310</v>
      </c>
      <c r="AF1843" s="40">
        <f>_xll.qlCalendarAdvance(calendar,$AF1842,AD1843,,,trigger)</f>
        <v>52314</v>
      </c>
      <c r="AG1843" s="40">
        <f>_xll.qlInterestRateIndexMaturity($AA$21,AF1843,)</f>
        <v>52406</v>
      </c>
      <c r="AH1843" s="43" t="e">
        <f>_xll.qlTenorBasisValue(TenorBasis3M,AF1843,_xll.ohTrigger(trigger,$AA$36))</f>
        <v>#NUM!</v>
      </c>
      <c r="AI1843" s="90" t="e">
        <f>_xll.qlTenorBasisForwardRate(TenorBasis3M,AF1843,_xll.ohTrigger(trigger,$AA$36))</f>
        <v>#NUM!</v>
      </c>
      <c r="AJ1843" s="90">
        <f>_xll.qlIndexFixing($AA$21,$AE1843,TRUE,_xll.ohTrigger(trigger))</f>
        <v>1.5020727870086507E-2</v>
      </c>
      <c r="AK1843" s="43" t="e">
        <f>_xll.qlIndexFixing($AA$6,$AE1843,TRUE,trigger)</f>
        <v>#NUM!</v>
      </c>
      <c r="AL1843" s="45" t="e">
        <f t="shared" si="44"/>
        <v>#NUM!</v>
      </c>
    </row>
    <row r="1844" spans="30:38" x14ac:dyDescent="0.2">
      <c r="AD1844" s="122" t="s">
        <v>88</v>
      </c>
      <c r="AE1844" s="40">
        <f>_xll.qlInterestRateIndexFixingDate($AA$21,AF1844)</f>
        <v>52315</v>
      </c>
      <c r="AF1844" s="40">
        <f>_xll.qlCalendarAdvance(calendar,$AF1843,AD1844,,,trigger)</f>
        <v>52321</v>
      </c>
      <c r="AG1844" s="40">
        <f>_xll.qlInterestRateIndexMaturity($AA$21,AF1844,)</f>
        <v>52412</v>
      </c>
      <c r="AH1844" s="43" t="e">
        <f>_xll.qlTenorBasisValue(TenorBasis3M,AF1844,_xll.ohTrigger(trigger,$AA$36))</f>
        <v>#NUM!</v>
      </c>
      <c r="AI1844" s="90" t="e">
        <f>_xll.qlTenorBasisForwardRate(TenorBasis3M,AF1844,_xll.ohTrigger(trigger,$AA$36))</f>
        <v>#NUM!</v>
      </c>
      <c r="AJ1844" s="90">
        <f>_xll.qlIndexFixing($AA$21,$AE1844,TRUE,_xll.ohTrigger(trigger))</f>
        <v>1.5020570907739297E-2</v>
      </c>
      <c r="AK1844" s="43" t="e">
        <f>_xll.qlIndexFixing($AA$6,$AE1844,TRUE,trigger)</f>
        <v>#NUM!</v>
      </c>
      <c r="AL1844" s="45" t="e">
        <f t="shared" si="44"/>
        <v>#NUM!</v>
      </c>
    </row>
    <row r="1845" spans="30:38" x14ac:dyDescent="0.2">
      <c r="AD1845" s="122" t="s">
        <v>88</v>
      </c>
      <c r="AE1845" s="40">
        <f>_xll.qlInterestRateIndexFixingDate($AA$21,AF1845)</f>
        <v>52324</v>
      </c>
      <c r="AF1845" s="40">
        <f>_xll.qlCalendarAdvance(calendar,$AF1844,AD1845,,,trigger)</f>
        <v>52328</v>
      </c>
      <c r="AG1845" s="40">
        <f>_xll.qlInterestRateIndexMaturity($AA$21,AF1845,)</f>
        <v>52419</v>
      </c>
      <c r="AH1845" s="43" t="e">
        <f>_xll.qlTenorBasisValue(TenorBasis3M,AF1845,_xll.ohTrigger(trigger,$AA$36))</f>
        <v>#NUM!</v>
      </c>
      <c r="AI1845" s="90" t="e">
        <f>_xll.qlTenorBasisForwardRate(TenorBasis3M,AF1845,_xll.ohTrigger(trigger,$AA$36))</f>
        <v>#NUM!</v>
      </c>
      <c r="AJ1845" s="90">
        <f>_xll.qlIndexFixing($AA$21,$AE1845,TRUE,_xll.ohTrigger(trigger))</f>
        <v>1.5020779892428194E-2</v>
      </c>
      <c r="AK1845" s="43" t="e">
        <f>_xll.qlIndexFixing($AA$6,$AE1845,TRUE,trigger)</f>
        <v>#NUM!</v>
      </c>
      <c r="AL1845" s="45" t="e">
        <f t="shared" si="44"/>
        <v>#NUM!</v>
      </c>
    </row>
    <row r="1846" spans="30:38" x14ac:dyDescent="0.2">
      <c r="AD1846" s="122" t="s">
        <v>88</v>
      </c>
      <c r="AE1846" s="40">
        <f>_xll.qlInterestRateIndexFixingDate($AA$21,AF1846)</f>
        <v>52331</v>
      </c>
      <c r="AF1846" s="40">
        <f>_xll.qlCalendarAdvance(calendar,$AF1845,AD1846,,,trigger)</f>
        <v>52335</v>
      </c>
      <c r="AG1846" s="40">
        <f>_xll.qlInterestRateIndexMaturity($AA$21,AF1846,)</f>
        <v>52426</v>
      </c>
      <c r="AH1846" s="43" t="e">
        <f>_xll.qlTenorBasisValue(TenorBasis3M,AF1846,_xll.ohTrigger(trigger,$AA$36))</f>
        <v>#NUM!</v>
      </c>
      <c r="AI1846" s="90" t="e">
        <f>_xll.qlTenorBasisForwardRate(TenorBasis3M,AF1846,_xll.ohTrigger(trigger,$AA$36))</f>
        <v>#NUM!</v>
      </c>
      <c r="AJ1846" s="90">
        <f>_xll.qlIndexFixing($AA$21,$AE1846,TRUE,_xll.ohTrigger(trigger))</f>
        <v>1.5021025089400369E-2</v>
      </c>
      <c r="AK1846" s="43" t="e">
        <f>_xll.qlIndexFixing($AA$6,$AE1846,TRUE,trigger)</f>
        <v>#NUM!</v>
      </c>
      <c r="AL1846" s="45" t="e">
        <f t="shared" si="44"/>
        <v>#NUM!</v>
      </c>
    </row>
    <row r="1847" spans="30:38" x14ac:dyDescent="0.2">
      <c r="AD1847" s="122" t="s">
        <v>88</v>
      </c>
      <c r="AE1847" s="40">
        <f>_xll.qlInterestRateIndexFixingDate($AA$21,AF1847)</f>
        <v>52338</v>
      </c>
      <c r="AF1847" s="40">
        <f>_xll.qlCalendarAdvance(calendar,$AF1846,AD1847,,,trigger)</f>
        <v>52342</v>
      </c>
      <c r="AG1847" s="40">
        <f>_xll.qlInterestRateIndexMaturity($AA$21,AF1847,)</f>
        <v>52433</v>
      </c>
      <c r="AH1847" s="43" t="e">
        <f>_xll.qlTenorBasisValue(TenorBasis3M,AF1847,_xll.ohTrigger(trigger,$AA$36))</f>
        <v>#NUM!</v>
      </c>
      <c r="AI1847" s="90" t="e">
        <f>_xll.qlTenorBasisForwardRate(TenorBasis3M,AF1847,_xll.ohTrigger(trigger,$AA$36))</f>
        <v>#NUM!</v>
      </c>
      <c r="AJ1847" s="90">
        <f>_xll.qlIndexFixing($AA$21,$AE1847,TRUE,_xll.ohTrigger(trigger))</f>
        <v>1.5021306498663733E-2</v>
      </c>
      <c r="AK1847" s="43" t="e">
        <f>_xll.qlIndexFixing($AA$6,$AE1847,TRUE,trigger)</f>
        <v>#NUM!</v>
      </c>
      <c r="AL1847" s="45" t="e">
        <f t="shared" si="44"/>
        <v>#NUM!</v>
      </c>
    </row>
    <row r="1848" spans="30:38" x14ac:dyDescent="0.2">
      <c r="AD1848" s="122" t="s">
        <v>88</v>
      </c>
      <c r="AE1848" s="40">
        <f>_xll.qlInterestRateIndexFixingDate($AA$21,AF1848)</f>
        <v>52345</v>
      </c>
      <c r="AF1848" s="40">
        <f>_xll.qlCalendarAdvance(calendar,$AF1847,AD1848,,,trigger)</f>
        <v>52349</v>
      </c>
      <c r="AG1848" s="40">
        <f>_xll.qlInterestRateIndexMaturity($AA$21,AF1848,)</f>
        <v>52440</v>
      </c>
      <c r="AH1848" s="43" t="e">
        <f>_xll.qlTenorBasisValue(TenorBasis3M,AF1848,_xll.ohTrigger(trigger,$AA$36))</f>
        <v>#NUM!</v>
      </c>
      <c r="AI1848" s="90" t="e">
        <f>_xll.qlTenorBasisForwardRate(TenorBasis3M,AF1848,_xll.ohTrigger(trigger,$AA$36))</f>
        <v>#NUM!</v>
      </c>
      <c r="AJ1848" s="90">
        <f>_xll.qlIndexFixing($AA$21,$AE1848,TRUE,_xll.ohTrigger(trigger))</f>
        <v>1.5021624120224435E-2</v>
      </c>
      <c r="AK1848" s="43" t="e">
        <f>_xll.qlIndexFixing($AA$6,$AE1848,TRUE,trigger)</f>
        <v>#NUM!</v>
      </c>
      <c r="AL1848" s="45" t="e">
        <f t="shared" si="44"/>
        <v>#NUM!</v>
      </c>
    </row>
    <row r="1849" spans="30:38" x14ac:dyDescent="0.2">
      <c r="AD1849" s="122" t="s">
        <v>88</v>
      </c>
      <c r="AE1849" s="40">
        <f>_xll.qlInterestRateIndexFixingDate($AA$21,AF1849)</f>
        <v>52351</v>
      </c>
      <c r="AF1849" s="40">
        <f>_xll.qlCalendarAdvance(calendar,$AF1848,AD1849,,,trigger)</f>
        <v>52356</v>
      </c>
      <c r="AG1849" s="40">
        <f>_xll.qlInterestRateIndexMaturity($AA$21,AF1849,)</f>
        <v>52448</v>
      </c>
      <c r="AH1849" s="43" t="e">
        <f>_xll.qlTenorBasisValue(TenorBasis3M,AF1849,_xll.ohTrigger(trigger,$AA$36))</f>
        <v>#NUM!</v>
      </c>
      <c r="AI1849" s="90" t="e">
        <f>_xll.qlTenorBasisForwardRate(TenorBasis3M,AF1849,_xll.ohTrigger(trigger,$AA$36))</f>
        <v>#NUM!</v>
      </c>
      <c r="AJ1849" s="90">
        <f>_xll.qlIndexFixing($AA$21,$AE1849,TRUE,_xll.ohTrigger(trigger))</f>
        <v>1.5022323274847853E-2</v>
      </c>
      <c r="AK1849" s="43" t="e">
        <f>_xll.qlIndexFixing($AA$6,$AE1849,TRUE,trigger)</f>
        <v>#NUM!</v>
      </c>
      <c r="AL1849" s="45" t="e">
        <f t="shared" si="44"/>
        <v>#NUM!</v>
      </c>
    </row>
    <row r="1850" spans="30:38" x14ac:dyDescent="0.2">
      <c r="AD1850" s="122" t="s">
        <v>88</v>
      </c>
      <c r="AE1850" s="40">
        <f>_xll.qlInterestRateIndexFixingDate($AA$21,AF1850)</f>
        <v>52359</v>
      </c>
      <c r="AF1850" s="40">
        <f>_xll.qlCalendarAdvance(calendar,$AF1849,AD1850,,,trigger)</f>
        <v>52363</v>
      </c>
      <c r="AG1850" s="40">
        <f>_xll.qlInterestRateIndexMaturity($AA$21,AF1850,)</f>
        <v>52455</v>
      </c>
      <c r="AH1850" s="43" t="e">
        <f>_xll.qlTenorBasisValue(TenorBasis3M,AF1850,_xll.ohTrigger(trigger,$AA$36))</f>
        <v>#NUM!</v>
      </c>
      <c r="AI1850" s="90" t="e">
        <f>_xll.qlTenorBasisForwardRate(TenorBasis3M,AF1850,_xll.ohTrigger(trigger,$AA$36))</f>
        <v>#NUM!</v>
      </c>
      <c r="AJ1850" s="90">
        <f>_xll.qlIndexFixing($AA$21,$AE1850,TRUE,_xll.ohTrigger(trigger))</f>
        <v>1.5022715923980192E-2</v>
      </c>
      <c r="AK1850" s="43" t="e">
        <f>_xll.qlIndexFixing($AA$6,$AE1850,TRUE,trigger)</f>
        <v>#NUM!</v>
      </c>
      <c r="AL1850" s="45" t="e">
        <f t="shared" si="44"/>
        <v>#NUM!</v>
      </c>
    </row>
    <row r="1851" spans="30:38" x14ac:dyDescent="0.2">
      <c r="AD1851" s="122" t="s">
        <v>88</v>
      </c>
      <c r="AE1851" s="40">
        <f>_xll.qlInterestRateIndexFixingDate($AA$21,AF1851)</f>
        <v>52366</v>
      </c>
      <c r="AF1851" s="40">
        <f>_xll.qlCalendarAdvance(calendar,$AF1850,AD1851,,,trigger)</f>
        <v>52370</v>
      </c>
      <c r="AG1851" s="40">
        <f>_xll.qlInterestRateIndexMaturity($AA$21,AF1851,)</f>
        <v>52462</v>
      </c>
      <c r="AH1851" s="43" t="e">
        <f>_xll.qlTenorBasisValue(TenorBasis3M,AF1851,_xll.ohTrigger(trigger,$AA$36))</f>
        <v>#NUM!</v>
      </c>
      <c r="AI1851" s="90" t="e">
        <f>_xll.qlTenorBasisForwardRate(TenorBasis3M,AF1851,_xll.ohTrigger(trigger,$AA$36))</f>
        <v>#NUM!</v>
      </c>
      <c r="AJ1851" s="90">
        <f>_xll.qlIndexFixing($AA$21,$AE1851,TRUE,_xll.ohTrigger(trigger))</f>
        <v>1.5023144786949676E-2</v>
      </c>
      <c r="AK1851" s="43" t="e">
        <f>_xll.qlIndexFixing($AA$6,$AE1851,TRUE,trigger)</f>
        <v>#NUM!</v>
      </c>
      <c r="AL1851" s="45" t="e">
        <f t="shared" si="44"/>
        <v>#NUM!</v>
      </c>
    </row>
    <row r="1852" spans="30:38" x14ac:dyDescent="0.2">
      <c r="AD1852" s="122" t="s">
        <v>88</v>
      </c>
      <c r="AE1852" s="40">
        <f>_xll.qlInterestRateIndexFixingDate($AA$21,AF1852)</f>
        <v>52373</v>
      </c>
      <c r="AF1852" s="40">
        <f>_xll.qlCalendarAdvance(calendar,$AF1851,AD1852,,,trigger)</f>
        <v>52377</v>
      </c>
      <c r="AG1852" s="40">
        <f>_xll.qlInterestRateIndexMaturity($AA$21,AF1852,)</f>
        <v>52469</v>
      </c>
      <c r="AH1852" s="43" t="e">
        <f>_xll.qlTenorBasisValue(TenorBasis3M,AF1852,_xll.ohTrigger(trigger,$AA$36))</f>
        <v>#NUM!</v>
      </c>
      <c r="AI1852" s="90" t="e">
        <f>_xll.qlTenorBasisForwardRate(TenorBasis3M,AF1852,_xll.ohTrigger(trigger,$AA$36))</f>
        <v>#NUM!</v>
      </c>
      <c r="AJ1852" s="90">
        <f>_xll.qlIndexFixing($AA$21,$AE1852,TRUE,_xll.ohTrigger(trigger))</f>
        <v>1.5023609863766734E-2</v>
      </c>
      <c r="AK1852" s="43" t="e">
        <f>_xll.qlIndexFixing($AA$6,$AE1852,TRUE,trigger)</f>
        <v>#NUM!</v>
      </c>
      <c r="AL1852" s="45" t="e">
        <f t="shared" si="44"/>
        <v>#NUM!</v>
      </c>
    </row>
    <row r="1853" spans="30:38" x14ac:dyDescent="0.2">
      <c r="AD1853" s="122" t="s">
        <v>88</v>
      </c>
      <c r="AE1853" s="40">
        <f>_xll.qlInterestRateIndexFixingDate($AA$21,AF1853)</f>
        <v>52380</v>
      </c>
      <c r="AF1853" s="40">
        <f>_xll.qlCalendarAdvance(calendar,$AF1852,AD1853,,,trigger)</f>
        <v>52384</v>
      </c>
      <c r="AG1853" s="40">
        <f>_xll.qlInterestRateIndexMaturity($AA$21,AF1853,)</f>
        <v>52476</v>
      </c>
      <c r="AH1853" s="43" t="e">
        <f>_xll.qlTenorBasisValue(TenorBasis3M,AF1853,_xll.ohTrigger(trigger,$AA$36))</f>
        <v>#NUM!</v>
      </c>
      <c r="AI1853" s="90" t="e">
        <f>_xll.qlTenorBasisForwardRate(TenorBasis3M,AF1853,_xll.ohTrigger(trigger,$AA$36))</f>
        <v>#NUM!</v>
      </c>
      <c r="AJ1853" s="90">
        <f>_xll.qlIndexFixing($AA$21,$AE1853,TRUE,_xll.ohTrigger(trigger))</f>
        <v>1.5024111154447004E-2</v>
      </c>
      <c r="AK1853" s="43" t="e">
        <f>_xll.qlIndexFixing($AA$6,$AE1853,TRUE,trigger)</f>
        <v>#NUM!</v>
      </c>
      <c r="AL1853" s="45" t="e">
        <f t="shared" si="44"/>
        <v>#NUM!</v>
      </c>
    </row>
    <row r="1854" spans="30:38" x14ac:dyDescent="0.2">
      <c r="AD1854" s="122" t="s">
        <v>88</v>
      </c>
      <c r="AE1854" s="40">
        <f>_xll.qlInterestRateIndexFixingDate($AA$21,AF1854)</f>
        <v>52387</v>
      </c>
      <c r="AF1854" s="40">
        <f>_xll.qlCalendarAdvance(calendar,$AF1853,AD1854,,,trigger)</f>
        <v>52391</v>
      </c>
      <c r="AG1854" s="40">
        <f>_xll.qlInterestRateIndexMaturity($AA$21,AF1854,)</f>
        <v>52483</v>
      </c>
      <c r="AH1854" s="43" t="e">
        <f>_xll.qlTenorBasisValue(TenorBasis3M,AF1854,_xll.ohTrigger(trigger,$AA$36))</f>
        <v>#NUM!</v>
      </c>
      <c r="AI1854" s="90" t="e">
        <f>_xll.qlTenorBasisForwardRate(TenorBasis3M,AF1854,_xll.ohTrigger(trigger,$AA$36))</f>
        <v>#NUM!</v>
      </c>
      <c r="AJ1854" s="90">
        <f>_xll.qlIndexFixing($AA$21,$AE1854,TRUE,_xll.ohTrigger(trigger))</f>
        <v>1.5024648659000913E-2</v>
      </c>
      <c r="AK1854" s="43" t="e">
        <f>_xll.qlIndexFixing($AA$6,$AE1854,TRUE,trigger)</f>
        <v>#NUM!</v>
      </c>
      <c r="AL1854" s="45" t="e">
        <f t="shared" si="44"/>
        <v>#NUM!</v>
      </c>
    </row>
    <row r="1855" spans="30:38" x14ac:dyDescent="0.2">
      <c r="AD1855" s="122" t="s">
        <v>88</v>
      </c>
      <c r="AE1855" s="40">
        <f>_xll.qlInterestRateIndexFixingDate($AA$21,AF1855)</f>
        <v>52394</v>
      </c>
      <c r="AF1855" s="40">
        <f>_xll.qlCalendarAdvance(calendar,$AF1854,AD1855,,,trigger)</f>
        <v>52398</v>
      </c>
      <c r="AG1855" s="40">
        <f>_xll.qlInterestRateIndexMaturity($AA$21,AF1855,)</f>
        <v>52490</v>
      </c>
      <c r="AH1855" s="43" t="e">
        <f>_xll.qlTenorBasisValue(TenorBasis3M,AF1855,_xll.ohTrigger(trigger,$AA$36))</f>
        <v>#NUM!</v>
      </c>
      <c r="AI1855" s="90" t="e">
        <f>_xll.qlTenorBasisForwardRate(TenorBasis3M,AF1855,_xll.ohTrigger(trigger,$AA$36))</f>
        <v>#NUM!</v>
      </c>
      <c r="AJ1855" s="90">
        <f>_xll.qlIndexFixing($AA$21,$AE1855,TRUE,_xll.ohTrigger(trigger))</f>
        <v>1.5025222377444971E-2</v>
      </c>
      <c r="AK1855" s="43" t="e">
        <f>_xll.qlIndexFixing($AA$6,$AE1855,TRUE,trigger)</f>
        <v>#NUM!</v>
      </c>
      <c r="AL1855" s="45" t="e">
        <f t="shared" si="44"/>
        <v>#NUM!</v>
      </c>
    </row>
    <row r="1856" spans="30:38" x14ac:dyDescent="0.2">
      <c r="AD1856" s="122" t="s">
        <v>88</v>
      </c>
      <c r="AE1856" s="40">
        <f>_xll.qlInterestRateIndexFixingDate($AA$21,AF1856)</f>
        <v>52401</v>
      </c>
      <c r="AF1856" s="40">
        <f>_xll.qlCalendarAdvance(calendar,$AF1855,AD1856,,,trigger)</f>
        <v>52405</v>
      </c>
      <c r="AG1856" s="40">
        <f>_xll.qlInterestRateIndexMaturity($AA$21,AF1856,)</f>
        <v>52497</v>
      </c>
      <c r="AH1856" s="43" t="e">
        <f>_xll.qlTenorBasisValue(TenorBasis3M,AF1856,_xll.ohTrigger(trigger,$AA$36))</f>
        <v>#NUM!</v>
      </c>
      <c r="AI1856" s="90" t="e">
        <f>_xll.qlTenorBasisForwardRate(TenorBasis3M,AF1856,_xll.ohTrigger(trigger,$AA$36))</f>
        <v>#NUM!</v>
      </c>
      <c r="AJ1856" s="90">
        <f>_xll.qlIndexFixing($AA$21,$AE1856,TRUE,_xll.ohTrigger(trigger))</f>
        <v>1.5025832309795683E-2</v>
      </c>
      <c r="AK1856" s="43" t="e">
        <f>_xll.qlIndexFixing($AA$6,$AE1856,TRUE,trigger)</f>
        <v>#NUM!</v>
      </c>
      <c r="AL1856" s="45" t="e">
        <f t="shared" si="44"/>
        <v>#NUM!</v>
      </c>
    </row>
    <row r="1857" spans="30:38" x14ac:dyDescent="0.2">
      <c r="AD1857" s="122" t="s">
        <v>88</v>
      </c>
      <c r="AE1857" s="40">
        <f>_xll.qlInterestRateIndexFixingDate($AA$21,AF1857)</f>
        <v>52408</v>
      </c>
      <c r="AF1857" s="40">
        <f>_xll.qlCalendarAdvance(calendar,$AF1856,AD1857,,,trigger)</f>
        <v>52412</v>
      </c>
      <c r="AG1857" s="40">
        <f>_xll.qlInterestRateIndexMaturity($AA$21,AF1857,)</f>
        <v>52504</v>
      </c>
      <c r="AH1857" s="43" t="e">
        <f>_xll.qlTenorBasisValue(TenorBasis3M,AF1857,_xll.ohTrigger(trigger,$AA$36))</f>
        <v>#NUM!</v>
      </c>
      <c r="AI1857" s="90" t="e">
        <f>_xll.qlTenorBasisForwardRate(TenorBasis3M,AF1857,_xll.ohTrigger(trigger,$AA$36))</f>
        <v>#NUM!</v>
      </c>
      <c r="AJ1857" s="90">
        <f>_xll.qlIndexFixing($AA$21,$AE1857,TRUE,_xll.ohTrigger(trigger))</f>
        <v>1.5026478456068691E-2</v>
      </c>
      <c r="AK1857" s="43" t="e">
        <f>_xll.qlIndexFixing($AA$6,$AE1857,TRUE,trigger)</f>
        <v>#NUM!</v>
      </c>
      <c r="AL1857" s="45" t="e">
        <f t="shared" si="44"/>
        <v>#NUM!</v>
      </c>
    </row>
    <row r="1858" spans="30:38" x14ac:dyDescent="0.2">
      <c r="AD1858" s="122" t="s">
        <v>88</v>
      </c>
      <c r="AE1858" s="40">
        <f>_xll.qlInterestRateIndexFixingDate($AA$21,AF1858)</f>
        <v>52415</v>
      </c>
      <c r="AF1858" s="40">
        <f>_xll.qlCalendarAdvance(calendar,$AF1857,AD1858,,,trigger)</f>
        <v>52419</v>
      </c>
      <c r="AG1858" s="40">
        <f>_xll.qlInterestRateIndexMaturity($AA$21,AF1858,)</f>
        <v>52511</v>
      </c>
      <c r="AH1858" s="43" t="e">
        <f>_xll.qlTenorBasisValue(TenorBasis3M,AF1858,_xll.ohTrigger(trigger,$AA$36))</f>
        <v>#NUM!</v>
      </c>
      <c r="AI1858" s="90" t="e">
        <f>_xll.qlTenorBasisForwardRate(TenorBasis3M,AF1858,_xll.ohTrigger(trigger,$AA$36))</f>
        <v>#NUM!</v>
      </c>
      <c r="AJ1858" s="90">
        <f>_xll.qlIndexFixing($AA$21,$AE1858,TRUE,_xll.ohTrigger(trigger))</f>
        <v>1.5027160816283979E-2</v>
      </c>
      <c r="AK1858" s="43" t="e">
        <f>_xll.qlIndexFixing($AA$6,$AE1858,TRUE,trigger)</f>
        <v>#NUM!</v>
      </c>
      <c r="AL1858" s="45" t="e">
        <f t="shared" si="44"/>
        <v>#NUM!</v>
      </c>
    </row>
    <row r="1859" spans="30:38" x14ac:dyDescent="0.2">
      <c r="AD1859" s="122" t="s">
        <v>88</v>
      </c>
      <c r="AE1859" s="40">
        <f>_xll.qlInterestRateIndexFixingDate($AA$21,AF1859)</f>
        <v>52422</v>
      </c>
      <c r="AF1859" s="40">
        <f>_xll.qlCalendarAdvance(calendar,$AF1858,AD1859,,,trigger)</f>
        <v>52426</v>
      </c>
      <c r="AG1859" s="40">
        <f>_xll.qlInterestRateIndexMaturity($AA$21,AF1859,)</f>
        <v>52518</v>
      </c>
      <c r="AH1859" s="43" t="e">
        <f>_xll.qlTenorBasisValue(TenorBasis3M,AF1859,_xll.ohTrigger(trigger,$AA$36))</f>
        <v>#NUM!</v>
      </c>
      <c r="AI1859" s="90" t="e">
        <f>_xll.qlTenorBasisForwardRate(TenorBasis3M,AF1859,_xll.ohTrigger(trigger,$AA$36))</f>
        <v>#NUM!</v>
      </c>
      <c r="AJ1859" s="90">
        <f>_xll.qlIndexFixing($AA$21,$AE1859,TRUE,_xll.ohTrigger(trigger))</f>
        <v>1.5027879390458056E-2</v>
      </c>
      <c r="AK1859" s="43" t="e">
        <f>_xll.qlIndexFixing($AA$6,$AE1859,TRUE,trigger)</f>
        <v>#NUM!</v>
      </c>
      <c r="AL1859" s="45" t="e">
        <f t="shared" si="44"/>
        <v>#NUM!</v>
      </c>
    </row>
    <row r="1860" spans="30:38" x14ac:dyDescent="0.2">
      <c r="AD1860" s="122" t="s">
        <v>88</v>
      </c>
      <c r="AE1860" s="40">
        <f>_xll.qlInterestRateIndexFixingDate($AA$21,AF1860)</f>
        <v>52429</v>
      </c>
      <c r="AF1860" s="40">
        <f>_xll.qlCalendarAdvance(calendar,$AF1859,AD1860,,,trigger)</f>
        <v>52433</v>
      </c>
      <c r="AG1860" s="40">
        <f>_xll.qlInterestRateIndexMaturity($AA$21,AF1860,)</f>
        <v>52525</v>
      </c>
      <c r="AH1860" s="43" t="e">
        <f>_xll.qlTenorBasisValue(TenorBasis3M,AF1860,_xll.ohTrigger(trigger,$AA$36))</f>
        <v>#NUM!</v>
      </c>
      <c r="AI1860" s="90" t="e">
        <f>_xll.qlTenorBasisForwardRate(TenorBasis3M,AF1860,_xll.ohTrigger(trigger,$AA$36))</f>
        <v>#NUM!</v>
      </c>
      <c r="AJ1860" s="90">
        <f>_xll.qlIndexFixing($AA$21,$AE1860,TRUE,_xll.ohTrigger(trigger))</f>
        <v>1.5028634178611774E-2</v>
      </c>
      <c r="AK1860" s="43" t="e">
        <f>_xll.qlIndexFixing($AA$6,$AE1860,TRUE,trigger)</f>
        <v>#NUM!</v>
      </c>
      <c r="AL1860" s="45" t="e">
        <f t="shared" ref="AL1860:AL1923" si="45">(AJ1860-AK1860)*10000</f>
        <v>#NUM!</v>
      </c>
    </row>
    <row r="1861" spans="30:38" x14ac:dyDescent="0.2">
      <c r="AD1861" s="122" t="s">
        <v>88</v>
      </c>
      <c r="AE1861" s="40">
        <f>_xll.qlInterestRateIndexFixingDate($AA$21,AF1861)</f>
        <v>52436</v>
      </c>
      <c r="AF1861" s="40">
        <f>_xll.qlCalendarAdvance(calendar,$AF1860,AD1861,,,trigger)</f>
        <v>52440</v>
      </c>
      <c r="AG1861" s="40">
        <f>_xll.qlInterestRateIndexMaturity($AA$21,AF1861,)</f>
        <v>52532</v>
      </c>
      <c r="AH1861" s="43" t="e">
        <f>_xll.qlTenorBasisValue(TenorBasis3M,AF1861,_xll.ohTrigger(trigger,$AA$36))</f>
        <v>#NUM!</v>
      </c>
      <c r="AI1861" s="90" t="e">
        <f>_xll.qlTenorBasisForwardRate(TenorBasis3M,AF1861,_xll.ohTrigger(trigger,$AA$36))</f>
        <v>#NUM!</v>
      </c>
      <c r="AJ1861" s="90">
        <f>_xll.qlIndexFixing($AA$21,$AE1861,TRUE,_xll.ohTrigger(trigger))</f>
        <v>1.5029425180764248E-2</v>
      </c>
      <c r="AK1861" s="43" t="e">
        <f>_xll.qlIndexFixing($AA$6,$AE1861,TRUE,trigger)</f>
        <v>#NUM!</v>
      </c>
      <c r="AL1861" s="45" t="e">
        <f t="shared" si="45"/>
        <v>#NUM!</v>
      </c>
    </row>
    <row r="1862" spans="30:38" x14ac:dyDescent="0.2">
      <c r="AD1862" s="122" t="s">
        <v>88</v>
      </c>
      <c r="AE1862" s="40">
        <f>_xll.qlInterestRateIndexFixingDate($AA$21,AF1862)</f>
        <v>52443</v>
      </c>
      <c r="AF1862" s="40">
        <f>_xll.qlCalendarAdvance(calendar,$AF1861,AD1862,,,trigger)</f>
        <v>52447</v>
      </c>
      <c r="AG1862" s="40">
        <f>_xll.qlInterestRateIndexMaturity($AA$21,AF1862,)</f>
        <v>52539</v>
      </c>
      <c r="AH1862" s="43" t="e">
        <f>_xll.qlTenorBasisValue(TenorBasis3M,AF1862,_xll.ohTrigger(trigger,$AA$36))</f>
        <v>#NUM!</v>
      </c>
      <c r="AI1862" s="90" t="e">
        <f>_xll.qlTenorBasisForwardRate(TenorBasis3M,AF1862,_xll.ohTrigger(trigger,$AA$36))</f>
        <v>#NUM!</v>
      </c>
      <c r="AJ1862" s="90">
        <f>_xll.qlIndexFixing($AA$21,$AE1862,TRUE,_xll.ohTrigger(trigger))</f>
        <v>1.5030252396940674E-2</v>
      </c>
      <c r="AK1862" s="43" t="e">
        <f>_xll.qlIndexFixing($AA$6,$AE1862,TRUE,trigger)</f>
        <v>#NUM!</v>
      </c>
      <c r="AL1862" s="45" t="e">
        <f t="shared" si="45"/>
        <v>#NUM!</v>
      </c>
    </row>
    <row r="1863" spans="30:38" x14ac:dyDescent="0.2">
      <c r="AD1863" s="122" t="s">
        <v>88</v>
      </c>
      <c r="AE1863" s="40">
        <f>_xll.qlInterestRateIndexFixingDate($AA$21,AF1863)</f>
        <v>52450</v>
      </c>
      <c r="AF1863" s="40">
        <f>_xll.qlCalendarAdvance(calendar,$AF1862,AD1863,,,trigger)</f>
        <v>52454</v>
      </c>
      <c r="AG1863" s="40">
        <f>_xll.qlInterestRateIndexMaturity($AA$21,AF1863,)</f>
        <v>52546</v>
      </c>
      <c r="AH1863" s="43" t="e">
        <f>_xll.qlTenorBasisValue(TenorBasis3M,AF1863,_xll.ohTrigger(trigger,$AA$36))</f>
        <v>#NUM!</v>
      </c>
      <c r="AI1863" s="90" t="e">
        <f>_xll.qlTenorBasisForwardRate(TenorBasis3M,AF1863,_xll.ohTrigger(trigger,$AA$36))</f>
        <v>#NUM!</v>
      </c>
      <c r="AJ1863" s="90">
        <f>_xll.qlIndexFixing($AA$21,$AE1863,TRUE,_xll.ohTrigger(trigger))</f>
        <v>1.5031115827161908E-2</v>
      </c>
      <c r="AK1863" s="43" t="e">
        <f>_xll.qlIndexFixing($AA$6,$AE1863,TRUE,trigger)</f>
        <v>#NUM!</v>
      </c>
      <c r="AL1863" s="45" t="e">
        <f t="shared" si="45"/>
        <v>#NUM!</v>
      </c>
    </row>
    <row r="1864" spans="30:38" x14ac:dyDescent="0.2">
      <c r="AD1864" s="122" t="s">
        <v>88</v>
      </c>
      <c r="AE1864" s="40">
        <f>_xll.qlInterestRateIndexFixingDate($AA$21,AF1864)</f>
        <v>52457</v>
      </c>
      <c r="AF1864" s="40">
        <f>_xll.qlCalendarAdvance(calendar,$AF1863,AD1864,,,trigger)</f>
        <v>52461</v>
      </c>
      <c r="AG1864" s="40">
        <f>_xll.qlInterestRateIndexMaturity($AA$21,AF1864,)</f>
        <v>52553</v>
      </c>
      <c r="AH1864" s="43" t="e">
        <f>_xll.qlTenorBasisValue(TenorBasis3M,AF1864,_xll.ohTrigger(trigger,$AA$36))</f>
        <v>#NUM!</v>
      </c>
      <c r="AI1864" s="90" t="e">
        <f>_xll.qlTenorBasisForwardRate(TenorBasis3M,AF1864,_xll.ohTrigger(trigger,$AA$36))</f>
        <v>#NUM!</v>
      </c>
      <c r="AJ1864" s="90">
        <f>_xll.qlIndexFixing($AA$21,$AE1864,TRUE,_xll.ohTrigger(trigger))</f>
        <v>1.5032015471452278E-2</v>
      </c>
      <c r="AK1864" s="43" t="e">
        <f>_xll.qlIndexFixing($AA$6,$AE1864,TRUE,trigger)</f>
        <v>#NUM!</v>
      </c>
      <c r="AL1864" s="45" t="e">
        <f t="shared" si="45"/>
        <v>#NUM!</v>
      </c>
    </row>
    <row r="1865" spans="30:38" x14ac:dyDescent="0.2">
      <c r="AD1865" s="122" t="s">
        <v>88</v>
      </c>
      <c r="AE1865" s="40">
        <f>_xll.qlInterestRateIndexFixingDate($AA$21,AF1865)</f>
        <v>52464</v>
      </c>
      <c r="AF1865" s="40">
        <f>_xll.qlCalendarAdvance(calendar,$AF1864,AD1865,,,trigger)</f>
        <v>52468</v>
      </c>
      <c r="AG1865" s="40">
        <f>_xll.qlInterestRateIndexMaturity($AA$21,AF1865,)</f>
        <v>52560</v>
      </c>
      <c r="AH1865" s="43" t="e">
        <f>_xll.qlTenorBasisValue(TenorBasis3M,AF1865,_xll.ohTrigger(trigger,$AA$36))</f>
        <v>#NUM!</v>
      </c>
      <c r="AI1865" s="90" t="e">
        <f>_xll.qlTenorBasisForwardRate(TenorBasis3M,AF1865,_xll.ohTrigger(trigger,$AA$36))</f>
        <v>#NUM!</v>
      </c>
      <c r="AJ1865" s="90">
        <f>_xll.qlIndexFixing($AA$21,$AE1865,TRUE,_xll.ohTrigger(trigger))</f>
        <v>1.5032951329836978E-2</v>
      </c>
      <c r="AK1865" s="43" t="e">
        <f>_xll.qlIndexFixing($AA$6,$AE1865,TRUE,trigger)</f>
        <v>#NUM!</v>
      </c>
      <c r="AL1865" s="45" t="e">
        <f t="shared" si="45"/>
        <v>#NUM!</v>
      </c>
    </row>
    <row r="1866" spans="30:38" x14ac:dyDescent="0.2">
      <c r="AD1866" s="122" t="s">
        <v>88</v>
      </c>
      <c r="AE1866" s="40">
        <f>_xll.qlInterestRateIndexFixingDate($AA$21,AF1866)</f>
        <v>52471</v>
      </c>
      <c r="AF1866" s="40">
        <f>_xll.qlCalendarAdvance(calendar,$AF1865,AD1866,,,trigger)</f>
        <v>52475</v>
      </c>
      <c r="AG1866" s="40">
        <f>_xll.qlInterestRateIndexMaturity($AA$21,AF1866,)</f>
        <v>52566</v>
      </c>
      <c r="AH1866" s="43" t="e">
        <f>_xll.qlTenorBasisValue(TenorBasis3M,AF1866,_xll.ohTrigger(trigger,$AA$36))</f>
        <v>#NUM!</v>
      </c>
      <c r="AI1866" s="90" t="e">
        <f>_xll.qlTenorBasisForwardRate(TenorBasis3M,AF1866,_xll.ohTrigger(trigger,$AA$36))</f>
        <v>#NUM!</v>
      </c>
      <c r="AJ1866" s="90">
        <f>_xll.qlIndexFixing($AA$21,$AE1866,TRUE,_xll.ohTrigger(trigger))</f>
        <v>1.5033533625998088E-2</v>
      </c>
      <c r="AK1866" s="43" t="e">
        <f>_xll.qlIndexFixing($AA$6,$AE1866,TRUE,trigger)</f>
        <v>#NUM!</v>
      </c>
      <c r="AL1866" s="45" t="e">
        <f t="shared" si="45"/>
        <v>#NUM!</v>
      </c>
    </row>
    <row r="1867" spans="30:38" x14ac:dyDescent="0.2">
      <c r="AD1867" s="122" t="s">
        <v>88</v>
      </c>
      <c r="AE1867" s="40">
        <f>_xll.qlInterestRateIndexFixingDate($AA$21,AF1867)</f>
        <v>52478</v>
      </c>
      <c r="AF1867" s="40">
        <f>_xll.qlCalendarAdvance(calendar,$AF1866,AD1867,,,trigger)</f>
        <v>52482</v>
      </c>
      <c r="AG1867" s="40">
        <f>_xll.qlInterestRateIndexMaturity($AA$21,AF1867,)</f>
        <v>52573</v>
      </c>
      <c r="AH1867" s="43" t="e">
        <f>_xll.qlTenorBasisValue(TenorBasis3M,AF1867,_xll.ohTrigger(trigger,$AA$36))</f>
        <v>#NUM!</v>
      </c>
      <c r="AI1867" s="90" t="e">
        <f>_xll.qlTenorBasisForwardRate(TenorBasis3M,AF1867,_xll.ohTrigger(trigger,$AA$36))</f>
        <v>#NUM!</v>
      </c>
      <c r="AJ1867" s="90">
        <f>_xll.qlIndexFixing($AA$21,$AE1867,TRUE,_xll.ohTrigger(trigger))</f>
        <v>1.5034539284003312E-2</v>
      </c>
      <c r="AK1867" s="43" t="e">
        <f>_xll.qlIndexFixing($AA$6,$AE1867,TRUE,trigger)</f>
        <v>#NUM!</v>
      </c>
      <c r="AL1867" s="45" t="e">
        <f t="shared" si="45"/>
        <v>#NUM!</v>
      </c>
    </row>
    <row r="1868" spans="30:38" x14ac:dyDescent="0.2">
      <c r="AD1868" s="122" t="s">
        <v>88</v>
      </c>
      <c r="AE1868" s="40">
        <f>_xll.qlInterestRateIndexFixingDate($AA$21,AF1868)</f>
        <v>52485</v>
      </c>
      <c r="AF1868" s="40">
        <f>_xll.qlCalendarAdvance(calendar,$AF1867,AD1868,,,trigger)</f>
        <v>52489</v>
      </c>
      <c r="AG1868" s="40">
        <f>_xll.qlInterestRateIndexMaturity($AA$21,AF1868,)</f>
        <v>52580</v>
      </c>
      <c r="AH1868" s="43" t="e">
        <f>_xll.qlTenorBasisValue(TenorBasis3M,AF1868,_xll.ohTrigger(trigger,$AA$36))</f>
        <v>#NUM!</v>
      </c>
      <c r="AI1868" s="90" t="e">
        <f>_xll.qlTenorBasisForwardRate(TenorBasis3M,AF1868,_xll.ohTrigger(trigger,$AA$36))</f>
        <v>#NUM!</v>
      </c>
      <c r="AJ1868" s="90">
        <f>_xll.qlIndexFixing($AA$21,$AE1868,TRUE,_xll.ohTrigger(trigger))</f>
        <v>1.503558115466778E-2</v>
      </c>
      <c r="AK1868" s="43" t="e">
        <f>_xll.qlIndexFixing($AA$6,$AE1868,TRUE,trigger)</f>
        <v>#NUM!</v>
      </c>
      <c r="AL1868" s="45" t="e">
        <f t="shared" si="45"/>
        <v>#NUM!</v>
      </c>
    </row>
    <row r="1869" spans="30:38" x14ac:dyDescent="0.2">
      <c r="AD1869" s="122" t="s">
        <v>88</v>
      </c>
      <c r="AE1869" s="40">
        <f>_xll.qlInterestRateIndexFixingDate($AA$21,AF1869)</f>
        <v>52492</v>
      </c>
      <c r="AF1869" s="40">
        <f>_xll.qlCalendarAdvance(calendar,$AF1868,AD1869,,,trigger)</f>
        <v>52496</v>
      </c>
      <c r="AG1869" s="40">
        <f>_xll.qlInterestRateIndexMaturity($AA$21,AF1869,)</f>
        <v>52587</v>
      </c>
      <c r="AH1869" s="43" t="e">
        <f>_xll.qlTenorBasisValue(TenorBasis3M,AF1869,_xll.ohTrigger(trigger,$AA$36))</f>
        <v>#NUM!</v>
      </c>
      <c r="AI1869" s="90" t="e">
        <f>_xll.qlTenorBasisForwardRate(TenorBasis3M,AF1869,_xll.ohTrigger(trigger,$AA$36))</f>
        <v>#NUM!</v>
      </c>
      <c r="AJ1869" s="90">
        <f>_xll.qlIndexFixing($AA$21,$AE1869,TRUE,_xll.ohTrigger(trigger))</f>
        <v>1.5036659238021357E-2</v>
      </c>
      <c r="AK1869" s="43" t="e">
        <f>_xll.qlIndexFixing($AA$6,$AE1869,TRUE,trigger)</f>
        <v>#NUM!</v>
      </c>
      <c r="AL1869" s="45" t="e">
        <f t="shared" si="45"/>
        <v>#NUM!</v>
      </c>
    </row>
    <row r="1870" spans="30:38" x14ac:dyDescent="0.2">
      <c r="AD1870" s="122" t="s">
        <v>88</v>
      </c>
      <c r="AE1870" s="40">
        <f>_xll.qlInterestRateIndexFixingDate($AA$21,AF1870)</f>
        <v>52499</v>
      </c>
      <c r="AF1870" s="40">
        <f>_xll.qlCalendarAdvance(calendar,$AF1869,AD1870,,,trigger)</f>
        <v>52503</v>
      </c>
      <c r="AG1870" s="40">
        <f>_xll.qlInterestRateIndexMaturity($AA$21,AF1870,)</f>
        <v>52594</v>
      </c>
      <c r="AH1870" s="43" t="e">
        <f>_xll.qlTenorBasisValue(TenorBasis3M,AF1870,_xll.ohTrigger(trigger,$AA$36))</f>
        <v>#NUM!</v>
      </c>
      <c r="AI1870" s="90" t="e">
        <f>_xll.qlTenorBasisForwardRate(TenorBasis3M,AF1870,_xll.ohTrigger(trigger,$AA$36))</f>
        <v>#NUM!</v>
      </c>
      <c r="AJ1870" s="90">
        <f>_xll.qlIndexFixing($AA$21,$AE1870,TRUE,_xll.ohTrigger(trigger))</f>
        <v>1.5037773534093034E-2</v>
      </c>
      <c r="AK1870" s="43" t="e">
        <f>_xll.qlIndexFixing($AA$6,$AE1870,TRUE,trigger)</f>
        <v>#NUM!</v>
      </c>
      <c r="AL1870" s="45" t="e">
        <f t="shared" si="45"/>
        <v>#NUM!</v>
      </c>
    </row>
    <row r="1871" spans="30:38" x14ac:dyDescent="0.2">
      <c r="AD1871" s="122" t="s">
        <v>88</v>
      </c>
      <c r="AE1871" s="40">
        <f>_xll.qlInterestRateIndexFixingDate($AA$21,AF1871)</f>
        <v>52506</v>
      </c>
      <c r="AF1871" s="40">
        <f>_xll.qlCalendarAdvance(calendar,$AF1870,AD1871,,,trigger)</f>
        <v>52510</v>
      </c>
      <c r="AG1871" s="40">
        <f>_xll.qlInterestRateIndexMaturity($AA$21,AF1871,)</f>
        <v>52602</v>
      </c>
      <c r="AH1871" s="43" t="e">
        <f>_xll.qlTenorBasisValue(TenorBasis3M,AF1871,_xll.ohTrigger(trigger,$AA$36))</f>
        <v>#NUM!</v>
      </c>
      <c r="AI1871" s="90" t="e">
        <f>_xll.qlTenorBasisForwardRate(TenorBasis3M,AF1871,_xll.ohTrigger(trigger,$AA$36))</f>
        <v>#NUM!</v>
      </c>
      <c r="AJ1871" s="90">
        <f>_xll.qlIndexFixing($AA$21,$AE1871,TRUE,_xll.ohTrigger(trigger))</f>
        <v>1.5039326977632774E-2</v>
      </c>
      <c r="AK1871" s="43" t="e">
        <f>_xll.qlIndexFixing($AA$6,$AE1871,TRUE,trigger)</f>
        <v>#NUM!</v>
      </c>
      <c r="AL1871" s="45" t="e">
        <f t="shared" si="45"/>
        <v>#NUM!</v>
      </c>
    </row>
    <row r="1872" spans="30:38" x14ac:dyDescent="0.2">
      <c r="AD1872" s="122" t="s">
        <v>88</v>
      </c>
      <c r="AE1872" s="40">
        <f>_xll.qlInterestRateIndexFixingDate($AA$21,AF1872)</f>
        <v>52513</v>
      </c>
      <c r="AF1872" s="40">
        <f>_xll.qlCalendarAdvance(calendar,$AF1871,AD1872,,,trigger)</f>
        <v>52517</v>
      </c>
      <c r="AG1872" s="40">
        <f>_xll.qlInterestRateIndexMaturity($AA$21,AF1872,)</f>
        <v>52609</v>
      </c>
      <c r="AH1872" s="43" t="e">
        <f>_xll.qlTenorBasisValue(TenorBasis3M,AF1872,_xll.ohTrigger(trigger,$AA$36))</f>
        <v>#NUM!</v>
      </c>
      <c r="AI1872" s="90" t="e">
        <f>_xll.qlTenorBasisForwardRate(TenorBasis3M,AF1872,_xll.ohTrigger(trigger,$AA$36))</f>
        <v>#NUM!</v>
      </c>
      <c r="AJ1872" s="90">
        <f>_xll.qlIndexFixing($AA$21,$AE1872,TRUE,_xll.ohTrigger(trigger))</f>
        <v>1.5040516335455436E-2</v>
      </c>
      <c r="AK1872" s="43" t="e">
        <f>_xll.qlIndexFixing($AA$6,$AE1872,TRUE,trigger)</f>
        <v>#NUM!</v>
      </c>
      <c r="AL1872" s="45" t="e">
        <f t="shared" si="45"/>
        <v>#NUM!</v>
      </c>
    </row>
    <row r="1873" spans="30:38" x14ac:dyDescent="0.2">
      <c r="AD1873" s="122" t="s">
        <v>88</v>
      </c>
      <c r="AE1873" s="40">
        <f>_xll.qlInterestRateIndexFixingDate($AA$21,AF1873)</f>
        <v>52520</v>
      </c>
      <c r="AF1873" s="40">
        <f>_xll.qlCalendarAdvance(calendar,$AF1872,AD1873,,,trigger)</f>
        <v>52524</v>
      </c>
      <c r="AG1873" s="40">
        <f>_xll.qlInterestRateIndexMaturity($AA$21,AF1873,)</f>
        <v>52616</v>
      </c>
      <c r="AH1873" s="43" t="e">
        <f>_xll.qlTenorBasisValue(TenorBasis3M,AF1873,_xll.ohTrigger(trigger,$AA$36))</f>
        <v>#NUM!</v>
      </c>
      <c r="AI1873" s="90" t="e">
        <f>_xll.qlTenorBasisForwardRate(TenorBasis3M,AF1873,_xll.ohTrigger(trigger,$AA$36))</f>
        <v>#NUM!</v>
      </c>
      <c r="AJ1873" s="90">
        <f>_xll.qlIndexFixing($AA$21,$AE1873,TRUE,_xll.ohTrigger(trigger))</f>
        <v>1.5041741907607027E-2</v>
      </c>
      <c r="AK1873" s="43" t="e">
        <f>_xll.qlIndexFixing($AA$6,$AE1873,TRUE,trigger)</f>
        <v>#NUM!</v>
      </c>
      <c r="AL1873" s="45" t="e">
        <f t="shared" si="45"/>
        <v>#NUM!</v>
      </c>
    </row>
    <row r="1874" spans="30:38" x14ac:dyDescent="0.2">
      <c r="AD1874" s="122" t="s">
        <v>88</v>
      </c>
      <c r="AE1874" s="40">
        <f>_xll.qlInterestRateIndexFixingDate($AA$21,AF1874)</f>
        <v>52527</v>
      </c>
      <c r="AF1874" s="40">
        <f>_xll.qlCalendarAdvance(calendar,$AF1873,AD1874,,,trigger)</f>
        <v>52531</v>
      </c>
      <c r="AG1874" s="40">
        <f>_xll.qlInterestRateIndexMaturity($AA$21,AF1874,)</f>
        <v>52623</v>
      </c>
      <c r="AH1874" s="43" t="e">
        <f>_xll.qlTenorBasisValue(TenorBasis3M,AF1874,_xll.ohTrigger(trigger,$AA$36))</f>
        <v>#NUM!</v>
      </c>
      <c r="AI1874" s="90" t="e">
        <f>_xll.qlTenorBasisForwardRate(TenorBasis3M,AF1874,_xll.ohTrigger(trigger,$AA$36))</f>
        <v>#NUM!</v>
      </c>
      <c r="AJ1874" s="90">
        <f>_xll.qlIndexFixing($AA$21,$AE1874,TRUE,_xll.ohTrigger(trigger))</f>
        <v>1.504300369412143E-2</v>
      </c>
      <c r="AK1874" s="43" t="e">
        <f>_xll.qlIndexFixing($AA$6,$AE1874,TRUE,trigger)</f>
        <v>#NUM!</v>
      </c>
      <c r="AL1874" s="45" t="e">
        <f t="shared" si="45"/>
        <v>#NUM!</v>
      </c>
    </row>
    <row r="1875" spans="30:38" x14ac:dyDescent="0.2">
      <c r="AD1875" s="122" t="s">
        <v>88</v>
      </c>
      <c r="AE1875" s="40">
        <f>_xll.qlInterestRateIndexFixingDate($AA$21,AF1875)</f>
        <v>52534</v>
      </c>
      <c r="AF1875" s="40">
        <f>_xll.qlCalendarAdvance(calendar,$AF1874,AD1875,,,trigger)</f>
        <v>52538</v>
      </c>
      <c r="AG1875" s="40">
        <f>_xll.qlInterestRateIndexMaturity($AA$21,AF1875,)</f>
        <v>52630</v>
      </c>
      <c r="AH1875" s="43" t="e">
        <f>_xll.qlTenorBasisValue(TenorBasis3M,AF1875,_xll.ohTrigger(trigger,$AA$36))</f>
        <v>#NUM!</v>
      </c>
      <c r="AI1875" s="90" t="e">
        <f>_xll.qlTenorBasisForwardRate(TenorBasis3M,AF1875,_xll.ohTrigger(trigger,$AA$36))</f>
        <v>#NUM!</v>
      </c>
      <c r="AJ1875" s="90">
        <f>_xll.qlIndexFixing($AA$21,$AE1875,TRUE,_xll.ohTrigger(trigger))</f>
        <v>1.50443016950334E-2</v>
      </c>
      <c r="AK1875" s="43" t="e">
        <f>_xll.qlIndexFixing($AA$6,$AE1875,TRUE,trigger)</f>
        <v>#NUM!</v>
      </c>
      <c r="AL1875" s="45" t="e">
        <f t="shared" si="45"/>
        <v>#NUM!</v>
      </c>
    </row>
    <row r="1876" spans="30:38" x14ac:dyDescent="0.2">
      <c r="AD1876" s="122" t="s">
        <v>88</v>
      </c>
      <c r="AE1876" s="40">
        <f>_xll.qlInterestRateIndexFixingDate($AA$21,AF1876)</f>
        <v>52541</v>
      </c>
      <c r="AF1876" s="40">
        <f>_xll.qlCalendarAdvance(calendar,$AF1875,AD1876,,,trigger)</f>
        <v>52545</v>
      </c>
      <c r="AG1876" s="40">
        <f>_xll.qlInterestRateIndexMaturity($AA$21,AF1876,)</f>
        <v>52637</v>
      </c>
      <c r="AH1876" s="43" t="e">
        <f>_xll.qlTenorBasisValue(TenorBasis3M,AF1876,_xll.ohTrigger(trigger,$AA$36))</f>
        <v>#NUM!</v>
      </c>
      <c r="AI1876" s="90" t="e">
        <f>_xll.qlTenorBasisForwardRate(TenorBasis3M,AF1876,_xll.ohTrigger(trigger,$AA$36))</f>
        <v>#NUM!</v>
      </c>
      <c r="AJ1876" s="90">
        <f>_xll.qlIndexFixing($AA$21,$AE1876,TRUE,_xll.ohTrigger(trigger))</f>
        <v>1.5045635910378562E-2</v>
      </c>
      <c r="AK1876" s="43" t="e">
        <f>_xll.qlIndexFixing($AA$6,$AE1876,TRUE,trigger)</f>
        <v>#NUM!</v>
      </c>
      <c r="AL1876" s="45" t="e">
        <f t="shared" si="45"/>
        <v>#NUM!</v>
      </c>
    </row>
    <row r="1877" spans="30:38" x14ac:dyDescent="0.2">
      <c r="AD1877" s="122" t="s">
        <v>88</v>
      </c>
      <c r="AE1877" s="40">
        <f>_xll.qlInterestRateIndexFixingDate($AA$21,AF1877)</f>
        <v>52548</v>
      </c>
      <c r="AF1877" s="40">
        <f>_xll.qlCalendarAdvance(calendar,$AF1876,AD1877,,,trigger)</f>
        <v>52552</v>
      </c>
      <c r="AG1877" s="40">
        <f>_xll.qlInterestRateIndexMaturity($AA$21,AF1877,)</f>
        <v>52644</v>
      </c>
      <c r="AH1877" s="43" t="e">
        <f>_xll.qlTenorBasisValue(TenorBasis3M,AF1877,_xll.ohTrigger(trigger,$AA$36))</f>
        <v>#NUM!</v>
      </c>
      <c r="AI1877" s="90" t="e">
        <f>_xll.qlTenorBasisForwardRate(TenorBasis3M,AF1877,_xll.ohTrigger(trigger,$AA$36))</f>
        <v>#NUM!</v>
      </c>
      <c r="AJ1877" s="90">
        <f>_xll.qlIndexFixing($AA$21,$AE1877,TRUE,_xll.ohTrigger(trigger))</f>
        <v>1.5047006340196015E-2</v>
      </c>
      <c r="AK1877" s="43" t="e">
        <f>_xll.qlIndexFixing($AA$6,$AE1877,TRUE,trigger)</f>
        <v>#NUM!</v>
      </c>
      <c r="AL1877" s="45" t="e">
        <f t="shared" si="45"/>
        <v>#NUM!</v>
      </c>
    </row>
    <row r="1878" spans="30:38" x14ac:dyDescent="0.2">
      <c r="AD1878" s="122" t="s">
        <v>88</v>
      </c>
      <c r="AE1878" s="40">
        <f>_xll.qlInterestRateIndexFixingDate($AA$21,AF1878)</f>
        <v>52555</v>
      </c>
      <c r="AF1878" s="40">
        <f>_xll.qlCalendarAdvance(calendar,$AF1877,AD1878,,,trigger)</f>
        <v>52559</v>
      </c>
      <c r="AG1878" s="40">
        <f>_xll.qlInterestRateIndexMaturity($AA$21,AF1878,)</f>
        <v>52651</v>
      </c>
      <c r="AH1878" s="43" t="e">
        <f>_xll.qlTenorBasisValue(TenorBasis3M,AF1878,_xll.ohTrigger(trigger,$AA$36))</f>
        <v>#NUM!</v>
      </c>
      <c r="AI1878" s="90" t="e">
        <f>_xll.qlTenorBasisForwardRate(TenorBasis3M,AF1878,_xll.ohTrigger(trigger,$AA$36))</f>
        <v>#NUM!</v>
      </c>
      <c r="AJ1878" s="90">
        <f>_xll.qlIndexFixing($AA$21,$AE1878,TRUE,_xll.ohTrigger(trigger))</f>
        <v>1.5048412984520514E-2</v>
      </c>
      <c r="AK1878" s="43" t="e">
        <f>_xll.qlIndexFixing($AA$6,$AE1878,TRUE,trigger)</f>
        <v>#NUM!</v>
      </c>
      <c r="AL1878" s="45" t="e">
        <f t="shared" si="45"/>
        <v>#NUM!</v>
      </c>
    </row>
    <row r="1879" spans="30:38" x14ac:dyDescent="0.2">
      <c r="AD1879" s="122" t="s">
        <v>88</v>
      </c>
      <c r="AE1879" s="40">
        <f>_xll.qlInterestRateIndexFixingDate($AA$21,AF1879)</f>
        <v>52562</v>
      </c>
      <c r="AF1879" s="40">
        <f>_xll.qlCalendarAdvance(calendar,$AF1878,AD1879,,,trigger)</f>
        <v>52566</v>
      </c>
      <c r="AG1879" s="40">
        <f>_xll.qlInterestRateIndexMaturity($AA$21,AF1879,)</f>
        <v>52657</v>
      </c>
      <c r="AH1879" s="43" t="e">
        <f>_xll.qlTenorBasisValue(TenorBasis3M,AF1879,_xll.ohTrigger(trigger,$AA$36))</f>
        <v>#NUM!</v>
      </c>
      <c r="AI1879" s="90" t="e">
        <f>_xll.qlTenorBasisForwardRate(TenorBasis3M,AF1879,_xll.ohTrigger(trigger,$AA$36))</f>
        <v>#NUM!</v>
      </c>
      <c r="AJ1879" s="90">
        <f>_xll.qlIndexFixing($AA$21,$AE1879,TRUE,_xll.ohTrigger(trigger))</f>
        <v>1.504943177640742E-2</v>
      </c>
      <c r="AK1879" s="43" t="e">
        <f>_xll.qlIndexFixing($AA$6,$AE1879,TRUE,trigger)</f>
        <v>#NUM!</v>
      </c>
      <c r="AL1879" s="45" t="e">
        <f t="shared" si="45"/>
        <v>#NUM!</v>
      </c>
    </row>
    <row r="1880" spans="30:38" x14ac:dyDescent="0.2">
      <c r="AD1880" s="122" t="s">
        <v>88</v>
      </c>
      <c r="AE1880" s="40">
        <f>_xll.qlInterestRateIndexFixingDate($AA$21,AF1880)</f>
        <v>52569</v>
      </c>
      <c r="AF1880" s="40">
        <f>_xll.qlCalendarAdvance(calendar,$AF1879,AD1880,,,trigger)</f>
        <v>52573</v>
      </c>
      <c r="AG1880" s="40">
        <f>_xll.qlInterestRateIndexMaturity($AA$21,AF1880,)</f>
        <v>52664</v>
      </c>
      <c r="AH1880" s="43" t="e">
        <f>_xll.qlTenorBasisValue(TenorBasis3M,AF1880,_xll.ohTrigger(trigger,$AA$36))</f>
        <v>#NUM!</v>
      </c>
      <c r="AI1880" s="90" t="e">
        <f>_xll.qlTenorBasisForwardRate(TenorBasis3M,AF1880,_xll.ohTrigger(trigger,$AA$36))</f>
        <v>#NUM!</v>
      </c>
      <c r="AJ1880" s="90">
        <f>_xll.qlIndexFixing($AA$21,$AE1880,TRUE,_xll.ohTrigger(trigger))</f>
        <v>1.5050908201499494E-2</v>
      </c>
      <c r="AK1880" s="43" t="e">
        <f>_xll.qlIndexFixing($AA$6,$AE1880,TRUE,trigger)</f>
        <v>#NUM!</v>
      </c>
      <c r="AL1880" s="45" t="e">
        <f t="shared" si="45"/>
        <v>#NUM!</v>
      </c>
    </row>
    <row r="1881" spans="30:38" x14ac:dyDescent="0.2">
      <c r="AD1881" s="122" t="s">
        <v>88</v>
      </c>
      <c r="AE1881" s="40">
        <f>_xll.qlInterestRateIndexFixingDate($AA$21,AF1881)</f>
        <v>52576</v>
      </c>
      <c r="AF1881" s="40">
        <f>_xll.qlCalendarAdvance(calendar,$AF1880,AD1881,,,trigger)</f>
        <v>52580</v>
      </c>
      <c r="AG1881" s="40">
        <f>_xll.qlInterestRateIndexMaturity($AA$21,AF1881,)</f>
        <v>52671</v>
      </c>
      <c r="AH1881" s="43" t="e">
        <f>_xll.qlTenorBasisValue(TenorBasis3M,AF1881,_xll.ohTrigger(trigger,$AA$36))</f>
        <v>#NUM!</v>
      </c>
      <c r="AI1881" s="90" t="e">
        <f>_xll.qlTenorBasisForwardRate(TenorBasis3M,AF1881,_xll.ohTrigger(trigger,$AA$36))</f>
        <v>#NUM!</v>
      </c>
      <c r="AJ1881" s="90">
        <f>_xll.qlIndexFixing($AA$21,$AE1881,TRUE,_xll.ohTrigger(trigger))</f>
        <v>1.5052420839699685E-2</v>
      </c>
      <c r="AK1881" s="43" t="e">
        <f>_xll.qlIndexFixing($AA$6,$AE1881,TRUE,trigger)</f>
        <v>#NUM!</v>
      </c>
      <c r="AL1881" s="45" t="e">
        <f t="shared" si="45"/>
        <v>#NUM!</v>
      </c>
    </row>
    <row r="1882" spans="30:38" x14ac:dyDescent="0.2">
      <c r="AD1882" s="122" t="s">
        <v>88</v>
      </c>
      <c r="AE1882" s="40">
        <f>_xll.qlInterestRateIndexFixingDate($AA$21,AF1882)</f>
        <v>52583</v>
      </c>
      <c r="AF1882" s="40">
        <f>_xll.qlCalendarAdvance(calendar,$AF1881,AD1882,,,trigger)</f>
        <v>52587</v>
      </c>
      <c r="AG1882" s="40">
        <f>_xll.qlInterestRateIndexMaturity($AA$21,AF1882,)</f>
        <v>52678</v>
      </c>
      <c r="AH1882" s="43" t="e">
        <f>_xll.qlTenorBasisValue(TenorBasis3M,AF1882,_xll.ohTrigger(trigger,$AA$36))</f>
        <v>#NUM!</v>
      </c>
      <c r="AI1882" s="90" t="e">
        <f>_xll.qlTenorBasisForwardRate(TenorBasis3M,AF1882,_xll.ohTrigger(trigger,$AA$36))</f>
        <v>#NUM!</v>
      </c>
      <c r="AJ1882" s="90">
        <f>_xll.qlIndexFixing($AA$21,$AE1882,TRUE,_xll.ohTrigger(trigger))</f>
        <v>1.5053969691050155E-2</v>
      </c>
      <c r="AK1882" s="43" t="e">
        <f>_xll.qlIndexFixing($AA$6,$AE1882,TRUE,trigger)</f>
        <v>#NUM!</v>
      </c>
      <c r="AL1882" s="45" t="e">
        <f t="shared" si="45"/>
        <v>#NUM!</v>
      </c>
    </row>
    <row r="1883" spans="30:38" x14ac:dyDescent="0.2">
      <c r="AD1883" s="122" t="s">
        <v>88</v>
      </c>
      <c r="AE1883" s="40">
        <f>_xll.qlInterestRateIndexFixingDate($AA$21,AF1883)</f>
        <v>52589</v>
      </c>
      <c r="AF1883" s="40">
        <f>_xll.qlCalendarAdvance(calendar,$AF1882,AD1883,,,trigger)</f>
        <v>52594</v>
      </c>
      <c r="AG1883" s="40">
        <f>_xll.qlInterestRateIndexMaturity($AA$21,AF1883,)</f>
        <v>52685</v>
      </c>
      <c r="AH1883" s="43" t="e">
        <f>_xll.qlTenorBasisValue(TenorBasis3M,AF1883,_xll.ohTrigger(trigger,$AA$36))</f>
        <v>#NUM!</v>
      </c>
      <c r="AI1883" s="90" t="e">
        <f>_xll.qlTenorBasisForwardRate(TenorBasis3M,AF1883,_xll.ohTrigger(trigger,$AA$36))</f>
        <v>#NUM!</v>
      </c>
      <c r="AJ1883" s="90">
        <f>_xll.qlIndexFixing($AA$21,$AE1883,TRUE,_xll.ohTrigger(trigger))</f>
        <v>1.5055554755590436E-2</v>
      </c>
      <c r="AK1883" s="43" t="e">
        <f>_xll.qlIndexFixing($AA$6,$AE1883,TRUE,trigger)</f>
        <v>#NUM!</v>
      </c>
      <c r="AL1883" s="45" t="e">
        <f t="shared" si="45"/>
        <v>#NUM!</v>
      </c>
    </row>
    <row r="1884" spans="30:38" x14ac:dyDescent="0.2">
      <c r="AD1884" s="122" t="s">
        <v>88</v>
      </c>
      <c r="AE1884" s="40">
        <f>_xll.qlInterestRateIndexFixingDate($AA$21,AF1884)</f>
        <v>52596</v>
      </c>
      <c r="AF1884" s="40">
        <f>_xll.qlCalendarAdvance(calendar,$AF1883,AD1884,,,trigger)</f>
        <v>52601</v>
      </c>
      <c r="AG1884" s="40">
        <f>_xll.qlInterestRateIndexMaturity($AA$21,AF1884,)</f>
        <v>52692</v>
      </c>
      <c r="AH1884" s="43" t="e">
        <f>_xll.qlTenorBasisValue(TenorBasis3M,AF1884,_xll.ohTrigger(trigger,$AA$36))</f>
        <v>#NUM!</v>
      </c>
      <c r="AI1884" s="90" t="e">
        <f>_xll.qlTenorBasisForwardRate(TenorBasis3M,AF1884,_xll.ohTrigger(trigger,$AA$36))</f>
        <v>#NUM!</v>
      </c>
      <c r="AJ1884" s="90">
        <f>_xll.qlIndexFixing($AA$21,$AE1884,TRUE,_xll.ohTrigger(trigger))</f>
        <v>1.5057176033367084E-2</v>
      </c>
      <c r="AK1884" s="43" t="e">
        <f>_xll.qlIndexFixing($AA$6,$AE1884,TRUE,trigger)</f>
        <v>#NUM!</v>
      </c>
      <c r="AL1884" s="45" t="e">
        <f t="shared" si="45"/>
        <v>#NUM!</v>
      </c>
    </row>
    <row r="1885" spans="30:38" x14ac:dyDescent="0.2">
      <c r="AD1885" s="122" t="s">
        <v>88</v>
      </c>
      <c r="AE1885" s="40">
        <f>_xll.qlInterestRateIndexFixingDate($AA$21,AF1885)</f>
        <v>52604</v>
      </c>
      <c r="AF1885" s="40">
        <f>_xll.qlCalendarAdvance(calendar,$AF1884,AD1885,,,trigger)</f>
        <v>52608</v>
      </c>
      <c r="AG1885" s="40">
        <f>_xll.qlInterestRateIndexMaturity($AA$21,AF1885,)</f>
        <v>52699</v>
      </c>
      <c r="AH1885" s="43" t="e">
        <f>_xll.qlTenorBasisValue(TenorBasis3M,AF1885,_xll.ohTrigger(trigger,$AA$36))</f>
        <v>#NUM!</v>
      </c>
      <c r="AI1885" s="90" t="e">
        <f>_xll.qlTenorBasisForwardRate(TenorBasis3M,AF1885,_xll.ohTrigger(trigger,$AA$36))</f>
        <v>#NUM!</v>
      </c>
      <c r="AJ1885" s="90">
        <f>_xll.qlIndexFixing($AA$21,$AE1885,TRUE,_xll.ohTrigger(trigger))</f>
        <v>1.505883352442226E-2</v>
      </c>
      <c r="AK1885" s="43" t="e">
        <f>_xll.qlIndexFixing($AA$6,$AE1885,TRUE,trigger)</f>
        <v>#NUM!</v>
      </c>
      <c r="AL1885" s="45" t="e">
        <f t="shared" si="45"/>
        <v>#NUM!</v>
      </c>
    </row>
    <row r="1886" spans="30:38" x14ac:dyDescent="0.2">
      <c r="AD1886" s="122" t="s">
        <v>88</v>
      </c>
      <c r="AE1886" s="40">
        <f>_xll.qlInterestRateIndexFixingDate($AA$21,AF1886)</f>
        <v>52611</v>
      </c>
      <c r="AF1886" s="40">
        <f>_xll.qlCalendarAdvance(calendar,$AF1885,AD1886,,,trigger)</f>
        <v>52615</v>
      </c>
      <c r="AG1886" s="40">
        <f>_xll.qlInterestRateIndexMaturity($AA$21,AF1886,)</f>
        <v>52706</v>
      </c>
      <c r="AH1886" s="43" t="e">
        <f>_xll.qlTenorBasisValue(TenorBasis3M,AF1886,_xll.ohTrigger(trigger,$AA$36))</f>
        <v>#NUM!</v>
      </c>
      <c r="AI1886" s="90" t="e">
        <f>_xll.qlTenorBasisForwardRate(TenorBasis3M,AF1886,_xll.ohTrigger(trigger,$AA$36))</f>
        <v>#NUM!</v>
      </c>
      <c r="AJ1886" s="90">
        <f>_xll.qlIndexFixing($AA$21,$AE1886,TRUE,_xll.ohTrigger(trigger))</f>
        <v>1.5060527228804278E-2</v>
      </c>
      <c r="AK1886" s="43" t="e">
        <f>_xll.qlIndexFixing($AA$6,$AE1886,TRUE,trigger)</f>
        <v>#NUM!</v>
      </c>
      <c r="AL1886" s="45" t="e">
        <f t="shared" si="45"/>
        <v>#NUM!</v>
      </c>
    </row>
    <row r="1887" spans="30:38" x14ac:dyDescent="0.2">
      <c r="AD1887" s="122" t="s">
        <v>88</v>
      </c>
      <c r="AE1887" s="40">
        <f>_xll.qlInterestRateIndexFixingDate($AA$21,AF1887)</f>
        <v>52618</v>
      </c>
      <c r="AF1887" s="40">
        <f>_xll.qlCalendarAdvance(calendar,$AF1886,AD1887,,,trigger)</f>
        <v>52622</v>
      </c>
      <c r="AG1887" s="40">
        <f>_xll.qlInterestRateIndexMaturity($AA$21,AF1887,)</f>
        <v>52713</v>
      </c>
      <c r="AH1887" s="43" t="e">
        <f>_xll.qlTenorBasisValue(TenorBasis3M,AF1887,_xll.ohTrigger(trigger,$AA$36))</f>
        <v>#NUM!</v>
      </c>
      <c r="AI1887" s="90" t="e">
        <f>_xll.qlTenorBasisForwardRate(TenorBasis3M,AF1887,_xll.ohTrigger(trigger,$AA$36))</f>
        <v>#NUM!</v>
      </c>
      <c r="AJ1887" s="90">
        <f>_xll.qlIndexFixing($AA$21,$AE1887,TRUE,_xll.ohTrigger(trigger))</f>
        <v>1.5062257146555303E-2</v>
      </c>
      <c r="AK1887" s="43" t="e">
        <f>_xll.qlIndexFixing($AA$6,$AE1887,TRUE,trigger)</f>
        <v>#NUM!</v>
      </c>
      <c r="AL1887" s="45" t="e">
        <f t="shared" si="45"/>
        <v>#NUM!</v>
      </c>
    </row>
    <row r="1888" spans="30:38" x14ac:dyDescent="0.2">
      <c r="AD1888" s="122" t="s">
        <v>88</v>
      </c>
      <c r="AE1888" s="40">
        <f>_xll.qlInterestRateIndexFixingDate($AA$21,AF1888)</f>
        <v>52625</v>
      </c>
      <c r="AF1888" s="40">
        <f>_xll.qlCalendarAdvance(calendar,$AF1887,AD1888,,,trigger)</f>
        <v>52629</v>
      </c>
      <c r="AG1888" s="40">
        <f>_xll.qlInterestRateIndexMaturity($AA$21,AF1888,)</f>
        <v>52719</v>
      </c>
      <c r="AH1888" s="43" t="e">
        <f>_xll.qlTenorBasisValue(TenorBasis3M,AF1888,_xll.ohTrigger(trigger,$AA$36))</f>
        <v>#NUM!</v>
      </c>
      <c r="AI1888" s="90" t="e">
        <f>_xll.qlTenorBasisForwardRate(TenorBasis3M,AF1888,_xll.ohTrigger(trigger,$AA$36))</f>
        <v>#NUM!</v>
      </c>
      <c r="AJ1888" s="90">
        <f>_xll.qlIndexFixing($AA$21,$AE1888,TRUE,_xll.ohTrigger(trigger))</f>
        <v>1.5063575586884426E-2</v>
      </c>
      <c r="AK1888" s="43" t="e">
        <f>_xll.qlIndexFixing($AA$6,$AE1888,TRUE,trigger)</f>
        <v>#NUM!</v>
      </c>
      <c r="AL1888" s="45" t="e">
        <f t="shared" si="45"/>
        <v>#NUM!</v>
      </c>
    </row>
    <row r="1889" spans="30:38" x14ac:dyDescent="0.2">
      <c r="AD1889" s="122" t="s">
        <v>88</v>
      </c>
      <c r="AE1889" s="40">
        <f>_xll.qlInterestRateIndexFixingDate($AA$21,AF1889)</f>
        <v>52632</v>
      </c>
      <c r="AF1889" s="40">
        <f>_xll.qlCalendarAdvance(calendar,$AF1888,AD1889,,,trigger)</f>
        <v>52636</v>
      </c>
      <c r="AG1889" s="40">
        <f>_xll.qlInterestRateIndexMaturity($AA$21,AF1889,)</f>
        <v>52726</v>
      </c>
      <c r="AH1889" s="43" t="e">
        <f>_xll.qlTenorBasisValue(TenorBasis3M,AF1889,_xll.ohTrigger(trigger,$AA$36))</f>
        <v>#NUM!</v>
      </c>
      <c r="AI1889" s="90" t="e">
        <f>_xll.qlTenorBasisForwardRate(TenorBasis3M,AF1889,_xll.ohTrigger(trigger,$AA$36))</f>
        <v>#NUM!</v>
      </c>
      <c r="AJ1889" s="90">
        <f>_xll.qlIndexFixing($AA$21,$AE1889,TRUE,_xll.ohTrigger(trigger))</f>
        <v>1.5065375269671222E-2</v>
      </c>
      <c r="AK1889" s="43" t="e">
        <f>_xll.qlIndexFixing($AA$6,$AE1889,TRUE,trigger)</f>
        <v>#NUM!</v>
      </c>
      <c r="AL1889" s="45" t="e">
        <f t="shared" si="45"/>
        <v>#NUM!</v>
      </c>
    </row>
    <row r="1890" spans="30:38" x14ac:dyDescent="0.2">
      <c r="AD1890" s="122" t="s">
        <v>88</v>
      </c>
      <c r="AE1890" s="40">
        <f>_xll.qlInterestRateIndexFixingDate($AA$21,AF1890)</f>
        <v>52639</v>
      </c>
      <c r="AF1890" s="40">
        <f>_xll.qlCalendarAdvance(calendar,$AF1889,AD1890,,,trigger)</f>
        <v>52643</v>
      </c>
      <c r="AG1890" s="40">
        <f>_xll.qlInterestRateIndexMaturity($AA$21,AF1890,)</f>
        <v>52733</v>
      </c>
      <c r="AH1890" s="43" t="e">
        <f>_xll.qlTenorBasisValue(TenorBasis3M,AF1890,_xll.ohTrigger(trigger,$AA$36))</f>
        <v>#NUM!</v>
      </c>
      <c r="AI1890" s="90" t="e">
        <f>_xll.qlTenorBasisForwardRate(TenorBasis3M,AF1890,_xll.ohTrigger(trigger,$AA$36))</f>
        <v>#NUM!</v>
      </c>
      <c r="AJ1890" s="90">
        <f>_xll.qlIndexFixing($AA$21,$AE1890,TRUE,_xll.ohTrigger(trigger))</f>
        <v>1.5067211164448757E-2</v>
      </c>
      <c r="AK1890" s="43" t="e">
        <f>_xll.qlIndexFixing($AA$6,$AE1890,TRUE,trigger)</f>
        <v>#NUM!</v>
      </c>
      <c r="AL1890" s="45" t="e">
        <f t="shared" si="45"/>
        <v>#NUM!</v>
      </c>
    </row>
    <row r="1891" spans="30:38" x14ac:dyDescent="0.2">
      <c r="AD1891" s="122" t="s">
        <v>88</v>
      </c>
      <c r="AE1891" s="40">
        <f>_xll.qlInterestRateIndexFixingDate($AA$21,AF1891)</f>
        <v>52646</v>
      </c>
      <c r="AF1891" s="40">
        <f>_xll.qlCalendarAdvance(calendar,$AF1890,AD1891,,,trigger)</f>
        <v>52650</v>
      </c>
      <c r="AG1891" s="40">
        <f>_xll.qlInterestRateIndexMaturity($AA$21,AF1891,)</f>
        <v>52740</v>
      </c>
      <c r="AH1891" s="43" t="e">
        <f>_xll.qlTenorBasisValue(TenorBasis3M,AF1891,_xll.ohTrigger(trigger,$AA$36))</f>
        <v>#NUM!</v>
      </c>
      <c r="AI1891" s="90" t="e">
        <f>_xll.qlTenorBasisForwardRate(TenorBasis3M,AF1891,_xll.ohTrigger(trigger,$AA$36))</f>
        <v>#NUM!</v>
      </c>
      <c r="AJ1891" s="90">
        <f>_xll.qlIndexFixing($AA$21,$AE1891,TRUE,_xll.ohTrigger(trigger))</f>
        <v>1.5069083271265882E-2</v>
      </c>
      <c r="AK1891" s="43" t="e">
        <f>_xll.qlIndexFixing($AA$6,$AE1891,TRUE,trigger)</f>
        <v>#NUM!</v>
      </c>
      <c r="AL1891" s="45" t="e">
        <f t="shared" si="45"/>
        <v>#NUM!</v>
      </c>
    </row>
    <row r="1892" spans="30:38" x14ac:dyDescent="0.2">
      <c r="AD1892" s="122" t="s">
        <v>88</v>
      </c>
      <c r="AE1892" s="40">
        <f>_xll.qlInterestRateIndexFixingDate($AA$21,AF1892)</f>
        <v>52653</v>
      </c>
      <c r="AF1892" s="40">
        <f>_xll.qlCalendarAdvance(calendar,$AF1891,AD1892,,,trigger)</f>
        <v>52657</v>
      </c>
      <c r="AG1892" s="40">
        <f>_xll.qlInterestRateIndexMaturity($AA$21,AF1892,)</f>
        <v>52749</v>
      </c>
      <c r="AH1892" s="43" t="e">
        <f>_xll.qlTenorBasisValue(TenorBasis3M,AF1892,_xll.ohTrigger(trigger,$AA$36))</f>
        <v>#NUM!</v>
      </c>
      <c r="AI1892" s="90" t="e">
        <f>_xll.qlTenorBasisForwardRate(TenorBasis3M,AF1892,_xll.ohTrigger(trigger,$AA$36))</f>
        <v>#NUM!</v>
      </c>
      <c r="AJ1892" s="90">
        <f>_xll.qlIndexFixing($AA$21,$AE1892,TRUE,_xll.ohTrigger(trigger))</f>
        <v>1.5071908552076404E-2</v>
      </c>
      <c r="AK1892" s="43" t="e">
        <f>_xll.qlIndexFixing($AA$6,$AE1892,TRUE,trigger)</f>
        <v>#NUM!</v>
      </c>
      <c r="AL1892" s="45" t="e">
        <f t="shared" si="45"/>
        <v>#NUM!</v>
      </c>
    </row>
    <row r="1893" spans="30:38" x14ac:dyDescent="0.2">
      <c r="AD1893" s="122" t="s">
        <v>88</v>
      </c>
      <c r="AE1893" s="40">
        <f>_xll.qlInterestRateIndexFixingDate($AA$21,AF1893)</f>
        <v>52660</v>
      </c>
      <c r="AF1893" s="40">
        <f>_xll.qlCalendarAdvance(calendar,$AF1892,AD1893,,,trigger)</f>
        <v>52664</v>
      </c>
      <c r="AG1893" s="40">
        <f>_xll.qlInterestRateIndexMaturity($AA$21,AF1893,)</f>
        <v>52756</v>
      </c>
      <c r="AH1893" s="43" t="e">
        <f>_xll.qlTenorBasisValue(TenorBasis3M,AF1893,_xll.ohTrigger(trigger,$AA$36))</f>
        <v>#NUM!</v>
      </c>
      <c r="AI1893" s="90" t="e">
        <f>_xll.qlTenorBasisForwardRate(TenorBasis3M,AF1893,_xll.ohTrigger(trigger,$AA$36))</f>
        <v>#NUM!</v>
      </c>
      <c r="AJ1893" s="90">
        <f>_xll.qlIndexFixing($AA$21,$AE1893,TRUE,_xll.ohTrigger(trigger))</f>
        <v>1.5073858419259772E-2</v>
      </c>
      <c r="AK1893" s="43" t="e">
        <f>_xll.qlIndexFixing($AA$6,$AE1893,TRUE,trigger)</f>
        <v>#NUM!</v>
      </c>
      <c r="AL1893" s="45" t="e">
        <f t="shared" si="45"/>
        <v>#NUM!</v>
      </c>
    </row>
    <row r="1894" spans="30:38" x14ac:dyDescent="0.2">
      <c r="AD1894" s="122" t="s">
        <v>88</v>
      </c>
      <c r="AE1894" s="40">
        <f>_xll.qlInterestRateIndexFixingDate($AA$21,AF1894)</f>
        <v>52667</v>
      </c>
      <c r="AF1894" s="40">
        <f>_xll.qlCalendarAdvance(calendar,$AF1893,AD1894,,,trigger)</f>
        <v>52671</v>
      </c>
      <c r="AG1894" s="40">
        <f>_xll.qlInterestRateIndexMaturity($AA$21,AF1894,)</f>
        <v>52763</v>
      </c>
      <c r="AH1894" s="43" t="e">
        <f>_xll.qlTenorBasisValue(TenorBasis3M,AF1894,_xll.ohTrigger(trigger,$AA$36))</f>
        <v>#NUM!</v>
      </c>
      <c r="AI1894" s="90" t="e">
        <f>_xll.qlTenorBasisForwardRate(TenorBasis3M,AF1894,_xll.ohTrigger(trigger,$AA$36))</f>
        <v>#NUM!</v>
      </c>
      <c r="AJ1894" s="90">
        <f>_xll.qlIndexFixing($AA$21,$AE1894,TRUE,_xll.ohTrigger(trigger))</f>
        <v>1.5075844501693067E-2</v>
      </c>
      <c r="AK1894" s="43" t="e">
        <f>_xll.qlIndexFixing($AA$6,$AE1894,TRUE,trigger)</f>
        <v>#NUM!</v>
      </c>
      <c r="AL1894" s="45" t="e">
        <f t="shared" si="45"/>
        <v>#NUM!</v>
      </c>
    </row>
    <row r="1895" spans="30:38" x14ac:dyDescent="0.2">
      <c r="AD1895" s="122" t="s">
        <v>88</v>
      </c>
      <c r="AE1895" s="40">
        <f>_xll.qlInterestRateIndexFixingDate($AA$21,AF1895)</f>
        <v>52674</v>
      </c>
      <c r="AF1895" s="40">
        <f>_xll.qlCalendarAdvance(calendar,$AF1894,AD1895,,,trigger)</f>
        <v>52678</v>
      </c>
      <c r="AG1895" s="40">
        <f>_xll.qlInterestRateIndexMaturity($AA$21,AF1895,)</f>
        <v>52770</v>
      </c>
      <c r="AH1895" s="43" t="e">
        <f>_xll.qlTenorBasisValue(TenorBasis3M,AF1895,_xll.ohTrigger(trigger,$AA$36))</f>
        <v>#NUM!</v>
      </c>
      <c r="AI1895" s="90" t="e">
        <f>_xll.qlTenorBasisForwardRate(TenorBasis3M,AF1895,_xll.ohTrigger(trigger,$AA$36))</f>
        <v>#NUM!</v>
      </c>
      <c r="AJ1895" s="90">
        <f>_xll.qlIndexFixing($AA$21,$AE1895,TRUE,_xll.ohTrigger(trigger))</f>
        <v>1.5077866799432771E-2</v>
      </c>
      <c r="AK1895" s="43" t="e">
        <f>_xll.qlIndexFixing($AA$6,$AE1895,TRUE,trigger)</f>
        <v>#NUM!</v>
      </c>
      <c r="AL1895" s="45" t="e">
        <f t="shared" si="45"/>
        <v>#NUM!</v>
      </c>
    </row>
    <row r="1896" spans="30:38" x14ac:dyDescent="0.2">
      <c r="AD1896" s="122" t="s">
        <v>88</v>
      </c>
      <c r="AE1896" s="40">
        <f>_xll.qlInterestRateIndexFixingDate($AA$21,AF1896)</f>
        <v>52681</v>
      </c>
      <c r="AF1896" s="40">
        <f>_xll.qlCalendarAdvance(calendar,$AF1895,AD1896,,,trigger)</f>
        <v>52685</v>
      </c>
      <c r="AG1896" s="40">
        <f>_xll.qlInterestRateIndexMaturity($AA$21,AF1896,)</f>
        <v>52777</v>
      </c>
      <c r="AH1896" s="43" t="e">
        <f>_xll.qlTenorBasisValue(TenorBasis3M,AF1896,_xll.ohTrigger(trigger,$AA$36))</f>
        <v>#NUM!</v>
      </c>
      <c r="AI1896" s="90" t="e">
        <f>_xll.qlTenorBasisForwardRate(TenorBasis3M,AF1896,_xll.ohTrigger(trigger,$AA$36))</f>
        <v>#NUM!</v>
      </c>
      <c r="AJ1896" s="90">
        <f>_xll.qlIndexFixing($AA$21,$AE1896,TRUE,_xll.ohTrigger(trigger))</f>
        <v>1.5079925312535354E-2</v>
      </c>
      <c r="AK1896" s="43" t="e">
        <f>_xll.qlIndexFixing($AA$6,$AE1896,TRUE,trigger)</f>
        <v>#NUM!</v>
      </c>
      <c r="AL1896" s="45" t="e">
        <f t="shared" si="45"/>
        <v>#NUM!</v>
      </c>
    </row>
    <row r="1897" spans="30:38" x14ac:dyDescent="0.2">
      <c r="AD1897" s="122" t="s">
        <v>88</v>
      </c>
      <c r="AE1897" s="40">
        <f>_xll.qlInterestRateIndexFixingDate($AA$21,AF1897)</f>
        <v>52688</v>
      </c>
      <c r="AF1897" s="40">
        <f>_xll.qlCalendarAdvance(calendar,$AF1896,AD1897,,,trigger)</f>
        <v>52692</v>
      </c>
      <c r="AG1897" s="40">
        <f>_xll.qlInterestRateIndexMaturity($AA$21,AF1897,)</f>
        <v>52783</v>
      </c>
      <c r="AH1897" s="43" t="e">
        <f>_xll.qlTenorBasisValue(TenorBasis3M,AF1897,_xll.ohTrigger(trigger,$AA$36))</f>
        <v>#NUM!</v>
      </c>
      <c r="AI1897" s="90" t="e">
        <f>_xll.qlTenorBasisForwardRate(TenorBasis3M,AF1897,_xll.ohTrigger(trigger,$AA$36))</f>
        <v>#NUM!</v>
      </c>
      <c r="AJ1897" s="90">
        <f>_xll.qlIndexFixing($AA$21,$AE1897,TRUE,_xll.ohTrigger(trigger))</f>
        <v>1.5081548070379813E-2</v>
      </c>
      <c r="AK1897" s="43" t="e">
        <f>_xll.qlIndexFixing($AA$6,$AE1897,TRUE,trigger)</f>
        <v>#NUM!</v>
      </c>
      <c r="AL1897" s="45" t="e">
        <f t="shared" si="45"/>
        <v>#NUM!</v>
      </c>
    </row>
    <row r="1898" spans="30:38" x14ac:dyDescent="0.2">
      <c r="AD1898" s="122" t="s">
        <v>88</v>
      </c>
      <c r="AE1898" s="40">
        <f>_xll.qlInterestRateIndexFixingDate($AA$21,AF1898)</f>
        <v>52695</v>
      </c>
      <c r="AF1898" s="40">
        <f>_xll.qlCalendarAdvance(calendar,$AF1897,AD1898,,,trigger)</f>
        <v>52699</v>
      </c>
      <c r="AG1898" s="40">
        <f>_xll.qlInterestRateIndexMaturity($AA$21,AF1898,)</f>
        <v>52790</v>
      </c>
      <c r="AH1898" s="43" t="e">
        <f>_xll.qlTenorBasisValue(TenorBasis3M,AF1898,_xll.ohTrigger(trigger,$AA$36))</f>
        <v>#NUM!</v>
      </c>
      <c r="AI1898" s="90" t="e">
        <f>_xll.qlTenorBasisForwardRate(TenorBasis3M,AF1898,_xll.ohTrigger(trigger,$AA$36))</f>
        <v>#NUM!</v>
      </c>
      <c r="AJ1898" s="90">
        <f>_xll.qlIndexFixing($AA$21,$AE1898,TRUE,_xll.ohTrigger(trigger))</f>
        <v>1.5083676338554255E-2</v>
      </c>
      <c r="AK1898" s="43" t="e">
        <f>_xll.qlIndexFixing($AA$6,$AE1898,TRUE,trigger)</f>
        <v>#NUM!</v>
      </c>
      <c r="AL1898" s="45" t="e">
        <f t="shared" si="45"/>
        <v>#NUM!</v>
      </c>
    </row>
    <row r="1899" spans="30:38" x14ac:dyDescent="0.2">
      <c r="AD1899" s="122" t="s">
        <v>88</v>
      </c>
      <c r="AE1899" s="40">
        <f>_xll.qlInterestRateIndexFixingDate($AA$21,AF1899)</f>
        <v>52700</v>
      </c>
      <c r="AF1899" s="40">
        <f>_xll.qlCalendarAdvance(calendar,$AF1898,AD1899,,,trigger)</f>
        <v>52706</v>
      </c>
      <c r="AG1899" s="40">
        <f>_xll.qlInterestRateIndexMaturity($AA$21,AF1899,)</f>
        <v>52797</v>
      </c>
      <c r="AH1899" s="43" t="e">
        <f>_xll.qlTenorBasisValue(TenorBasis3M,AF1899,_xll.ohTrigger(trigger,$AA$36))</f>
        <v>#NUM!</v>
      </c>
      <c r="AI1899" s="90" t="e">
        <f>_xll.qlTenorBasisForwardRate(TenorBasis3M,AF1899,_xll.ohTrigger(trigger,$AA$36))</f>
        <v>#NUM!</v>
      </c>
      <c r="AJ1899" s="90">
        <f>_xll.qlIndexFixing($AA$21,$AE1899,TRUE,_xll.ohTrigger(trigger))</f>
        <v>1.5085840820731923E-2</v>
      </c>
      <c r="AK1899" s="43" t="e">
        <f>_xll.qlIndexFixing($AA$6,$AE1899,TRUE,trigger)</f>
        <v>#NUM!</v>
      </c>
      <c r="AL1899" s="45" t="e">
        <f t="shared" si="45"/>
        <v>#NUM!</v>
      </c>
    </row>
    <row r="1900" spans="30:38" x14ac:dyDescent="0.2">
      <c r="AD1900" s="122" t="s">
        <v>88</v>
      </c>
      <c r="AE1900" s="40">
        <f>_xll.qlInterestRateIndexFixingDate($AA$21,AF1900)</f>
        <v>52709</v>
      </c>
      <c r="AF1900" s="40">
        <f>_xll.qlCalendarAdvance(calendar,$AF1899,AD1900,,,trigger)</f>
        <v>52713</v>
      </c>
      <c r="AG1900" s="40">
        <f>_xll.qlInterestRateIndexMaturity($AA$21,AF1900,)</f>
        <v>52804</v>
      </c>
      <c r="AH1900" s="43" t="e">
        <f>_xll.qlTenorBasisValue(TenorBasis3M,AF1900,_xll.ohTrigger(trigger,$AA$36))</f>
        <v>#NUM!</v>
      </c>
      <c r="AI1900" s="90" t="e">
        <f>_xll.qlTenorBasisForwardRate(TenorBasis3M,AF1900,_xll.ohTrigger(trigger,$AA$36))</f>
        <v>#NUM!</v>
      </c>
      <c r="AJ1900" s="90">
        <f>_xll.qlIndexFixing($AA$21,$AE1900,TRUE,_xll.ohTrigger(trigger))</f>
        <v>1.5088041516975181E-2</v>
      </c>
      <c r="AK1900" s="43" t="e">
        <f>_xll.qlIndexFixing($AA$6,$AE1900,TRUE,trigger)</f>
        <v>#NUM!</v>
      </c>
      <c r="AL1900" s="45" t="e">
        <f t="shared" si="45"/>
        <v>#NUM!</v>
      </c>
    </row>
    <row r="1901" spans="30:38" x14ac:dyDescent="0.2">
      <c r="AD1901" s="122" t="s">
        <v>88</v>
      </c>
      <c r="AE1901" s="40">
        <f>_xll.qlInterestRateIndexFixingDate($AA$21,AF1901)</f>
        <v>52716</v>
      </c>
      <c r="AF1901" s="40">
        <f>_xll.qlCalendarAdvance(calendar,$AF1900,AD1901,,,trigger)</f>
        <v>52720</v>
      </c>
      <c r="AG1901" s="40">
        <f>_xll.qlInterestRateIndexMaturity($AA$21,AF1901,)</f>
        <v>52812</v>
      </c>
      <c r="AH1901" s="43" t="e">
        <f>_xll.qlTenorBasisValue(TenorBasis3M,AF1901,_xll.ohTrigger(trigger,$AA$36))</f>
        <v>#NUM!</v>
      </c>
      <c r="AI1901" s="90" t="e">
        <f>_xll.qlTenorBasisForwardRate(TenorBasis3M,AF1901,_xll.ohTrigger(trigger,$AA$36))</f>
        <v>#NUM!</v>
      </c>
      <c r="AJ1901" s="90">
        <f>_xll.qlIndexFixing($AA$21,$AE1901,TRUE,_xll.ohTrigger(trigger))</f>
        <v>1.5090761110501213E-2</v>
      </c>
      <c r="AK1901" s="43" t="e">
        <f>_xll.qlIndexFixing($AA$6,$AE1901,TRUE,trigger)</f>
        <v>#NUM!</v>
      </c>
      <c r="AL1901" s="45" t="e">
        <f t="shared" si="45"/>
        <v>#NUM!</v>
      </c>
    </row>
    <row r="1902" spans="30:38" x14ac:dyDescent="0.2">
      <c r="AD1902" s="122" t="s">
        <v>88</v>
      </c>
      <c r="AE1902" s="40">
        <f>_xll.qlInterestRateIndexFixingDate($AA$21,AF1902)</f>
        <v>52723</v>
      </c>
      <c r="AF1902" s="40">
        <f>_xll.qlCalendarAdvance(calendar,$AF1901,AD1902,,,trigger)</f>
        <v>52727</v>
      </c>
      <c r="AG1902" s="40">
        <f>_xll.qlInterestRateIndexMaturity($AA$21,AF1902,)</f>
        <v>52819</v>
      </c>
      <c r="AH1902" s="43" t="e">
        <f>_xll.qlTenorBasisValue(TenorBasis3M,AF1902,_xll.ohTrigger(trigger,$AA$36))</f>
        <v>#NUM!</v>
      </c>
      <c r="AI1902" s="90" t="e">
        <f>_xll.qlTenorBasisForwardRate(TenorBasis3M,AF1902,_xll.ohTrigger(trigger,$AA$36))</f>
        <v>#NUM!</v>
      </c>
      <c r="AJ1902" s="90">
        <f>_xll.qlIndexFixing($AA$21,$AE1902,TRUE,_xll.ohTrigger(trigger))</f>
        <v>1.509303691700707E-2</v>
      </c>
      <c r="AK1902" s="43" t="e">
        <f>_xll.qlIndexFixing($AA$6,$AE1902,TRUE,trigger)</f>
        <v>#NUM!</v>
      </c>
      <c r="AL1902" s="45" t="e">
        <f t="shared" si="45"/>
        <v>#NUM!</v>
      </c>
    </row>
    <row r="1903" spans="30:38" x14ac:dyDescent="0.2">
      <c r="AD1903" s="122" t="s">
        <v>88</v>
      </c>
      <c r="AE1903" s="40">
        <f>_xll.qlInterestRateIndexFixingDate($AA$21,AF1903)</f>
        <v>52730</v>
      </c>
      <c r="AF1903" s="40">
        <f>_xll.qlCalendarAdvance(calendar,$AF1902,AD1903,,,trigger)</f>
        <v>52734</v>
      </c>
      <c r="AG1903" s="40">
        <f>_xll.qlInterestRateIndexMaturity($AA$21,AF1903,)</f>
        <v>52826</v>
      </c>
      <c r="AH1903" s="43" t="e">
        <f>_xll.qlTenorBasisValue(TenorBasis3M,AF1903,_xll.ohTrigger(trigger,$AA$36))</f>
        <v>#NUM!</v>
      </c>
      <c r="AI1903" s="90" t="e">
        <f>_xll.qlTenorBasisForwardRate(TenorBasis3M,AF1903,_xll.ohTrigger(trigger,$AA$36))</f>
        <v>#NUM!</v>
      </c>
      <c r="AJ1903" s="90">
        <f>_xll.qlIndexFixing($AA$21,$AE1903,TRUE,_xll.ohTrigger(trigger))</f>
        <v>1.5095348939294604E-2</v>
      </c>
      <c r="AK1903" s="43" t="e">
        <f>_xll.qlIndexFixing($AA$6,$AE1903,TRUE,trigger)</f>
        <v>#NUM!</v>
      </c>
      <c r="AL1903" s="45" t="e">
        <f t="shared" si="45"/>
        <v>#NUM!</v>
      </c>
    </row>
    <row r="1904" spans="30:38" x14ac:dyDescent="0.2">
      <c r="AD1904" s="122" t="s">
        <v>88</v>
      </c>
      <c r="AE1904" s="40">
        <f>_xll.qlInterestRateIndexFixingDate($AA$21,AF1904)</f>
        <v>52737</v>
      </c>
      <c r="AF1904" s="40">
        <f>_xll.qlCalendarAdvance(calendar,$AF1903,AD1904,,,trigger)</f>
        <v>52741</v>
      </c>
      <c r="AG1904" s="40">
        <f>_xll.qlInterestRateIndexMaturity($AA$21,AF1904,)</f>
        <v>52833</v>
      </c>
      <c r="AH1904" s="43" t="e">
        <f>_xll.qlTenorBasisValue(TenorBasis3M,AF1904,_xll.ohTrigger(trigger,$AA$36))</f>
        <v>#NUM!</v>
      </c>
      <c r="AI1904" s="90" t="e">
        <f>_xll.qlTenorBasisForwardRate(TenorBasis3M,AF1904,_xll.ohTrigger(trigger,$AA$36))</f>
        <v>#NUM!</v>
      </c>
      <c r="AJ1904" s="90">
        <f>_xll.qlIndexFixing($AA$21,$AE1904,TRUE,_xll.ohTrigger(trigger))</f>
        <v>1.5097697177424636E-2</v>
      </c>
      <c r="AK1904" s="43" t="e">
        <f>_xll.qlIndexFixing($AA$6,$AE1904,TRUE,trigger)</f>
        <v>#NUM!</v>
      </c>
      <c r="AL1904" s="45" t="e">
        <f t="shared" si="45"/>
        <v>#NUM!</v>
      </c>
    </row>
    <row r="1905" spans="30:38" x14ac:dyDescent="0.2">
      <c r="AD1905" s="122" t="s">
        <v>88</v>
      </c>
      <c r="AE1905" s="40">
        <f>_xll.qlInterestRateIndexFixingDate($AA$21,AF1905)</f>
        <v>52744</v>
      </c>
      <c r="AF1905" s="40">
        <f>_xll.qlCalendarAdvance(calendar,$AF1904,AD1905,,,trigger)</f>
        <v>52748</v>
      </c>
      <c r="AG1905" s="40">
        <f>_xll.qlInterestRateIndexMaturity($AA$21,AF1905,)</f>
        <v>52840</v>
      </c>
      <c r="AH1905" s="43" t="e">
        <f>_xll.qlTenorBasisValue(TenorBasis3M,AF1905,_xll.ohTrigger(trigger,$AA$36))</f>
        <v>#NUM!</v>
      </c>
      <c r="AI1905" s="90" t="e">
        <f>_xll.qlTenorBasisForwardRate(TenorBasis3M,AF1905,_xll.ohTrigger(trigger,$AA$36))</f>
        <v>#NUM!</v>
      </c>
      <c r="AJ1905" s="90">
        <f>_xll.qlIndexFixing($AA$21,$AE1905,TRUE,_xll.ohTrigger(trigger))</f>
        <v>1.5100081631469283E-2</v>
      </c>
      <c r="AK1905" s="43" t="e">
        <f>_xll.qlIndexFixing($AA$6,$AE1905,TRUE,trigger)</f>
        <v>#NUM!</v>
      </c>
      <c r="AL1905" s="45" t="e">
        <f t="shared" si="45"/>
        <v>#NUM!</v>
      </c>
    </row>
    <row r="1906" spans="30:38" x14ac:dyDescent="0.2">
      <c r="AD1906" s="122" t="s">
        <v>88</v>
      </c>
      <c r="AE1906" s="40">
        <f>_xll.qlInterestRateIndexFixingDate($AA$21,AF1906)</f>
        <v>52751</v>
      </c>
      <c r="AF1906" s="40">
        <f>_xll.qlCalendarAdvance(calendar,$AF1905,AD1906,,,trigger)</f>
        <v>52755</v>
      </c>
      <c r="AG1906" s="40">
        <f>_xll.qlInterestRateIndexMaturity($AA$21,AF1906,)</f>
        <v>52847</v>
      </c>
      <c r="AH1906" s="43" t="e">
        <f>_xll.qlTenorBasisValue(TenorBasis3M,AF1906,_xll.ohTrigger(trigger,$AA$36))</f>
        <v>#NUM!</v>
      </c>
      <c r="AI1906" s="90" t="e">
        <f>_xll.qlTenorBasisForwardRate(TenorBasis3M,AF1906,_xll.ohTrigger(trigger,$AA$36))</f>
        <v>#NUM!</v>
      </c>
      <c r="AJ1906" s="90">
        <f>_xll.qlIndexFixing($AA$21,$AE1906,TRUE,_xll.ohTrigger(trigger))</f>
        <v>1.5102502301487629E-2</v>
      </c>
      <c r="AK1906" s="43" t="e">
        <f>_xll.qlIndexFixing($AA$6,$AE1906,TRUE,trigger)</f>
        <v>#NUM!</v>
      </c>
      <c r="AL1906" s="45" t="e">
        <f t="shared" si="45"/>
        <v>#NUM!</v>
      </c>
    </row>
    <row r="1907" spans="30:38" x14ac:dyDescent="0.2">
      <c r="AD1907" s="122" t="s">
        <v>88</v>
      </c>
      <c r="AE1907" s="40">
        <f>_xll.qlInterestRateIndexFixingDate($AA$21,AF1907)</f>
        <v>52758</v>
      </c>
      <c r="AF1907" s="40">
        <f>_xll.qlCalendarAdvance(calendar,$AF1906,AD1907,,,trigger)</f>
        <v>52762</v>
      </c>
      <c r="AG1907" s="40">
        <f>_xll.qlInterestRateIndexMaturity($AA$21,AF1907,)</f>
        <v>52854</v>
      </c>
      <c r="AH1907" s="43" t="e">
        <f>_xll.qlTenorBasisValue(TenorBasis3M,AF1907,_xll.ohTrigger(trigger,$AA$36))</f>
        <v>#NUM!</v>
      </c>
      <c r="AI1907" s="90" t="e">
        <f>_xll.qlTenorBasisForwardRate(TenorBasis3M,AF1907,_xll.ohTrigger(trigger,$AA$36))</f>
        <v>#NUM!</v>
      </c>
      <c r="AJ1907" s="90">
        <f>_xll.qlIndexFixing($AA$21,$AE1907,TRUE,_xll.ohTrigger(trigger))</f>
        <v>1.5104959187550051E-2</v>
      </c>
      <c r="AK1907" s="43" t="e">
        <f>_xll.qlIndexFixing($AA$6,$AE1907,TRUE,trigger)</f>
        <v>#NUM!</v>
      </c>
      <c r="AL1907" s="45" t="e">
        <f t="shared" si="45"/>
        <v>#NUM!</v>
      </c>
    </row>
    <row r="1908" spans="30:38" x14ac:dyDescent="0.2">
      <c r="AD1908" s="122" t="s">
        <v>88</v>
      </c>
      <c r="AE1908" s="40">
        <f>_xll.qlInterestRateIndexFixingDate($AA$21,AF1908)</f>
        <v>52765</v>
      </c>
      <c r="AF1908" s="40">
        <f>_xll.qlCalendarAdvance(calendar,$AF1907,AD1908,,,trigger)</f>
        <v>52769</v>
      </c>
      <c r="AG1908" s="40">
        <f>_xll.qlInterestRateIndexMaturity($AA$21,AF1908,)</f>
        <v>52861</v>
      </c>
      <c r="AH1908" s="43" t="e">
        <f>_xll.qlTenorBasisValue(TenorBasis3M,AF1908,_xll.ohTrigger(trigger,$AA$36))</f>
        <v>#NUM!</v>
      </c>
      <c r="AI1908" s="90" t="e">
        <f>_xll.qlTenorBasisForwardRate(TenorBasis3M,AF1908,_xll.ohTrigger(trigger,$AA$36))</f>
        <v>#NUM!</v>
      </c>
      <c r="AJ1908" s="90">
        <f>_xll.qlIndexFixing($AA$21,$AE1908,TRUE,_xll.ohTrigger(trigger))</f>
        <v>1.5107452289724323E-2</v>
      </c>
      <c r="AK1908" s="43" t="e">
        <f>_xll.qlIndexFixing($AA$6,$AE1908,TRUE,trigger)</f>
        <v>#NUM!</v>
      </c>
      <c r="AL1908" s="45" t="e">
        <f t="shared" si="45"/>
        <v>#NUM!</v>
      </c>
    </row>
    <row r="1909" spans="30:38" x14ac:dyDescent="0.2">
      <c r="AD1909" s="122" t="s">
        <v>88</v>
      </c>
      <c r="AE1909" s="40">
        <f>_xll.qlInterestRateIndexFixingDate($AA$21,AF1909)</f>
        <v>52772</v>
      </c>
      <c r="AF1909" s="40">
        <f>_xll.qlCalendarAdvance(calendar,$AF1908,AD1909,,,trigger)</f>
        <v>52776</v>
      </c>
      <c r="AG1909" s="40">
        <f>_xll.qlInterestRateIndexMaturity($AA$21,AF1909,)</f>
        <v>52868</v>
      </c>
      <c r="AH1909" s="43" t="e">
        <f>_xll.qlTenorBasisValue(TenorBasis3M,AF1909,_xll.ohTrigger(trigger,$AA$36))</f>
        <v>#NUM!</v>
      </c>
      <c r="AI1909" s="90" t="e">
        <f>_xll.qlTenorBasisForwardRate(TenorBasis3M,AF1909,_xll.ohTrigger(trigger,$AA$36))</f>
        <v>#NUM!</v>
      </c>
      <c r="AJ1909" s="90">
        <f>_xll.qlIndexFixing($AA$21,$AE1909,TRUE,_xll.ohTrigger(trigger))</f>
        <v>1.5109981608078214E-2</v>
      </c>
      <c r="AK1909" s="43" t="e">
        <f>_xll.qlIndexFixing($AA$6,$AE1909,TRUE,trigger)</f>
        <v>#NUM!</v>
      </c>
      <c r="AL1909" s="45" t="e">
        <f t="shared" si="45"/>
        <v>#NUM!</v>
      </c>
    </row>
    <row r="1910" spans="30:38" x14ac:dyDescent="0.2">
      <c r="AD1910" s="122" t="s">
        <v>88</v>
      </c>
      <c r="AE1910" s="40">
        <f>_xll.qlInterestRateIndexFixingDate($AA$21,AF1910)</f>
        <v>52779</v>
      </c>
      <c r="AF1910" s="40">
        <f>_xll.qlCalendarAdvance(calendar,$AF1909,AD1910,,,trigger)</f>
        <v>52783</v>
      </c>
      <c r="AG1910" s="40">
        <f>_xll.qlInterestRateIndexMaturity($AA$21,AF1910,)</f>
        <v>52875</v>
      </c>
      <c r="AH1910" s="43" t="e">
        <f>_xll.qlTenorBasisValue(TenorBasis3M,AF1910,_xll.ohTrigger(trigger,$AA$36))</f>
        <v>#NUM!</v>
      </c>
      <c r="AI1910" s="90" t="e">
        <f>_xll.qlTenorBasisForwardRate(TenorBasis3M,AF1910,_xll.ohTrigger(trigger,$AA$36))</f>
        <v>#NUM!</v>
      </c>
      <c r="AJ1910" s="90">
        <f>_xll.qlIndexFixing($AA$21,$AE1910,TRUE,_xll.ohTrigger(trigger))</f>
        <v>1.5112547142682104E-2</v>
      </c>
      <c r="AK1910" s="43" t="e">
        <f>_xll.qlIndexFixing($AA$6,$AE1910,TRUE,trigger)</f>
        <v>#NUM!</v>
      </c>
      <c r="AL1910" s="45" t="e">
        <f t="shared" si="45"/>
        <v>#NUM!</v>
      </c>
    </row>
    <row r="1911" spans="30:38" x14ac:dyDescent="0.2">
      <c r="AD1911" s="122" t="s">
        <v>88</v>
      </c>
      <c r="AE1911" s="40">
        <f>_xll.qlInterestRateIndexFixingDate($AA$21,AF1911)</f>
        <v>52786</v>
      </c>
      <c r="AF1911" s="40">
        <f>_xll.qlCalendarAdvance(calendar,$AF1910,AD1911,,,trigger)</f>
        <v>52790</v>
      </c>
      <c r="AG1911" s="40">
        <f>_xll.qlInterestRateIndexMaturity($AA$21,AF1911,)</f>
        <v>52882</v>
      </c>
      <c r="AH1911" s="43" t="e">
        <f>_xll.qlTenorBasisValue(TenorBasis3M,AF1911,_xll.ohTrigger(trigger,$AA$36))</f>
        <v>#NUM!</v>
      </c>
      <c r="AI1911" s="90" t="e">
        <f>_xll.qlTenorBasisForwardRate(TenorBasis3M,AF1911,_xll.ohTrigger(trigger,$AA$36))</f>
        <v>#NUM!</v>
      </c>
      <c r="AJ1911" s="90">
        <f>_xll.qlIndexFixing($AA$21,$AE1911,TRUE,_xll.ohTrigger(trigger))</f>
        <v>1.511514889360811E-2</v>
      </c>
      <c r="AK1911" s="43" t="e">
        <f>_xll.qlIndexFixing($AA$6,$AE1911,TRUE,trigger)</f>
        <v>#NUM!</v>
      </c>
      <c r="AL1911" s="45" t="e">
        <f t="shared" si="45"/>
        <v>#NUM!</v>
      </c>
    </row>
    <row r="1912" spans="30:38" x14ac:dyDescent="0.2">
      <c r="AD1912" s="122" t="s">
        <v>88</v>
      </c>
      <c r="AE1912" s="40">
        <f>_xll.qlInterestRateIndexFixingDate($AA$21,AF1912)</f>
        <v>52793</v>
      </c>
      <c r="AF1912" s="40">
        <f>_xll.qlCalendarAdvance(calendar,$AF1911,AD1912,,,trigger)</f>
        <v>52797</v>
      </c>
      <c r="AG1912" s="40">
        <f>_xll.qlInterestRateIndexMaturity($AA$21,AF1912,)</f>
        <v>52889</v>
      </c>
      <c r="AH1912" s="43" t="e">
        <f>_xll.qlTenorBasisValue(TenorBasis3M,AF1912,_xll.ohTrigger(trigger,$AA$36))</f>
        <v>#NUM!</v>
      </c>
      <c r="AI1912" s="90" t="e">
        <f>_xll.qlTenorBasisForwardRate(TenorBasis3M,AF1912,_xll.ohTrigger(trigger,$AA$36))</f>
        <v>#NUM!</v>
      </c>
      <c r="AJ1912" s="90">
        <f>_xll.qlIndexFixing($AA$21,$AE1912,TRUE,_xll.ohTrigger(trigger))</f>
        <v>1.5117786860927478E-2</v>
      </c>
      <c r="AK1912" s="43" t="e">
        <f>_xll.qlIndexFixing($AA$6,$AE1912,TRUE,trigger)</f>
        <v>#NUM!</v>
      </c>
      <c r="AL1912" s="45" t="e">
        <f t="shared" si="45"/>
        <v>#NUM!</v>
      </c>
    </row>
    <row r="1913" spans="30:38" x14ac:dyDescent="0.2">
      <c r="AD1913" s="122" t="s">
        <v>88</v>
      </c>
      <c r="AE1913" s="40">
        <f>_xll.qlInterestRateIndexFixingDate($AA$21,AF1913)</f>
        <v>52800</v>
      </c>
      <c r="AF1913" s="40">
        <f>_xll.qlCalendarAdvance(calendar,$AF1912,AD1913,,,trigger)</f>
        <v>52804</v>
      </c>
      <c r="AG1913" s="40">
        <f>_xll.qlInterestRateIndexMaturity($AA$21,AF1913,)</f>
        <v>52896</v>
      </c>
      <c r="AH1913" s="43" t="e">
        <f>_xll.qlTenorBasisValue(TenorBasis3M,AF1913,_xll.ohTrigger(trigger,$AA$36))</f>
        <v>#NUM!</v>
      </c>
      <c r="AI1913" s="90" t="e">
        <f>_xll.qlTenorBasisForwardRate(TenorBasis3M,AF1913,_xll.ohTrigger(trigger,$AA$36))</f>
        <v>#NUM!</v>
      </c>
      <c r="AJ1913" s="90">
        <f>_xll.qlIndexFixing($AA$21,$AE1913,TRUE,_xll.ohTrigger(trigger))</f>
        <v>1.5120461044713193E-2</v>
      </c>
      <c r="AK1913" s="43" t="e">
        <f>_xll.qlIndexFixing($AA$6,$AE1913,TRUE,trigger)</f>
        <v>#NUM!</v>
      </c>
      <c r="AL1913" s="45" t="e">
        <f t="shared" si="45"/>
        <v>#NUM!</v>
      </c>
    </row>
    <row r="1914" spans="30:38" x14ac:dyDescent="0.2">
      <c r="AD1914" s="122" t="s">
        <v>88</v>
      </c>
      <c r="AE1914" s="40">
        <f>_xll.qlInterestRateIndexFixingDate($AA$21,AF1914)</f>
        <v>52807</v>
      </c>
      <c r="AF1914" s="40">
        <f>_xll.qlCalendarAdvance(calendar,$AF1913,AD1914,,,trigger)</f>
        <v>52811</v>
      </c>
      <c r="AG1914" s="40">
        <f>_xll.qlInterestRateIndexMaturity($AA$21,AF1914,)</f>
        <v>52903</v>
      </c>
      <c r="AH1914" s="43" t="e">
        <f>_xll.qlTenorBasisValue(TenorBasis3M,AF1914,_xll.ohTrigger(trigger,$AA$36))</f>
        <v>#NUM!</v>
      </c>
      <c r="AI1914" s="90" t="e">
        <f>_xll.qlTenorBasisForwardRate(TenorBasis3M,AF1914,_xll.ohTrigger(trigger,$AA$36))</f>
        <v>#NUM!</v>
      </c>
      <c r="AJ1914" s="90">
        <f>_xll.qlIndexFixing($AA$21,$AE1914,TRUE,_xll.ohTrigger(trigger))</f>
        <v>1.5123171445038242E-2</v>
      </c>
      <c r="AK1914" s="43" t="e">
        <f>_xll.qlIndexFixing($AA$6,$AE1914,TRUE,trigger)</f>
        <v>#NUM!</v>
      </c>
      <c r="AL1914" s="45" t="e">
        <f t="shared" si="45"/>
        <v>#NUM!</v>
      </c>
    </row>
    <row r="1915" spans="30:38" x14ac:dyDescent="0.2">
      <c r="AD1915" s="122" t="s">
        <v>88</v>
      </c>
      <c r="AE1915" s="40">
        <f>_xll.qlInterestRateIndexFixingDate($AA$21,AF1915)</f>
        <v>52814</v>
      </c>
      <c r="AF1915" s="40">
        <f>_xll.qlCalendarAdvance(calendar,$AF1914,AD1915,,,trigger)</f>
        <v>52818</v>
      </c>
      <c r="AG1915" s="40">
        <f>_xll.qlInterestRateIndexMaturity($AA$21,AF1915,)</f>
        <v>52910</v>
      </c>
      <c r="AH1915" s="43" t="e">
        <f>_xll.qlTenorBasisValue(TenorBasis3M,AF1915,_xll.ohTrigger(trigger,$AA$36))</f>
        <v>#NUM!</v>
      </c>
      <c r="AI1915" s="90" t="e">
        <f>_xll.qlTenorBasisForwardRate(TenorBasis3M,AF1915,_xll.ohTrigger(trigger,$AA$36))</f>
        <v>#NUM!</v>
      </c>
      <c r="AJ1915" s="90">
        <f>_xll.qlIndexFixing($AA$21,$AE1915,TRUE,_xll.ohTrigger(trigger))</f>
        <v>1.5125918061979084E-2</v>
      </c>
      <c r="AK1915" s="43" t="e">
        <f>_xll.qlIndexFixing($AA$6,$AE1915,TRUE,trigger)</f>
        <v>#NUM!</v>
      </c>
      <c r="AL1915" s="45" t="e">
        <f t="shared" si="45"/>
        <v>#NUM!</v>
      </c>
    </row>
    <row r="1916" spans="30:38" x14ac:dyDescent="0.2">
      <c r="AD1916" s="122" t="s">
        <v>88</v>
      </c>
      <c r="AE1916" s="40">
        <f>_xll.qlInterestRateIndexFixingDate($AA$21,AF1916)</f>
        <v>52821</v>
      </c>
      <c r="AF1916" s="40">
        <f>_xll.qlCalendarAdvance(calendar,$AF1915,AD1916,,,trigger)</f>
        <v>52825</v>
      </c>
      <c r="AG1916" s="40">
        <f>_xll.qlInterestRateIndexMaturity($AA$21,AF1916,)</f>
        <v>52917</v>
      </c>
      <c r="AH1916" s="43" t="e">
        <f>_xll.qlTenorBasisValue(TenorBasis3M,AF1916,_xll.ohTrigger(trigger,$AA$36))</f>
        <v>#NUM!</v>
      </c>
      <c r="AI1916" s="90" t="e">
        <f>_xll.qlTenorBasisForwardRate(TenorBasis3M,AF1916,_xll.ohTrigger(trigger,$AA$36))</f>
        <v>#NUM!</v>
      </c>
      <c r="AJ1916" s="90">
        <f>_xll.qlIndexFixing($AA$21,$AE1916,TRUE,_xll.ohTrigger(trigger))</f>
        <v>1.5128700895611311E-2</v>
      </c>
      <c r="AK1916" s="43" t="e">
        <f>_xll.qlIndexFixing($AA$6,$AE1916,TRUE,trigger)</f>
        <v>#NUM!</v>
      </c>
      <c r="AL1916" s="45" t="e">
        <f t="shared" si="45"/>
        <v>#NUM!</v>
      </c>
    </row>
    <row r="1917" spans="30:38" x14ac:dyDescent="0.2">
      <c r="AD1917" s="122" t="s">
        <v>88</v>
      </c>
      <c r="AE1917" s="40">
        <f>_xll.qlInterestRateIndexFixingDate($AA$21,AF1917)</f>
        <v>52828</v>
      </c>
      <c r="AF1917" s="40">
        <f>_xll.qlCalendarAdvance(calendar,$AF1916,AD1917,,,trigger)</f>
        <v>52832</v>
      </c>
      <c r="AG1917" s="40">
        <f>_xll.qlInterestRateIndexMaturity($AA$21,AF1917,)</f>
        <v>52924</v>
      </c>
      <c r="AH1917" s="43" t="e">
        <f>_xll.qlTenorBasisValue(TenorBasis3M,AF1917,_xll.ohTrigger(trigger,$AA$36))</f>
        <v>#NUM!</v>
      </c>
      <c r="AI1917" s="90" t="e">
        <f>_xll.qlTenorBasisForwardRate(TenorBasis3M,AF1917,_xll.ohTrigger(trigger,$AA$36))</f>
        <v>#NUM!</v>
      </c>
      <c r="AJ1917" s="90">
        <f>_xll.qlIndexFixing($AA$21,$AE1917,TRUE,_xll.ohTrigger(trigger))</f>
        <v>1.5131519946010514E-2</v>
      </c>
      <c r="AK1917" s="43" t="e">
        <f>_xll.qlIndexFixing($AA$6,$AE1917,TRUE,trigger)</f>
        <v>#NUM!</v>
      </c>
      <c r="AL1917" s="45" t="e">
        <f t="shared" si="45"/>
        <v>#NUM!</v>
      </c>
    </row>
    <row r="1918" spans="30:38" x14ac:dyDescent="0.2">
      <c r="AD1918" s="122" t="s">
        <v>88</v>
      </c>
      <c r="AE1918" s="40">
        <f>_xll.qlInterestRateIndexFixingDate($AA$21,AF1918)</f>
        <v>52835</v>
      </c>
      <c r="AF1918" s="40">
        <f>_xll.qlCalendarAdvance(calendar,$AF1917,AD1918,,,trigger)</f>
        <v>52839</v>
      </c>
      <c r="AG1918" s="40">
        <f>_xll.qlInterestRateIndexMaturity($AA$21,AF1918,)</f>
        <v>52931</v>
      </c>
      <c r="AH1918" s="43" t="e">
        <f>_xll.qlTenorBasisValue(TenorBasis3M,AF1918,_xll.ohTrigger(trigger,$AA$36))</f>
        <v>#NUM!</v>
      </c>
      <c r="AI1918" s="90" t="e">
        <f>_xll.qlTenorBasisForwardRate(TenorBasis3M,AF1918,_xll.ohTrigger(trigger,$AA$36))</f>
        <v>#NUM!</v>
      </c>
      <c r="AJ1918" s="90">
        <f>_xll.qlIndexFixing($AA$21,$AE1918,TRUE,_xll.ohTrigger(trigger))</f>
        <v>1.5134375213254893E-2</v>
      </c>
      <c r="AK1918" s="43" t="e">
        <f>_xll.qlIndexFixing($AA$6,$AE1918,TRUE,trigger)</f>
        <v>#NUM!</v>
      </c>
      <c r="AL1918" s="45" t="e">
        <f t="shared" si="45"/>
        <v>#NUM!</v>
      </c>
    </row>
    <row r="1919" spans="30:38" x14ac:dyDescent="0.2">
      <c r="AD1919" s="122" t="s">
        <v>88</v>
      </c>
      <c r="AE1919" s="40">
        <f>_xll.qlInterestRateIndexFixingDate($AA$21,AF1919)</f>
        <v>52842</v>
      </c>
      <c r="AF1919" s="40">
        <f>_xll.qlCalendarAdvance(calendar,$AF1918,AD1919,,,trigger)</f>
        <v>52846</v>
      </c>
      <c r="AG1919" s="40">
        <f>_xll.qlInterestRateIndexMaturity($AA$21,AF1919,)</f>
        <v>52937</v>
      </c>
      <c r="AH1919" s="43" t="e">
        <f>_xll.qlTenorBasisValue(TenorBasis3M,AF1919,_xll.ohTrigger(trigger,$AA$36))</f>
        <v>#NUM!</v>
      </c>
      <c r="AI1919" s="90" t="e">
        <f>_xll.qlTenorBasisForwardRate(TenorBasis3M,AF1919,_xll.ohTrigger(trigger,$AA$36))</f>
        <v>#NUM!</v>
      </c>
      <c r="AJ1919" s="90">
        <f>_xll.qlIndexFixing($AA$21,$AE1919,TRUE,_xll.ohTrigger(trigger))</f>
        <v>1.5136735503658896E-2</v>
      </c>
      <c r="AK1919" s="43" t="e">
        <f>_xll.qlIndexFixing($AA$6,$AE1919,TRUE,trigger)</f>
        <v>#NUM!</v>
      </c>
      <c r="AL1919" s="45" t="e">
        <f t="shared" si="45"/>
        <v>#NUM!</v>
      </c>
    </row>
    <row r="1920" spans="30:38" x14ac:dyDescent="0.2">
      <c r="AD1920" s="122" t="s">
        <v>88</v>
      </c>
      <c r="AE1920" s="40">
        <f>_xll.qlInterestRateIndexFixingDate($AA$21,AF1920)</f>
        <v>52849</v>
      </c>
      <c r="AF1920" s="40">
        <f>_xll.qlCalendarAdvance(calendar,$AF1919,AD1920,,,trigger)</f>
        <v>52853</v>
      </c>
      <c r="AG1920" s="40">
        <f>_xll.qlInterestRateIndexMaturity($AA$21,AF1920,)</f>
        <v>52944</v>
      </c>
      <c r="AH1920" s="43" t="e">
        <f>_xll.qlTenorBasisValue(TenorBasis3M,AF1920,_xll.ohTrigger(trigger,$AA$36))</f>
        <v>#NUM!</v>
      </c>
      <c r="AI1920" s="90" t="e">
        <f>_xll.qlTenorBasisForwardRate(TenorBasis3M,AF1920,_xll.ohTrigger(trigger,$AA$36))</f>
        <v>#NUM!</v>
      </c>
      <c r="AJ1920" s="90">
        <f>_xll.qlIndexFixing($AA$21,$AE1920,TRUE,_xll.ohTrigger(trigger))</f>
        <v>1.513966049513254E-2</v>
      </c>
      <c r="AK1920" s="43" t="e">
        <f>_xll.qlIndexFixing($AA$6,$AE1920,TRUE,trigger)</f>
        <v>#NUM!</v>
      </c>
      <c r="AL1920" s="45" t="e">
        <f t="shared" si="45"/>
        <v>#NUM!</v>
      </c>
    </row>
    <row r="1921" spans="30:38" x14ac:dyDescent="0.2">
      <c r="AD1921" s="122" t="s">
        <v>88</v>
      </c>
      <c r="AE1921" s="40">
        <f>_xll.qlInterestRateIndexFixingDate($AA$21,AF1921)</f>
        <v>52856</v>
      </c>
      <c r="AF1921" s="40">
        <f>_xll.qlCalendarAdvance(calendar,$AF1920,AD1921,,,trigger)</f>
        <v>52860</v>
      </c>
      <c r="AG1921" s="40">
        <f>_xll.qlInterestRateIndexMaturity($AA$21,AF1921,)</f>
        <v>52951</v>
      </c>
      <c r="AH1921" s="43" t="e">
        <f>_xll.qlTenorBasisValue(TenorBasis3M,AF1921,_xll.ohTrigger(trigger,$AA$36))</f>
        <v>#NUM!</v>
      </c>
      <c r="AI1921" s="90" t="e">
        <f>_xll.qlTenorBasisForwardRate(TenorBasis3M,AF1921,_xll.ohTrigger(trigger,$AA$36))</f>
        <v>#NUM!</v>
      </c>
      <c r="AJ1921" s="90">
        <f>_xll.qlIndexFixing($AA$21,$AE1921,TRUE,_xll.ohTrigger(trigger))</f>
        <v>1.5142621702144006E-2</v>
      </c>
      <c r="AK1921" s="43" t="e">
        <f>_xll.qlIndexFixing($AA$6,$AE1921,TRUE,trigger)</f>
        <v>#NUM!</v>
      </c>
      <c r="AL1921" s="45" t="e">
        <f t="shared" si="45"/>
        <v>#NUM!</v>
      </c>
    </row>
    <row r="1922" spans="30:38" x14ac:dyDescent="0.2">
      <c r="AD1922" s="122" t="s">
        <v>88</v>
      </c>
      <c r="AE1922" s="40">
        <f>_xll.qlInterestRateIndexFixingDate($AA$21,AF1922)</f>
        <v>52863</v>
      </c>
      <c r="AF1922" s="40">
        <f>_xll.qlCalendarAdvance(calendar,$AF1921,AD1922,,,trigger)</f>
        <v>52867</v>
      </c>
      <c r="AG1922" s="40">
        <f>_xll.qlInterestRateIndexMaturity($AA$21,AF1922,)</f>
        <v>52958</v>
      </c>
      <c r="AH1922" s="43" t="e">
        <f>_xll.qlTenorBasisValue(TenorBasis3M,AF1922,_xll.ohTrigger(trigger,$AA$36))</f>
        <v>#NUM!</v>
      </c>
      <c r="AI1922" s="90" t="e">
        <f>_xll.qlTenorBasisForwardRate(TenorBasis3M,AF1922,_xll.ohTrigger(trigger,$AA$36))</f>
        <v>#NUM!</v>
      </c>
      <c r="AJ1922" s="90">
        <f>_xll.qlIndexFixing($AA$21,$AE1922,TRUE,_xll.ohTrigger(trigger))</f>
        <v>1.5145619124771473E-2</v>
      </c>
      <c r="AK1922" s="43" t="e">
        <f>_xll.qlIndexFixing($AA$6,$AE1922,TRUE,trigger)</f>
        <v>#NUM!</v>
      </c>
      <c r="AL1922" s="45" t="e">
        <f t="shared" si="45"/>
        <v>#NUM!</v>
      </c>
    </row>
    <row r="1923" spans="30:38" x14ac:dyDescent="0.2">
      <c r="AD1923" s="122" t="s">
        <v>88</v>
      </c>
      <c r="AE1923" s="40">
        <f>_xll.qlInterestRateIndexFixingDate($AA$21,AF1923)</f>
        <v>52870</v>
      </c>
      <c r="AF1923" s="40">
        <f>_xll.qlCalendarAdvance(calendar,$AF1922,AD1923,,,trigger)</f>
        <v>52874</v>
      </c>
      <c r="AG1923" s="40">
        <f>_xll.qlInterestRateIndexMaturity($AA$21,AF1923,)</f>
        <v>52966</v>
      </c>
      <c r="AH1923" s="43" t="e">
        <f>_xll.qlTenorBasisValue(TenorBasis3M,AF1923,_xll.ohTrigger(trigger,$AA$36))</f>
        <v>#NUM!</v>
      </c>
      <c r="AI1923" s="90" t="e">
        <f>_xll.qlTenorBasisForwardRate(TenorBasis3M,AF1923,_xll.ohTrigger(trigger,$AA$36))</f>
        <v>#NUM!</v>
      </c>
      <c r="AJ1923" s="90">
        <f>_xll.qlIndexFixing($AA$21,$AE1923,TRUE,_xll.ohTrigger(trigger))</f>
        <v>1.5149194804973894E-2</v>
      </c>
      <c r="AK1923" s="43" t="e">
        <f>_xll.qlIndexFixing($AA$6,$AE1923,TRUE,trigger)</f>
        <v>#NUM!</v>
      </c>
      <c r="AL1923" s="45" t="e">
        <f t="shared" si="45"/>
        <v>#NUM!</v>
      </c>
    </row>
    <row r="1924" spans="30:38" x14ac:dyDescent="0.2">
      <c r="AD1924" s="122" t="s">
        <v>88</v>
      </c>
      <c r="AE1924" s="40">
        <f>_xll.qlInterestRateIndexFixingDate($AA$21,AF1924)</f>
        <v>52877</v>
      </c>
      <c r="AF1924" s="40">
        <f>_xll.qlCalendarAdvance(calendar,$AF1923,AD1924,,,trigger)</f>
        <v>52881</v>
      </c>
      <c r="AG1924" s="40">
        <f>_xll.qlInterestRateIndexMaturity($AA$21,AF1924,)</f>
        <v>52973</v>
      </c>
      <c r="AH1924" s="43" t="e">
        <f>_xll.qlTenorBasisValue(TenorBasis3M,AF1924,_xll.ohTrigger(trigger,$AA$36))</f>
        <v>#NUM!</v>
      </c>
      <c r="AI1924" s="90" t="e">
        <f>_xll.qlTenorBasisForwardRate(TenorBasis3M,AF1924,_xll.ohTrigger(trigger,$AA$36))</f>
        <v>#NUM!</v>
      </c>
      <c r="AJ1924" s="90">
        <f>_xll.qlIndexFixing($AA$21,$AE1924,TRUE,_xll.ohTrigger(trigger))</f>
        <v>1.5152267374987965E-2</v>
      </c>
      <c r="AK1924" s="43" t="e">
        <f>_xll.qlIndexFixing($AA$6,$AE1924,TRUE,trigger)</f>
        <v>#NUM!</v>
      </c>
      <c r="AL1924" s="45" t="e">
        <f t="shared" ref="AL1924:AL1987" si="46">(AJ1924-AK1924)*10000</f>
        <v>#NUM!</v>
      </c>
    </row>
    <row r="1925" spans="30:38" x14ac:dyDescent="0.2">
      <c r="AD1925" s="122" t="s">
        <v>88</v>
      </c>
      <c r="AE1925" s="40">
        <f>_xll.qlInterestRateIndexFixingDate($AA$21,AF1925)</f>
        <v>52884</v>
      </c>
      <c r="AF1925" s="40">
        <f>_xll.qlCalendarAdvance(calendar,$AF1924,AD1925,,,trigger)</f>
        <v>52888</v>
      </c>
      <c r="AG1925" s="40">
        <f>_xll.qlInterestRateIndexMaturity($AA$21,AF1925,)</f>
        <v>52980</v>
      </c>
      <c r="AH1925" s="43" t="e">
        <f>_xll.qlTenorBasisValue(TenorBasis3M,AF1925,_xll.ohTrigger(trigger,$AA$36))</f>
        <v>#NUM!</v>
      </c>
      <c r="AI1925" s="90" t="e">
        <f>_xll.qlTenorBasisForwardRate(TenorBasis3M,AF1925,_xll.ohTrigger(trigger,$AA$36))</f>
        <v>#NUM!</v>
      </c>
      <c r="AJ1925" s="90">
        <f>_xll.qlIndexFixing($AA$21,$AE1925,TRUE,_xll.ohTrigger(trigger))</f>
        <v>1.5155376162423269E-2</v>
      </c>
      <c r="AK1925" s="43" t="e">
        <f>_xll.qlIndexFixing($AA$6,$AE1925,TRUE,trigger)</f>
        <v>#NUM!</v>
      </c>
      <c r="AL1925" s="45" t="e">
        <f t="shared" si="46"/>
        <v>#NUM!</v>
      </c>
    </row>
    <row r="1926" spans="30:38" x14ac:dyDescent="0.2">
      <c r="AD1926" s="122" t="s">
        <v>88</v>
      </c>
      <c r="AE1926" s="40">
        <f>_xll.qlInterestRateIndexFixingDate($AA$21,AF1926)</f>
        <v>52891</v>
      </c>
      <c r="AF1926" s="40">
        <f>_xll.qlCalendarAdvance(calendar,$AF1925,AD1926,,,trigger)</f>
        <v>52895</v>
      </c>
      <c r="AG1926" s="40">
        <f>_xll.qlInterestRateIndexMaturity($AA$21,AF1926,)</f>
        <v>52987</v>
      </c>
      <c r="AH1926" s="43" t="e">
        <f>_xll.qlTenorBasisValue(TenorBasis3M,AF1926,_xll.ohTrigger(trigger,$AA$36))</f>
        <v>#NUM!</v>
      </c>
      <c r="AI1926" s="90" t="e">
        <f>_xll.qlTenorBasisForwardRate(TenorBasis3M,AF1926,_xll.ohTrigger(trigger,$AA$36))</f>
        <v>#NUM!</v>
      </c>
      <c r="AJ1926" s="90">
        <f>_xll.qlIndexFixing($AA$21,$AE1926,TRUE,_xll.ohTrigger(trigger))</f>
        <v>1.5158521167364962E-2</v>
      </c>
      <c r="AK1926" s="43" t="e">
        <f>_xll.qlIndexFixing($AA$6,$AE1926,TRUE,trigger)</f>
        <v>#NUM!</v>
      </c>
      <c r="AL1926" s="45" t="e">
        <f t="shared" si="46"/>
        <v>#NUM!</v>
      </c>
    </row>
    <row r="1927" spans="30:38" x14ac:dyDescent="0.2">
      <c r="AD1927" s="122" t="s">
        <v>88</v>
      </c>
      <c r="AE1927" s="40">
        <f>_xll.qlInterestRateIndexFixingDate($AA$21,AF1927)</f>
        <v>52898</v>
      </c>
      <c r="AF1927" s="40">
        <f>_xll.qlCalendarAdvance(calendar,$AF1926,AD1927,,,trigger)</f>
        <v>52902</v>
      </c>
      <c r="AG1927" s="40">
        <f>_xll.qlInterestRateIndexMaturity($AA$21,AF1927,)</f>
        <v>52994</v>
      </c>
      <c r="AH1927" s="43" t="e">
        <f>_xll.qlTenorBasisValue(TenorBasis3M,AF1927,_xll.ohTrigger(trigger,$AA$36))</f>
        <v>#NUM!</v>
      </c>
      <c r="AI1927" s="90" t="e">
        <f>_xll.qlTenorBasisForwardRate(TenorBasis3M,AF1927,_xll.ohTrigger(trigger,$AA$36))</f>
        <v>#NUM!</v>
      </c>
      <c r="AJ1927" s="90">
        <f>_xll.qlIndexFixing($AA$21,$AE1927,TRUE,_xll.ohTrigger(trigger))</f>
        <v>1.5161702389897318E-2</v>
      </c>
      <c r="AK1927" s="43" t="e">
        <f>_xll.qlIndexFixing($AA$6,$AE1927,TRUE,trigger)</f>
        <v>#NUM!</v>
      </c>
      <c r="AL1927" s="45" t="e">
        <f t="shared" si="46"/>
        <v>#NUM!</v>
      </c>
    </row>
    <row r="1928" spans="30:38" x14ac:dyDescent="0.2">
      <c r="AD1928" s="122" t="s">
        <v>88</v>
      </c>
      <c r="AE1928" s="40">
        <f>_xll.qlInterestRateIndexFixingDate($AA$21,AF1928)</f>
        <v>52905</v>
      </c>
      <c r="AF1928" s="40">
        <f>_xll.qlCalendarAdvance(calendar,$AF1927,AD1928,,,trigger)</f>
        <v>52909</v>
      </c>
      <c r="AG1928" s="40">
        <f>_xll.qlInterestRateIndexMaturity($AA$21,AF1928,)</f>
        <v>53001</v>
      </c>
      <c r="AH1928" s="43" t="e">
        <f>_xll.qlTenorBasisValue(TenorBasis3M,AF1928,_xll.ohTrigger(trigger,$AA$36))</f>
        <v>#NUM!</v>
      </c>
      <c r="AI1928" s="90" t="e">
        <f>_xll.qlTenorBasisForwardRate(TenorBasis3M,AF1928,_xll.ohTrigger(trigger,$AA$36))</f>
        <v>#NUM!</v>
      </c>
      <c r="AJ1928" s="90">
        <f>_xll.qlIndexFixing($AA$21,$AE1928,TRUE,_xll.ohTrigger(trigger))</f>
        <v>1.516491983011244E-2</v>
      </c>
      <c r="AK1928" s="43" t="e">
        <f>_xll.qlIndexFixing($AA$6,$AE1928,TRUE,trigger)</f>
        <v>#NUM!</v>
      </c>
      <c r="AL1928" s="45" t="e">
        <f t="shared" si="46"/>
        <v>#NUM!</v>
      </c>
    </row>
    <row r="1929" spans="30:38" x14ac:dyDescent="0.2">
      <c r="AD1929" s="122" t="s">
        <v>88</v>
      </c>
      <c r="AE1929" s="40">
        <f>_xll.qlInterestRateIndexFixingDate($AA$21,AF1929)</f>
        <v>52912</v>
      </c>
      <c r="AF1929" s="40">
        <f>_xll.qlCalendarAdvance(calendar,$AF1928,AD1929,,,trigger)</f>
        <v>52916</v>
      </c>
      <c r="AG1929" s="40">
        <f>_xll.qlInterestRateIndexMaturity($AA$21,AF1929,)</f>
        <v>53008</v>
      </c>
      <c r="AH1929" s="43" t="e">
        <f>_xll.qlTenorBasisValue(TenorBasis3M,AF1929,_xll.ohTrigger(trigger,$AA$36))</f>
        <v>#NUM!</v>
      </c>
      <c r="AI1929" s="90" t="e">
        <f>_xll.qlTenorBasisForwardRate(TenorBasis3M,AF1929,_xll.ohTrigger(trigger,$AA$36))</f>
        <v>#NUM!</v>
      </c>
      <c r="AJ1929" s="90">
        <f>_xll.qlIndexFixing($AA$21,$AE1929,TRUE,_xll.ohTrigger(trigger))</f>
        <v>1.5168173488096346E-2</v>
      </c>
      <c r="AK1929" s="43" t="e">
        <f>_xll.qlIndexFixing($AA$6,$AE1929,TRUE,trigger)</f>
        <v>#NUM!</v>
      </c>
      <c r="AL1929" s="45" t="e">
        <f t="shared" si="46"/>
        <v>#NUM!</v>
      </c>
    </row>
    <row r="1930" spans="30:38" x14ac:dyDescent="0.2">
      <c r="AD1930" s="122" t="s">
        <v>88</v>
      </c>
      <c r="AE1930" s="40">
        <f>_xll.qlInterestRateIndexFixingDate($AA$21,AF1930)</f>
        <v>52919</v>
      </c>
      <c r="AF1930" s="40">
        <f>_xll.qlCalendarAdvance(calendar,$AF1929,AD1930,,,trigger)</f>
        <v>52923</v>
      </c>
      <c r="AG1930" s="40">
        <f>_xll.qlInterestRateIndexMaturity($AA$21,AF1930,)</f>
        <v>53015</v>
      </c>
      <c r="AH1930" s="43" t="e">
        <f>_xll.qlTenorBasisValue(TenorBasis3M,AF1930,_xll.ohTrigger(trigger,$AA$36))</f>
        <v>#NUM!</v>
      </c>
      <c r="AI1930" s="90" t="e">
        <f>_xll.qlTenorBasisForwardRate(TenorBasis3M,AF1930,_xll.ohTrigger(trigger,$AA$36))</f>
        <v>#NUM!</v>
      </c>
      <c r="AJ1930" s="90">
        <f>_xll.qlIndexFixing($AA$21,$AE1930,TRUE,_xll.ohTrigger(trigger))</f>
        <v>1.5171463363940268E-2</v>
      </c>
      <c r="AK1930" s="43" t="e">
        <f>_xll.qlIndexFixing($AA$6,$AE1930,TRUE,trigger)</f>
        <v>#NUM!</v>
      </c>
      <c r="AL1930" s="45" t="e">
        <f t="shared" si="46"/>
        <v>#NUM!</v>
      </c>
    </row>
    <row r="1931" spans="30:38" x14ac:dyDescent="0.2">
      <c r="AD1931" s="122" t="s">
        <v>88</v>
      </c>
      <c r="AE1931" s="40">
        <f>_xll.qlInterestRateIndexFixingDate($AA$21,AF1931)</f>
        <v>52926</v>
      </c>
      <c r="AF1931" s="40">
        <f>_xll.qlCalendarAdvance(calendar,$AF1930,AD1931,,,trigger)</f>
        <v>52930</v>
      </c>
      <c r="AG1931" s="40">
        <f>_xll.qlInterestRateIndexMaturity($AA$21,AF1931,)</f>
        <v>53021</v>
      </c>
      <c r="AH1931" s="43" t="e">
        <f>_xll.qlTenorBasisValue(TenorBasis3M,AF1931,_xll.ohTrigger(trigger,$AA$36))</f>
        <v>#NUM!</v>
      </c>
      <c r="AI1931" s="90" t="e">
        <f>_xll.qlTenorBasisForwardRate(TenorBasis3M,AF1931,_xll.ohTrigger(trigger,$AA$36))</f>
        <v>#NUM!</v>
      </c>
      <c r="AJ1931" s="90">
        <f>_xll.qlIndexFixing($AA$21,$AE1931,TRUE,_xll.ohTrigger(trigger))</f>
        <v>1.5174225645036158E-2</v>
      </c>
      <c r="AK1931" s="43" t="e">
        <f>_xll.qlIndexFixing($AA$6,$AE1931,TRUE,trigger)</f>
        <v>#NUM!</v>
      </c>
      <c r="AL1931" s="45" t="e">
        <f t="shared" si="46"/>
        <v>#NUM!</v>
      </c>
    </row>
    <row r="1932" spans="30:38" x14ac:dyDescent="0.2">
      <c r="AD1932" s="122" t="s">
        <v>88</v>
      </c>
      <c r="AE1932" s="40">
        <f>_xll.qlInterestRateIndexFixingDate($AA$21,AF1932)</f>
        <v>52933</v>
      </c>
      <c r="AF1932" s="40">
        <f>_xll.qlCalendarAdvance(calendar,$AF1931,AD1932,,,trigger)</f>
        <v>52937</v>
      </c>
      <c r="AG1932" s="40">
        <f>_xll.qlInterestRateIndexMaturity($AA$21,AF1932,)</f>
        <v>53027</v>
      </c>
      <c r="AH1932" s="43" t="e">
        <f>_xll.qlTenorBasisValue(TenorBasis3M,AF1932,_xll.ohTrigger(trigger,$AA$36))</f>
        <v>#NUM!</v>
      </c>
      <c r="AI1932" s="90" t="e">
        <f>_xll.qlTenorBasisForwardRate(TenorBasis3M,AF1932,_xll.ohTrigger(trigger,$AA$36))</f>
        <v>#NUM!</v>
      </c>
      <c r="AJ1932" s="90">
        <f>_xll.qlIndexFixing($AA$21,$AE1932,TRUE,_xll.ohTrigger(trigger))</f>
        <v>1.517701896355117E-2</v>
      </c>
      <c r="AK1932" s="43" t="e">
        <f>_xll.qlIndexFixing($AA$6,$AE1932,TRUE,trigger)</f>
        <v>#NUM!</v>
      </c>
      <c r="AL1932" s="45" t="e">
        <f t="shared" si="46"/>
        <v>#NUM!</v>
      </c>
    </row>
    <row r="1933" spans="30:38" x14ac:dyDescent="0.2">
      <c r="AD1933" s="122" t="s">
        <v>88</v>
      </c>
      <c r="AE1933" s="40">
        <f>_xll.qlInterestRateIndexFixingDate($AA$21,AF1933)</f>
        <v>52940</v>
      </c>
      <c r="AF1933" s="40">
        <f>_xll.qlCalendarAdvance(calendar,$AF1932,AD1933,,,trigger)</f>
        <v>52944</v>
      </c>
      <c r="AG1933" s="40">
        <f>_xll.qlInterestRateIndexMaturity($AA$21,AF1933,)</f>
        <v>53034</v>
      </c>
      <c r="AH1933" s="43" t="e">
        <f>_xll.qlTenorBasisValue(TenorBasis3M,AF1933,_xll.ohTrigger(trigger,$AA$36))</f>
        <v>#NUM!</v>
      </c>
      <c r="AI1933" s="90" t="e">
        <f>_xll.qlTenorBasisForwardRate(TenorBasis3M,AF1933,_xll.ohTrigger(trigger,$AA$36))</f>
        <v>#NUM!</v>
      </c>
      <c r="AJ1933" s="90">
        <f>_xll.qlIndexFixing($AA$21,$AE1933,TRUE,_xll.ohTrigger(trigger))</f>
        <v>1.5180412033894974E-2</v>
      </c>
      <c r="AK1933" s="43" t="e">
        <f>_xll.qlIndexFixing($AA$6,$AE1933,TRUE,trigger)</f>
        <v>#NUM!</v>
      </c>
      <c r="AL1933" s="45" t="e">
        <f t="shared" si="46"/>
        <v>#NUM!</v>
      </c>
    </row>
    <row r="1934" spans="30:38" x14ac:dyDescent="0.2">
      <c r="AD1934" s="122" t="s">
        <v>88</v>
      </c>
      <c r="AE1934" s="40">
        <f>_xll.qlInterestRateIndexFixingDate($AA$21,AF1934)</f>
        <v>52947</v>
      </c>
      <c r="AF1934" s="40">
        <f>_xll.qlCalendarAdvance(calendar,$AF1933,AD1934,,,trigger)</f>
        <v>52951</v>
      </c>
      <c r="AG1934" s="40">
        <f>_xll.qlInterestRateIndexMaturity($AA$21,AF1934,)</f>
        <v>53041</v>
      </c>
      <c r="AH1934" s="43" t="e">
        <f>_xll.qlTenorBasisValue(TenorBasis3M,AF1934,_xll.ohTrigger(trigger,$AA$36))</f>
        <v>#NUM!</v>
      </c>
      <c r="AI1934" s="90" t="e">
        <f>_xll.qlTenorBasisForwardRate(TenorBasis3M,AF1934,_xll.ohTrigger(trigger,$AA$36))</f>
        <v>#NUM!</v>
      </c>
      <c r="AJ1934" s="90">
        <f>_xll.qlIndexFixing($AA$21,$AE1934,TRUE,_xll.ohTrigger(trigger))</f>
        <v>1.5183841319340807E-2</v>
      </c>
      <c r="AK1934" s="43" t="e">
        <f>_xll.qlIndexFixing($AA$6,$AE1934,TRUE,trigger)</f>
        <v>#NUM!</v>
      </c>
      <c r="AL1934" s="45" t="e">
        <f t="shared" si="46"/>
        <v>#NUM!</v>
      </c>
    </row>
    <row r="1935" spans="30:38" x14ac:dyDescent="0.2">
      <c r="AD1935" s="122" t="s">
        <v>88</v>
      </c>
      <c r="AE1935" s="40">
        <f>_xll.qlInterestRateIndexFixingDate($AA$21,AF1935)</f>
        <v>52953</v>
      </c>
      <c r="AF1935" s="40">
        <f>_xll.qlCalendarAdvance(calendar,$AF1934,AD1935,,,trigger)</f>
        <v>52958</v>
      </c>
      <c r="AG1935" s="40">
        <f>_xll.qlInterestRateIndexMaturity($AA$21,AF1935,)</f>
        <v>53048</v>
      </c>
      <c r="AH1935" s="43" t="e">
        <f>_xll.qlTenorBasisValue(TenorBasis3M,AF1935,_xll.ohTrigger(trigger,$AA$36))</f>
        <v>#NUM!</v>
      </c>
      <c r="AI1935" s="90" t="e">
        <f>_xll.qlTenorBasisForwardRate(TenorBasis3M,AF1935,_xll.ohTrigger(trigger,$AA$36))</f>
        <v>#NUM!</v>
      </c>
      <c r="AJ1935" s="90">
        <f>_xll.qlIndexFixing($AA$21,$AE1935,TRUE,_xll.ohTrigger(trigger))</f>
        <v>1.5187306819983704E-2</v>
      </c>
      <c r="AK1935" s="43" t="e">
        <f>_xll.qlIndexFixing($AA$6,$AE1935,TRUE,trigger)</f>
        <v>#NUM!</v>
      </c>
      <c r="AL1935" s="45" t="e">
        <f t="shared" si="46"/>
        <v>#NUM!</v>
      </c>
    </row>
    <row r="1936" spans="30:38" x14ac:dyDescent="0.2">
      <c r="AD1936" s="122" t="s">
        <v>88</v>
      </c>
      <c r="AE1936" s="40">
        <f>_xll.qlInterestRateIndexFixingDate($AA$21,AF1936)</f>
        <v>52961</v>
      </c>
      <c r="AF1936" s="40">
        <f>_xll.qlCalendarAdvance(calendar,$AF1935,AD1936,,,trigger)</f>
        <v>52965</v>
      </c>
      <c r="AG1936" s="40">
        <f>_xll.qlInterestRateIndexMaturity($AA$21,AF1936,)</f>
        <v>53055</v>
      </c>
      <c r="AH1936" s="43" t="e">
        <f>_xll.qlTenorBasisValue(TenorBasis3M,AF1936,_xll.ohTrigger(trigger,$AA$36))</f>
        <v>#NUM!</v>
      </c>
      <c r="AI1936" s="90" t="e">
        <f>_xll.qlTenorBasisForwardRate(TenorBasis3M,AF1936,_xll.ohTrigger(trigger,$AA$36))</f>
        <v>#NUM!</v>
      </c>
      <c r="AJ1936" s="90">
        <f>_xll.qlIndexFixing($AA$21,$AE1936,TRUE,_xll.ohTrigger(trigger))</f>
        <v>1.5190808535915146E-2</v>
      </c>
      <c r="AK1936" s="43" t="e">
        <f>_xll.qlIndexFixing($AA$6,$AE1936,TRUE,trigger)</f>
        <v>#NUM!</v>
      </c>
      <c r="AL1936" s="45" t="e">
        <f t="shared" si="46"/>
        <v>#NUM!</v>
      </c>
    </row>
    <row r="1937" spans="30:38" x14ac:dyDescent="0.2">
      <c r="AD1937" s="122" t="s">
        <v>88</v>
      </c>
      <c r="AE1937" s="40">
        <f>_xll.qlInterestRateIndexFixingDate($AA$21,AF1937)</f>
        <v>52968</v>
      </c>
      <c r="AF1937" s="40">
        <f>_xll.qlCalendarAdvance(calendar,$AF1936,AD1937,,,trigger)</f>
        <v>52972</v>
      </c>
      <c r="AG1937" s="40">
        <f>_xll.qlInterestRateIndexMaturity($AA$21,AF1937,)</f>
        <v>53063</v>
      </c>
      <c r="AH1937" s="43" t="e">
        <f>_xll.qlTenorBasisValue(TenorBasis3M,AF1937,_xll.ohTrigger(trigger,$AA$36))</f>
        <v>#NUM!</v>
      </c>
      <c r="AI1937" s="90" t="e">
        <f>_xll.qlTenorBasisForwardRate(TenorBasis3M,AF1937,_xll.ohTrigger(trigger,$AA$36))</f>
        <v>#NUM!</v>
      </c>
      <c r="AJ1937" s="90">
        <f>_xll.qlIndexFixing($AA$21,$AE1937,TRUE,_xll.ohTrigger(trigger))</f>
        <v>1.5194926396333892E-2</v>
      </c>
      <c r="AK1937" s="43" t="e">
        <f>_xll.qlIndexFixing($AA$6,$AE1937,TRUE,trigger)</f>
        <v>#NUM!</v>
      </c>
      <c r="AL1937" s="45" t="e">
        <f t="shared" si="46"/>
        <v>#NUM!</v>
      </c>
    </row>
    <row r="1938" spans="30:38" x14ac:dyDescent="0.2">
      <c r="AD1938" s="122" t="s">
        <v>88</v>
      </c>
      <c r="AE1938" s="40">
        <f>_xll.qlInterestRateIndexFixingDate($AA$21,AF1938)</f>
        <v>52975</v>
      </c>
      <c r="AF1938" s="40">
        <f>_xll.qlCalendarAdvance(calendar,$AF1937,AD1938,,,trigger)</f>
        <v>52979</v>
      </c>
      <c r="AG1938" s="40">
        <f>_xll.qlInterestRateIndexMaturity($AA$21,AF1938,)</f>
        <v>53069</v>
      </c>
      <c r="AH1938" s="43" t="e">
        <f>_xll.qlTenorBasisValue(TenorBasis3M,AF1938,_xll.ohTrigger(trigger,$AA$36))</f>
        <v>#NUM!</v>
      </c>
      <c r="AI1938" s="90" t="e">
        <f>_xll.qlTenorBasisForwardRate(TenorBasis3M,AF1938,_xll.ohTrigger(trigger,$AA$36))</f>
        <v>#NUM!</v>
      </c>
      <c r="AJ1938" s="90">
        <f>_xll.qlIndexFixing($AA$21,$AE1938,TRUE,_xll.ohTrigger(trigger))</f>
        <v>1.5197920614030025E-2</v>
      </c>
      <c r="AK1938" s="43" t="e">
        <f>_xll.qlIndexFixing($AA$6,$AE1938,TRUE,trigger)</f>
        <v>#NUM!</v>
      </c>
      <c r="AL1938" s="45" t="e">
        <f t="shared" si="46"/>
        <v>#NUM!</v>
      </c>
    </row>
    <row r="1939" spans="30:38" x14ac:dyDescent="0.2">
      <c r="AD1939" s="122" t="s">
        <v>88</v>
      </c>
      <c r="AE1939" s="40">
        <f>_xll.qlInterestRateIndexFixingDate($AA$21,AF1939)</f>
        <v>52982</v>
      </c>
      <c r="AF1939" s="40">
        <f>_xll.qlCalendarAdvance(calendar,$AF1938,AD1939,,,trigger)</f>
        <v>52986</v>
      </c>
      <c r="AG1939" s="40">
        <f>_xll.qlInterestRateIndexMaturity($AA$21,AF1939,)</f>
        <v>53076</v>
      </c>
      <c r="AH1939" s="43" t="e">
        <f>_xll.qlTenorBasisValue(TenorBasis3M,AF1939,_xll.ohTrigger(trigger,$AA$36))</f>
        <v>#NUM!</v>
      </c>
      <c r="AI1939" s="90" t="e">
        <f>_xll.qlTenorBasisForwardRate(TenorBasis3M,AF1939,_xll.ohTrigger(trigger,$AA$36))</f>
        <v>#NUM!</v>
      </c>
      <c r="AJ1939" s="90">
        <f>_xll.qlIndexFixing($AA$21,$AE1939,TRUE,_xll.ohTrigger(trigger))</f>
        <v>1.5201530976403532E-2</v>
      </c>
      <c r="AK1939" s="43" t="e">
        <f>_xll.qlIndexFixing($AA$6,$AE1939,TRUE,trigger)</f>
        <v>#NUM!</v>
      </c>
      <c r="AL1939" s="45" t="e">
        <f t="shared" si="46"/>
        <v>#NUM!</v>
      </c>
    </row>
    <row r="1940" spans="30:38" x14ac:dyDescent="0.2">
      <c r="AD1940" s="122" t="s">
        <v>88</v>
      </c>
      <c r="AE1940" s="40">
        <f>_xll.qlInterestRateIndexFixingDate($AA$21,AF1940)</f>
        <v>52989</v>
      </c>
      <c r="AF1940" s="40">
        <f>_xll.qlCalendarAdvance(calendar,$AF1939,AD1940,,,trigger)</f>
        <v>52993</v>
      </c>
      <c r="AG1940" s="40">
        <f>_xll.qlInterestRateIndexMaturity($AA$21,AF1940,)</f>
        <v>53080</v>
      </c>
      <c r="AH1940" s="43" t="e">
        <f>_xll.qlTenorBasisValue(TenorBasis3M,AF1940,_xll.ohTrigger(trigger,$AA$36))</f>
        <v>#NUM!</v>
      </c>
      <c r="AI1940" s="90" t="e">
        <f>_xll.qlTenorBasisForwardRate(TenorBasis3M,AF1940,_xll.ohTrigger(trigger,$AA$36))</f>
        <v>#NUM!</v>
      </c>
      <c r="AJ1940" s="90">
        <f>_xll.qlIndexFixing($AA$21,$AE1940,TRUE,_xll.ohTrigger(trigger))</f>
        <v>1.5203414782626209E-2</v>
      </c>
      <c r="AK1940" s="43" t="e">
        <f>_xll.qlIndexFixing($AA$6,$AE1940,TRUE,trigger)</f>
        <v>#NUM!</v>
      </c>
      <c r="AL1940" s="45" t="e">
        <f t="shared" si="46"/>
        <v>#NUM!</v>
      </c>
    </row>
    <row r="1941" spans="30:38" x14ac:dyDescent="0.2">
      <c r="AD1941" s="122" t="s">
        <v>88</v>
      </c>
      <c r="AE1941" s="40">
        <f>_xll.qlInterestRateIndexFixingDate($AA$21,AF1941)</f>
        <v>52996</v>
      </c>
      <c r="AF1941" s="40">
        <f>_xll.qlCalendarAdvance(calendar,$AF1940,AD1941,,,trigger)</f>
        <v>53000</v>
      </c>
      <c r="AG1941" s="40">
        <f>_xll.qlInterestRateIndexMaturity($AA$21,AF1941,)</f>
        <v>53090</v>
      </c>
      <c r="AH1941" s="43" t="e">
        <f>_xll.qlTenorBasisValue(TenorBasis3M,AF1941,_xll.ohTrigger(trigger,$AA$36))</f>
        <v>#NUM!</v>
      </c>
      <c r="AI1941" s="90" t="e">
        <f>_xll.qlTenorBasisForwardRate(TenorBasis3M,AF1941,_xll.ohTrigger(trigger,$AA$36))</f>
        <v>#NUM!</v>
      </c>
      <c r="AJ1941" s="90">
        <f>_xll.qlIndexFixing($AA$21,$AE1941,TRUE,_xll.ohTrigger(trigger))</f>
        <v>1.5208860348272957E-2</v>
      </c>
      <c r="AK1941" s="43" t="e">
        <f>_xll.qlIndexFixing($AA$6,$AE1941,TRUE,trigger)</f>
        <v>#NUM!</v>
      </c>
      <c r="AL1941" s="45" t="e">
        <f t="shared" si="46"/>
        <v>#NUM!</v>
      </c>
    </row>
    <row r="1942" spans="30:38" x14ac:dyDescent="0.2">
      <c r="AD1942" s="122" t="s">
        <v>88</v>
      </c>
      <c r="AE1942" s="40">
        <f>_xll.qlInterestRateIndexFixingDate($AA$21,AF1942)</f>
        <v>53003</v>
      </c>
      <c r="AF1942" s="40">
        <f>_xll.qlCalendarAdvance(calendar,$AF1941,AD1942,,,trigger)</f>
        <v>53007</v>
      </c>
      <c r="AG1942" s="40">
        <f>_xll.qlInterestRateIndexMaturity($AA$21,AF1942,)</f>
        <v>53097</v>
      </c>
      <c r="AH1942" s="43" t="e">
        <f>_xll.qlTenorBasisValue(TenorBasis3M,AF1942,_xll.ohTrigger(trigger,$AA$36))</f>
        <v>#NUM!</v>
      </c>
      <c r="AI1942" s="90" t="e">
        <f>_xll.qlTenorBasisForwardRate(TenorBasis3M,AF1942,_xll.ohTrigger(trigger,$AA$36))</f>
        <v>#NUM!</v>
      </c>
      <c r="AJ1942" s="90">
        <f>_xll.qlIndexFixing($AA$21,$AE1942,TRUE,_xll.ohTrigger(trigger))</f>
        <v>1.5212579357966938E-2</v>
      </c>
      <c r="AK1942" s="43" t="e">
        <f>_xll.qlIndexFixing($AA$6,$AE1942,TRUE,trigger)</f>
        <v>#NUM!</v>
      </c>
      <c r="AL1942" s="45" t="e">
        <f t="shared" si="46"/>
        <v>#NUM!</v>
      </c>
    </row>
    <row r="1943" spans="30:38" x14ac:dyDescent="0.2">
      <c r="AD1943" s="122" t="s">
        <v>88</v>
      </c>
      <c r="AE1943" s="40">
        <f>_xll.qlInterestRateIndexFixingDate($AA$21,AF1943)</f>
        <v>53010</v>
      </c>
      <c r="AF1943" s="40">
        <f>_xll.qlCalendarAdvance(calendar,$AF1942,AD1943,,,trigger)</f>
        <v>53014</v>
      </c>
      <c r="AG1943" s="40">
        <f>_xll.qlInterestRateIndexMaturity($AA$21,AF1943,)</f>
        <v>53104</v>
      </c>
      <c r="AH1943" s="43" t="e">
        <f>_xll.qlTenorBasisValue(TenorBasis3M,AF1943,_xll.ohTrigger(trigger,$AA$36))</f>
        <v>#NUM!</v>
      </c>
      <c r="AI1943" s="90" t="e">
        <f>_xll.qlTenorBasisForwardRate(TenorBasis3M,AF1943,_xll.ohTrigger(trigger,$AA$36))</f>
        <v>#NUM!</v>
      </c>
      <c r="AJ1943" s="90">
        <f>_xll.qlIndexFixing($AA$21,$AE1943,TRUE,_xll.ohTrigger(trigger))</f>
        <v>1.5216334583636915E-2</v>
      </c>
      <c r="AK1943" s="43" t="e">
        <f>_xll.qlIndexFixing($AA$6,$AE1943,TRUE,trigger)</f>
        <v>#NUM!</v>
      </c>
      <c r="AL1943" s="45" t="e">
        <f t="shared" si="46"/>
        <v>#NUM!</v>
      </c>
    </row>
    <row r="1944" spans="30:38" x14ac:dyDescent="0.2">
      <c r="AD1944" s="122" t="s">
        <v>88</v>
      </c>
      <c r="AE1944" s="40">
        <f>_xll.qlInterestRateIndexFixingDate($AA$21,AF1944)</f>
        <v>53017</v>
      </c>
      <c r="AF1944" s="40">
        <f>_xll.qlCalendarAdvance(calendar,$AF1943,AD1944,,,trigger)</f>
        <v>53021</v>
      </c>
      <c r="AG1944" s="40">
        <f>_xll.qlInterestRateIndexMaturity($AA$21,AF1944,)</f>
        <v>53113</v>
      </c>
      <c r="AH1944" s="43" t="e">
        <f>_xll.qlTenorBasisValue(TenorBasis3M,AF1944,_xll.ohTrigger(trigger,$AA$36))</f>
        <v>#NUM!</v>
      </c>
      <c r="AI1944" s="90" t="e">
        <f>_xll.qlTenorBasisForwardRate(TenorBasis3M,AF1944,_xll.ohTrigger(trigger,$AA$36))</f>
        <v>#NUM!</v>
      </c>
      <c r="AJ1944" s="90">
        <f>_xll.qlIndexFixing($AA$21,$AE1944,TRUE,_xll.ohTrigger(trigger))</f>
        <v>1.5221324553812856E-2</v>
      </c>
      <c r="AK1944" s="43" t="e">
        <f>_xll.qlIndexFixing($AA$6,$AE1944,TRUE,trigger)</f>
        <v>#NUM!</v>
      </c>
      <c r="AL1944" s="45" t="e">
        <f t="shared" si="46"/>
        <v>#NUM!</v>
      </c>
    </row>
    <row r="1945" spans="30:38" x14ac:dyDescent="0.2">
      <c r="AD1945" s="122" t="s">
        <v>88</v>
      </c>
      <c r="AE1945" s="40">
        <f>_xll.qlInterestRateIndexFixingDate($AA$21,AF1945)</f>
        <v>53024</v>
      </c>
      <c r="AF1945" s="40">
        <f>_xll.qlCalendarAdvance(calendar,$AF1944,AD1945,,,trigger)</f>
        <v>53028</v>
      </c>
      <c r="AG1945" s="40">
        <f>_xll.qlInterestRateIndexMaturity($AA$21,AF1945,)</f>
        <v>53120</v>
      </c>
      <c r="AH1945" s="43" t="e">
        <f>_xll.qlTenorBasisValue(TenorBasis3M,AF1945,_xll.ohTrigger(trigger,$AA$36))</f>
        <v>#NUM!</v>
      </c>
      <c r="AI1945" s="90" t="e">
        <f>_xll.qlTenorBasisForwardRate(TenorBasis3M,AF1945,_xll.ohTrigger(trigger,$AA$36))</f>
        <v>#NUM!</v>
      </c>
      <c r="AJ1945" s="90">
        <f>_xll.qlIndexFixing($AA$21,$AE1945,TRUE,_xll.ohTrigger(trigger))</f>
        <v>1.5225157709034785E-2</v>
      </c>
      <c r="AK1945" s="43" t="e">
        <f>_xll.qlIndexFixing($AA$6,$AE1945,TRUE,trigger)</f>
        <v>#NUM!</v>
      </c>
      <c r="AL1945" s="45" t="e">
        <f t="shared" si="46"/>
        <v>#NUM!</v>
      </c>
    </row>
    <row r="1946" spans="30:38" x14ac:dyDescent="0.2">
      <c r="AD1946" s="122" t="s">
        <v>88</v>
      </c>
      <c r="AE1946" s="40">
        <f>_xll.qlInterestRateIndexFixingDate($AA$21,AF1946)</f>
        <v>53031</v>
      </c>
      <c r="AF1946" s="40">
        <f>_xll.qlCalendarAdvance(calendar,$AF1945,AD1946,,,trigger)</f>
        <v>53035</v>
      </c>
      <c r="AG1946" s="40">
        <f>_xll.qlInterestRateIndexMaturity($AA$21,AF1946,)</f>
        <v>53127</v>
      </c>
      <c r="AH1946" s="43" t="e">
        <f>_xll.qlTenorBasisValue(TenorBasis3M,AF1946,_xll.ohTrigger(trigger,$AA$36))</f>
        <v>#NUM!</v>
      </c>
      <c r="AI1946" s="90" t="e">
        <f>_xll.qlTenorBasisForwardRate(TenorBasis3M,AF1946,_xll.ohTrigger(trigger,$AA$36))</f>
        <v>#NUM!</v>
      </c>
      <c r="AJ1946" s="90">
        <f>_xll.qlIndexFixing($AA$21,$AE1946,TRUE,_xll.ohTrigger(trigger))</f>
        <v>1.5229027083690254E-2</v>
      </c>
      <c r="AK1946" s="43" t="e">
        <f>_xll.qlIndexFixing($AA$6,$AE1946,TRUE,trigger)</f>
        <v>#NUM!</v>
      </c>
      <c r="AL1946" s="45" t="e">
        <f t="shared" si="46"/>
        <v>#NUM!</v>
      </c>
    </row>
    <row r="1947" spans="30:38" x14ac:dyDescent="0.2">
      <c r="AD1947" s="122" t="s">
        <v>88</v>
      </c>
      <c r="AE1947" s="40">
        <f>_xll.qlInterestRateIndexFixingDate($AA$21,AF1947)</f>
        <v>53038</v>
      </c>
      <c r="AF1947" s="40">
        <f>_xll.qlCalendarAdvance(calendar,$AF1946,AD1947,,,trigger)</f>
        <v>53042</v>
      </c>
      <c r="AG1947" s="40">
        <f>_xll.qlInterestRateIndexMaturity($AA$21,AF1947,)</f>
        <v>53134</v>
      </c>
      <c r="AH1947" s="43" t="e">
        <f>_xll.qlTenorBasisValue(TenorBasis3M,AF1947,_xll.ohTrigger(trigger,$AA$36))</f>
        <v>#NUM!</v>
      </c>
      <c r="AI1947" s="90" t="e">
        <f>_xll.qlTenorBasisForwardRate(TenorBasis3M,AF1947,_xll.ohTrigger(trigger,$AA$36))</f>
        <v>#NUM!</v>
      </c>
      <c r="AJ1947" s="90">
        <f>_xll.qlIndexFixing($AA$21,$AE1947,TRUE,_xll.ohTrigger(trigger))</f>
        <v>1.5232932677890476E-2</v>
      </c>
      <c r="AK1947" s="43" t="e">
        <f>_xll.qlIndexFixing($AA$6,$AE1947,TRUE,trigger)</f>
        <v>#NUM!</v>
      </c>
      <c r="AL1947" s="45" t="e">
        <f t="shared" si="46"/>
        <v>#NUM!</v>
      </c>
    </row>
    <row r="1948" spans="30:38" x14ac:dyDescent="0.2">
      <c r="AD1948" s="122" t="s">
        <v>88</v>
      </c>
      <c r="AE1948" s="40">
        <f>_xll.qlInterestRateIndexFixingDate($AA$21,AF1948)</f>
        <v>53045</v>
      </c>
      <c r="AF1948" s="40">
        <f>_xll.qlCalendarAdvance(calendar,$AF1947,AD1948,,,trigger)</f>
        <v>53049</v>
      </c>
      <c r="AG1948" s="40">
        <f>_xll.qlInterestRateIndexMaturity($AA$21,AF1948,)</f>
        <v>53141</v>
      </c>
      <c r="AH1948" s="43" t="e">
        <f>_xll.qlTenorBasisValue(TenorBasis3M,AF1948,_xll.ohTrigger(trigger,$AA$36))</f>
        <v>#NUM!</v>
      </c>
      <c r="AI1948" s="90" t="e">
        <f>_xll.qlTenorBasisForwardRate(TenorBasis3M,AF1948,_xll.ohTrigger(trigger,$AA$36))</f>
        <v>#NUM!</v>
      </c>
      <c r="AJ1948" s="90">
        <f>_xll.qlIndexFixing($AA$21,$AE1948,TRUE,_xll.ohTrigger(trigger))</f>
        <v>1.5236874491741454E-2</v>
      </c>
      <c r="AK1948" s="43" t="e">
        <f>_xll.qlIndexFixing($AA$6,$AE1948,TRUE,trigger)</f>
        <v>#NUM!</v>
      </c>
      <c r="AL1948" s="45" t="e">
        <f t="shared" si="46"/>
        <v>#NUM!</v>
      </c>
    </row>
    <row r="1949" spans="30:38" x14ac:dyDescent="0.2">
      <c r="AD1949" s="122" t="s">
        <v>88</v>
      </c>
      <c r="AE1949" s="40">
        <f>_xll.qlInterestRateIndexFixingDate($AA$21,AF1949)</f>
        <v>53052</v>
      </c>
      <c r="AF1949" s="40">
        <f>_xll.qlCalendarAdvance(calendar,$AF1948,AD1949,,,trigger)</f>
        <v>53056</v>
      </c>
      <c r="AG1949" s="40">
        <f>_xll.qlInterestRateIndexMaturity($AA$21,AF1949,)</f>
        <v>53147</v>
      </c>
      <c r="AH1949" s="43" t="e">
        <f>_xll.qlTenorBasisValue(TenorBasis3M,AF1949,_xll.ohTrigger(trigger,$AA$36))</f>
        <v>#NUM!</v>
      </c>
      <c r="AI1949" s="90" t="e">
        <f>_xll.qlTenorBasisForwardRate(TenorBasis3M,AF1949,_xll.ohTrigger(trigger,$AA$36))</f>
        <v>#NUM!</v>
      </c>
      <c r="AJ1949" s="90">
        <f>_xll.qlIndexFixing($AA$21,$AE1949,TRUE,_xll.ohTrigger(trigger))</f>
        <v>1.5240239362083612E-2</v>
      </c>
      <c r="AK1949" s="43" t="e">
        <f>_xll.qlIndexFixing($AA$6,$AE1949,TRUE,trigger)</f>
        <v>#NUM!</v>
      </c>
      <c r="AL1949" s="45" t="e">
        <f t="shared" si="46"/>
        <v>#NUM!</v>
      </c>
    </row>
    <row r="1950" spans="30:38" x14ac:dyDescent="0.2">
      <c r="AD1950" s="122" t="s">
        <v>88</v>
      </c>
      <c r="AE1950" s="40">
        <f>_xll.qlInterestRateIndexFixingDate($AA$21,AF1950)</f>
        <v>53057</v>
      </c>
      <c r="AF1950" s="40">
        <f>_xll.qlCalendarAdvance(calendar,$AF1949,AD1950,,,trigger)</f>
        <v>53063</v>
      </c>
      <c r="AG1950" s="40">
        <f>_xll.qlInterestRateIndexMaturity($AA$21,AF1950,)</f>
        <v>53154</v>
      </c>
      <c r="AH1950" s="43" t="e">
        <f>_xll.qlTenorBasisValue(TenorBasis3M,AF1950,_xll.ohTrigger(trigger,$AA$36))</f>
        <v>#NUM!</v>
      </c>
      <c r="AI1950" s="90" t="e">
        <f>_xll.qlTenorBasisForwardRate(TenorBasis3M,AF1950,_xll.ohTrigger(trigger,$AA$36))</f>
        <v>#NUM!</v>
      </c>
      <c r="AJ1950" s="90">
        <f>_xll.qlIndexFixing($AA$21,$AE1950,TRUE,_xll.ohTrigger(trigger))</f>
        <v>1.5244250858898339E-2</v>
      </c>
      <c r="AK1950" s="43" t="e">
        <f>_xll.qlIndexFixing($AA$6,$AE1950,TRUE,trigger)</f>
        <v>#NUM!</v>
      </c>
      <c r="AL1950" s="45" t="e">
        <f t="shared" si="46"/>
        <v>#NUM!</v>
      </c>
    </row>
    <row r="1951" spans="30:38" x14ac:dyDescent="0.2">
      <c r="AD1951" s="122" t="s">
        <v>88</v>
      </c>
      <c r="AE1951" s="40">
        <f>_xll.qlInterestRateIndexFixingDate($AA$21,AF1951)</f>
        <v>53066</v>
      </c>
      <c r="AF1951" s="40">
        <f>_xll.qlCalendarAdvance(calendar,$AF1950,AD1951,,,trigger)</f>
        <v>53070</v>
      </c>
      <c r="AG1951" s="40">
        <f>_xll.qlInterestRateIndexMaturity($AA$21,AF1951,)</f>
        <v>53161</v>
      </c>
      <c r="AH1951" s="43" t="e">
        <f>_xll.qlTenorBasisValue(TenorBasis3M,AF1951,_xll.ohTrigger(trigger,$AA$36))</f>
        <v>#NUM!</v>
      </c>
      <c r="AI1951" s="90" t="e">
        <f>_xll.qlTenorBasisForwardRate(TenorBasis3M,AF1951,_xll.ohTrigger(trigger,$AA$36))</f>
        <v>#NUM!</v>
      </c>
      <c r="AJ1951" s="90">
        <f>_xll.qlIndexFixing($AA$21,$AE1951,TRUE,_xll.ohTrigger(trigger))</f>
        <v>1.5248298574111018E-2</v>
      </c>
      <c r="AK1951" s="43" t="e">
        <f>_xll.qlIndexFixing($AA$6,$AE1951,TRUE,trigger)</f>
        <v>#NUM!</v>
      </c>
      <c r="AL1951" s="45" t="e">
        <f t="shared" si="46"/>
        <v>#NUM!</v>
      </c>
    </row>
    <row r="1952" spans="30:38" x14ac:dyDescent="0.2">
      <c r="AD1952" s="122" t="s">
        <v>88</v>
      </c>
      <c r="AE1952" s="40">
        <f>_xll.qlInterestRateIndexFixingDate($AA$21,AF1952)</f>
        <v>53073</v>
      </c>
      <c r="AF1952" s="40">
        <f>_xll.qlCalendarAdvance(calendar,$AF1951,AD1952,,,trigger)</f>
        <v>53077</v>
      </c>
      <c r="AG1952" s="40">
        <f>_xll.qlInterestRateIndexMaturity($AA$21,AF1952,)</f>
        <v>53168</v>
      </c>
      <c r="AH1952" s="43" t="e">
        <f>_xll.qlTenorBasisValue(TenorBasis3M,AF1952,_xll.ohTrigger(trigger,$AA$36))</f>
        <v>#NUM!</v>
      </c>
      <c r="AI1952" s="90" t="e">
        <f>_xll.qlTenorBasisForwardRate(TenorBasis3M,AF1952,_xll.ohTrigger(trigger,$AA$36))</f>
        <v>#NUM!</v>
      </c>
      <c r="AJ1952" s="90">
        <f>_xll.qlIndexFixing($AA$21,$AE1952,TRUE,_xll.ohTrigger(trigger))</f>
        <v>1.5252382507832327E-2</v>
      </c>
      <c r="AK1952" s="43" t="e">
        <f>_xll.qlIndexFixing($AA$6,$AE1952,TRUE,trigger)</f>
        <v>#NUM!</v>
      </c>
      <c r="AL1952" s="45" t="e">
        <f t="shared" si="46"/>
        <v>#NUM!</v>
      </c>
    </row>
    <row r="1953" spans="30:38" x14ac:dyDescent="0.2">
      <c r="AD1953" s="122" t="s">
        <v>88</v>
      </c>
      <c r="AE1953" s="40">
        <f>_xll.qlInterestRateIndexFixingDate($AA$21,AF1953)</f>
        <v>53079</v>
      </c>
      <c r="AF1953" s="40">
        <f>_xll.qlCalendarAdvance(calendar,$AF1952,AD1953,,,trigger)</f>
        <v>53084</v>
      </c>
      <c r="AG1953" s="40">
        <f>_xll.qlInterestRateIndexMaturity($AA$21,AF1953,)</f>
        <v>53176</v>
      </c>
      <c r="AH1953" s="43" t="e">
        <f>_xll.qlTenorBasisValue(TenorBasis3M,AF1953,_xll.ohTrigger(trigger,$AA$36))</f>
        <v>#NUM!</v>
      </c>
      <c r="AI1953" s="90" t="e">
        <f>_xll.qlTenorBasisForwardRate(TenorBasis3M,AF1953,_xll.ohTrigger(trigger,$AA$36))</f>
        <v>#NUM!</v>
      </c>
      <c r="AJ1953" s="90">
        <f>_xll.qlIndexFixing($AA$21,$AE1953,TRUE,_xll.ohTrigger(trigger))</f>
        <v>1.5257126859609407E-2</v>
      </c>
      <c r="AK1953" s="43" t="e">
        <f>_xll.qlIndexFixing($AA$6,$AE1953,TRUE,trigger)</f>
        <v>#NUM!</v>
      </c>
      <c r="AL1953" s="45" t="e">
        <f t="shared" si="46"/>
        <v>#NUM!</v>
      </c>
    </row>
    <row r="1954" spans="30:38" x14ac:dyDescent="0.2">
      <c r="AD1954" s="122" t="s">
        <v>88</v>
      </c>
      <c r="AE1954" s="40">
        <f>_xll.qlInterestRateIndexFixingDate($AA$21,AF1954)</f>
        <v>53087</v>
      </c>
      <c r="AF1954" s="40">
        <f>_xll.qlCalendarAdvance(calendar,$AF1953,AD1954,,,trigger)</f>
        <v>53091</v>
      </c>
      <c r="AG1954" s="40">
        <f>_xll.qlInterestRateIndexMaturity($AA$21,AF1954,)</f>
        <v>53183</v>
      </c>
      <c r="AH1954" s="43" t="e">
        <f>_xll.qlTenorBasisValue(TenorBasis3M,AF1954,_xll.ohTrigger(trigger,$AA$36))</f>
        <v>#NUM!</v>
      </c>
      <c r="AI1954" s="90" t="e">
        <f>_xll.qlTenorBasisForwardRate(TenorBasis3M,AF1954,_xll.ohTrigger(trigger,$AA$36))</f>
        <v>#NUM!</v>
      </c>
      <c r="AJ1954" s="90">
        <f>_xll.qlIndexFixing($AA$21,$AE1954,TRUE,_xll.ohTrigger(trigger))</f>
        <v>1.5261285993690024E-2</v>
      </c>
      <c r="AK1954" s="43" t="e">
        <f>_xll.qlIndexFixing($AA$6,$AE1954,TRUE,trigger)</f>
        <v>#NUM!</v>
      </c>
      <c r="AL1954" s="45" t="e">
        <f t="shared" si="46"/>
        <v>#NUM!</v>
      </c>
    </row>
    <row r="1955" spans="30:38" x14ac:dyDescent="0.2">
      <c r="AD1955" s="122" t="s">
        <v>88</v>
      </c>
      <c r="AE1955" s="40">
        <f>_xll.qlInterestRateIndexFixingDate($AA$21,AF1955)</f>
        <v>53094</v>
      </c>
      <c r="AF1955" s="40">
        <f>_xll.qlCalendarAdvance(calendar,$AF1954,AD1955,,,trigger)</f>
        <v>53098</v>
      </c>
      <c r="AG1955" s="40">
        <f>_xll.qlInterestRateIndexMaturity($AA$21,AF1955,)</f>
        <v>53190</v>
      </c>
      <c r="AH1955" s="43" t="e">
        <f>_xll.qlTenorBasisValue(TenorBasis3M,AF1955,_xll.ohTrigger(trigger,$AA$36))</f>
        <v>#NUM!</v>
      </c>
      <c r="AI1955" s="90" t="e">
        <f>_xll.qlTenorBasisForwardRate(TenorBasis3M,AF1955,_xll.ohTrigger(trigger,$AA$36))</f>
        <v>#NUM!</v>
      </c>
      <c r="AJ1955" s="90">
        <f>_xll.qlIndexFixing($AA$21,$AE1955,TRUE,_xll.ohTrigger(trigger))</f>
        <v>1.5265481348205987E-2</v>
      </c>
      <c r="AK1955" s="43" t="e">
        <f>_xll.qlIndexFixing($AA$6,$AE1955,TRUE,trigger)</f>
        <v>#NUM!</v>
      </c>
      <c r="AL1955" s="45" t="e">
        <f t="shared" si="46"/>
        <v>#NUM!</v>
      </c>
    </row>
    <row r="1956" spans="30:38" x14ac:dyDescent="0.2">
      <c r="AD1956" s="122" t="s">
        <v>88</v>
      </c>
      <c r="AE1956" s="40">
        <f>_xll.qlInterestRateIndexFixingDate($AA$21,AF1956)</f>
        <v>53101</v>
      </c>
      <c r="AF1956" s="40">
        <f>_xll.qlCalendarAdvance(calendar,$AF1955,AD1956,,,trigger)</f>
        <v>53105</v>
      </c>
      <c r="AG1956" s="40">
        <f>_xll.qlInterestRateIndexMaturity($AA$21,AF1956,)</f>
        <v>53197</v>
      </c>
      <c r="AH1956" s="43" t="e">
        <f>_xll.qlTenorBasisValue(TenorBasis3M,AF1956,_xll.ohTrigger(trigger,$AA$36))</f>
        <v>#NUM!</v>
      </c>
      <c r="AI1956" s="90" t="e">
        <f>_xll.qlTenorBasisForwardRate(TenorBasis3M,AF1956,_xll.ohTrigger(trigger,$AA$36))</f>
        <v>#NUM!</v>
      </c>
      <c r="AJ1956" s="90">
        <f>_xll.qlIndexFixing($AA$21,$AE1956,TRUE,_xll.ohTrigger(trigger))</f>
        <v>1.5269712923273728E-2</v>
      </c>
      <c r="AK1956" s="43" t="e">
        <f>_xll.qlIndexFixing($AA$6,$AE1956,TRUE,trigger)</f>
        <v>#NUM!</v>
      </c>
      <c r="AL1956" s="45" t="e">
        <f t="shared" si="46"/>
        <v>#NUM!</v>
      </c>
    </row>
    <row r="1957" spans="30:38" x14ac:dyDescent="0.2">
      <c r="AD1957" s="122" t="s">
        <v>88</v>
      </c>
      <c r="AE1957" s="40">
        <f>_xll.qlInterestRateIndexFixingDate($AA$21,AF1957)</f>
        <v>53108</v>
      </c>
      <c r="AF1957" s="40">
        <f>_xll.qlCalendarAdvance(calendar,$AF1956,AD1957,,,trigger)</f>
        <v>53112</v>
      </c>
      <c r="AG1957" s="40">
        <f>_xll.qlInterestRateIndexMaturity($AA$21,AF1957,)</f>
        <v>53204</v>
      </c>
      <c r="AH1957" s="43" t="e">
        <f>_xll.qlTenorBasisValue(TenorBasis3M,AF1957,_xll.ohTrigger(trigger,$AA$36))</f>
        <v>#NUM!</v>
      </c>
      <c r="AI1957" s="90" t="e">
        <f>_xll.qlTenorBasisForwardRate(TenorBasis3M,AF1957,_xll.ohTrigger(trigger,$AA$36))</f>
        <v>#NUM!</v>
      </c>
      <c r="AJ1957" s="90">
        <f>_xll.qlIndexFixing($AA$21,$AE1957,TRUE,_xll.ohTrigger(trigger))</f>
        <v>1.5273980719008802E-2</v>
      </c>
      <c r="AK1957" s="43" t="e">
        <f>_xll.qlIndexFixing($AA$6,$AE1957,TRUE,trigger)</f>
        <v>#NUM!</v>
      </c>
      <c r="AL1957" s="45" t="e">
        <f t="shared" si="46"/>
        <v>#NUM!</v>
      </c>
    </row>
    <row r="1958" spans="30:38" x14ac:dyDescent="0.2">
      <c r="AD1958" s="122" t="s">
        <v>88</v>
      </c>
      <c r="AE1958" s="40">
        <f>_xll.qlInterestRateIndexFixingDate($AA$21,AF1958)</f>
        <v>53115</v>
      </c>
      <c r="AF1958" s="40">
        <f>_xll.qlCalendarAdvance(calendar,$AF1957,AD1958,,,trigger)</f>
        <v>53119</v>
      </c>
      <c r="AG1958" s="40">
        <f>_xll.qlInterestRateIndexMaturity($AA$21,AF1958,)</f>
        <v>53211</v>
      </c>
      <c r="AH1958" s="43" t="e">
        <f>_xll.qlTenorBasisValue(TenorBasis3M,AF1958,_xll.ohTrigger(trigger,$AA$36))</f>
        <v>#NUM!</v>
      </c>
      <c r="AI1958" s="90" t="e">
        <f>_xll.qlTenorBasisForwardRate(TenorBasis3M,AF1958,_xll.ohTrigger(trigger,$AA$36))</f>
        <v>#NUM!</v>
      </c>
      <c r="AJ1958" s="90">
        <f>_xll.qlIndexFixing($AA$21,$AE1958,TRUE,_xll.ohTrigger(trigger))</f>
        <v>1.5278284735530246E-2</v>
      </c>
      <c r="AK1958" s="43" t="e">
        <f>_xll.qlIndexFixing($AA$6,$AE1958,TRUE,trigger)</f>
        <v>#NUM!</v>
      </c>
      <c r="AL1958" s="45" t="e">
        <f t="shared" si="46"/>
        <v>#NUM!</v>
      </c>
    </row>
    <row r="1959" spans="30:38" x14ac:dyDescent="0.2">
      <c r="AD1959" s="122" t="s">
        <v>88</v>
      </c>
      <c r="AE1959" s="40">
        <f>_xll.qlInterestRateIndexFixingDate($AA$21,AF1959)</f>
        <v>53122</v>
      </c>
      <c r="AF1959" s="40">
        <f>_xll.qlCalendarAdvance(calendar,$AF1958,AD1959,,,trigger)</f>
        <v>53126</v>
      </c>
      <c r="AG1959" s="40">
        <f>_xll.qlInterestRateIndexMaturity($AA$21,AF1959,)</f>
        <v>53218</v>
      </c>
      <c r="AH1959" s="43" t="e">
        <f>_xll.qlTenorBasisValue(TenorBasis3M,AF1959,_xll.ohTrigger(trigger,$AA$36))</f>
        <v>#NUM!</v>
      </c>
      <c r="AI1959" s="90" t="e">
        <f>_xll.qlTenorBasisForwardRate(TenorBasis3M,AF1959,_xll.ohTrigger(trigger,$AA$36))</f>
        <v>#NUM!</v>
      </c>
      <c r="AJ1959" s="90">
        <f>_xll.qlIndexFixing($AA$21,$AE1959,TRUE,_xll.ohTrigger(trigger))</f>
        <v>1.5282624972958833E-2</v>
      </c>
      <c r="AK1959" s="43" t="e">
        <f>_xll.qlIndexFixing($AA$6,$AE1959,TRUE,trigger)</f>
        <v>#NUM!</v>
      </c>
      <c r="AL1959" s="45" t="e">
        <f t="shared" si="46"/>
        <v>#NUM!</v>
      </c>
    </row>
    <row r="1960" spans="30:38" x14ac:dyDescent="0.2">
      <c r="AD1960" s="122" t="s">
        <v>88</v>
      </c>
      <c r="AE1960" s="40">
        <f>_xll.qlInterestRateIndexFixingDate($AA$21,AF1960)</f>
        <v>53129</v>
      </c>
      <c r="AF1960" s="40">
        <f>_xll.qlCalendarAdvance(calendar,$AF1959,AD1960,,,trigger)</f>
        <v>53133</v>
      </c>
      <c r="AG1960" s="40">
        <f>_xll.qlInterestRateIndexMaturity($AA$21,AF1960,)</f>
        <v>53225</v>
      </c>
      <c r="AH1960" s="43" t="e">
        <f>_xll.qlTenorBasisValue(TenorBasis3M,AF1960,_xll.ohTrigger(trigger,$AA$36))</f>
        <v>#NUM!</v>
      </c>
      <c r="AI1960" s="90" t="e">
        <f>_xll.qlTenorBasisForwardRate(TenorBasis3M,AF1960,_xll.ohTrigger(trigger,$AA$36))</f>
        <v>#NUM!</v>
      </c>
      <c r="AJ1960" s="90">
        <f>_xll.qlIndexFixing($AA$21,$AE1960,TRUE,_xll.ohTrigger(trigger))</f>
        <v>1.5287001431410993E-2</v>
      </c>
      <c r="AK1960" s="43" t="e">
        <f>_xll.qlIndexFixing($AA$6,$AE1960,TRUE,trigger)</f>
        <v>#NUM!</v>
      </c>
      <c r="AL1960" s="45" t="e">
        <f t="shared" si="46"/>
        <v>#NUM!</v>
      </c>
    </row>
    <row r="1961" spans="30:38" x14ac:dyDescent="0.2">
      <c r="AD1961" s="122" t="s">
        <v>88</v>
      </c>
      <c r="AE1961" s="40">
        <f>_xll.qlInterestRateIndexFixingDate($AA$21,AF1961)</f>
        <v>53136</v>
      </c>
      <c r="AF1961" s="40">
        <f>_xll.qlCalendarAdvance(calendar,$AF1960,AD1961,,,trigger)</f>
        <v>53140</v>
      </c>
      <c r="AG1961" s="40">
        <f>_xll.qlInterestRateIndexMaturity($AA$21,AF1961,)</f>
        <v>53232</v>
      </c>
      <c r="AH1961" s="43" t="e">
        <f>_xll.qlTenorBasisValue(TenorBasis3M,AF1961,_xll.ohTrigger(trigger,$AA$36))</f>
        <v>#NUM!</v>
      </c>
      <c r="AI1961" s="90" t="e">
        <f>_xll.qlTenorBasisForwardRate(TenorBasis3M,AF1961,_xll.ohTrigger(trigger,$AA$36))</f>
        <v>#NUM!</v>
      </c>
      <c r="AJ1961" s="90">
        <f>_xll.qlIndexFixing($AA$21,$AE1961,TRUE,_xll.ohTrigger(trigger))</f>
        <v>1.5291414111010104E-2</v>
      </c>
      <c r="AK1961" s="43" t="e">
        <f>_xll.qlIndexFixing($AA$6,$AE1961,TRUE,trigger)</f>
        <v>#NUM!</v>
      </c>
      <c r="AL1961" s="45" t="e">
        <f t="shared" si="46"/>
        <v>#NUM!</v>
      </c>
    </row>
    <row r="1962" spans="30:38" x14ac:dyDescent="0.2">
      <c r="AD1962" s="122" t="s">
        <v>88</v>
      </c>
      <c r="AE1962" s="40">
        <f>_xll.qlInterestRateIndexFixingDate($AA$21,AF1962)</f>
        <v>53143</v>
      </c>
      <c r="AF1962" s="40">
        <f>_xll.qlCalendarAdvance(calendar,$AF1961,AD1962,,,trigger)</f>
        <v>53147</v>
      </c>
      <c r="AG1962" s="40">
        <f>_xll.qlInterestRateIndexMaturity($AA$21,AF1962,)</f>
        <v>53239</v>
      </c>
      <c r="AH1962" s="43" t="e">
        <f>_xll.qlTenorBasisValue(TenorBasis3M,AF1962,_xll.ohTrigger(trigger,$AA$36))</f>
        <v>#NUM!</v>
      </c>
      <c r="AI1962" s="90" t="e">
        <f>_xll.qlTenorBasisForwardRate(TenorBasis3M,AF1962,_xll.ohTrigger(trigger,$AA$36))</f>
        <v>#NUM!</v>
      </c>
      <c r="AJ1962" s="90">
        <f>_xll.qlIndexFixing($AA$21,$AE1962,TRUE,_xll.ohTrigger(trigger))</f>
        <v>1.5295862991546245E-2</v>
      </c>
      <c r="AK1962" s="43" t="e">
        <f>_xll.qlIndexFixing($AA$6,$AE1962,TRUE,trigger)</f>
        <v>#NUM!</v>
      </c>
      <c r="AL1962" s="45" t="e">
        <f t="shared" si="46"/>
        <v>#NUM!</v>
      </c>
    </row>
    <row r="1963" spans="30:38" x14ac:dyDescent="0.2">
      <c r="AD1963" s="122" t="s">
        <v>88</v>
      </c>
      <c r="AE1963" s="40">
        <f>_xll.qlInterestRateIndexFixingDate($AA$21,AF1963)</f>
        <v>53150</v>
      </c>
      <c r="AF1963" s="40">
        <f>_xll.qlCalendarAdvance(calendar,$AF1962,AD1963,,,trigger)</f>
        <v>53154</v>
      </c>
      <c r="AG1963" s="40">
        <f>_xll.qlInterestRateIndexMaturity($AA$21,AF1963,)</f>
        <v>53246</v>
      </c>
      <c r="AH1963" s="43" t="e">
        <f>_xll.qlTenorBasisValue(TenorBasis3M,AF1963,_xll.ohTrigger(trigger,$AA$36))</f>
        <v>#NUM!</v>
      </c>
      <c r="AI1963" s="90" t="e">
        <f>_xll.qlTenorBasisForwardRate(TenorBasis3M,AF1963,_xll.ohTrigger(trigger,$AA$36))</f>
        <v>#NUM!</v>
      </c>
      <c r="AJ1963" s="90">
        <f>_xll.qlIndexFixing($AA$21,$AE1963,TRUE,_xll.ohTrigger(trigger))</f>
        <v>1.5300346281551575E-2</v>
      </c>
      <c r="AK1963" s="43" t="e">
        <f>_xll.qlIndexFixing($AA$6,$AE1963,TRUE,trigger)</f>
        <v>#NUM!</v>
      </c>
      <c r="AL1963" s="45" t="e">
        <f t="shared" si="46"/>
        <v>#NUM!</v>
      </c>
    </row>
    <row r="1964" spans="30:38" x14ac:dyDescent="0.2">
      <c r="AD1964" s="122" t="s">
        <v>88</v>
      </c>
      <c r="AE1964" s="40">
        <f>_xll.qlInterestRateIndexFixingDate($AA$21,AF1964)</f>
        <v>53157</v>
      </c>
      <c r="AF1964" s="40">
        <f>_xll.qlCalendarAdvance(calendar,$AF1963,AD1964,,,trigger)</f>
        <v>53161</v>
      </c>
      <c r="AG1964" s="40">
        <f>_xll.qlInterestRateIndexMaturity($AA$21,AF1964,)</f>
        <v>53253</v>
      </c>
      <c r="AH1964" s="43" t="e">
        <f>_xll.qlTenorBasisValue(TenorBasis3M,AF1964,_xll.ohTrigger(trigger,$AA$36))</f>
        <v>#NUM!</v>
      </c>
      <c r="AI1964" s="90" t="e">
        <f>_xll.qlTenorBasisForwardRate(TenorBasis3M,AF1964,_xll.ohTrigger(trigger,$AA$36))</f>
        <v>#NUM!</v>
      </c>
      <c r="AJ1964" s="90">
        <f>_xll.qlIndexFixing($AA$21,$AE1964,TRUE,_xll.ohTrigger(trigger))</f>
        <v>1.530485906887019E-2</v>
      </c>
      <c r="AK1964" s="43" t="e">
        <f>_xll.qlIndexFixing($AA$6,$AE1964,TRUE,trigger)</f>
        <v>#NUM!</v>
      </c>
      <c r="AL1964" s="45" t="e">
        <f t="shared" si="46"/>
        <v>#NUM!</v>
      </c>
    </row>
    <row r="1965" spans="30:38" x14ac:dyDescent="0.2">
      <c r="AD1965" s="122" t="s">
        <v>88</v>
      </c>
      <c r="AE1965" s="40">
        <f>_xll.qlInterestRateIndexFixingDate($AA$21,AF1965)</f>
        <v>53164</v>
      </c>
      <c r="AF1965" s="40">
        <f>_xll.qlCalendarAdvance(calendar,$AF1964,AD1965,,,trigger)</f>
        <v>53168</v>
      </c>
      <c r="AG1965" s="40">
        <f>_xll.qlInterestRateIndexMaturity($AA$21,AF1965,)</f>
        <v>53260</v>
      </c>
      <c r="AH1965" s="43" t="e">
        <f>_xll.qlTenorBasisValue(TenorBasis3M,AF1965,_xll.ohTrigger(trigger,$AA$36))</f>
        <v>#NUM!</v>
      </c>
      <c r="AI1965" s="90" t="e">
        <f>_xll.qlTenorBasisForwardRate(TenorBasis3M,AF1965,_xll.ohTrigger(trigger,$AA$36))</f>
        <v>#NUM!</v>
      </c>
      <c r="AJ1965" s="90">
        <f>_xll.qlIndexFixing($AA$21,$AE1965,TRUE,_xll.ohTrigger(trigger))</f>
        <v>1.530939612366553E-2</v>
      </c>
      <c r="AK1965" s="43" t="e">
        <f>_xll.qlIndexFixing($AA$6,$AE1965,TRUE,trigger)</f>
        <v>#NUM!</v>
      </c>
      <c r="AL1965" s="45" t="e">
        <f t="shared" si="46"/>
        <v>#NUM!</v>
      </c>
    </row>
    <row r="1966" spans="30:38" x14ac:dyDescent="0.2">
      <c r="AD1966" s="122" t="s">
        <v>88</v>
      </c>
      <c r="AE1966" s="40">
        <f>_xll.qlInterestRateIndexFixingDate($AA$21,AF1966)</f>
        <v>53171</v>
      </c>
      <c r="AF1966" s="40">
        <f>_xll.qlCalendarAdvance(calendar,$AF1965,AD1966,,,trigger)</f>
        <v>53175</v>
      </c>
      <c r="AG1966" s="40">
        <f>_xll.qlInterestRateIndexMaturity($AA$21,AF1966,)</f>
        <v>53267</v>
      </c>
      <c r="AH1966" s="43" t="e">
        <f>_xll.qlTenorBasisValue(TenorBasis3M,AF1966,_xll.ohTrigger(trigger,$AA$36))</f>
        <v>#NUM!</v>
      </c>
      <c r="AI1966" s="90" t="e">
        <f>_xll.qlTenorBasisForwardRate(TenorBasis3M,AF1966,_xll.ohTrigger(trigger,$AA$36))</f>
        <v>#NUM!</v>
      </c>
      <c r="AJ1966" s="90">
        <f>_xll.qlIndexFixing($AA$21,$AE1966,TRUE,_xll.ohTrigger(trigger))</f>
        <v>1.5313952216074095E-2</v>
      </c>
      <c r="AK1966" s="43" t="e">
        <f>_xll.qlIndexFixing($AA$6,$AE1966,TRUE,trigger)</f>
        <v>#NUM!</v>
      </c>
      <c r="AL1966" s="45" t="e">
        <f t="shared" si="46"/>
        <v>#NUM!</v>
      </c>
    </row>
    <row r="1967" spans="30:38" x14ac:dyDescent="0.2">
      <c r="AD1967" s="122" t="s">
        <v>88</v>
      </c>
      <c r="AE1967" s="40">
        <f>_xll.qlInterestRateIndexFixingDate($AA$21,AF1967)</f>
        <v>53178</v>
      </c>
      <c r="AF1967" s="40">
        <f>_xll.qlCalendarAdvance(calendar,$AF1966,AD1967,,,trigger)</f>
        <v>53182</v>
      </c>
      <c r="AG1967" s="40">
        <f>_xll.qlInterestRateIndexMaturity($AA$21,AF1967,)</f>
        <v>53274</v>
      </c>
      <c r="AH1967" s="43" t="e">
        <f>_xll.qlTenorBasisValue(TenorBasis3M,AF1967,_xll.ohTrigger(trigger,$AA$36))</f>
        <v>#NUM!</v>
      </c>
      <c r="AI1967" s="90" t="e">
        <f>_xll.qlTenorBasisForwardRate(TenorBasis3M,AF1967,_xll.ohTrigger(trigger,$AA$36))</f>
        <v>#NUM!</v>
      </c>
      <c r="AJ1967" s="90">
        <f>_xll.qlIndexFixing($AA$21,$AE1967,TRUE,_xll.ohTrigger(trigger))</f>
        <v>1.5318522116215877E-2</v>
      </c>
      <c r="AK1967" s="43" t="e">
        <f>_xll.qlIndexFixing($AA$6,$AE1967,TRUE,trigger)</f>
        <v>#NUM!</v>
      </c>
      <c r="AL1967" s="45" t="e">
        <f t="shared" si="46"/>
        <v>#NUM!</v>
      </c>
    </row>
    <row r="1968" spans="30:38" x14ac:dyDescent="0.2">
      <c r="AD1968" s="122" t="s">
        <v>88</v>
      </c>
      <c r="AE1968" s="40">
        <f>_xll.qlInterestRateIndexFixingDate($AA$21,AF1968)</f>
        <v>53185</v>
      </c>
      <c r="AF1968" s="40">
        <f>_xll.qlCalendarAdvance(calendar,$AF1967,AD1968,,,trigger)</f>
        <v>53189</v>
      </c>
      <c r="AG1968" s="40">
        <f>_xll.qlInterestRateIndexMaturity($AA$21,AF1968,)</f>
        <v>53281</v>
      </c>
      <c r="AH1968" s="43" t="e">
        <f>_xll.qlTenorBasisValue(TenorBasis3M,AF1968,_xll.ohTrigger(trigger,$AA$36))</f>
        <v>#NUM!</v>
      </c>
      <c r="AI1968" s="90" t="e">
        <f>_xll.qlTenorBasisForwardRate(TenorBasis3M,AF1968,_xll.ohTrigger(trigger,$AA$36))</f>
        <v>#NUM!</v>
      </c>
      <c r="AJ1968" s="90">
        <f>_xll.qlIndexFixing($AA$21,$AE1968,TRUE,_xll.ohTrigger(trigger))</f>
        <v>1.5323100594180459E-2</v>
      </c>
      <c r="AK1968" s="43" t="e">
        <f>_xll.qlIndexFixing($AA$6,$AE1968,TRUE,trigger)</f>
        <v>#NUM!</v>
      </c>
      <c r="AL1968" s="45" t="e">
        <f t="shared" si="46"/>
        <v>#NUM!</v>
      </c>
    </row>
    <row r="1969" spans="30:38" x14ac:dyDescent="0.2">
      <c r="AD1969" s="122" t="s">
        <v>88</v>
      </c>
      <c r="AE1969" s="40">
        <f>_xll.qlInterestRateIndexFixingDate($AA$21,AF1969)</f>
        <v>53192</v>
      </c>
      <c r="AF1969" s="40">
        <f>_xll.qlCalendarAdvance(calendar,$AF1968,AD1969,,,trigger)</f>
        <v>53196</v>
      </c>
      <c r="AG1969" s="40">
        <f>_xll.qlInterestRateIndexMaturity($AA$21,AF1969,)</f>
        <v>53288</v>
      </c>
      <c r="AH1969" s="43" t="e">
        <f>_xll.qlTenorBasisValue(TenorBasis3M,AF1969,_xll.ohTrigger(trigger,$AA$36))</f>
        <v>#NUM!</v>
      </c>
      <c r="AI1969" s="90" t="e">
        <f>_xll.qlTenorBasisForwardRate(TenorBasis3M,AF1969,_xll.ohTrigger(trigger,$AA$36))</f>
        <v>#NUM!</v>
      </c>
      <c r="AJ1969" s="90">
        <f>_xll.qlIndexFixing($AA$21,$AE1969,TRUE,_xll.ohTrigger(trigger))</f>
        <v>1.5327682420035703E-2</v>
      </c>
      <c r="AK1969" s="43" t="e">
        <f>_xll.qlIndexFixing($AA$6,$AE1969,TRUE,trigger)</f>
        <v>#NUM!</v>
      </c>
      <c r="AL1969" s="45" t="e">
        <f t="shared" si="46"/>
        <v>#NUM!</v>
      </c>
    </row>
    <row r="1970" spans="30:38" x14ac:dyDescent="0.2">
      <c r="AD1970" s="122" t="s">
        <v>88</v>
      </c>
      <c r="AE1970" s="40">
        <f>_xll.qlInterestRateIndexFixingDate($AA$21,AF1970)</f>
        <v>53199</v>
      </c>
      <c r="AF1970" s="40">
        <f>_xll.qlCalendarAdvance(calendar,$AF1969,AD1970,,,trigger)</f>
        <v>53203</v>
      </c>
      <c r="AG1970" s="40">
        <f>_xll.qlInterestRateIndexMaturity($AA$21,AF1970,)</f>
        <v>53295</v>
      </c>
      <c r="AH1970" s="43" t="e">
        <f>_xll.qlTenorBasisValue(TenorBasis3M,AF1970,_xll.ohTrigger(trigger,$AA$36))</f>
        <v>#NUM!</v>
      </c>
      <c r="AI1970" s="90" t="e">
        <f>_xll.qlTenorBasisForwardRate(TenorBasis3M,AF1970,_xll.ohTrigger(trigger,$AA$36))</f>
        <v>#NUM!</v>
      </c>
      <c r="AJ1970" s="90">
        <f>_xll.qlIndexFixing($AA$21,$AE1970,TRUE,_xll.ohTrigger(trigger))</f>
        <v>1.53322623638234E-2</v>
      </c>
      <c r="AK1970" s="43" t="e">
        <f>_xll.qlIndexFixing($AA$6,$AE1970,TRUE,trigger)</f>
        <v>#NUM!</v>
      </c>
      <c r="AL1970" s="45" t="e">
        <f t="shared" si="46"/>
        <v>#NUM!</v>
      </c>
    </row>
    <row r="1971" spans="30:38" x14ac:dyDescent="0.2">
      <c r="AD1971" s="122" t="s">
        <v>88</v>
      </c>
      <c r="AE1971" s="40">
        <f>_xll.qlInterestRateIndexFixingDate($AA$21,AF1971)</f>
        <v>53206</v>
      </c>
      <c r="AF1971" s="40">
        <f>_xll.qlCalendarAdvance(calendar,$AF1970,AD1971,,,trigger)</f>
        <v>53210</v>
      </c>
      <c r="AG1971" s="40">
        <f>_xll.qlInterestRateIndexMaturity($AA$21,AF1971,)</f>
        <v>53301</v>
      </c>
      <c r="AH1971" s="43" t="e">
        <f>_xll.qlTenorBasisValue(TenorBasis3M,AF1971,_xll.ohTrigger(trigger,$AA$36))</f>
        <v>#NUM!</v>
      </c>
      <c r="AI1971" s="90" t="e">
        <f>_xll.qlTenorBasisForwardRate(TenorBasis3M,AF1971,_xll.ohTrigger(trigger,$AA$36))</f>
        <v>#NUM!</v>
      </c>
      <c r="AJ1971" s="90">
        <f>_xll.qlIndexFixing($AA$21,$AE1971,TRUE,_xll.ohTrigger(trigger))</f>
        <v>1.5336185443584475E-2</v>
      </c>
      <c r="AK1971" s="43" t="e">
        <f>_xll.qlIndexFixing($AA$6,$AE1971,TRUE,trigger)</f>
        <v>#NUM!</v>
      </c>
      <c r="AL1971" s="45" t="e">
        <f t="shared" si="46"/>
        <v>#NUM!</v>
      </c>
    </row>
    <row r="1972" spans="30:38" x14ac:dyDescent="0.2">
      <c r="AD1972" s="122" t="s">
        <v>88</v>
      </c>
      <c r="AE1972" s="40">
        <f>_xll.qlInterestRateIndexFixingDate($AA$21,AF1972)</f>
        <v>53213</v>
      </c>
      <c r="AF1972" s="40">
        <f>_xll.qlCalendarAdvance(calendar,$AF1971,AD1972,,,trigger)</f>
        <v>53217</v>
      </c>
      <c r="AG1972" s="40">
        <f>_xll.qlInterestRateIndexMaturity($AA$21,AF1972,)</f>
        <v>53308</v>
      </c>
      <c r="AH1972" s="43" t="e">
        <f>_xll.qlTenorBasisValue(TenorBasis3M,AF1972,_xll.ohTrigger(trigger,$AA$36))</f>
        <v>#NUM!</v>
      </c>
      <c r="AI1972" s="90" t="e">
        <f>_xll.qlTenorBasisForwardRate(TenorBasis3M,AF1972,_xll.ohTrigger(trigger,$AA$36))</f>
        <v>#NUM!</v>
      </c>
      <c r="AJ1972" s="90">
        <f>_xll.qlIndexFixing($AA$21,$AE1972,TRUE,_xll.ohTrigger(trigger))</f>
        <v>1.5340747735486104E-2</v>
      </c>
      <c r="AK1972" s="43" t="e">
        <f>_xll.qlIndexFixing($AA$6,$AE1972,TRUE,trigger)</f>
        <v>#NUM!</v>
      </c>
      <c r="AL1972" s="45" t="e">
        <f t="shared" si="46"/>
        <v>#NUM!</v>
      </c>
    </row>
    <row r="1973" spans="30:38" x14ac:dyDescent="0.2">
      <c r="AD1973" s="122" t="s">
        <v>88</v>
      </c>
      <c r="AE1973" s="40">
        <f>_xll.qlInterestRateIndexFixingDate($AA$21,AF1973)</f>
        <v>53220</v>
      </c>
      <c r="AF1973" s="40">
        <f>_xll.qlCalendarAdvance(calendar,$AF1972,AD1973,,,trigger)</f>
        <v>53224</v>
      </c>
      <c r="AG1973" s="40">
        <f>_xll.qlInterestRateIndexMaturity($AA$21,AF1973,)</f>
        <v>53315</v>
      </c>
      <c r="AH1973" s="43" t="e">
        <f>_xll.qlTenorBasisValue(TenorBasis3M,AF1973,_xll.ohTrigger(trigger,$AA$36))</f>
        <v>#NUM!</v>
      </c>
      <c r="AI1973" s="90" t="e">
        <f>_xll.qlTenorBasisForwardRate(TenorBasis3M,AF1973,_xll.ohTrigger(trigger,$AA$36))</f>
        <v>#NUM!</v>
      </c>
      <c r="AJ1973" s="90">
        <f>_xll.qlIndexFixing($AA$21,$AE1973,TRUE,_xll.ohTrigger(trigger))</f>
        <v>1.5345292620200833E-2</v>
      </c>
      <c r="AK1973" s="43" t="e">
        <f>_xll.qlIndexFixing($AA$6,$AE1973,TRUE,trigger)</f>
        <v>#NUM!</v>
      </c>
      <c r="AL1973" s="45" t="e">
        <f t="shared" si="46"/>
        <v>#NUM!</v>
      </c>
    </row>
    <row r="1974" spans="30:38" x14ac:dyDescent="0.2">
      <c r="AD1974" s="122" t="s">
        <v>88</v>
      </c>
      <c r="AE1974" s="40">
        <f>_xll.qlInterestRateIndexFixingDate($AA$21,AF1974)</f>
        <v>53227</v>
      </c>
      <c r="AF1974" s="40">
        <f>_xll.qlCalendarAdvance(calendar,$AF1973,AD1974,,,trigger)</f>
        <v>53231</v>
      </c>
      <c r="AG1974" s="40">
        <f>_xll.qlInterestRateIndexMaturity($AA$21,AF1974,)</f>
        <v>53323</v>
      </c>
      <c r="AH1974" s="43" t="e">
        <f>_xll.qlTenorBasisValue(TenorBasis3M,AF1974,_xll.ohTrigger(trigger,$AA$36))</f>
        <v>#NUM!</v>
      </c>
      <c r="AI1974" s="90" t="e">
        <f>_xll.qlTenorBasisForwardRate(TenorBasis3M,AF1974,_xll.ohTrigger(trigger,$AA$36))</f>
        <v>#NUM!</v>
      </c>
      <c r="AJ1974" s="90">
        <f>_xll.qlIndexFixing($AA$21,$AE1974,TRUE,_xll.ohTrigger(trigger))</f>
        <v>1.5350458718312672E-2</v>
      </c>
      <c r="AK1974" s="43" t="e">
        <f>_xll.qlIndexFixing($AA$6,$AE1974,TRUE,trigger)</f>
        <v>#NUM!</v>
      </c>
      <c r="AL1974" s="45" t="e">
        <f t="shared" si="46"/>
        <v>#NUM!</v>
      </c>
    </row>
    <row r="1975" spans="30:38" x14ac:dyDescent="0.2">
      <c r="AD1975" s="122" t="s">
        <v>88</v>
      </c>
      <c r="AE1975" s="40">
        <f>_xll.qlInterestRateIndexFixingDate($AA$21,AF1975)</f>
        <v>53234</v>
      </c>
      <c r="AF1975" s="40">
        <f>_xll.qlCalendarAdvance(calendar,$AF1974,AD1975,,,trigger)</f>
        <v>53238</v>
      </c>
      <c r="AG1975" s="40">
        <f>_xll.qlInterestRateIndexMaturity($AA$21,AF1975,)</f>
        <v>53330</v>
      </c>
      <c r="AH1975" s="43" t="e">
        <f>_xll.qlTenorBasisValue(TenorBasis3M,AF1975,_xll.ohTrigger(trigger,$AA$36))</f>
        <v>#NUM!</v>
      </c>
      <c r="AI1975" s="90" t="e">
        <f>_xll.qlTenorBasisForwardRate(TenorBasis3M,AF1975,_xll.ohTrigger(trigger,$AA$36))</f>
        <v>#NUM!</v>
      </c>
      <c r="AJ1975" s="90">
        <f>_xll.qlIndexFixing($AA$21,$AE1975,TRUE,_xll.ohTrigger(trigger))</f>
        <v>1.5354950804101234E-2</v>
      </c>
      <c r="AK1975" s="43" t="e">
        <f>_xll.qlIndexFixing($AA$6,$AE1975,TRUE,trigger)</f>
        <v>#NUM!</v>
      </c>
      <c r="AL1975" s="45" t="e">
        <f t="shared" si="46"/>
        <v>#NUM!</v>
      </c>
    </row>
    <row r="1976" spans="30:38" x14ac:dyDescent="0.2">
      <c r="AD1976" s="122" t="s">
        <v>88</v>
      </c>
      <c r="AE1976" s="40">
        <f>_xll.qlInterestRateIndexFixingDate($AA$21,AF1976)</f>
        <v>53241</v>
      </c>
      <c r="AF1976" s="40">
        <f>_xll.qlCalendarAdvance(calendar,$AF1975,AD1976,,,trigger)</f>
        <v>53245</v>
      </c>
      <c r="AG1976" s="40">
        <f>_xll.qlInterestRateIndexMaturity($AA$21,AF1976,)</f>
        <v>53337</v>
      </c>
      <c r="AH1976" s="43" t="e">
        <f>_xll.qlTenorBasisValue(TenorBasis3M,AF1976,_xll.ohTrigger(trigger,$AA$36))</f>
        <v>#NUM!</v>
      </c>
      <c r="AI1976" s="90" t="e">
        <f>_xll.qlTenorBasisForwardRate(TenorBasis3M,AF1976,_xll.ohTrigger(trigger,$AA$36))</f>
        <v>#NUM!</v>
      </c>
      <c r="AJ1976" s="90">
        <f>_xll.qlIndexFixing($AA$21,$AE1976,TRUE,_xll.ohTrigger(trigger))</f>
        <v>1.5359410923639278E-2</v>
      </c>
      <c r="AK1976" s="43" t="e">
        <f>_xll.qlIndexFixing($AA$6,$AE1976,TRUE,trigger)</f>
        <v>#NUM!</v>
      </c>
      <c r="AL1976" s="45" t="e">
        <f t="shared" si="46"/>
        <v>#NUM!</v>
      </c>
    </row>
    <row r="1977" spans="30:38" x14ac:dyDescent="0.2">
      <c r="AD1977" s="122" t="s">
        <v>88</v>
      </c>
      <c r="AE1977" s="40">
        <f>_xll.qlInterestRateIndexFixingDate($AA$21,AF1977)</f>
        <v>53248</v>
      </c>
      <c r="AF1977" s="40">
        <f>_xll.qlCalendarAdvance(calendar,$AF1976,AD1977,,,trigger)</f>
        <v>53252</v>
      </c>
      <c r="AG1977" s="40">
        <f>_xll.qlInterestRateIndexMaturity($AA$21,AF1977,)</f>
        <v>53344</v>
      </c>
      <c r="AH1977" s="43" t="e">
        <f>_xll.qlTenorBasisValue(TenorBasis3M,AF1977,_xll.ohTrigger(trigger,$AA$36))</f>
        <v>#NUM!</v>
      </c>
      <c r="AI1977" s="90" t="e">
        <f>_xll.qlTenorBasisForwardRate(TenorBasis3M,AF1977,_xll.ohTrigger(trigger,$AA$36))</f>
        <v>#NUM!</v>
      </c>
      <c r="AJ1977" s="90">
        <f>_xll.qlIndexFixing($AA$21,$AE1977,TRUE,_xll.ohTrigger(trigger))</f>
        <v>1.5363838527893813E-2</v>
      </c>
      <c r="AK1977" s="43" t="e">
        <f>_xll.qlIndexFixing($AA$6,$AE1977,TRUE,trigger)</f>
        <v>#NUM!</v>
      </c>
      <c r="AL1977" s="45" t="e">
        <f t="shared" si="46"/>
        <v>#NUM!</v>
      </c>
    </row>
    <row r="1978" spans="30:38" x14ac:dyDescent="0.2">
      <c r="AD1978" s="122" t="s">
        <v>88</v>
      </c>
      <c r="AE1978" s="40">
        <f>_xll.qlInterestRateIndexFixingDate($AA$21,AF1978)</f>
        <v>53255</v>
      </c>
      <c r="AF1978" s="40">
        <f>_xll.qlCalendarAdvance(calendar,$AF1977,AD1978,,,trigger)</f>
        <v>53259</v>
      </c>
      <c r="AG1978" s="40">
        <f>_xll.qlInterestRateIndexMaturity($AA$21,AF1978,)</f>
        <v>53351</v>
      </c>
      <c r="AH1978" s="43" t="e">
        <f>_xll.qlTenorBasisValue(TenorBasis3M,AF1978,_xll.ohTrigger(trigger,$AA$36))</f>
        <v>#NUM!</v>
      </c>
      <c r="AI1978" s="90" t="e">
        <f>_xll.qlTenorBasisForwardRate(TenorBasis3M,AF1978,_xll.ohTrigger(trigger,$AA$36))</f>
        <v>#NUM!</v>
      </c>
      <c r="AJ1978" s="90">
        <f>_xll.qlIndexFixing($AA$21,$AE1978,TRUE,_xll.ohTrigger(trigger))</f>
        <v>1.5368233616756231E-2</v>
      </c>
      <c r="AK1978" s="43" t="e">
        <f>_xll.qlIndexFixing($AA$6,$AE1978,TRUE,trigger)</f>
        <v>#NUM!</v>
      </c>
      <c r="AL1978" s="45" t="e">
        <f t="shared" si="46"/>
        <v>#NUM!</v>
      </c>
    </row>
    <row r="1979" spans="30:38" x14ac:dyDescent="0.2">
      <c r="AD1979" s="122" t="s">
        <v>88</v>
      </c>
      <c r="AE1979" s="40">
        <f>_xll.qlInterestRateIndexFixingDate($AA$21,AF1979)</f>
        <v>53262</v>
      </c>
      <c r="AF1979" s="40">
        <f>_xll.qlCalendarAdvance(calendar,$AF1978,AD1979,,,trigger)</f>
        <v>53266</v>
      </c>
      <c r="AG1979" s="40">
        <f>_xll.qlInterestRateIndexMaturity($AA$21,AF1979,)</f>
        <v>53358</v>
      </c>
      <c r="AH1979" s="43" t="e">
        <f>_xll.qlTenorBasisValue(TenorBasis3M,AF1979,_xll.ohTrigger(trigger,$AA$36))</f>
        <v>#NUM!</v>
      </c>
      <c r="AI1979" s="90" t="e">
        <f>_xll.qlTenorBasisForwardRate(TenorBasis3M,AF1979,_xll.ohTrigger(trigger,$AA$36))</f>
        <v>#NUM!</v>
      </c>
      <c r="AJ1979" s="90">
        <f>_xll.qlIndexFixing($AA$21,$AE1979,TRUE,_xll.ohTrigger(trigger))</f>
        <v>1.5372596190116184E-2</v>
      </c>
      <c r="AK1979" s="43" t="e">
        <f>_xll.qlIndexFixing($AA$6,$AE1979,TRUE,trigger)</f>
        <v>#NUM!</v>
      </c>
      <c r="AL1979" s="45" t="e">
        <f t="shared" si="46"/>
        <v>#NUM!</v>
      </c>
    </row>
    <row r="1980" spans="30:38" x14ac:dyDescent="0.2">
      <c r="AD1980" s="122" t="s">
        <v>88</v>
      </c>
      <c r="AE1980" s="40">
        <f>_xll.qlInterestRateIndexFixingDate($AA$21,AF1980)</f>
        <v>53269</v>
      </c>
      <c r="AF1980" s="40">
        <f>_xll.qlCalendarAdvance(calendar,$AF1979,AD1980,,,trigger)</f>
        <v>53273</v>
      </c>
      <c r="AG1980" s="40">
        <f>_xll.qlInterestRateIndexMaturity($AA$21,AF1980,)</f>
        <v>53365</v>
      </c>
      <c r="AH1980" s="43" t="e">
        <f>_xll.qlTenorBasisValue(TenorBasis3M,AF1980,_xll.ohTrigger(trigger,$AA$36))</f>
        <v>#NUM!</v>
      </c>
      <c r="AI1980" s="90" t="e">
        <f>_xll.qlTenorBasisForwardRate(TenorBasis3M,AF1980,_xll.ohTrigger(trigger,$AA$36))</f>
        <v>#NUM!</v>
      </c>
      <c r="AJ1980" s="90">
        <f>_xll.qlIndexFixing($AA$21,$AE1980,TRUE,_xll.ohTrigger(trigger))</f>
        <v>1.5376926247865064E-2</v>
      </c>
      <c r="AK1980" s="43" t="e">
        <f>_xll.qlIndexFixing($AA$6,$AE1980,TRUE,trigger)</f>
        <v>#NUM!</v>
      </c>
      <c r="AL1980" s="45" t="e">
        <f t="shared" si="46"/>
        <v>#NUM!</v>
      </c>
    </row>
    <row r="1981" spans="30:38" x14ac:dyDescent="0.2">
      <c r="AD1981" s="122" t="s">
        <v>88</v>
      </c>
      <c r="AE1981" s="40">
        <f>_xll.qlInterestRateIndexFixingDate($AA$21,AF1981)</f>
        <v>53276</v>
      </c>
      <c r="AF1981" s="40">
        <f>_xll.qlCalendarAdvance(calendar,$AF1980,AD1981,,,trigger)</f>
        <v>53280</v>
      </c>
      <c r="AG1981" s="40">
        <f>_xll.qlInterestRateIndexMaturity($AA$21,AF1981,)</f>
        <v>53372</v>
      </c>
      <c r="AH1981" s="43" t="e">
        <f>_xll.qlTenorBasisValue(TenorBasis3M,AF1981,_xll.ohTrigger(trigger,$AA$36))</f>
        <v>#NUM!</v>
      </c>
      <c r="AI1981" s="90" t="e">
        <f>_xll.qlTenorBasisForwardRate(TenorBasis3M,AF1981,_xll.ohTrigger(trigger,$AA$36))</f>
        <v>#NUM!</v>
      </c>
      <c r="AJ1981" s="90">
        <f>_xll.qlIndexFixing($AA$21,$AE1981,TRUE,_xll.ohTrigger(trigger))</f>
        <v>1.5381223789897737E-2</v>
      </c>
      <c r="AK1981" s="43" t="e">
        <f>_xll.qlIndexFixing($AA$6,$AE1981,TRUE,trigger)</f>
        <v>#NUM!</v>
      </c>
      <c r="AL1981" s="45" t="e">
        <f t="shared" si="46"/>
        <v>#NUM!</v>
      </c>
    </row>
    <row r="1982" spans="30:38" x14ac:dyDescent="0.2">
      <c r="AD1982" s="122" t="s">
        <v>88</v>
      </c>
      <c r="AE1982" s="40">
        <f>_xll.qlInterestRateIndexFixingDate($AA$21,AF1982)</f>
        <v>53283</v>
      </c>
      <c r="AF1982" s="40">
        <f>_xll.qlCalendarAdvance(calendar,$AF1981,AD1982,,,trigger)</f>
        <v>53287</v>
      </c>
      <c r="AG1982" s="40">
        <f>_xll.qlInterestRateIndexMaturity($AA$21,AF1982,)</f>
        <v>53379</v>
      </c>
      <c r="AH1982" s="43" t="e">
        <f>_xll.qlTenorBasisValue(TenorBasis3M,AF1982,_xll.ohTrigger(trigger,$AA$36))</f>
        <v>#NUM!</v>
      </c>
      <c r="AI1982" s="90" t="e">
        <f>_xll.qlTenorBasisForwardRate(TenorBasis3M,AF1982,_xll.ohTrigger(trigger,$AA$36))</f>
        <v>#NUM!</v>
      </c>
      <c r="AJ1982" s="90">
        <f>_xll.qlIndexFixing($AA$21,$AE1982,TRUE,_xll.ohTrigger(trigger))</f>
        <v>1.5385488816104726E-2</v>
      </c>
      <c r="AK1982" s="43" t="e">
        <f>_xll.qlIndexFixing($AA$6,$AE1982,TRUE,trigger)</f>
        <v>#NUM!</v>
      </c>
      <c r="AL1982" s="45" t="e">
        <f t="shared" si="46"/>
        <v>#NUM!</v>
      </c>
    </row>
    <row r="1983" spans="30:38" x14ac:dyDescent="0.2">
      <c r="AD1983" s="122" t="s">
        <v>88</v>
      </c>
      <c r="AE1983" s="40">
        <f>_xll.qlInterestRateIndexFixingDate($AA$21,AF1983)</f>
        <v>53290</v>
      </c>
      <c r="AF1983" s="40">
        <f>_xll.qlCalendarAdvance(calendar,$AF1982,AD1983,,,trigger)</f>
        <v>53294</v>
      </c>
      <c r="AG1983" s="40">
        <f>_xll.qlInterestRateIndexMaturity($AA$21,AF1983,)</f>
        <v>53386</v>
      </c>
      <c r="AH1983" s="43" t="e">
        <f>_xll.qlTenorBasisValue(TenorBasis3M,AF1983,_xll.ohTrigger(trigger,$AA$36))</f>
        <v>#NUM!</v>
      </c>
      <c r="AI1983" s="90" t="e">
        <f>_xll.qlTenorBasisForwardRate(TenorBasis3M,AF1983,_xll.ohTrigger(trigger,$AA$36))</f>
        <v>#NUM!</v>
      </c>
      <c r="AJ1983" s="90">
        <f>_xll.qlIndexFixing($AA$21,$AE1983,TRUE,_xll.ohTrigger(trigger))</f>
        <v>1.5389721326381767E-2</v>
      </c>
      <c r="AK1983" s="43" t="e">
        <f>_xll.qlIndexFixing($AA$6,$AE1983,TRUE,trigger)</f>
        <v>#NUM!</v>
      </c>
      <c r="AL1983" s="45" t="e">
        <f t="shared" si="46"/>
        <v>#NUM!</v>
      </c>
    </row>
    <row r="1984" spans="30:38" x14ac:dyDescent="0.2">
      <c r="AD1984" s="122" t="s">
        <v>88</v>
      </c>
      <c r="AE1984" s="40">
        <f>_xll.qlInterestRateIndexFixingDate($AA$21,AF1984)</f>
        <v>53297</v>
      </c>
      <c r="AF1984" s="40">
        <f>_xll.qlCalendarAdvance(calendar,$AF1983,AD1984,,,trigger)</f>
        <v>53301</v>
      </c>
      <c r="AG1984" s="40">
        <f>_xll.qlInterestRateIndexMaturity($AA$21,AF1984,)</f>
        <v>53391</v>
      </c>
      <c r="AH1984" s="43" t="e">
        <f>_xll.qlTenorBasisValue(TenorBasis3M,AF1984,_xll.ohTrigger(trigger,$AA$36))</f>
        <v>#NUM!</v>
      </c>
      <c r="AI1984" s="90" t="e">
        <f>_xll.qlTenorBasisForwardRate(TenorBasis3M,AF1984,_xll.ohTrigger(trigger,$AA$36))</f>
        <v>#NUM!</v>
      </c>
      <c r="AJ1984" s="90">
        <f>_xll.qlIndexFixing($AA$21,$AE1984,TRUE,_xll.ohTrigger(trigger))</f>
        <v>1.5392676050701048E-2</v>
      </c>
      <c r="AK1984" s="43" t="e">
        <f>_xll.qlIndexFixing($AA$6,$AE1984,TRUE,trigger)</f>
        <v>#NUM!</v>
      </c>
      <c r="AL1984" s="45" t="e">
        <f t="shared" si="46"/>
        <v>#NUM!</v>
      </c>
    </row>
    <row r="1985" spans="30:38" x14ac:dyDescent="0.2">
      <c r="AD1985" s="122" t="s">
        <v>88</v>
      </c>
      <c r="AE1985" s="40">
        <f>_xll.qlInterestRateIndexFixingDate($AA$21,AF1985)</f>
        <v>53304</v>
      </c>
      <c r="AF1985" s="40">
        <f>_xll.qlCalendarAdvance(calendar,$AF1984,AD1985,,,trigger)</f>
        <v>53308</v>
      </c>
      <c r="AG1985" s="40">
        <f>_xll.qlInterestRateIndexMaturity($AA$21,AF1985,)</f>
        <v>53398</v>
      </c>
      <c r="AH1985" s="43" t="e">
        <f>_xll.qlTenorBasisValue(TenorBasis3M,AF1985,_xll.ohTrigger(trigger,$AA$36))</f>
        <v>#NUM!</v>
      </c>
      <c r="AI1985" s="90" t="e">
        <f>_xll.qlTenorBasisForwardRate(TenorBasis3M,AF1985,_xll.ohTrigger(trigger,$AA$36))</f>
        <v>#NUM!</v>
      </c>
      <c r="AJ1985" s="90">
        <f>_xll.qlIndexFixing($AA$21,$AE1985,TRUE,_xll.ohTrigger(trigger))</f>
        <v>1.5396847817856774E-2</v>
      </c>
      <c r="AK1985" s="43" t="e">
        <f>_xll.qlIndexFixing($AA$6,$AE1985,TRUE,trigger)</f>
        <v>#NUM!</v>
      </c>
      <c r="AL1985" s="45" t="e">
        <f t="shared" si="46"/>
        <v>#NUM!</v>
      </c>
    </row>
    <row r="1986" spans="30:38" x14ac:dyDescent="0.2">
      <c r="AD1986" s="122" t="s">
        <v>88</v>
      </c>
      <c r="AE1986" s="40">
        <f>_xll.qlInterestRateIndexFixingDate($AA$21,AF1986)</f>
        <v>53311</v>
      </c>
      <c r="AF1986" s="40">
        <f>_xll.qlCalendarAdvance(calendar,$AF1985,AD1986,,,trigger)</f>
        <v>53315</v>
      </c>
      <c r="AG1986" s="40">
        <f>_xll.qlInterestRateIndexMaturity($AA$21,AF1986,)</f>
        <v>53405</v>
      </c>
      <c r="AH1986" s="43" t="e">
        <f>_xll.qlTenorBasisValue(TenorBasis3M,AF1986,_xll.ohTrigger(trigger,$AA$36))</f>
        <v>#NUM!</v>
      </c>
      <c r="AI1986" s="90" t="e">
        <f>_xll.qlTenorBasisForwardRate(TenorBasis3M,AF1986,_xll.ohTrigger(trigger,$AA$36))</f>
        <v>#NUM!</v>
      </c>
      <c r="AJ1986" s="90">
        <f>_xll.qlIndexFixing($AA$21,$AE1986,TRUE,_xll.ohTrigger(trigger))</f>
        <v>1.5400987071462424E-2</v>
      </c>
      <c r="AK1986" s="43" t="e">
        <f>_xll.qlIndexFixing($AA$6,$AE1986,TRUE,trigger)</f>
        <v>#NUM!</v>
      </c>
      <c r="AL1986" s="45" t="e">
        <f t="shared" si="46"/>
        <v>#NUM!</v>
      </c>
    </row>
    <row r="1987" spans="30:38" x14ac:dyDescent="0.2">
      <c r="AD1987" s="122" t="s">
        <v>88</v>
      </c>
      <c r="AE1987" s="40">
        <f>_xll.qlInterestRateIndexFixingDate($AA$21,AF1987)</f>
        <v>53317</v>
      </c>
      <c r="AF1987" s="40">
        <f>_xll.qlCalendarAdvance(calendar,$AF1986,AD1987,,,trigger)</f>
        <v>53323</v>
      </c>
      <c r="AG1987" s="40">
        <f>_xll.qlInterestRateIndexMaturity($AA$21,AF1987,)</f>
        <v>53413</v>
      </c>
      <c r="AH1987" s="43" t="e">
        <f>_xll.qlTenorBasisValue(TenorBasis3M,AF1987,_xll.ohTrigger(trigger,$AA$36))</f>
        <v>#NUM!</v>
      </c>
      <c r="AI1987" s="90" t="e">
        <f>_xll.qlTenorBasisForwardRate(TenorBasis3M,AF1987,_xll.ohTrigger(trigger,$AA$36))</f>
        <v>#NUM!</v>
      </c>
      <c r="AJ1987" s="90">
        <f>_xll.qlIndexFixing($AA$21,$AE1987,TRUE,_xll.ohTrigger(trigger))</f>
        <v>1.5405677834375631E-2</v>
      </c>
      <c r="AK1987" s="43" t="e">
        <f>_xll.qlIndexFixing($AA$6,$AE1987,TRUE,trigger)</f>
        <v>#NUM!</v>
      </c>
      <c r="AL1987" s="45" t="e">
        <f t="shared" si="46"/>
        <v>#NUM!</v>
      </c>
    </row>
    <row r="1988" spans="30:38" x14ac:dyDescent="0.2">
      <c r="AD1988" s="122" t="s">
        <v>88</v>
      </c>
      <c r="AE1988" s="40">
        <f>_xll.qlInterestRateIndexFixingDate($AA$21,AF1988)</f>
        <v>53325</v>
      </c>
      <c r="AF1988" s="40">
        <f>_xll.qlCalendarAdvance(calendar,$AF1987,AD1988,,,trigger)</f>
        <v>53330</v>
      </c>
      <c r="AG1988" s="40">
        <f>_xll.qlInterestRateIndexMaturity($AA$21,AF1988,)</f>
        <v>53420</v>
      </c>
      <c r="AH1988" s="43" t="e">
        <f>_xll.qlTenorBasisValue(TenorBasis3M,AF1988,_xll.ohTrigger(trigger,$AA$36))</f>
        <v>#NUM!</v>
      </c>
      <c r="AI1988" s="90" t="e">
        <f>_xll.qlTenorBasisForwardRate(TenorBasis3M,AF1988,_xll.ohTrigger(trigger,$AA$36))</f>
        <v>#NUM!</v>
      </c>
      <c r="AJ1988" s="90">
        <f>_xll.qlIndexFixing($AA$21,$AE1988,TRUE,_xll.ohTrigger(trigger))</f>
        <v>1.5409747415755959E-2</v>
      </c>
      <c r="AK1988" s="43" t="e">
        <f>_xll.qlIndexFixing($AA$6,$AE1988,TRUE,trigger)</f>
        <v>#NUM!</v>
      </c>
      <c r="AL1988" s="45" t="e">
        <f t="shared" ref="AL1988:AL2051" si="47">(AJ1988-AK1988)*10000</f>
        <v>#NUM!</v>
      </c>
    </row>
    <row r="1989" spans="30:38" x14ac:dyDescent="0.2">
      <c r="AD1989" s="122" t="s">
        <v>88</v>
      </c>
      <c r="AE1989" s="40">
        <f>_xll.qlInterestRateIndexFixingDate($AA$21,AF1989)</f>
        <v>53335</v>
      </c>
      <c r="AF1989" s="40">
        <f>_xll.qlCalendarAdvance(calendar,$AF1988,AD1989,,,trigger)</f>
        <v>53337</v>
      </c>
      <c r="AG1989" s="40">
        <f>_xll.qlInterestRateIndexMaturity($AA$21,AF1989,)</f>
        <v>53427</v>
      </c>
      <c r="AH1989" s="43" t="e">
        <f>_xll.qlTenorBasisValue(TenorBasis3M,AF1989,_xll.ohTrigger(trigger,$AA$36))</f>
        <v>#NUM!</v>
      </c>
      <c r="AI1989" s="90" t="e">
        <f>_xll.qlTenorBasisForwardRate(TenorBasis3M,AF1989,_xll.ohTrigger(trigger,$AA$36))</f>
        <v>#NUM!</v>
      </c>
      <c r="AJ1989" s="90">
        <f>_xll.qlIndexFixing($AA$21,$AE1989,TRUE,_xll.ohTrigger(trigger))</f>
        <v>1.5413784483274462E-2</v>
      </c>
      <c r="AK1989" s="43" t="e">
        <f>_xll.qlIndexFixing($AA$6,$AE1989,TRUE,trigger)</f>
        <v>#NUM!</v>
      </c>
      <c r="AL1989" s="45" t="e">
        <f t="shared" si="47"/>
        <v>#NUM!</v>
      </c>
    </row>
    <row r="1990" spans="30:38" x14ac:dyDescent="0.2">
      <c r="AD1990" s="122" t="s">
        <v>88</v>
      </c>
      <c r="AE1990" s="40">
        <f>_xll.qlInterestRateIndexFixingDate($AA$21,AF1990)</f>
        <v>53342</v>
      </c>
      <c r="AF1990" s="40">
        <f>_xll.qlCalendarAdvance(calendar,$AF1989,AD1990,,,trigger)</f>
        <v>53344</v>
      </c>
      <c r="AG1990" s="40">
        <f>_xll.qlInterestRateIndexMaturity($AA$21,AF1990,)</f>
        <v>53434</v>
      </c>
      <c r="AH1990" s="43" t="e">
        <f>_xll.qlTenorBasisValue(TenorBasis3M,AF1990,_xll.ohTrigger(trigger,$AA$36))</f>
        <v>#NUM!</v>
      </c>
      <c r="AI1990" s="90" t="e">
        <f>_xll.qlTenorBasisForwardRate(TenorBasis3M,AF1990,_xll.ohTrigger(trigger,$AA$36))</f>
        <v>#NUM!</v>
      </c>
      <c r="AJ1990" s="90">
        <f>_xll.qlIndexFixing($AA$21,$AE1990,TRUE,_xll.ohTrigger(trigger))</f>
        <v>1.5417789036832552E-2</v>
      </c>
      <c r="AK1990" s="43" t="e">
        <f>_xll.qlIndexFixing($AA$6,$AE1990,TRUE,trigger)</f>
        <v>#NUM!</v>
      </c>
      <c r="AL1990" s="45" t="e">
        <f t="shared" si="47"/>
        <v>#NUM!</v>
      </c>
    </row>
    <row r="1991" spans="30:38" x14ac:dyDescent="0.2">
      <c r="AD1991" s="122" t="s">
        <v>88</v>
      </c>
      <c r="AE1991" s="40">
        <f>_xll.qlInterestRateIndexFixingDate($AA$21,AF1991)</f>
        <v>53349</v>
      </c>
      <c r="AF1991" s="40">
        <f>_xll.qlCalendarAdvance(calendar,$AF1990,AD1991,,,trigger)</f>
        <v>53351</v>
      </c>
      <c r="AG1991" s="40">
        <f>_xll.qlInterestRateIndexMaturity($AA$21,AF1991,)</f>
        <v>53441</v>
      </c>
      <c r="AH1991" s="43" t="e">
        <f>_xll.qlTenorBasisValue(TenorBasis3M,AF1991,_xll.ohTrigger(trigger,$AA$36))</f>
        <v>#NUM!</v>
      </c>
      <c r="AI1991" s="90" t="e">
        <f>_xll.qlTenorBasisForwardRate(TenorBasis3M,AF1991,_xll.ohTrigger(trigger,$AA$36))</f>
        <v>#NUM!</v>
      </c>
      <c r="AJ1991" s="90">
        <f>_xll.qlIndexFixing($AA$21,$AE1991,TRUE,_xll.ohTrigger(trigger))</f>
        <v>1.5421761076334306E-2</v>
      </c>
      <c r="AK1991" s="43" t="e">
        <f>_xll.qlIndexFixing($AA$6,$AE1991,TRUE,trigger)</f>
        <v>#NUM!</v>
      </c>
      <c r="AL1991" s="45" t="e">
        <f t="shared" si="47"/>
        <v>#NUM!</v>
      </c>
    </row>
    <row r="1992" spans="30:38" x14ac:dyDescent="0.2">
      <c r="AD1992" s="122" t="s">
        <v>88</v>
      </c>
      <c r="AE1992" s="40">
        <f>_xll.qlInterestRateIndexFixingDate($AA$21,AF1992)</f>
        <v>53356</v>
      </c>
      <c r="AF1992" s="40">
        <f>_xll.qlCalendarAdvance(calendar,$AF1991,AD1992,,,trigger)</f>
        <v>53358</v>
      </c>
      <c r="AG1992" s="40">
        <f>_xll.qlInterestRateIndexMaturity($AA$21,AF1992,)</f>
        <v>53447</v>
      </c>
      <c r="AH1992" s="43" t="e">
        <f>_xll.qlTenorBasisValue(TenorBasis3M,AF1992,_xll.ohTrigger(trigger,$AA$36))</f>
        <v>#NUM!</v>
      </c>
      <c r="AI1992" s="90" t="e">
        <f>_xll.qlTenorBasisForwardRate(TenorBasis3M,AF1992,_xll.ohTrigger(trigger,$AA$36))</f>
        <v>#NUM!</v>
      </c>
      <c r="AJ1992" s="90">
        <f>_xll.qlIndexFixing($AA$21,$AE1992,TRUE,_xll.ohTrigger(trigger))</f>
        <v>1.5425095186177488E-2</v>
      </c>
      <c r="AK1992" s="43" t="e">
        <f>_xll.qlIndexFixing($AA$6,$AE1992,TRUE,trigger)</f>
        <v>#NUM!</v>
      </c>
      <c r="AL1992" s="45" t="e">
        <f t="shared" si="47"/>
        <v>#NUM!</v>
      </c>
    </row>
    <row r="1993" spans="30:38" x14ac:dyDescent="0.2">
      <c r="AD1993" s="122" t="s">
        <v>88</v>
      </c>
      <c r="AE1993" s="40">
        <f>_xll.qlInterestRateIndexFixingDate($AA$21,AF1993)</f>
        <v>53363</v>
      </c>
      <c r="AF1993" s="40">
        <f>_xll.qlCalendarAdvance(calendar,$AF1992,AD1993,,,trigger)</f>
        <v>53365</v>
      </c>
      <c r="AG1993" s="40">
        <f>_xll.qlInterestRateIndexMaturity($AA$21,AF1993,)</f>
        <v>53454</v>
      </c>
      <c r="AH1993" s="43" t="e">
        <f>_xll.qlTenorBasisValue(TenorBasis3M,AF1993,_xll.ohTrigger(trigger,$AA$36))</f>
        <v>#NUM!</v>
      </c>
      <c r="AI1993" s="90" t="e">
        <f>_xll.qlTenorBasisForwardRate(TenorBasis3M,AF1993,_xll.ohTrigger(trigger,$AA$36))</f>
        <v>#NUM!</v>
      </c>
      <c r="AJ1993" s="90">
        <f>_xll.qlIndexFixing($AA$21,$AE1993,TRUE,_xll.ohTrigger(trigger))</f>
        <v>1.5429004352527214E-2</v>
      </c>
      <c r="AK1993" s="43" t="e">
        <f>_xll.qlIndexFixing($AA$6,$AE1993,TRUE,trigger)</f>
        <v>#NUM!</v>
      </c>
      <c r="AL1993" s="45" t="e">
        <f t="shared" si="47"/>
        <v>#NUM!</v>
      </c>
    </row>
    <row r="1994" spans="30:38" x14ac:dyDescent="0.2">
      <c r="AD1994" s="122" t="s">
        <v>88</v>
      </c>
      <c r="AE1994" s="40">
        <f>_xll.qlInterestRateIndexFixingDate($AA$21,AF1994)</f>
        <v>53370</v>
      </c>
      <c r="AF1994" s="40">
        <f>_xll.qlCalendarAdvance(calendar,$AF1993,AD1994,,,trigger)</f>
        <v>53372</v>
      </c>
      <c r="AG1994" s="40">
        <f>_xll.qlInterestRateIndexMaturity($AA$21,AF1994,)</f>
        <v>53461</v>
      </c>
      <c r="AH1994" s="43" t="e">
        <f>_xll.qlTenorBasisValue(TenorBasis3M,AF1994,_xll.ohTrigger(trigger,$AA$36))</f>
        <v>#NUM!</v>
      </c>
      <c r="AI1994" s="90" t="e">
        <f>_xll.qlTenorBasisForwardRate(TenorBasis3M,AF1994,_xll.ohTrigger(trigger,$AA$36))</f>
        <v>#NUM!</v>
      </c>
      <c r="AJ1994" s="90">
        <f>_xll.qlIndexFixing($AA$21,$AE1994,TRUE,_xll.ohTrigger(trigger))</f>
        <v>1.5432881005887786E-2</v>
      </c>
      <c r="AK1994" s="43" t="e">
        <f>_xll.qlIndexFixing($AA$6,$AE1994,TRUE,trigger)</f>
        <v>#NUM!</v>
      </c>
      <c r="AL1994" s="45" t="e">
        <f t="shared" si="47"/>
        <v>#NUM!</v>
      </c>
    </row>
    <row r="1995" spans="30:38" x14ac:dyDescent="0.2">
      <c r="AD1995" s="122" t="s">
        <v>88</v>
      </c>
      <c r="AE1995" s="40">
        <f>_xll.qlInterestRateIndexFixingDate($AA$21,AF1995)</f>
        <v>53377</v>
      </c>
      <c r="AF1995" s="40">
        <f>_xll.qlCalendarAdvance(calendar,$AF1994,AD1995,,,trigger)</f>
        <v>53379</v>
      </c>
      <c r="AG1995" s="40">
        <f>_xll.qlInterestRateIndexMaturity($AA$21,AF1995,)</f>
        <v>53468</v>
      </c>
      <c r="AH1995" s="43" t="e">
        <f>_xll.qlTenorBasisValue(TenorBasis3M,AF1995,_xll.ohTrigger(trigger,$AA$36))</f>
        <v>#NUM!</v>
      </c>
      <c r="AI1995" s="90" t="e">
        <f>_xll.qlTenorBasisForwardRate(TenorBasis3M,AF1995,_xll.ohTrigger(trigger,$AA$36))</f>
        <v>#NUM!</v>
      </c>
      <c r="AJ1995" s="90">
        <f>_xll.qlIndexFixing($AA$21,$AE1995,TRUE,_xll.ohTrigger(trigger))</f>
        <v>1.5436725146165793E-2</v>
      </c>
      <c r="AK1995" s="43" t="e">
        <f>_xll.qlIndexFixing($AA$6,$AE1995,TRUE,trigger)</f>
        <v>#NUM!</v>
      </c>
      <c r="AL1995" s="45" t="e">
        <f t="shared" si="47"/>
        <v>#NUM!</v>
      </c>
    </row>
    <row r="1996" spans="30:38" x14ac:dyDescent="0.2">
      <c r="AD1996" s="122" t="s">
        <v>88</v>
      </c>
      <c r="AE1996" s="40">
        <f>_xll.qlInterestRateIndexFixingDate($AA$21,AF1996)</f>
        <v>53384</v>
      </c>
      <c r="AF1996" s="40">
        <f>_xll.qlCalendarAdvance(calendar,$AF1995,AD1996,,,trigger)</f>
        <v>53386</v>
      </c>
      <c r="AG1996" s="40">
        <f>_xll.qlInterestRateIndexMaturity($AA$21,AF1996,)</f>
        <v>53478</v>
      </c>
      <c r="AH1996" s="43" t="e">
        <f>_xll.qlTenorBasisValue(TenorBasis3M,AF1996,_xll.ohTrigger(trigger,$AA$36))</f>
        <v>#NUM!</v>
      </c>
      <c r="AI1996" s="90" t="e">
        <f>_xll.qlTenorBasisForwardRate(TenorBasis3M,AF1996,_xll.ohTrigger(trigger,$AA$36))</f>
        <v>#NUM!</v>
      </c>
      <c r="AJ1996" s="90">
        <f>_xll.qlIndexFixing($AA$21,$AE1996,TRUE,_xll.ohTrigger(trigger))</f>
        <v>1.5442326565397048E-2</v>
      </c>
      <c r="AK1996" s="43" t="e">
        <f>_xll.qlIndexFixing($AA$6,$AE1996,TRUE,trigger)</f>
        <v>#NUM!</v>
      </c>
      <c r="AL1996" s="45" t="e">
        <f t="shared" si="47"/>
        <v>#NUM!</v>
      </c>
    </row>
    <row r="1997" spans="30:38" x14ac:dyDescent="0.2">
      <c r="AD1997" s="122" t="s">
        <v>88</v>
      </c>
      <c r="AE1997" s="40">
        <f>_xll.qlInterestRateIndexFixingDate($AA$21,AF1997)</f>
        <v>53391</v>
      </c>
      <c r="AF1997" s="40">
        <f>_xll.qlCalendarAdvance(calendar,$AF1996,AD1997,,,trigger)</f>
        <v>53393</v>
      </c>
      <c r="AG1997" s="40">
        <f>_xll.qlInterestRateIndexMaturity($AA$21,AF1997,)</f>
        <v>53485</v>
      </c>
      <c r="AH1997" s="43" t="e">
        <f>_xll.qlTenorBasisValue(TenorBasis3M,AF1997,_xll.ohTrigger(trigger,$AA$36))</f>
        <v>#NUM!</v>
      </c>
      <c r="AI1997" s="90" t="e">
        <f>_xll.qlTenorBasisForwardRate(TenorBasis3M,AF1997,_xll.ohTrigger(trigger,$AA$36))</f>
        <v>#NUM!</v>
      </c>
      <c r="AJ1997" s="90">
        <f>_xll.qlIndexFixing($AA$21,$AE1997,TRUE,_xll.ohTrigger(trigger))</f>
        <v>1.5446099196639236E-2</v>
      </c>
      <c r="AK1997" s="43" t="e">
        <f>_xll.qlIndexFixing($AA$6,$AE1997,TRUE,trigger)</f>
        <v>#NUM!</v>
      </c>
      <c r="AL1997" s="45" t="e">
        <f t="shared" si="47"/>
        <v>#NUM!</v>
      </c>
    </row>
    <row r="1998" spans="30:38" x14ac:dyDescent="0.2">
      <c r="AD1998" s="122" t="s">
        <v>88</v>
      </c>
      <c r="AE1998" s="40">
        <f>_xll.qlInterestRateIndexFixingDate($AA$21,AF1998)</f>
        <v>53398</v>
      </c>
      <c r="AF1998" s="40">
        <f>_xll.qlCalendarAdvance(calendar,$AF1997,AD1998,,,trigger)</f>
        <v>53400</v>
      </c>
      <c r="AG1998" s="40">
        <f>_xll.qlInterestRateIndexMaturity($AA$21,AF1998,)</f>
        <v>53492</v>
      </c>
      <c r="AH1998" s="43" t="e">
        <f>_xll.qlTenorBasisValue(TenorBasis3M,AF1998,_xll.ohTrigger(trigger,$AA$36))</f>
        <v>#NUM!</v>
      </c>
      <c r="AI1998" s="90" t="e">
        <f>_xll.qlTenorBasisForwardRate(TenorBasis3M,AF1998,_xll.ohTrigger(trigger,$AA$36))</f>
        <v>#NUM!</v>
      </c>
      <c r="AJ1998" s="90">
        <f>_xll.qlIndexFixing($AA$21,$AE1998,TRUE,_xll.ohTrigger(trigger))</f>
        <v>1.5449839310446592E-2</v>
      </c>
      <c r="AK1998" s="43" t="e">
        <f>_xll.qlIndexFixing($AA$6,$AE1998,TRUE,trigger)</f>
        <v>#NUM!</v>
      </c>
      <c r="AL1998" s="45" t="e">
        <f t="shared" si="47"/>
        <v>#NUM!</v>
      </c>
    </row>
    <row r="1999" spans="30:38" x14ac:dyDescent="0.2">
      <c r="AD1999" s="122" t="s">
        <v>88</v>
      </c>
      <c r="AE1999" s="40">
        <f>_xll.qlInterestRateIndexFixingDate($AA$21,AF1999)</f>
        <v>53405</v>
      </c>
      <c r="AF1999" s="40">
        <f>_xll.qlCalendarAdvance(calendar,$AF1998,AD1999,,,trigger)</f>
        <v>53407</v>
      </c>
      <c r="AG1999" s="40">
        <f>_xll.qlInterestRateIndexMaturity($AA$21,AF1999,)</f>
        <v>53499</v>
      </c>
      <c r="AH1999" s="43" t="e">
        <f>_xll.qlTenorBasisValue(TenorBasis3M,AF1999,_xll.ohTrigger(trigger,$AA$36))</f>
        <v>#NUM!</v>
      </c>
      <c r="AI1999" s="90" t="e">
        <f>_xll.qlTenorBasisForwardRate(TenorBasis3M,AF1999,_xll.ohTrigger(trigger,$AA$36))</f>
        <v>#NUM!</v>
      </c>
      <c r="AJ1999" s="90">
        <f>_xll.qlIndexFixing($AA$21,$AE1999,TRUE,_xll.ohTrigger(trigger))</f>
        <v>1.545354690672354E-2</v>
      </c>
      <c r="AK1999" s="43" t="e">
        <f>_xll.qlIndexFixing($AA$6,$AE1999,TRUE,trigger)</f>
        <v>#NUM!</v>
      </c>
      <c r="AL1999" s="45" t="e">
        <f t="shared" si="47"/>
        <v>#NUM!</v>
      </c>
    </row>
    <row r="2000" spans="30:38" x14ac:dyDescent="0.2">
      <c r="AD2000" s="122" t="s">
        <v>88</v>
      </c>
      <c r="AE2000" s="40">
        <f>_xll.qlInterestRateIndexFixingDate($AA$21,AF2000)</f>
        <v>53408</v>
      </c>
      <c r="AF2000" s="40">
        <f>_xll.qlCalendarAdvance(calendar,$AF1999,AD2000,,,trigger)</f>
        <v>53414</v>
      </c>
      <c r="AG2000" s="40">
        <f>_xll.qlInterestRateIndexMaturity($AA$21,AF2000,)</f>
        <v>53506</v>
      </c>
      <c r="AH2000" s="43" t="e">
        <f>_xll.qlTenorBasisValue(TenorBasis3M,AF2000,_xll.ohTrigger(trigger,$AA$36))</f>
        <v>#NUM!</v>
      </c>
      <c r="AI2000" s="90" t="e">
        <f>_xll.qlTenorBasisForwardRate(TenorBasis3M,AF2000,_xll.ohTrigger(trigger,$AA$36))</f>
        <v>#NUM!</v>
      </c>
      <c r="AJ2000" s="90">
        <f>_xll.qlIndexFixing($AA$21,$AE2000,TRUE,_xll.ohTrigger(trigger))</f>
        <v>1.5457221985382325E-2</v>
      </c>
      <c r="AK2000" s="43" t="e">
        <f>_xll.qlIndexFixing($AA$6,$AE2000,TRUE,trigger)</f>
        <v>#NUM!</v>
      </c>
      <c r="AL2000" s="45" t="e">
        <f t="shared" si="47"/>
        <v>#NUM!</v>
      </c>
    </row>
    <row r="2001" spans="30:38" x14ac:dyDescent="0.2">
      <c r="AD2001" s="122" t="s">
        <v>88</v>
      </c>
      <c r="AE2001" s="40">
        <f>_xll.qlInterestRateIndexFixingDate($AA$21,AF2001)</f>
        <v>53419</v>
      </c>
      <c r="AF2001" s="40">
        <f>_xll.qlCalendarAdvance(calendar,$AF2000,AD2001,,,trigger)</f>
        <v>53421</v>
      </c>
      <c r="AG2001" s="40">
        <f>_xll.qlInterestRateIndexMaturity($AA$21,AF2001,)</f>
        <v>53512</v>
      </c>
      <c r="AH2001" s="43" t="e">
        <f>_xll.qlTenorBasisValue(TenorBasis3M,AF2001,_xll.ohTrigger(trigger,$AA$36))</f>
        <v>#NUM!</v>
      </c>
      <c r="AI2001" s="90" t="e">
        <f>_xll.qlTenorBasisForwardRate(TenorBasis3M,AF2001,_xll.ohTrigger(trigger,$AA$36))</f>
        <v>#NUM!</v>
      </c>
      <c r="AJ2001" s="90">
        <f>_xll.qlIndexFixing($AA$21,$AE2001,TRUE,_xll.ohTrigger(trigger))</f>
        <v>1.5460278956821951E-2</v>
      </c>
      <c r="AK2001" s="43" t="e">
        <f>_xll.qlIndexFixing($AA$6,$AE2001,TRUE,trigger)</f>
        <v>#NUM!</v>
      </c>
      <c r="AL2001" s="45" t="e">
        <f t="shared" si="47"/>
        <v>#NUM!</v>
      </c>
    </row>
    <row r="2002" spans="30:38" x14ac:dyDescent="0.2">
      <c r="AD2002" s="122" t="s">
        <v>88</v>
      </c>
      <c r="AE2002" s="40">
        <f>_xll.qlInterestRateIndexFixingDate($AA$21,AF2002)</f>
        <v>53426</v>
      </c>
      <c r="AF2002" s="40">
        <f>_xll.qlCalendarAdvance(calendar,$AF2001,AD2002,,,trigger)</f>
        <v>53428</v>
      </c>
      <c r="AG2002" s="40">
        <f>_xll.qlInterestRateIndexMaturity($AA$21,AF2002,)</f>
        <v>53519</v>
      </c>
      <c r="AH2002" s="43" t="e">
        <f>_xll.qlTenorBasisValue(TenorBasis3M,AF2002,_xll.ohTrigger(trigger,$AA$36))</f>
        <v>#NUM!</v>
      </c>
      <c r="AI2002" s="90" t="e">
        <f>_xll.qlTenorBasisForwardRate(TenorBasis3M,AF2002,_xll.ohTrigger(trigger,$AA$36))</f>
        <v>#NUM!</v>
      </c>
      <c r="AJ2002" s="90">
        <f>_xll.qlIndexFixing($AA$21,$AE2002,TRUE,_xll.ohTrigger(trigger))</f>
        <v>1.5463891167827865E-2</v>
      </c>
      <c r="AK2002" s="43" t="e">
        <f>_xll.qlIndexFixing($AA$6,$AE2002,TRUE,trigger)</f>
        <v>#NUM!</v>
      </c>
      <c r="AL2002" s="45" t="e">
        <f t="shared" si="47"/>
        <v>#NUM!</v>
      </c>
    </row>
    <row r="2003" spans="30:38" x14ac:dyDescent="0.2">
      <c r="AD2003" s="122" t="s">
        <v>88</v>
      </c>
      <c r="AE2003" s="40">
        <f>_xll.qlInterestRateIndexFixingDate($AA$21,AF2003)</f>
        <v>53433</v>
      </c>
      <c r="AF2003" s="40">
        <f>_xll.qlCalendarAdvance(calendar,$AF2002,AD2003,,,trigger)</f>
        <v>53435</v>
      </c>
      <c r="AG2003" s="40">
        <f>_xll.qlInterestRateIndexMaturity($AA$21,AF2003,)</f>
        <v>53526</v>
      </c>
      <c r="AH2003" s="43" t="e">
        <f>_xll.qlTenorBasisValue(TenorBasis3M,AF2003,_xll.ohTrigger(trigger,$AA$36))</f>
        <v>#NUM!</v>
      </c>
      <c r="AI2003" s="90" t="e">
        <f>_xll.qlTenorBasisForwardRate(TenorBasis3M,AF2003,_xll.ohTrigger(trigger,$AA$36))</f>
        <v>#NUM!</v>
      </c>
      <c r="AJ2003" s="90">
        <f>_xll.qlIndexFixing($AA$21,$AE2003,TRUE,_xll.ohTrigger(trigger))</f>
        <v>1.5467470862305408E-2</v>
      </c>
      <c r="AK2003" s="43" t="e">
        <f>_xll.qlIndexFixing($AA$6,$AE2003,TRUE,trigger)</f>
        <v>#NUM!</v>
      </c>
      <c r="AL2003" s="45" t="e">
        <f t="shared" si="47"/>
        <v>#NUM!</v>
      </c>
    </row>
    <row r="2004" spans="30:38" x14ac:dyDescent="0.2">
      <c r="AD2004" s="122" t="s">
        <v>88</v>
      </c>
      <c r="AE2004" s="40">
        <f>_xll.qlInterestRateIndexFixingDate($AA$21,AF2004)</f>
        <v>53440</v>
      </c>
      <c r="AF2004" s="40">
        <f>_xll.qlCalendarAdvance(calendar,$AF2003,AD2004,,,trigger)</f>
        <v>53442</v>
      </c>
      <c r="AG2004" s="40">
        <f>_xll.qlInterestRateIndexMaturity($AA$21,AF2004,)</f>
        <v>53533</v>
      </c>
      <c r="AH2004" s="43" t="e">
        <f>_xll.qlTenorBasisValue(TenorBasis3M,AF2004,_xll.ohTrigger(trigger,$AA$36))</f>
        <v>#NUM!</v>
      </c>
      <c r="AI2004" s="90" t="e">
        <f>_xll.qlTenorBasisForwardRate(TenorBasis3M,AF2004,_xll.ohTrigger(trigger,$AA$36))</f>
        <v>#NUM!</v>
      </c>
      <c r="AJ2004" s="90">
        <f>_xll.qlIndexFixing($AA$21,$AE2004,TRUE,_xll.ohTrigger(trigger))</f>
        <v>1.5471018040168495E-2</v>
      </c>
      <c r="AK2004" s="43" t="e">
        <f>_xll.qlIndexFixing($AA$6,$AE2004,TRUE,trigger)</f>
        <v>#NUM!</v>
      </c>
      <c r="AL2004" s="45" t="e">
        <f t="shared" si="47"/>
        <v>#NUM!</v>
      </c>
    </row>
    <row r="2005" spans="30:38" x14ac:dyDescent="0.2">
      <c r="AD2005" s="122" t="s">
        <v>88</v>
      </c>
      <c r="AE2005" s="40">
        <f>_xll.qlInterestRateIndexFixingDate($AA$21,AF2005)</f>
        <v>53444</v>
      </c>
      <c r="AF2005" s="40">
        <f>_xll.qlCalendarAdvance(calendar,$AF2004,AD2005,,,trigger)</f>
        <v>53449</v>
      </c>
      <c r="AG2005" s="40">
        <f>_xll.qlInterestRateIndexMaturity($AA$21,AF2005,)</f>
        <v>53541</v>
      </c>
      <c r="AH2005" s="43" t="e">
        <f>_xll.qlTenorBasisValue(TenorBasis3M,AF2005,_xll.ohTrigger(trigger,$AA$36))</f>
        <v>#NUM!</v>
      </c>
      <c r="AI2005" s="90" t="e">
        <f>_xll.qlTenorBasisForwardRate(TenorBasis3M,AF2005,_xll.ohTrigger(trigger,$AA$36))</f>
        <v>#NUM!</v>
      </c>
      <c r="AJ2005" s="90">
        <f>_xll.qlIndexFixing($AA$21,$AE2005,TRUE,_xll.ohTrigger(trigger))</f>
        <v>1.5475109611197668E-2</v>
      </c>
      <c r="AK2005" s="43" t="e">
        <f>_xll.qlIndexFixing($AA$6,$AE2005,TRUE,trigger)</f>
        <v>#NUM!</v>
      </c>
      <c r="AL2005" s="45" t="e">
        <f t="shared" si="47"/>
        <v>#NUM!</v>
      </c>
    </row>
    <row r="2006" spans="30:38" x14ac:dyDescent="0.2">
      <c r="AD2006" s="122" t="s">
        <v>88</v>
      </c>
      <c r="AE2006" s="40">
        <f>_xll.qlInterestRateIndexFixingDate($AA$21,AF2006)</f>
        <v>53454</v>
      </c>
      <c r="AF2006" s="40">
        <f>_xll.qlCalendarAdvance(calendar,$AF2005,AD2006,,,trigger)</f>
        <v>53456</v>
      </c>
      <c r="AG2006" s="40">
        <f>_xll.qlInterestRateIndexMaturity($AA$21,AF2006,)</f>
        <v>53548</v>
      </c>
      <c r="AH2006" s="43" t="e">
        <f>_xll.qlTenorBasisValue(TenorBasis3M,AF2006,_xll.ohTrigger(trigger,$AA$36))</f>
        <v>#NUM!</v>
      </c>
      <c r="AI2006" s="90" t="e">
        <f>_xll.qlTenorBasisForwardRate(TenorBasis3M,AF2006,_xll.ohTrigger(trigger,$AA$36))</f>
        <v>#NUM!</v>
      </c>
      <c r="AJ2006" s="90">
        <f>_xll.qlIndexFixing($AA$21,$AE2006,TRUE,_xll.ohTrigger(trigger))</f>
        <v>1.5478589582243778E-2</v>
      </c>
      <c r="AK2006" s="43" t="e">
        <f>_xll.qlIndexFixing($AA$6,$AE2006,TRUE,trigger)</f>
        <v>#NUM!</v>
      </c>
      <c r="AL2006" s="45" t="e">
        <f t="shared" si="47"/>
        <v>#NUM!</v>
      </c>
    </row>
    <row r="2007" spans="30:38" x14ac:dyDescent="0.2">
      <c r="AD2007" s="122" t="s">
        <v>88</v>
      </c>
      <c r="AE2007" s="40">
        <f>_xll.qlInterestRateIndexFixingDate($AA$21,AF2007)</f>
        <v>53461</v>
      </c>
      <c r="AF2007" s="40">
        <f>_xll.qlCalendarAdvance(calendar,$AF2006,AD2007,,,trigger)</f>
        <v>53463</v>
      </c>
      <c r="AG2007" s="40">
        <f>_xll.qlInterestRateIndexMaturity($AA$21,AF2007,)</f>
        <v>53555</v>
      </c>
      <c r="AH2007" s="43" t="e">
        <f>_xll.qlTenorBasisValue(TenorBasis3M,AF2007,_xll.ohTrigger(trigger,$AA$36))</f>
        <v>#NUM!</v>
      </c>
      <c r="AI2007" s="90" t="e">
        <f>_xll.qlTenorBasisForwardRate(TenorBasis3M,AF2007,_xll.ohTrigger(trigger,$AA$36))</f>
        <v>#NUM!</v>
      </c>
      <c r="AJ2007" s="90">
        <f>_xll.qlIndexFixing($AA$21,$AE2007,TRUE,_xll.ohTrigger(trigger))</f>
        <v>1.5482037035047008E-2</v>
      </c>
      <c r="AK2007" s="43" t="e">
        <f>_xll.qlIndexFixing($AA$6,$AE2007,TRUE,trigger)</f>
        <v>#NUM!</v>
      </c>
      <c r="AL2007" s="45" t="e">
        <f t="shared" si="47"/>
        <v>#NUM!</v>
      </c>
    </row>
    <row r="2008" spans="30:38" x14ac:dyDescent="0.2">
      <c r="AD2008" s="122" t="s">
        <v>88</v>
      </c>
      <c r="AE2008" s="40">
        <f>_xll.qlInterestRateIndexFixingDate($AA$21,AF2008)</f>
        <v>53468</v>
      </c>
      <c r="AF2008" s="40">
        <f>_xll.qlCalendarAdvance(calendar,$AF2007,AD2008,,,trigger)</f>
        <v>53470</v>
      </c>
      <c r="AG2008" s="40">
        <f>_xll.qlInterestRateIndexMaturity($AA$21,AF2008,)</f>
        <v>53562</v>
      </c>
      <c r="AH2008" s="43" t="e">
        <f>_xll.qlTenorBasisValue(TenorBasis3M,AF2008,_xll.ohTrigger(trigger,$AA$36))</f>
        <v>#NUM!</v>
      </c>
      <c r="AI2008" s="90" t="e">
        <f>_xll.qlTenorBasisForwardRate(TenorBasis3M,AF2008,_xll.ohTrigger(trigger,$AA$36))</f>
        <v>#NUM!</v>
      </c>
      <c r="AJ2008" s="90">
        <f>_xll.qlIndexFixing($AA$21,$AE2008,TRUE,_xll.ohTrigger(trigger))</f>
        <v>1.5485451969523943E-2</v>
      </c>
      <c r="AK2008" s="43" t="e">
        <f>_xll.qlIndexFixing($AA$6,$AE2008,TRUE,trigger)</f>
        <v>#NUM!</v>
      </c>
      <c r="AL2008" s="45" t="e">
        <f t="shared" si="47"/>
        <v>#NUM!</v>
      </c>
    </row>
    <row r="2009" spans="30:38" x14ac:dyDescent="0.2">
      <c r="AD2009" s="122" t="s">
        <v>88</v>
      </c>
      <c r="AE2009" s="40">
        <f>_xll.qlInterestRateIndexFixingDate($AA$21,AF2009)</f>
        <v>53475</v>
      </c>
      <c r="AF2009" s="40">
        <f>_xll.qlCalendarAdvance(calendar,$AF2008,AD2009,,,trigger)</f>
        <v>53477</v>
      </c>
      <c r="AG2009" s="40">
        <f>_xll.qlInterestRateIndexMaturity($AA$21,AF2009,)</f>
        <v>53569</v>
      </c>
      <c r="AH2009" s="43" t="e">
        <f>_xll.qlTenorBasisValue(TenorBasis3M,AF2009,_xll.ohTrigger(trigger,$AA$36))</f>
        <v>#NUM!</v>
      </c>
      <c r="AI2009" s="90" t="e">
        <f>_xll.qlTenorBasisForwardRate(TenorBasis3M,AF2009,_xll.ohTrigger(trigger,$AA$36))</f>
        <v>#NUM!</v>
      </c>
      <c r="AJ2009" s="90">
        <f>_xll.qlIndexFixing($AA$21,$AE2009,TRUE,_xll.ohTrigger(trigger))</f>
        <v>1.5488834385585962E-2</v>
      </c>
      <c r="AK2009" s="43" t="e">
        <f>_xll.qlIndexFixing($AA$6,$AE2009,TRUE,trigger)</f>
        <v>#NUM!</v>
      </c>
      <c r="AL2009" s="45" t="e">
        <f t="shared" si="47"/>
        <v>#NUM!</v>
      </c>
    </row>
    <row r="2010" spans="30:38" x14ac:dyDescent="0.2">
      <c r="AD2010" s="122" t="s">
        <v>88</v>
      </c>
      <c r="AE2010" s="40">
        <f>_xll.qlInterestRateIndexFixingDate($AA$21,AF2010)</f>
        <v>53482</v>
      </c>
      <c r="AF2010" s="40">
        <f>_xll.qlCalendarAdvance(calendar,$AF2009,AD2010,,,trigger)</f>
        <v>53484</v>
      </c>
      <c r="AG2010" s="40">
        <f>_xll.qlInterestRateIndexMaturity($AA$21,AF2010,)</f>
        <v>53576</v>
      </c>
      <c r="AH2010" s="43" t="e">
        <f>_xll.qlTenorBasisValue(TenorBasis3M,AF2010,_xll.ohTrigger(trigger,$AA$36))</f>
        <v>#NUM!</v>
      </c>
      <c r="AI2010" s="90" t="e">
        <f>_xll.qlTenorBasisForwardRate(TenorBasis3M,AF2010,_xll.ohTrigger(trigger,$AA$36))</f>
        <v>#NUM!</v>
      </c>
      <c r="AJ2010" s="90">
        <f>_xll.qlIndexFixing($AA$21,$AE2010,TRUE,_xll.ohTrigger(trigger))</f>
        <v>1.549218428315139E-2</v>
      </c>
      <c r="AK2010" s="43" t="e">
        <f>_xll.qlIndexFixing($AA$6,$AE2010,TRUE,trigger)</f>
        <v>#NUM!</v>
      </c>
      <c r="AL2010" s="45" t="e">
        <f t="shared" si="47"/>
        <v>#NUM!</v>
      </c>
    </row>
    <row r="2011" spans="30:38" x14ac:dyDescent="0.2">
      <c r="AD2011" s="122" t="s">
        <v>88</v>
      </c>
      <c r="AE2011" s="40">
        <f>_xll.qlInterestRateIndexFixingDate($AA$21,AF2011)</f>
        <v>53489</v>
      </c>
      <c r="AF2011" s="40">
        <f>_xll.qlCalendarAdvance(calendar,$AF2010,AD2011,,,trigger)</f>
        <v>53491</v>
      </c>
      <c r="AG2011" s="40">
        <f>_xll.qlInterestRateIndexMaturity($AA$21,AF2011,)</f>
        <v>53583</v>
      </c>
      <c r="AH2011" s="43" t="e">
        <f>_xll.qlTenorBasisValue(TenorBasis3M,AF2011,_xll.ohTrigger(trigger,$AA$36))</f>
        <v>#NUM!</v>
      </c>
      <c r="AI2011" s="90" t="e">
        <f>_xll.qlTenorBasisForwardRate(TenorBasis3M,AF2011,_xll.ohTrigger(trigger,$AA$36))</f>
        <v>#NUM!</v>
      </c>
      <c r="AJ2011" s="90">
        <f>_xll.qlIndexFixing($AA$21,$AE2011,TRUE,_xll.ohTrigger(trigger))</f>
        <v>1.5495501662138554E-2</v>
      </c>
      <c r="AK2011" s="43" t="e">
        <f>_xll.qlIndexFixing($AA$6,$AE2011,TRUE,trigger)</f>
        <v>#NUM!</v>
      </c>
      <c r="AL2011" s="45" t="e">
        <f t="shared" si="47"/>
        <v>#NUM!</v>
      </c>
    </row>
    <row r="2012" spans="30:38" x14ac:dyDescent="0.2">
      <c r="AD2012" s="122" t="s">
        <v>88</v>
      </c>
      <c r="AE2012" s="40">
        <f>_xll.qlInterestRateIndexFixingDate($AA$21,AF2012)</f>
        <v>53496</v>
      </c>
      <c r="AF2012" s="40">
        <f>_xll.qlCalendarAdvance(calendar,$AF2011,AD2012,,,trigger)</f>
        <v>53498</v>
      </c>
      <c r="AG2012" s="40">
        <f>_xll.qlInterestRateIndexMaturity($AA$21,AF2012,)</f>
        <v>53590</v>
      </c>
      <c r="AH2012" s="43" t="e">
        <f>_xll.qlTenorBasisValue(TenorBasis3M,AF2012,_xll.ohTrigger(trigger,$AA$36))</f>
        <v>#NUM!</v>
      </c>
      <c r="AI2012" s="90" t="e">
        <f>_xll.qlTenorBasisForwardRate(TenorBasis3M,AF2012,_xll.ohTrigger(trigger,$AA$36))</f>
        <v>#NUM!</v>
      </c>
      <c r="AJ2012" s="90">
        <f>_xll.qlIndexFixing($AA$21,$AE2012,TRUE,_xll.ohTrigger(trigger))</f>
        <v>1.5498786522462303E-2</v>
      </c>
      <c r="AK2012" s="43" t="e">
        <f>_xll.qlIndexFixing($AA$6,$AE2012,TRUE,trigger)</f>
        <v>#NUM!</v>
      </c>
      <c r="AL2012" s="45" t="e">
        <f t="shared" si="47"/>
        <v>#NUM!</v>
      </c>
    </row>
    <row r="2013" spans="30:38" x14ac:dyDescent="0.2">
      <c r="AD2013" s="122" t="s">
        <v>88</v>
      </c>
      <c r="AE2013" s="40">
        <f>_xll.qlInterestRateIndexFixingDate($AA$21,AF2013)</f>
        <v>53503</v>
      </c>
      <c r="AF2013" s="40">
        <f>_xll.qlCalendarAdvance(calendar,$AF2012,AD2013,,,trigger)</f>
        <v>53505</v>
      </c>
      <c r="AG2013" s="40">
        <f>_xll.qlInterestRateIndexMaturity($AA$21,AF2013,)</f>
        <v>53597</v>
      </c>
      <c r="AH2013" s="43" t="e">
        <f>_xll.qlTenorBasisValue(TenorBasis3M,AF2013,_xll.ohTrigger(trigger,$AA$36))</f>
        <v>#NUM!</v>
      </c>
      <c r="AI2013" s="90" t="e">
        <f>_xll.qlTenorBasisForwardRate(TenorBasis3M,AF2013,_xll.ohTrigger(trigger,$AA$36))</f>
        <v>#NUM!</v>
      </c>
      <c r="AJ2013" s="90">
        <f>_xll.qlIndexFixing($AA$21,$AE2013,TRUE,_xll.ohTrigger(trigger))</f>
        <v>1.5502038864041832E-2</v>
      </c>
      <c r="AK2013" s="43" t="e">
        <f>_xll.qlIndexFixing($AA$6,$AE2013,TRUE,trigger)</f>
        <v>#NUM!</v>
      </c>
      <c r="AL2013" s="45" t="e">
        <f t="shared" si="47"/>
        <v>#NUM!</v>
      </c>
    </row>
    <row r="2014" spans="30:38" x14ac:dyDescent="0.2">
      <c r="AD2014" s="122" t="s">
        <v>88</v>
      </c>
      <c r="AE2014" s="40">
        <f>_xll.qlInterestRateIndexFixingDate($AA$21,AF2014)</f>
        <v>53510</v>
      </c>
      <c r="AF2014" s="40">
        <f>_xll.qlCalendarAdvance(calendar,$AF2013,AD2014,,,trigger)</f>
        <v>53512</v>
      </c>
      <c r="AG2014" s="40">
        <f>_xll.qlInterestRateIndexMaturity($AA$21,AF2014,)</f>
        <v>53604</v>
      </c>
      <c r="AH2014" s="43" t="e">
        <f>_xll.qlTenorBasisValue(TenorBasis3M,AF2014,_xll.ohTrigger(trigger,$AA$36))</f>
        <v>#NUM!</v>
      </c>
      <c r="AI2014" s="90" t="e">
        <f>_xll.qlTenorBasisForwardRate(TenorBasis3M,AF2014,_xll.ohTrigger(trigger,$AA$36))</f>
        <v>#NUM!</v>
      </c>
      <c r="AJ2014" s="90">
        <f>_xll.qlIndexFixing($AA$21,$AE2014,TRUE,_xll.ohTrigger(trigger))</f>
        <v>1.5505258686796338E-2</v>
      </c>
      <c r="AK2014" s="43" t="e">
        <f>_xll.qlIndexFixing($AA$6,$AE2014,TRUE,trigger)</f>
        <v>#NUM!</v>
      </c>
      <c r="AL2014" s="45" t="e">
        <f t="shared" si="47"/>
        <v>#NUM!</v>
      </c>
    </row>
    <row r="2015" spans="30:38" x14ac:dyDescent="0.2">
      <c r="AD2015" s="122" t="s">
        <v>88</v>
      </c>
      <c r="AE2015" s="40">
        <f>_xll.qlInterestRateIndexFixingDate($AA$21,AF2015)</f>
        <v>53517</v>
      </c>
      <c r="AF2015" s="40">
        <f>_xll.qlCalendarAdvance(calendar,$AF2014,AD2015,,,trigger)</f>
        <v>53519</v>
      </c>
      <c r="AG2015" s="40">
        <f>_xll.qlInterestRateIndexMaturity($AA$21,AF2015,)</f>
        <v>53611</v>
      </c>
      <c r="AH2015" s="43" t="e">
        <f>_xll.qlTenorBasisValue(TenorBasis3M,AF2015,_xll.ohTrigger(trigger,$AA$36))</f>
        <v>#NUM!</v>
      </c>
      <c r="AI2015" s="90" t="e">
        <f>_xll.qlTenorBasisForwardRate(TenorBasis3M,AF2015,_xll.ohTrigger(trigger,$AA$36))</f>
        <v>#NUM!</v>
      </c>
      <c r="AJ2015" s="90">
        <f>_xll.qlIndexFixing($AA$21,$AE2015,TRUE,_xll.ohTrigger(trigger))</f>
        <v>1.5508445990646753E-2</v>
      </c>
      <c r="AK2015" s="43" t="e">
        <f>_xll.qlIndexFixing($AA$6,$AE2015,TRUE,trigger)</f>
        <v>#NUM!</v>
      </c>
      <c r="AL2015" s="45" t="e">
        <f t="shared" si="47"/>
        <v>#NUM!</v>
      </c>
    </row>
    <row r="2016" spans="30:38" x14ac:dyDescent="0.2">
      <c r="AD2016" s="122" t="s">
        <v>88</v>
      </c>
      <c r="AE2016" s="40">
        <f>_xll.qlInterestRateIndexFixingDate($AA$21,AF2016)</f>
        <v>53524</v>
      </c>
      <c r="AF2016" s="40">
        <f>_xll.qlCalendarAdvance(calendar,$AF2015,AD2016,,,trigger)</f>
        <v>53526</v>
      </c>
      <c r="AG2016" s="40">
        <f>_xll.qlInterestRateIndexMaturity($AA$21,AF2016,)</f>
        <v>53618</v>
      </c>
      <c r="AH2016" s="43" t="e">
        <f>_xll.qlTenorBasisValue(TenorBasis3M,AF2016,_xll.ohTrigger(trigger,$AA$36))</f>
        <v>#NUM!</v>
      </c>
      <c r="AI2016" s="90" t="e">
        <f>_xll.qlTenorBasisForwardRate(TenorBasis3M,AF2016,_xll.ohTrigger(trigger,$AA$36))</f>
        <v>#NUM!</v>
      </c>
      <c r="AJ2016" s="90">
        <f>_xll.qlIndexFixing($AA$21,$AE2016,TRUE,_xll.ohTrigger(trigger))</f>
        <v>1.5511600775512271E-2</v>
      </c>
      <c r="AK2016" s="43" t="e">
        <f>_xll.qlIndexFixing($AA$6,$AE2016,TRUE,trigger)</f>
        <v>#NUM!</v>
      </c>
      <c r="AL2016" s="45" t="e">
        <f t="shared" si="47"/>
        <v>#NUM!</v>
      </c>
    </row>
    <row r="2017" spans="30:38" x14ac:dyDescent="0.2">
      <c r="AD2017" s="122" t="s">
        <v>88</v>
      </c>
      <c r="AE2017" s="40">
        <f>_xll.qlInterestRateIndexFixingDate($AA$21,AF2017)</f>
        <v>53531</v>
      </c>
      <c r="AF2017" s="40">
        <f>_xll.qlCalendarAdvance(calendar,$AF2016,AD2017,,,trigger)</f>
        <v>53533</v>
      </c>
      <c r="AG2017" s="40">
        <f>_xll.qlInterestRateIndexMaturity($AA$21,AF2017,)</f>
        <v>53625</v>
      </c>
      <c r="AH2017" s="43" t="e">
        <f>_xll.qlTenorBasisValue(TenorBasis3M,AF2017,_xll.ohTrigger(trigger,$AA$36))</f>
        <v>#NUM!</v>
      </c>
      <c r="AI2017" s="90" t="e">
        <f>_xll.qlTenorBasisForwardRate(TenorBasis3M,AF2017,_xll.ohTrigger(trigger,$AA$36))</f>
        <v>#NUM!</v>
      </c>
      <c r="AJ2017" s="90">
        <f>_xll.qlIndexFixing($AA$21,$AE2017,TRUE,_xll.ohTrigger(trigger))</f>
        <v>1.5514723041316432E-2</v>
      </c>
      <c r="AK2017" s="43" t="e">
        <f>_xll.qlIndexFixing($AA$6,$AE2017,TRUE,trigger)</f>
        <v>#NUM!</v>
      </c>
      <c r="AL2017" s="45" t="e">
        <f t="shared" si="47"/>
        <v>#NUM!</v>
      </c>
    </row>
    <row r="2018" spans="30:38" x14ac:dyDescent="0.2">
      <c r="AD2018" s="122" t="s">
        <v>88</v>
      </c>
      <c r="AE2018" s="40">
        <f>_xll.qlInterestRateIndexFixingDate($AA$21,AF2018)</f>
        <v>53538</v>
      </c>
      <c r="AF2018" s="40">
        <f>_xll.qlCalendarAdvance(calendar,$AF2017,AD2018,,,trigger)</f>
        <v>53540</v>
      </c>
      <c r="AG2018" s="40">
        <f>_xll.qlInterestRateIndexMaturity($AA$21,AF2018,)</f>
        <v>53632</v>
      </c>
      <c r="AH2018" s="43" t="e">
        <f>_xll.qlTenorBasisValue(TenorBasis3M,AF2018,_xll.ohTrigger(trigger,$AA$36))</f>
        <v>#NUM!</v>
      </c>
      <c r="AI2018" s="90" t="e">
        <f>_xll.qlTenorBasisForwardRate(TenorBasis3M,AF2018,_xll.ohTrigger(trigger,$AA$36))</f>
        <v>#NUM!</v>
      </c>
      <c r="AJ2018" s="90">
        <f>_xll.qlIndexFixing($AA$21,$AE2018,TRUE,_xll.ohTrigger(trigger))</f>
        <v>1.5517812787981039E-2</v>
      </c>
      <c r="AK2018" s="43" t="e">
        <f>_xll.qlIndexFixing($AA$6,$AE2018,TRUE,trigger)</f>
        <v>#NUM!</v>
      </c>
      <c r="AL2018" s="45" t="e">
        <f t="shared" si="47"/>
        <v>#NUM!</v>
      </c>
    </row>
    <row r="2019" spans="30:38" x14ac:dyDescent="0.2">
      <c r="AD2019" s="122" t="s">
        <v>88</v>
      </c>
      <c r="AE2019" s="40">
        <f>_xll.qlInterestRateIndexFixingDate($AA$21,AF2019)</f>
        <v>53545</v>
      </c>
      <c r="AF2019" s="40">
        <f>_xll.qlCalendarAdvance(calendar,$AF2018,AD2019,,,trigger)</f>
        <v>53547</v>
      </c>
      <c r="AG2019" s="40">
        <f>_xll.qlInterestRateIndexMaturity($AA$21,AF2019,)</f>
        <v>53639</v>
      </c>
      <c r="AH2019" s="43" t="e">
        <f>_xll.qlTenorBasisValue(TenorBasis3M,AF2019,_xll.ohTrigger(trigger,$AA$36))</f>
        <v>#NUM!</v>
      </c>
      <c r="AI2019" s="90" t="e">
        <f>_xll.qlTenorBasisForwardRate(TenorBasis3M,AF2019,_xll.ohTrigger(trigger,$AA$36))</f>
        <v>#NUM!</v>
      </c>
      <c r="AJ2019" s="90">
        <f>_xll.qlIndexFixing($AA$21,$AE2019,TRUE,_xll.ohTrigger(trigger))</f>
        <v>1.5520870015427892E-2</v>
      </c>
      <c r="AK2019" s="43" t="e">
        <f>_xll.qlIndexFixing($AA$6,$AE2019,TRUE,trigger)</f>
        <v>#NUM!</v>
      </c>
      <c r="AL2019" s="45" t="e">
        <f t="shared" si="47"/>
        <v>#NUM!</v>
      </c>
    </row>
    <row r="2020" spans="30:38" x14ac:dyDescent="0.2">
      <c r="AD2020" s="122" t="s">
        <v>88</v>
      </c>
      <c r="AE2020" s="40">
        <f>_xll.qlInterestRateIndexFixingDate($AA$21,AF2020)</f>
        <v>53552</v>
      </c>
      <c r="AF2020" s="40">
        <f>_xll.qlCalendarAdvance(calendar,$AF2019,AD2020,,,trigger)</f>
        <v>53554</v>
      </c>
      <c r="AG2020" s="40">
        <f>_xll.qlInterestRateIndexMaturity($AA$21,AF2020,)</f>
        <v>53646</v>
      </c>
      <c r="AH2020" s="43" t="e">
        <f>_xll.qlTenorBasisValue(TenorBasis3M,AF2020,_xll.ohTrigger(trigger,$AA$36))</f>
        <v>#NUM!</v>
      </c>
      <c r="AI2020" s="90" t="e">
        <f>_xll.qlTenorBasisForwardRate(TenorBasis3M,AF2020,_xll.ohTrigger(trigger,$AA$36))</f>
        <v>#NUM!</v>
      </c>
      <c r="AJ2020" s="90">
        <f>_xll.qlIndexFixing($AA$21,$AE2020,TRUE,_xll.ohTrigger(trigger))</f>
        <v>1.5523894723583138E-2</v>
      </c>
      <c r="AK2020" s="43" t="e">
        <f>_xll.qlIndexFixing($AA$6,$AE2020,TRUE,trigger)</f>
        <v>#NUM!</v>
      </c>
      <c r="AL2020" s="45" t="e">
        <f t="shared" si="47"/>
        <v>#NUM!</v>
      </c>
    </row>
    <row r="2021" spans="30:38" x14ac:dyDescent="0.2">
      <c r="AD2021" s="122" t="s">
        <v>88</v>
      </c>
      <c r="AE2021" s="40">
        <f>_xll.qlInterestRateIndexFixingDate($AA$21,AF2021)</f>
        <v>53559</v>
      </c>
      <c r="AF2021" s="40">
        <f>_xll.qlCalendarAdvance(calendar,$AF2020,AD2021,,,trigger)</f>
        <v>53561</v>
      </c>
      <c r="AG2021" s="40">
        <f>_xll.qlInterestRateIndexMaturity($AA$21,AF2021,)</f>
        <v>53653</v>
      </c>
      <c r="AH2021" s="43" t="e">
        <f>_xll.qlTenorBasisValue(TenorBasis3M,AF2021,_xll.ohTrigger(trigger,$AA$36))</f>
        <v>#NUM!</v>
      </c>
      <c r="AI2021" s="90" t="e">
        <f>_xll.qlTenorBasisForwardRate(TenorBasis3M,AF2021,_xll.ohTrigger(trigger,$AA$36))</f>
        <v>#NUM!</v>
      </c>
      <c r="AJ2021" s="90">
        <f>_xll.qlIndexFixing($AA$21,$AE2021,TRUE,_xll.ohTrigger(trigger))</f>
        <v>1.5526886912370317E-2</v>
      </c>
      <c r="AK2021" s="43" t="e">
        <f>_xll.qlIndexFixing($AA$6,$AE2021,TRUE,trigger)</f>
        <v>#NUM!</v>
      </c>
      <c r="AL2021" s="45" t="e">
        <f t="shared" si="47"/>
        <v>#NUM!</v>
      </c>
    </row>
    <row r="2022" spans="30:38" x14ac:dyDescent="0.2">
      <c r="AD2022" s="122" t="s">
        <v>88</v>
      </c>
      <c r="AE2022" s="40">
        <f>_xll.qlInterestRateIndexFixingDate($AA$21,AF2022)</f>
        <v>53566</v>
      </c>
      <c r="AF2022" s="40">
        <f>_xll.qlCalendarAdvance(calendar,$AF2021,AD2022,,,trigger)</f>
        <v>53568</v>
      </c>
      <c r="AG2022" s="40">
        <f>_xll.qlInterestRateIndexMaturity($AA$21,AF2022,)</f>
        <v>53660</v>
      </c>
      <c r="AH2022" s="43" t="e">
        <f>_xll.qlTenorBasisValue(TenorBasis3M,AF2022,_xll.ohTrigger(trigger,$AA$36))</f>
        <v>#NUM!</v>
      </c>
      <c r="AI2022" s="90" t="e">
        <f>_xll.qlTenorBasisForwardRate(TenorBasis3M,AF2022,_xll.ohTrigger(trigger,$AA$36))</f>
        <v>#NUM!</v>
      </c>
      <c r="AJ2022" s="90">
        <f>_xll.qlIndexFixing($AA$21,$AE2022,TRUE,_xll.ohTrigger(trigger))</f>
        <v>1.552984658171731E-2</v>
      </c>
      <c r="AK2022" s="43" t="e">
        <f>_xll.qlIndexFixing($AA$6,$AE2022,TRUE,trigger)</f>
        <v>#NUM!</v>
      </c>
      <c r="AL2022" s="45" t="e">
        <f t="shared" si="47"/>
        <v>#NUM!</v>
      </c>
    </row>
    <row r="2023" spans="30:38" x14ac:dyDescent="0.2">
      <c r="AD2023" s="122" t="s">
        <v>88</v>
      </c>
      <c r="AE2023" s="40">
        <f>_xll.qlInterestRateIndexFixingDate($AA$21,AF2023)</f>
        <v>53573</v>
      </c>
      <c r="AF2023" s="40">
        <f>_xll.qlCalendarAdvance(calendar,$AF2022,AD2023,,,trigger)</f>
        <v>53575</v>
      </c>
      <c r="AG2023" s="40">
        <f>_xll.qlInterestRateIndexMaturity($AA$21,AF2023,)</f>
        <v>53666</v>
      </c>
      <c r="AH2023" s="43" t="e">
        <f>_xll.qlTenorBasisValue(TenorBasis3M,AF2023,_xll.ohTrigger(trigger,$AA$36))</f>
        <v>#NUM!</v>
      </c>
      <c r="AI2023" s="90" t="e">
        <f>_xll.qlTenorBasisForwardRate(TenorBasis3M,AF2023,_xll.ohTrigger(trigger,$AA$36))</f>
        <v>#NUM!</v>
      </c>
      <c r="AJ2023" s="90">
        <f>_xll.qlIndexFixing($AA$21,$AE2023,TRUE,_xll.ohTrigger(trigger))</f>
        <v>1.5532236151562706E-2</v>
      </c>
      <c r="AK2023" s="43" t="e">
        <f>_xll.qlIndexFixing($AA$6,$AE2023,TRUE,trigger)</f>
        <v>#NUM!</v>
      </c>
      <c r="AL2023" s="45" t="e">
        <f t="shared" si="47"/>
        <v>#NUM!</v>
      </c>
    </row>
    <row r="2024" spans="30:38" x14ac:dyDescent="0.2">
      <c r="AD2024" s="122" t="s">
        <v>88</v>
      </c>
      <c r="AE2024" s="40">
        <f>_xll.qlInterestRateIndexFixingDate($AA$21,AF2024)</f>
        <v>53580</v>
      </c>
      <c r="AF2024" s="40">
        <f>_xll.qlCalendarAdvance(calendar,$AF2023,AD2024,,,trigger)</f>
        <v>53582</v>
      </c>
      <c r="AG2024" s="40">
        <f>_xll.qlInterestRateIndexMaturity($AA$21,AF2024,)</f>
        <v>53673</v>
      </c>
      <c r="AH2024" s="43" t="e">
        <f>_xll.qlTenorBasisValue(TenorBasis3M,AF2024,_xll.ohTrigger(trigger,$AA$36))</f>
        <v>#NUM!</v>
      </c>
      <c r="AI2024" s="90" t="e">
        <f>_xll.qlTenorBasisForwardRate(TenorBasis3M,AF2024,_xll.ohTrigger(trigger,$AA$36))</f>
        <v>#NUM!</v>
      </c>
      <c r="AJ2024" s="90">
        <f>_xll.qlIndexFixing($AA$21,$AE2024,TRUE,_xll.ohTrigger(trigger))</f>
        <v>1.5535132979885419E-2</v>
      </c>
      <c r="AK2024" s="43" t="e">
        <f>_xll.qlIndexFixing($AA$6,$AE2024,TRUE,trigger)</f>
        <v>#NUM!</v>
      </c>
      <c r="AL2024" s="45" t="e">
        <f t="shared" si="47"/>
        <v>#NUM!</v>
      </c>
    </row>
    <row r="2025" spans="30:38" x14ac:dyDescent="0.2">
      <c r="AD2025" s="122" t="s">
        <v>88</v>
      </c>
      <c r="AE2025" s="40">
        <f>_xll.qlInterestRateIndexFixingDate($AA$21,AF2025)</f>
        <v>53587</v>
      </c>
      <c r="AF2025" s="40">
        <f>_xll.qlCalendarAdvance(calendar,$AF2024,AD2025,,,trigger)</f>
        <v>53589</v>
      </c>
      <c r="AG2025" s="40">
        <f>_xll.qlInterestRateIndexMaturity($AA$21,AF2025,)</f>
        <v>53680</v>
      </c>
      <c r="AH2025" s="43" t="e">
        <f>_xll.qlTenorBasisValue(TenorBasis3M,AF2025,_xll.ohTrigger(trigger,$AA$36))</f>
        <v>#NUM!</v>
      </c>
      <c r="AI2025" s="90" t="e">
        <f>_xll.qlTenorBasisForwardRate(TenorBasis3M,AF2025,_xll.ohTrigger(trigger,$AA$36))</f>
        <v>#NUM!</v>
      </c>
      <c r="AJ2025" s="90">
        <f>_xll.qlIndexFixing($AA$21,$AE2025,TRUE,_xll.ohTrigger(trigger))</f>
        <v>1.5537997289930831E-2</v>
      </c>
      <c r="AK2025" s="43" t="e">
        <f>_xll.qlIndexFixing($AA$6,$AE2025,TRUE,trigger)</f>
        <v>#NUM!</v>
      </c>
      <c r="AL2025" s="45" t="e">
        <f t="shared" si="47"/>
        <v>#NUM!</v>
      </c>
    </row>
    <row r="2026" spans="30:38" x14ac:dyDescent="0.2">
      <c r="AD2026" s="122" t="s">
        <v>88</v>
      </c>
      <c r="AE2026" s="40">
        <f>_xll.qlInterestRateIndexFixingDate($AA$21,AF2026)</f>
        <v>53594</v>
      </c>
      <c r="AF2026" s="40">
        <f>_xll.qlCalendarAdvance(calendar,$AF2025,AD2026,,,trigger)</f>
        <v>53596</v>
      </c>
      <c r="AG2026" s="40">
        <f>_xll.qlInterestRateIndexMaturity($AA$21,AF2026,)</f>
        <v>53688</v>
      </c>
      <c r="AH2026" s="43" t="e">
        <f>_xll.qlTenorBasisValue(TenorBasis3M,AF2026,_xll.ohTrigger(trigger,$AA$36))</f>
        <v>#NUM!</v>
      </c>
      <c r="AI2026" s="90" t="e">
        <f>_xll.qlTenorBasisForwardRate(TenorBasis3M,AF2026,_xll.ohTrigger(trigger,$AA$36))</f>
        <v>#NUM!</v>
      </c>
      <c r="AJ2026" s="90">
        <f>_xll.qlIndexFixing($AA$21,$AE2026,TRUE,_xll.ohTrigger(trigger))</f>
        <v>1.5541360063222889E-2</v>
      </c>
      <c r="AK2026" s="43" t="e">
        <f>_xll.qlIndexFixing($AA$6,$AE2026,TRUE,trigger)</f>
        <v>#NUM!</v>
      </c>
      <c r="AL2026" s="45" t="e">
        <f t="shared" si="47"/>
        <v>#NUM!</v>
      </c>
    </row>
    <row r="2027" spans="30:38" x14ac:dyDescent="0.2">
      <c r="AD2027" s="122" t="s">
        <v>88</v>
      </c>
      <c r="AE2027" s="40">
        <f>_xll.qlInterestRateIndexFixingDate($AA$21,AF2027)</f>
        <v>53601</v>
      </c>
      <c r="AF2027" s="40">
        <f>_xll.qlCalendarAdvance(calendar,$AF2026,AD2027,,,trigger)</f>
        <v>53603</v>
      </c>
      <c r="AG2027" s="40">
        <f>_xll.qlInterestRateIndexMaturity($AA$21,AF2027,)</f>
        <v>53695</v>
      </c>
      <c r="AH2027" s="43" t="e">
        <f>_xll.qlTenorBasisValue(TenorBasis3M,AF2027,_xll.ohTrigger(trigger,$AA$36))</f>
        <v>#NUM!</v>
      </c>
      <c r="AI2027" s="90" t="e">
        <f>_xll.qlTenorBasisForwardRate(TenorBasis3M,AF2027,_xll.ohTrigger(trigger,$AA$36))</f>
        <v>#NUM!</v>
      </c>
      <c r="AJ2027" s="90">
        <f>_xll.qlIndexFixing($AA$21,$AE2027,TRUE,_xll.ohTrigger(trigger))</f>
        <v>1.5544157134273316E-2</v>
      </c>
      <c r="AK2027" s="43" t="e">
        <f>_xll.qlIndexFixing($AA$6,$AE2027,TRUE,trigger)</f>
        <v>#NUM!</v>
      </c>
      <c r="AL2027" s="45" t="e">
        <f t="shared" si="47"/>
        <v>#NUM!</v>
      </c>
    </row>
    <row r="2028" spans="30:38" x14ac:dyDescent="0.2">
      <c r="AD2028" s="122" t="s">
        <v>88</v>
      </c>
      <c r="AE2028" s="40">
        <f>_xll.qlInterestRateIndexFixingDate($AA$21,AF2028)</f>
        <v>53608</v>
      </c>
      <c r="AF2028" s="40">
        <f>_xll.qlCalendarAdvance(calendar,$AF2027,AD2028,,,trigger)</f>
        <v>53610</v>
      </c>
      <c r="AG2028" s="40">
        <f>_xll.qlInterestRateIndexMaturity($AA$21,AF2028,)</f>
        <v>53702</v>
      </c>
      <c r="AH2028" s="43" t="e">
        <f>_xll.qlTenorBasisValue(TenorBasis3M,AF2028,_xll.ohTrigger(trigger,$AA$36))</f>
        <v>#NUM!</v>
      </c>
      <c r="AI2028" s="90" t="e">
        <f>_xll.qlTenorBasisForwardRate(TenorBasis3M,AF2028,_xll.ohTrigger(trigger,$AA$36))</f>
        <v>#NUM!</v>
      </c>
      <c r="AJ2028" s="90">
        <f>_xll.qlIndexFixing($AA$21,$AE2028,TRUE,_xll.ohTrigger(trigger))</f>
        <v>1.5546921685452601E-2</v>
      </c>
      <c r="AK2028" s="43" t="e">
        <f>_xll.qlIndexFixing($AA$6,$AE2028,TRUE,trigger)</f>
        <v>#NUM!</v>
      </c>
      <c r="AL2028" s="45" t="e">
        <f t="shared" si="47"/>
        <v>#NUM!</v>
      </c>
    </row>
    <row r="2029" spans="30:38" x14ac:dyDescent="0.2">
      <c r="AD2029" s="122" t="s">
        <v>88</v>
      </c>
      <c r="AE2029" s="40">
        <f>_xll.qlInterestRateIndexFixingDate($AA$21,AF2029)</f>
        <v>53615</v>
      </c>
      <c r="AF2029" s="40">
        <f>_xll.qlCalendarAdvance(calendar,$AF2028,AD2029,,,trigger)</f>
        <v>53617</v>
      </c>
      <c r="AG2029" s="40">
        <f>_xll.qlInterestRateIndexMaturity($AA$21,AF2029,)</f>
        <v>53709</v>
      </c>
      <c r="AH2029" s="43" t="e">
        <f>_xll.qlTenorBasisValue(TenorBasis3M,AF2029,_xll.ohTrigger(trigger,$AA$36))</f>
        <v>#NUM!</v>
      </c>
      <c r="AI2029" s="90" t="e">
        <f>_xll.qlTenorBasisForwardRate(TenorBasis3M,AF2029,_xll.ohTrigger(trigger,$AA$36))</f>
        <v>#NUM!</v>
      </c>
      <c r="AJ2029" s="90">
        <f>_xll.qlIndexFixing($AA$21,$AE2029,TRUE,_xll.ohTrigger(trigger))</f>
        <v>1.5549653716692969E-2</v>
      </c>
      <c r="AK2029" s="43" t="e">
        <f>_xll.qlIndexFixing($AA$6,$AE2029,TRUE,trigger)</f>
        <v>#NUM!</v>
      </c>
      <c r="AL2029" s="45" t="e">
        <f t="shared" si="47"/>
        <v>#NUM!</v>
      </c>
    </row>
    <row r="2030" spans="30:38" x14ac:dyDescent="0.2">
      <c r="AD2030" s="122" t="s">
        <v>88</v>
      </c>
      <c r="AE2030" s="40">
        <f>_xll.qlInterestRateIndexFixingDate($AA$21,AF2030)</f>
        <v>53622</v>
      </c>
      <c r="AF2030" s="40">
        <f>_xll.qlCalendarAdvance(calendar,$AF2029,AD2030,,,trigger)</f>
        <v>53624</v>
      </c>
      <c r="AG2030" s="40">
        <f>_xll.qlInterestRateIndexMaturity($AA$21,AF2030,)</f>
        <v>53716</v>
      </c>
      <c r="AH2030" s="43" t="e">
        <f>_xll.qlTenorBasisValue(TenorBasis3M,AF2030,_xll.ohTrigger(trigger,$AA$36))</f>
        <v>#NUM!</v>
      </c>
      <c r="AI2030" s="90" t="e">
        <f>_xll.qlTenorBasisForwardRate(TenorBasis3M,AF2030,_xll.ohTrigger(trigger,$AA$36))</f>
        <v>#NUM!</v>
      </c>
      <c r="AJ2030" s="90">
        <f>_xll.qlIndexFixing($AA$21,$AE2030,TRUE,_xll.ohTrigger(trigger))</f>
        <v>1.5552353227924911E-2</v>
      </c>
      <c r="AK2030" s="43" t="e">
        <f>_xll.qlIndexFixing($AA$6,$AE2030,TRUE,trigger)</f>
        <v>#NUM!</v>
      </c>
      <c r="AL2030" s="45" t="e">
        <f t="shared" si="47"/>
        <v>#NUM!</v>
      </c>
    </row>
    <row r="2031" spans="30:38" x14ac:dyDescent="0.2">
      <c r="AD2031" s="122" t="s">
        <v>88</v>
      </c>
      <c r="AE2031" s="40">
        <f>_xll.qlInterestRateIndexFixingDate($AA$21,AF2031)</f>
        <v>53629</v>
      </c>
      <c r="AF2031" s="40">
        <f>_xll.qlCalendarAdvance(calendar,$AF2030,AD2031,,,trigger)</f>
        <v>53631</v>
      </c>
      <c r="AG2031" s="40">
        <f>_xll.qlInterestRateIndexMaturity($AA$21,AF2031,)</f>
        <v>53723</v>
      </c>
      <c r="AH2031" s="43" t="e">
        <f>_xll.qlTenorBasisValue(TenorBasis3M,AF2031,_xll.ohTrigger(trigger,$AA$36))</f>
        <v>#NUM!</v>
      </c>
      <c r="AI2031" s="90" t="e">
        <f>_xll.qlTenorBasisForwardRate(TenorBasis3M,AF2031,_xll.ohTrigger(trigger,$AA$36))</f>
        <v>#NUM!</v>
      </c>
      <c r="AJ2031" s="90">
        <f>_xll.qlIndexFixing($AA$21,$AE2031,TRUE,_xll.ohTrigger(trigger))</f>
        <v>1.5555020219084132E-2</v>
      </c>
      <c r="AK2031" s="43" t="e">
        <f>_xll.qlIndexFixing($AA$6,$AE2031,TRUE,trigger)</f>
        <v>#NUM!</v>
      </c>
      <c r="AL2031" s="45" t="e">
        <f t="shared" si="47"/>
        <v>#NUM!</v>
      </c>
    </row>
    <row r="2032" spans="30:38" x14ac:dyDescent="0.2">
      <c r="AD2032" s="122" t="s">
        <v>88</v>
      </c>
      <c r="AE2032" s="40">
        <f>_xll.qlInterestRateIndexFixingDate($AA$21,AF2032)</f>
        <v>53636</v>
      </c>
      <c r="AF2032" s="40">
        <f>_xll.qlCalendarAdvance(calendar,$AF2031,AD2032,,,trigger)</f>
        <v>53638</v>
      </c>
      <c r="AG2032" s="40">
        <f>_xll.qlInterestRateIndexMaturity($AA$21,AF2032,)</f>
        <v>53730</v>
      </c>
      <c r="AH2032" s="43" t="e">
        <f>_xll.qlTenorBasisValue(TenorBasis3M,AF2032,_xll.ohTrigger(trigger,$AA$36))</f>
        <v>#NUM!</v>
      </c>
      <c r="AI2032" s="90" t="e">
        <f>_xll.qlTenorBasisForwardRate(TenorBasis3M,AF2032,_xll.ohTrigger(trigger,$AA$36))</f>
        <v>#NUM!</v>
      </c>
      <c r="AJ2032" s="90">
        <f>_xll.qlIndexFixing($AA$21,$AE2032,TRUE,_xll.ohTrigger(trigger))</f>
        <v>1.5557654690101992E-2</v>
      </c>
      <c r="AK2032" s="43" t="e">
        <f>_xll.qlIndexFixing($AA$6,$AE2032,TRUE,trigger)</f>
        <v>#NUM!</v>
      </c>
      <c r="AL2032" s="45" t="e">
        <f t="shared" si="47"/>
        <v>#NUM!</v>
      </c>
    </row>
    <row r="2033" spans="30:38" x14ac:dyDescent="0.2">
      <c r="AD2033" s="122" t="s">
        <v>88</v>
      </c>
      <c r="AE2033" s="40">
        <f>_xll.qlInterestRateIndexFixingDate($AA$21,AF2033)</f>
        <v>53643</v>
      </c>
      <c r="AF2033" s="40">
        <f>_xll.qlCalendarAdvance(calendar,$AF2032,AD2033,,,trigger)</f>
        <v>53645</v>
      </c>
      <c r="AG2033" s="40">
        <f>_xll.qlInterestRateIndexMaturity($AA$21,AF2033,)</f>
        <v>53737</v>
      </c>
      <c r="AH2033" s="43" t="e">
        <f>_xll.qlTenorBasisValue(TenorBasis3M,AF2033,_xll.ohTrigger(trigger,$AA$36))</f>
        <v>#NUM!</v>
      </c>
      <c r="AI2033" s="90" t="e">
        <f>_xll.qlTenorBasisForwardRate(TenorBasis3M,AF2033,_xll.ohTrigger(trigger,$AA$36))</f>
        <v>#NUM!</v>
      </c>
      <c r="AJ2033" s="90">
        <f>_xll.qlIndexFixing($AA$21,$AE2033,TRUE,_xll.ohTrigger(trigger))</f>
        <v>1.5560256640914191E-2</v>
      </c>
      <c r="AK2033" s="43" t="e">
        <f>_xll.qlIndexFixing($AA$6,$AE2033,TRUE,trigger)</f>
        <v>#NUM!</v>
      </c>
      <c r="AL2033" s="45" t="e">
        <f t="shared" si="47"/>
        <v>#NUM!</v>
      </c>
    </row>
    <row r="2034" spans="30:38" x14ac:dyDescent="0.2">
      <c r="AD2034" s="122" t="s">
        <v>88</v>
      </c>
      <c r="AE2034" s="40">
        <f>_xll.qlInterestRateIndexFixingDate($AA$21,AF2034)</f>
        <v>53650</v>
      </c>
      <c r="AF2034" s="40">
        <f>_xll.qlCalendarAdvance(calendar,$AF2033,AD2034,,,trigger)</f>
        <v>53652</v>
      </c>
      <c r="AG2034" s="40">
        <f>_xll.qlInterestRateIndexMaturity($AA$21,AF2034,)</f>
        <v>53744</v>
      </c>
      <c r="AH2034" s="43" t="e">
        <f>_xll.qlTenorBasisValue(TenorBasis3M,AF2034,_xll.ohTrigger(trigger,$AA$36))</f>
        <v>#NUM!</v>
      </c>
      <c r="AI2034" s="90" t="e">
        <f>_xll.qlTenorBasisForwardRate(TenorBasis3M,AF2034,_xll.ohTrigger(trigger,$AA$36))</f>
        <v>#NUM!</v>
      </c>
      <c r="AJ2034" s="90">
        <f>_xll.qlIndexFixing($AA$21,$AE2034,TRUE,_xll.ohTrigger(trigger))</f>
        <v>1.5562826071455567E-2</v>
      </c>
      <c r="AK2034" s="43" t="e">
        <f>_xll.qlIndexFixing($AA$6,$AE2034,TRUE,trigger)</f>
        <v>#NUM!</v>
      </c>
      <c r="AL2034" s="45" t="e">
        <f t="shared" si="47"/>
        <v>#NUM!</v>
      </c>
    </row>
    <row r="2035" spans="30:38" x14ac:dyDescent="0.2">
      <c r="AD2035" s="122" t="s">
        <v>88</v>
      </c>
      <c r="AE2035" s="40">
        <f>_xll.qlInterestRateIndexFixingDate($AA$21,AF2035)</f>
        <v>53657</v>
      </c>
      <c r="AF2035" s="40">
        <f>_xll.qlCalendarAdvance(calendar,$AF2034,AD2035,,,trigger)</f>
        <v>53659</v>
      </c>
      <c r="AG2035" s="40">
        <f>_xll.qlInterestRateIndexMaturity($AA$21,AF2035,)</f>
        <v>53751</v>
      </c>
      <c r="AH2035" s="43" t="e">
        <f>_xll.qlTenorBasisValue(TenorBasis3M,AF2035,_xll.ohTrigger(trigger,$AA$36))</f>
        <v>#NUM!</v>
      </c>
      <c r="AI2035" s="90" t="e">
        <f>_xll.qlTenorBasisForwardRate(TenorBasis3M,AF2035,_xll.ohTrigger(trigger,$AA$36))</f>
        <v>#NUM!</v>
      </c>
      <c r="AJ2035" s="90">
        <f>_xll.qlIndexFixing($AA$21,$AE2035,TRUE,_xll.ohTrigger(trigger))</f>
        <v>1.5565362981662693E-2</v>
      </c>
      <c r="AK2035" s="43" t="e">
        <f>_xll.qlIndexFixing($AA$6,$AE2035,TRUE,trigger)</f>
        <v>#NUM!</v>
      </c>
      <c r="AL2035" s="45" t="e">
        <f t="shared" si="47"/>
        <v>#NUM!</v>
      </c>
    </row>
    <row r="2036" spans="30:38" x14ac:dyDescent="0.2">
      <c r="AD2036" s="122" t="s">
        <v>88</v>
      </c>
      <c r="AE2036" s="40">
        <f>_xll.qlInterestRateIndexFixingDate($AA$21,AF2036)</f>
        <v>53664</v>
      </c>
      <c r="AF2036" s="40">
        <f>_xll.qlCalendarAdvance(calendar,$AF2035,AD2036,,,trigger)</f>
        <v>53666</v>
      </c>
      <c r="AG2036" s="40">
        <f>_xll.qlInterestRateIndexMaturity($AA$21,AF2036,)</f>
        <v>53756</v>
      </c>
      <c r="AH2036" s="43" t="e">
        <f>_xll.qlTenorBasisValue(TenorBasis3M,AF2036,_xll.ohTrigger(trigger,$AA$36))</f>
        <v>#NUM!</v>
      </c>
      <c r="AI2036" s="90" t="e">
        <f>_xll.qlTenorBasisForwardRate(TenorBasis3M,AF2036,_xll.ohTrigger(trigger,$AA$36))</f>
        <v>#NUM!</v>
      </c>
      <c r="AJ2036" s="90">
        <f>_xll.qlIndexFixing($AA$21,$AE2036,TRUE,_xll.ohTrigger(trigger))</f>
        <v>1.5566849381055903E-2</v>
      </c>
      <c r="AK2036" s="43" t="e">
        <f>_xll.qlIndexFixing($AA$6,$AE2036,TRUE,trigger)</f>
        <v>#NUM!</v>
      </c>
      <c r="AL2036" s="45" t="e">
        <f t="shared" si="47"/>
        <v>#NUM!</v>
      </c>
    </row>
    <row r="2037" spans="30:38" x14ac:dyDescent="0.2">
      <c r="AD2037" s="122" t="s">
        <v>88</v>
      </c>
      <c r="AE2037" s="40">
        <f>_xll.qlInterestRateIndexFixingDate($AA$21,AF2037)</f>
        <v>53671</v>
      </c>
      <c r="AF2037" s="40">
        <f>_xll.qlCalendarAdvance(calendar,$AF2036,AD2037,,,trigger)</f>
        <v>53673</v>
      </c>
      <c r="AG2037" s="40">
        <f>_xll.qlInterestRateIndexMaturity($AA$21,AF2037,)</f>
        <v>53763</v>
      </c>
      <c r="AH2037" s="43" t="e">
        <f>_xll.qlTenorBasisValue(TenorBasis3M,AF2037,_xll.ohTrigger(trigger,$AA$36))</f>
        <v>#NUM!</v>
      </c>
      <c r="AI2037" s="90" t="e">
        <f>_xll.qlTenorBasisForwardRate(TenorBasis3M,AF2037,_xll.ohTrigger(trigger,$AA$36))</f>
        <v>#NUM!</v>
      </c>
      <c r="AJ2037" s="90">
        <f>_xll.qlIndexFixing($AA$21,$AE2037,TRUE,_xll.ohTrigger(trigger))</f>
        <v>1.5569325682428747E-2</v>
      </c>
      <c r="AK2037" s="43" t="e">
        <f>_xll.qlIndexFixing($AA$6,$AE2037,TRUE,trigger)</f>
        <v>#NUM!</v>
      </c>
      <c r="AL2037" s="45" t="e">
        <f t="shared" si="47"/>
        <v>#NUM!</v>
      </c>
    </row>
    <row r="2038" spans="30:38" x14ac:dyDescent="0.2">
      <c r="AD2038" s="122" t="s">
        <v>88</v>
      </c>
      <c r="AE2038" s="40">
        <f>_xll.qlInterestRateIndexFixingDate($AA$21,AF2038)</f>
        <v>53678</v>
      </c>
      <c r="AF2038" s="40">
        <f>_xll.qlCalendarAdvance(calendar,$AF2037,AD2038,,,trigger)</f>
        <v>53680</v>
      </c>
      <c r="AG2038" s="40">
        <f>_xll.qlInterestRateIndexMaturity($AA$21,AF2038,)</f>
        <v>53770</v>
      </c>
      <c r="AH2038" s="43" t="e">
        <f>_xll.qlTenorBasisValue(TenorBasis3M,AF2038,_xll.ohTrigger(trigger,$AA$36))</f>
        <v>#NUM!</v>
      </c>
      <c r="AI2038" s="90" t="e">
        <f>_xll.qlTenorBasisForwardRate(TenorBasis3M,AF2038,_xll.ohTrigger(trigger,$AA$36))</f>
        <v>#NUM!</v>
      </c>
      <c r="AJ2038" s="90">
        <f>_xll.qlIndexFixing($AA$21,$AE2038,TRUE,_xll.ohTrigger(trigger))</f>
        <v>1.5571769466063756E-2</v>
      </c>
      <c r="AK2038" s="43" t="e">
        <f>_xll.qlIndexFixing($AA$6,$AE2038,TRUE,trigger)</f>
        <v>#NUM!</v>
      </c>
      <c r="AL2038" s="45" t="e">
        <f t="shared" si="47"/>
        <v>#NUM!</v>
      </c>
    </row>
    <row r="2039" spans="30:38" x14ac:dyDescent="0.2">
      <c r="AD2039" s="122" t="s">
        <v>88</v>
      </c>
      <c r="AE2039" s="40">
        <f>_xll.qlInterestRateIndexFixingDate($AA$21,AF2039)</f>
        <v>53682</v>
      </c>
      <c r="AF2039" s="40">
        <f>_xll.qlCalendarAdvance(calendar,$AF2038,AD2039,,,trigger)</f>
        <v>53688</v>
      </c>
      <c r="AG2039" s="40">
        <f>_xll.qlInterestRateIndexMaturity($AA$21,AF2039,)</f>
        <v>53778</v>
      </c>
      <c r="AH2039" s="43" t="e">
        <f>_xll.qlTenorBasisValue(TenorBasis3M,AF2039,_xll.ohTrigger(trigger,$AA$36))</f>
        <v>#NUM!</v>
      </c>
      <c r="AI2039" s="90" t="e">
        <f>_xll.qlTenorBasisForwardRate(TenorBasis3M,AF2039,_xll.ohTrigger(trigger,$AA$36))</f>
        <v>#NUM!</v>
      </c>
      <c r="AJ2039" s="90">
        <f>_xll.qlIndexFixing($AA$21,$AE2039,TRUE,_xll.ohTrigger(trigger))</f>
        <v>1.5574522543930769E-2</v>
      </c>
      <c r="AK2039" s="43" t="e">
        <f>_xll.qlIndexFixing($AA$6,$AE2039,TRUE,trigger)</f>
        <v>#NUM!</v>
      </c>
      <c r="AL2039" s="45" t="e">
        <f t="shared" si="47"/>
        <v>#NUM!</v>
      </c>
    </row>
    <row r="2040" spans="30:38" x14ac:dyDescent="0.2">
      <c r="AD2040" s="122" t="s">
        <v>88</v>
      </c>
      <c r="AE2040" s="40">
        <f>_xll.qlInterestRateIndexFixingDate($AA$21,AF2040)</f>
        <v>53692</v>
      </c>
      <c r="AF2040" s="40">
        <f>_xll.qlCalendarAdvance(calendar,$AF2039,AD2040,,,trigger)</f>
        <v>53695</v>
      </c>
      <c r="AG2040" s="40">
        <f>_xll.qlInterestRateIndexMaturity($AA$21,AF2040,)</f>
        <v>53785</v>
      </c>
      <c r="AH2040" s="43" t="e">
        <f>_xll.qlTenorBasisValue(TenorBasis3M,AF2040,_xll.ohTrigger(trigger,$AA$36))</f>
        <v>#NUM!</v>
      </c>
      <c r="AI2040" s="90" t="e">
        <f>_xll.qlTenorBasisForwardRate(TenorBasis3M,AF2040,_xll.ohTrigger(trigger,$AA$36))</f>
        <v>#NUM!</v>
      </c>
      <c r="AJ2040" s="90">
        <f>_xll.qlIndexFixing($AA$21,$AE2040,TRUE,_xll.ohTrigger(trigger))</f>
        <v>1.5576896646496863E-2</v>
      </c>
      <c r="AK2040" s="43" t="e">
        <f>_xll.qlIndexFixing($AA$6,$AE2040,TRUE,trigger)</f>
        <v>#NUM!</v>
      </c>
      <c r="AL2040" s="45" t="e">
        <f t="shared" si="47"/>
        <v>#NUM!</v>
      </c>
    </row>
    <row r="2041" spans="30:38" x14ac:dyDescent="0.2">
      <c r="AD2041" s="122" t="s">
        <v>88</v>
      </c>
      <c r="AE2041" s="40">
        <f>_xll.qlInterestRateIndexFixingDate($AA$21,AF2041)</f>
        <v>53700</v>
      </c>
      <c r="AF2041" s="40">
        <f>_xll.qlCalendarAdvance(calendar,$AF2040,AD2041,,,trigger)</f>
        <v>53702</v>
      </c>
      <c r="AG2041" s="40">
        <f>_xll.qlInterestRateIndexMaturity($AA$21,AF2041,)</f>
        <v>53792</v>
      </c>
      <c r="AH2041" s="43" t="e">
        <f>_xll.qlTenorBasisValue(TenorBasis3M,AF2041,_xll.ohTrigger(trigger,$AA$36))</f>
        <v>#NUM!</v>
      </c>
      <c r="AI2041" s="90" t="e">
        <f>_xll.qlTenorBasisForwardRate(TenorBasis3M,AF2041,_xll.ohTrigger(trigger,$AA$36))</f>
        <v>#NUM!</v>
      </c>
      <c r="AJ2041" s="90">
        <f>_xll.qlIndexFixing($AA$21,$AE2041,TRUE,_xll.ohTrigger(trigger))</f>
        <v>1.5579238231142156E-2</v>
      </c>
      <c r="AK2041" s="43" t="e">
        <f>_xll.qlIndexFixing($AA$6,$AE2041,TRUE,trigger)</f>
        <v>#NUM!</v>
      </c>
      <c r="AL2041" s="45" t="e">
        <f t="shared" si="47"/>
        <v>#NUM!</v>
      </c>
    </row>
    <row r="2042" spans="30:38" x14ac:dyDescent="0.2">
      <c r="AD2042" s="122" t="s">
        <v>88</v>
      </c>
      <c r="AE2042" s="40">
        <f>_xll.qlInterestRateIndexFixingDate($AA$21,AF2042)</f>
        <v>53707</v>
      </c>
      <c r="AF2042" s="40">
        <f>_xll.qlCalendarAdvance(calendar,$AF2041,AD2042,,,trigger)</f>
        <v>53709</v>
      </c>
      <c r="AG2042" s="40">
        <f>_xll.qlInterestRateIndexMaturity($AA$21,AF2042,)</f>
        <v>53799</v>
      </c>
      <c r="AH2042" s="43" t="e">
        <f>_xll.qlTenorBasisValue(TenorBasis3M,AF2042,_xll.ohTrigger(trigger,$AA$36))</f>
        <v>#NUM!</v>
      </c>
      <c r="AI2042" s="90" t="e">
        <f>_xll.qlTenorBasisForwardRate(TenorBasis3M,AF2042,_xll.ohTrigger(trigger,$AA$36))</f>
        <v>#NUM!</v>
      </c>
      <c r="AJ2042" s="90">
        <f>_xll.qlIndexFixing($AA$21,$AE2042,TRUE,_xll.ohTrigger(trigger))</f>
        <v>1.5581547297808029E-2</v>
      </c>
      <c r="AK2042" s="43" t="e">
        <f>_xll.qlIndexFixing($AA$6,$AE2042,TRUE,trigger)</f>
        <v>#NUM!</v>
      </c>
      <c r="AL2042" s="45" t="e">
        <f t="shared" si="47"/>
        <v>#NUM!</v>
      </c>
    </row>
    <row r="2043" spans="30:38" x14ac:dyDescent="0.2">
      <c r="AD2043" s="122" t="s">
        <v>88</v>
      </c>
      <c r="AE2043" s="40">
        <f>_xll.qlInterestRateIndexFixingDate($AA$21,AF2043)</f>
        <v>53714</v>
      </c>
      <c r="AF2043" s="40">
        <f>_xll.qlCalendarAdvance(calendar,$AF2042,AD2043,,,trigger)</f>
        <v>53716</v>
      </c>
      <c r="AG2043" s="40">
        <f>_xll.qlInterestRateIndexMaturity($AA$21,AF2043,)</f>
        <v>53806</v>
      </c>
      <c r="AH2043" s="43" t="e">
        <f>_xll.qlTenorBasisValue(TenorBasis3M,AF2043,_xll.ohTrigger(trigger,$AA$36))</f>
        <v>#NUM!</v>
      </c>
      <c r="AI2043" s="90" t="e">
        <f>_xll.qlTenorBasisForwardRate(TenorBasis3M,AF2043,_xll.ohTrigger(trigger,$AA$36))</f>
        <v>#NUM!</v>
      </c>
      <c r="AJ2043" s="90">
        <f>_xll.qlIndexFixing($AA$21,$AE2043,TRUE,_xll.ohTrigger(trigger))</f>
        <v>1.5583823846437639E-2</v>
      </c>
      <c r="AK2043" s="43" t="e">
        <f>_xll.qlIndexFixing($AA$6,$AE2043,TRUE,trigger)</f>
        <v>#NUM!</v>
      </c>
      <c r="AL2043" s="45" t="e">
        <f t="shared" si="47"/>
        <v>#NUM!</v>
      </c>
    </row>
    <row r="2044" spans="30:38" x14ac:dyDescent="0.2">
      <c r="AD2044" s="122" t="s">
        <v>88</v>
      </c>
      <c r="AE2044" s="40">
        <f>_xll.qlInterestRateIndexFixingDate($AA$21,AF2044)</f>
        <v>53721</v>
      </c>
      <c r="AF2044" s="40">
        <f>_xll.qlCalendarAdvance(calendar,$AF2043,AD2044,,,trigger)</f>
        <v>53723</v>
      </c>
      <c r="AG2044" s="40">
        <f>_xll.qlInterestRateIndexMaturity($AA$21,AF2044,)</f>
        <v>53812</v>
      </c>
      <c r="AH2044" s="43" t="e">
        <f>_xll.qlTenorBasisValue(TenorBasis3M,AF2044,_xll.ohTrigger(trigger,$AA$36))</f>
        <v>#NUM!</v>
      </c>
      <c r="AI2044" s="90" t="e">
        <f>_xll.qlTenorBasisForwardRate(TenorBasis3M,AF2044,_xll.ohTrigger(trigger,$AA$36))</f>
        <v>#NUM!</v>
      </c>
      <c r="AJ2044" s="90">
        <f>_xll.qlIndexFixing($AA$21,$AE2044,TRUE,_xll.ohTrigger(trigger))</f>
        <v>1.5585576669639637E-2</v>
      </c>
      <c r="AK2044" s="43" t="e">
        <f>_xll.qlIndexFixing($AA$6,$AE2044,TRUE,trigger)</f>
        <v>#NUM!</v>
      </c>
      <c r="AL2044" s="45" t="e">
        <f t="shared" si="47"/>
        <v>#NUM!</v>
      </c>
    </row>
    <row r="2045" spans="30:38" x14ac:dyDescent="0.2">
      <c r="AD2045" s="122" t="s">
        <v>88</v>
      </c>
      <c r="AE2045" s="40">
        <f>_xll.qlInterestRateIndexFixingDate($AA$21,AF2045)</f>
        <v>53728</v>
      </c>
      <c r="AF2045" s="40">
        <f>_xll.qlCalendarAdvance(calendar,$AF2044,AD2045,,,trigger)</f>
        <v>53730</v>
      </c>
      <c r="AG2045" s="40">
        <f>_xll.qlInterestRateIndexMaturity($AA$21,AF2045,)</f>
        <v>53819</v>
      </c>
      <c r="AH2045" s="43" t="e">
        <f>_xll.qlTenorBasisValue(TenorBasis3M,AF2045,_xll.ohTrigger(trigger,$AA$36))</f>
        <v>#NUM!</v>
      </c>
      <c r="AI2045" s="90" t="e">
        <f>_xll.qlTenorBasisForwardRate(TenorBasis3M,AF2045,_xll.ohTrigger(trigger,$AA$36))</f>
        <v>#NUM!</v>
      </c>
      <c r="AJ2045" s="90">
        <f>_xll.qlIndexFixing($AA$21,$AE2045,TRUE,_xll.ohTrigger(trigger))</f>
        <v>1.5587790409099246E-2</v>
      </c>
      <c r="AK2045" s="43" t="e">
        <f>_xll.qlIndexFixing($AA$6,$AE2045,TRUE,trigger)</f>
        <v>#NUM!</v>
      </c>
      <c r="AL2045" s="45" t="e">
        <f t="shared" si="47"/>
        <v>#NUM!</v>
      </c>
    </row>
    <row r="2046" spans="30:38" x14ac:dyDescent="0.2">
      <c r="AD2046" s="122" t="s">
        <v>88</v>
      </c>
      <c r="AE2046" s="40">
        <f>_xll.qlInterestRateIndexFixingDate($AA$21,AF2046)</f>
        <v>53735</v>
      </c>
      <c r="AF2046" s="40">
        <f>_xll.qlCalendarAdvance(calendar,$AF2045,AD2046,,,trigger)</f>
        <v>53737</v>
      </c>
      <c r="AG2046" s="40">
        <f>_xll.qlInterestRateIndexMaturity($AA$21,AF2046,)</f>
        <v>53826</v>
      </c>
      <c r="AH2046" s="43" t="e">
        <f>_xll.qlTenorBasisValue(TenorBasis3M,AF2046,_xll.ohTrigger(trigger,$AA$36))</f>
        <v>#NUM!</v>
      </c>
      <c r="AI2046" s="90" t="e">
        <f>_xll.qlTenorBasisForwardRate(TenorBasis3M,AF2046,_xll.ohTrigger(trigger,$AA$36))</f>
        <v>#NUM!</v>
      </c>
      <c r="AJ2046" s="90">
        <f>_xll.qlIndexFixing($AA$21,$AE2046,TRUE,_xll.ohTrigger(trigger))</f>
        <v>1.5589971631753428E-2</v>
      </c>
      <c r="AK2046" s="43" t="e">
        <f>_xll.qlIndexFixing($AA$6,$AE2046,TRUE,trigger)</f>
        <v>#NUM!</v>
      </c>
      <c r="AL2046" s="45" t="e">
        <f t="shared" si="47"/>
        <v>#NUM!</v>
      </c>
    </row>
    <row r="2047" spans="30:38" x14ac:dyDescent="0.2">
      <c r="AD2047" s="122" t="s">
        <v>88</v>
      </c>
      <c r="AE2047" s="40">
        <f>_xll.qlInterestRateIndexFixingDate($AA$21,AF2047)</f>
        <v>53742</v>
      </c>
      <c r="AF2047" s="40">
        <f>_xll.qlCalendarAdvance(calendar,$AF2046,AD2047,,,trigger)</f>
        <v>53744</v>
      </c>
      <c r="AG2047" s="40">
        <f>_xll.qlInterestRateIndexMaturity($AA$21,AF2047,)</f>
        <v>53833</v>
      </c>
      <c r="AH2047" s="43" t="e">
        <f>_xll.qlTenorBasisValue(TenorBasis3M,AF2047,_xll.ohTrigger(trigger,$AA$36))</f>
        <v>#NUM!</v>
      </c>
      <c r="AI2047" s="90" t="e">
        <f>_xll.qlTenorBasisForwardRate(TenorBasis3M,AF2047,_xll.ohTrigger(trigger,$AA$36))</f>
        <v>#NUM!</v>
      </c>
      <c r="AJ2047" s="90">
        <f>_xll.qlIndexFixing($AA$21,$AE2047,TRUE,_xll.ohTrigger(trigger))</f>
        <v>1.5592120337553682E-2</v>
      </c>
      <c r="AK2047" s="43" t="e">
        <f>_xll.qlIndexFixing($AA$6,$AE2047,TRUE,trigger)</f>
        <v>#NUM!</v>
      </c>
      <c r="AL2047" s="45" t="e">
        <f t="shared" si="47"/>
        <v>#NUM!</v>
      </c>
    </row>
    <row r="2048" spans="30:38" x14ac:dyDescent="0.2">
      <c r="AD2048" s="122" t="s">
        <v>88</v>
      </c>
      <c r="AE2048" s="40">
        <f>_xll.qlInterestRateIndexFixingDate($AA$21,AF2048)</f>
        <v>53749</v>
      </c>
      <c r="AF2048" s="40">
        <f>_xll.qlCalendarAdvance(calendar,$AF2047,AD2048,,,trigger)</f>
        <v>53751</v>
      </c>
      <c r="AG2048" s="40">
        <f>_xll.qlInterestRateIndexMaturity($AA$21,AF2048,)</f>
        <v>53843</v>
      </c>
      <c r="AH2048" s="43" t="e">
        <f>_xll.qlTenorBasisValue(TenorBasis3M,AF2048,_xll.ohTrigger(trigger,$AA$36))</f>
        <v>#NUM!</v>
      </c>
      <c r="AI2048" s="90" t="e">
        <f>_xll.qlTenorBasisForwardRate(TenorBasis3M,AF2048,_xll.ohTrigger(trigger,$AA$36))</f>
        <v>#NUM!</v>
      </c>
      <c r="AJ2048" s="90">
        <f>_xll.qlIndexFixing($AA$21,$AE2048,TRUE,_xll.ohTrigger(trigger))</f>
        <v>1.5595682801634786E-2</v>
      </c>
      <c r="AK2048" s="43" t="e">
        <f>_xll.qlIndexFixing($AA$6,$AE2048,TRUE,trigger)</f>
        <v>#NUM!</v>
      </c>
      <c r="AL2048" s="45" t="e">
        <f t="shared" si="47"/>
        <v>#NUM!</v>
      </c>
    </row>
    <row r="2049" spans="30:38" x14ac:dyDescent="0.2">
      <c r="AD2049" s="122" t="s">
        <v>88</v>
      </c>
      <c r="AE2049" s="40">
        <f>_xll.qlInterestRateIndexFixingDate($AA$21,AF2049)</f>
        <v>53756</v>
      </c>
      <c r="AF2049" s="40">
        <f>_xll.qlCalendarAdvance(calendar,$AF2048,AD2049,,,trigger)</f>
        <v>53758</v>
      </c>
      <c r="AG2049" s="40">
        <f>_xll.qlInterestRateIndexMaturity($AA$21,AF2049,)</f>
        <v>53850</v>
      </c>
      <c r="AH2049" s="43" t="e">
        <f>_xll.qlTenorBasisValue(TenorBasis3M,AF2049,_xll.ohTrigger(trigger,$AA$36))</f>
        <v>#NUM!</v>
      </c>
      <c r="AI2049" s="90" t="e">
        <f>_xll.qlTenorBasisForwardRate(TenorBasis3M,AF2049,_xll.ohTrigger(trigger,$AA$36))</f>
        <v>#NUM!</v>
      </c>
      <c r="AJ2049" s="90">
        <f>_xll.qlIndexFixing($AA$21,$AE2049,TRUE,_xll.ohTrigger(trigger))</f>
        <v>1.5597759775030666E-2</v>
      </c>
      <c r="AK2049" s="43" t="e">
        <f>_xll.qlIndexFixing($AA$6,$AE2049,TRUE,trigger)</f>
        <v>#NUM!</v>
      </c>
      <c r="AL2049" s="45" t="e">
        <f t="shared" si="47"/>
        <v>#NUM!</v>
      </c>
    </row>
    <row r="2050" spans="30:38" x14ac:dyDescent="0.2">
      <c r="AD2050" s="122" t="s">
        <v>88</v>
      </c>
      <c r="AE2050" s="40">
        <f>_xll.qlInterestRateIndexFixingDate($AA$21,AF2050)</f>
        <v>53763</v>
      </c>
      <c r="AF2050" s="40">
        <f>_xll.qlCalendarAdvance(calendar,$AF2049,AD2050,,,trigger)</f>
        <v>53765</v>
      </c>
      <c r="AG2050" s="40">
        <f>_xll.qlInterestRateIndexMaturity($AA$21,AF2050,)</f>
        <v>53857</v>
      </c>
      <c r="AH2050" s="43" t="e">
        <f>_xll.qlTenorBasisValue(TenorBasis3M,AF2050,_xll.ohTrigger(trigger,$AA$36))</f>
        <v>#NUM!</v>
      </c>
      <c r="AI2050" s="90" t="e">
        <f>_xll.qlTenorBasisForwardRate(TenorBasis3M,AF2050,_xll.ohTrigger(trigger,$AA$36))</f>
        <v>#NUM!</v>
      </c>
      <c r="AJ2050" s="90">
        <f>_xll.qlIndexFixing($AA$21,$AE2050,TRUE,_xll.ohTrigger(trigger))</f>
        <v>1.5599804227226028E-2</v>
      </c>
      <c r="AK2050" s="43" t="e">
        <f>_xll.qlIndexFixing($AA$6,$AE2050,TRUE,trigger)</f>
        <v>#NUM!</v>
      </c>
      <c r="AL2050" s="45" t="e">
        <f t="shared" si="47"/>
        <v>#NUM!</v>
      </c>
    </row>
    <row r="2051" spans="30:38" x14ac:dyDescent="0.2">
      <c r="AD2051" s="122" t="s">
        <v>88</v>
      </c>
      <c r="AE2051" s="40">
        <f>_xll.qlInterestRateIndexFixingDate($AA$21,AF2051)</f>
        <v>53770</v>
      </c>
      <c r="AF2051" s="40">
        <f>_xll.qlCalendarAdvance(calendar,$AF2050,AD2051,,,trigger)</f>
        <v>53772</v>
      </c>
      <c r="AG2051" s="40">
        <f>_xll.qlInterestRateIndexMaturity($AA$21,AF2051,)</f>
        <v>53864</v>
      </c>
      <c r="AH2051" s="43" t="e">
        <f>_xll.qlTenorBasisValue(TenorBasis3M,AF2051,_xll.ohTrigger(trigger,$AA$36))</f>
        <v>#NUM!</v>
      </c>
      <c r="AI2051" s="90" t="e">
        <f>_xll.qlTenorBasisForwardRate(TenorBasis3M,AF2051,_xll.ohTrigger(trigger,$AA$36))</f>
        <v>#NUM!</v>
      </c>
      <c r="AJ2051" s="90">
        <f>_xll.qlIndexFixing($AA$21,$AE2051,TRUE,_xll.ohTrigger(trigger))</f>
        <v>1.5601816158166139E-2</v>
      </c>
      <c r="AK2051" s="43" t="e">
        <f>_xll.qlIndexFixing($AA$6,$AE2051,TRUE,trigger)</f>
        <v>#NUM!</v>
      </c>
      <c r="AL2051" s="45" t="e">
        <f t="shared" si="47"/>
        <v>#NUM!</v>
      </c>
    </row>
    <row r="2052" spans="30:38" x14ac:dyDescent="0.2">
      <c r="AD2052" s="122" t="s">
        <v>88</v>
      </c>
      <c r="AE2052" s="40">
        <f>_xll.qlInterestRateIndexFixingDate($AA$21,AF2052)</f>
        <v>53777</v>
      </c>
      <c r="AF2052" s="40">
        <f>_xll.qlCalendarAdvance(calendar,$AF2051,AD2052,,,trigger)</f>
        <v>53779</v>
      </c>
      <c r="AG2052" s="40">
        <f>_xll.qlInterestRateIndexMaturity($AA$21,AF2052,)</f>
        <v>53871</v>
      </c>
      <c r="AH2052" s="43" t="e">
        <f>_xll.qlTenorBasisValue(TenorBasis3M,AF2052,_xll.ohTrigger(trigger,$AA$36))</f>
        <v>#NUM!</v>
      </c>
      <c r="AI2052" s="90" t="e">
        <f>_xll.qlTenorBasisForwardRate(TenorBasis3M,AF2052,_xll.ohTrigger(trigger,$AA$36))</f>
        <v>#NUM!</v>
      </c>
      <c r="AJ2052" s="90">
        <f>_xll.qlIndexFixing($AA$21,$AE2052,TRUE,_xll.ohTrigger(trigger))</f>
        <v>1.5603795567804944E-2</v>
      </c>
      <c r="AK2052" s="43" t="e">
        <f>_xll.qlIndexFixing($AA$6,$AE2052,TRUE,trigger)</f>
        <v>#NUM!</v>
      </c>
      <c r="AL2052" s="45" t="e">
        <f t="shared" ref="AL2052:AL2115" si="48">(AJ2052-AK2052)*10000</f>
        <v>#NUM!</v>
      </c>
    </row>
    <row r="2053" spans="30:38" x14ac:dyDescent="0.2">
      <c r="AD2053" s="122" t="s">
        <v>88</v>
      </c>
      <c r="AE2053" s="40">
        <f>_xll.qlInterestRateIndexFixingDate($AA$21,AF2053)</f>
        <v>53784</v>
      </c>
      <c r="AF2053" s="40">
        <f>_xll.qlCalendarAdvance(calendar,$AF2052,AD2053,,,trigger)</f>
        <v>53786</v>
      </c>
      <c r="AG2053" s="40">
        <f>_xll.qlInterestRateIndexMaturity($AA$21,AF2053,)</f>
        <v>53877</v>
      </c>
      <c r="AH2053" s="43" t="e">
        <f>_xll.qlTenorBasisValue(TenorBasis3M,AF2053,_xll.ohTrigger(trigger,$AA$36))</f>
        <v>#NUM!</v>
      </c>
      <c r="AI2053" s="90" t="e">
        <f>_xll.qlTenorBasisForwardRate(TenorBasis3M,AF2053,_xll.ohTrigger(trigger,$AA$36))</f>
        <v>#NUM!</v>
      </c>
      <c r="AJ2053" s="90">
        <f>_xll.qlIndexFixing($AA$21,$AE2053,TRUE,_xll.ohTrigger(trigger))</f>
        <v>1.5605271742538193E-2</v>
      </c>
      <c r="AK2053" s="43" t="e">
        <f>_xll.qlIndexFixing($AA$6,$AE2053,TRUE,trigger)</f>
        <v>#NUM!</v>
      </c>
      <c r="AL2053" s="45" t="e">
        <f t="shared" si="48"/>
        <v>#NUM!</v>
      </c>
    </row>
    <row r="2054" spans="30:38" x14ac:dyDescent="0.2">
      <c r="AD2054" s="122" t="s">
        <v>88</v>
      </c>
      <c r="AE2054" s="40">
        <f>_xll.qlInterestRateIndexFixingDate($AA$21,AF2054)</f>
        <v>53791</v>
      </c>
      <c r="AF2054" s="40">
        <f>_xll.qlCalendarAdvance(calendar,$AF2053,AD2054,,,trigger)</f>
        <v>53793</v>
      </c>
      <c r="AG2054" s="40">
        <f>_xll.qlInterestRateIndexMaturity($AA$21,AF2054,)</f>
        <v>53884</v>
      </c>
      <c r="AH2054" s="43" t="e">
        <f>_xll.qlTenorBasisValue(TenorBasis3M,AF2054,_xll.ohTrigger(trigger,$AA$36))</f>
        <v>#NUM!</v>
      </c>
      <c r="AI2054" s="90" t="e">
        <f>_xll.qlTenorBasisForwardRate(TenorBasis3M,AF2054,_xll.ohTrigger(trigger,$AA$36))</f>
        <v>#NUM!</v>
      </c>
      <c r="AJ2054" s="90">
        <f>_xll.qlIndexFixing($AA$21,$AE2054,TRUE,_xll.ohTrigger(trigger))</f>
        <v>1.5607188349461471E-2</v>
      </c>
      <c r="AK2054" s="43" t="e">
        <f>_xll.qlIndexFixing($AA$6,$AE2054,TRUE,trigger)</f>
        <v>#NUM!</v>
      </c>
      <c r="AL2054" s="45" t="e">
        <f t="shared" si="48"/>
        <v>#NUM!</v>
      </c>
    </row>
    <row r="2055" spans="30:38" x14ac:dyDescent="0.2">
      <c r="AD2055" s="122" t="s">
        <v>88</v>
      </c>
      <c r="AE2055" s="40">
        <f>_xll.qlInterestRateIndexFixingDate($AA$21,AF2055)</f>
        <v>53798</v>
      </c>
      <c r="AF2055" s="40">
        <f>_xll.qlCalendarAdvance(calendar,$AF2054,AD2055,,,trigger)</f>
        <v>53800</v>
      </c>
      <c r="AG2055" s="40">
        <f>_xll.qlInterestRateIndexMaturity($AA$21,AF2055,)</f>
        <v>53891</v>
      </c>
      <c r="AH2055" s="43" t="e">
        <f>_xll.qlTenorBasisValue(TenorBasis3M,AF2055,_xll.ohTrigger(trigger,$AA$36))</f>
        <v>#NUM!</v>
      </c>
      <c r="AI2055" s="90" t="e">
        <f>_xll.qlTenorBasisForwardRate(TenorBasis3M,AF2055,_xll.ohTrigger(trigger,$AA$36))</f>
        <v>#NUM!</v>
      </c>
      <c r="AJ2055" s="90">
        <f>_xll.qlIndexFixing($AA$21,$AE2055,TRUE,_xll.ohTrigger(trigger))</f>
        <v>1.5609072436337435E-2</v>
      </c>
      <c r="AK2055" s="43" t="e">
        <f>_xll.qlIndexFixing($AA$6,$AE2055,TRUE,trigger)</f>
        <v>#NUM!</v>
      </c>
      <c r="AL2055" s="45" t="e">
        <f t="shared" si="48"/>
        <v>#NUM!</v>
      </c>
    </row>
    <row r="2056" spans="30:38" x14ac:dyDescent="0.2">
      <c r="AD2056" s="122" t="s">
        <v>88</v>
      </c>
      <c r="AE2056" s="40">
        <f>_xll.qlInterestRateIndexFixingDate($AA$21,AF2056)</f>
        <v>53805</v>
      </c>
      <c r="AF2056" s="40">
        <f>_xll.qlCalendarAdvance(calendar,$AF2055,AD2056,,,trigger)</f>
        <v>53807</v>
      </c>
      <c r="AG2056" s="40">
        <f>_xll.qlInterestRateIndexMaturity($AA$21,AF2056,)</f>
        <v>53898</v>
      </c>
      <c r="AH2056" s="43" t="e">
        <f>_xll.qlTenorBasisValue(TenorBasis3M,AF2056,_xll.ohTrigger(trigger,$AA$36))</f>
        <v>#NUM!</v>
      </c>
      <c r="AI2056" s="90" t="e">
        <f>_xll.qlTenorBasisForwardRate(TenorBasis3M,AF2056,_xll.ohTrigger(trigger,$AA$36))</f>
        <v>#NUM!</v>
      </c>
      <c r="AJ2056" s="90">
        <f>_xll.qlIndexFixing($AA$21,$AE2056,TRUE,_xll.ohTrigger(trigger))</f>
        <v>1.5610924003120408E-2</v>
      </c>
      <c r="AK2056" s="43" t="e">
        <f>_xll.qlIndexFixing($AA$6,$AE2056,TRUE,trigger)</f>
        <v>#NUM!</v>
      </c>
      <c r="AL2056" s="45" t="e">
        <f t="shared" si="48"/>
        <v>#NUM!</v>
      </c>
    </row>
    <row r="2057" spans="30:38" x14ac:dyDescent="0.2">
      <c r="AD2057" s="122" t="s">
        <v>88</v>
      </c>
      <c r="AE2057" s="40">
        <f>_xll.qlInterestRateIndexFixingDate($AA$21,AF2057)</f>
        <v>53811</v>
      </c>
      <c r="AF2057" s="40">
        <f>_xll.qlCalendarAdvance(calendar,$AF2056,AD2057,,,trigger)</f>
        <v>53814</v>
      </c>
      <c r="AG2057" s="40">
        <f>_xll.qlInterestRateIndexMaturity($AA$21,AF2057,)</f>
        <v>53906</v>
      </c>
      <c r="AH2057" s="43" t="e">
        <f>_xll.qlTenorBasisValue(TenorBasis3M,AF2057,_xll.ohTrigger(trigger,$AA$36))</f>
        <v>#NUM!</v>
      </c>
      <c r="AI2057" s="90" t="e">
        <f>_xll.qlTenorBasisForwardRate(TenorBasis3M,AF2057,_xll.ohTrigger(trigger,$AA$36))</f>
        <v>#NUM!</v>
      </c>
      <c r="AJ2057" s="90">
        <f>_xll.qlIndexFixing($AA$21,$AE2057,TRUE,_xll.ohTrigger(trigger))</f>
        <v>1.5613204794766E-2</v>
      </c>
      <c r="AK2057" s="43" t="e">
        <f>_xll.qlIndexFixing($AA$6,$AE2057,TRUE,trigger)</f>
        <v>#NUM!</v>
      </c>
      <c r="AL2057" s="45" t="e">
        <f t="shared" si="48"/>
        <v>#NUM!</v>
      </c>
    </row>
    <row r="2058" spans="30:38" x14ac:dyDescent="0.2">
      <c r="AD2058" s="122" t="s">
        <v>88</v>
      </c>
      <c r="AE2058" s="40">
        <f>_xll.qlInterestRateIndexFixingDate($AA$21,AF2058)</f>
        <v>53819</v>
      </c>
      <c r="AF2058" s="40">
        <f>_xll.qlCalendarAdvance(calendar,$AF2057,AD2058,,,trigger)</f>
        <v>53821</v>
      </c>
      <c r="AG2058" s="40">
        <f>_xll.qlInterestRateIndexMaturity($AA$21,AF2058,)</f>
        <v>53913</v>
      </c>
      <c r="AH2058" s="43" t="e">
        <f>_xll.qlTenorBasisValue(TenorBasis3M,AF2058,_xll.ohTrigger(trigger,$AA$36))</f>
        <v>#NUM!</v>
      </c>
      <c r="AI2058" s="90" t="e">
        <f>_xll.qlTenorBasisForwardRate(TenorBasis3M,AF2058,_xll.ohTrigger(trigger,$AA$36))</f>
        <v>#NUM!</v>
      </c>
      <c r="AJ2058" s="90">
        <f>_xll.qlIndexFixing($AA$21,$AE2058,TRUE,_xll.ohTrigger(trigger))</f>
        <v>1.5614989075584746E-2</v>
      </c>
      <c r="AK2058" s="43" t="e">
        <f>_xll.qlIndexFixing($AA$6,$AE2058,TRUE,trigger)</f>
        <v>#NUM!</v>
      </c>
      <c r="AL2058" s="45" t="e">
        <f t="shared" si="48"/>
        <v>#NUM!</v>
      </c>
    </row>
    <row r="2059" spans="30:38" x14ac:dyDescent="0.2">
      <c r="AD2059" s="122" t="s">
        <v>88</v>
      </c>
      <c r="AE2059" s="40">
        <f>_xll.qlInterestRateIndexFixingDate($AA$21,AF2059)</f>
        <v>53826</v>
      </c>
      <c r="AF2059" s="40">
        <f>_xll.qlCalendarAdvance(calendar,$AF2058,AD2059,,,trigger)</f>
        <v>53828</v>
      </c>
      <c r="AG2059" s="40">
        <f>_xll.qlInterestRateIndexMaturity($AA$21,AF2059,)</f>
        <v>53920</v>
      </c>
      <c r="AH2059" s="43" t="e">
        <f>_xll.qlTenorBasisValue(TenorBasis3M,AF2059,_xll.ohTrigger(trigger,$AA$36))</f>
        <v>#NUM!</v>
      </c>
      <c r="AI2059" s="90" t="e">
        <f>_xll.qlTenorBasisForwardRate(TenorBasis3M,AF2059,_xll.ohTrigger(trigger,$AA$36))</f>
        <v>#NUM!</v>
      </c>
      <c r="AJ2059" s="90">
        <f>_xll.qlIndexFixing($AA$21,$AE2059,TRUE,_xll.ohTrigger(trigger))</f>
        <v>1.5616740834773758E-2</v>
      </c>
      <c r="AK2059" s="43" t="e">
        <f>_xll.qlIndexFixing($AA$6,$AE2059,TRUE,trigger)</f>
        <v>#NUM!</v>
      </c>
      <c r="AL2059" s="45" t="e">
        <f t="shared" si="48"/>
        <v>#NUM!</v>
      </c>
    </row>
    <row r="2060" spans="30:38" x14ac:dyDescent="0.2">
      <c r="AD2060" s="122" t="s">
        <v>88</v>
      </c>
      <c r="AE2060" s="40">
        <f>_xll.qlInterestRateIndexFixingDate($AA$21,AF2060)</f>
        <v>53833</v>
      </c>
      <c r="AF2060" s="40">
        <f>_xll.qlCalendarAdvance(calendar,$AF2059,AD2060,,,trigger)</f>
        <v>53835</v>
      </c>
      <c r="AG2060" s="40">
        <f>_xll.qlInterestRateIndexMaturity($AA$21,AF2060,)</f>
        <v>53927</v>
      </c>
      <c r="AH2060" s="43" t="e">
        <f>_xll.qlTenorBasisValue(TenorBasis3M,AF2060,_xll.ohTrigger(trigger,$AA$36))</f>
        <v>#NUM!</v>
      </c>
      <c r="AI2060" s="90" t="e">
        <f>_xll.qlTenorBasisForwardRate(TenorBasis3M,AF2060,_xll.ohTrigger(trigger,$AA$36))</f>
        <v>#NUM!</v>
      </c>
      <c r="AJ2060" s="90">
        <f>_xll.qlIndexFixing($AA$21,$AE2060,TRUE,_xll.ohTrigger(trigger))</f>
        <v>1.5618460072289586E-2</v>
      </c>
      <c r="AK2060" s="43" t="e">
        <f>_xll.qlIndexFixing($AA$6,$AE2060,TRUE,trigger)</f>
        <v>#NUM!</v>
      </c>
      <c r="AL2060" s="45" t="e">
        <f t="shared" si="48"/>
        <v>#NUM!</v>
      </c>
    </row>
    <row r="2061" spans="30:38" x14ac:dyDescent="0.2">
      <c r="AD2061" s="122" t="s">
        <v>88</v>
      </c>
      <c r="AE2061" s="40">
        <f>_xll.qlInterestRateIndexFixingDate($AA$21,AF2061)</f>
        <v>53840</v>
      </c>
      <c r="AF2061" s="40">
        <f>_xll.qlCalendarAdvance(calendar,$AF2060,AD2061,,,trigger)</f>
        <v>53842</v>
      </c>
      <c r="AG2061" s="40">
        <f>_xll.qlInterestRateIndexMaturity($AA$21,AF2061,)</f>
        <v>53934</v>
      </c>
      <c r="AH2061" s="43" t="e">
        <f>_xll.qlTenorBasisValue(TenorBasis3M,AF2061,_xll.ohTrigger(trigger,$AA$36))</f>
        <v>#NUM!</v>
      </c>
      <c r="AI2061" s="90" t="e">
        <f>_xll.qlTenorBasisForwardRate(TenorBasis3M,AF2061,_xll.ohTrigger(trigger,$AA$36))</f>
        <v>#NUM!</v>
      </c>
      <c r="AJ2061" s="90">
        <f>_xll.qlIndexFixing($AA$21,$AE2061,TRUE,_xll.ohTrigger(trigger))</f>
        <v>1.5620146788088792E-2</v>
      </c>
      <c r="AK2061" s="43" t="e">
        <f>_xll.qlIndexFixing($AA$6,$AE2061,TRUE,trigger)</f>
        <v>#NUM!</v>
      </c>
      <c r="AL2061" s="45" t="e">
        <f t="shared" si="48"/>
        <v>#NUM!</v>
      </c>
    </row>
    <row r="2062" spans="30:38" x14ac:dyDescent="0.2">
      <c r="AD2062" s="122" t="s">
        <v>88</v>
      </c>
      <c r="AE2062" s="40">
        <f>_xll.qlInterestRateIndexFixingDate($AA$21,AF2062)</f>
        <v>53847</v>
      </c>
      <c r="AF2062" s="40">
        <f>_xll.qlCalendarAdvance(calendar,$AF2061,AD2062,,,trigger)</f>
        <v>53849</v>
      </c>
      <c r="AG2062" s="40">
        <f>_xll.qlInterestRateIndexMaturity($AA$21,AF2062,)</f>
        <v>53941</v>
      </c>
      <c r="AH2062" s="43" t="e">
        <f>_xll.qlTenorBasisValue(TenorBasis3M,AF2062,_xll.ohTrigger(trigger,$AA$36))</f>
        <v>#NUM!</v>
      </c>
      <c r="AI2062" s="90" t="e">
        <f>_xll.qlTenorBasisForwardRate(TenorBasis3M,AF2062,_xll.ohTrigger(trigger,$AA$36))</f>
        <v>#NUM!</v>
      </c>
      <c r="AJ2062" s="90">
        <f>_xll.qlIndexFixing($AA$21,$AE2062,TRUE,_xll.ohTrigger(trigger))</f>
        <v>1.5621800982131406E-2</v>
      </c>
      <c r="AK2062" s="43" t="e">
        <f>_xll.qlIndexFixing($AA$6,$AE2062,TRUE,trigger)</f>
        <v>#NUM!</v>
      </c>
      <c r="AL2062" s="45" t="e">
        <f t="shared" si="48"/>
        <v>#NUM!</v>
      </c>
    </row>
    <row r="2063" spans="30:38" x14ac:dyDescent="0.2">
      <c r="AD2063" s="122" t="s">
        <v>88</v>
      </c>
      <c r="AE2063" s="40">
        <f>_xll.qlInterestRateIndexFixingDate($AA$21,AF2063)</f>
        <v>53854</v>
      </c>
      <c r="AF2063" s="40">
        <f>_xll.qlCalendarAdvance(calendar,$AF2062,AD2063,,,trigger)</f>
        <v>53856</v>
      </c>
      <c r="AG2063" s="40">
        <f>_xll.qlInterestRateIndexMaturity($AA$21,AF2063,)</f>
        <v>53948</v>
      </c>
      <c r="AH2063" s="43" t="e">
        <f>_xll.qlTenorBasisValue(TenorBasis3M,AF2063,_xll.ohTrigger(trigger,$AA$36))</f>
        <v>#NUM!</v>
      </c>
      <c r="AI2063" s="90" t="e">
        <f>_xll.qlTenorBasisForwardRate(TenorBasis3M,AF2063,_xll.ohTrigger(trigger,$AA$36))</f>
        <v>#NUM!</v>
      </c>
      <c r="AJ2063" s="90">
        <f>_xll.qlIndexFixing($AA$21,$AE2063,TRUE,_xll.ohTrigger(trigger))</f>
        <v>1.5623422654372247E-2</v>
      </c>
      <c r="AK2063" s="43" t="e">
        <f>_xll.qlIndexFixing($AA$6,$AE2063,TRUE,trigger)</f>
        <v>#NUM!</v>
      </c>
      <c r="AL2063" s="45" t="e">
        <f t="shared" si="48"/>
        <v>#NUM!</v>
      </c>
    </row>
    <row r="2064" spans="30:38" x14ac:dyDescent="0.2">
      <c r="AD2064" s="122" t="s">
        <v>88</v>
      </c>
      <c r="AE2064" s="40">
        <f>_xll.qlInterestRateIndexFixingDate($AA$21,AF2064)</f>
        <v>53861</v>
      </c>
      <c r="AF2064" s="40">
        <f>_xll.qlCalendarAdvance(calendar,$AF2063,AD2064,,,trigger)</f>
        <v>53863</v>
      </c>
      <c r="AG2064" s="40">
        <f>_xll.qlInterestRateIndexMaturity($AA$21,AF2064,)</f>
        <v>53955</v>
      </c>
      <c r="AH2064" s="43" t="e">
        <f>_xll.qlTenorBasisValue(TenorBasis3M,AF2064,_xll.ohTrigger(trigger,$AA$36))</f>
        <v>#NUM!</v>
      </c>
      <c r="AI2064" s="90" t="e">
        <f>_xll.qlTenorBasisForwardRate(TenorBasis3M,AF2064,_xll.ohTrigger(trigger,$AA$36))</f>
        <v>#NUM!</v>
      </c>
      <c r="AJ2064" s="90">
        <f>_xll.qlIndexFixing($AA$21,$AE2064,TRUE,_xll.ohTrigger(trigger))</f>
        <v>1.5625011804776559E-2</v>
      </c>
      <c r="AK2064" s="43" t="e">
        <f>_xll.qlIndexFixing($AA$6,$AE2064,TRUE,trigger)</f>
        <v>#NUM!</v>
      </c>
      <c r="AL2064" s="45" t="e">
        <f t="shared" si="48"/>
        <v>#NUM!</v>
      </c>
    </row>
    <row r="2065" spans="30:38" x14ac:dyDescent="0.2">
      <c r="AD2065" s="122" t="s">
        <v>88</v>
      </c>
      <c r="AE2065" s="40">
        <f>_xll.qlInterestRateIndexFixingDate($AA$21,AF2065)</f>
        <v>53868</v>
      </c>
      <c r="AF2065" s="40">
        <f>_xll.qlCalendarAdvance(calendar,$AF2064,AD2065,,,trigger)</f>
        <v>53870</v>
      </c>
      <c r="AG2065" s="40">
        <f>_xll.qlInterestRateIndexMaturity($AA$21,AF2065,)</f>
        <v>53962</v>
      </c>
      <c r="AH2065" s="43" t="e">
        <f>_xll.qlTenorBasisValue(TenorBasis3M,AF2065,_xll.ohTrigger(trigger,$AA$36))</f>
        <v>#NUM!</v>
      </c>
      <c r="AI2065" s="90" t="e">
        <f>_xll.qlTenorBasisForwardRate(TenorBasis3M,AF2065,_xll.ohTrigger(trigger,$AA$36))</f>
        <v>#NUM!</v>
      </c>
      <c r="AJ2065" s="90">
        <f>_xll.qlIndexFixing($AA$21,$AE2065,TRUE,_xll.ohTrigger(trigger))</f>
        <v>1.5626568433300899E-2</v>
      </c>
      <c r="AK2065" s="43" t="e">
        <f>_xll.qlIndexFixing($AA$6,$AE2065,TRUE,trigger)</f>
        <v>#NUM!</v>
      </c>
      <c r="AL2065" s="45" t="e">
        <f t="shared" si="48"/>
        <v>#NUM!</v>
      </c>
    </row>
    <row r="2066" spans="30:38" x14ac:dyDescent="0.2">
      <c r="AD2066" s="122" t="s">
        <v>88</v>
      </c>
      <c r="AE2066" s="40">
        <f>_xll.qlInterestRateIndexFixingDate($AA$21,AF2066)</f>
        <v>53875</v>
      </c>
      <c r="AF2066" s="40">
        <f>_xll.qlCalendarAdvance(calendar,$AF2065,AD2066,,,trigger)</f>
        <v>53877</v>
      </c>
      <c r="AG2066" s="40">
        <f>_xll.qlInterestRateIndexMaturity($AA$21,AF2066,)</f>
        <v>53969</v>
      </c>
      <c r="AH2066" s="43" t="e">
        <f>_xll.qlTenorBasisValue(TenorBasis3M,AF2066,_xll.ohTrigger(trigger,$AA$36))</f>
        <v>#NUM!</v>
      </c>
      <c r="AI2066" s="90" t="e">
        <f>_xll.qlTenorBasisForwardRate(TenorBasis3M,AF2066,_xll.ohTrigger(trigger,$AA$36))</f>
        <v>#NUM!</v>
      </c>
      <c r="AJ2066" s="90">
        <f>_xll.qlIndexFixing($AA$21,$AE2066,TRUE,_xll.ohTrigger(trigger))</f>
        <v>1.5628092539907906E-2</v>
      </c>
      <c r="AK2066" s="43" t="e">
        <f>_xll.qlIndexFixing($AA$6,$AE2066,TRUE,trigger)</f>
        <v>#NUM!</v>
      </c>
      <c r="AL2066" s="45" t="e">
        <f t="shared" si="48"/>
        <v>#NUM!</v>
      </c>
    </row>
    <row r="2067" spans="30:38" x14ac:dyDescent="0.2">
      <c r="AD2067" s="122" t="s">
        <v>88</v>
      </c>
      <c r="AE2067" s="40">
        <f>_xll.qlInterestRateIndexFixingDate($AA$21,AF2067)</f>
        <v>53882</v>
      </c>
      <c r="AF2067" s="40">
        <f>_xll.qlCalendarAdvance(calendar,$AF2066,AD2067,,,trigger)</f>
        <v>53884</v>
      </c>
      <c r="AG2067" s="40">
        <f>_xll.qlInterestRateIndexMaturity($AA$21,AF2067,)</f>
        <v>53976</v>
      </c>
      <c r="AH2067" s="43" t="e">
        <f>_xll.qlTenorBasisValue(TenorBasis3M,AF2067,_xll.ohTrigger(trigger,$AA$36))</f>
        <v>#NUM!</v>
      </c>
      <c r="AI2067" s="90" t="e">
        <f>_xll.qlTenorBasisForwardRate(TenorBasis3M,AF2067,_xll.ohTrigger(trigger,$AA$36))</f>
        <v>#NUM!</v>
      </c>
      <c r="AJ2067" s="90">
        <f>_xll.qlIndexFixing($AA$21,$AE2067,TRUE,_xll.ohTrigger(trigger))</f>
        <v>1.5629584124560218E-2</v>
      </c>
      <c r="AK2067" s="43" t="e">
        <f>_xll.qlIndexFixing($AA$6,$AE2067,TRUE,trigger)</f>
        <v>#NUM!</v>
      </c>
      <c r="AL2067" s="45" t="e">
        <f t="shared" si="48"/>
        <v>#NUM!</v>
      </c>
    </row>
    <row r="2068" spans="30:38" x14ac:dyDescent="0.2">
      <c r="AD2068" s="122" t="s">
        <v>88</v>
      </c>
      <c r="AE2068" s="40">
        <f>_xll.qlInterestRateIndexFixingDate($AA$21,AF2068)</f>
        <v>53889</v>
      </c>
      <c r="AF2068" s="40">
        <f>_xll.qlCalendarAdvance(calendar,$AF2067,AD2068,,,trigger)</f>
        <v>53891</v>
      </c>
      <c r="AG2068" s="40">
        <f>_xll.qlInterestRateIndexMaturity($AA$21,AF2068,)</f>
        <v>53983</v>
      </c>
      <c r="AH2068" s="43" t="e">
        <f>_xll.qlTenorBasisValue(TenorBasis3M,AF2068,_xll.ohTrigger(trigger,$AA$36))</f>
        <v>#NUM!</v>
      </c>
      <c r="AI2068" s="90" t="e">
        <f>_xll.qlTenorBasisForwardRate(TenorBasis3M,AF2068,_xll.ohTrigger(trigger,$AA$36))</f>
        <v>#NUM!</v>
      </c>
      <c r="AJ2068" s="90">
        <f>_xll.qlIndexFixing($AA$21,$AE2068,TRUE,_xll.ohTrigger(trigger))</f>
        <v>1.5631043187220476E-2</v>
      </c>
      <c r="AK2068" s="43" t="e">
        <f>_xll.qlIndexFixing($AA$6,$AE2068,TRUE,trigger)</f>
        <v>#NUM!</v>
      </c>
      <c r="AL2068" s="45" t="e">
        <f t="shared" si="48"/>
        <v>#NUM!</v>
      </c>
    </row>
    <row r="2069" spans="30:38" x14ac:dyDescent="0.2">
      <c r="AD2069" s="122" t="s">
        <v>88</v>
      </c>
      <c r="AE2069" s="40">
        <f>_xll.qlInterestRateIndexFixingDate($AA$21,AF2069)</f>
        <v>53896</v>
      </c>
      <c r="AF2069" s="40">
        <f>_xll.qlCalendarAdvance(calendar,$AF2068,AD2069,,,trigger)</f>
        <v>53898</v>
      </c>
      <c r="AG2069" s="40">
        <f>_xll.qlInterestRateIndexMaturity($AA$21,AF2069,)</f>
        <v>53990</v>
      </c>
      <c r="AH2069" s="43" t="e">
        <f>_xll.qlTenorBasisValue(TenorBasis3M,AF2069,_xll.ohTrigger(trigger,$AA$36))</f>
        <v>#NUM!</v>
      </c>
      <c r="AI2069" s="90" t="e">
        <f>_xll.qlTenorBasisForwardRate(TenorBasis3M,AF2069,_xll.ohTrigger(trigger,$AA$36))</f>
        <v>#NUM!</v>
      </c>
      <c r="AJ2069" s="90">
        <f>_xll.qlIndexFixing($AA$21,$AE2069,TRUE,_xll.ohTrigger(trigger))</f>
        <v>1.5632469727851317E-2</v>
      </c>
      <c r="AK2069" s="43" t="e">
        <f>_xll.qlIndexFixing($AA$6,$AE2069,TRUE,trigger)</f>
        <v>#NUM!</v>
      </c>
      <c r="AL2069" s="45" t="e">
        <f t="shared" si="48"/>
        <v>#NUM!</v>
      </c>
    </row>
    <row r="2070" spans="30:38" x14ac:dyDescent="0.2">
      <c r="AD2070" s="122" t="s">
        <v>88</v>
      </c>
      <c r="AE2070" s="40">
        <f>_xll.qlInterestRateIndexFixingDate($AA$21,AF2070)</f>
        <v>53903</v>
      </c>
      <c r="AF2070" s="40">
        <f>_xll.qlCalendarAdvance(calendar,$AF2069,AD2070,,,trigger)</f>
        <v>53905</v>
      </c>
      <c r="AG2070" s="40">
        <f>_xll.qlInterestRateIndexMaturity($AA$21,AF2070,)</f>
        <v>53997</v>
      </c>
      <c r="AH2070" s="43" t="e">
        <f>_xll.qlTenorBasisValue(TenorBasis3M,AF2070,_xll.ohTrigger(trigger,$AA$36))</f>
        <v>#NUM!</v>
      </c>
      <c r="AI2070" s="90" t="e">
        <f>_xll.qlTenorBasisForwardRate(TenorBasis3M,AF2070,_xll.ohTrigger(trigger,$AA$36))</f>
        <v>#NUM!</v>
      </c>
      <c r="AJ2070" s="90">
        <f>_xll.qlIndexFixing($AA$21,$AE2070,TRUE,_xll.ohTrigger(trigger))</f>
        <v>1.5633863746417984E-2</v>
      </c>
      <c r="AK2070" s="43" t="e">
        <f>_xll.qlIndexFixing($AA$6,$AE2070,TRUE,trigger)</f>
        <v>#NUM!</v>
      </c>
      <c r="AL2070" s="45" t="e">
        <f t="shared" si="48"/>
        <v>#NUM!</v>
      </c>
    </row>
    <row r="2071" spans="30:38" x14ac:dyDescent="0.2">
      <c r="AD2071" s="122" t="s">
        <v>88</v>
      </c>
      <c r="AE2071" s="40">
        <f>_xll.qlInterestRateIndexFixingDate($AA$21,AF2071)</f>
        <v>53910</v>
      </c>
      <c r="AF2071" s="40">
        <f>_xll.qlCalendarAdvance(calendar,$AF2070,AD2071,,,trigger)</f>
        <v>53912</v>
      </c>
      <c r="AG2071" s="40">
        <f>_xll.qlInterestRateIndexMaturity($AA$21,AF2071,)</f>
        <v>54004</v>
      </c>
      <c r="AH2071" s="43" t="e">
        <f>_xll.qlTenorBasisValue(TenorBasis3M,AF2071,_xll.ohTrigger(trigger,$AA$36))</f>
        <v>#NUM!</v>
      </c>
      <c r="AI2071" s="90" t="e">
        <f>_xll.qlTenorBasisForwardRate(TenorBasis3M,AF2071,_xll.ohTrigger(trigger,$AA$36))</f>
        <v>#NUM!</v>
      </c>
      <c r="AJ2071" s="90">
        <f>_xll.qlIndexFixing($AA$21,$AE2071,TRUE,_xll.ohTrigger(trigger))</f>
        <v>1.5635225242886592E-2</v>
      </c>
      <c r="AK2071" s="43" t="e">
        <f>_xll.qlIndexFixing($AA$6,$AE2071,TRUE,trigger)</f>
        <v>#NUM!</v>
      </c>
      <c r="AL2071" s="45" t="e">
        <f t="shared" si="48"/>
        <v>#NUM!</v>
      </c>
    </row>
    <row r="2072" spans="30:38" x14ac:dyDescent="0.2">
      <c r="AD2072" s="122" t="s">
        <v>88</v>
      </c>
      <c r="AE2072" s="40">
        <f>_xll.qlInterestRateIndexFixingDate($AA$21,AF2072)</f>
        <v>53917</v>
      </c>
      <c r="AF2072" s="40">
        <f>_xll.qlCalendarAdvance(calendar,$AF2071,AD2072,,,trigger)</f>
        <v>53919</v>
      </c>
      <c r="AG2072" s="40">
        <f>_xll.qlInterestRateIndexMaturity($AA$21,AF2072,)</f>
        <v>54011</v>
      </c>
      <c r="AH2072" s="43" t="e">
        <f>_xll.qlTenorBasisValue(TenorBasis3M,AF2072,_xll.ohTrigger(trigger,$AA$36))</f>
        <v>#NUM!</v>
      </c>
      <c r="AI2072" s="90" t="e">
        <f>_xll.qlTenorBasisForwardRate(TenorBasis3M,AF2072,_xll.ohTrigger(trigger,$AA$36))</f>
        <v>#NUM!</v>
      </c>
      <c r="AJ2072" s="90">
        <f>_xll.qlIndexFixing($AA$21,$AE2072,TRUE,_xll.ohTrigger(trigger))</f>
        <v>1.5636554217223257E-2</v>
      </c>
      <c r="AK2072" s="43" t="e">
        <f>_xll.qlIndexFixing($AA$6,$AE2072,TRUE,trigger)</f>
        <v>#NUM!</v>
      </c>
      <c r="AL2072" s="45" t="e">
        <f t="shared" si="48"/>
        <v>#NUM!</v>
      </c>
    </row>
    <row r="2073" spans="30:38" x14ac:dyDescent="0.2">
      <c r="AD2073" s="122" t="s">
        <v>88</v>
      </c>
      <c r="AE2073" s="40">
        <f>_xll.qlInterestRateIndexFixingDate($AA$21,AF2073)</f>
        <v>53924</v>
      </c>
      <c r="AF2073" s="40">
        <f>_xll.qlCalendarAdvance(calendar,$AF2072,AD2073,,,trigger)</f>
        <v>53926</v>
      </c>
      <c r="AG2073" s="40">
        <f>_xll.qlInterestRateIndexMaturity($AA$21,AF2073,)</f>
        <v>54018</v>
      </c>
      <c r="AH2073" s="43" t="e">
        <f>_xll.qlTenorBasisValue(TenorBasis3M,AF2073,_xll.ohTrigger(trigger,$AA$36))</f>
        <v>#NUM!</v>
      </c>
      <c r="AI2073" s="90" t="e">
        <f>_xll.qlTenorBasisForwardRate(TenorBasis3M,AF2073,_xll.ohTrigger(trigger,$AA$36))</f>
        <v>#NUM!</v>
      </c>
      <c r="AJ2073" s="90">
        <f>_xll.qlIndexFixing($AA$21,$AE2073,TRUE,_xll.ohTrigger(trigger))</f>
        <v>1.5637850669394094E-2</v>
      </c>
      <c r="AK2073" s="43" t="e">
        <f>_xll.qlIndexFixing($AA$6,$AE2073,TRUE,trigger)</f>
        <v>#NUM!</v>
      </c>
      <c r="AL2073" s="45" t="e">
        <f t="shared" si="48"/>
        <v>#NUM!</v>
      </c>
    </row>
    <row r="2074" spans="30:38" x14ac:dyDescent="0.2">
      <c r="AD2074" s="122" t="s">
        <v>88</v>
      </c>
      <c r="AE2074" s="40">
        <f>_xll.qlInterestRateIndexFixingDate($AA$21,AF2074)</f>
        <v>53931</v>
      </c>
      <c r="AF2074" s="40">
        <f>_xll.qlCalendarAdvance(calendar,$AF2073,AD2074,,,trigger)</f>
        <v>53933</v>
      </c>
      <c r="AG2074" s="40">
        <f>_xll.qlInterestRateIndexMaturity($AA$21,AF2074,)</f>
        <v>54025</v>
      </c>
      <c r="AH2074" s="43" t="e">
        <f>_xll.qlTenorBasisValue(TenorBasis3M,AF2074,_xll.ohTrigger(trigger,$AA$36))</f>
        <v>#NUM!</v>
      </c>
      <c r="AI2074" s="90" t="e">
        <f>_xll.qlTenorBasisForwardRate(TenorBasis3M,AF2074,_xll.ohTrigger(trigger,$AA$36))</f>
        <v>#NUM!</v>
      </c>
      <c r="AJ2074" s="90">
        <f>_xll.qlIndexFixing($AA$21,$AE2074,TRUE,_xll.ohTrigger(trigger))</f>
        <v>1.5639114599366951E-2</v>
      </c>
      <c r="AK2074" s="43" t="e">
        <f>_xll.qlIndexFixing($AA$6,$AE2074,TRUE,trigger)</f>
        <v>#NUM!</v>
      </c>
      <c r="AL2074" s="45" t="e">
        <f t="shared" si="48"/>
        <v>#NUM!</v>
      </c>
    </row>
    <row r="2075" spans="30:38" x14ac:dyDescent="0.2">
      <c r="AD2075" s="122" t="s">
        <v>88</v>
      </c>
      <c r="AE2075" s="40">
        <f>_xll.qlInterestRateIndexFixingDate($AA$21,AF2075)</f>
        <v>53938</v>
      </c>
      <c r="AF2075" s="40">
        <f>_xll.qlCalendarAdvance(calendar,$AF2074,AD2075,,,trigger)</f>
        <v>53940</v>
      </c>
      <c r="AG2075" s="40">
        <f>_xll.qlInterestRateIndexMaturity($AA$21,AF2075,)</f>
        <v>54031</v>
      </c>
      <c r="AH2075" s="43" t="e">
        <f>_xll.qlTenorBasisValue(TenorBasis3M,AF2075,_xll.ohTrigger(trigger,$AA$36))</f>
        <v>#NUM!</v>
      </c>
      <c r="AI2075" s="90" t="e">
        <f>_xll.qlTenorBasisForwardRate(TenorBasis3M,AF2075,_xll.ohTrigger(trigger,$AA$36))</f>
        <v>#NUM!</v>
      </c>
      <c r="AJ2075" s="90">
        <f>_xll.qlIndexFixing($AA$21,$AE2075,TRUE,_xll.ohTrigger(trigger))</f>
        <v>1.5639924898501391E-2</v>
      </c>
      <c r="AK2075" s="43" t="e">
        <f>_xll.qlIndexFixing($AA$6,$AE2075,TRUE,trigger)</f>
        <v>#NUM!</v>
      </c>
      <c r="AL2075" s="45" t="e">
        <f t="shared" si="48"/>
        <v>#NUM!</v>
      </c>
    </row>
    <row r="2076" spans="30:38" x14ac:dyDescent="0.2">
      <c r="AD2076" s="122" t="s">
        <v>88</v>
      </c>
      <c r="AE2076" s="40">
        <f>_xll.qlInterestRateIndexFixingDate($AA$21,AF2076)</f>
        <v>53945</v>
      </c>
      <c r="AF2076" s="40">
        <f>_xll.qlCalendarAdvance(calendar,$AF2075,AD2076,,,trigger)</f>
        <v>53947</v>
      </c>
      <c r="AG2076" s="40">
        <f>_xll.qlInterestRateIndexMaturity($AA$21,AF2076,)</f>
        <v>54038</v>
      </c>
      <c r="AH2076" s="43" t="e">
        <f>_xll.qlTenorBasisValue(TenorBasis3M,AF2076,_xll.ohTrigger(trigger,$AA$36))</f>
        <v>#NUM!</v>
      </c>
      <c r="AI2076" s="90" t="e">
        <f>_xll.qlTenorBasisForwardRate(TenorBasis3M,AF2076,_xll.ohTrigger(trigger,$AA$36))</f>
        <v>#NUM!</v>
      </c>
      <c r="AJ2076" s="90">
        <f>_xll.qlIndexFixing($AA$21,$AE2076,TRUE,_xll.ohTrigger(trigger))</f>
        <v>1.5641126054923189E-2</v>
      </c>
      <c r="AK2076" s="43" t="e">
        <f>_xll.qlIndexFixing($AA$6,$AE2076,TRUE,trigger)</f>
        <v>#NUM!</v>
      </c>
      <c r="AL2076" s="45" t="e">
        <f t="shared" si="48"/>
        <v>#NUM!</v>
      </c>
    </row>
    <row r="2077" spans="30:38" x14ac:dyDescent="0.2">
      <c r="AD2077" s="122" t="s">
        <v>88</v>
      </c>
      <c r="AE2077" s="40">
        <f>_xll.qlInterestRateIndexFixingDate($AA$21,AF2077)</f>
        <v>53952</v>
      </c>
      <c r="AF2077" s="40">
        <f>_xll.qlCalendarAdvance(calendar,$AF2076,AD2077,,,trigger)</f>
        <v>53954</v>
      </c>
      <c r="AG2077" s="40">
        <f>_xll.qlInterestRateIndexMaturity($AA$21,AF2077,)</f>
        <v>54045</v>
      </c>
      <c r="AH2077" s="43" t="e">
        <f>_xll.qlTenorBasisValue(TenorBasis3M,AF2077,_xll.ohTrigger(trigger,$AA$36))</f>
        <v>#NUM!</v>
      </c>
      <c r="AI2077" s="90" t="e">
        <f>_xll.qlTenorBasisForwardRate(TenorBasis3M,AF2077,_xll.ohTrigger(trigger,$AA$36))</f>
        <v>#NUM!</v>
      </c>
      <c r="AJ2077" s="90">
        <f>_xll.qlIndexFixing($AA$21,$AE2077,TRUE,_xll.ohTrigger(trigger))</f>
        <v>1.5642294690464055E-2</v>
      </c>
      <c r="AK2077" s="43" t="e">
        <f>_xll.qlIndexFixing($AA$6,$AE2077,TRUE,trigger)</f>
        <v>#NUM!</v>
      </c>
      <c r="AL2077" s="45" t="e">
        <f t="shared" si="48"/>
        <v>#NUM!</v>
      </c>
    </row>
    <row r="2078" spans="30:38" x14ac:dyDescent="0.2">
      <c r="AD2078" s="122" t="s">
        <v>88</v>
      </c>
      <c r="AE2078" s="40">
        <f>_xll.qlInterestRateIndexFixingDate($AA$21,AF2078)</f>
        <v>53959</v>
      </c>
      <c r="AF2078" s="40">
        <f>_xll.qlCalendarAdvance(calendar,$AF2077,AD2078,,,trigger)</f>
        <v>53961</v>
      </c>
      <c r="AG2078" s="40">
        <f>_xll.qlInterestRateIndexMaturity($AA$21,AF2078,)</f>
        <v>54053</v>
      </c>
      <c r="AH2078" s="43" t="e">
        <f>_xll.qlTenorBasisValue(TenorBasis3M,AF2078,_xll.ohTrigger(trigger,$AA$36))</f>
        <v>#NUM!</v>
      </c>
      <c r="AI2078" s="90" t="e">
        <f>_xll.qlTenorBasisForwardRate(TenorBasis3M,AF2078,_xll.ohTrigger(trigger,$AA$36))</f>
        <v>#NUM!</v>
      </c>
      <c r="AJ2078" s="90">
        <f>_xll.qlIndexFixing($AA$21,$AE2078,TRUE,_xll.ohTrigger(trigger))</f>
        <v>1.564384509666952E-2</v>
      </c>
      <c r="AK2078" s="43" t="e">
        <f>_xll.qlIndexFixing($AA$6,$AE2078,TRUE,trigger)</f>
        <v>#NUM!</v>
      </c>
      <c r="AL2078" s="45" t="e">
        <f t="shared" si="48"/>
        <v>#NUM!</v>
      </c>
    </row>
    <row r="2079" spans="30:38" x14ac:dyDescent="0.2">
      <c r="AD2079" s="122" t="s">
        <v>88</v>
      </c>
      <c r="AE2079" s="40">
        <f>_xll.qlInterestRateIndexFixingDate($AA$21,AF2079)</f>
        <v>53966</v>
      </c>
      <c r="AF2079" s="40">
        <f>_xll.qlCalendarAdvance(calendar,$AF2078,AD2079,,,trigger)</f>
        <v>53968</v>
      </c>
      <c r="AG2079" s="40">
        <f>_xll.qlInterestRateIndexMaturity($AA$21,AF2079,)</f>
        <v>54060</v>
      </c>
      <c r="AH2079" s="43" t="e">
        <f>_xll.qlTenorBasisValue(TenorBasis3M,AF2079,_xll.ohTrigger(trigger,$AA$36))</f>
        <v>#NUM!</v>
      </c>
      <c r="AI2079" s="90" t="e">
        <f>_xll.qlTenorBasisForwardRate(TenorBasis3M,AF2079,_xll.ohTrigger(trigger,$AA$36))</f>
        <v>#NUM!</v>
      </c>
      <c r="AJ2079" s="90">
        <f>_xll.qlIndexFixing($AA$21,$AE2079,TRUE,_xll.ohTrigger(trigger))</f>
        <v>1.5644946415199805E-2</v>
      </c>
      <c r="AK2079" s="43" t="e">
        <f>_xll.qlIndexFixing($AA$6,$AE2079,TRUE,trigger)</f>
        <v>#NUM!</v>
      </c>
      <c r="AL2079" s="45" t="e">
        <f t="shared" si="48"/>
        <v>#NUM!</v>
      </c>
    </row>
    <row r="2080" spans="30:38" x14ac:dyDescent="0.2">
      <c r="AD2080" s="122" t="s">
        <v>88</v>
      </c>
      <c r="AE2080" s="40">
        <f>_xll.qlInterestRateIndexFixingDate($AA$21,AF2080)</f>
        <v>53973</v>
      </c>
      <c r="AF2080" s="40">
        <f>_xll.qlCalendarAdvance(calendar,$AF2079,AD2080,,,trigger)</f>
        <v>53975</v>
      </c>
      <c r="AG2080" s="40">
        <f>_xll.qlInterestRateIndexMaturity($AA$21,AF2080,)</f>
        <v>54067</v>
      </c>
      <c r="AH2080" s="43" t="e">
        <f>_xll.qlTenorBasisValue(TenorBasis3M,AF2080,_xll.ohTrigger(trigger,$AA$36))</f>
        <v>#NUM!</v>
      </c>
      <c r="AI2080" s="90" t="e">
        <f>_xll.qlTenorBasisForwardRate(TenorBasis3M,AF2080,_xll.ohTrigger(trigger,$AA$36))</f>
        <v>#NUM!</v>
      </c>
      <c r="AJ2080" s="90">
        <f>_xll.qlIndexFixing($AA$21,$AE2080,TRUE,_xll.ohTrigger(trigger))</f>
        <v>1.5646015211356602E-2</v>
      </c>
      <c r="AK2080" s="43" t="e">
        <f>_xll.qlIndexFixing($AA$6,$AE2080,TRUE,trigger)</f>
        <v>#NUM!</v>
      </c>
      <c r="AL2080" s="45" t="e">
        <f t="shared" si="48"/>
        <v>#NUM!</v>
      </c>
    </row>
    <row r="2081" spans="30:38" x14ac:dyDescent="0.2">
      <c r="AD2081" s="122" t="s">
        <v>88</v>
      </c>
      <c r="AE2081" s="40">
        <f>_xll.qlInterestRateIndexFixingDate($AA$21,AF2081)</f>
        <v>53980</v>
      </c>
      <c r="AF2081" s="40">
        <f>_xll.qlCalendarAdvance(calendar,$AF2080,AD2081,,,trigger)</f>
        <v>53982</v>
      </c>
      <c r="AG2081" s="40">
        <f>_xll.qlInterestRateIndexMaturity($AA$21,AF2081,)</f>
        <v>54074</v>
      </c>
      <c r="AH2081" s="43" t="e">
        <f>_xll.qlTenorBasisValue(TenorBasis3M,AF2081,_xll.ohTrigger(trigger,$AA$36))</f>
        <v>#NUM!</v>
      </c>
      <c r="AI2081" s="90" t="e">
        <f>_xll.qlTenorBasisForwardRate(TenorBasis3M,AF2081,_xll.ohTrigger(trigger,$AA$36))</f>
        <v>#NUM!</v>
      </c>
      <c r="AJ2081" s="90">
        <f>_xll.qlIndexFixing($AA$21,$AE2081,TRUE,_xll.ohTrigger(trigger))</f>
        <v>1.5647051485112973E-2</v>
      </c>
      <c r="AK2081" s="43" t="e">
        <f>_xll.qlIndexFixing($AA$6,$AE2081,TRUE,trigger)</f>
        <v>#NUM!</v>
      </c>
      <c r="AL2081" s="45" t="e">
        <f t="shared" si="48"/>
        <v>#NUM!</v>
      </c>
    </row>
    <row r="2082" spans="30:38" x14ac:dyDescent="0.2">
      <c r="AD2082" s="122" t="s">
        <v>88</v>
      </c>
      <c r="AE2082" s="40">
        <f>_xll.qlInterestRateIndexFixingDate($AA$21,AF2082)</f>
        <v>53987</v>
      </c>
      <c r="AF2082" s="40">
        <f>_xll.qlCalendarAdvance(calendar,$AF2081,AD2082,,,trigger)</f>
        <v>53989</v>
      </c>
      <c r="AG2082" s="40">
        <f>_xll.qlInterestRateIndexMaturity($AA$21,AF2082,)</f>
        <v>54081</v>
      </c>
      <c r="AH2082" s="43" t="e">
        <f>_xll.qlTenorBasisValue(TenorBasis3M,AF2082,_xll.ohTrigger(trigger,$AA$36))</f>
        <v>#NUM!</v>
      </c>
      <c r="AI2082" s="90" t="e">
        <f>_xll.qlTenorBasisForwardRate(TenorBasis3M,AF2082,_xll.ohTrigger(trigger,$AA$36))</f>
        <v>#NUM!</v>
      </c>
      <c r="AJ2082" s="90">
        <f>_xll.qlIndexFixing($AA$21,$AE2082,TRUE,_xll.ohTrigger(trigger))</f>
        <v>1.5648055236444587E-2</v>
      </c>
      <c r="AK2082" s="43" t="e">
        <f>_xll.qlIndexFixing($AA$6,$AE2082,TRUE,trigger)</f>
        <v>#NUM!</v>
      </c>
      <c r="AL2082" s="45" t="e">
        <f t="shared" si="48"/>
        <v>#NUM!</v>
      </c>
    </row>
    <row r="2083" spans="30:38" x14ac:dyDescent="0.2">
      <c r="AD2083" s="122" t="s">
        <v>88</v>
      </c>
      <c r="AE2083" s="40">
        <f>_xll.qlInterestRateIndexFixingDate($AA$21,AF2083)</f>
        <v>53994</v>
      </c>
      <c r="AF2083" s="40">
        <f>_xll.qlCalendarAdvance(calendar,$AF2082,AD2083,,,trigger)</f>
        <v>53996</v>
      </c>
      <c r="AG2083" s="40">
        <f>_xll.qlInterestRateIndexMaturity($AA$21,AF2083,)</f>
        <v>54088</v>
      </c>
      <c r="AH2083" s="43" t="e">
        <f>_xll.qlTenorBasisValue(TenorBasis3M,AF2083,_xll.ohTrigger(trigger,$AA$36))</f>
        <v>#NUM!</v>
      </c>
      <c r="AI2083" s="90" t="e">
        <f>_xll.qlTenorBasisForwardRate(TenorBasis3M,AF2083,_xll.ohTrigger(trigger,$AA$36))</f>
        <v>#NUM!</v>
      </c>
      <c r="AJ2083" s="90">
        <f>_xll.qlIndexFixing($AA$21,$AE2083,TRUE,_xll.ohTrigger(trigger))</f>
        <v>1.5649026465323648E-2</v>
      </c>
      <c r="AK2083" s="43" t="e">
        <f>_xll.qlIndexFixing($AA$6,$AE2083,TRUE,trigger)</f>
        <v>#NUM!</v>
      </c>
      <c r="AL2083" s="45" t="e">
        <f t="shared" si="48"/>
        <v>#NUM!</v>
      </c>
    </row>
    <row r="2084" spans="30:38" x14ac:dyDescent="0.2">
      <c r="AD2084" s="122" t="s">
        <v>88</v>
      </c>
      <c r="AE2084" s="40">
        <f>_xll.qlInterestRateIndexFixingDate($AA$21,AF2084)</f>
        <v>54001</v>
      </c>
      <c r="AF2084" s="40">
        <f>_xll.qlCalendarAdvance(calendar,$AF2083,AD2084,,,trigger)</f>
        <v>54003</v>
      </c>
      <c r="AG2084" s="40">
        <f>_xll.qlInterestRateIndexMaturity($AA$21,AF2084,)</f>
        <v>54095</v>
      </c>
      <c r="AH2084" s="43" t="e">
        <f>_xll.qlTenorBasisValue(TenorBasis3M,AF2084,_xll.ohTrigger(trigger,$AA$36))</f>
        <v>#NUM!</v>
      </c>
      <c r="AI2084" s="90" t="e">
        <f>_xll.qlTenorBasisForwardRate(TenorBasis3M,AF2084,_xll.ohTrigger(trigger,$AA$36))</f>
        <v>#NUM!</v>
      </c>
      <c r="AJ2084" s="90">
        <f>_xll.qlIndexFixing($AA$21,$AE2084,TRUE,_xll.ohTrigger(trigger))</f>
        <v>1.5649965171727561E-2</v>
      </c>
      <c r="AK2084" s="43" t="e">
        <f>_xll.qlIndexFixing($AA$6,$AE2084,TRUE,trigger)</f>
        <v>#NUM!</v>
      </c>
      <c r="AL2084" s="45" t="e">
        <f t="shared" si="48"/>
        <v>#NUM!</v>
      </c>
    </row>
    <row r="2085" spans="30:38" x14ac:dyDescent="0.2">
      <c r="AD2085" s="122" t="s">
        <v>88</v>
      </c>
      <c r="AE2085" s="40">
        <f>_xll.qlInterestRateIndexFixingDate($AA$21,AF2085)</f>
        <v>54008</v>
      </c>
      <c r="AF2085" s="40">
        <f>_xll.qlCalendarAdvance(calendar,$AF2084,AD2085,,,trigger)</f>
        <v>54010</v>
      </c>
      <c r="AG2085" s="40">
        <f>_xll.qlInterestRateIndexMaturity($AA$21,AF2085,)</f>
        <v>54102</v>
      </c>
      <c r="AH2085" s="43" t="e">
        <f>_xll.qlTenorBasisValue(TenorBasis3M,AF2085,_xll.ohTrigger(trigger,$AA$36))</f>
        <v>#NUM!</v>
      </c>
      <c r="AI2085" s="90" t="e">
        <f>_xll.qlTenorBasisForwardRate(TenorBasis3M,AF2085,_xll.ohTrigger(trigger,$AA$36))</f>
        <v>#NUM!</v>
      </c>
      <c r="AJ2085" s="90">
        <f>_xll.qlIndexFixing($AA$21,$AE2085,TRUE,_xll.ohTrigger(trigger))</f>
        <v>1.5650871355632867E-2</v>
      </c>
      <c r="AK2085" s="43" t="e">
        <f>_xll.qlIndexFixing($AA$6,$AE2085,TRUE,trigger)</f>
        <v>#NUM!</v>
      </c>
      <c r="AL2085" s="45" t="e">
        <f t="shared" si="48"/>
        <v>#NUM!</v>
      </c>
    </row>
    <row r="2086" spans="30:38" x14ac:dyDescent="0.2">
      <c r="AD2086" s="122" t="s">
        <v>88</v>
      </c>
      <c r="AE2086" s="40">
        <f>_xll.qlInterestRateIndexFixingDate($AA$21,AF2086)</f>
        <v>54015</v>
      </c>
      <c r="AF2086" s="40">
        <f>_xll.qlCalendarAdvance(calendar,$AF2085,AD2086,,,trigger)</f>
        <v>54017</v>
      </c>
      <c r="AG2086" s="40">
        <f>_xll.qlInterestRateIndexMaturity($AA$21,AF2086,)</f>
        <v>54109</v>
      </c>
      <c r="AH2086" s="43" t="e">
        <f>_xll.qlTenorBasisValue(TenorBasis3M,AF2086,_xll.ohTrigger(trigger,$AA$36))</f>
        <v>#NUM!</v>
      </c>
      <c r="AI2086" s="90" t="e">
        <f>_xll.qlTenorBasisForwardRate(TenorBasis3M,AF2086,_xll.ohTrigger(trigger,$AA$36))</f>
        <v>#NUM!</v>
      </c>
      <c r="AJ2086" s="90">
        <f>_xll.qlIndexFixing($AA$21,$AE2086,TRUE,_xll.ohTrigger(trigger))</f>
        <v>1.5651745017018711E-2</v>
      </c>
      <c r="AK2086" s="43" t="e">
        <f>_xll.qlIndexFixing($AA$6,$AE2086,TRUE,trigger)</f>
        <v>#NUM!</v>
      </c>
      <c r="AL2086" s="45" t="e">
        <f t="shared" si="48"/>
        <v>#NUM!</v>
      </c>
    </row>
    <row r="2087" spans="30:38" x14ac:dyDescent="0.2">
      <c r="AD2087" s="122" t="s">
        <v>88</v>
      </c>
      <c r="AE2087" s="40">
        <f>_xll.qlInterestRateIndexFixingDate($AA$21,AF2087)</f>
        <v>54022</v>
      </c>
      <c r="AF2087" s="40">
        <f>_xll.qlCalendarAdvance(calendar,$AF2086,AD2087,,,trigger)</f>
        <v>54024</v>
      </c>
      <c r="AG2087" s="40">
        <f>_xll.qlInterestRateIndexMaturity($AA$21,AF2087,)</f>
        <v>54116</v>
      </c>
      <c r="AH2087" s="43" t="e">
        <f>_xll.qlTenorBasisValue(TenorBasis3M,AF2087,_xll.ohTrigger(trigger,$AA$36))</f>
        <v>#NUM!</v>
      </c>
      <c r="AI2087" s="90" t="e">
        <f>_xll.qlTenorBasisForwardRate(TenorBasis3M,AF2087,_xll.ohTrigger(trigger,$AA$36))</f>
        <v>#NUM!</v>
      </c>
      <c r="AJ2087" s="90">
        <f>_xll.qlIndexFixing($AA$21,$AE2087,TRUE,_xll.ohTrigger(trigger))</f>
        <v>1.5652586155860768E-2</v>
      </c>
      <c r="AK2087" s="43" t="e">
        <f>_xll.qlIndexFixing($AA$6,$AE2087,TRUE,trigger)</f>
        <v>#NUM!</v>
      </c>
      <c r="AL2087" s="45" t="e">
        <f t="shared" si="48"/>
        <v>#NUM!</v>
      </c>
    </row>
    <row r="2088" spans="30:38" x14ac:dyDescent="0.2">
      <c r="AD2088" s="122" t="s">
        <v>88</v>
      </c>
      <c r="AE2088" s="40">
        <f>_xll.qlInterestRateIndexFixingDate($AA$21,AF2088)</f>
        <v>54029</v>
      </c>
      <c r="AF2088" s="40">
        <f>_xll.qlCalendarAdvance(calendar,$AF2087,AD2088,,,trigger)</f>
        <v>54031</v>
      </c>
      <c r="AG2088" s="40">
        <f>_xll.qlInterestRateIndexMaturity($AA$21,AF2088,)</f>
        <v>54122</v>
      </c>
      <c r="AH2088" s="43" t="e">
        <f>_xll.qlTenorBasisValue(TenorBasis3M,AF2088,_xll.ohTrigger(trigger,$AA$36))</f>
        <v>#NUM!</v>
      </c>
      <c r="AI2088" s="90" t="e">
        <f>_xll.qlTenorBasisForwardRate(TenorBasis3M,AF2088,_xll.ohTrigger(trigger,$AA$36))</f>
        <v>#NUM!</v>
      </c>
      <c r="AJ2088" s="90">
        <f>_xll.qlIndexFixing($AA$21,$AE2088,TRUE,_xll.ohTrigger(trigger))</f>
        <v>1.5653003295637648E-2</v>
      </c>
      <c r="AK2088" s="43" t="e">
        <f>_xll.qlIndexFixing($AA$6,$AE2088,TRUE,trigger)</f>
        <v>#NUM!</v>
      </c>
      <c r="AL2088" s="45" t="e">
        <f t="shared" si="48"/>
        <v>#NUM!</v>
      </c>
    </row>
    <row r="2089" spans="30:38" x14ac:dyDescent="0.2">
      <c r="AD2089" s="122" t="s">
        <v>88</v>
      </c>
      <c r="AE2089" s="40">
        <f>_xll.qlInterestRateIndexFixingDate($AA$21,AF2089)</f>
        <v>54036</v>
      </c>
      <c r="AF2089" s="40">
        <f>_xll.qlCalendarAdvance(calendar,$AF2088,AD2089,,,trigger)</f>
        <v>54038</v>
      </c>
      <c r="AG2089" s="40">
        <f>_xll.qlInterestRateIndexMaturity($AA$21,AF2089,)</f>
        <v>54129</v>
      </c>
      <c r="AH2089" s="43" t="e">
        <f>_xll.qlTenorBasisValue(TenorBasis3M,AF2089,_xll.ohTrigger(trigger,$AA$36))</f>
        <v>#NUM!</v>
      </c>
      <c r="AI2089" s="90" t="e">
        <f>_xll.qlTenorBasisForwardRate(TenorBasis3M,AF2089,_xll.ohTrigger(trigger,$AA$36))</f>
        <v>#NUM!</v>
      </c>
      <c r="AJ2089" s="90">
        <f>_xll.qlIndexFixing($AA$21,$AE2089,TRUE,_xll.ohTrigger(trigger))</f>
        <v>1.5653781678596615E-2</v>
      </c>
      <c r="AK2089" s="43" t="e">
        <f>_xll.qlIndexFixing($AA$6,$AE2089,TRUE,trigger)</f>
        <v>#NUM!</v>
      </c>
      <c r="AL2089" s="45" t="e">
        <f t="shared" si="48"/>
        <v>#NUM!</v>
      </c>
    </row>
    <row r="2090" spans="30:38" x14ac:dyDescent="0.2">
      <c r="AD2090" s="122" t="s">
        <v>88</v>
      </c>
      <c r="AE2090" s="40">
        <f>_xll.qlInterestRateIndexFixingDate($AA$21,AF2090)</f>
        <v>54043</v>
      </c>
      <c r="AF2090" s="40">
        <f>_xll.qlCalendarAdvance(calendar,$AF2089,AD2090,,,trigger)</f>
        <v>54045</v>
      </c>
      <c r="AG2090" s="40">
        <f>_xll.qlInterestRateIndexMaturity($AA$21,AF2090,)</f>
        <v>54136</v>
      </c>
      <c r="AH2090" s="43" t="e">
        <f>_xll.qlTenorBasisValue(TenorBasis3M,AF2090,_xll.ohTrigger(trigger,$AA$36))</f>
        <v>#NUM!</v>
      </c>
      <c r="AI2090" s="90" t="e">
        <f>_xll.qlTenorBasisForwardRate(TenorBasis3M,AF2090,_xll.ohTrigger(trigger,$AA$36))</f>
        <v>#NUM!</v>
      </c>
      <c r="AJ2090" s="90">
        <f>_xll.qlIndexFixing($AA$21,$AE2090,TRUE,_xll.ohTrigger(trigger))</f>
        <v>1.5654527540363689E-2</v>
      </c>
      <c r="AK2090" s="43" t="e">
        <f>_xll.qlIndexFixing($AA$6,$AE2090,TRUE,trigger)</f>
        <v>#NUM!</v>
      </c>
      <c r="AL2090" s="45" t="e">
        <f t="shared" si="48"/>
        <v>#NUM!</v>
      </c>
    </row>
    <row r="2091" spans="30:38" x14ac:dyDescent="0.2">
      <c r="AD2091" s="122" t="s">
        <v>88</v>
      </c>
      <c r="AE2091" s="40">
        <f>_xll.qlInterestRateIndexFixingDate($AA$21,AF2091)</f>
        <v>54049</v>
      </c>
      <c r="AF2091" s="40">
        <f>_xll.qlCalendarAdvance(calendar,$AF2090,AD2091,,,trigger)</f>
        <v>54053</v>
      </c>
      <c r="AG2091" s="40">
        <f>_xll.qlInterestRateIndexMaturity($AA$21,AF2091,)</f>
        <v>54144</v>
      </c>
      <c r="AH2091" s="43" t="e">
        <f>_xll.qlTenorBasisValue(TenorBasis3M,AF2091,_xll.ohTrigger(trigger,$AA$36))</f>
        <v>#NUM!</v>
      </c>
      <c r="AI2091" s="90" t="e">
        <f>_xll.qlTenorBasisForwardRate(TenorBasis3M,AF2091,_xll.ohTrigger(trigger,$AA$36))</f>
        <v>#NUM!</v>
      </c>
      <c r="AJ2091" s="90">
        <f>_xll.qlIndexFixing($AA$21,$AE2091,TRUE,_xll.ohTrigger(trigger))</f>
        <v>1.5655340131921686E-2</v>
      </c>
      <c r="AK2091" s="43" t="e">
        <f>_xll.qlIndexFixing($AA$6,$AE2091,TRUE,trigger)</f>
        <v>#NUM!</v>
      </c>
      <c r="AL2091" s="45" t="e">
        <f t="shared" si="48"/>
        <v>#NUM!</v>
      </c>
    </row>
    <row r="2092" spans="30:38" x14ac:dyDescent="0.2">
      <c r="AD2092" s="122" t="s">
        <v>88</v>
      </c>
      <c r="AE2092" s="40">
        <f>_xll.qlInterestRateIndexFixingDate($AA$21,AF2092)</f>
        <v>54057</v>
      </c>
      <c r="AF2092" s="40">
        <f>_xll.qlCalendarAdvance(calendar,$AF2091,AD2092,,,trigger)</f>
        <v>54060</v>
      </c>
      <c r="AG2092" s="40">
        <f>_xll.qlInterestRateIndexMaturity($AA$21,AF2092,)</f>
        <v>54155</v>
      </c>
      <c r="AH2092" s="43" t="e">
        <f>_xll.qlTenorBasisValue(TenorBasis3M,AF2092,_xll.ohTrigger(trigger,$AA$36))</f>
        <v>#NUM!</v>
      </c>
      <c r="AI2092" s="90" t="e">
        <f>_xll.qlTenorBasisForwardRate(TenorBasis3M,AF2092,_xll.ohTrigger(trigger,$AA$36))</f>
        <v>#NUM!</v>
      </c>
      <c r="AJ2092" s="90">
        <f>_xll.qlIndexFixing($AA$21,$AE2092,TRUE,_xll.ohTrigger(trigger))</f>
        <v>1.565754299153925E-2</v>
      </c>
      <c r="AK2092" s="43" t="e">
        <f>_xll.qlIndexFixing($AA$6,$AE2092,TRUE,trigger)</f>
        <v>#NUM!</v>
      </c>
      <c r="AL2092" s="45" t="e">
        <f t="shared" si="48"/>
        <v>#NUM!</v>
      </c>
    </row>
    <row r="2093" spans="30:38" x14ac:dyDescent="0.2">
      <c r="AD2093" s="122" t="s">
        <v>88</v>
      </c>
      <c r="AE2093" s="40">
        <f>_xll.qlInterestRateIndexFixingDate($AA$21,AF2093)</f>
        <v>54065</v>
      </c>
      <c r="AF2093" s="40">
        <f>_xll.qlCalendarAdvance(calendar,$AF2092,AD2093,,,trigger)</f>
        <v>54067</v>
      </c>
      <c r="AG2093" s="40">
        <f>_xll.qlInterestRateIndexMaturity($AA$21,AF2093,)</f>
        <v>54158</v>
      </c>
      <c r="AH2093" s="43" t="e">
        <f>_xll.qlTenorBasisValue(TenorBasis3M,AF2093,_xll.ohTrigger(trigger,$AA$36))</f>
        <v>#NUM!</v>
      </c>
      <c r="AI2093" s="90" t="e">
        <f>_xll.qlTenorBasisForwardRate(TenorBasis3M,AF2093,_xll.ohTrigger(trigger,$AA$36))</f>
        <v>#NUM!</v>
      </c>
      <c r="AJ2093" s="90">
        <f>_xll.qlIndexFixing($AA$21,$AE2093,TRUE,_xll.ohTrigger(trigger))</f>
        <v>1.565665995755245E-2</v>
      </c>
      <c r="AK2093" s="43" t="e">
        <f>_xll.qlIndexFixing($AA$6,$AE2093,TRUE,trigger)</f>
        <v>#NUM!</v>
      </c>
      <c r="AL2093" s="45" t="e">
        <f t="shared" si="48"/>
        <v>#NUM!</v>
      </c>
    </row>
    <row r="2094" spans="30:38" x14ac:dyDescent="0.2">
      <c r="AD2094" s="122" t="s">
        <v>88</v>
      </c>
      <c r="AE2094" s="40">
        <f>_xll.qlInterestRateIndexFixingDate($AA$21,AF2094)</f>
        <v>54072</v>
      </c>
      <c r="AF2094" s="40">
        <f>_xll.qlCalendarAdvance(calendar,$AF2093,AD2094,,,trigger)</f>
        <v>54074</v>
      </c>
      <c r="AG2094" s="40">
        <f>_xll.qlInterestRateIndexMaturity($AA$21,AF2094,)</f>
        <v>54165</v>
      </c>
      <c r="AH2094" s="43" t="e">
        <f>_xll.qlTenorBasisValue(TenorBasis3M,AF2094,_xll.ohTrigger(trigger,$AA$36))</f>
        <v>#NUM!</v>
      </c>
      <c r="AI2094" s="90" t="e">
        <f>_xll.qlTenorBasisForwardRate(TenorBasis3M,AF2094,_xll.ohTrigger(trigger,$AA$36))</f>
        <v>#NUM!</v>
      </c>
      <c r="AJ2094" s="90">
        <f>_xll.qlIndexFixing($AA$21,$AE2094,TRUE,_xll.ohTrigger(trigger))</f>
        <v>1.5657271088482048E-2</v>
      </c>
      <c r="AK2094" s="43" t="e">
        <f>_xll.qlIndexFixing($AA$6,$AE2094,TRUE,trigger)</f>
        <v>#NUM!</v>
      </c>
      <c r="AL2094" s="45" t="e">
        <f t="shared" si="48"/>
        <v>#NUM!</v>
      </c>
    </row>
    <row r="2095" spans="30:38" x14ac:dyDescent="0.2">
      <c r="AD2095" s="122" t="s">
        <v>88</v>
      </c>
      <c r="AE2095" s="40">
        <f>_xll.qlInterestRateIndexFixingDate($AA$21,AF2095)</f>
        <v>54079</v>
      </c>
      <c r="AF2095" s="40">
        <f>_xll.qlCalendarAdvance(calendar,$AF2094,AD2095,,,trigger)</f>
        <v>54081</v>
      </c>
      <c r="AG2095" s="40">
        <f>_xll.qlInterestRateIndexMaturity($AA$21,AF2095,)</f>
        <v>54172</v>
      </c>
      <c r="AH2095" s="43" t="e">
        <f>_xll.qlTenorBasisValue(TenorBasis3M,AF2095,_xll.ohTrigger(trigger,$AA$36))</f>
        <v>#NUM!</v>
      </c>
      <c r="AI2095" s="90" t="e">
        <f>_xll.qlTenorBasisForwardRate(TenorBasis3M,AF2095,_xll.ohTrigger(trigger,$AA$36))</f>
        <v>#NUM!</v>
      </c>
      <c r="AJ2095" s="90">
        <f>_xll.qlIndexFixing($AA$21,$AE2095,TRUE,_xll.ohTrigger(trigger))</f>
        <v>1.5657849698132789E-2</v>
      </c>
      <c r="AK2095" s="43" t="e">
        <f>_xll.qlIndexFixing($AA$6,$AE2095,TRUE,trigger)</f>
        <v>#NUM!</v>
      </c>
      <c r="AL2095" s="45" t="e">
        <f t="shared" si="48"/>
        <v>#NUM!</v>
      </c>
    </row>
    <row r="2096" spans="30:38" x14ac:dyDescent="0.2">
      <c r="AD2096" s="122" t="s">
        <v>88</v>
      </c>
      <c r="AE2096" s="40">
        <f>_xll.qlInterestRateIndexFixingDate($AA$21,AF2096)</f>
        <v>54086</v>
      </c>
      <c r="AF2096" s="40">
        <f>_xll.qlCalendarAdvance(calendar,$AF2095,AD2096,,,trigger)</f>
        <v>54088</v>
      </c>
      <c r="AG2096" s="40">
        <f>_xll.qlInterestRateIndexMaturity($AA$21,AF2096,)</f>
        <v>54178</v>
      </c>
      <c r="AH2096" s="43" t="e">
        <f>_xll.qlTenorBasisValue(TenorBasis3M,AF2096,_xll.ohTrigger(trigger,$AA$36))</f>
        <v>#NUM!</v>
      </c>
      <c r="AI2096" s="90" t="e">
        <f>_xll.qlTenorBasisForwardRate(TenorBasis3M,AF2096,_xll.ohTrigger(trigger,$AA$36))</f>
        <v>#NUM!</v>
      </c>
      <c r="AJ2096" s="90">
        <f>_xll.qlIndexFixing($AA$21,$AE2096,TRUE,_xll.ohTrigger(trigger))</f>
        <v>1.5658022783643588E-2</v>
      </c>
      <c r="AK2096" s="43" t="e">
        <f>_xll.qlIndexFixing($AA$6,$AE2096,TRUE,trigger)</f>
        <v>#NUM!</v>
      </c>
      <c r="AL2096" s="45" t="e">
        <f t="shared" si="48"/>
        <v>#NUM!</v>
      </c>
    </row>
    <row r="2097" spans="30:38" x14ac:dyDescent="0.2">
      <c r="AD2097" s="122" t="s">
        <v>88</v>
      </c>
      <c r="AE2097" s="40">
        <f>_xll.qlInterestRateIndexFixingDate($AA$21,AF2097)</f>
        <v>54093</v>
      </c>
      <c r="AF2097" s="40">
        <f>_xll.qlCalendarAdvance(calendar,$AF2096,AD2097,,,trigger)</f>
        <v>54095</v>
      </c>
      <c r="AG2097" s="40">
        <f>_xll.qlInterestRateIndexMaturity($AA$21,AF2097,)</f>
        <v>54185</v>
      </c>
      <c r="AH2097" s="43" t="e">
        <f>_xll.qlTenorBasisValue(TenorBasis3M,AF2097,_xll.ohTrigger(trigger,$AA$36))</f>
        <v>#NUM!</v>
      </c>
      <c r="AI2097" s="90" t="e">
        <f>_xll.qlTenorBasisForwardRate(TenorBasis3M,AF2097,_xll.ohTrigger(trigger,$AA$36))</f>
        <v>#NUM!</v>
      </c>
      <c r="AJ2097" s="90">
        <f>_xll.qlIndexFixing($AA$21,$AE2097,TRUE,_xll.ohTrigger(trigger))</f>
        <v>1.5658538651255327E-2</v>
      </c>
      <c r="AK2097" s="43" t="e">
        <f>_xll.qlIndexFixing($AA$6,$AE2097,TRUE,trigger)</f>
        <v>#NUM!</v>
      </c>
      <c r="AL2097" s="45" t="e">
        <f t="shared" si="48"/>
        <v>#NUM!</v>
      </c>
    </row>
    <row r="2098" spans="30:38" x14ac:dyDescent="0.2">
      <c r="AD2098" s="122" t="s">
        <v>88</v>
      </c>
      <c r="AE2098" s="40">
        <f>_xll.qlInterestRateIndexFixingDate($AA$21,AF2098)</f>
        <v>54100</v>
      </c>
      <c r="AF2098" s="40">
        <f>_xll.qlCalendarAdvance(calendar,$AF2097,AD2098,,,trigger)</f>
        <v>54102</v>
      </c>
      <c r="AG2098" s="40">
        <f>_xll.qlInterestRateIndexMaturity($AA$21,AF2098,)</f>
        <v>54192</v>
      </c>
      <c r="AH2098" s="43" t="e">
        <f>_xll.qlTenorBasisValue(TenorBasis3M,AF2098,_xll.ohTrigger(trigger,$AA$36))</f>
        <v>#NUM!</v>
      </c>
      <c r="AI2098" s="90" t="e">
        <f>_xll.qlTenorBasisForwardRate(TenorBasis3M,AF2098,_xll.ohTrigger(trigger,$AA$36))</f>
        <v>#NUM!</v>
      </c>
      <c r="AJ2098" s="90">
        <f>_xll.qlIndexFixing($AA$21,$AE2098,TRUE,_xll.ohTrigger(trigger))</f>
        <v>1.5659021998962075E-2</v>
      </c>
      <c r="AK2098" s="43" t="e">
        <f>_xll.qlIndexFixing($AA$6,$AE2098,TRUE,trigger)</f>
        <v>#NUM!</v>
      </c>
      <c r="AL2098" s="45" t="e">
        <f t="shared" si="48"/>
        <v>#NUM!</v>
      </c>
    </row>
    <row r="2099" spans="30:38" x14ac:dyDescent="0.2">
      <c r="AD2099" s="122" t="s">
        <v>88</v>
      </c>
      <c r="AE2099" s="40">
        <f>_xll.qlInterestRateIndexFixingDate($AA$21,AF2099)</f>
        <v>54107</v>
      </c>
      <c r="AF2099" s="40">
        <f>_xll.qlCalendarAdvance(calendar,$AF2098,AD2099,,,trigger)</f>
        <v>54109</v>
      </c>
      <c r="AG2099" s="40">
        <f>_xll.qlInterestRateIndexMaturity($AA$21,AF2099,)</f>
        <v>54199</v>
      </c>
      <c r="AH2099" s="43" t="e">
        <f>_xll.qlTenorBasisValue(TenorBasis3M,AF2099,_xll.ohTrigger(trigger,$AA$36))</f>
        <v>#NUM!</v>
      </c>
      <c r="AI2099" s="90" t="e">
        <f>_xll.qlTenorBasisForwardRate(TenorBasis3M,AF2099,_xll.ohTrigger(trigger,$AA$36))</f>
        <v>#NUM!</v>
      </c>
      <c r="AJ2099" s="90">
        <f>_xll.qlIndexFixing($AA$21,$AE2099,TRUE,_xll.ohTrigger(trigger))</f>
        <v>1.5659472826750509E-2</v>
      </c>
      <c r="AK2099" s="43" t="e">
        <f>_xll.qlIndexFixing($AA$6,$AE2099,TRUE,trigger)</f>
        <v>#NUM!</v>
      </c>
      <c r="AL2099" s="45" t="e">
        <f t="shared" si="48"/>
        <v>#NUM!</v>
      </c>
    </row>
    <row r="2100" spans="30:38" x14ac:dyDescent="0.2">
      <c r="AD2100" s="122" t="s">
        <v>88</v>
      </c>
      <c r="AE2100" s="40">
        <f>_xll.qlInterestRateIndexFixingDate($AA$21,AF2100)</f>
        <v>54114</v>
      </c>
      <c r="AF2100" s="40">
        <f>_xll.qlCalendarAdvance(calendar,$AF2099,AD2100,,,trigger)</f>
        <v>54116</v>
      </c>
      <c r="AG2100" s="40">
        <f>_xll.qlInterestRateIndexMaturity($AA$21,AF2100,)</f>
        <v>54207</v>
      </c>
      <c r="AH2100" s="43" t="e">
        <f>_xll.qlTenorBasisValue(TenorBasis3M,AF2100,_xll.ohTrigger(trigger,$AA$36))</f>
        <v>#NUM!</v>
      </c>
      <c r="AI2100" s="90" t="e">
        <f>_xll.qlTenorBasisForwardRate(TenorBasis3M,AF2100,_xll.ohTrigger(trigger,$AA$36))</f>
        <v>#NUM!</v>
      </c>
      <c r="AJ2100" s="90">
        <f>_xll.qlIndexFixing($AA$21,$AE2100,TRUE,_xll.ohTrigger(trigger))</f>
        <v>1.566025492675829E-2</v>
      </c>
      <c r="AK2100" s="43" t="e">
        <f>_xll.qlIndexFixing($AA$6,$AE2100,TRUE,trigger)</f>
        <v>#NUM!</v>
      </c>
      <c r="AL2100" s="45" t="e">
        <f t="shared" si="48"/>
        <v>#NUM!</v>
      </c>
    </row>
    <row r="2101" spans="30:38" x14ac:dyDescent="0.2">
      <c r="AD2101" s="122" t="s">
        <v>88</v>
      </c>
      <c r="AE2101" s="40">
        <f>_xll.qlInterestRateIndexFixingDate($AA$21,AF2101)</f>
        <v>54121</v>
      </c>
      <c r="AF2101" s="40">
        <f>_xll.qlCalendarAdvance(calendar,$AF2100,AD2101,,,trigger)</f>
        <v>54123</v>
      </c>
      <c r="AG2101" s="40">
        <f>_xll.qlInterestRateIndexMaturity($AA$21,AF2101,)</f>
        <v>54217</v>
      </c>
      <c r="AH2101" s="43" t="e">
        <f>_xll.qlTenorBasisValue(TenorBasis3M,AF2101,_xll.ohTrigger(trigger,$AA$36))</f>
        <v>#NUM!</v>
      </c>
      <c r="AI2101" s="90" t="e">
        <f>_xll.qlTenorBasisForwardRate(TenorBasis3M,AF2101,_xll.ohTrigger(trigger,$AA$36))</f>
        <v>#NUM!</v>
      </c>
      <c r="AJ2101" s="90">
        <f>_xll.qlIndexFixing($AA$21,$AE2101,TRUE,_xll.ohTrigger(trigger))</f>
        <v>1.5661721608930344E-2</v>
      </c>
      <c r="AK2101" s="43" t="e">
        <f>_xll.qlIndexFixing($AA$6,$AE2101,TRUE,trigger)</f>
        <v>#NUM!</v>
      </c>
      <c r="AL2101" s="45" t="e">
        <f t="shared" si="48"/>
        <v>#NUM!</v>
      </c>
    </row>
    <row r="2102" spans="30:38" x14ac:dyDescent="0.2">
      <c r="AD2102" s="122" t="s">
        <v>88</v>
      </c>
      <c r="AE2102" s="40">
        <f>_xll.qlInterestRateIndexFixingDate($AA$21,AF2102)</f>
        <v>54128</v>
      </c>
      <c r="AF2102" s="40">
        <f>_xll.qlCalendarAdvance(calendar,$AF2101,AD2102,,,trigger)</f>
        <v>54130</v>
      </c>
      <c r="AG2102" s="40">
        <f>_xll.qlInterestRateIndexMaturity($AA$21,AF2102,)</f>
        <v>54224</v>
      </c>
      <c r="AH2102" s="43" t="e">
        <f>_xll.qlTenorBasisValue(TenorBasis3M,AF2102,_xll.ohTrigger(trigger,$AA$36))</f>
        <v>#NUM!</v>
      </c>
      <c r="AI2102" s="90" t="e">
        <f>_xll.qlTenorBasisForwardRate(TenorBasis3M,AF2102,_xll.ohTrigger(trigger,$AA$36))</f>
        <v>#NUM!</v>
      </c>
      <c r="AJ2102" s="90">
        <f>_xll.qlIndexFixing($AA$21,$AE2102,TRUE,_xll.ohTrigger(trigger))</f>
        <v>1.5662065645227666E-2</v>
      </c>
      <c r="AK2102" s="43" t="e">
        <f>_xll.qlIndexFixing($AA$6,$AE2102,TRUE,trigger)</f>
        <v>#NUM!</v>
      </c>
      <c r="AL2102" s="45" t="e">
        <f t="shared" si="48"/>
        <v>#NUM!</v>
      </c>
    </row>
    <row r="2103" spans="30:38" x14ac:dyDescent="0.2">
      <c r="AD2103" s="122" t="s">
        <v>88</v>
      </c>
      <c r="AE2103" s="40">
        <f>_xll.qlInterestRateIndexFixingDate($AA$21,AF2103)</f>
        <v>54135</v>
      </c>
      <c r="AF2103" s="40">
        <f>_xll.qlCalendarAdvance(calendar,$AF2102,AD2103,,,trigger)</f>
        <v>54137</v>
      </c>
      <c r="AG2103" s="40">
        <f>_xll.qlInterestRateIndexMaturity($AA$21,AF2103,)</f>
        <v>54231</v>
      </c>
      <c r="AH2103" s="43" t="e">
        <f>_xll.qlTenorBasisValue(TenorBasis3M,AF2103,_xll.ohTrigger(trigger,$AA$36))</f>
        <v>#NUM!</v>
      </c>
      <c r="AI2103" s="90" t="e">
        <f>_xll.qlTenorBasisForwardRate(TenorBasis3M,AF2103,_xll.ohTrigger(trigger,$AA$36))</f>
        <v>#NUM!</v>
      </c>
      <c r="AJ2103" s="90">
        <f>_xll.qlIndexFixing($AA$21,$AE2103,TRUE,_xll.ohTrigger(trigger))</f>
        <v>1.5662377155919803E-2</v>
      </c>
      <c r="AK2103" s="43" t="e">
        <f>_xll.qlIndexFixing($AA$6,$AE2103,TRUE,trigger)</f>
        <v>#NUM!</v>
      </c>
      <c r="AL2103" s="45" t="e">
        <f t="shared" si="48"/>
        <v>#NUM!</v>
      </c>
    </row>
    <row r="2104" spans="30:38" x14ac:dyDescent="0.2">
      <c r="AD2104" s="122" t="s">
        <v>88</v>
      </c>
      <c r="AE2104" s="40">
        <f>_xll.qlInterestRateIndexFixingDate($AA$21,AF2104)</f>
        <v>54142</v>
      </c>
      <c r="AF2104" s="40">
        <f>_xll.qlCalendarAdvance(calendar,$AF2103,AD2104,,,trigger)</f>
        <v>54144</v>
      </c>
      <c r="AG2104" s="40">
        <f>_xll.qlInterestRateIndexMaturity($AA$21,AF2104,)</f>
        <v>54238</v>
      </c>
      <c r="AH2104" s="43" t="e">
        <f>_xll.qlTenorBasisValue(TenorBasis3M,AF2104,_xll.ohTrigger(trigger,$AA$36))</f>
        <v>#NUM!</v>
      </c>
      <c r="AI2104" s="90" t="e">
        <f>_xll.qlTenorBasisForwardRate(TenorBasis3M,AF2104,_xll.ohTrigger(trigger,$AA$36))</f>
        <v>#NUM!</v>
      </c>
      <c r="AJ2104" s="90">
        <f>_xll.qlIndexFixing($AA$21,$AE2104,TRUE,_xll.ohTrigger(trigger))</f>
        <v>1.5662656140998245E-2</v>
      </c>
      <c r="AK2104" s="43" t="e">
        <f>_xll.qlIndexFixing($AA$6,$AE2104,TRUE,trigger)</f>
        <v>#NUM!</v>
      </c>
      <c r="AL2104" s="45" t="e">
        <f t="shared" si="48"/>
        <v>#NUM!</v>
      </c>
    </row>
    <row r="2105" spans="30:38" x14ac:dyDescent="0.2">
      <c r="AD2105" s="122" t="s">
        <v>88</v>
      </c>
      <c r="AE2105" s="40">
        <f>_xll.qlInterestRateIndexFixingDate($AA$21,AF2105)</f>
        <v>54149</v>
      </c>
      <c r="AF2105" s="40">
        <f>_xll.qlCalendarAdvance(calendar,$AF2104,AD2105,,,trigger)</f>
        <v>54155</v>
      </c>
      <c r="AG2105" s="40">
        <f>_xll.qlInterestRateIndexMaturity($AA$21,AF2105,)</f>
        <v>54246</v>
      </c>
      <c r="AH2105" s="43" t="e">
        <f>_xll.qlTenorBasisValue(TenorBasis3M,AF2105,_xll.ohTrigger(trigger,$AA$36))</f>
        <v>#NUM!</v>
      </c>
      <c r="AI2105" s="90" t="e">
        <f>_xll.qlTenorBasisForwardRate(TenorBasis3M,AF2105,_xll.ohTrigger(trigger,$AA$36))</f>
        <v>#NUM!</v>
      </c>
      <c r="AJ2105" s="90">
        <f>_xll.qlIndexFixing($AA$21,$AE2105,TRUE,_xll.ohTrigger(trigger))</f>
        <v>1.5661977318056009E-2</v>
      </c>
      <c r="AK2105" s="43" t="e">
        <f>_xll.qlIndexFixing($AA$6,$AE2105,TRUE,trigger)</f>
        <v>#NUM!</v>
      </c>
      <c r="AL2105" s="45" t="e">
        <f t="shared" si="48"/>
        <v>#NUM!</v>
      </c>
    </row>
    <row r="2106" spans="30:38" x14ac:dyDescent="0.2">
      <c r="AD2106" s="122" t="s">
        <v>88</v>
      </c>
      <c r="AE2106" s="40">
        <f>_xll.qlInterestRateIndexFixingDate($AA$21,AF2106)</f>
        <v>54158</v>
      </c>
      <c r="AF2106" s="40">
        <f>_xll.qlCalendarAdvance(calendar,$AF2105,AD2106,,,trigger)</f>
        <v>54162</v>
      </c>
      <c r="AG2106" s="40">
        <f>_xll.qlInterestRateIndexMaturity($AA$21,AF2106,)</f>
        <v>54253</v>
      </c>
      <c r="AH2106" s="43" t="e">
        <f>_xll.qlTenorBasisValue(TenorBasis3M,AF2106,_xll.ohTrigger(trigger,$AA$36))</f>
        <v>#NUM!</v>
      </c>
      <c r="AI2106" s="90" t="e">
        <f>_xll.qlTenorBasisForwardRate(TenorBasis3M,AF2106,_xll.ohTrigger(trigger,$AA$36))</f>
        <v>#NUM!</v>
      </c>
      <c r="AJ2106" s="90">
        <f>_xll.qlIndexFixing($AA$21,$AE2106,TRUE,_xll.ohTrigger(trigger))</f>
        <v>1.5662179609238495E-2</v>
      </c>
      <c r="AK2106" s="43" t="e">
        <f>_xll.qlIndexFixing($AA$6,$AE2106,TRUE,trigger)</f>
        <v>#NUM!</v>
      </c>
      <c r="AL2106" s="45" t="e">
        <f t="shared" si="48"/>
        <v>#NUM!</v>
      </c>
    </row>
    <row r="2107" spans="30:38" x14ac:dyDescent="0.2">
      <c r="AD2107" s="122" t="s">
        <v>88</v>
      </c>
      <c r="AE2107" s="40">
        <f>_xll.qlInterestRateIndexFixingDate($AA$21,AF2107)</f>
        <v>54165</v>
      </c>
      <c r="AF2107" s="40">
        <f>_xll.qlCalendarAdvance(calendar,$AF2106,AD2107,,,trigger)</f>
        <v>54169</v>
      </c>
      <c r="AG2107" s="40">
        <f>_xll.qlInterestRateIndexMaturity($AA$21,AF2107,)</f>
        <v>54260</v>
      </c>
      <c r="AH2107" s="43" t="e">
        <f>_xll.qlTenorBasisValue(TenorBasis3M,AF2107,_xll.ohTrigger(trigger,$AA$36))</f>
        <v>#NUM!</v>
      </c>
      <c r="AI2107" s="90" t="e">
        <f>_xll.qlTenorBasisForwardRate(TenorBasis3M,AF2107,_xll.ohTrigger(trigger,$AA$36))</f>
        <v>#NUM!</v>
      </c>
      <c r="AJ2107" s="90">
        <f>_xll.qlIndexFixing($AA$21,$AE2107,TRUE,_xll.ohTrigger(trigger))</f>
        <v>1.5662349379023537E-2</v>
      </c>
      <c r="AK2107" s="43" t="e">
        <f>_xll.qlIndexFixing($AA$6,$AE2107,TRUE,trigger)</f>
        <v>#NUM!</v>
      </c>
      <c r="AL2107" s="45" t="e">
        <f t="shared" si="48"/>
        <v>#NUM!</v>
      </c>
    </row>
    <row r="2108" spans="30:38" x14ac:dyDescent="0.2">
      <c r="AD2108" s="122" t="s">
        <v>88</v>
      </c>
      <c r="AE2108" s="40">
        <f>_xll.qlInterestRateIndexFixingDate($AA$21,AF2108)</f>
        <v>54172</v>
      </c>
      <c r="AF2108" s="40">
        <f>_xll.qlCalendarAdvance(calendar,$AF2107,AD2108,,,trigger)</f>
        <v>54176</v>
      </c>
      <c r="AG2108" s="40">
        <f>_xll.qlInterestRateIndexMaturity($AA$21,AF2108,)</f>
        <v>54267</v>
      </c>
      <c r="AH2108" s="43" t="e">
        <f>_xll.qlTenorBasisValue(TenorBasis3M,AF2108,_xll.ohTrigger(trigger,$AA$36))</f>
        <v>#NUM!</v>
      </c>
      <c r="AI2108" s="90" t="e">
        <f>_xll.qlTenorBasisForwardRate(TenorBasis3M,AF2108,_xll.ohTrigger(trigger,$AA$36))</f>
        <v>#NUM!</v>
      </c>
      <c r="AJ2108" s="90">
        <f>_xll.qlIndexFixing($AA$21,$AE2108,TRUE,_xll.ohTrigger(trigger))</f>
        <v>1.5662486627404111E-2</v>
      </c>
      <c r="AK2108" s="43" t="e">
        <f>_xll.qlIndexFixing($AA$6,$AE2108,TRUE,trigger)</f>
        <v>#NUM!</v>
      </c>
      <c r="AL2108" s="45" t="e">
        <f t="shared" si="48"/>
        <v>#NUM!</v>
      </c>
    </row>
    <row r="2109" spans="30:38" x14ac:dyDescent="0.2">
      <c r="AD2109" s="122" t="s">
        <v>88</v>
      </c>
      <c r="AE2109" s="40">
        <f>_xll.qlInterestRateIndexFixingDate($AA$21,AF2109)</f>
        <v>54178</v>
      </c>
      <c r="AF2109" s="40">
        <f>_xll.qlCalendarAdvance(calendar,$AF2108,AD2109,,,trigger)</f>
        <v>54183</v>
      </c>
      <c r="AG2109" s="40">
        <f>_xll.qlInterestRateIndexMaturity($AA$21,AF2109,)</f>
        <v>54275</v>
      </c>
      <c r="AH2109" s="43" t="e">
        <f>_xll.qlTenorBasisValue(TenorBasis3M,AF2109,_xll.ohTrigger(trigger,$AA$36))</f>
        <v>#NUM!</v>
      </c>
      <c r="AI2109" s="90" t="e">
        <f>_xll.qlTenorBasisForwardRate(TenorBasis3M,AF2109,_xll.ohTrigger(trigger,$AA$36))</f>
        <v>#NUM!</v>
      </c>
      <c r="AJ2109" s="90">
        <f>_xll.qlIndexFixing($AA$21,$AE2109,TRUE,_xll.ohTrigger(trigger))</f>
        <v>1.5662932803655823E-2</v>
      </c>
      <c r="AK2109" s="43" t="e">
        <f>_xll.qlIndexFixing($AA$6,$AE2109,TRUE,trigger)</f>
        <v>#NUM!</v>
      </c>
      <c r="AL2109" s="45" t="e">
        <f t="shared" si="48"/>
        <v>#NUM!</v>
      </c>
    </row>
    <row r="2110" spans="30:38" x14ac:dyDescent="0.2">
      <c r="AD2110" s="122" t="s">
        <v>88</v>
      </c>
      <c r="AE2110" s="40">
        <f>_xll.qlInterestRateIndexFixingDate($AA$21,AF2110)</f>
        <v>54186</v>
      </c>
      <c r="AF2110" s="40">
        <f>_xll.qlCalendarAdvance(calendar,$AF2109,AD2110,,,trigger)</f>
        <v>54190</v>
      </c>
      <c r="AG2110" s="40">
        <f>_xll.qlInterestRateIndexMaturity($AA$21,AF2110,)</f>
        <v>54282</v>
      </c>
      <c r="AH2110" s="43" t="e">
        <f>_xll.qlTenorBasisValue(TenorBasis3M,AF2110,_xll.ohTrigger(trigger,$AA$36))</f>
        <v>#NUM!</v>
      </c>
      <c r="AI2110" s="90" t="e">
        <f>_xll.qlTenorBasisForwardRate(TenorBasis3M,AF2110,_xll.ohTrigger(trigger,$AA$36))</f>
        <v>#NUM!</v>
      </c>
      <c r="AJ2110" s="90">
        <f>_xll.qlIndexFixing($AA$21,$AE2110,TRUE,_xll.ohTrigger(trigger))</f>
        <v>1.566300268930005E-2</v>
      </c>
      <c r="AK2110" s="43" t="e">
        <f>_xll.qlIndexFixing($AA$6,$AE2110,TRUE,trigger)</f>
        <v>#NUM!</v>
      </c>
      <c r="AL2110" s="45" t="e">
        <f t="shared" si="48"/>
        <v>#NUM!</v>
      </c>
    </row>
    <row r="2111" spans="30:38" x14ac:dyDescent="0.2">
      <c r="AD2111" s="122" t="s">
        <v>88</v>
      </c>
      <c r="AE2111" s="40">
        <f>_xll.qlInterestRateIndexFixingDate($AA$21,AF2111)</f>
        <v>54193</v>
      </c>
      <c r="AF2111" s="40">
        <f>_xll.qlCalendarAdvance(calendar,$AF2110,AD2111,,,trigger)</f>
        <v>54197</v>
      </c>
      <c r="AG2111" s="40">
        <f>_xll.qlInterestRateIndexMaturity($AA$21,AF2111,)</f>
        <v>54289</v>
      </c>
      <c r="AH2111" s="43" t="e">
        <f>_xll.qlTenorBasisValue(TenorBasis3M,AF2111,_xll.ohTrigger(trigger,$AA$36))</f>
        <v>#NUM!</v>
      </c>
      <c r="AI2111" s="90" t="e">
        <f>_xll.qlTenorBasisForwardRate(TenorBasis3M,AF2111,_xll.ohTrigger(trigger,$AA$36))</f>
        <v>#NUM!</v>
      </c>
      <c r="AJ2111" s="90">
        <f>_xll.qlIndexFixing($AA$21,$AE2111,TRUE,_xll.ohTrigger(trigger))</f>
        <v>1.5663040052122452E-2</v>
      </c>
      <c r="AK2111" s="43" t="e">
        <f>_xll.qlIndexFixing($AA$6,$AE2111,TRUE,trigger)</f>
        <v>#NUM!</v>
      </c>
      <c r="AL2111" s="45" t="e">
        <f t="shared" si="48"/>
        <v>#NUM!</v>
      </c>
    </row>
    <row r="2112" spans="30:38" x14ac:dyDescent="0.2">
      <c r="AD2112" s="122" t="s">
        <v>88</v>
      </c>
      <c r="AE2112" s="40">
        <f>_xll.qlInterestRateIndexFixingDate($AA$21,AF2112)</f>
        <v>54200</v>
      </c>
      <c r="AF2112" s="40">
        <f>_xll.qlCalendarAdvance(calendar,$AF2111,AD2112,,,trigger)</f>
        <v>54204</v>
      </c>
      <c r="AG2112" s="40">
        <f>_xll.qlInterestRateIndexMaturity($AA$21,AF2112,)</f>
        <v>54296</v>
      </c>
      <c r="AH2112" s="43" t="e">
        <f>_xll.qlTenorBasisValue(TenorBasis3M,AF2112,_xll.ohTrigger(trigger,$AA$36))</f>
        <v>#NUM!</v>
      </c>
      <c r="AI2112" s="90" t="e">
        <f>_xll.qlTenorBasisForwardRate(TenorBasis3M,AF2112,_xll.ohTrigger(trigger,$AA$36))</f>
        <v>#NUM!</v>
      </c>
      <c r="AJ2112" s="90">
        <f>_xll.qlIndexFixing($AA$21,$AE2112,TRUE,_xll.ohTrigger(trigger))</f>
        <v>1.5663044892121288E-2</v>
      </c>
      <c r="AK2112" s="43" t="e">
        <f>_xll.qlIndexFixing($AA$6,$AE2112,TRUE,trigger)</f>
        <v>#NUM!</v>
      </c>
      <c r="AL2112" s="45" t="e">
        <f t="shared" si="48"/>
        <v>#NUM!</v>
      </c>
    </row>
    <row r="2113" spans="30:38" x14ac:dyDescent="0.2">
      <c r="AD2113" s="122" t="s">
        <v>88</v>
      </c>
      <c r="AE2113" s="40">
        <f>_xll.qlInterestRateIndexFixingDate($AA$21,AF2113)</f>
        <v>54207</v>
      </c>
      <c r="AF2113" s="40">
        <f>_xll.qlCalendarAdvance(calendar,$AF2112,AD2113,,,trigger)</f>
        <v>54211</v>
      </c>
      <c r="AG2113" s="40">
        <f>_xll.qlInterestRateIndexMaturity($AA$21,AF2113,)</f>
        <v>54303</v>
      </c>
      <c r="AH2113" s="43" t="e">
        <f>_xll.qlTenorBasisValue(TenorBasis3M,AF2113,_xll.ohTrigger(trigger,$AA$36))</f>
        <v>#NUM!</v>
      </c>
      <c r="AI2113" s="90" t="e">
        <f>_xll.qlTenorBasisForwardRate(TenorBasis3M,AF2113,_xll.ohTrigger(trigger,$AA$36))</f>
        <v>#NUM!</v>
      </c>
      <c r="AJ2113" s="90">
        <f>_xll.qlIndexFixing($AA$21,$AE2113,TRUE,_xll.ohTrigger(trigger))</f>
        <v>1.5663017209296561E-2</v>
      </c>
      <c r="AK2113" s="43" t="e">
        <f>_xll.qlIndexFixing($AA$6,$AE2113,TRUE,trigger)</f>
        <v>#NUM!</v>
      </c>
      <c r="AL2113" s="45" t="e">
        <f t="shared" si="48"/>
        <v>#NUM!</v>
      </c>
    </row>
    <row r="2114" spans="30:38" x14ac:dyDescent="0.2">
      <c r="AD2114" s="122" t="s">
        <v>88</v>
      </c>
      <c r="AE2114" s="40">
        <f>_xll.qlInterestRateIndexFixingDate($AA$21,AF2114)</f>
        <v>54214</v>
      </c>
      <c r="AF2114" s="40">
        <f>_xll.qlCalendarAdvance(calendar,$AF2113,AD2114,,,trigger)</f>
        <v>54218</v>
      </c>
      <c r="AG2114" s="40">
        <f>_xll.qlInterestRateIndexMaturity($AA$21,AF2114,)</f>
        <v>54310</v>
      </c>
      <c r="AH2114" s="43" t="e">
        <f>_xll.qlTenorBasisValue(TenorBasis3M,AF2114,_xll.ohTrigger(trigger,$AA$36))</f>
        <v>#NUM!</v>
      </c>
      <c r="AI2114" s="90" t="e">
        <f>_xll.qlTenorBasisForwardRate(TenorBasis3M,AF2114,_xll.ohTrigger(trigger,$AA$36))</f>
        <v>#NUM!</v>
      </c>
      <c r="AJ2114" s="90">
        <f>_xll.qlIndexFixing($AA$21,$AE2114,TRUE,_xll.ohTrigger(trigger))</f>
        <v>1.5662957003651744E-2</v>
      </c>
      <c r="AK2114" s="43" t="e">
        <f>_xll.qlIndexFixing($AA$6,$AE2114,TRUE,trigger)</f>
        <v>#NUM!</v>
      </c>
      <c r="AL2114" s="45" t="e">
        <f t="shared" si="48"/>
        <v>#NUM!</v>
      </c>
    </row>
    <row r="2115" spans="30:38" x14ac:dyDescent="0.2">
      <c r="AD2115" s="122" t="s">
        <v>88</v>
      </c>
      <c r="AE2115" s="40">
        <f>_xll.qlInterestRateIndexFixingDate($AA$21,AF2115)</f>
        <v>54221</v>
      </c>
      <c r="AF2115" s="40">
        <f>_xll.qlCalendarAdvance(calendar,$AF2114,AD2115,,,trigger)</f>
        <v>54225</v>
      </c>
      <c r="AG2115" s="40">
        <f>_xll.qlInterestRateIndexMaturity($AA$21,AF2115,)</f>
        <v>54317</v>
      </c>
      <c r="AH2115" s="43" t="e">
        <f>_xll.qlTenorBasisValue(TenorBasis3M,AF2115,_xll.ohTrigger(trigger,$AA$36))</f>
        <v>#NUM!</v>
      </c>
      <c r="AI2115" s="90" t="e">
        <f>_xll.qlTenorBasisForwardRate(TenorBasis3M,AF2115,_xll.ohTrigger(trigger,$AA$36))</f>
        <v>#NUM!</v>
      </c>
      <c r="AJ2115" s="90">
        <f>_xll.qlIndexFixing($AA$21,$AE2115,TRUE,_xll.ohTrigger(trigger))</f>
        <v>1.5662864275184232E-2</v>
      </c>
      <c r="AK2115" s="43" t="e">
        <f>_xll.qlIndexFixing($AA$6,$AE2115,TRUE,trigger)</f>
        <v>#NUM!</v>
      </c>
      <c r="AL2115" s="45" t="e">
        <f t="shared" si="48"/>
        <v>#NUM!</v>
      </c>
    </row>
    <row r="2116" spans="30:38" x14ac:dyDescent="0.2">
      <c r="AD2116" s="122" t="s">
        <v>88</v>
      </c>
      <c r="AE2116" s="40">
        <f>_xll.qlInterestRateIndexFixingDate($AA$21,AF2116)</f>
        <v>54228</v>
      </c>
      <c r="AF2116" s="40">
        <f>_xll.qlCalendarAdvance(calendar,$AF2115,AD2116,,,trigger)</f>
        <v>54232</v>
      </c>
      <c r="AG2116" s="40">
        <f>_xll.qlInterestRateIndexMaturity($AA$21,AF2116,)</f>
        <v>54324</v>
      </c>
      <c r="AH2116" s="43" t="e">
        <f>_xll.qlTenorBasisValue(TenorBasis3M,AF2116,_xll.ohTrigger(trigger,$AA$36))</f>
        <v>#NUM!</v>
      </c>
      <c r="AI2116" s="90" t="e">
        <f>_xll.qlTenorBasisForwardRate(TenorBasis3M,AF2116,_xll.ohTrigger(trigger,$AA$36))</f>
        <v>#NUM!</v>
      </c>
      <c r="AJ2116" s="90">
        <f>_xll.qlIndexFixing($AA$21,$AE2116,TRUE,_xll.ohTrigger(trigger))</f>
        <v>1.5662739023896626E-2</v>
      </c>
      <c r="AK2116" s="43" t="e">
        <f>_xll.qlIndexFixing($AA$6,$AE2116,TRUE,trigger)</f>
        <v>#NUM!</v>
      </c>
      <c r="AL2116" s="45" t="e">
        <f t="shared" ref="AL2116:AL2179" si="49">(AJ2116-AK2116)*10000</f>
        <v>#NUM!</v>
      </c>
    </row>
    <row r="2117" spans="30:38" x14ac:dyDescent="0.2">
      <c r="AD2117" s="122" t="s">
        <v>88</v>
      </c>
      <c r="AE2117" s="40">
        <f>_xll.qlInterestRateIndexFixingDate($AA$21,AF2117)</f>
        <v>54235</v>
      </c>
      <c r="AF2117" s="40">
        <f>_xll.qlCalendarAdvance(calendar,$AF2116,AD2117,,,trigger)</f>
        <v>54239</v>
      </c>
      <c r="AG2117" s="40">
        <f>_xll.qlInterestRateIndexMaturity($AA$21,AF2117,)</f>
        <v>54331</v>
      </c>
      <c r="AH2117" s="43" t="e">
        <f>_xll.qlTenorBasisValue(TenorBasis3M,AF2117,_xll.ohTrigger(trigger,$AA$36))</f>
        <v>#NUM!</v>
      </c>
      <c r="AI2117" s="90" t="e">
        <f>_xll.qlTenorBasisForwardRate(TenorBasis3M,AF2117,_xll.ohTrigger(trigger,$AA$36))</f>
        <v>#NUM!</v>
      </c>
      <c r="AJ2117" s="90">
        <f>_xll.qlIndexFixing($AA$21,$AE2117,TRUE,_xll.ohTrigger(trigger))</f>
        <v>1.566258124979502E-2</v>
      </c>
      <c r="AK2117" s="43" t="e">
        <f>_xll.qlIndexFixing($AA$6,$AE2117,TRUE,trigger)</f>
        <v>#NUM!</v>
      </c>
      <c r="AL2117" s="45" t="e">
        <f t="shared" si="49"/>
        <v>#NUM!</v>
      </c>
    </row>
    <row r="2118" spans="30:38" x14ac:dyDescent="0.2">
      <c r="AD2118" s="122" t="s">
        <v>88</v>
      </c>
      <c r="AE2118" s="40">
        <f>_xll.qlInterestRateIndexFixingDate($AA$21,AF2118)</f>
        <v>54242</v>
      </c>
      <c r="AF2118" s="40">
        <f>_xll.qlCalendarAdvance(calendar,$AF2117,AD2118,,,trigger)</f>
        <v>54246</v>
      </c>
      <c r="AG2118" s="40">
        <f>_xll.qlInterestRateIndexMaturity($AA$21,AF2118,)</f>
        <v>54338</v>
      </c>
      <c r="AH2118" s="43" t="e">
        <f>_xll.qlTenorBasisValue(TenorBasis3M,AF2118,_xll.ohTrigger(trigger,$AA$36))</f>
        <v>#NUM!</v>
      </c>
      <c r="AI2118" s="90" t="e">
        <f>_xll.qlTenorBasisForwardRate(TenorBasis3M,AF2118,_xll.ohTrigger(trigger,$AA$36))</f>
        <v>#NUM!</v>
      </c>
      <c r="AJ2118" s="90">
        <f>_xll.qlIndexFixing($AA$21,$AE2118,TRUE,_xll.ohTrigger(trigger))</f>
        <v>1.5662390952882008E-2</v>
      </c>
      <c r="AK2118" s="43" t="e">
        <f>_xll.qlIndexFixing($AA$6,$AE2118,TRUE,trigger)</f>
        <v>#NUM!</v>
      </c>
      <c r="AL2118" s="45" t="e">
        <f t="shared" si="49"/>
        <v>#NUM!</v>
      </c>
    </row>
    <row r="2119" spans="30:38" x14ac:dyDescent="0.2">
      <c r="AD2119" s="122" t="s">
        <v>88</v>
      </c>
      <c r="AE2119" s="40">
        <f>_xll.qlInterestRateIndexFixingDate($AA$21,AF2119)</f>
        <v>54249</v>
      </c>
      <c r="AF2119" s="40">
        <f>_xll.qlCalendarAdvance(calendar,$AF2118,AD2119,,,trigger)</f>
        <v>54253</v>
      </c>
      <c r="AG2119" s="40">
        <f>_xll.qlInterestRateIndexMaturity($AA$21,AF2119,)</f>
        <v>54345</v>
      </c>
      <c r="AH2119" s="43" t="e">
        <f>_xll.qlTenorBasisValue(TenorBasis3M,AF2119,_xll.ohTrigger(trigger,$AA$36))</f>
        <v>#NUM!</v>
      </c>
      <c r="AI2119" s="90" t="e">
        <f>_xll.qlTenorBasisForwardRate(TenorBasis3M,AF2119,_xll.ohTrigger(trigger,$AA$36))</f>
        <v>#NUM!</v>
      </c>
      <c r="AJ2119" s="90">
        <f>_xll.qlIndexFixing($AA$21,$AE2119,TRUE,_xll.ohTrigger(trigger))</f>
        <v>1.5662168133161073E-2</v>
      </c>
      <c r="AK2119" s="43" t="e">
        <f>_xll.qlIndexFixing($AA$6,$AE2119,TRUE,trigger)</f>
        <v>#NUM!</v>
      </c>
      <c r="AL2119" s="45" t="e">
        <f t="shared" si="49"/>
        <v>#NUM!</v>
      </c>
    </row>
    <row r="2120" spans="30:38" x14ac:dyDescent="0.2">
      <c r="AD2120" s="122" t="s">
        <v>88</v>
      </c>
      <c r="AE2120" s="40">
        <f>_xll.qlInterestRateIndexFixingDate($AA$21,AF2120)</f>
        <v>54256</v>
      </c>
      <c r="AF2120" s="40">
        <f>_xll.qlCalendarAdvance(calendar,$AF2119,AD2120,,,trigger)</f>
        <v>54260</v>
      </c>
      <c r="AG2120" s="40">
        <f>_xll.qlInterestRateIndexMaturity($AA$21,AF2120,)</f>
        <v>54352</v>
      </c>
      <c r="AH2120" s="43" t="e">
        <f>_xll.qlTenorBasisValue(TenorBasis3M,AF2120,_xll.ohTrigger(trigger,$AA$36))</f>
        <v>#NUM!</v>
      </c>
      <c r="AI2120" s="90" t="e">
        <f>_xll.qlTenorBasisForwardRate(TenorBasis3M,AF2120,_xll.ohTrigger(trigger,$AA$36))</f>
        <v>#NUM!</v>
      </c>
      <c r="AJ2120" s="90">
        <f>_xll.qlIndexFixing($AA$21,$AE2120,TRUE,_xll.ohTrigger(trigger))</f>
        <v>1.5661912790637427E-2</v>
      </c>
      <c r="AK2120" s="43" t="e">
        <f>_xll.qlIndexFixing($AA$6,$AE2120,TRUE,trigger)</f>
        <v>#NUM!</v>
      </c>
      <c r="AL2120" s="45" t="e">
        <f t="shared" si="49"/>
        <v>#NUM!</v>
      </c>
    </row>
    <row r="2121" spans="30:38" x14ac:dyDescent="0.2">
      <c r="AD2121" s="122" t="s">
        <v>88</v>
      </c>
      <c r="AE2121" s="40">
        <f>_xll.qlInterestRateIndexFixingDate($AA$21,AF2121)</f>
        <v>54263</v>
      </c>
      <c r="AF2121" s="40">
        <f>_xll.qlCalendarAdvance(calendar,$AF2120,AD2121,,,trigger)</f>
        <v>54267</v>
      </c>
      <c r="AG2121" s="40">
        <f>_xll.qlInterestRateIndexMaturity($AA$21,AF2121,)</f>
        <v>54359</v>
      </c>
      <c r="AH2121" s="43" t="e">
        <f>_xll.qlTenorBasisValue(TenorBasis3M,AF2121,_xll.ohTrigger(trigger,$AA$36))</f>
        <v>#NUM!</v>
      </c>
      <c r="AI2121" s="90" t="e">
        <f>_xll.qlTenorBasisForwardRate(TenorBasis3M,AF2121,_xll.ohTrigger(trigger,$AA$36))</f>
        <v>#NUM!</v>
      </c>
      <c r="AJ2121" s="90">
        <f>_xll.qlIndexFixing($AA$21,$AE2121,TRUE,_xll.ohTrigger(trigger))</f>
        <v>1.5661624925319757E-2</v>
      </c>
      <c r="AK2121" s="43" t="e">
        <f>_xll.qlIndexFixing($AA$6,$AE2121,TRUE,trigger)</f>
        <v>#NUM!</v>
      </c>
      <c r="AL2121" s="45" t="e">
        <f t="shared" si="49"/>
        <v>#NUM!</v>
      </c>
    </row>
    <row r="2122" spans="30:38" x14ac:dyDescent="0.2">
      <c r="AD2122" s="122" t="s">
        <v>88</v>
      </c>
      <c r="AE2122" s="40">
        <f>_xll.qlInterestRateIndexFixingDate($AA$21,AF2122)</f>
        <v>54270</v>
      </c>
      <c r="AF2122" s="40">
        <f>_xll.qlCalendarAdvance(calendar,$AF2121,AD2122,,,trigger)</f>
        <v>54274</v>
      </c>
      <c r="AG2122" s="40">
        <f>_xll.qlInterestRateIndexMaturity($AA$21,AF2122,)</f>
        <v>54366</v>
      </c>
      <c r="AH2122" s="43" t="e">
        <f>_xll.qlTenorBasisValue(TenorBasis3M,AF2122,_xll.ohTrigger(trigger,$AA$36))</f>
        <v>#NUM!</v>
      </c>
      <c r="AI2122" s="90" t="e">
        <f>_xll.qlTenorBasisForwardRate(TenorBasis3M,AF2122,_xll.ohTrigger(trigger,$AA$36))</f>
        <v>#NUM!</v>
      </c>
      <c r="AJ2122" s="90">
        <f>_xll.qlIndexFixing($AA$21,$AE2122,TRUE,_xll.ohTrigger(trigger))</f>
        <v>1.5661304537215013E-2</v>
      </c>
      <c r="AK2122" s="43" t="e">
        <f>_xll.qlIndexFixing($AA$6,$AE2122,TRUE,trigger)</f>
        <v>#NUM!</v>
      </c>
      <c r="AL2122" s="45" t="e">
        <f t="shared" si="49"/>
        <v>#NUM!</v>
      </c>
    </row>
    <row r="2123" spans="30:38" x14ac:dyDescent="0.2">
      <c r="AD2123" s="122" t="s">
        <v>88</v>
      </c>
      <c r="AE2123" s="40">
        <f>_xll.qlInterestRateIndexFixingDate($AA$21,AF2123)</f>
        <v>54277</v>
      </c>
      <c r="AF2123" s="40">
        <f>_xll.qlCalendarAdvance(calendar,$AF2122,AD2123,,,trigger)</f>
        <v>54281</v>
      </c>
      <c r="AG2123" s="40">
        <f>_xll.qlInterestRateIndexMaturity($AA$21,AF2123,)</f>
        <v>54373</v>
      </c>
      <c r="AH2123" s="43" t="e">
        <f>_xll.qlTenorBasisValue(TenorBasis3M,AF2123,_xll.ohTrigger(trigger,$AA$36))</f>
        <v>#NUM!</v>
      </c>
      <c r="AI2123" s="90" t="e">
        <f>_xll.qlTenorBasisForwardRate(TenorBasis3M,AF2123,_xll.ohTrigger(trigger,$AA$36))</f>
        <v>#NUM!</v>
      </c>
      <c r="AJ2123" s="90">
        <f>_xll.qlIndexFixing($AA$21,$AE2123,TRUE,_xll.ohTrigger(trigger))</f>
        <v>1.5660951626328412E-2</v>
      </c>
      <c r="AK2123" s="43" t="e">
        <f>_xll.qlIndexFixing($AA$6,$AE2123,TRUE,trigger)</f>
        <v>#NUM!</v>
      </c>
      <c r="AL2123" s="45" t="e">
        <f t="shared" si="49"/>
        <v>#NUM!</v>
      </c>
    </row>
    <row r="2124" spans="30:38" x14ac:dyDescent="0.2">
      <c r="AD2124" s="122" t="s">
        <v>88</v>
      </c>
      <c r="AE2124" s="40">
        <f>_xll.qlInterestRateIndexFixingDate($AA$21,AF2124)</f>
        <v>54284</v>
      </c>
      <c r="AF2124" s="40">
        <f>_xll.qlCalendarAdvance(calendar,$AF2123,AD2124,,,trigger)</f>
        <v>54288</v>
      </c>
      <c r="AG2124" s="40">
        <f>_xll.qlInterestRateIndexMaturity($AA$21,AF2124,)</f>
        <v>54380</v>
      </c>
      <c r="AH2124" s="43" t="e">
        <f>_xll.qlTenorBasisValue(TenorBasis3M,AF2124,_xll.ohTrigger(trigger,$AA$36))</f>
        <v>#NUM!</v>
      </c>
      <c r="AI2124" s="90" t="e">
        <f>_xll.qlTenorBasisForwardRate(TenorBasis3M,AF2124,_xll.ohTrigger(trigger,$AA$36))</f>
        <v>#NUM!</v>
      </c>
      <c r="AJ2124" s="90">
        <f>_xll.qlIndexFixing($AA$21,$AE2124,TRUE,_xll.ohTrigger(trigger))</f>
        <v>1.5660566192672119E-2</v>
      </c>
      <c r="AK2124" s="43" t="e">
        <f>_xll.qlIndexFixing($AA$6,$AE2124,TRUE,trigger)</f>
        <v>#NUM!</v>
      </c>
      <c r="AL2124" s="45" t="e">
        <f t="shared" si="49"/>
        <v>#NUM!</v>
      </c>
    </row>
    <row r="2125" spans="30:38" x14ac:dyDescent="0.2">
      <c r="AD2125" s="122" t="s">
        <v>88</v>
      </c>
      <c r="AE2125" s="40">
        <f>_xll.qlInterestRateIndexFixingDate($AA$21,AF2125)</f>
        <v>54291</v>
      </c>
      <c r="AF2125" s="40">
        <f>_xll.qlCalendarAdvance(calendar,$AF2124,AD2125,,,trigger)</f>
        <v>54295</v>
      </c>
      <c r="AG2125" s="40">
        <f>_xll.qlInterestRateIndexMaturity($AA$21,AF2125,)</f>
        <v>54387</v>
      </c>
      <c r="AH2125" s="43" t="e">
        <f>_xll.qlTenorBasisValue(TenorBasis3M,AF2125,_xll.ohTrigger(trigger,$AA$36))</f>
        <v>#NUM!</v>
      </c>
      <c r="AI2125" s="90" t="e">
        <f>_xll.qlTenorBasisForwardRate(TenorBasis3M,AF2125,_xll.ohTrigger(trigger,$AA$36))</f>
        <v>#NUM!</v>
      </c>
      <c r="AJ2125" s="90">
        <f>_xll.qlIndexFixing($AA$21,$AE2125,TRUE,_xll.ohTrigger(trigger))</f>
        <v>1.5660148236253946E-2</v>
      </c>
      <c r="AK2125" s="43" t="e">
        <f>_xll.qlIndexFixing($AA$6,$AE2125,TRUE,trigger)</f>
        <v>#NUM!</v>
      </c>
      <c r="AL2125" s="45" t="e">
        <f t="shared" si="49"/>
        <v>#NUM!</v>
      </c>
    </row>
    <row r="2126" spans="30:38" x14ac:dyDescent="0.2">
      <c r="AD2126" s="122" t="s">
        <v>88</v>
      </c>
      <c r="AE2126" s="40">
        <f>_xll.qlInterestRateIndexFixingDate($AA$21,AF2126)</f>
        <v>54298</v>
      </c>
      <c r="AF2126" s="40">
        <f>_xll.qlCalendarAdvance(calendar,$AF2125,AD2126,,,trigger)</f>
        <v>54302</v>
      </c>
      <c r="AG2126" s="40">
        <f>_xll.qlInterestRateIndexMaturity($AA$21,AF2126,)</f>
        <v>54393</v>
      </c>
      <c r="AH2126" s="43" t="e">
        <f>_xll.qlTenorBasisValue(TenorBasis3M,AF2126,_xll.ohTrigger(trigger,$AA$36))</f>
        <v>#NUM!</v>
      </c>
      <c r="AI2126" s="90" t="e">
        <f>_xll.qlTenorBasisForwardRate(TenorBasis3M,AF2126,_xll.ohTrigger(trigger,$AA$36))</f>
        <v>#NUM!</v>
      </c>
      <c r="AJ2126" s="90">
        <f>_xll.qlIndexFixing($AA$21,$AE2126,TRUE,_xll.ohTrigger(trigger))</f>
        <v>1.5659395938514238E-2</v>
      </c>
      <c r="AK2126" s="43" t="e">
        <f>_xll.qlIndexFixing($AA$6,$AE2126,TRUE,trigger)</f>
        <v>#NUM!</v>
      </c>
      <c r="AL2126" s="45" t="e">
        <f t="shared" si="49"/>
        <v>#NUM!</v>
      </c>
    </row>
    <row r="2127" spans="30:38" x14ac:dyDescent="0.2">
      <c r="AD2127" s="122" t="s">
        <v>88</v>
      </c>
      <c r="AE2127" s="40">
        <f>_xll.qlInterestRateIndexFixingDate($AA$21,AF2127)</f>
        <v>54305</v>
      </c>
      <c r="AF2127" s="40">
        <f>_xll.qlCalendarAdvance(calendar,$AF2126,AD2127,,,trigger)</f>
        <v>54309</v>
      </c>
      <c r="AG2127" s="40">
        <f>_xll.qlInterestRateIndexMaturity($AA$21,AF2127,)</f>
        <v>54400</v>
      </c>
      <c r="AH2127" s="43" t="e">
        <f>_xll.qlTenorBasisValue(TenorBasis3M,AF2127,_xll.ohTrigger(trigger,$AA$36))</f>
        <v>#NUM!</v>
      </c>
      <c r="AI2127" s="90" t="e">
        <f>_xll.qlTenorBasisForwardRate(TenorBasis3M,AF2127,_xll.ohTrigger(trigger,$AA$36))</f>
        <v>#NUM!</v>
      </c>
      <c r="AJ2127" s="90">
        <f>_xll.qlIndexFixing($AA$21,$AE2127,TRUE,_xll.ohTrigger(trigger))</f>
        <v>1.5658915280521709E-2</v>
      </c>
      <c r="AK2127" s="43" t="e">
        <f>_xll.qlIndexFixing($AA$6,$AE2127,TRUE,trigger)</f>
        <v>#NUM!</v>
      </c>
      <c r="AL2127" s="45" t="e">
        <f t="shared" si="49"/>
        <v>#NUM!</v>
      </c>
    </row>
    <row r="2128" spans="30:38" x14ac:dyDescent="0.2">
      <c r="AD2128" s="122" t="s">
        <v>88</v>
      </c>
      <c r="AE2128" s="40">
        <f>_xll.qlInterestRateIndexFixingDate($AA$21,AF2128)</f>
        <v>54312</v>
      </c>
      <c r="AF2128" s="40">
        <f>_xll.qlCalendarAdvance(calendar,$AF2127,AD2128,,,trigger)</f>
        <v>54316</v>
      </c>
      <c r="AG2128" s="40">
        <f>_xll.qlInterestRateIndexMaturity($AA$21,AF2128,)</f>
        <v>54407</v>
      </c>
      <c r="AH2128" s="43" t="e">
        <f>_xll.qlTenorBasisValue(TenorBasis3M,AF2128,_xll.ohTrigger(trigger,$AA$36))</f>
        <v>#NUM!</v>
      </c>
      <c r="AI2128" s="90" t="e">
        <f>_xll.qlTenorBasisForwardRate(TenorBasis3M,AF2128,_xll.ohTrigger(trigger,$AA$36))</f>
        <v>#NUM!</v>
      </c>
      <c r="AJ2128" s="90">
        <f>_xll.qlIndexFixing($AA$21,$AE2128,TRUE,_xll.ohTrigger(trigger))</f>
        <v>1.5658402101212554E-2</v>
      </c>
      <c r="AK2128" s="43" t="e">
        <f>_xll.qlIndexFixing($AA$6,$AE2128,TRUE,trigger)</f>
        <v>#NUM!</v>
      </c>
      <c r="AL2128" s="45" t="e">
        <f t="shared" si="49"/>
        <v>#NUM!</v>
      </c>
    </row>
    <row r="2129" spans="30:38" x14ac:dyDescent="0.2">
      <c r="AD2129" s="122" t="s">
        <v>88</v>
      </c>
      <c r="AE2129" s="40">
        <f>_xll.qlInterestRateIndexFixingDate($AA$21,AF2129)</f>
        <v>54319</v>
      </c>
      <c r="AF2129" s="40">
        <f>_xll.qlCalendarAdvance(calendar,$AF2128,AD2129,,,trigger)</f>
        <v>54323</v>
      </c>
      <c r="AG2129" s="40">
        <f>_xll.qlInterestRateIndexMaturity($AA$21,AF2129,)</f>
        <v>54414</v>
      </c>
      <c r="AH2129" s="43" t="e">
        <f>_xll.qlTenorBasisValue(TenorBasis3M,AF2129,_xll.ohTrigger(trigger,$AA$36))</f>
        <v>#NUM!</v>
      </c>
      <c r="AI2129" s="90" t="e">
        <f>_xll.qlTenorBasisForwardRate(TenorBasis3M,AF2129,_xll.ohTrigger(trigger,$AA$36))</f>
        <v>#NUM!</v>
      </c>
      <c r="AJ2129" s="90">
        <f>_xll.qlIndexFixing($AA$21,$AE2129,TRUE,_xll.ohTrigger(trigger))</f>
        <v>1.5657856400599066E-2</v>
      </c>
      <c r="AK2129" s="43" t="e">
        <f>_xll.qlIndexFixing($AA$6,$AE2129,TRUE,trigger)</f>
        <v>#NUM!</v>
      </c>
      <c r="AL2129" s="45" t="e">
        <f t="shared" si="49"/>
        <v>#NUM!</v>
      </c>
    </row>
    <row r="2130" spans="30:38" x14ac:dyDescent="0.2">
      <c r="AD2130" s="122" t="s">
        <v>88</v>
      </c>
      <c r="AE2130" s="40">
        <f>_xll.qlInterestRateIndexFixingDate($AA$21,AF2130)</f>
        <v>54326</v>
      </c>
      <c r="AF2130" s="40">
        <f>_xll.qlCalendarAdvance(calendar,$AF2129,AD2130,,,trigger)</f>
        <v>54330</v>
      </c>
      <c r="AG2130" s="40">
        <f>_xll.qlInterestRateIndexMaturity($AA$21,AF2130,)</f>
        <v>54421</v>
      </c>
      <c r="AH2130" s="43" t="e">
        <f>_xll.qlTenorBasisValue(TenorBasis3M,AF2130,_xll.ohTrigger(trigger,$AA$36))</f>
        <v>#NUM!</v>
      </c>
      <c r="AI2130" s="90" t="e">
        <f>_xll.qlTenorBasisForwardRate(TenorBasis3M,AF2130,_xll.ohTrigger(trigger,$AA$36))</f>
        <v>#NUM!</v>
      </c>
      <c r="AJ2130" s="90">
        <f>_xll.qlIndexFixing($AA$21,$AE2130,TRUE,_xll.ohTrigger(trigger))</f>
        <v>1.5657278178691787E-2</v>
      </c>
      <c r="AK2130" s="43" t="e">
        <f>_xll.qlIndexFixing($AA$6,$AE2130,TRUE,trigger)</f>
        <v>#NUM!</v>
      </c>
      <c r="AL2130" s="45" t="e">
        <f t="shared" si="49"/>
        <v>#NUM!</v>
      </c>
    </row>
    <row r="2131" spans="30:38" x14ac:dyDescent="0.2">
      <c r="AD2131" s="122" t="s">
        <v>88</v>
      </c>
      <c r="AE2131" s="40">
        <f>_xll.qlInterestRateIndexFixingDate($AA$21,AF2131)</f>
        <v>54333</v>
      </c>
      <c r="AF2131" s="40">
        <f>_xll.qlCalendarAdvance(calendar,$AF2130,AD2131,,,trigger)</f>
        <v>54337</v>
      </c>
      <c r="AG2131" s="40">
        <f>_xll.qlInterestRateIndexMaturity($AA$21,AF2131,)</f>
        <v>54429</v>
      </c>
      <c r="AH2131" s="43" t="e">
        <f>_xll.qlTenorBasisValue(TenorBasis3M,AF2131,_xll.ohTrigger(trigger,$AA$36))</f>
        <v>#NUM!</v>
      </c>
      <c r="AI2131" s="90" t="e">
        <f>_xll.qlTenorBasisForwardRate(TenorBasis3M,AF2131,_xll.ohTrigger(trigger,$AA$36))</f>
        <v>#NUM!</v>
      </c>
      <c r="AJ2131" s="90">
        <f>_xll.qlIndexFixing($AA$21,$AE2131,TRUE,_xll.ohTrigger(trigger))</f>
        <v>1.5656957520383302E-2</v>
      </c>
      <c r="AK2131" s="43" t="e">
        <f>_xll.qlIndexFixing($AA$6,$AE2131,TRUE,trigger)</f>
        <v>#NUM!</v>
      </c>
      <c r="AL2131" s="45" t="e">
        <f t="shared" si="49"/>
        <v>#NUM!</v>
      </c>
    </row>
    <row r="2132" spans="30:38" x14ac:dyDescent="0.2">
      <c r="AD2132" s="122" t="s">
        <v>88</v>
      </c>
      <c r="AE2132" s="40">
        <f>_xll.qlInterestRateIndexFixingDate($AA$21,AF2132)</f>
        <v>54340</v>
      </c>
      <c r="AF2132" s="40">
        <f>_xll.qlCalendarAdvance(calendar,$AF2131,AD2132,,,trigger)</f>
        <v>54344</v>
      </c>
      <c r="AG2132" s="40">
        <f>_xll.qlInterestRateIndexMaturity($AA$21,AF2132,)</f>
        <v>54436</v>
      </c>
      <c r="AH2132" s="43" t="e">
        <f>_xll.qlTenorBasisValue(TenorBasis3M,AF2132,_xll.ohTrigger(trigger,$AA$36))</f>
        <v>#NUM!</v>
      </c>
      <c r="AI2132" s="90" t="e">
        <f>_xll.qlTenorBasisForwardRate(TenorBasis3M,AF2132,_xll.ohTrigger(trigger,$AA$36))</f>
        <v>#NUM!</v>
      </c>
      <c r="AJ2132" s="90">
        <f>_xll.qlIndexFixing($AA$21,$AE2132,TRUE,_xll.ohTrigger(trigger))</f>
        <v>1.5656311904969127E-2</v>
      </c>
      <c r="AK2132" s="43" t="e">
        <f>_xll.qlIndexFixing($AA$6,$AE2132,TRUE,trigger)</f>
        <v>#NUM!</v>
      </c>
      <c r="AL2132" s="45" t="e">
        <f t="shared" si="49"/>
        <v>#NUM!</v>
      </c>
    </row>
    <row r="2133" spans="30:38" x14ac:dyDescent="0.2">
      <c r="AD2133" s="122" t="s">
        <v>88</v>
      </c>
      <c r="AE2133" s="40">
        <f>_xll.qlInterestRateIndexFixingDate($AA$21,AF2133)</f>
        <v>54347</v>
      </c>
      <c r="AF2133" s="40">
        <f>_xll.qlCalendarAdvance(calendar,$AF2132,AD2133,,,trigger)</f>
        <v>54351</v>
      </c>
      <c r="AG2133" s="40">
        <f>_xll.qlInterestRateIndexMaturity($AA$21,AF2133,)</f>
        <v>54443</v>
      </c>
      <c r="AH2133" s="43" t="e">
        <f>_xll.qlTenorBasisValue(TenorBasis3M,AF2133,_xll.ohTrigger(trigger,$AA$36))</f>
        <v>#NUM!</v>
      </c>
      <c r="AI2133" s="90" t="e">
        <f>_xll.qlTenorBasisForwardRate(TenorBasis3M,AF2133,_xll.ohTrigger(trigger,$AA$36))</f>
        <v>#NUM!</v>
      </c>
      <c r="AJ2133" s="90">
        <f>_xll.qlIndexFixing($AA$21,$AE2133,TRUE,_xll.ohTrigger(trigger))</f>
        <v>1.5655633766899081E-2</v>
      </c>
      <c r="AK2133" s="43" t="e">
        <f>_xll.qlIndexFixing($AA$6,$AE2133,TRUE,trigger)</f>
        <v>#NUM!</v>
      </c>
      <c r="AL2133" s="45" t="e">
        <f t="shared" si="49"/>
        <v>#NUM!</v>
      </c>
    </row>
    <row r="2134" spans="30:38" x14ac:dyDescent="0.2">
      <c r="AD2134" s="122" t="s">
        <v>88</v>
      </c>
      <c r="AE2134" s="40">
        <f>_xll.qlInterestRateIndexFixingDate($AA$21,AF2134)</f>
        <v>54354</v>
      </c>
      <c r="AF2134" s="40">
        <f>_xll.qlCalendarAdvance(calendar,$AF2133,AD2134,,,trigger)</f>
        <v>54358</v>
      </c>
      <c r="AG2134" s="40">
        <f>_xll.qlInterestRateIndexMaturity($AA$21,AF2134,)</f>
        <v>54450</v>
      </c>
      <c r="AH2134" s="43" t="e">
        <f>_xll.qlTenorBasisValue(TenorBasis3M,AF2134,_xll.ohTrigger(trigger,$AA$36))</f>
        <v>#NUM!</v>
      </c>
      <c r="AI2134" s="90" t="e">
        <f>_xll.qlTenorBasisForwardRate(TenorBasis3M,AF2134,_xll.ohTrigger(trigger,$AA$36))</f>
        <v>#NUM!</v>
      </c>
      <c r="AJ2134" s="90">
        <f>_xll.qlIndexFixing($AA$21,$AE2134,TRUE,_xll.ohTrigger(trigger))</f>
        <v>1.5654923106188802E-2</v>
      </c>
      <c r="AK2134" s="43" t="e">
        <f>_xll.qlIndexFixing($AA$6,$AE2134,TRUE,trigger)</f>
        <v>#NUM!</v>
      </c>
      <c r="AL2134" s="45" t="e">
        <f t="shared" si="49"/>
        <v>#NUM!</v>
      </c>
    </row>
    <row r="2135" spans="30:38" x14ac:dyDescent="0.2">
      <c r="AD2135" s="122" t="s">
        <v>88</v>
      </c>
      <c r="AE2135" s="40">
        <f>_xll.qlInterestRateIndexFixingDate($AA$21,AF2135)</f>
        <v>54361</v>
      </c>
      <c r="AF2135" s="40">
        <f>_xll.qlCalendarAdvance(calendar,$AF2134,AD2135,,,trigger)</f>
        <v>54365</v>
      </c>
      <c r="AG2135" s="40">
        <f>_xll.qlInterestRateIndexMaturity($AA$21,AF2135,)</f>
        <v>54457</v>
      </c>
      <c r="AH2135" s="43" t="e">
        <f>_xll.qlTenorBasisValue(TenorBasis3M,AF2135,_xll.ohTrigger(trigger,$AA$36))</f>
        <v>#NUM!</v>
      </c>
      <c r="AI2135" s="90" t="e">
        <f>_xll.qlTenorBasisForwardRate(TenorBasis3M,AF2135,_xll.ohTrigger(trigger,$AA$36))</f>
        <v>#NUM!</v>
      </c>
      <c r="AJ2135" s="90">
        <f>_xll.qlIndexFixing($AA$21,$AE2135,TRUE,_xll.ohTrigger(trigger))</f>
        <v>1.5654179922856535E-2</v>
      </c>
      <c r="AK2135" s="43" t="e">
        <f>_xll.qlIndexFixing($AA$6,$AE2135,TRUE,trigger)</f>
        <v>#NUM!</v>
      </c>
      <c r="AL2135" s="45" t="e">
        <f t="shared" si="49"/>
        <v>#NUM!</v>
      </c>
    </row>
    <row r="2136" spans="30:38" x14ac:dyDescent="0.2">
      <c r="AD2136" s="122" t="s">
        <v>88</v>
      </c>
      <c r="AE2136" s="40">
        <f>_xll.qlInterestRateIndexFixingDate($AA$21,AF2136)</f>
        <v>54368</v>
      </c>
      <c r="AF2136" s="40">
        <f>_xll.qlCalendarAdvance(calendar,$AF2135,AD2136,,,trigger)</f>
        <v>54372</v>
      </c>
      <c r="AG2136" s="40">
        <f>_xll.qlInterestRateIndexMaturity($AA$21,AF2136,)</f>
        <v>54464</v>
      </c>
      <c r="AH2136" s="43" t="e">
        <f>_xll.qlTenorBasisValue(TenorBasis3M,AF2136,_xll.ohTrigger(trigger,$AA$36))</f>
        <v>#NUM!</v>
      </c>
      <c r="AI2136" s="90" t="e">
        <f>_xll.qlTenorBasisForwardRate(TenorBasis3M,AF2136,_xll.ohTrigger(trigger,$AA$36))</f>
        <v>#NUM!</v>
      </c>
      <c r="AJ2136" s="90">
        <f>_xll.qlIndexFixing($AA$21,$AE2136,TRUE,_xll.ohTrigger(trigger))</f>
        <v>1.56534042169214E-2</v>
      </c>
      <c r="AK2136" s="43" t="e">
        <f>_xll.qlIndexFixing($AA$6,$AE2136,TRUE,trigger)</f>
        <v>#NUM!</v>
      </c>
      <c r="AL2136" s="45" t="e">
        <f t="shared" si="49"/>
        <v>#NUM!</v>
      </c>
    </row>
    <row r="2137" spans="30:38" x14ac:dyDescent="0.2">
      <c r="AD2137" s="122" t="s">
        <v>88</v>
      </c>
      <c r="AE2137" s="40">
        <f>_xll.qlInterestRateIndexFixingDate($AA$21,AF2137)</f>
        <v>54375</v>
      </c>
      <c r="AF2137" s="40">
        <f>_xll.qlCalendarAdvance(calendar,$AF2136,AD2137,,,trigger)</f>
        <v>54379</v>
      </c>
      <c r="AG2137" s="40">
        <f>_xll.qlInterestRateIndexMaturity($AA$21,AF2137,)</f>
        <v>54471</v>
      </c>
      <c r="AH2137" s="43" t="e">
        <f>_xll.qlTenorBasisValue(TenorBasis3M,AF2137,_xll.ohTrigger(trigger,$AA$36))</f>
        <v>#NUM!</v>
      </c>
      <c r="AI2137" s="90" t="e">
        <f>_xll.qlTenorBasisForwardRate(TenorBasis3M,AF2137,_xll.ohTrigger(trigger,$AA$36))</f>
        <v>#NUM!</v>
      </c>
      <c r="AJ2137" s="90">
        <f>_xll.qlIndexFixing($AA$21,$AE2137,TRUE,_xll.ohTrigger(trigger))</f>
        <v>1.5652595988403375E-2</v>
      </c>
      <c r="AK2137" s="43" t="e">
        <f>_xll.qlIndexFixing($AA$6,$AE2137,TRUE,trigger)</f>
        <v>#NUM!</v>
      </c>
      <c r="AL2137" s="45" t="e">
        <f t="shared" si="49"/>
        <v>#NUM!</v>
      </c>
    </row>
    <row r="2138" spans="30:38" x14ac:dyDescent="0.2">
      <c r="AD2138" s="122" t="s">
        <v>88</v>
      </c>
      <c r="AE2138" s="40">
        <f>_xll.qlInterestRateIndexFixingDate($AA$21,AF2138)</f>
        <v>54382</v>
      </c>
      <c r="AF2138" s="40">
        <f>_xll.qlCalendarAdvance(calendar,$AF2137,AD2138,,,trigger)</f>
        <v>54386</v>
      </c>
      <c r="AG2138" s="40">
        <f>_xll.qlInterestRateIndexMaturity($AA$21,AF2138,)</f>
        <v>54478</v>
      </c>
      <c r="AH2138" s="43" t="e">
        <f>_xll.qlTenorBasisValue(TenorBasis3M,AF2138,_xll.ohTrigger(trigger,$AA$36))</f>
        <v>#NUM!</v>
      </c>
      <c r="AI2138" s="90" t="e">
        <f>_xll.qlTenorBasisForwardRate(TenorBasis3M,AF2138,_xll.ohTrigger(trigger,$AA$36))</f>
        <v>#NUM!</v>
      </c>
      <c r="AJ2138" s="90">
        <f>_xll.qlIndexFixing($AA$21,$AE2138,TRUE,_xll.ohTrigger(trigger))</f>
        <v>1.5651755237320708E-2</v>
      </c>
      <c r="AK2138" s="43" t="e">
        <f>_xll.qlIndexFixing($AA$6,$AE2138,TRUE,trigger)</f>
        <v>#NUM!</v>
      </c>
      <c r="AL2138" s="45" t="e">
        <f t="shared" si="49"/>
        <v>#NUM!</v>
      </c>
    </row>
    <row r="2139" spans="30:38" x14ac:dyDescent="0.2">
      <c r="AD2139" s="122" t="s">
        <v>88</v>
      </c>
      <c r="AE2139" s="40">
        <f>_xll.qlInterestRateIndexFixingDate($AA$21,AF2139)</f>
        <v>54389</v>
      </c>
      <c r="AF2139" s="40">
        <f>_xll.qlCalendarAdvance(calendar,$AF2138,AD2139,,,trigger)</f>
        <v>54393</v>
      </c>
      <c r="AG2139" s="40">
        <f>_xll.qlInterestRateIndexMaturity($AA$21,AF2139,)</f>
        <v>54483</v>
      </c>
      <c r="AH2139" s="43" t="e">
        <f>_xll.qlTenorBasisValue(TenorBasis3M,AF2139,_xll.ohTrigger(trigger,$AA$36))</f>
        <v>#NUM!</v>
      </c>
      <c r="AI2139" s="90" t="e">
        <f>_xll.qlTenorBasisForwardRate(TenorBasis3M,AF2139,_xll.ohTrigger(trigger,$AA$36))</f>
        <v>#NUM!</v>
      </c>
      <c r="AJ2139" s="90">
        <f>_xll.qlIndexFixing($AA$21,$AE2139,TRUE,_xll.ohTrigger(trigger))</f>
        <v>1.5650339270968594E-2</v>
      </c>
      <c r="AK2139" s="43" t="e">
        <f>_xll.qlIndexFixing($AA$6,$AE2139,TRUE,trigger)</f>
        <v>#NUM!</v>
      </c>
      <c r="AL2139" s="45" t="e">
        <f t="shared" si="49"/>
        <v>#NUM!</v>
      </c>
    </row>
    <row r="2140" spans="30:38" x14ac:dyDescent="0.2">
      <c r="AD2140" s="122" t="s">
        <v>88</v>
      </c>
      <c r="AE2140" s="40">
        <f>_xll.qlInterestRateIndexFixingDate($AA$21,AF2140)</f>
        <v>54396</v>
      </c>
      <c r="AF2140" s="40">
        <f>_xll.qlCalendarAdvance(calendar,$AF2139,AD2140,,,trigger)</f>
        <v>54400</v>
      </c>
      <c r="AG2140" s="40">
        <f>_xll.qlInterestRateIndexMaturity($AA$21,AF2140,)</f>
        <v>54490</v>
      </c>
      <c r="AH2140" s="43" t="e">
        <f>_xll.qlTenorBasisValue(TenorBasis3M,AF2140,_xll.ohTrigger(trigger,$AA$36))</f>
        <v>#NUM!</v>
      </c>
      <c r="AI2140" s="90" t="e">
        <f>_xll.qlTenorBasisForwardRate(TenorBasis3M,AF2140,_xll.ohTrigger(trigger,$AA$36))</f>
        <v>#NUM!</v>
      </c>
      <c r="AJ2140" s="90">
        <f>_xll.qlIndexFixing($AA$21,$AE2140,TRUE,_xll.ohTrigger(trigger))</f>
        <v>1.5649438199087484E-2</v>
      </c>
      <c r="AK2140" s="43" t="e">
        <f>_xll.qlIndexFixing($AA$6,$AE2140,TRUE,trigger)</f>
        <v>#NUM!</v>
      </c>
      <c r="AL2140" s="45" t="e">
        <f t="shared" si="49"/>
        <v>#NUM!</v>
      </c>
    </row>
    <row r="2141" spans="30:38" x14ac:dyDescent="0.2">
      <c r="AD2141" s="122" t="s">
        <v>88</v>
      </c>
      <c r="AE2141" s="40">
        <f>_xll.qlInterestRateIndexFixingDate($AA$21,AF2141)</f>
        <v>54403</v>
      </c>
      <c r="AF2141" s="40">
        <f>_xll.qlCalendarAdvance(calendar,$AF2140,AD2141,,,trigger)</f>
        <v>54407</v>
      </c>
      <c r="AG2141" s="40">
        <f>_xll.qlInterestRateIndexMaturity($AA$21,AF2141,)</f>
        <v>54497</v>
      </c>
      <c r="AH2141" s="43" t="e">
        <f>_xll.qlTenorBasisValue(TenorBasis3M,AF2141,_xll.ohTrigger(trigger,$AA$36))</f>
        <v>#NUM!</v>
      </c>
      <c r="AI2141" s="90" t="e">
        <f>_xll.qlTenorBasisForwardRate(TenorBasis3M,AF2141,_xll.ohTrigger(trigger,$AA$36))</f>
        <v>#NUM!</v>
      </c>
      <c r="AJ2141" s="90">
        <f>_xll.qlIndexFixing($AA$21,$AE2141,TRUE,_xll.ohTrigger(trigger))</f>
        <v>1.5648504607520763E-2</v>
      </c>
      <c r="AK2141" s="43" t="e">
        <f>_xll.qlIndexFixing($AA$6,$AE2141,TRUE,trigger)</f>
        <v>#NUM!</v>
      </c>
      <c r="AL2141" s="45" t="e">
        <f t="shared" si="49"/>
        <v>#NUM!</v>
      </c>
    </row>
    <row r="2142" spans="30:38" x14ac:dyDescent="0.2">
      <c r="AD2142" s="122" t="s">
        <v>88</v>
      </c>
      <c r="AE2142" s="40">
        <f>_xll.qlInterestRateIndexFixingDate($AA$21,AF2142)</f>
        <v>54410</v>
      </c>
      <c r="AF2142" s="40">
        <f>_xll.qlCalendarAdvance(calendar,$AF2141,AD2142,,,trigger)</f>
        <v>54414</v>
      </c>
      <c r="AG2142" s="40">
        <f>_xll.qlInterestRateIndexMaturity($AA$21,AF2142,)</f>
        <v>54504</v>
      </c>
      <c r="AH2142" s="43" t="e">
        <f>_xll.qlTenorBasisValue(TenorBasis3M,AF2142,_xll.ohTrigger(trigger,$AA$36))</f>
        <v>#NUM!</v>
      </c>
      <c r="AI2142" s="90" t="e">
        <f>_xll.qlTenorBasisForwardRate(TenorBasis3M,AF2142,_xll.ohTrigger(trigger,$AA$36))</f>
        <v>#NUM!</v>
      </c>
      <c r="AJ2142" s="90">
        <f>_xll.qlIndexFixing($AA$21,$AE2142,TRUE,_xll.ohTrigger(trigger))</f>
        <v>1.5647538496290636E-2</v>
      </c>
      <c r="AK2142" s="43" t="e">
        <f>_xll.qlIndexFixing($AA$6,$AE2142,TRUE,trigger)</f>
        <v>#NUM!</v>
      </c>
      <c r="AL2142" s="45" t="e">
        <f t="shared" si="49"/>
        <v>#NUM!</v>
      </c>
    </row>
    <row r="2143" spans="30:38" x14ac:dyDescent="0.2">
      <c r="AD2143" s="122" t="s">
        <v>88</v>
      </c>
      <c r="AE2143" s="40">
        <f>_xll.qlInterestRateIndexFixingDate($AA$21,AF2143)</f>
        <v>54416</v>
      </c>
      <c r="AF2143" s="40">
        <f>_xll.qlCalendarAdvance(calendar,$AF2142,AD2143,,,trigger)</f>
        <v>54421</v>
      </c>
      <c r="AG2143" s="40">
        <f>_xll.qlInterestRateIndexMaturity($AA$21,AF2143,)</f>
        <v>54511</v>
      </c>
      <c r="AH2143" s="43" t="e">
        <f>_xll.qlTenorBasisValue(TenorBasis3M,AF2143,_xll.ohTrigger(trigger,$AA$36))</f>
        <v>#NUM!</v>
      </c>
      <c r="AI2143" s="90" t="e">
        <f>_xll.qlTenorBasisForwardRate(TenorBasis3M,AF2143,_xll.ohTrigger(trigger,$AA$36))</f>
        <v>#NUM!</v>
      </c>
      <c r="AJ2143" s="90">
        <f>_xll.qlIndexFixing($AA$21,$AE2143,TRUE,_xll.ohTrigger(trigger))</f>
        <v>1.5646539865422859E-2</v>
      </c>
      <c r="AK2143" s="43" t="e">
        <f>_xll.qlIndexFixing($AA$6,$AE2143,TRUE,trigger)</f>
        <v>#NUM!</v>
      </c>
      <c r="AL2143" s="45" t="e">
        <f t="shared" si="49"/>
        <v>#NUM!</v>
      </c>
    </row>
    <row r="2144" spans="30:38" x14ac:dyDescent="0.2">
      <c r="AD2144" s="122" t="s">
        <v>88</v>
      </c>
      <c r="AE2144" s="40">
        <f>_xll.qlInterestRateIndexFixingDate($AA$21,AF2144)</f>
        <v>54423</v>
      </c>
      <c r="AF2144" s="40">
        <f>_xll.qlCalendarAdvance(calendar,$AF2143,AD2144,,,trigger)</f>
        <v>54428</v>
      </c>
      <c r="AG2144" s="40">
        <f>_xll.qlInterestRateIndexMaturity($AA$21,AF2144,)</f>
        <v>54518</v>
      </c>
      <c r="AH2144" s="43" t="e">
        <f>_xll.qlTenorBasisValue(TenorBasis3M,AF2144,_xll.ohTrigger(trigger,$AA$36))</f>
        <v>#NUM!</v>
      </c>
      <c r="AI2144" s="90" t="e">
        <f>_xll.qlTenorBasisForwardRate(TenorBasis3M,AF2144,_xll.ohTrigger(trigger,$AA$36))</f>
        <v>#NUM!</v>
      </c>
      <c r="AJ2144" s="90">
        <f>_xll.qlIndexFixing($AA$21,$AE2144,TRUE,_xll.ohTrigger(trigger))</f>
        <v>1.5645508714940526E-2</v>
      </c>
      <c r="AK2144" s="43" t="e">
        <f>_xll.qlIndexFixing($AA$6,$AE2144,TRUE,trigger)</f>
        <v>#NUM!</v>
      </c>
      <c r="AL2144" s="45" t="e">
        <f t="shared" si="49"/>
        <v>#NUM!</v>
      </c>
    </row>
    <row r="2145" spans="30:38" x14ac:dyDescent="0.2">
      <c r="AD2145" s="122" t="s">
        <v>88</v>
      </c>
      <c r="AE2145" s="40">
        <f>_xll.qlInterestRateIndexFixingDate($AA$21,AF2145)</f>
        <v>54431</v>
      </c>
      <c r="AF2145" s="40">
        <f>_xll.qlCalendarAdvance(calendar,$AF2144,AD2145,,,trigger)</f>
        <v>54435</v>
      </c>
      <c r="AG2145" s="40">
        <f>_xll.qlInterestRateIndexMaturity($AA$21,AF2145,)</f>
        <v>54525</v>
      </c>
      <c r="AH2145" s="43" t="e">
        <f>_xll.qlTenorBasisValue(TenorBasis3M,AF2145,_xll.ohTrigger(trigger,$AA$36))</f>
        <v>#NUM!</v>
      </c>
      <c r="AI2145" s="90" t="e">
        <f>_xll.qlTenorBasisForwardRate(TenorBasis3M,AF2145,_xll.ohTrigger(trigger,$AA$36))</f>
        <v>#NUM!</v>
      </c>
      <c r="AJ2145" s="90">
        <f>_xll.qlIndexFixing($AA$21,$AE2145,TRUE,_xll.ohTrigger(trigger))</f>
        <v>1.5644445044867616E-2</v>
      </c>
      <c r="AK2145" s="43" t="e">
        <f>_xll.qlIndexFixing($AA$6,$AE2145,TRUE,trigger)</f>
        <v>#NUM!</v>
      </c>
      <c r="AL2145" s="45" t="e">
        <f t="shared" si="49"/>
        <v>#NUM!</v>
      </c>
    </row>
    <row r="2146" spans="30:38" x14ac:dyDescent="0.2">
      <c r="AD2146" s="122" t="s">
        <v>88</v>
      </c>
      <c r="AE2146" s="40">
        <f>_xll.qlInterestRateIndexFixingDate($AA$21,AF2146)</f>
        <v>54438</v>
      </c>
      <c r="AF2146" s="40">
        <f>_xll.qlCalendarAdvance(calendar,$AF2145,AD2146,,,trigger)</f>
        <v>54442</v>
      </c>
      <c r="AG2146" s="40">
        <f>_xll.qlInterestRateIndexMaturity($AA$21,AF2146,)</f>
        <v>54533</v>
      </c>
      <c r="AH2146" s="43" t="e">
        <f>_xll.qlTenorBasisValue(TenorBasis3M,AF2146,_xll.ohTrigger(trigger,$AA$36))</f>
        <v>#NUM!</v>
      </c>
      <c r="AI2146" s="90" t="e">
        <f>_xll.qlTenorBasisForwardRate(TenorBasis3M,AF2146,_xll.ohTrigger(trigger,$AA$36))</f>
        <v>#NUM!</v>
      </c>
      <c r="AJ2146" s="90">
        <f>_xll.qlIndexFixing($AA$21,$AE2146,TRUE,_xll.ohTrigger(trigger))</f>
        <v>1.5643603746516185E-2</v>
      </c>
      <c r="AK2146" s="43" t="e">
        <f>_xll.qlIndexFixing($AA$6,$AE2146,TRUE,trigger)</f>
        <v>#NUM!</v>
      </c>
      <c r="AL2146" s="45" t="e">
        <f t="shared" si="49"/>
        <v>#NUM!</v>
      </c>
    </row>
    <row r="2147" spans="30:38" x14ac:dyDescent="0.2">
      <c r="AD2147" s="122" t="s">
        <v>88</v>
      </c>
      <c r="AE2147" s="40">
        <f>_xll.qlInterestRateIndexFixingDate($AA$21,AF2147)</f>
        <v>54445</v>
      </c>
      <c r="AF2147" s="40">
        <f>_xll.qlCalendarAdvance(calendar,$AF2146,AD2147,,,trigger)</f>
        <v>54449</v>
      </c>
      <c r="AG2147" s="40">
        <f>_xll.qlInterestRateIndexMaturity($AA$21,AF2147,)</f>
        <v>54539</v>
      </c>
      <c r="AH2147" s="43" t="e">
        <f>_xll.qlTenorBasisValue(TenorBasis3M,AF2147,_xll.ohTrigger(trigger,$AA$36))</f>
        <v>#NUM!</v>
      </c>
      <c r="AI2147" s="90" t="e">
        <f>_xll.qlTenorBasisForwardRate(TenorBasis3M,AF2147,_xll.ohTrigger(trigger,$AA$36))</f>
        <v>#NUM!</v>
      </c>
      <c r="AJ2147" s="90">
        <f>_xll.qlIndexFixing($AA$21,$AE2147,TRUE,_xll.ohTrigger(trigger))</f>
        <v>1.5642220146060204E-2</v>
      </c>
      <c r="AK2147" s="43" t="e">
        <f>_xll.qlIndexFixing($AA$6,$AE2147,TRUE,trigger)</f>
        <v>#NUM!</v>
      </c>
      <c r="AL2147" s="45" t="e">
        <f t="shared" si="49"/>
        <v>#NUM!</v>
      </c>
    </row>
    <row r="2148" spans="30:38" x14ac:dyDescent="0.2">
      <c r="AD2148" s="122" t="s">
        <v>88</v>
      </c>
      <c r="AE2148" s="40">
        <f>_xll.qlInterestRateIndexFixingDate($AA$21,AF2148)</f>
        <v>54452</v>
      </c>
      <c r="AF2148" s="40">
        <f>_xll.qlCalendarAdvance(calendar,$AF2147,AD2148,,,trigger)</f>
        <v>54456</v>
      </c>
      <c r="AG2148" s="40">
        <f>_xll.qlInterestRateIndexMaturity($AA$21,AF2148,)</f>
        <v>54546</v>
      </c>
      <c r="AH2148" s="43" t="e">
        <f>_xll.qlTenorBasisValue(TenorBasis3M,AF2148,_xll.ohTrigger(trigger,$AA$36))</f>
        <v>#NUM!</v>
      </c>
      <c r="AI2148" s="90" t="e">
        <f>_xll.qlTenorBasisForwardRate(TenorBasis3M,AF2148,_xll.ohTrigger(trigger,$AA$36))</f>
        <v>#NUM!</v>
      </c>
      <c r="AJ2148" s="90">
        <f>_xll.qlIndexFixing($AA$21,$AE2148,TRUE,_xll.ohTrigger(trigger))</f>
        <v>1.5641058917378992E-2</v>
      </c>
      <c r="AK2148" s="43" t="e">
        <f>_xll.qlIndexFixing($AA$6,$AE2148,TRUE,trigger)</f>
        <v>#NUM!</v>
      </c>
      <c r="AL2148" s="45" t="e">
        <f t="shared" si="49"/>
        <v>#NUM!</v>
      </c>
    </row>
    <row r="2149" spans="30:38" x14ac:dyDescent="0.2">
      <c r="AD2149" s="122" t="s">
        <v>88</v>
      </c>
      <c r="AE2149" s="40">
        <f>_xll.qlInterestRateIndexFixingDate($AA$21,AF2149)</f>
        <v>54459</v>
      </c>
      <c r="AF2149" s="40">
        <f>_xll.qlCalendarAdvance(calendar,$AF2148,AD2149,,,trigger)</f>
        <v>54463</v>
      </c>
      <c r="AG2149" s="40">
        <f>_xll.qlInterestRateIndexMaturity($AA$21,AF2149,)</f>
        <v>54553</v>
      </c>
      <c r="AH2149" s="43" t="e">
        <f>_xll.qlTenorBasisValue(TenorBasis3M,AF2149,_xll.ohTrigger(trigger,$AA$36))</f>
        <v>#NUM!</v>
      </c>
      <c r="AI2149" s="90" t="e">
        <f>_xll.qlTenorBasisForwardRate(TenorBasis3M,AF2149,_xll.ohTrigger(trigger,$AA$36))</f>
        <v>#NUM!</v>
      </c>
      <c r="AJ2149" s="90">
        <f>_xll.qlIndexFixing($AA$21,$AE2149,TRUE,_xll.ohTrigger(trigger))</f>
        <v>1.5639865169216449E-2</v>
      </c>
      <c r="AK2149" s="43" t="e">
        <f>_xll.qlIndexFixing($AA$6,$AE2149,TRUE,trigger)</f>
        <v>#NUM!</v>
      </c>
      <c r="AL2149" s="45" t="e">
        <f t="shared" si="49"/>
        <v>#NUM!</v>
      </c>
    </row>
    <row r="2150" spans="30:38" x14ac:dyDescent="0.2">
      <c r="AD2150" s="122" t="s">
        <v>88</v>
      </c>
      <c r="AE2150" s="40">
        <f>_xll.qlInterestRateIndexFixingDate($AA$21,AF2150)</f>
        <v>54466</v>
      </c>
      <c r="AF2150" s="40">
        <f>_xll.qlCalendarAdvance(calendar,$AF2149,AD2150,,,trigger)</f>
        <v>54470</v>
      </c>
      <c r="AG2150" s="40">
        <f>_xll.qlInterestRateIndexMaturity($AA$21,AF2150,)</f>
        <v>54560</v>
      </c>
      <c r="AH2150" s="43" t="e">
        <f>_xll.qlTenorBasisValue(TenorBasis3M,AF2150,_xll.ohTrigger(trigger,$AA$36))</f>
        <v>#NUM!</v>
      </c>
      <c r="AI2150" s="90" t="e">
        <f>_xll.qlTenorBasisForwardRate(TenorBasis3M,AF2150,_xll.ohTrigger(trigger,$AA$36))</f>
        <v>#NUM!</v>
      </c>
      <c r="AJ2150" s="90">
        <f>_xll.qlIndexFixing($AA$21,$AE2150,TRUE,_xll.ohTrigger(trigger))</f>
        <v>1.5638638901600999E-2</v>
      </c>
      <c r="AK2150" s="43" t="e">
        <f>_xll.qlIndexFixing($AA$6,$AE2150,TRUE,trigger)</f>
        <v>#NUM!</v>
      </c>
      <c r="AL2150" s="45" t="e">
        <f t="shared" si="49"/>
        <v>#NUM!</v>
      </c>
    </row>
    <row r="2151" spans="30:38" x14ac:dyDescent="0.2">
      <c r="AD2151" s="122" t="s">
        <v>88</v>
      </c>
      <c r="AE2151" s="40">
        <f>_xll.qlInterestRateIndexFixingDate($AA$21,AF2151)</f>
        <v>54473</v>
      </c>
      <c r="AF2151" s="40">
        <f>_xll.qlCalendarAdvance(calendar,$AF2150,AD2151,,,trigger)</f>
        <v>54477</v>
      </c>
      <c r="AG2151" s="40">
        <f>_xll.qlInterestRateIndexMaturity($AA$21,AF2151,)</f>
        <v>54567</v>
      </c>
      <c r="AH2151" s="43" t="e">
        <f>_xll.qlTenorBasisValue(TenorBasis3M,AF2151,_xll.ohTrigger(trigger,$AA$36))</f>
        <v>#NUM!</v>
      </c>
      <c r="AI2151" s="90" t="e">
        <f>_xll.qlTenorBasisForwardRate(TenorBasis3M,AF2151,_xll.ohTrigger(trigger,$AA$36))</f>
        <v>#NUM!</v>
      </c>
      <c r="AJ2151" s="90">
        <f>_xll.qlIndexFixing($AA$21,$AE2151,TRUE,_xll.ohTrigger(trigger))</f>
        <v>1.5637380114563726E-2</v>
      </c>
      <c r="AK2151" s="43" t="e">
        <f>_xll.qlIndexFixing($AA$6,$AE2151,TRUE,trigger)</f>
        <v>#NUM!</v>
      </c>
      <c r="AL2151" s="45" t="e">
        <f t="shared" si="49"/>
        <v>#NUM!</v>
      </c>
    </row>
    <row r="2152" spans="30:38" x14ac:dyDescent="0.2">
      <c r="AD2152" s="122" t="s">
        <v>88</v>
      </c>
      <c r="AE2152" s="40">
        <f>_xll.qlInterestRateIndexFixingDate($AA$21,AF2152)</f>
        <v>54480</v>
      </c>
      <c r="AF2152" s="40">
        <f>_xll.qlCalendarAdvance(calendar,$AF2151,AD2152,,,trigger)</f>
        <v>54484</v>
      </c>
      <c r="AG2152" s="40">
        <f>_xll.qlInterestRateIndexMaturity($AA$21,AF2152,)</f>
        <v>54576</v>
      </c>
      <c r="AH2152" s="43" t="e">
        <f>_xll.qlTenorBasisValue(TenorBasis3M,AF2152,_xll.ohTrigger(trigger,$AA$36))</f>
        <v>#NUM!</v>
      </c>
      <c r="AI2152" s="90" t="e">
        <f>_xll.qlTenorBasisForwardRate(TenorBasis3M,AF2152,_xll.ohTrigger(trigger,$AA$36))</f>
        <v>#NUM!</v>
      </c>
      <c r="AJ2152" s="90">
        <f>_xll.qlIndexFixing($AA$21,$AE2152,TRUE,_xll.ohTrigger(trigger))</f>
        <v>1.563656986613499E-2</v>
      </c>
      <c r="AK2152" s="43" t="e">
        <f>_xll.qlIndexFixing($AA$6,$AE2152,TRUE,trigger)</f>
        <v>#NUM!</v>
      </c>
      <c r="AL2152" s="45" t="e">
        <f t="shared" si="49"/>
        <v>#NUM!</v>
      </c>
    </row>
    <row r="2153" spans="30:38" x14ac:dyDescent="0.2">
      <c r="AD2153" s="122" t="s">
        <v>88</v>
      </c>
      <c r="AE2153" s="40">
        <f>_xll.qlInterestRateIndexFixingDate($AA$21,AF2153)</f>
        <v>54487</v>
      </c>
      <c r="AF2153" s="40">
        <f>_xll.qlCalendarAdvance(calendar,$AF2152,AD2153,,,trigger)</f>
        <v>54491</v>
      </c>
      <c r="AG2153" s="40">
        <f>_xll.qlInterestRateIndexMaturity($AA$21,AF2153,)</f>
        <v>54583</v>
      </c>
      <c r="AH2153" s="43" t="e">
        <f>_xll.qlTenorBasisValue(TenorBasis3M,AF2153,_xll.ohTrigger(trigger,$AA$36))</f>
        <v>#NUM!</v>
      </c>
      <c r="AI2153" s="90" t="e">
        <f>_xll.qlTenorBasisForwardRate(TenorBasis3M,AF2153,_xll.ohTrigger(trigger,$AA$36))</f>
        <v>#NUM!</v>
      </c>
      <c r="AJ2153" s="90">
        <f>_xll.qlIndexFixing($AA$21,$AE2153,TRUE,_xll.ohTrigger(trigger))</f>
        <v>1.5635241279553371E-2</v>
      </c>
      <c r="AK2153" s="43" t="e">
        <f>_xll.qlIndexFixing($AA$6,$AE2153,TRUE,trigger)</f>
        <v>#NUM!</v>
      </c>
      <c r="AL2153" s="45" t="e">
        <f t="shared" si="49"/>
        <v>#NUM!</v>
      </c>
    </row>
    <row r="2154" spans="30:38" x14ac:dyDescent="0.2">
      <c r="AD2154" s="122" t="s">
        <v>88</v>
      </c>
      <c r="AE2154" s="40">
        <f>_xll.qlInterestRateIndexFixingDate($AA$21,AF2154)</f>
        <v>54494</v>
      </c>
      <c r="AF2154" s="40">
        <f>_xll.qlCalendarAdvance(calendar,$AF2153,AD2154,,,trigger)</f>
        <v>54498</v>
      </c>
      <c r="AG2154" s="40">
        <f>_xll.qlInterestRateIndexMaturity($AA$21,AF2154,)</f>
        <v>54590</v>
      </c>
      <c r="AH2154" s="43" t="e">
        <f>_xll.qlTenorBasisValue(TenorBasis3M,AF2154,_xll.ohTrigger(trigger,$AA$36))</f>
        <v>#NUM!</v>
      </c>
      <c r="AI2154" s="90" t="e">
        <f>_xll.qlTenorBasisForwardRate(TenorBasis3M,AF2154,_xll.ohTrigger(trigger,$AA$36))</f>
        <v>#NUM!</v>
      </c>
      <c r="AJ2154" s="90">
        <f>_xll.qlIndexFixing($AA$21,$AE2154,TRUE,_xll.ohTrigger(trigger))</f>
        <v>1.5633880170841545E-2</v>
      </c>
      <c r="AK2154" s="43" t="e">
        <f>_xll.qlIndexFixing($AA$6,$AE2154,TRUE,trigger)</f>
        <v>#NUM!</v>
      </c>
      <c r="AL2154" s="45" t="e">
        <f t="shared" si="49"/>
        <v>#NUM!</v>
      </c>
    </row>
    <row r="2155" spans="30:38" x14ac:dyDescent="0.2">
      <c r="AD2155" s="122" t="s">
        <v>88</v>
      </c>
      <c r="AE2155" s="40">
        <f>_xll.qlInterestRateIndexFixingDate($AA$21,AF2155)</f>
        <v>54501</v>
      </c>
      <c r="AF2155" s="40">
        <f>_xll.qlCalendarAdvance(calendar,$AF2154,AD2155,,,trigger)</f>
        <v>54505</v>
      </c>
      <c r="AG2155" s="40">
        <f>_xll.qlInterestRateIndexMaturity($AA$21,AF2155,)</f>
        <v>54597</v>
      </c>
      <c r="AH2155" s="43" t="e">
        <f>_xll.qlTenorBasisValue(TenorBasis3M,AF2155,_xll.ohTrigger(trigger,$AA$36))</f>
        <v>#NUM!</v>
      </c>
      <c r="AI2155" s="90" t="e">
        <f>_xll.qlTenorBasisForwardRate(TenorBasis3M,AF2155,_xll.ohTrigger(trigger,$AA$36))</f>
        <v>#NUM!</v>
      </c>
      <c r="AJ2155" s="90">
        <f>_xll.qlIndexFixing($AA$21,$AE2155,TRUE,_xll.ohTrigger(trigger))</f>
        <v>1.5632486540028183E-2</v>
      </c>
      <c r="AK2155" s="43" t="e">
        <f>_xll.qlIndexFixing($AA$6,$AE2155,TRUE,trigger)</f>
        <v>#NUM!</v>
      </c>
      <c r="AL2155" s="45" t="e">
        <f t="shared" si="49"/>
        <v>#NUM!</v>
      </c>
    </row>
    <row r="2156" spans="30:38" x14ac:dyDescent="0.2">
      <c r="AD2156" s="122" t="s">
        <v>88</v>
      </c>
      <c r="AE2156" s="40">
        <f>_xll.qlInterestRateIndexFixingDate($AA$21,AF2156)</f>
        <v>54508</v>
      </c>
      <c r="AF2156" s="40">
        <f>_xll.qlCalendarAdvance(calendar,$AF2155,AD2156,,,trigger)</f>
        <v>54512</v>
      </c>
      <c r="AG2156" s="40">
        <f>_xll.qlInterestRateIndexMaturity($AA$21,AF2156,)</f>
        <v>54604</v>
      </c>
      <c r="AH2156" s="43" t="e">
        <f>_xll.qlTenorBasisValue(TenorBasis3M,AF2156,_xll.ohTrigger(trigger,$AA$36))</f>
        <v>#NUM!</v>
      </c>
      <c r="AI2156" s="90" t="e">
        <f>_xll.qlTenorBasisForwardRate(TenorBasis3M,AF2156,_xll.ohTrigger(trigger,$AA$36))</f>
        <v>#NUM!</v>
      </c>
      <c r="AJ2156" s="90">
        <f>_xll.qlIndexFixing($AA$21,$AE2156,TRUE,_xll.ohTrigger(trigger))</f>
        <v>1.5631060387149783E-2</v>
      </c>
      <c r="AK2156" s="43" t="e">
        <f>_xll.qlIndexFixing($AA$6,$AE2156,TRUE,trigger)</f>
        <v>#NUM!</v>
      </c>
      <c r="AL2156" s="45" t="e">
        <f t="shared" si="49"/>
        <v>#NUM!</v>
      </c>
    </row>
    <row r="2157" spans="30:38" x14ac:dyDescent="0.2">
      <c r="AD2157" s="122" t="s">
        <v>88</v>
      </c>
      <c r="AE2157" s="40">
        <f>_xll.qlInterestRateIndexFixingDate($AA$21,AF2157)</f>
        <v>54515</v>
      </c>
      <c r="AF2157" s="40">
        <f>_xll.qlCalendarAdvance(calendar,$AF2156,AD2157,,,trigger)</f>
        <v>54519</v>
      </c>
      <c r="AG2157" s="40">
        <f>_xll.qlInterestRateIndexMaturity($AA$21,AF2157,)</f>
        <v>54610</v>
      </c>
      <c r="AH2157" s="43" t="e">
        <f>_xll.qlTenorBasisValue(TenorBasis3M,AF2157,_xll.ohTrigger(trigger,$AA$36))</f>
        <v>#NUM!</v>
      </c>
      <c r="AI2157" s="90" t="e">
        <f>_xll.qlTenorBasisForwardRate(TenorBasis3M,AF2157,_xll.ohTrigger(trigger,$AA$36))</f>
        <v>#NUM!</v>
      </c>
      <c r="AJ2157" s="90">
        <f>_xll.qlIndexFixing($AA$21,$AE2157,TRUE,_xll.ohTrigger(trigger))</f>
        <v>1.56293732097347E-2</v>
      </c>
      <c r="AK2157" s="43" t="e">
        <f>_xll.qlIndexFixing($AA$6,$AE2157,TRUE,trigger)</f>
        <v>#NUM!</v>
      </c>
      <c r="AL2157" s="45" t="e">
        <f t="shared" si="49"/>
        <v>#NUM!</v>
      </c>
    </row>
    <row r="2158" spans="30:38" x14ac:dyDescent="0.2">
      <c r="AD2158" s="122" t="s">
        <v>88</v>
      </c>
      <c r="AE2158" s="40">
        <f>_xll.qlInterestRateIndexFixingDate($AA$21,AF2158)</f>
        <v>54522</v>
      </c>
      <c r="AF2158" s="40">
        <f>_xll.qlCalendarAdvance(calendar,$AF2157,AD2158,,,trigger)</f>
        <v>54526</v>
      </c>
      <c r="AG2158" s="40">
        <f>_xll.qlInterestRateIndexMaturity($AA$21,AF2158,)</f>
        <v>54617</v>
      </c>
      <c r="AH2158" s="43" t="e">
        <f>_xll.qlTenorBasisValue(TenorBasis3M,AF2158,_xll.ohTrigger(trigger,$AA$36))</f>
        <v>#NUM!</v>
      </c>
      <c r="AI2158" s="90" t="e">
        <f>_xll.qlTenorBasisForwardRate(TenorBasis3M,AF2158,_xll.ohTrigger(trigger,$AA$36))</f>
        <v>#NUM!</v>
      </c>
      <c r="AJ2158" s="90">
        <f>_xll.qlIndexFixing($AA$21,$AE2158,TRUE,_xll.ohTrigger(trigger))</f>
        <v>1.5627884400339812E-2</v>
      </c>
      <c r="AK2158" s="43" t="e">
        <f>_xll.qlIndexFixing($AA$6,$AE2158,TRUE,trigger)</f>
        <v>#NUM!</v>
      </c>
      <c r="AL2158" s="45" t="e">
        <f t="shared" si="49"/>
        <v>#NUM!</v>
      </c>
    </row>
    <row r="2159" spans="30:38" x14ac:dyDescent="0.2">
      <c r="AD2159" s="122" t="s">
        <v>88</v>
      </c>
      <c r="AE2159" s="40">
        <f>_xll.qlInterestRateIndexFixingDate($AA$21,AF2159)</f>
        <v>54527</v>
      </c>
      <c r="AF2159" s="40">
        <f>_xll.qlCalendarAdvance(calendar,$AF2158,AD2159,,,trigger)</f>
        <v>54533</v>
      </c>
      <c r="AG2159" s="40">
        <f>_xll.qlInterestRateIndexMaturity($AA$21,AF2159,)</f>
        <v>54624</v>
      </c>
      <c r="AH2159" s="43" t="e">
        <f>_xll.qlTenorBasisValue(TenorBasis3M,AF2159,_xll.ohTrigger(trigger,$AA$36))</f>
        <v>#NUM!</v>
      </c>
      <c r="AI2159" s="90" t="e">
        <f>_xll.qlTenorBasisForwardRate(TenorBasis3M,AF2159,_xll.ohTrigger(trigger,$AA$36))</f>
        <v>#NUM!</v>
      </c>
      <c r="AJ2159" s="90">
        <f>_xll.qlIndexFixing($AA$21,$AE2159,TRUE,_xll.ohTrigger(trigger))</f>
        <v>1.5626363070389004E-2</v>
      </c>
      <c r="AK2159" s="43" t="e">
        <f>_xll.qlIndexFixing($AA$6,$AE2159,TRUE,trigger)</f>
        <v>#NUM!</v>
      </c>
      <c r="AL2159" s="45" t="e">
        <f t="shared" si="49"/>
        <v>#NUM!</v>
      </c>
    </row>
    <row r="2160" spans="30:38" x14ac:dyDescent="0.2">
      <c r="AD2160" s="122" t="s">
        <v>88</v>
      </c>
      <c r="AE2160" s="40">
        <f>_xll.qlInterestRateIndexFixingDate($AA$21,AF2160)</f>
        <v>54536</v>
      </c>
      <c r="AF2160" s="40">
        <f>_xll.qlCalendarAdvance(calendar,$AF2159,AD2160,,,trigger)</f>
        <v>54540</v>
      </c>
      <c r="AG2160" s="40">
        <f>_xll.qlInterestRateIndexMaturity($AA$21,AF2160,)</f>
        <v>54631</v>
      </c>
      <c r="AH2160" s="43" t="e">
        <f>_xll.qlTenorBasisValue(TenorBasis3M,AF2160,_xll.ohTrigger(trigger,$AA$36))</f>
        <v>#NUM!</v>
      </c>
      <c r="AI2160" s="90" t="e">
        <f>_xll.qlTenorBasisForwardRate(TenorBasis3M,AF2160,_xll.ohTrigger(trigger,$AA$36))</f>
        <v>#NUM!</v>
      </c>
      <c r="AJ2160" s="90">
        <f>_xll.qlIndexFixing($AA$21,$AE2160,TRUE,_xll.ohTrigger(trigger))</f>
        <v>1.562480921992093E-2</v>
      </c>
      <c r="AK2160" s="43" t="e">
        <f>_xll.qlIndexFixing($AA$6,$AE2160,TRUE,trigger)</f>
        <v>#NUM!</v>
      </c>
      <c r="AL2160" s="45" t="e">
        <f t="shared" si="49"/>
        <v>#NUM!</v>
      </c>
    </row>
    <row r="2161" spans="30:38" x14ac:dyDescent="0.2">
      <c r="AD2161" s="122" t="s">
        <v>88</v>
      </c>
      <c r="AE2161" s="40">
        <f>_xll.qlInterestRateIndexFixingDate($AA$21,AF2161)</f>
        <v>54543</v>
      </c>
      <c r="AF2161" s="40">
        <f>_xll.qlCalendarAdvance(calendar,$AF2160,AD2161,,,trigger)</f>
        <v>54547</v>
      </c>
      <c r="AG2161" s="40">
        <f>_xll.qlInterestRateIndexMaturity($AA$21,AF2161,)</f>
        <v>54639</v>
      </c>
      <c r="AH2161" s="43" t="e">
        <f>_xll.qlTenorBasisValue(TenorBasis3M,AF2161,_xll.ohTrigger(trigger,$AA$36))</f>
        <v>#NUM!</v>
      </c>
      <c r="AI2161" s="90" t="e">
        <f>_xll.qlTenorBasisForwardRate(TenorBasis3M,AF2161,_xll.ohTrigger(trigger,$AA$36))</f>
        <v>#NUM!</v>
      </c>
      <c r="AJ2161" s="90">
        <f>_xll.qlIndexFixing($AA$21,$AE2161,TRUE,_xll.ohTrigger(trigger))</f>
        <v>1.5623441793066354E-2</v>
      </c>
      <c r="AK2161" s="43" t="e">
        <f>_xll.qlIndexFixing($AA$6,$AE2161,TRUE,trigger)</f>
        <v>#NUM!</v>
      </c>
      <c r="AL2161" s="45" t="e">
        <f t="shared" si="49"/>
        <v>#NUM!</v>
      </c>
    </row>
    <row r="2162" spans="30:38" x14ac:dyDescent="0.2">
      <c r="AD2162" s="122" t="s">
        <v>88</v>
      </c>
      <c r="AE2162" s="40">
        <f>_xll.qlInterestRateIndexFixingDate($AA$21,AF2162)</f>
        <v>54550</v>
      </c>
      <c r="AF2162" s="40">
        <f>_xll.qlCalendarAdvance(calendar,$AF2161,AD2162,,,trigger)</f>
        <v>54554</v>
      </c>
      <c r="AG2162" s="40">
        <f>_xll.qlInterestRateIndexMaturity($AA$21,AF2162,)</f>
        <v>54646</v>
      </c>
      <c r="AH2162" s="43" t="e">
        <f>_xll.qlTenorBasisValue(TenorBasis3M,AF2162,_xll.ohTrigger(trigger,$AA$36))</f>
        <v>#NUM!</v>
      </c>
      <c r="AI2162" s="90" t="e">
        <f>_xll.qlTenorBasisForwardRate(TenorBasis3M,AF2162,_xll.ohTrigger(trigger,$AA$36))</f>
        <v>#NUM!</v>
      </c>
      <c r="AJ2162" s="90">
        <f>_xll.qlIndexFixing($AA$21,$AE2162,TRUE,_xll.ohTrigger(trigger))</f>
        <v>1.5621820508576216E-2</v>
      </c>
      <c r="AK2162" s="43" t="e">
        <f>_xll.qlIndexFixing($AA$6,$AE2162,TRUE,trigger)</f>
        <v>#NUM!</v>
      </c>
      <c r="AL2162" s="45" t="e">
        <f t="shared" si="49"/>
        <v>#NUM!</v>
      </c>
    </row>
    <row r="2163" spans="30:38" x14ac:dyDescent="0.2">
      <c r="AD2163" s="122" t="s">
        <v>88</v>
      </c>
      <c r="AE2163" s="40">
        <f>_xll.qlInterestRateIndexFixingDate($AA$21,AF2163)</f>
        <v>54557</v>
      </c>
      <c r="AF2163" s="40">
        <f>_xll.qlCalendarAdvance(calendar,$AF2162,AD2163,,,trigger)</f>
        <v>54561</v>
      </c>
      <c r="AG2163" s="40">
        <f>_xll.qlInterestRateIndexMaturity($AA$21,AF2163,)</f>
        <v>54653</v>
      </c>
      <c r="AH2163" s="43" t="e">
        <f>_xll.qlTenorBasisValue(TenorBasis3M,AF2163,_xll.ohTrigger(trigger,$AA$36))</f>
        <v>#NUM!</v>
      </c>
      <c r="AI2163" s="90" t="e">
        <f>_xll.qlTenorBasisForwardRate(TenorBasis3M,AF2163,_xll.ohTrigger(trigger,$AA$36))</f>
        <v>#NUM!</v>
      </c>
      <c r="AJ2163" s="90">
        <f>_xll.qlIndexFixing($AA$21,$AE2163,TRUE,_xll.ohTrigger(trigger))</f>
        <v>1.5620166702285171E-2</v>
      </c>
      <c r="AK2163" s="43" t="e">
        <f>_xll.qlIndexFixing($AA$6,$AE2163,TRUE,trigger)</f>
        <v>#NUM!</v>
      </c>
      <c r="AL2163" s="45" t="e">
        <f t="shared" si="49"/>
        <v>#NUM!</v>
      </c>
    </row>
    <row r="2164" spans="30:38" x14ac:dyDescent="0.2">
      <c r="AD2164" s="122" t="s">
        <v>88</v>
      </c>
      <c r="AE2164" s="40">
        <f>_xll.qlInterestRateIndexFixingDate($AA$21,AF2164)</f>
        <v>54564</v>
      </c>
      <c r="AF2164" s="40">
        <f>_xll.qlCalendarAdvance(calendar,$AF2163,AD2164,,,trigger)</f>
        <v>54568</v>
      </c>
      <c r="AG2164" s="40">
        <f>_xll.qlInterestRateIndexMaturity($AA$21,AF2164,)</f>
        <v>54660</v>
      </c>
      <c r="AH2164" s="43" t="e">
        <f>_xll.qlTenorBasisValue(TenorBasis3M,AF2164,_xll.ohTrigger(trigger,$AA$36))</f>
        <v>#NUM!</v>
      </c>
      <c r="AI2164" s="90" t="e">
        <f>_xll.qlTenorBasisForwardRate(TenorBasis3M,AF2164,_xll.ohTrigger(trigger,$AA$36))</f>
        <v>#NUM!</v>
      </c>
      <c r="AJ2164" s="90">
        <f>_xll.qlIndexFixing($AA$21,$AE2164,TRUE,_xll.ohTrigger(trigger))</f>
        <v>1.5618480374235797E-2</v>
      </c>
      <c r="AK2164" s="43" t="e">
        <f>_xll.qlIndexFixing($AA$6,$AE2164,TRUE,trigger)</f>
        <v>#NUM!</v>
      </c>
      <c r="AL2164" s="45" t="e">
        <f t="shared" si="49"/>
        <v>#NUM!</v>
      </c>
    </row>
    <row r="2165" spans="30:38" x14ac:dyDescent="0.2">
      <c r="AD2165" s="122" t="s">
        <v>88</v>
      </c>
      <c r="AE2165" s="40">
        <f>_xll.qlInterestRateIndexFixingDate($AA$21,AF2165)</f>
        <v>54571</v>
      </c>
      <c r="AF2165" s="40">
        <f>_xll.qlCalendarAdvance(calendar,$AF2164,AD2165,,,trigger)</f>
        <v>54575</v>
      </c>
      <c r="AG2165" s="40">
        <f>_xll.qlInterestRateIndexMaturity($AA$21,AF2165,)</f>
        <v>54667</v>
      </c>
      <c r="AH2165" s="43" t="e">
        <f>_xll.qlTenorBasisValue(TenorBasis3M,AF2165,_xll.ohTrigger(trigger,$AA$36))</f>
        <v>#NUM!</v>
      </c>
      <c r="AI2165" s="90" t="e">
        <f>_xll.qlTenorBasisForwardRate(TenorBasis3M,AF2165,_xll.ohTrigger(trigger,$AA$36))</f>
        <v>#NUM!</v>
      </c>
      <c r="AJ2165" s="90">
        <f>_xll.qlIndexFixing($AA$21,$AE2165,TRUE,_xll.ohTrigger(trigger))</f>
        <v>1.5616761524469801E-2</v>
      </c>
      <c r="AK2165" s="43" t="e">
        <f>_xll.qlIndexFixing($AA$6,$AE2165,TRUE,trigger)</f>
        <v>#NUM!</v>
      </c>
      <c r="AL2165" s="45" t="e">
        <f t="shared" si="49"/>
        <v>#NUM!</v>
      </c>
    </row>
    <row r="2166" spans="30:38" x14ac:dyDescent="0.2">
      <c r="AD2166" s="122" t="s">
        <v>88</v>
      </c>
      <c r="AE2166" s="40">
        <f>_xll.qlInterestRateIndexFixingDate($AA$21,AF2166)</f>
        <v>54578</v>
      </c>
      <c r="AF2166" s="40">
        <f>_xll.qlCalendarAdvance(calendar,$AF2165,AD2166,,,trigger)</f>
        <v>54582</v>
      </c>
      <c r="AG2166" s="40">
        <f>_xll.qlInterestRateIndexMaturity($AA$21,AF2166,)</f>
        <v>54674</v>
      </c>
      <c r="AH2166" s="43" t="e">
        <f>_xll.qlTenorBasisValue(TenorBasis3M,AF2166,_xll.ohTrigger(trigger,$AA$36))</f>
        <v>#NUM!</v>
      </c>
      <c r="AI2166" s="90" t="e">
        <f>_xll.qlTenorBasisForwardRate(TenorBasis3M,AF2166,_xll.ohTrigger(trigger,$AA$36))</f>
        <v>#NUM!</v>
      </c>
      <c r="AJ2166" s="90">
        <f>_xll.qlIndexFixing($AA$21,$AE2166,TRUE,_xll.ohTrigger(trigger))</f>
        <v>1.5615010153030623E-2</v>
      </c>
      <c r="AK2166" s="43" t="e">
        <f>_xll.qlIndexFixing($AA$6,$AE2166,TRUE,trigger)</f>
        <v>#NUM!</v>
      </c>
      <c r="AL2166" s="45" t="e">
        <f t="shared" si="49"/>
        <v>#NUM!</v>
      </c>
    </row>
    <row r="2167" spans="30:38" x14ac:dyDescent="0.2">
      <c r="AD2167" s="122" t="s">
        <v>88</v>
      </c>
      <c r="AE2167" s="40">
        <f>_xll.qlInterestRateIndexFixingDate($AA$21,AF2167)</f>
        <v>54585</v>
      </c>
      <c r="AF2167" s="40">
        <f>_xll.qlCalendarAdvance(calendar,$AF2166,AD2167,,,trigger)</f>
        <v>54589</v>
      </c>
      <c r="AG2167" s="40">
        <f>_xll.qlInterestRateIndexMaturity($AA$21,AF2167,)</f>
        <v>54681</v>
      </c>
      <c r="AH2167" s="43" t="e">
        <f>_xll.qlTenorBasisValue(TenorBasis3M,AF2167,_xll.ohTrigger(trigger,$AA$36))</f>
        <v>#NUM!</v>
      </c>
      <c r="AI2167" s="90" t="e">
        <f>_xll.qlTenorBasisForwardRate(TenorBasis3M,AF2167,_xll.ohTrigger(trigger,$AA$36))</f>
        <v>#NUM!</v>
      </c>
      <c r="AJ2167" s="90">
        <f>_xll.qlIndexFixing($AA$21,$AE2167,TRUE,_xll.ohTrigger(trigger))</f>
        <v>1.5613226259959969E-2</v>
      </c>
      <c r="AK2167" s="43" t="e">
        <f>_xll.qlIndexFixing($AA$6,$AE2167,TRUE,trigger)</f>
        <v>#NUM!</v>
      </c>
      <c r="AL2167" s="45" t="e">
        <f t="shared" si="49"/>
        <v>#NUM!</v>
      </c>
    </row>
    <row r="2168" spans="30:38" x14ac:dyDescent="0.2">
      <c r="AD2168" s="122" t="s">
        <v>88</v>
      </c>
      <c r="AE2168" s="40">
        <f>_xll.qlInterestRateIndexFixingDate($AA$21,AF2168)</f>
        <v>54592</v>
      </c>
      <c r="AF2168" s="40">
        <f>_xll.qlCalendarAdvance(calendar,$AF2167,AD2168,,,trigger)</f>
        <v>54596</v>
      </c>
      <c r="AG2168" s="40">
        <f>_xll.qlInterestRateIndexMaturity($AA$21,AF2168,)</f>
        <v>54688</v>
      </c>
      <c r="AH2168" s="43" t="e">
        <f>_xll.qlTenorBasisValue(TenorBasis3M,AF2168,_xll.ohTrigger(trigger,$AA$36))</f>
        <v>#NUM!</v>
      </c>
      <c r="AI2168" s="90" t="e">
        <f>_xll.qlTenorBasisForwardRate(TenorBasis3M,AF2168,_xll.ohTrigger(trigger,$AA$36))</f>
        <v>#NUM!</v>
      </c>
      <c r="AJ2168" s="90">
        <f>_xll.qlIndexFixing($AA$21,$AE2168,TRUE,_xll.ohTrigger(trigger))</f>
        <v>1.5611409845305629E-2</v>
      </c>
      <c r="AK2168" s="43" t="e">
        <f>_xll.qlIndexFixing($AA$6,$AE2168,TRUE,trigger)</f>
        <v>#NUM!</v>
      </c>
      <c r="AL2168" s="45" t="e">
        <f t="shared" si="49"/>
        <v>#NUM!</v>
      </c>
    </row>
    <row r="2169" spans="30:38" x14ac:dyDescent="0.2">
      <c r="AD2169" s="122" t="s">
        <v>88</v>
      </c>
      <c r="AE2169" s="40">
        <f>_xll.qlInterestRateIndexFixingDate($AA$21,AF2169)</f>
        <v>54599</v>
      </c>
      <c r="AF2169" s="40">
        <f>_xll.qlCalendarAdvance(calendar,$AF2168,AD2169,,,trigger)</f>
        <v>54603</v>
      </c>
      <c r="AG2169" s="40">
        <f>_xll.qlInterestRateIndexMaturity($AA$21,AF2169,)</f>
        <v>54695</v>
      </c>
      <c r="AH2169" s="43" t="e">
        <f>_xll.qlTenorBasisValue(TenorBasis3M,AF2169,_xll.ohTrigger(trigger,$AA$36))</f>
        <v>#NUM!</v>
      </c>
      <c r="AI2169" s="90" t="e">
        <f>_xll.qlTenorBasisForwardRate(TenorBasis3M,AF2169,_xll.ohTrigger(trigger,$AA$36))</f>
        <v>#NUM!</v>
      </c>
      <c r="AJ2169" s="90">
        <f>_xll.qlIndexFixing($AA$21,$AE2169,TRUE,_xll.ohTrigger(trigger))</f>
        <v>1.5609560909108439E-2</v>
      </c>
      <c r="AK2169" s="43" t="e">
        <f>_xll.qlIndexFixing($AA$6,$AE2169,TRUE,trigger)</f>
        <v>#NUM!</v>
      </c>
      <c r="AL2169" s="45" t="e">
        <f t="shared" si="49"/>
        <v>#NUM!</v>
      </c>
    </row>
    <row r="2170" spans="30:38" x14ac:dyDescent="0.2">
      <c r="AD2170" s="122" t="s">
        <v>88</v>
      </c>
      <c r="AE2170" s="40">
        <f>_xll.qlInterestRateIndexFixingDate($AA$21,AF2170)</f>
        <v>54606</v>
      </c>
      <c r="AF2170" s="40">
        <f>_xll.qlCalendarAdvance(calendar,$AF2169,AD2170,,,trigger)</f>
        <v>54610</v>
      </c>
      <c r="AG2170" s="40">
        <f>_xll.qlInterestRateIndexMaturity($AA$21,AF2170,)</f>
        <v>54702</v>
      </c>
      <c r="AH2170" s="43" t="e">
        <f>_xll.qlTenorBasisValue(TenorBasis3M,AF2170,_xll.ohTrigger(trigger,$AA$36))</f>
        <v>#NUM!</v>
      </c>
      <c r="AI2170" s="90" t="e">
        <f>_xll.qlTenorBasisForwardRate(TenorBasis3M,AF2170,_xll.ohTrigger(trigger,$AA$36))</f>
        <v>#NUM!</v>
      </c>
      <c r="AJ2170" s="90">
        <f>_xll.qlIndexFixing($AA$21,$AE2170,TRUE,_xll.ohTrigger(trigger))</f>
        <v>1.5607679451416188E-2</v>
      </c>
      <c r="AK2170" s="43" t="e">
        <f>_xll.qlIndexFixing($AA$6,$AE2170,TRUE,trigger)</f>
        <v>#NUM!</v>
      </c>
      <c r="AL2170" s="45" t="e">
        <f t="shared" si="49"/>
        <v>#NUM!</v>
      </c>
    </row>
    <row r="2171" spans="30:38" x14ac:dyDescent="0.2">
      <c r="AD2171" s="122" t="s">
        <v>88</v>
      </c>
      <c r="AE2171" s="40">
        <f>_xll.qlInterestRateIndexFixingDate($AA$21,AF2171)</f>
        <v>54613</v>
      </c>
      <c r="AF2171" s="40">
        <f>_xll.qlCalendarAdvance(calendar,$AF2170,AD2171,,,trigger)</f>
        <v>54617</v>
      </c>
      <c r="AG2171" s="40">
        <f>_xll.qlInterestRateIndexMaturity($AA$21,AF2171,)</f>
        <v>54709</v>
      </c>
      <c r="AH2171" s="43" t="e">
        <f>_xll.qlTenorBasisValue(TenorBasis3M,AF2171,_xll.ohTrigger(trigger,$AA$36))</f>
        <v>#NUM!</v>
      </c>
      <c r="AI2171" s="90" t="e">
        <f>_xll.qlTenorBasisForwardRate(TenorBasis3M,AF2171,_xll.ohTrigger(trigger,$AA$36))</f>
        <v>#NUM!</v>
      </c>
      <c r="AJ2171" s="90">
        <f>_xll.qlIndexFixing($AA$21,$AE2171,TRUE,_xll.ohTrigger(trigger))</f>
        <v>1.5605765472276661E-2</v>
      </c>
      <c r="AK2171" s="43" t="e">
        <f>_xll.qlIndexFixing($AA$6,$AE2171,TRUE,trigger)</f>
        <v>#NUM!</v>
      </c>
      <c r="AL2171" s="45" t="e">
        <f t="shared" si="49"/>
        <v>#NUM!</v>
      </c>
    </row>
    <row r="2172" spans="30:38" x14ac:dyDescent="0.2">
      <c r="AD2172" s="122" t="s">
        <v>88</v>
      </c>
      <c r="AE2172" s="40">
        <f>_xll.qlInterestRateIndexFixingDate($AA$21,AF2172)</f>
        <v>54620</v>
      </c>
      <c r="AF2172" s="40">
        <f>_xll.qlCalendarAdvance(calendar,$AF2171,AD2172,,,trigger)</f>
        <v>54624</v>
      </c>
      <c r="AG2172" s="40">
        <f>_xll.qlInterestRateIndexMaturity($AA$21,AF2172,)</f>
        <v>54716</v>
      </c>
      <c r="AH2172" s="43" t="e">
        <f>_xll.qlTenorBasisValue(TenorBasis3M,AF2172,_xll.ohTrigger(trigger,$AA$36))</f>
        <v>#NUM!</v>
      </c>
      <c r="AI2172" s="90" t="e">
        <f>_xll.qlTenorBasisForwardRate(TenorBasis3M,AF2172,_xll.ohTrigger(trigger,$AA$36))</f>
        <v>#NUM!</v>
      </c>
      <c r="AJ2172" s="90">
        <f>_xll.qlIndexFixing($AA$21,$AE2172,TRUE,_xll.ohTrigger(trigger))</f>
        <v>1.5603818971735043E-2</v>
      </c>
      <c r="AK2172" s="43" t="e">
        <f>_xll.qlIndexFixing($AA$6,$AE2172,TRUE,trigger)</f>
        <v>#NUM!</v>
      </c>
      <c r="AL2172" s="45" t="e">
        <f t="shared" si="49"/>
        <v>#NUM!</v>
      </c>
    </row>
    <row r="2173" spans="30:38" x14ac:dyDescent="0.2">
      <c r="AD2173" s="122" t="s">
        <v>88</v>
      </c>
      <c r="AE2173" s="40">
        <f>_xll.qlInterestRateIndexFixingDate($AA$21,AF2173)</f>
        <v>54627</v>
      </c>
      <c r="AF2173" s="40">
        <f>_xll.qlCalendarAdvance(calendar,$AF2172,AD2173,,,trigger)</f>
        <v>54631</v>
      </c>
      <c r="AG2173" s="40">
        <f>_xll.qlInterestRateIndexMaturity($AA$21,AF2173,)</f>
        <v>54723</v>
      </c>
      <c r="AH2173" s="43" t="e">
        <f>_xll.qlTenorBasisValue(TenorBasis3M,AF2173,_xll.ohTrigger(trigger,$AA$36))</f>
        <v>#NUM!</v>
      </c>
      <c r="AI2173" s="90" t="e">
        <f>_xll.qlTenorBasisForwardRate(TenorBasis3M,AF2173,_xll.ohTrigger(trigger,$AA$36))</f>
        <v>#NUM!</v>
      </c>
      <c r="AJ2173" s="90">
        <f>_xll.qlIndexFixing($AA$21,$AE2173,TRUE,_xll.ohTrigger(trigger))</f>
        <v>1.5601839949841725E-2</v>
      </c>
      <c r="AK2173" s="43" t="e">
        <f>_xll.qlIndexFixing($AA$6,$AE2173,TRUE,trigger)</f>
        <v>#NUM!</v>
      </c>
      <c r="AL2173" s="45" t="e">
        <f t="shared" si="49"/>
        <v>#NUM!</v>
      </c>
    </row>
    <row r="2174" spans="30:38" x14ac:dyDescent="0.2">
      <c r="AD2174" s="122" t="s">
        <v>88</v>
      </c>
      <c r="AE2174" s="40">
        <f>_xll.qlInterestRateIndexFixingDate($AA$21,AF2174)</f>
        <v>54634</v>
      </c>
      <c r="AF2174" s="40">
        <f>_xll.qlCalendarAdvance(calendar,$AF2173,AD2174,,,trigger)</f>
        <v>54638</v>
      </c>
      <c r="AG2174" s="40">
        <f>_xll.qlInterestRateIndexMaturity($AA$21,AF2174,)</f>
        <v>54730</v>
      </c>
      <c r="AH2174" s="43" t="e">
        <f>_xll.qlTenorBasisValue(TenorBasis3M,AF2174,_xll.ohTrigger(trigger,$AA$36))</f>
        <v>#NUM!</v>
      </c>
      <c r="AI2174" s="90" t="e">
        <f>_xll.qlTenorBasisForwardRate(TenorBasis3M,AF2174,_xll.ohTrigger(trigger,$AA$36))</f>
        <v>#NUM!</v>
      </c>
      <c r="AJ2174" s="90">
        <f>_xll.qlIndexFixing($AA$21,$AE2174,TRUE,_xll.ohTrigger(trigger))</f>
        <v>1.5599828406645365E-2</v>
      </c>
      <c r="AK2174" s="43" t="e">
        <f>_xll.qlIndexFixing($AA$6,$AE2174,TRUE,trigger)</f>
        <v>#NUM!</v>
      </c>
      <c r="AL2174" s="45" t="e">
        <f t="shared" si="49"/>
        <v>#NUM!</v>
      </c>
    </row>
    <row r="2175" spans="30:38" x14ac:dyDescent="0.2">
      <c r="AD2175" s="122" t="s">
        <v>88</v>
      </c>
      <c r="AE2175" s="40">
        <f>_xll.qlInterestRateIndexFixingDate($AA$21,AF2175)</f>
        <v>54641</v>
      </c>
      <c r="AF2175" s="40">
        <f>_xll.qlCalendarAdvance(calendar,$AF2174,AD2175,,,trigger)</f>
        <v>54645</v>
      </c>
      <c r="AG2175" s="40">
        <f>_xll.qlInterestRateIndexMaturity($AA$21,AF2175,)</f>
        <v>54737</v>
      </c>
      <c r="AH2175" s="43" t="e">
        <f>_xll.qlTenorBasisValue(TenorBasis3M,AF2175,_xll.ohTrigger(trigger,$AA$36))</f>
        <v>#NUM!</v>
      </c>
      <c r="AI2175" s="90" t="e">
        <f>_xll.qlTenorBasisForwardRate(TenorBasis3M,AF2175,_xll.ohTrigger(trigger,$AA$36))</f>
        <v>#NUM!</v>
      </c>
      <c r="AJ2175" s="90">
        <f>_xll.qlIndexFixing($AA$21,$AE2175,TRUE,_xll.ohTrigger(trigger))</f>
        <v>1.5597784342196358E-2</v>
      </c>
      <c r="AK2175" s="43" t="e">
        <f>_xll.qlIndexFixing($AA$6,$AE2175,TRUE,trigger)</f>
        <v>#NUM!</v>
      </c>
      <c r="AL2175" s="45" t="e">
        <f t="shared" si="49"/>
        <v>#NUM!</v>
      </c>
    </row>
    <row r="2176" spans="30:38" x14ac:dyDescent="0.2">
      <c r="AD2176" s="122" t="s">
        <v>88</v>
      </c>
      <c r="AE2176" s="40">
        <f>_xll.qlInterestRateIndexFixingDate($AA$21,AF2176)</f>
        <v>54648</v>
      </c>
      <c r="AF2176" s="40">
        <f>_xll.qlCalendarAdvance(calendar,$AF2175,AD2176,,,trigger)</f>
        <v>54652</v>
      </c>
      <c r="AG2176" s="40">
        <f>_xll.qlInterestRateIndexMaturity($AA$21,AF2176,)</f>
        <v>54744</v>
      </c>
      <c r="AH2176" s="43" t="e">
        <f>_xll.qlTenorBasisValue(TenorBasis3M,AF2176,_xll.ohTrigger(trigger,$AA$36))</f>
        <v>#NUM!</v>
      </c>
      <c r="AI2176" s="90" t="e">
        <f>_xll.qlTenorBasisForwardRate(TenorBasis3M,AF2176,_xll.ohTrigger(trigger,$AA$36))</f>
        <v>#NUM!</v>
      </c>
      <c r="AJ2176" s="90">
        <f>_xll.qlIndexFixing($AA$21,$AE2176,TRUE,_xll.ohTrigger(trigger))</f>
        <v>1.559570775654336E-2</v>
      </c>
      <c r="AK2176" s="43" t="e">
        <f>_xll.qlIndexFixing($AA$6,$AE2176,TRUE,trigger)</f>
        <v>#NUM!</v>
      </c>
      <c r="AL2176" s="45" t="e">
        <f t="shared" si="49"/>
        <v>#NUM!</v>
      </c>
    </row>
    <row r="2177" spans="30:38" x14ac:dyDescent="0.2">
      <c r="AD2177" s="122" t="s">
        <v>88</v>
      </c>
      <c r="AE2177" s="40">
        <f>_xll.qlInterestRateIndexFixingDate($AA$21,AF2177)</f>
        <v>54655</v>
      </c>
      <c r="AF2177" s="40">
        <f>_xll.qlCalendarAdvance(calendar,$AF2176,AD2177,,,trigger)</f>
        <v>54659</v>
      </c>
      <c r="AG2177" s="40">
        <f>_xll.qlInterestRateIndexMaturity($AA$21,AF2177,)</f>
        <v>54751</v>
      </c>
      <c r="AH2177" s="43" t="e">
        <f>_xll.qlTenorBasisValue(TenorBasis3M,AF2177,_xll.ohTrigger(trigger,$AA$36))</f>
        <v>#NUM!</v>
      </c>
      <c r="AI2177" s="90" t="e">
        <f>_xll.qlTenorBasisForwardRate(TenorBasis3M,AF2177,_xll.ohTrigger(trigger,$AA$36))</f>
        <v>#NUM!</v>
      </c>
      <c r="AJ2177" s="90">
        <f>_xll.qlIndexFixing($AA$21,$AE2177,TRUE,_xll.ohTrigger(trigger))</f>
        <v>1.5593598649740243E-2</v>
      </c>
      <c r="AK2177" s="43" t="e">
        <f>_xll.qlIndexFixing($AA$6,$AE2177,TRUE,trigger)</f>
        <v>#NUM!</v>
      </c>
      <c r="AL2177" s="45" t="e">
        <f t="shared" si="49"/>
        <v>#NUM!</v>
      </c>
    </row>
    <row r="2178" spans="30:38" x14ac:dyDescent="0.2">
      <c r="AD2178" s="122" t="s">
        <v>88</v>
      </c>
      <c r="AE2178" s="40">
        <f>_xll.qlInterestRateIndexFixingDate($AA$21,AF2178)</f>
        <v>54662</v>
      </c>
      <c r="AF2178" s="40">
        <f>_xll.qlCalendarAdvance(calendar,$AF2177,AD2178,,,trigger)</f>
        <v>54666</v>
      </c>
      <c r="AG2178" s="40">
        <f>_xll.qlInterestRateIndexMaturity($AA$21,AF2178,)</f>
        <v>54757</v>
      </c>
      <c r="AH2178" s="43" t="e">
        <f>_xll.qlTenorBasisValue(TenorBasis3M,AF2178,_xll.ohTrigger(trigger,$AA$36))</f>
        <v>#NUM!</v>
      </c>
      <c r="AI2178" s="90" t="e">
        <f>_xll.qlTenorBasisForwardRate(TenorBasis3M,AF2178,_xll.ohTrigger(trigger,$AA$36))</f>
        <v>#NUM!</v>
      </c>
      <c r="AJ2178" s="90">
        <f>_xll.qlIndexFixing($AA$21,$AE2178,TRUE,_xll.ohTrigger(trigger))</f>
        <v>1.5591278950233999E-2</v>
      </c>
      <c r="AK2178" s="43" t="e">
        <f>_xll.qlIndexFixing($AA$6,$AE2178,TRUE,trigger)</f>
        <v>#NUM!</v>
      </c>
      <c r="AL2178" s="45" t="e">
        <f t="shared" si="49"/>
        <v>#NUM!</v>
      </c>
    </row>
    <row r="2179" spans="30:38" x14ac:dyDescent="0.2">
      <c r="AD2179" s="122" t="s">
        <v>88</v>
      </c>
      <c r="AE2179" s="40">
        <f>_xll.qlInterestRateIndexFixingDate($AA$21,AF2179)</f>
        <v>54669</v>
      </c>
      <c r="AF2179" s="40">
        <f>_xll.qlCalendarAdvance(calendar,$AF2178,AD2179,,,trigger)</f>
        <v>54673</v>
      </c>
      <c r="AG2179" s="40">
        <f>_xll.qlInterestRateIndexMaturity($AA$21,AF2179,)</f>
        <v>54764</v>
      </c>
      <c r="AH2179" s="43" t="e">
        <f>_xll.qlTenorBasisValue(TenorBasis3M,AF2179,_xll.ohTrigger(trigger,$AA$36))</f>
        <v>#NUM!</v>
      </c>
      <c r="AI2179" s="90" t="e">
        <f>_xll.qlTenorBasisForwardRate(TenorBasis3M,AF2179,_xll.ohTrigger(trigger,$AA$36))</f>
        <v>#NUM!</v>
      </c>
      <c r="AJ2179" s="90">
        <f>_xll.qlIndexFixing($AA$21,$AE2179,TRUE,_xll.ohTrigger(trigger))</f>
        <v>1.5589107218079011E-2</v>
      </c>
      <c r="AK2179" s="43" t="e">
        <f>_xll.qlIndexFixing($AA$6,$AE2179,TRUE,trigger)</f>
        <v>#NUM!</v>
      </c>
      <c r="AL2179" s="45" t="e">
        <f t="shared" si="49"/>
        <v>#NUM!</v>
      </c>
    </row>
    <row r="2180" spans="30:38" x14ac:dyDescent="0.2">
      <c r="AD2180" s="122" t="s">
        <v>88</v>
      </c>
      <c r="AE2180" s="40">
        <f>_xll.qlInterestRateIndexFixingDate($AA$21,AF2180)</f>
        <v>54676</v>
      </c>
      <c r="AF2180" s="40">
        <f>_xll.qlCalendarAdvance(calendar,$AF2179,AD2180,,,trigger)</f>
        <v>54680</v>
      </c>
      <c r="AG2180" s="40">
        <f>_xll.qlInterestRateIndexMaturity($AA$21,AF2180,)</f>
        <v>54771</v>
      </c>
      <c r="AH2180" s="43" t="e">
        <f>_xll.qlTenorBasisValue(TenorBasis3M,AF2180,_xll.ohTrigger(trigger,$AA$36))</f>
        <v>#NUM!</v>
      </c>
      <c r="AI2180" s="90" t="e">
        <f>_xll.qlTenorBasisForwardRate(TenorBasis3M,AF2180,_xll.ohTrigger(trigger,$AA$36))</f>
        <v>#NUM!</v>
      </c>
      <c r="AJ2180" s="90">
        <f>_xll.qlIndexFixing($AA$21,$AE2180,TRUE,_xll.ohTrigger(trigger))</f>
        <v>1.5586902966322945E-2</v>
      </c>
      <c r="AK2180" s="43" t="e">
        <f>_xll.qlIndexFixing($AA$6,$AE2180,TRUE,trigger)</f>
        <v>#NUM!</v>
      </c>
      <c r="AL2180" s="45" t="e">
        <f t="shared" ref="AL2180:AL2243" si="50">(AJ2180-AK2180)*10000</f>
        <v>#NUM!</v>
      </c>
    </row>
    <row r="2181" spans="30:38" x14ac:dyDescent="0.2">
      <c r="AD2181" s="122" t="s">
        <v>88</v>
      </c>
      <c r="AE2181" s="40">
        <f>_xll.qlInterestRateIndexFixingDate($AA$21,AF2181)</f>
        <v>54683</v>
      </c>
      <c r="AF2181" s="40">
        <f>_xll.qlCalendarAdvance(calendar,$AF2180,AD2181,,,trigger)</f>
        <v>54687</v>
      </c>
      <c r="AG2181" s="40">
        <f>_xll.qlInterestRateIndexMaturity($AA$21,AF2181,)</f>
        <v>54778</v>
      </c>
      <c r="AH2181" s="43" t="e">
        <f>_xll.qlTenorBasisValue(TenorBasis3M,AF2181,_xll.ohTrigger(trigger,$AA$36))</f>
        <v>#NUM!</v>
      </c>
      <c r="AI2181" s="90" t="e">
        <f>_xll.qlTenorBasisForwardRate(TenorBasis3M,AF2181,_xll.ohTrigger(trigger,$AA$36))</f>
        <v>#NUM!</v>
      </c>
      <c r="AJ2181" s="90">
        <f>_xll.qlIndexFixing($AA$21,$AE2181,TRUE,_xll.ohTrigger(trigger))</f>
        <v>1.5584666195016748E-2</v>
      </c>
      <c r="AK2181" s="43" t="e">
        <f>_xll.qlIndexFixing($AA$6,$AE2181,TRUE,trigger)</f>
        <v>#NUM!</v>
      </c>
      <c r="AL2181" s="45" t="e">
        <f t="shared" si="50"/>
        <v>#NUM!</v>
      </c>
    </row>
    <row r="2182" spans="30:38" x14ac:dyDescent="0.2">
      <c r="AD2182" s="122" t="s">
        <v>88</v>
      </c>
      <c r="AE2182" s="40">
        <f>_xll.qlInterestRateIndexFixingDate($AA$21,AF2182)</f>
        <v>54690</v>
      </c>
      <c r="AF2182" s="40">
        <f>_xll.qlCalendarAdvance(calendar,$AF2181,AD2182,,,trigger)</f>
        <v>54694</v>
      </c>
      <c r="AG2182" s="40">
        <f>_xll.qlInterestRateIndexMaturity($AA$21,AF2182,)</f>
        <v>54785</v>
      </c>
      <c r="AH2182" s="43" t="e">
        <f>_xll.qlTenorBasisValue(TenorBasis3M,AF2182,_xll.ohTrigger(trigger,$AA$36))</f>
        <v>#NUM!</v>
      </c>
      <c r="AI2182" s="90" t="e">
        <f>_xll.qlTenorBasisForwardRate(TenorBasis3M,AF2182,_xll.ohTrigger(trigger,$AA$36))</f>
        <v>#NUM!</v>
      </c>
      <c r="AJ2182" s="90">
        <f>_xll.qlIndexFixing($AA$21,$AE2182,TRUE,_xll.ohTrigger(trigger))</f>
        <v>1.5582396904218398E-2</v>
      </c>
      <c r="AK2182" s="43" t="e">
        <f>_xll.qlIndexFixing($AA$6,$AE2182,TRUE,trigger)</f>
        <v>#NUM!</v>
      </c>
      <c r="AL2182" s="45" t="e">
        <f t="shared" si="50"/>
        <v>#NUM!</v>
      </c>
    </row>
    <row r="2183" spans="30:38" x14ac:dyDescent="0.2">
      <c r="AD2183" s="122" t="s">
        <v>88</v>
      </c>
      <c r="AE2183" s="40">
        <f>_xll.qlInterestRateIndexFixingDate($AA$21,AF2183)</f>
        <v>54697</v>
      </c>
      <c r="AF2183" s="40">
        <f>_xll.qlCalendarAdvance(calendar,$AF2182,AD2183,,,trigger)</f>
        <v>54701</v>
      </c>
      <c r="AG2183" s="40">
        <f>_xll.qlInterestRateIndexMaturity($AA$21,AF2183,)</f>
        <v>54793</v>
      </c>
      <c r="AH2183" s="43" t="e">
        <f>_xll.qlTenorBasisValue(TenorBasis3M,AF2183,_xll.ohTrigger(trigger,$AA$36))</f>
        <v>#NUM!</v>
      </c>
      <c r="AI2183" s="90" t="e">
        <f>_xll.qlTenorBasisForwardRate(TenorBasis3M,AF2183,_xll.ohTrigger(trigger,$AA$36))</f>
        <v>#NUM!</v>
      </c>
      <c r="AJ2183" s="90">
        <f>_xll.qlIndexFixing($AA$21,$AE2183,TRUE,_xll.ohTrigger(trigger))</f>
        <v>1.5580261067738795E-2</v>
      </c>
      <c r="AK2183" s="43" t="e">
        <f>_xll.qlIndexFixing($AA$6,$AE2183,TRUE,trigger)</f>
        <v>#NUM!</v>
      </c>
      <c r="AL2183" s="45" t="e">
        <f t="shared" si="50"/>
        <v>#NUM!</v>
      </c>
    </row>
    <row r="2184" spans="30:38" x14ac:dyDescent="0.2">
      <c r="AD2184" s="122" t="s">
        <v>88</v>
      </c>
      <c r="AE2184" s="40">
        <f>_xll.qlInterestRateIndexFixingDate($AA$21,AF2184)</f>
        <v>54704</v>
      </c>
      <c r="AF2184" s="40">
        <f>_xll.qlCalendarAdvance(calendar,$AF2183,AD2184,,,trigger)</f>
        <v>54708</v>
      </c>
      <c r="AG2184" s="40">
        <f>_xll.qlInterestRateIndexMaturity($AA$21,AF2184,)</f>
        <v>54800</v>
      </c>
      <c r="AH2184" s="43" t="e">
        <f>_xll.qlTenorBasisValue(TenorBasis3M,AF2184,_xll.ohTrigger(trigger,$AA$36))</f>
        <v>#NUM!</v>
      </c>
      <c r="AI2184" s="90" t="e">
        <f>_xll.qlTenorBasisForwardRate(TenorBasis3M,AF2184,_xll.ohTrigger(trigger,$AA$36))</f>
        <v>#NUM!</v>
      </c>
      <c r="AJ2184" s="90">
        <f>_xll.qlIndexFixing($AA$21,$AE2184,TRUE,_xll.ohTrigger(trigger))</f>
        <v>1.5577924314389716E-2</v>
      </c>
      <c r="AK2184" s="43" t="e">
        <f>_xll.qlIndexFixing($AA$6,$AE2184,TRUE,trigger)</f>
        <v>#NUM!</v>
      </c>
      <c r="AL2184" s="45" t="e">
        <f t="shared" si="50"/>
        <v>#NUM!</v>
      </c>
    </row>
    <row r="2185" spans="30:38" x14ac:dyDescent="0.2">
      <c r="AD2185" s="122" t="s">
        <v>88</v>
      </c>
      <c r="AE2185" s="40">
        <f>_xll.qlInterestRateIndexFixingDate($AA$21,AF2185)</f>
        <v>54711</v>
      </c>
      <c r="AF2185" s="40">
        <f>_xll.qlCalendarAdvance(calendar,$AF2184,AD2185,,,trigger)</f>
        <v>54715</v>
      </c>
      <c r="AG2185" s="40">
        <f>_xll.qlInterestRateIndexMaturity($AA$21,AF2185,)</f>
        <v>54807</v>
      </c>
      <c r="AH2185" s="43" t="e">
        <f>_xll.qlTenorBasisValue(TenorBasis3M,AF2185,_xll.ohTrigger(trigger,$AA$36))</f>
        <v>#NUM!</v>
      </c>
      <c r="AI2185" s="90" t="e">
        <f>_xll.qlTenorBasisForwardRate(TenorBasis3M,AF2185,_xll.ohTrigger(trigger,$AA$36))</f>
        <v>#NUM!</v>
      </c>
      <c r="AJ2185" s="90">
        <f>_xll.qlIndexFixing($AA$21,$AE2185,TRUE,_xll.ohTrigger(trigger))</f>
        <v>1.5575555040331901E-2</v>
      </c>
      <c r="AK2185" s="43" t="e">
        <f>_xll.qlIndexFixing($AA$6,$AE2185,TRUE,trigger)</f>
        <v>#NUM!</v>
      </c>
      <c r="AL2185" s="45" t="e">
        <f t="shared" si="50"/>
        <v>#NUM!</v>
      </c>
    </row>
    <row r="2186" spans="30:38" x14ac:dyDescent="0.2">
      <c r="AD2186" s="122" t="s">
        <v>88</v>
      </c>
      <c r="AE2186" s="40">
        <f>_xll.qlInterestRateIndexFixingDate($AA$21,AF2186)</f>
        <v>54718</v>
      </c>
      <c r="AF2186" s="40">
        <f>_xll.qlCalendarAdvance(calendar,$AF2185,AD2186,,,trigger)</f>
        <v>54722</v>
      </c>
      <c r="AG2186" s="40">
        <f>_xll.qlInterestRateIndexMaturity($AA$21,AF2186,)</f>
        <v>54814</v>
      </c>
      <c r="AH2186" s="43" t="e">
        <f>_xll.qlTenorBasisValue(TenorBasis3M,AF2186,_xll.ohTrigger(trigger,$AA$36))</f>
        <v>#NUM!</v>
      </c>
      <c r="AI2186" s="90" t="e">
        <f>_xll.qlTenorBasisForwardRate(TenorBasis3M,AF2186,_xll.ohTrigger(trigger,$AA$36))</f>
        <v>#NUM!</v>
      </c>
      <c r="AJ2186" s="90">
        <f>_xll.qlIndexFixing($AA$21,$AE2186,TRUE,_xll.ohTrigger(trigger))</f>
        <v>1.5573153245623566E-2</v>
      </c>
      <c r="AK2186" s="43" t="e">
        <f>_xll.qlIndexFixing($AA$6,$AE2186,TRUE,trigger)</f>
        <v>#NUM!</v>
      </c>
      <c r="AL2186" s="45" t="e">
        <f t="shared" si="50"/>
        <v>#NUM!</v>
      </c>
    </row>
    <row r="2187" spans="30:38" x14ac:dyDescent="0.2">
      <c r="AD2187" s="122" t="s">
        <v>88</v>
      </c>
      <c r="AE2187" s="40">
        <f>_xll.qlInterestRateIndexFixingDate($AA$21,AF2187)</f>
        <v>54725</v>
      </c>
      <c r="AF2187" s="40">
        <f>_xll.qlCalendarAdvance(calendar,$AF2186,AD2187,,,trigger)</f>
        <v>54729</v>
      </c>
      <c r="AG2187" s="40">
        <f>_xll.qlInterestRateIndexMaturity($AA$21,AF2187,)</f>
        <v>54821</v>
      </c>
      <c r="AH2187" s="43" t="e">
        <f>_xll.qlTenorBasisValue(TenorBasis3M,AF2187,_xll.ohTrigger(trigger,$AA$36))</f>
        <v>#NUM!</v>
      </c>
      <c r="AI2187" s="90" t="e">
        <f>_xll.qlTenorBasisForwardRate(TenorBasis3M,AF2187,_xll.ohTrigger(trigger,$AA$36))</f>
        <v>#NUM!</v>
      </c>
      <c r="AJ2187" s="90">
        <f>_xll.qlIndexFixing($AA$21,$AE2187,TRUE,_xll.ohTrigger(trigger))</f>
        <v>1.5570718930324662E-2</v>
      </c>
      <c r="AK2187" s="43" t="e">
        <f>_xll.qlIndexFixing($AA$6,$AE2187,TRUE,trigger)</f>
        <v>#NUM!</v>
      </c>
      <c r="AL2187" s="45" t="e">
        <f t="shared" si="50"/>
        <v>#NUM!</v>
      </c>
    </row>
    <row r="2188" spans="30:38" x14ac:dyDescent="0.2">
      <c r="AD2188" s="122" t="s">
        <v>88</v>
      </c>
      <c r="AE2188" s="40">
        <f>_xll.qlInterestRateIndexFixingDate($AA$21,AF2188)</f>
        <v>54732</v>
      </c>
      <c r="AF2188" s="40">
        <f>_xll.qlCalendarAdvance(calendar,$AF2187,AD2188,,,trigger)</f>
        <v>54736</v>
      </c>
      <c r="AG2188" s="40">
        <f>_xll.qlInterestRateIndexMaturity($AA$21,AF2188,)</f>
        <v>54828</v>
      </c>
      <c r="AH2188" s="43" t="e">
        <f>_xll.qlTenorBasisValue(TenorBasis3M,AF2188,_xll.ohTrigger(trigger,$AA$36))</f>
        <v>#NUM!</v>
      </c>
      <c r="AI2188" s="90" t="e">
        <f>_xll.qlTenorBasisForwardRate(TenorBasis3M,AF2188,_xll.ohTrigger(trigger,$AA$36))</f>
        <v>#NUM!</v>
      </c>
      <c r="AJ2188" s="90">
        <f>_xll.qlIndexFixing($AA$21,$AE2188,TRUE,_xll.ohTrigger(trigger))</f>
        <v>1.5568252094494273E-2</v>
      </c>
      <c r="AK2188" s="43" t="e">
        <f>_xll.qlIndexFixing($AA$6,$AE2188,TRUE,trigger)</f>
        <v>#NUM!</v>
      </c>
      <c r="AL2188" s="45" t="e">
        <f t="shared" si="50"/>
        <v>#NUM!</v>
      </c>
    </row>
    <row r="2189" spans="30:38" x14ac:dyDescent="0.2">
      <c r="AD2189" s="122" t="s">
        <v>88</v>
      </c>
      <c r="AE2189" s="40">
        <f>_xll.qlInterestRateIndexFixingDate($AA$21,AF2189)</f>
        <v>54739</v>
      </c>
      <c r="AF2189" s="40">
        <f>_xll.qlCalendarAdvance(calendar,$AF2188,AD2189,,,trigger)</f>
        <v>54743</v>
      </c>
      <c r="AG2189" s="40">
        <f>_xll.qlInterestRateIndexMaturity($AA$21,AF2189,)</f>
        <v>54835</v>
      </c>
      <c r="AH2189" s="43" t="e">
        <f>_xll.qlTenorBasisValue(TenorBasis3M,AF2189,_xll.ohTrigger(trigger,$AA$36))</f>
        <v>#NUM!</v>
      </c>
      <c r="AI2189" s="90" t="e">
        <f>_xll.qlTenorBasisForwardRate(TenorBasis3M,AF2189,_xll.ohTrigger(trigger,$AA$36))</f>
        <v>#NUM!</v>
      </c>
      <c r="AJ2189" s="90">
        <f>_xll.qlIndexFixing($AA$21,$AE2189,TRUE,_xll.ohTrigger(trigger))</f>
        <v>1.5565752738196697E-2</v>
      </c>
      <c r="AK2189" s="43" t="e">
        <f>_xll.qlIndexFixing($AA$6,$AE2189,TRUE,trigger)</f>
        <v>#NUM!</v>
      </c>
      <c r="AL2189" s="45" t="e">
        <f t="shared" si="50"/>
        <v>#NUM!</v>
      </c>
    </row>
    <row r="2190" spans="30:38" x14ac:dyDescent="0.2">
      <c r="AD2190" s="122" t="s">
        <v>88</v>
      </c>
      <c r="AE2190" s="40">
        <f>_xll.qlInterestRateIndexFixingDate($AA$21,AF2190)</f>
        <v>54746</v>
      </c>
      <c r="AF2190" s="40">
        <f>_xll.qlCalendarAdvance(calendar,$AF2189,AD2190,,,trigger)</f>
        <v>54750</v>
      </c>
      <c r="AG2190" s="40">
        <f>_xll.qlInterestRateIndexMaturity($AA$21,AF2190,)</f>
        <v>54842</v>
      </c>
      <c r="AH2190" s="43" t="e">
        <f>_xll.qlTenorBasisValue(TenorBasis3M,AF2190,_xll.ohTrigger(trigger,$AA$36))</f>
        <v>#NUM!</v>
      </c>
      <c r="AI2190" s="90" t="e">
        <f>_xll.qlTenorBasisForwardRate(TenorBasis3M,AF2190,_xll.ohTrigger(trigger,$AA$36))</f>
        <v>#NUM!</v>
      </c>
      <c r="AJ2190" s="90">
        <f>_xll.qlIndexFixing($AA$21,$AE2190,TRUE,_xll.ohTrigger(trigger))</f>
        <v>1.5563220861491013E-2</v>
      </c>
      <c r="AK2190" s="43" t="e">
        <f>_xll.qlIndexFixing($AA$6,$AE2190,TRUE,trigger)</f>
        <v>#NUM!</v>
      </c>
      <c r="AL2190" s="45" t="e">
        <f t="shared" si="50"/>
        <v>#NUM!</v>
      </c>
    </row>
    <row r="2191" spans="30:38" x14ac:dyDescent="0.2">
      <c r="AD2191" s="122" t="s">
        <v>88</v>
      </c>
      <c r="AE2191" s="40">
        <f>_xll.qlInterestRateIndexFixingDate($AA$21,AF2191)</f>
        <v>54753</v>
      </c>
      <c r="AF2191" s="40">
        <f>_xll.qlCalendarAdvance(calendar,$AF2190,AD2191,,,trigger)</f>
        <v>54757</v>
      </c>
      <c r="AG2191" s="40">
        <f>_xll.qlInterestRateIndexMaturity($AA$21,AF2191,)</f>
        <v>54847</v>
      </c>
      <c r="AH2191" s="43" t="e">
        <f>_xll.qlTenorBasisValue(TenorBasis3M,AF2191,_xll.ohTrigger(trigger,$AA$36))</f>
        <v>#NUM!</v>
      </c>
      <c r="AI2191" s="90" t="e">
        <f>_xll.qlTenorBasisForwardRate(TenorBasis3M,AF2191,_xll.ohTrigger(trigger,$AA$36))</f>
        <v>#NUM!</v>
      </c>
      <c r="AJ2191" s="90">
        <f>_xll.qlIndexFixing($AA$21,$AE2191,TRUE,_xll.ohTrigger(trigger))</f>
        <v>1.5560363146174261E-2</v>
      </c>
      <c r="AK2191" s="43" t="e">
        <f>_xll.qlIndexFixing($AA$6,$AE2191,TRUE,trigger)</f>
        <v>#NUM!</v>
      </c>
      <c r="AL2191" s="45" t="e">
        <f t="shared" si="50"/>
        <v>#NUM!</v>
      </c>
    </row>
    <row r="2192" spans="30:38" x14ac:dyDescent="0.2">
      <c r="AD2192" s="122" t="s">
        <v>88</v>
      </c>
      <c r="AE2192" s="40">
        <f>_xll.qlInterestRateIndexFixingDate($AA$21,AF2192)</f>
        <v>54760</v>
      </c>
      <c r="AF2192" s="40">
        <f>_xll.qlCalendarAdvance(calendar,$AF2191,AD2192,,,trigger)</f>
        <v>54764</v>
      </c>
      <c r="AG2192" s="40">
        <f>_xll.qlInterestRateIndexMaturity($AA$21,AF2192,)</f>
        <v>54854</v>
      </c>
      <c r="AH2192" s="43" t="e">
        <f>_xll.qlTenorBasisValue(TenorBasis3M,AF2192,_xll.ohTrigger(trigger,$AA$36))</f>
        <v>#NUM!</v>
      </c>
      <c r="AI2192" s="90" t="e">
        <f>_xll.qlTenorBasisForwardRate(TenorBasis3M,AF2192,_xll.ohTrigger(trigger,$AA$36))</f>
        <v>#NUM!</v>
      </c>
      <c r="AJ2192" s="90">
        <f>_xll.qlIndexFixing($AA$21,$AE2192,TRUE,_xll.ohTrigger(trigger))</f>
        <v>1.5557771098216655E-2</v>
      </c>
      <c r="AK2192" s="43" t="e">
        <f>_xll.qlIndexFixing($AA$6,$AE2192,TRUE,trigger)</f>
        <v>#NUM!</v>
      </c>
      <c r="AL2192" s="45" t="e">
        <f t="shared" si="50"/>
        <v>#NUM!</v>
      </c>
    </row>
    <row r="2193" spans="30:38" x14ac:dyDescent="0.2">
      <c r="AD2193" s="122" t="s">
        <v>88</v>
      </c>
      <c r="AE2193" s="40">
        <f>_xll.qlInterestRateIndexFixingDate($AA$21,AF2193)</f>
        <v>54767</v>
      </c>
      <c r="AF2193" s="40">
        <f>_xll.qlCalendarAdvance(calendar,$AF2192,AD2193,,,trigger)</f>
        <v>54771</v>
      </c>
      <c r="AG2193" s="40">
        <f>_xll.qlInterestRateIndexMaturity($AA$21,AF2193,)</f>
        <v>54861</v>
      </c>
      <c r="AH2193" s="43" t="e">
        <f>_xll.qlTenorBasisValue(TenorBasis3M,AF2193,_xll.ohTrigger(trigger,$AA$36))</f>
        <v>#NUM!</v>
      </c>
      <c r="AI2193" s="90" t="e">
        <f>_xll.qlTenorBasisForwardRate(TenorBasis3M,AF2193,_xll.ohTrigger(trigger,$AA$36))</f>
        <v>#NUM!</v>
      </c>
      <c r="AJ2193" s="90">
        <f>_xll.qlIndexFixing($AA$21,$AE2193,TRUE,_xll.ohTrigger(trigger))</f>
        <v>1.5555146532802766E-2</v>
      </c>
      <c r="AK2193" s="43" t="e">
        <f>_xll.qlIndexFixing($AA$6,$AE2193,TRUE,trigger)</f>
        <v>#NUM!</v>
      </c>
      <c r="AL2193" s="45" t="e">
        <f t="shared" si="50"/>
        <v>#NUM!</v>
      </c>
    </row>
    <row r="2194" spans="30:38" x14ac:dyDescent="0.2">
      <c r="AD2194" s="122" t="s">
        <v>88</v>
      </c>
      <c r="AE2194" s="40">
        <f>_xll.qlInterestRateIndexFixingDate($AA$21,AF2194)</f>
        <v>54774</v>
      </c>
      <c r="AF2194" s="40">
        <f>_xll.qlCalendarAdvance(calendar,$AF2193,AD2194,,,trigger)</f>
        <v>54778</v>
      </c>
      <c r="AG2194" s="40">
        <f>_xll.qlInterestRateIndexMaturity($AA$21,AF2194,)</f>
        <v>54868</v>
      </c>
      <c r="AH2194" s="43" t="e">
        <f>_xll.qlTenorBasisValue(TenorBasis3M,AF2194,_xll.ohTrigger(trigger,$AA$36))</f>
        <v>#NUM!</v>
      </c>
      <c r="AI2194" s="90" t="e">
        <f>_xll.qlTenorBasisForwardRate(TenorBasis3M,AF2194,_xll.ohTrigger(trigger,$AA$36))</f>
        <v>#NUM!</v>
      </c>
      <c r="AJ2194" s="90">
        <f>_xll.qlIndexFixing($AA$21,$AE2194,TRUE,_xll.ohTrigger(trigger))</f>
        <v>1.5552489449993878E-2</v>
      </c>
      <c r="AK2194" s="43" t="e">
        <f>_xll.qlIndexFixing($AA$6,$AE2194,TRUE,trigger)</f>
        <v>#NUM!</v>
      </c>
      <c r="AL2194" s="45" t="e">
        <f t="shared" si="50"/>
        <v>#NUM!</v>
      </c>
    </row>
    <row r="2195" spans="30:38" x14ac:dyDescent="0.2">
      <c r="AD2195" s="122" t="s">
        <v>88</v>
      </c>
      <c r="AE2195" s="40">
        <f>_xll.qlInterestRateIndexFixingDate($AA$21,AF2195)</f>
        <v>54781</v>
      </c>
      <c r="AF2195" s="40">
        <f>_xll.qlCalendarAdvance(calendar,$AF2194,AD2195,,,trigger)</f>
        <v>54785</v>
      </c>
      <c r="AG2195" s="40">
        <f>_xll.qlInterestRateIndexMaturity($AA$21,AF2195,)</f>
        <v>54875</v>
      </c>
      <c r="AH2195" s="43" t="e">
        <f>_xll.qlTenorBasisValue(TenorBasis3M,AF2195,_xll.ohTrigger(trigger,$AA$36))</f>
        <v>#NUM!</v>
      </c>
      <c r="AI2195" s="90" t="e">
        <f>_xll.qlTenorBasisForwardRate(TenorBasis3M,AF2195,_xll.ohTrigger(trigger,$AA$36))</f>
        <v>#NUM!</v>
      </c>
      <c r="AJ2195" s="90">
        <f>_xll.qlIndexFixing($AA$21,$AE2195,TRUE,_xll.ohTrigger(trigger))</f>
        <v>1.5549799849855717E-2</v>
      </c>
      <c r="AK2195" s="43" t="e">
        <f>_xll.qlIndexFixing($AA$6,$AE2195,TRUE,trigger)</f>
        <v>#NUM!</v>
      </c>
      <c r="AL2195" s="45" t="e">
        <f t="shared" si="50"/>
        <v>#NUM!</v>
      </c>
    </row>
    <row r="2196" spans="30:38" x14ac:dyDescent="0.2">
      <c r="AD2196" s="122" t="s">
        <v>88</v>
      </c>
      <c r="AE2196" s="40">
        <f>_xll.qlInterestRateIndexFixingDate($AA$21,AF2196)</f>
        <v>54788</v>
      </c>
      <c r="AF2196" s="40">
        <f>_xll.qlCalendarAdvance(calendar,$AF2195,AD2196,,,trigger)</f>
        <v>54792</v>
      </c>
      <c r="AG2196" s="40">
        <f>_xll.qlInterestRateIndexMaturity($AA$21,AF2196,)</f>
        <v>54882</v>
      </c>
      <c r="AH2196" s="43" t="e">
        <f>_xll.qlTenorBasisValue(TenorBasis3M,AF2196,_xll.ohTrigger(trigger,$AA$36))</f>
        <v>#NUM!</v>
      </c>
      <c r="AI2196" s="90" t="e">
        <f>_xll.qlTenorBasisForwardRate(TenorBasis3M,AF2196,_xll.ohTrigger(trigger,$AA$36))</f>
        <v>#NUM!</v>
      </c>
      <c r="AJ2196" s="90">
        <f>_xll.qlIndexFixing($AA$21,$AE2196,TRUE,_xll.ohTrigger(trigger))</f>
        <v>1.5547077732453118E-2</v>
      </c>
      <c r="AK2196" s="43" t="e">
        <f>_xll.qlIndexFixing($AA$6,$AE2196,TRUE,trigger)</f>
        <v>#NUM!</v>
      </c>
      <c r="AL2196" s="45" t="e">
        <f t="shared" si="50"/>
        <v>#NUM!</v>
      </c>
    </row>
    <row r="2197" spans="30:38" x14ac:dyDescent="0.2">
      <c r="AD2197" s="122" t="s">
        <v>88</v>
      </c>
      <c r="AE2197" s="40">
        <f>_xll.qlInterestRateIndexFixingDate($AA$21,AF2197)</f>
        <v>54795</v>
      </c>
      <c r="AF2197" s="40">
        <f>_xll.qlCalendarAdvance(calendar,$AF2196,AD2197,,,trigger)</f>
        <v>54799</v>
      </c>
      <c r="AG2197" s="40">
        <f>_xll.qlInterestRateIndexMaturity($AA$21,AF2197,)</f>
        <v>54890</v>
      </c>
      <c r="AH2197" s="43" t="e">
        <f>_xll.qlTenorBasisValue(TenorBasis3M,AF2197,_xll.ohTrigger(trigger,$AA$36))</f>
        <v>#NUM!</v>
      </c>
      <c r="AI2197" s="90" t="e">
        <f>_xll.qlTenorBasisForwardRate(TenorBasis3M,AF2197,_xll.ohTrigger(trigger,$AA$36))</f>
        <v>#NUM!</v>
      </c>
      <c r="AJ2197" s="90">
        <f>_xll.qlIndexFixing($AA$21,$AE2197,TRUE,_xll.ohTrigger(trigger))</f>
        <v>1.5544455242741584E-2</v>
      </c>
      <c r="AK2197" s="43" t="e">
        <f>_xll.qlIndexFixing($AA$6,$AE2197,TRUE,trigger)</f>
        <v>#NUM!</v>
      </c>
      <c r="AL2197" s="45" t="e">
        <f t="shared" si="50"/>
        <v>#NUM!</v>
      </c>
    </row>
    <row r="2198" spans="30:38" x14ac:dyDescent="0.2">
      <c r="AD2198" s="122" t="s">
        <v>88</v>
      </c>
      <c r="AE2198" s="40">
        <f>_xll.qlInterestRateIndexFixingDate($AA$21,AF2198)</f>
        <v>54802</v>
      </c>
      <c r="AF2198" s="40">
        <f>_xll.qlCalendarAdvance(calendar,$AF2197,AD2198,,,trigger)</f>
        <v>54806</v>
      </c>
      <c r="AG2198" s="40">
        <f>_xll.qlInterestRateIndexMaturity($AA$21,AF2198,)</f>
        <v>54896</v>
      </c>
      <c r="AH2198" s="43" t="e">
        <f>_xll.qlTenorBasisValue(TenorBasis3M,AF2198,_xll.ohTrigger(trigger,$AA$36))</f>
        <v>#NUM!</v>
      </c>
      <c r="AI2198" s="90" t="e">
        <f>_xll.qlTenorBasisForwardRate(TenorBasis3M,AF2198,_xll.ohTrigger(trigger,$AA$36))</f>
        <v>#NUM!</v>
      </c>
      <c r="AJ2198" s="90">
        <f>_xll.qlIndexFixing($AA$21,$AE2198,TRUE,_xll.ohTrigger(trigger))</f>
        <v>1.5541535946121954E-2</v>
      </c>
      <c r="AK2198" s="43" t="e">
        <f>_xll.qlIndexFixing($AA$6,$AE2198,TRUE,trigger)</f>
        <v>#NUM!</v>
      </c>
      <c r="AL2198" s="45" t="e">
        <f t="shared" si="50"/>
        <v>#NUM!</v>
      </c>
    </row>
    <row r="2199" spans="30:38" x14ac:dyDescent="0.2">
      <c r="AD2199" s="122" t="s">
        <v>88</v>
      </c>
      <c r="AE2199" s="40">
        <f>_xll.qlInterestRateIndexFixingDate($AA$21,AF2199)</f>
        <v>54809</v>
      </c>
      <c r="AF2199" s="40">
        <f>_xll.qlCalendarAdvance(calendar,$AF2198,AD2199,,,trigger)</f>
        <v>54813</v>
      </c>
      <c r="AG2199" s="40">
        <f>_xll.qlInterestRateIndexMaturity($AA$21,AF2199,)</f>
        <v>54903</v>
      </c>
      <c r="AH2199" s="43" t="e">
        <f>_xll.qlTenorBasisValue(TenorBasis3M,AF2199,_xll.ohTrigger(trigger,$AA$36))</f>
        <v>#NUM!</v>
      </c>
      <c r="AI2199" s="90" t="e">
        <f>_xll.qlTenorBasisForwardRate(TenorBasis3M,AF2199,_xll.ohTrigger(trigger,$AA$36))</f>
        <v>#NUM!</v>
      </c>
      <c r="AJ2199" s="90">
        <f>_xll.qlIndexFixing($AA$21,$AE2199,TRUE,_xll.ohTrigger(trigger))</f>
        <v>1.5538716277326614E-2</v>
      </c>
      <c r="AK2199" s="43" t="e">
        <f>_xll.qlIndexFixing($AA$6,$AE2199,TRUE,trigger)</f>
        <v>#NUM!</v>
      </c>
      <c r="AL2199" s="45" t="e">
        <f t="shared" si="50"/>
        <v>#NUM!</v>
      </c>
    </row>
    <row r="2200" spans="30:38" x14ac:dyDescent="0.2">
      <c r="AD2200" s="122" t="s">
        <v>88</v>
      </c>
      <c r="AE2200" s="40">
        <f>_xll.qlInterestRateIndexFixingDate($AA$21,AF2200)</f>
        <v>54816</v>
      </c>
      <c r="AF2200" s="40">
        <f>_xll.qlCalendarAdvance(calendar,$AF2199,AD2200,,,trigger)</f>
        <v>54820</v>
      </c>
      <c r="AG2200" s="40">
        <f>_xll.qlInterestRateIndexMaturity($AA$21,AF2200,)</f>
        <v>54910</v>
      </c>
      <c r="AH2200" s="43" t="e">
        <f>_xll.qlTenorBasisValue(TenorBasis3M,AF2200,_xll.ohTrigger(trigger,$AA$36))</f>
        <v>#NUM!</v>
      </c>
      <c r="AI2200" s="90" t="e">
        <f>_xll.qlTenorBasisForwardRate(TenorBasis3M,AF2200,_xll.ohTrigger(trigger,$AA$36))</f>
        <v>#NUM!</v>
      </c>
      <c r="AJ2200" s="90">
        <f>_xll.qlIndexFixing($AA$21,$AE2200,TRUE,_xll.ohTrigger(trigger))</f>
        <v>1.5535864091536844E-2</v>
      </c>
      <c r="AK2200" s="43" t="e">
        <f>_xll.qlIndexFixing($AA$6,$AE2200,TRUE,trigger)</f>
        <v>#NUM!</v>
      </c>
      <c r="AL2200" s="45" t="e">
        <f t="shared" si="50"/>
        <v>#NUM!</v>
      </c>
    </row>
    <row r="2201" spans="30:38" x14ac:dyDescent="0.2">
      <c r="AD2201" s="122" t="s">
        <v>88</v>
      </c>
      <c r="AE2201" s="40">
        <f>_xll.qlInterestRateIndexFixingDate($AA$21,AF2201)</f>
        <v>54823</v>
      </c>
      <c r="AF2201" s="40">
        <f>_xll.qlCalendarAdvance(calendar,$AF2200,AD2201,,,trigger)</f>
        <v>54827</v>
      </c>
      <c r="AG2201" s="40">
        <f>_xll.qlInterestRateIndexMaturity($AA$21,AF2201,)</f>
        <v>54917</v>
      </c>
      <c r="AH2201" s="43" t="e">
        <f>_xll.qlTenorBasisValue(TenorBasis3M,AF2201,_xll.ohTrigger(trigger,$AA$36))</f>
        <v>#NUM!</v>
      </c>
      <c r="AI2201" s="90" t="e">
        <f>_xll.qlTenorBasisForwardRate(TenorBasis3M,AF2201,_xll.ohTrigger(trigger,$AA$36))</f>
        <v>#NUM!</v>
      </c>
      <c r="AJ2201" s="90">
        <f>_xll.qlIndexFixing($AA$21,$AE2201,TRUE,_xll.ohTrigger(trigger))</f>
        <v>1.5532979388821921E-2</v>
      </c>
      <c r="AK2201" s="43" t="e">
        <f>_xll.qlIndexFixing($AA$6,$AE2201,TRUE,trigger)</f>
        <v>#NUM!</v>
      </c>
      <c r="AL2201" s="45" t="e">
        <f t="shared" si="50"/>
        <v>#NUM!</v>
      </c>
    </row>
    <row r="2202" spans="30:38" x14ac:dyDescent="0.2">
      <c r="AD2202" s="122" t="s">
        <v>88</v>
      </c>
      <c r="AE2202" s="40">
        <f>_xll.qlInterestRateIndexFixingDate($AA$21,AF2202)</f>
        <v>54830</v>
      </c>
      <c r="AF2202" s="40">
        <f>_xll.qlCalendarAdvance(calendar,$AF2201,AD2202,,,trigger)</f>
        <v>54834</v>
      </c>
      <c r="AG2202" s="40">
        <f>_xll.qlInterestRateIndexMaturity($AA$21,AF2202,)</f>
        <v>54924</v>
      </c>
      <c r="AH2202" s="43" t="e">
        <f>_xll.qlTenorBasisValue(TenorBasis3M,AF2202,_xll.ohTrigger(trigger,$AA$36))</f>
        <v>#NUM!</v>
      </c>
      <c r="AI2202" s="90" t="e">
        <f>_xll.qlTenorBasisForwardRate(TenorBasis3M,AF2202,_xll.ohTrigger(trigger,$AA$36))</f>
        <v>#NUM!</v>
      </c>
      <c r="AJ2202" s="90">
        <f>_xll.qlIndexFixing($AA$21,$AE2202,TRUE,_xll.ohTrigger(trigger))</f>
        <v>1.5530062169252012E-2</v>
      </c>
      <c r="AK2202" s="43" t="e">
        <f>_xll.qlIndexFixing($AA$6,$AE2202,TRUE,trigger)</f>
        <v>#NUM!</v>
      </c>
      <c r="AL2202" s="45" t="e">
        <f t="shared" si="50"/>
        <v>#NUM!</v>
      </c>
    </row>
    <row r="2203" spans="30:38" x14ac:dyDescent="0.2">
      <c r="AD2203" s="122" t="s">
        <v>88</v>
      </c>
      <c r="AE2203" s="40">
        <f>_xll.qlInterestRateIndexFixingDate($AA$21,AF2203)</f>
        <v>54837</v>
      </c>
      <c r="AF2203" s="40">
        <f>_xll.qlCalendarAdvance(calendar,$AF2202,AD2203,,,trigger)</f>
        <v>54841</v>
      </c>
      <c r="AG2203" s="40">
        <f>_xll.qlInterestRateIndexMaturity($AA$21,AF2203,)</f>
        <v>54931</v>
      </c>
      <c r="AH2203" s="43" t="e">
        <f>_xll.qlTenorBasisValue(TenorBasis3M,AF2203,_xll.ohTrigger(trigger,$AA$36))</f>
        <v>#NUM!</v>
      </c>
      <c r="AI2203" s="90" t="e">
        <f>_xll.qlTenorBasisForwardRate(TenorBasis3M,AF2203,_xll.ohTrigger(trigger,$AA$36))</f>
        <v>#NUM!</v>
      </c>
      <c r="AJ2203" s="90">
        <f>_xll.qlIndexFixing($AA$21,$AE2203,TRUE,_xll.ohTrigger(trigger))</f>
        <v>1.5527112432896395E-2</v>
      </c>
      <c r="AK2203" s="43" t="e">
        <f>_xll.qlIndexFixing($AA$6,$AE2203,TRUE,trigger)</f>
        <v>#NUM!</v>
      </c>
      <c r="AL2203" s="45" t="e">
        <f t="shared" si="50"/>
        <v>#NUM!</v>
      </c>
    </row>
    <row r="2204" spans="30:38" x14ac:dyDescent="0.2">
      <c r="AD2204" s="122" t="s">
        <v>88</v>
      </c>
      <c r="AE2204" s="40">
        <f>_xll.qlInterestRateIndexFixingDate($AA$21,AF2204)</f>
        <v>54844</v>
      </c>
      <c r="AF2204" s="40">
        <f>_xll.qlCalendarAdvance(calendar,$AF2203,AD2204,,,trigger)</f>
        <v>54848</v>
      </c>
      <c r="AG2204" s="40">
        <f>_xll.qlInterestRateIndexMaturity($AA$21,AF2204,)</f>
        <v>54940</v>
      </c>
      <c r="AH2204" s="43" t="e">
        <f>_xll.qlTenorBasisValue(TenorBasis3M,AF2204,_xll.ohTrigger(trigger,$AA$36))</f>
        <v>#NUM!</v>
      </c>
      <c r="AI2204" s="90" t="e">
        <f>_xll.qlTenorBasisForwardRate(TenorBasis3M,AF2204,_xll.ohTrigger(trigger,$AA$36))</f>
        <v>#NUM!</v>
      </c>
      <c r="AJ2204" s="90">
        <f>_xll.qlIndexFixing($AA$21,$AE2204,TRUE,_xll.ohTrigger(trigger))</f>
        <v>1.5524359981550074E-2</v>
      </c>
      <c r="AK2204" s="43" t="e">
        <f>_xll.qlIndexFixing($AA$6,$AE2204,TRUE,trigger)</f>
        <v>#NUM!</v>
      </c>
      <c r="AL2204" s="45" t="e">
        <f t="shared" si="50"/>
        <v>#NUM!</v>
      </c>
    </row>
    <row r="2205" spans="30:38" x14ac:dyDescent="0.2">
      <c r="AD2205" s="122" t="s">
        <v>88</v>
      </c>
      <c r="AE2205" s="40">
        <f>_xll.qlInterestRateIndexFixingDate($AA$21,AF2205)</f>
        <v>54851</v>
      </c>
      <c r="AF2205" s="40">
        <f>_xll.qlCalendarAdvance(calendar,$AF2204,AD2205,,,trigger)</f>
        <v>54855</v>
      </c>
      <c r="AG2205" s="40">
        <f>_xll.qlInterestRateIndexMaturity($AA$21,AF2205,)</f>
        <v>54947</v>
      </c>
      <c r="AH2205" s="43" t="e">
        <f>_xll.qlTenorBasisValue(TenorBasis3M,AF2205,_xll.ohTrigger(trigger,$AA$36))</f>
        <v>#NUM!</v>
      </c>
      <c r="AI2205" s="90" t="e">
        <f>_xll.qlTenorBasisForwardRate(TenorBasis3M,AF2205,_xll.ohTrigger(trigger,$AA$36))</f>
        <v>#NUM!</v>
      </c>
      <c r="AJ2205" s="90">
        <f>_xll.qlIndexFixing($AA$21,$AE2205,TRUE,_xll.ohTrigger(trigger))</f>
        <v>1.5521340306736398E-2</v>
      </c>
      <c r="AK2205" s="43" t="e">
        <f>_xll.qlIndexFixing($AA$6,$AE2205,TRUE,trigger)</f>
        <v>#NUM!</v>
      </c>
      <c r="AL2205" s="45" t="e">
        <f t="shared" si="50"/>
        <v>#NUM!</v>
      </c>
    </row>
    <row r="2206" spans="30:38" x14ac:dyDescent="0.2">
      <c r="AD2206" s="122" t="s">
        <v>88</v>
      </c>
      <c r="AE2206" s="40">
        <f>_xll.qlInterestRateIndexFixingDate($AA$21,AF2206)</f>
        <v>54858</v>
      </c>
      <c r="AF2206" s="40">
        <f>_xll.qlCalendarAdvance(calendar,$AF2205,AD2206,,,trigger)</f>
        <v>54862</v>
      </c>
      <c r="AG2206" s="40">
        <f>_xll.qlInterestRateIndexMaturity($AA$21,AF2206,)</f>
        <v>54954</v>
      </c>
      <c r="AH2206" s="43" t="e">
        <f>_xll.qlTenorBasisValue(TenorBasis3M,AF2206,_xll.ohTrigger(trigger,$AA$36))</f>
        <v>#NUM!</v>
      </c>
      <c r="AI2206" s="90" t="e">
        <f>_xll.qlTenorBasisForwardRate(TenorBasis3M,AF2206,_xll.ohTrigger(trigger,$AA$36))</f>
        <v>#NUM!</v>
      </c>
      <c r="AJ2206" s="90">
        <f>_xll.qlIndexFixing($AA$21,$AE2206,TRUE,_xll.ohTrigger(trigger))</f>
        <v>1.5518288112618081E-2</v>
      </c>
      <c r="AK2206" s="43" t="e">
        <f>_xll.qlIndexFixing($AA$6,$AE2206,TRUE,trigger)</f>
        <v>#NUM!</v>
      </c>
      <c r="AL2206" s="45" t="e">
        <f t="shared" si="50"/>
        <v>#NUM!</v>
      </c>
    </row>
    <row r="2207" spans="30:38" x14ac:dyDescent="0.2">
      <c r="AD2207" s="122" t="s">
        <v>88</v>
      </c>
      <c r="AE2207" s="40">
        <f>_xll.qlInterestRateIndexFixingDate($AA$21,AF2207)</f>
        <v>54865</v>
      </c>
      <c r="AF2207" s="40">
        <f>_xll.qlCalendarAdvance(calendar,$AF2206,AD2207,,,trigger)</f>
        <v>54869</v>
      </c>
      <c r="AG2207" s="40">
        <f>_xll.qlInterestRateIndexMaturity($AA$21,AF2207,)</f>
        <v>54961</v>
      </c>
      <c r="AH2207" s="43" t="e">
        <f>_xll.qlTenorBasisValue(TenorBasis3M,AF2207,_xll.ohTrigger(trigger,$AA$36))</f>
        <v>#NUM!</v>
      </c>
      <c r="AI2207" s="90" t="e">
        <f>_xll.qlTenorBasisForwardRate(TenorBasis3M,AF2207,_xll.ohTrigger(trigger,$AA$36))</f>
        <v>#NUM!</v>
      </c>
      <c r="AJ2207" s="90">
        <f>_xll.qlIndexFixing($AA$21,$AE2207,TRUE,_xll.ohTrigger(trigger))</f>
        <v>1.5515203399271585E-2</v>
      </c>
      <c r="AK2207" s="43" t="e">
        <f>_xll.qlIndexFixing($AA$6,$AE2207,TRUE,trigger)</f>
        <v>#NUM!</v>
      </c>
      <c r="AL2207" s="45" t="e">
        <f t="shared" si="50"/>
        <v>#NUM!</v>
      </c>
    </row>
    <row r="2208" spans="30:38" x14ac:dyDescent="0.2">
      <c r="AD2208" s="122" t="s">
        <v>88</v>
      </c>
      <c r="AE2208" s="40">
        <f>_xll.qlInterestRateIndexFixingDate($AA$21,AF2208)</f>
        <v>54872</v>
      </c>
      <c r="AF2208" s="40">
        <f>_xll.qlCalendarAdvance(calendar,$AF2207,AD2208,,,trigger)</f>
        <v>54876</v>
      </c>
      <c r="AG2208" s="40">
        <f>_xll.qlInterestRateIndexMaturity($AA$21,AF2208,)</f>
        <v>54968</v>
      </c>
      <c r="AH2208" s="43" t="e">
        <f>_xll.qlTenorBasisValue(TenorBasis3M,AF2208,_xll.ohTrigger(trigger,$AA$36))</f>
        <v>#NUM!</v>
      </c>
      <c r="AI2208" s="90" t="e">
        <f>_xll.qlTenorBasisForwardRate(TenorBasis3M,AF2208,_xll.ohTrigger(trigger,$AA$36))</f>
        <v>#NUM!</v>
      </c>
      <c r="AJ2208" s="90">
        <f>_xll.qlIndexFixing($AA$21,$AE2208,TRUE,_xll.ohTrigger(trigger))</f>
        <v>1.5512086166774238E-2</v>
      </c>
      <c r="AK2208" s="43" t="e">
        <f>_xll.qlIndexFixing($AA$6,$AE2208,TRUE,trigger)</f>
        <v>#NUM!</v>
      </c>
      <c r="AL2208" s="45" t="e">
        <f t="shared" si="50"/>
        <v>#NUM!</v>
      </c>
    </row>
    <row r="2209" spans="30:38" x14ac:dyDescent="0.2">
      <c r="AD2209" s="122" t="s">
        <v>88</v>
      </c>
      <c r="AE2209" s="40">
        <f>_xll.qlInterestRateIndexFixingDate($AA$21,AF2209)</f>
        <v>54879</v>
      </c>
      <c r="AF2209" s="40">
        <f>_xll.qlCalendarAdvance(calendar,$AF2208,AD2209,,,trigger)</f>
        <v>54883</v>
      </c>
      <c r="AG2209" s="40">
        <f>_xll.qlInterestRateIndexMaturity($AA$21,AF2209,)</f>
        <v>54974</v>
      </c>
      <c r="AH2209" s="43" t="e">
        <f>_xll.qlTenorBasisValue(TenorBasis3M,AF2209,_xll.ohTrigger(trigger,$AA$36))</f>
        <v>#NUM!</v>
      </c>
      <c r="AI2209" s="90" t="e">
        <f>_xll.qlTenorBasisForwardRate(TenorBasis3M,AF2209,_xll.ohTrigger(trigger,$AA$36))</f>
        <v>#NUM!</v>
      </c>
      <c r="AJ2209" s="90">
        <f>_xll.qlIndexFixing($AA$21,$AE2209,TRUE,_xll.ohTrigger(trigger))</f>
        <v>1.5508833906533837E-2</v>
      </c>
      <c r="AK2209" s="43" t="e">
        <f>_xll.qlIndexFixing($AA$6,$AE2209,TRUE,trigger)</f>
        <v>#NUM!</v>
      </c>
      <c r="AL2209" s="45" t="e">
        <f t="shared" si="50"/>
        <v>#NUM!</v>
      </c>
    </row>
    <row r="2210" spans="30:38" x14ac:dyDescent="0.2">
      <c r="AD2210" s="122" t="s">
        <v>88</v>
      </c>
      <c r="AE2210" s="40">
        <f>_xll.qlInterestRateIndexFixingDate($AA$21,AF2210)</f>
        <v>54884</v>
      </c>
      <c r="AF2210" s="40">
        <f>_xll.qlCalendarAdvance(calendar,$AF2209,AD2210,,,trigger)</f>
        <v>54890</v>
      </c>
      <c r="AG2210" s="40">
        <f>_xll.qlInterestRateIndexMaturity($AA$21,AF2210,)</f>
        <v>54981</v>
      </c>
      <c r="AH2210" s="43" t="e">
        <f>_xll.qlTenorBasisValue(TenorBasis3M,AF2210,_xll.ohTrigger(trigger,$AA$36))</f>
        <v>#NUM!</v>
      </c>
      <c r="AI2210" s="90" t="e">
        <f>_xll.qlTenorBasisForwardRate(TenorBasis3M,AF2210,_xll.ohTrigger(trigger,$AA$36))</f>
        <v>#NUM!</v>
      </c>
      <c r="AJ2210" s="90">
        <f>_xll.qlIndexFixing($AA$21,$AE2210,TRUE,_xll.ohTrigger(trigger))</f>
        <v>1.5505654095452142E-2</v>
      </c>
      <c r="AK2210" s="43" t="e">
        <f>_xll.qlIndexFixing($AA$6,$AE2210,TRUE,trigger)</f>
        <v>#NUM!</v>
      </c>
      <c r="AL2210" s="45" t="e">
        <f t="shared" si="50"/>
        <v>#NUM!</v>
      </c>
    </row>
    <row r="2211" spans="30:38" x14ac:dyDescent="0.2">
      <c r="AD2211" s="122" t="s">
        <v>88</v>
      </c>
      <c r="AE2211" s="40">
        <f>_xll.qlInterestRateIndexFixingDate($AA$21,AF2211)</f>
        <v>54893</v>
      </c>
      <c r="AF2211" s="40">
        <f>_xll.qlCalendarAdvance(calendar,$AF2210,AD2211,,,trigger)</f>
        <v>54897</v>
      </c>
      <c r="AG2211" s="40">
        <f>_xll.qlInterestRateIndexMaturity($AA$21,AF2211,)</f>
        <v>54988</v>
      </c>
      <c r="AH2211" s="43" t="e">
        <f>_xll.qlTenorBasisValue(TenorBasis3M,AF2211,_xll.ohTrigger(trigger,$AA$36))</f>
        <v>#NUM!</v>
      </c>
      <c r="AI2211" s="90" t="e">
        <f>_xll.qlTenorBasisForwardRate(TenorBasis3M,AF2211,_xll.ohTrigger(trigger,$AA$36))</f>
        <v>#NUM!</v>
      </c>
      <c r="AJ2211" s="90">
        <f>_xll.qlIndexFixing($AA$21,$AE2211,TRUE,_xll.ohTrigger(trigger))</f>
        <v>1.5502441766816082E-2</v>
      </c>
      <c r="AK2211" s="43" t="e">
        <f>_xll.qlIndexFixing($AA$6,$AE2211,TRUE,trigger)</f>
        <v>#NUM!</v>
      </c>
      <c r="AL2211" s="45" t="e">
        <f t="shared" si="50"/>
        <v>#NUM!</v>
      </c>
    </row>
    <row r="2212" spans="30:38" x14ac:dyDescent="0.2">
      <c r="AD2212" s="122" t="s">
        <v>88</v>
      </c>
      <c r="AE2212" s="40">
        <f>_xll.qlInterestRateIndexFixingDate($AA$21,AF2212)</f>
        <v>54900</v>
      </c>
      <c r="AF2212" s="40">
        <f>_xll.qlCalendarAdvance(calendar,$AF2211,AD2212,,,trigger)</f>
        <v>54904</v>
      </c>
      <c r="AG2212" s="40">
        <f>_xll.qlInterestRateIndexMaturity($AA$21,AF2212,)</f>
        <v>54995</v>
      </c>
      <c r="AH2212" s="43" t="e">
        <f>_xll.qlTenorBasisValue(TenorBasis3M,AF2212,_xll.ohTrigger(trigger,$AA$36))</f>
        <v>#NUM!</v>
      </c>
      <c r="AI2212" s="90" t="e">
        <f>_xll.qlTenorBasisForwardRate(TenorBasis3M,AF2212,_xll.ohTrigger(trigger,$AA$36))</f>
        <v>#NUM!</v>
      </c>
      <c r="AJ2212" s="90">
        <f>_xll.qlIndexFixing($AA$21,$AE2212,TRUE,_xll.ohTrigger(trigger))</f>
        <v>1.549919692070735E-2</v>
      </c>
      <c r="AK2212" s="43" t="e">
        <f>_xll.qlIndexFixing($AA$6,$AE2212,TRUE,trigger)</f>
        <v>#NUM!</v>
      </c>
      <c r="AL2212" s="45" t="e">
        <f t="shared" si="50"/>
        <v>#NUM!</v>
      </c>
    </row>
    <row r="2213" spans="30:38" x14ac:dyDescent="0.2">
      <c r="AD2213" s="122" t="s">
        <v>88</v>
      </c>
      <c r="AE2213" s="40">
        <f>_xll.qlInterestRateIndexFixingDate($AA$21,AF2213)</f>
        <v>54907</v>
      </c>
      <c r="AF2213" s="40">
        <f>_xll.qlCalendarAdvance(calendar,$AF2212,AD2213,,,trigger)</f>
        <v>54911</v>
      </c>
      <c r="AG2213" s="40">
        <f>_xll.qlInterestRateIndexMaturity($AA$21,AF2213,)</f>
        <v>55003</v>
      </c>
      <c r="AH2213" s="43" t="e">
        <f>_xll.qlTenorBasisValue(TenorBasis3M,AF2213,_xll.ohTrigger(trigger,$AA$36))</f>
        <v>#NUM!</v>
      </c>
      <c r="AI2213" s="90" t="e">
        <f>_xll.qlTenorBasisForwardRate(TenorBasis3M,AF2213,_xll.ohTrigger(trigger,$AA$36))</f>
        <v>#NUM!</v>
      </c>
      <c r="AJ2213" s="90">
        <f>_xll.qlIndexFixing($AA$21,$AE2213,TRUE,_xll.ohTrigger(trigger))</f>
        <v>1.5496012219744311E-2</v>
      </c>
      <c r="AK2213" s="43" t="e">
        <f>_xll.qlIndexFixing($AA$6,$AE2213,TRUE,trigger)</f>
        <v>#NUM!</v>
      </c>
      <c r="AL2213" s="45" t="e">
        <f t="shared" si="50"/>
        <v>#NUM!</v>
      </c>
    </row>
    <row r="2214" spans="30:38" x14ac:dyDescent="0.2">
      <c r="AD2214" s="122" t="s">
        <v>88</v>
      </c>
      <c r="AE2214" s="40">
        <f>_xll.qlInterestRateIndexFixingDate($AA$21,AF2214)</f>
        <v>54914</v>
      </c>
      <c r="AF2214" s="40">
        <f>_xll.qlCalendarAdvance(calendar,$AF2213,AD2214,,,trigger)</f>
        <v>54918</v>
      </c>
      <c r="AG2214" s="40">
        <f>_xll.qlInterestRateIndexMaturity($AA$21,AF2214,)</f>
        <v>55010</v>
      </c>
      <c r="AH2214" s="43" t="e">
        <f>_xll.qlTenorBasisValue(TenorBasis3M,AF2214,_xll.ohTrigger(trigger,$AA$36))</f>
        <v>#NUM!</v>
      </c>
      <c r="AI2214" s="90" t="e">
        <f>_xll.qlTenorBasisForwardRate(TenorBasis3M,AF2214,_xll.ohTrigger(trigger,$AA$36))</f>
        <v>#NUM!</v>
      </c>
      <c r="AJ2214" s="90">
        <f>_xll.qlIndexFixing($AA$21,$AE2214,TRUE,_xll.ohTrigger(trigger))</f>
        <v>1.549269987399011E-2</v>
      </c>
      <c r="AK2214" s="43" t="e">
        <f>_xll.qlIndexFixing($AA$6,$AE2214,TRUE,trigger)</f>
        <v>#NUM!</v>
      </c>
      <c r="AL2214" s="45" t="e">
        <f t="shared" si="50"/>
        <v>#NUM!</v>
      </c>
    </row>
    <row r="2215" spans="30:38" x14ac:dyDescent="0.2">
      <c r="AD2215" s="122" t="s">
        <v>88</v>
      </c>
      <c r="AE2215" s="40">
        <f>_xll.qlInterestRateIndexFixingDate($AA$21,AF2215)</f>
        <v>54921</v>
      </c>
      <c r="AF2215" s="40">
        <f>_xll.qlCalendarAdvance(calendar,$AF2214,AD2215,,,trigger)</f>
        <v>54925</v>
      </c>
      <c r="AG2215" s="40">
        <f>_xll.qlInterestRateIndexMaturity($AA$21,AF2215,)</f>
        <v>55017</v>
      </c>
      <c r="AH2215" s="43" t="e">
        <f>_xll.qlTenorBasisValue(TenorBasis3M,AF2215,_xll.ohTrigger(trigger,$AA$36))</f>
        <v>#NUM!</v>
      </c>
      <c r="AI2215" s="90" t="e">
        <f>_xll.qlTenorBasisForwardRate(TenorBasis3M,AF2215,_xll.ohTrigger(trigger,$AA$36))</f>
        <v>#NUM!</v>
      </c>
      <c r="AJ2215" s="90">
        <f>_xll.qlIndexFixing($AA$21,$AE2215,TRUE,_xll.ohTrigger(trigger))</f>
        <v>1.5489355009642871E-2</v>
      </c>
      <c r="AK2215" s="43" t="e">
        <f>_xll.qlIndexFixing($AA$6,$AE2215,TRUE,trigger)</f>
        <v>#NUM!</v>
      </c>
      <c r="AL2215" s="45" t="e">
        <f t="shared" si="50"/>
        <v>#NUM!</v>
      </c>
    </row>
    <row r="2216" spans="30:38" x14ac:dyDescent="0.2">
      <c r="AD2216" s="122" t="s">
        <v>88</v>
      </c>
      <c r="AE2216" s="40">
        <f>_xll.qlInterestRateIndexFixingDate($AA$21,AF2216)</f>
        <v>54928</v>
      </c>
      <c r="AF2216" s="40">
        <f>_xll.qlCalendarAdvance(calendar,$AF2215,AD2216,,,trigger)</f>
        <v>54932</v>
      </c>
      <c r="AG2216" s="40">
        <f>_xll.qlInterestRateIndexMaturity($AA$21,AF2216,)</f>
        <v>55024</v>
      </c>
      <c r="AH2216" s="43" t="e">
        <f>_xll.qlTenorBasisValue(TenorBasis3M,AF2216,_xll.ohTrigger(trigger,$AA$36))</f>
        <v>#NUM!</v>
      </c>
      <c r="AI2216" s="90" t="e">
        <f>_xll.qlTenorBasisForwardRate(TenorBasis3M,AF2216,_xll.ohTrigger(trigger,$AA$36))</f>
        <v>#NUM!</v>
      </c>
      <c r="AJ2216" s="90">
        <f>_xll.qlIndexFixing($AA$21,$AE2216,TRUE,_xll.ohTrigger(trigger))</f>
        <v>1.548597762678601E-2</v>
      </c>
      <c r="AK2216" s="43" t="e">
        <f>_xll.qlIndexFixing($AA$6,$AE2216,TRUE,trigger)</f>
        <v>#NUM!</v>
      </c>
      <c r="AL2216" s="45" t="e">
        <f t="shared" si="50"/>
        <v>#NUM!</v>
      </c>
    </row>
    <row r="2217" spans="30:38" x14ac:dyDescent="0.2">
      <c r="AD2217" s="122" t="s">
        <v>88</v>
      </c>
      <c r="AE2217" s="40">
        <f>_xll.qlInterestRateIndexFixingDate($AA$21,AF2217)</f>
        <v>54935</v>
      </c>
      <c r="AF2217" s="40">
        <f>_xll.qlCalendarAdvance(calendar,$AF2216,AD2217,,,trigger)</f>
        <v>54939</v>
      </c>
      <c r="AG2217" s="40">
        <f>_xll.qlInterestRateIndexMaturity($AA$21,AF2217,)</f>
        <v>55031</v>
      </c>
      <c r="AH2217" s="43" t="e">
        <f>_xll.qlTenorBasisValue(TenorBasis3M,AF2217,_xll.ohTrigger(trigger,$AA$36))</f>
        <v>#NUM!</v>
      </c>
      <c r="AI2217" s="90" t="e">
        <f>_xll.qlTenorBasisForwardRate(TenorBasis3M,AF2217,_xll.ohTrigger(trigger,$AA$36))</f>
        <v>#NUM!</v>
      </c>
      <c r="AJ2217" s="90">
        <f>_xll.qlIndexFixing($AA$21,$AE2217,TRUE,_xll.ohTrigger(trigger))</f>
        <v>1.5482567725502066E-2</v>
      </c>
      <c r="AK2217" s="43" t="e">
        <f>_xll.qlIndexFixing($AA$6,$AE2217,TRUE,trigger)</f>
        <v>#NUM!</v>
      </c>
      <c r="AL2217" s="45" t="e">
        <f t="shared" si="50"/>
        <v>#NUM!</v>
      </c>
    </row>
    <row r="2218" spans="30:38" x14ac:dyDescent="0.2">
      <c r="AD2218" s="122" t="s">
        <v>88</v>
      </c>
      <c r="AE2218" s="40">
        <f>_xll.qlInterestRateIndexFixingDate($AA$21,AF2218)</f>
        <v>54942</v>
      </c>
      <c r="AF2218" s="40">
        <f>_xll.qlCalendarAdvance(calendar,$AF2217,AD2218,,,trigger)</f>
        <v>54946</v>
      </c>
      <c r="AG2218" s="40">
        <f>_xll.qlInterestRateIndexMaturity($AA$21,AF2218,)</f>
        <v>55038</v>
      </c>
      <c r="AH2218" s="43" t="e">
        <f>_xll.qlTenorBasisValue(TenorBasis3M,AF2218,_xll.ohTrigger(trigger,$AA$36))</f>
        <v>#NUM!</v>
      </c>
      <c r="AI2218" s="90" t="e">
        <f>_xll.qlTenorBasisForwardRate(TenorBasis3M,AF2218,_xll.ohTrigger(trigger,$AA$36))</f>
        <v>#NUM!</v>
      </c>
      <c r="AJ2218" s="90">
        <f>_xll.qlIndexFixing($AA$21,$AE2218,TRUE,_xll.ohTrigger(trigger))</f>
        <v>1.5479125305878796E-2</v>
      </c>
      <c r="AK2218" s="43" t="e">
        <f>_xll.qlIndexFixing($AA$6,$AE2218,TRUE,trigger)</f>
        <v>#NUM!</v>
      </c>
      <c r="AL2218" s="45" t="e">
        <f t="shared" si="50"/>
        <v>#NUM!</v>
      </c>
    </row>
    <row r="2219" spans="30:38" x14ac:dyDescent="0.2">
      <c r="AD2219" s="122" t="s">
        <v>88</v>
      </c>
      <c r="AE2219" s="40">
        <f>_xll.qlInterestRateIndexFixingDate($AA$21,AF2219)</f>
        <v>54949</v>
      </c>
      <c r="AF2219" s="40">
        <f>_xll.qlCalendarAdvance(calendar,$AF2218,AD2219,,,trigger)</f>
        <v>54953</v>
      </c>
      <c r="AG2219" s="40">
        <f>_xll.qlInterestRateIndexMaturity($AA$21,AF2219,)</f>
        <v>55045</v>
      </c>
      <c r="AH2219" s="43" t="e">
        <f>_xll.qlTenorBasisValue(TenorBasis3M,AF2219,_xll.ohTrigger(trigger,$AA$36))</f>
        <v>#NUM!</v>
      </c>
      <c r="AI2219" s="90" t="e">
        <f>_xll.qlTenorBasisForwardRate(TenorBasis3M,AF2219,_xll.ohTrigger(trigger,$AA$36))</f>
        <v>#NUM!</v>
      </c>
      <c r="AJ2219" s="90">
        <f>_xll.qlIndexFixing($AA$21,$AE2219,TRUE,_xll.ohTrigger(trigger))</f>
        <v>1.5475650367997876E-2</v>
      </c>
      <c r="AK2219" s="43" t="e">
        <f>_xll.qlIndexFixing($AA$6,$AE2219,TRUE,trigger)</f>
        <v>#NUM!</v>
      </c>
      <c r="AL2219" s="45" t="e">
        <f t="shared" si="50"/>
        <v>#NUM!</v>
      </c>
    </row>
    <row r="2220" spans="30:38" x14ac:dyDescent="0.2">
      <c r="AD2220" s="122" t="s">
        <v>88</v>
      </c>
      <c r="AE2220" s="40">
        <f>_xll.qlInterestRateIndexFixingDate($AA$21,AF2220)</f>
        <v>54956</v>
      </c>
      <c r="AF2220" s="40">
        <f>_xll.qlCalendarAdvance(calendar,$AF2219,AD2220,,,trigger)</f>
        <v>54960</v>
      </c>
      <c r="AG2220" s="40">
        <f>_xll.qlInterestRateIndexMaturity($AA$21,AF2220,)</f>
        <v>55052</v>
      </c>
      <c r="AH2220" s="43" t="e">
        <f>_xll.qlTenorBasisValue(TenorBasis3M,AF2220,_xll.ohTrigger(trigger,$AA$36))</f>
        <v>#NUM!</v>
      </c>
      <c r="AI2220" s="90" t="e">
        <f>_xll.qlTenorBasisForwardRate(TenorBasis3M,AF2220,_xll.ohTrigger(trigger,$AA$36))</f>
        <v>#NUM!</v>
      </c>
      <c r="AJ2220" s="90">
        <f>_xll.qlIndexFixing($AA$21,$AE2220,TRUE,_xll.ohTrigger(trigger))</f>
        <v>1.5472142911947926E-2</v>
      </c>
      <c r="AK2220" s="43" t="e">
        <f>_xll.qlIndexFixing($AA$6,$AE2220,TRUE,trigger)</f>
        <v>#NUM!</v>
      </c>
      <c r="AL2220" s="45" t="e">
        <f t="shared" si="50"/>
        <v>#NUM!</v>
      </c>
    </row>
    <row r="2221" spans="30:38" x14ac:dyDescent="0.2">
      <c r="AD2221" s="122" t="s">
        <v>88</v>
      </c>
      <c r="AE2221" s="40">
        <f>_xll.qlInterestRateIndexFixingDate($AA$21,AF2221)</f>
        <v>54963</v>
      </c>
      <c r="AF2221" s="40">
        <f>_xll.qlCalendarAdvance(calendar,$AF2220,AD2221,,,trigger)</f>
        <v>54967</v>
      </c>
      <c r="AG2221" s="40">
        <f>_xll.qlInterestRateIndexMaturity($AA$21,AF2221,)</f>
        <v>55059</v>
      </c>
      <c r="AH2221" s="43" t="e">
        <f>_xll.qlTenorBasisValue(TenorBasis3M,AF2221,_xll.ohTrigger(trigger,$AA$36))</f>
        <v>#NUM!</v>
      </c>
      <c r="AI2221" s="90" t="e">
        <f>_xll.qlTenorBasisForwardRate(TenorBasis3M,AF2221,_xll.ohTrigger(trigger,$AA$36))</f>
        <v>#NUM!</v>
      </c>
      <c r="AJ2221" s="90">
        <f>_xll.qlIndexFixing($AA$21,$AE2221,TRUE,_xll.ohTrigger(trigger))</f>
        <v>1.5468602937816708E-2</v>
      </c>
      <c r="AK2221" s="43" t="e">
        <f>_xll.qlIndexFixing($AA$6,$AE2221,TRUE,trigger)</f>
        <v>#NUM!</v>
      </c>
      <c r="AL2221" s="45" t="e">
        <f t="shared" si="50"/>
        <v>#NUM!</v>
      </c>
    </row>
    <row r="2222" spans="30:38" x14ac:dyDescent="0.2">
      <c r="AD2222" s="122" t="s">
        <v>88</v>
      </c>
      <c r="AE2222" s="40">
        <f>_xll.qlInterestRateIndexFixingDate($AA$21,AF2222)</f>
        <v>54970</v>
      </c>
      <c r="AF2222" s="40">
        <f>_xll.qlCalendarAdvance(calendar,$AF2221,AD2222,,,trigger)</f>
        <v>54974</v>
      </c>
      <c r="AG2222" s="40">
        <f>_xll.qlInterestRateIndexMaturity($AA$21,AF2222,)</f>
        <v>55066</v>
      </c>
      <c r="AH2222" s="43" t="e">
        <f>_xll.qlTenorBasisValue(TenorBasis3M,AF2222,_xll.ohTrigger(trigger,$AA$36))</f>
        <v>#NUM!</v>
      </c>
      <c r="AI2222" s="90" t="e">
        <f>_xll.qlTenorBasisForwardRate(TenorBasis3M,AF2222,_xll.ohTrigger(trigger,$AA$36))</f>
        <v>#NUM!</v>
      </c>
      <c r="AJ2222" s="90">
        <f>_xll.qlIndexFixing($AA$21,$AE2222,TRUE,_xll.ohTrigger(trigger))</f>
        <v>1.5465030445691103E-2</v>
      </c>
      <c r="AK2222" s="43" t="e">
        <f>_xll.qlIndexFixing($AA$6,$AE2222,TRUE,trigger)</f>
        <v>#NUM!</v>
      </c>
      <c r="AL2222" s="45" t="e">
        <f t="shared" si="50"/>
        <v>#NUM!</v>
      </c>
    </row>
    <row r="2223" spans="30:38" x14ac:dyDescent="0.2">
      <c r="AD2223" s="122" t="s">
        <v>88</v>
      </c>
      <c r="AE2223" s="40">
        <f>_xll.qlInterestRateIndexFixingDate($AA$21,AF2223)</f>
        <v>54977</v>
      </c>
      <c r="AF2223" s="40">
        <f>_xll.qlCalendarAdvance(calendar,$AF2222,AD2223,,,trigger)</f>
        <v>54981</v>
      </c>
      <c r="AG2223" s="40">
        <f>_xll.qlInterestRateIndexMaturity($AA$21,AF2223,)</f>
        <v>55073</v>
      </c>
      <c r="AH2223" s="43" t="e">
        <f>_xll.qlTenorBasisValue(TenorBasis3M,AF2223,_xll.ohTrigger(trigger,$AA$36))</f>
        <v>#NUM!</v>
      </c>
      <c r="AI2223" s="90" t="e">
        <f>_xll.qlTenorBasisForwardRate(TenorBasis3M,AF2223,_xll.ohTrigger(trigger,$AA$36))</f>
        <v>#NUM!</v>
      </c>
      <c r="AJ2223" s="90">
        <f>_xll.qlIndexFixing($AA$21,$AE2223,TRUE,_xll.ohTrigger(trigger))</f>
        <v>1.5461425435659742E-2</v>
      </c>
      <c r="AK2223" s="43" t="e">
        <f>_xll.qlIndexFixing($AA$6,$AE2223,TRUE,trigger)</f>
        <v>#NUM!</v>
      </c>
      <c r="AL2223" s="45" t="e">
        <f t="shared" si="50"/>
        <v>#NUM!</v>
      </c>
    </row>
    <row r="2224" spans="30:38" x14ac:dyDescent="0.2">
      <c r="AD2224" s="122" t="s">
        <v>88</v>
      </c>
      <c r="AE2224" s="40">
        <f>_xll.qlInterestRateIndexFixingDate($AA$21,AF2224)</f>
        <v>54984</v>
      </c>
      <c r="AF2224" s="40">
        <f>_xll.qlCalendarAdvance(calendar,$AF2223,AD2224,,,trigger)</f>
        <v>54988</v>
      </c>
      <c r="AG2224" s="40">
        <f>_xll.qlInterestRateIndexMaturity($AA$21,AF2224,)</f>
        <v>55080</v>
      </c>
      <c r="AH2224" s="43" t="e">
        <f>_xll.qlTenorBasisValue(TenorBasis3M,AF2224,_xll.ohTrigger(trigger,$AA$36))</f>
        <v>#NUM!</v>
      </c>
      <c r="AI2224" s="90" t="e">
        <f>_xll.qlTenorBasisForwardRate(TenorBasis3M,AF2224,_xll.ohTrigger(trigger,$AA$36))</f>
        <v>#NUM!</v>
      </c>
      <c r="AJ2224" s="90">
        <f>_xll.qlIndexFixing($AA$21,$AE2224,TRUE,_xll.ohTrigger(trigger))</f>
        <v>1.5457787907811243E-2</v>
      </c>
      <c r="AK2224" s="43" t="e">
        <f>_xll.qlIndexFixing($AA$6,$AE2224,TRUE,trigger)</f>
        <v>#NUM!</v>
      </c>
      <c r="AL2224" s="45" t="e">
        <f t="shared" si="50"/>
        <v>#NUM!</v>
      </c>
    </row>
    <row r="2225" spans="30:38" x14ac:dyDescent="0.2">
      <c r="AD2225" s="122" t="s">
        <v>88</v>
      </c>
      <c r="AE2225" s="40">
        <f>_xll.qlInterestRateIndexFixingDate($AA$21,AF2225)</f>
        <v>54991</v>
      </c>
      <c r="AF2225" s="40">
        <f>_xll.qlCalendarAdvance(calendar,$AF2224,AD2225,,,trigger)</f>
        <v>54995</v>
      </c>
      <c r="AG2225" s="40">
        <f>_xll.qlInterestRateIndexMaturity($AA$21,AF2225,)</f>
        <v>55087</v>
      </c>
      <c r="AH2225" s="43" t="e">
        <f>_xll.qlTenorBasisValue(TenorBasis3M,AF2225,_xll.ohTrigger(trigger,$AA$36))</f>
        <v>#NUM!</v>
      </c>
      <c r="AI2225" s="90" t="e">
        <f>_xll.qlTenorBasisForwardRate(TenorBasis3M,AF2225,_xll.ohTrigger(trigger,$AA$36))</f>
        <v>#NUM!</v>
      </c>
      <c r="AJ2225" s="90">
        <f>_xll.qlIndexFixing($AA$21,$AE2225,TRUE,_xll.ohTrigger(trigger))</f>
        <v>1.5454117862236843E-2</v>
      </c>
      <c r="AK2225" s="43" t="e">
        <f>_xll.qlIndexFixing($AA$6,$AE2225,TRUE,trigger)</f>
        <v>#NUM!</v>
      </c>
      <c r="AL2225" s="45" t="e">
        <f t="shared" si="50"/>
        <v>#NUM!</v>
      </c>
    </row>
    <row r="2226" spans="30:38" x14ac:dyDescent="0.2">
      <c r="AD2226" s="122" t="s">
        <v>88</v>
      </c>
      <c r="AE2226" s="40">
        <f>_xll.qlInterestRateIndexFixingDate($AA$21,AF2226)</f>
        <v>54998</v>
      </c>
      <c r="AF2226" s="40">
        <f>_xll.qlCalendarAdvance(calendar,$AF2225,AD2226,,,trigger)</f>
        <v>55002</v>
      </c>
      <c r="AG2226" s="40">
        <f>_xll.qlInterestRateIndexMaturity($AA$21,AF2226,)</f>
        <v>55094</v>
      </c>
      <c r="AH2226" s="43" t="e">
        <f>_xll.qlTenorBasisValue(TenorBasis3M,AF2226,_xll.ohTrigger(trigger,$AA$36))</f>
        <v>#NUM!</v>
      </c>
      <c r="AI2226" s="90" t="e">
        <f>_xll.qlTenorBasisForwardRate(TenorBasis3M,AF2226,_xll.ohTrigger(trigger,$AA$36))</f>
        <v>#NUM!</v>
      </c>
      <c r="AJ2226" s="90">
        <f>_xll.qlIndexFixing($AA$21,$AE2226,TRUE,_xll.ohTrigger(trigger))</f>
        <v>1.5450415299028639E-2</v>
      </c>
      <c r="AK2226" s="43" t="e">
        <f>_xll.qlIndexFixing($AA$6,$AE2226,TRUE,trigger)</f>
        <v>#NUM!</v>
      </c>
      <c r="AL2226" s="45" t="e">
        <f t="shared" si="50"/>
        <v>#NUM!</v>
      </c>
    </row>
    <row r="2227" spans="30:38" x14ac:dyDescent="0.2">
      <c r="AD2227" s="122" t="s">
        <v>88</v>
      </c>
      <c r="AE2227" s="40">
        <f>_xll.qlInterestRateIndexFixingDate($AA$21,AF2227)</f>
        <v>55005</v>
      </c>
      <c r="AF2227" s="40">
        <f>_xll.qlCalendarAdvance(calendar,$AF2226,AD2227,,,trigger)</f>
        <v>55009</v>
      </c>
      <c r="AG2227" s="40">
        <f>_xll.qlInterestRateIndexMaturity($AA$21,AF2227,)</f>
        <v>55101</v>
      </c>
      <c r="AH2227" s="43" t="e">
        <f>_xll.qlTenorBasisValue(TenorBasis3M,AF2227,_xll.ohTrigger(trigger,$AA$36))</f>
        <v>#NUM!</v>
      </c>
      <c r="AI2227" s="90" t="e">
        <f>_xll.qlTenorBasisForwardRate(TenorBasis3M,AF2227,_xll.ohTrigger(trigger,$AA$36))</f>
        <v>#NUM!</v>
      </c>
      <c r="AJ2227" s="90">
        <f>_xll.qlIndexFixing($AA$21,$AE2227,TRUE,_xll.ohTrigger(trigger))</f>
        <v>1.5446680218276995E-2</v>
      </c>
      <c r="AK2227" s="43" t="e">
        <f>_xll.qlIndexFixing($AA$6,$AE2227,TRUE,trigger)</f>
        <v>#NUM!</v>
      </c>
      <c r="AL2227" s="45" t="e">
        <f t="shared" si="50"/>
        <v>#NUM!</v>
      </c>
    </row>
    <row r="2228" spans="30:38" x14ac:dyDescent="0.2">
      <c r="AD2228" s="122" t="s">
        <v>88</v>
      </c>
      <c r="AE2228" s="40">
        <f>_xll.qlInterestRateIndexFixingDate($AA$21,AF2228)</f>
        <v>55012</v>
      </c>
      <c r="AF2228" s="40">
        <f>_xll.qlCalendarAdvance(calendar,$AF2227,AD2228,,,trigger)</f>
        <v>55016</v>
      </c>
      <c r="AG2228" s="40">
        <f>_xll.qlInterestRateIndexMaturity($AA$21,AF2228,)</f>
        <v>55108</v>
      </c>
      <c r="AH2228" s="43" t="e">
        <f>_xll.qlTenorBasisValue(TenorBasis3M,AF2228,_xll.ohTrigger(trigger,$AA$36))</f>
        <v>#NUM!</v>
      </c>
      <c r="AI2228" s="90" t="e">
        <f>_xll.qlTenorBasisForwardRate(TenorBasis3M,AF2228,_xll.ohTrigger(trigger,$AA$36))</f>
        <v>#NUM!</v>
      </c>
      <c r="AJ2228" s="90">
        <f>_xll.qlIndexFixing($AA$21,$AE2228,TRUE,_xll.ohTrigger(trigger))</f>
        <v>1.5442912620074878E-2</v>
      </c>
      <c r="AK2228" s="43" t="e">
        <f>_xll.qlIndexFixing($AA$6,$AE2228,TRUE,trigger)</f>
        <v>#NUM!</v>
      </c>
      <c r="AL2228" s="45" t="e">
        <f t="shared" si="50"/>
        <v>#NUM!</v>
      </c>
    </row>
    <row r="2229" spans="30:38" x14ac:dyDescent="0.2">
      <c r="AD2229" s="122" t="s">
        <v>88</v>
      </c>
      <c r="AE2229" s="40">
        <f>_xll.qlInterestRateIndexFixingDate($AA$21,AF2229)</f>
        <v>55019</v>
      </c>
      <c r="AF2229" s="40">
        <f>_xll.qlCalendarAdvance(calendar,$AF2228,AD2229,,,trigger)</f>
        <v>55023</v>
      </c>
      <c r="AG2229" s="40">
        <f>_xll.qlInterestRateIndexMaturity($AA$21,AF2229,)</f>
        <v>55115</v>
      </c>
      <c r="AH2229" s="43" t="e">
        <f>_xll.qlTenorBasisValue(TenorBasis3M,AF2229,_xll.ohTrigger(trigger,$AA$36))</f>
        <v>#NUM!</v>
      </c>
      <c r="AI2229" s="90" t="e">
        <f>_xll.qlTenorBasisForwardRate(TenorBasis3M,AF2229,_xll.ohTrigger(trigger,$AA$36))</f>
        <v>#NUM!</v>
      </c>
      <c r="AJ2229" s="90">
        <f>_xll.qlIndexFixing($AA$21,$AE2229,TRUE,_xll.ohTrigger(trigger))</f>
        <v>1.5439112504516999E-2</v>
      </c>
      <c r="AK2229" s="43" t="e">
        <f>_xll.qlIndexFixing($AA$6,$AE2229,TRUE,trigger)</f>
        <v>#NUM!</v>
      </c>
      <c r="AL2229" s="45" t="e">
        <f t="shared" si="50"/>
        <v>#NUM!</v>
      </c>
    </row>
    <row r="2230" spans="30:38" x14ac:dyDescent="0.2">
      <c r="AD2230" s="122" t="s">
        <v>88</v>
      </c>
      <c r="AE2230" s="40">
        <f>_xll.qlInterestRateIndexFixingDate($AA$21,AF2230)</f>
        <v>55026</v>
      </c>
      <c r="AF2230" s="40">
        <f>_xll.qlCalendarAdvance(calendar,$AF2229,AD2230,,,trigger)</f>
        <v>55030</v>
      </c>
      <c r="AG2230" s="40">
        <f>_xll.qlInterestRateIndexMaturity($AA$21,AF2230,)</f>
        <v>55122</v>
      </c>
      <c r="AH2230" s="43" t="e">
        <f>_xll.qlTenorBasisValue(TenorBasis3M,AF2230,_xll.ohTrigger(trigger,$AA$36))</f>
        <v>#NUM!</v>
      </c>
      <c r="AI2230" s="90" t="e">
        <f>_xll.qlTenorBasisForwardRate(TenorBasis3M,AF2230,_xll.ohTrigger(trigger,$AA$36))</f>
        <v>#NUM!</v>
      </c>
      <c r="AJ2230" s="90">
        <f>_xll.qlIndexFixing($AA$21,$AE2230,TRUE,_xll.ohTrigger(trigger))</f>
        <v>1.5435279871697192E-2</v>
      </c>
      <c r="AK2230" s="43" t="e">
        <f>_xll.qlIndexFixing($AA$6,$AE2230,TRUE,trigger)</f>
        <v>#NUM!</v>
      </c>
      <c r="AL2230" s="45" t="e">
        <f t="shared" si="50"/>
        <v>#NUM!</v>
      </c>
    </row>
    <row r="2231" spans="30:38" x14ac:dyDescent="0.2">
      <c r="AD2231" s="122" t="s">
        <v>88</v>
      </c>
      <c r="AE2231" s="40">
        <f>_xll.qlInterestRateIndexFixingDate($AA$21,AF2231)</f>
        <v>55033</v>
      </c>
      <c r="AF2231" s="40">
        <f>_xll.qlCalendarAdvance(calendar,$AF2230,AD2231,,,trigger)</f>
        <v>55037</v>
      </c>
      <c r="AG2231" s="40">
        <f>_xll.qlInterestRateIndexMaturity($AA$21,AF2231,)</f>
        <v>55128</v>
      </c>
      <c r="AH2231" s="43" t="e">
        <f>_xll.qlTenorBasisValue(TenorBasis3M,AF2231,_xll.ohTrigger(trigger,$AA$36))</f>
        <v>#NUM!</v>
      </c>
      <c r="AI2231" s="90" t="e">
        <f>_xll.qlTenorBasisForwardRate(TenorBasis3M,AF2231,_xll.ohTrigger(trigger,$AA$36))</f>
        <v>#NUM!</v>
      </c>
      <c r="AJ2231" s="90">
        <f>_xll.qlIndexFixing($AA$21,$AE2231,TRUE,_xll.ohTrigger(trigger))</f>
        <v>1.5431366635306571E-2</v>
      </c>
      <c r="AK2231" s="43" t="e">
        <f>_xll.qlIndexFixing($AA$6,$AE2231,TRUE,trigger)</f>
        <v>#NUM!</v>
      </c>
      <c r="AL2231" s="45" t="e">
        <f t="shared" si="50"/>
        <v>#NUM!</v>
      </c>
    </row>
    <row r="2232" spans="30:38" x14ac:dyDescent="0.2">
      <c r="AD2232" s="122" t="s">
        <v>88</v>
      </c>
      <c r="AE2232" s="40">
        <f>_xll.qlInterestRateIndexFixingDate($AA$21,AF2232)</f>
        <v>55040</v>
      </c>
      <c r="AF2232" s="40">
        <f>_xll.qlCalendarAdvance(calendar,$AF2231,AD2232,,,trigger)</f>
        <v>55044</v>
      </c>
      <c r="AG2232" s="40">
        <f>_xll.qlInterestRateIndexMaturity($AA$21,AF2232,)</f>
        <v>55135</v>
      </c>
      <c r="AH2232" s="43" t="e">
        <f>_xll.qlTenorBasisValue(TenorBasis3M,AF2232,_xll.ohTrigger(trigger,$AA$36))</f>
        <v>#NUM!</v>
      </c>
      <c r="AI2232" s="90" t="e">
        <f>_xll.qlTenorBasisForwardRate(TenorBasis3M,AF2232,_xll.ohTrigger(trigger,$AA$36))</f>
        <v>#NUM!</v>
      </c>
      <c r="AJ2232" s="90">
        <f>_xll.qlIndexFixing($AA$21,$AE2232,TRUE,_xll.ohTrigger(trigger))</f>
        <v>1.5427471457513072E-2</v>
      </c>
      <c r="AK2232" s="43" t="e">
        <f>_xll.qlIndexFixing($AA$6,$AE2232,TRUE,trigger)</f>
        <v>#NUM!</v>
      </c>
      <c r="AL2232" s="45" t="e">
        <f t="shared" si="50"/>
        <v>#NUM!</v>
      </c>
    </row>
    <row r="2233" spans="30:38" x14ac:dyDescent="0.2">
      <c r="AD2233" s="122" t="s">
        <v>88</v>
      </c>
      <c r="AE2233" s="40">
        <f>_xll.qlInterestRateIndexFixingDate($AA$21,AF2233)</f>
        <v>55047</v>
      </c>
      <c r="AF2233" s="40">
        <f>_xll.qlCalendarAdvance(calendar,$AF2232,AD2233,,,trigger)</f>
        <v>55051</v>
      </c>
      <c r="AG2233" s="40">
        <f>_xll.qlInterestRateIndexMaturity($AA$21,AF2233,)</f>
        <v>55142</v>
      </c>
      <c r="AH2233" s="43" t="e">
        <f>_xll.qlTenorBasisValue(TenorBasis3M,AF2233,_xll.ohTrigger(trigger,$AA$36))</f>
        <v>#NUM!</v>
      </c>
      <c r="AI2233" s="90" t="e">
        <f>_xll.qlTenorBasisForwardRate(TenorBasis3M,AF2233,_xll.ohTrigger(trigger,$AA$36))</f>
        <v>#NUM!</v>
      </c>
      <c r="AJ2233" s="90">
        <f>_xll.qlIndexFixing($AA$21,$AE2233,TRUE,_xll.ohTrigger(trigger))</f>
        <v>1.5423543764086311E-2</v>
      </c>
      <c r="AK2233" s="43" t="e">
        <f>_xll.qlIndexFixing($AA$6,$AE2233,TRUE,trigger)</f>
        <v>#NUM!</v>
      </c>
      <c r="AL2233" s="45" t="e">
        <f t="shared" si="50"/>
        <v>#NUM!</v>
      </c>
    </row>
    <row r="2234" spans="30:38" x14ac:dyDescent="0.2">
      <c r="AD2234" s="122" t="s">
        <v>88</v>
      </c>
      <c r="AE2234" s="40">
        <f>_xll.qlInterestRateIndexFixingDate($AA$21,AF2234)</f>
        <v>55054</v>
      </c>
      <c r="AF2234" s="40">
        <f>_xll.qlCalendarAdvance(calendar,$AF2233,AD2234,,,trigger)</f>
        <v>55058</v>
      </c>
      <c r="AG2234" s="40">
        <f>_xll.qlInterestRateIndexMaturity($AA$21,AF2234,)</f>
        <v>55149</v>
      </c>
      <c r="AH2234" s="43" t="e">
        <f>_xll.qlTenorBasisValue(TenorBasis3M,AF2234,_xll.ohTrigger(trigger,$AA$36))</f>
        <v>#NUM!</v>
      </c>
      <c r="AI2234" s="90" t="e">
        <f>_xll.qlTenorBasisForwardRate(TenorBasis3M,AF2234,_xll.ohTrigger(trigger,$AA$36))</f>
        <v>#NUM!</v>
      </c>
      <c r="AJ2234" s="90">
        <f>_xll.qlIndexFixing($AA$21,$AE2234,TRUE,_xll.ohTrigger(trigger))</f>
        <v>1.5419583555124671E-2</v>
      </c>
      <c r="AK2234" s="43" t="e">
        <f>_xll.qlIndexFixing($AA$6,$AE2234,TRUE,trigger)</f>
        <v>#NUM!</v>
      </c>
      <c r="AL2234" s="45" t="e">
        <f t="shared" si="50"/>
        <v>#NUM!</v>
      </c>
    </row>
    <row r="2235" spans="30:38" x14ac:dyDescent="0.2">
      <c r="AD2235" s="122" t="s">
        <v>88</v>
      </c>
      <c r="AE2235" s="40">
        <f>_xll.qlInterestRateIndexFixingDate($AA$21,AF2235)</f>
        <v>55061</v>
      </c>
      <c r="AF2235" s="40">
        <f>_xll.qlCalendarAdvance(calendar,$AF2234,AD2235,,,trigger)</f>
        <v>55065</v>
      </c>
      <c r="AG2235" s="40">
        <f>_xll.qlInterestRateIndexMaturity($AA$21,AF2235,)</f>
        <v>55157</v>
      </c>
      <c r="AH2235" s="43" t="e">
        <f>_xll.qlTenorBasisValue(TenorBasis3M,AF2235,_xll.ohTrigger(trigger,$AA$36))</f>
        <v>#NUM!</v>
      </c>
      <c r="AI2235" s="90" t="e">
        <f>_xll.qlTenorBasisForwardRate(TenorBasis3M,AF2235,_xll.ohTrigger(trigger,$AA$36))</f>
        <v>#NUM!</v>
      </c>
      <c r="AJ2235" s="90">
        <f>_xll.qlIndexFixing($AA$21,$AE2235,TRUE,_xll.ohTrigger(trigger))</f>
        <v>1.5415628952024835E-2</v>
      </c>
      <c r="AK2235" s="43" t="e">
        <f>_xll.qlIndexFixing($AA$6,$AE2235,TRUE,trigger)</f>
        <v>#NUM!</v>
      </c>
      <c r="AL2235" s="45" t="e">
        <f t="shared" si="50"/>
        <v>#NUM!</v>
      </c>
    </row>
    <row r="2236" spans="30:38" x14ac:dyDescent="0.2">
      <c r="AD2236" s="122" t="s">
        <v>88</v>
      </c>
      <c r="AE2236" s="40">
        <f>_xll.qlInterestRateIndexFixingDate($AA$21,AF2236)</f>
        <v>55068</v>
      </c>
      <c r="AF2236" s="40">
        <f>_xll.qlCalendarAdvance(calendar,$AF2235,AD2236,,,trigger)</f>
        <v>55072</v>
      </c>
      <c r="AG2236" s="40">
        <f>_xll.qlInterestRateIndexMaturity($AA$21,AF2236,)</f>
        <v>55164</v>
      </c>
      <c r="AH2236" s="43" t="e">
        <f>_xll.qlTenorBasisValue(TenorBasis3M,AF2236,_xll.ohTrigger(trigger,$AA$36))</f>
        <v>#NUM!</v>
      </c>
      <c r="AI2236" s="90" t="e">
        <f>_xll.qlTenorBasisForwardRate(TenorBasis3M,AF2236,_xll.ohTrigger(trigger,$AA$36))</f>
        <v>#NUM!</v>
      </c>
      <c r="AJ2236" s="90">
        <f>_xll.qlIndexFixing($AA$21,$AE2236,TRUE,_xll.ohTrigger(trigger))</f>
        <v>1.5411601217660543E-2</v>
      </c>
      <c r="AK2236" s="43" t="e">
        <f>_xll.qlIndexFixing($AA$6,$AE2236,TRUE,trigger)</f>
        <v>#NUM!</v>
      </c>
      <c r="AL2236" s="45" t="e">
        <f t="shared" si="50"/>
        <v>#NUM!</v>
      </c>
    </row>
    <row r="2237" spans="30:38" x14ac:dyDescent="0.2">
      <c r="AD2237" s="122" t="s">
        <v>88</v>
      </c>
      <c r="AE2237" s="40">
        <f>_xll.qlInterestRateIndexFixingDate($AA$21,AF2237)</f>
        <v>55075</v>
      </c>
      <c r="AF2237" s="40">
        <f>_xll.qlCalendarAdvance(calendar,$AF2236,AD2237,,,trigger)</f>
        <v>55079</v>
      </c>
      <c r="AG2237" s="40">
        <f>_xll.qlInterestRateIndexMaturity($AA$21,AF2237,)</f>
        <v>55171</v>
      </c>
      <c r="AH2237" s="43" t="e">
        <f>_xll.qlTenorBasisValue(TenorBasis3M,AF2237,_xll.ohTrigger(trigger,$AA$36))</f>
        <v>#NUM!</v>
      </c>
      <c r="AI2237" s="90" t="e">
        <f>_xll.qlTenorBasisForwardRate(TenorBasis3M,AF2237,_xll.ohTrigger(trigger,$AA$36))</f>
        <v>#NUM!</v>
      </c>
      <c r="AJ2237" s="90">
        <f>_xll.qlIndexFixing($AA$21,$AE2237,TRUE,_xll.ohTrigger(trigger))</f>
        <v>1.5407540966715517E-2</v>
      </c>
      <c r="AK2237" s="43" t="e">
        <f>_xll.qlIndexFixing($AA$6,$AE2237,TRUE,trigger)</f>
        <v>#NUM!</v>
      </c>
      <c r="AL2237" s="45" t="e">
        <f t="shared" si="50"/>
        <v>#NUM!</v>
      </c>
    </row>
    <row r="2238" spans="30:38" x14ac:dyDescent="0.2">
      <c r="AD2238" s="122" t="s">
        <v>88</v>
      </c>
      <c r="AE2238" s="40">
        <f>_xll.qlInterestRateIndexFixingDate($AA$21,AF2238)</f>
        <v>55082</v>
      </c>
      <c r="AF2238" s="40">
        <f>_xll.qlCalendarAdvance(calendar,$AF2237,AD2238,,,trigger)</f>
        <v>55086</v>
      </c>
      <c r="AG2238" s="40">
        <f>_xll.qlInterestRateIndexMaturity($AA$21,AF2238,)</f>
        <v>55178</v>
      </c>
      <c r="AH2238" s="43" t="e">
        <f>_xll.qlTenorBasisValue(TenorBasis3M,AF2238,_xll.ohTrigger(trigger,$AA$36))</f>
        <v>#NUM!</v>
      </c>
      <c r="AI2238" s="90" t="e">
        <f>_xll.qlTenorBasisForwardRate(TenorBasis3M,AF2238,_xll.ohTrigger(trigger,$AA$36))</f>
        <v>#NUM!</v>
      </c>
      <c r="AJ2238" s="90">
        <f>_xll.qlIndexFixing($AA$21,$AE2238,TRUE,_xll.ohTrigger(trigger))</f>
        <v>1.5403448199293157E-2</v>
      </c>
      <c r="AK2238" s="43" t="e">
        <f>_xll.qlIndexFixing($AA$6,$AE2238,TRUE,trigger)</f>
        <v>#NUM!</v>
      </c>
      <c r="AL2238" s="45" t="e">
        <f t="shared" si="50"/>
        <v>#NUM!</v>
      </c>
    </row>
    <row r="2239" spans="30:38" x14ac:dyDescent="0.2">
      <c r="AD2239" s="122" t="s">
        <v>88</v>
      </c>
      <c r="AE2239" s="40">
        <f>_xll.qlInterestRateIndexFixingDate($AA$21,AF2239)</f>
        <v>55089</v>
      </c>
      <c r="AF2239" s="40">
        <f>_xll.qlCalendarAdvance(calendar,$AF2238,AD2239,,,trigger)</f>
        <v>55093</v>
      </c>
      <c r="AG2239" s="40">
        <f>_xll.qlInterestRateIndexMaturity($AA$21,AF2239,)</f>
        <v>55185</v>
      </c>
      <c r="AH2239" s="43" t="e">
        <f>_xll.qlTenorBasisValue(TenorBasis3M,AF2239,_xll.ohTrigger(trigger,$AA$36))</f>
        <v>#NUM!</v>
      </c>
      <c r="AI2239" s="90" t="e">
        <f>_xll.qlTenorBasisForwardRate(TenorBasis3M,AF2239,_xll.ohTrigger(trigger,$AA$36))</f>
        <v>#NUM!</v>
      </c>
      <c r="AJ2239" s="90">
        <f>_xll.qlIndexFixing($AA$21,$AE2239,TRUE,_xll.ohTrigger(trigger))</f>
        <v>1.5399322915495115E-2</v>
      </c>
      <c r="AK2239" s="43" t="e">
        <f>_xll.qlIndexFixing($AA$6,$AE2239,TRUE,trigger)</f>
        <v>#NUM!</v>
      </c>
      <c r="AL2239" s="45" t="e">
        <f t="shared" si="50"/>
        <v>#NUM!</v>
      </c>
    </row>
    <row r="2240" spans="30:38" x14ac:dyDescent="0.2">
      <c r="AD2240" s="122" t="s">
        <v>88</v>
      </c>
      <c r="AE2240" s="40">
        <f>_xll.qlInterestRateIndexFixingDate($AA$21,AF2240)</f>
        <v>55096</v>
      </c>
      <c r="AF2240" s="40">
        <f>_xll.qlCalendarAdvance(calendar,$AF2239,AD2240,,,trigger)</f>
        <v>55100</v>
      </c>
      <c r="AG2240" s="40">
        <f>_xll.qlInterestRateIndexMaturity($AA$21,AF2240,)</f>
        <v>55192</v>
      </c>
      <c r="AH2240" s="43" t="e">
        <f>_xll.qlTenorBasisValue(TenorBasis3M,AF2240,_xll.ohTrigger(trigger,$AA$36))</f>
        <v>#NUM!</v>
      </c>
      <c r="AI2240" s="90" t="e">
        <f>_xll.qlTenorBasisForwardRate(TenorBasis3M,AF2240,_xll.ohTrigger(trigger,$AA$36))</f>
        <v>#NUM!</v>
      </c>
      <c r="AJ2240" s="90">
        <f>_xll.qlIndexFixing($AA$21,$AE2240,TRUE,_xll.ohTrigger(trigger))</f>
        <v>1.5395165115422186E-2</v>
      </c>
      <c r="AK2240" s="43" t="e">
        <f>_xll.qlIndexFixing($AA$6,$AE2240,TRUE,trigger)</f>
        <v>#NUM!</v>
      </c>
      <c r="AL2240" s="45" t="e">
        <f t="shared" si="50"/>
        <v>#NUM!</v>
      </c>
    </row>
    <row r="2241" spans="30:38" x14ac:dyDescent="0.2">
      <c r="AD2241" s="122" t="s">
        <v>88</v>
      </c>
      <c r="AE2241" s="40">
        <f>_xll.qlInterestRateIndexFixingDate($AA$21,AF2241)</f>
        <v>55103</v>
      </c>
      <c r="AF2241" s="40">
        <f>_xll.qlCalendarAdvance(calendar,$AF2240,AD2241,,,trigger)</f>
        <v>55107</v>
      </c>
      <c r="AG2241" s="40">
        <f>_xll.qlInterestRateIndexMaturity($AA$21,AF2241,)</f>
        <v>55199</v>
      </c>
      <c r="AH2241" s="43" t="e">
        <f>_xll.qlTenorBasisValue(TenorBasis3M,AF2241,_xll.ohTrigger(trigger,$AA$36))</f>
        <v>#NUM!</v>
      </c>
      <c r="AI2241" s="90" t="e">
        <f>_xll.qlTenorBasisForwardRate(TenorBasis3M,AF2241,_xll.ohTrigger(trigger,$AA$36))</f>
        <v>#NUM!</v>
      </c>
      <c r="AJ2241" s="90">
        <f>_xll.qlIndexFixing($AA$21,$AE2241,TRUE,_xll.ohTrigger(trigger))</f>
        <v>1.5390974799178629E-2</v>
      </c>
      <c r="AK2241" s="43" t="e">
        <f>_xll.qlIndexFixing($AA$6,$AE2241,TRUE,trigger)</f>
        <v>#NUM!</v>
      </c>
      <c r="AL2241" s="45" t="e">
        <f t="shared" si="50"/>
        <v>#NUM!</v>
      </c>
    </row>
    <row r="2242" spans="30:38" x14ac:dyDescent="0.2">
      <c r="AD2242" s="122" t="s">
        <v>88</v>
      </c>
      <c r="AE2242" s="40">
        <f>_xll.qlInterestRateIndexFixingDate($AA$21,AF2242)</f>
        <v>55110</v>
      </c>
      <c r="AF2242" s="40">
        <f>_xll.qlCalendarAdvance(calendar,$AF2241,AD2242,,,trigger)</f>
        <v>55114</v>
      </c>
      <c r="AG2242" s="40">
        <f>_xll.qlInterestRateIndexMaturity($AA$21,AF2242,)</f>
        <v>55206</v>
      </c>
      <c r="AH2242" s="43" t="e">
        <f>_xll.qlTenorBasisValue(TenorBasis3M,AF2242,_xll.ohTrigger(trigger,$AA$36))</f>
        <v>#NUM!</v>
      </c>
      <c r="AI2242" s="90" t="e">
        <f>_xll.qlTenorBasisForwardRate(TenorBasis3M,AF2242,_xll.ohTrigger(trigger,$AA$36))</f>
        <v>#NUM!</v>
      </c>
      <c r="AJ2242" s="90">
        <f>_xll.qlIndexFixing($AA$21,$AE2242,TRUE,_xll.ohTrigger(trigger))</f>
        <v>1.5386751966868712E-2</v>
      </c>
      <c r="AK2242" s="43" t="e">
        <f>_xll.qlIndexFixing($AA$6,$AE2242,TRUE,trigger)</f>
        <v>#NUM!</v>
      </c>
      <c r="AL2242" s="45" t="e">
        <f t="shared" si="50"/>
        <v>#NUM!</v>
      </c>
    </row>
    <row r="2243" spans="30:38" x14ac:dyDescent="0.2">
      <c r="AD2243" s="122" t="s">
        <v>88</v>
      </c>
      <c r="AE2243" s="40">
        <f>_xll.qlInterestRateIndexFixingDate($AA$21,AF2243)</f>
        <v>55117</v>
      </c>
      <c r="AF2243" s="40">
        <f>_xll.qlCalendarAdvance(calendar,$AF2242,AD2243,,,trigger)</f>
        <v>55121</v>
      </c>
      <c r="AG2243" s="40">
        <f>_xll.qlInterestRateIndexMaturity($AA$21,AF2243,)</f>
        <v>55212</v>
      </c>
      <c r="AH2243" s="43" t="e">
        <f>_xll.qlTenorBasisValue(TenorBasis3M,AF2243,_xll.ohTrigger(trigger,$AA$36))</f>
        <v>#NUM!</v>
      </c>
      <c r="AI2243" s="90" t="e">
        <f>_xll.qlTenorBasisForwardRate(TenorBasis3M,AF2243,_xll.ohTrigger(trigger,$AA$36))</f>
        <v>#NUM!</v>
      </c>
      <c r="AJ2243" s="90">
        <f>_xll.qlIndexFixing($AA$21,$AE2243,TRUE,_xll.ohTrigger(trigger))</f>
        <v>1.5382478491644012E-2</v>
      </c>
      <c r="AK2243" s="43" t="e">
        <f>_xll.qlIndexFixing($AA$6,$AE2243,TRUE,trigger)</f>
        <v>#NUM!</v>
      </c>
      <c r="AL2243" s="45" t="e">
        <f t="shared" si="50"/>
        <v>#NUM!</v>
      </c>
    </row>
    <row r="2244" spans="30:38" x14ac:dyDescent="0.2">
      <c r="AD2244" s="122" t="s">
        <v>88</v>
      </c>
      <c r="AE2244" s="40">
        <f>_xll.qlInterestRateIndexFixingDate($AA$21,AF2244)</f>
        <v>55124</v>
      </c>
      <c r="AF2244" s="40">
        <f>_xll.qlCalendarAdvance(calendar,$AF2243,AD2244,,,trigger)</f>
        <v>55128</v>
      </c>
      <c r="AG2244" s="40">
        <f>_xll.qlInterestRateIndexMaturity($AA$21,AF2244,)</f>
        <v>55218</v>
      </c>
      <c r="AH2244" s="43" t="e">
        <f>_xll.qlTenorBasisValue(TenorBasis3M,AF2244,_xll.ohTrigger(trigger,$AA$36))</f>
        <v>#NUM!</v>
      </c>
      <c r="AI2244" s="90" t="e">
        <f>_xll.qlTenorBasisForwardRate(TenorBasis3M,AF2244,_xll.ohTrigger(trigger,$AA$36))</f>
        <v>#NUM!</v>
      </c>
      <c r="AJ2244" s="90">
        <f>_xll.qlIndexFixing($AA$21,$AE2244,TRUE,_xll.ohTrigger(trigger))</f>
        <v>1.5378177272639348E-2</v>
      </c>
      <c r="AK2244" s="43" t="e">
        <f>_xll.qlIndexFixing($AA$6,$AE2244,TRUE,trigger)</f>
        <v>#NUM!</v>
      </c>
      <c r="AL2244" s="45" t="e">
        <f t="shared" ref="AL2244:AL2307" si="51">(AJ2244-AK2244)*10000</f>
        <v>#NUM!</v>
      </c>
    </row>
    <row r="2245" spans="30:38" x14ac:dyDescent="0.2">
      <c r="AD2245" s="122" t="s">
        <v>88</v>
      </c>
      <c r="AE2245" s="40">
        <f>_xll.qlInterestRateIndexFixingDate($AA$21,AF2245)</f>
        <v>55131</v>
      </c>
      <c r="AF2245" s="40">
        <f>_xll.qlCalendarAdvance(calendar,$AF2244,AD2245,,,trigger)</f>
        <v>55135</v>
      </c>
      <c r="AG2245" s="40">
        <f>_xll.qlInterestRateIndexMaturity($AA$21,AF2245,)</f>
        <v>55225</v>
      </c>
      <c r="AH2245" s="43" t="e">
        <f>_xll.qlTenorBasisValue(TenorBasis3M,AF2245,_xll.ohTrigger(trigger,$AA$36))</f>
        <v>#NUM!</v>
      </c>
      <c r="AI2245" s="90" t="e">
        <f>_xll.qlTenorBasisForwardRate(TenorBasis3M,AF2245,_xll.ohTrigger(trigger,$AA$36))</f>
        <v>#NUM!</v>
      </c>
      <c r="AJ2245" s="90">
        <f>_xll.qlIndexFixing($AA$21,$AE2245,TRUE,_xll.ohTrigger(trigger))</f>
        <v>1.5373861905788822E-2</v>
      </c>
      <c r="AK2245" s="43" t="e">
        <f>_xll.qlIndexFixing($AA$6,$AE2245,TRUE,trigger)</f>
        <v>#NUM!</v>
      </c>
      <c r="AL2245" s="45" t="e">
        <f t="shared" si="51"/>
        <v>#NUM!</v>
      </c>
    </row>
    <row r="2246" spans="30:38" x14ac:dyDescent="0.2">
      <c r="AD2246" s="122" t="s">
        <v>88</v>
      </c>
      <c r="AE2246" s="40">
        <f>_xll.qlInterestRateIndexFixingDate($AA$21,AF2246)</f>
        <v>55138</v>
      </c>
      <c r="AF2246" s="40">
        <f>_xll.qlCalendarAdvance(calendar,$AF2245,AD2246,,,trigger)</f>
        <v>55142</v>
      </c>
      <c r="AG2246" s="40">
        <f>_xll.qlInterestRateIndexMaturity($AA$21,AF2246,)</f>
        <v>55232</v>
      </c>
      <c r="AH2246" s="43" t="e">
        <f>_xll.qlTenorBasisValue(TenorBasis3M,AF2246,_xll.ohTrigger(trigger,$AA$36))</f>
        <v>#NUM!</v>
      </c>
      <c r="AI2246" s="90" t="e">
        <f>_xll.qlTenorBasisForwardRate(TenorBasis3M,AF2246,_xll.ohTrigger(trigger,$AA$36))</f>
        <v>#NUM!</v>
      </c>
      <c r="AJ2246" s="90">
        <f>_xll.qlIndexFixing($AA$21,$AE2246,TRUE,_xll.ohTrigger(trigger))</f>
        <v>1.5369514025948661E-2</v>
      </c>
      <c r="AK2246" s="43" t="e">
        <f>_xll.qlIndexFixing($AA$6,$AE2246,TRUE,trigger)</f>
        <v>#NUM!</v>
      </c>
      <c r="AL2246" s="45" t="e">
        <f t="shared" si="51"/>
        <v>#NUM!</v>
      </c>
    </row>
    <row r="2247" spans="30:38" x14ac:dyDescent="0.2">
      <c r="AD2247" s="122" t="s">
        <v>88</v>
      </c>
      <c r="AE2247" s="40">
        <f>_xll.qlInterestRateIndexFixingDate($AA$21,AF2247)</f>
        <v>55144</v>
      </c>
      <c r="AF2247" s="40">
        <f>_xll.qlCalendarAdvance(calendar,$AF2246,AD2247,,,trigger)</f>
        <v>55149</v>
      </c>
      <c r="AG2247" s="40">
        <f>_xll.qlInterestRateIndexMaturity($AA$21,AF2247,)</f>
        <v>55239</v>
      </c>
      <c r="AH2247" s="43" t="e">
        <f>_xll.qlTenorBasisValue(TenorBasis3M,AF2247,_xll.ohTrigger(trigger,$AA$36))</f>
        <v>#NUM!</v>
      </c>
      <c r="AI2247" s="90" t="e">
        <f>_xll.qlTenorBasisForwardRate(TenorBasis3M,AF2247,_xll.ohTrigger(trigger,$AA$36))</f>
        <v>#NUM!</v>
      </c>
      <c r="AJ2247" s="90">
        <f>_xll.qlIndexFixing($AA$21,$AE2247,TRUE,_xll.ohTrigger(trigger))</f>
        <v>1.5365133633223671E-2</v>
      </c>
      <c r="AK2247" s="43" t="e">
        <f>_xll.qlIndexFixing($AA$6,$AE2247,TRUE,trigger)</f>
        <v>#NUM!</v>
      </c>
      <c r="AL2247" s="45" t="e">
        <f t="shared" si="51"/>
        <v>#NUM!</v>
      </c>
    </row>
    <row r="2248" spans="30:38" x14ac:dyDescent="0.2">
      <c r="AD2248" s="122" t="s">
        <v>88</v>
      </c>
      <c r="AE2248" s="40">
        <f>_xll.qlInterestRateIndexFixingDate($AA$21,AF2248)</f>
        <v>55152</v>
      </c>
      <c r="AF2248" s="40">
        <f>_xll.qlCalendarAdvance(calendar,$AF2247,AD2248,,,trigger)</f>
        <v>55156</v>
      </c>
      <c r="AG2248" s="40">
        <f>_xll.qlInterestRateIndexMaturity($AA$21,AF2248,)</f>
        <v>55247</v>
      </c>
      <c r="AH2248" s="43" t="e">
        <f>_xll.qlTenorBasisValue(TenorBasis3M,AF2248,_xll.ohTrigger(trigger,$AA$36))</f>
        <v>#NUM!</v>
      </c>
      <c r="AI2248" s="90" t="e">
        <f>_xll.qlTenorBasisForwardRate(TenorBasis3M,AF2248,_xll.ohTrigger(trigger,$AA$36))</f>
        <v>#NUM!</v>
      </c>
      <c r="AJ2248" s="90">
        <f>_xll.qlIndexFixing($AA$21,$AE2248,TRUE,_xll.ohTrigger(trigger))</f>
        <v>1.5360726554273584E-2</v>
      </c>
      <c r="AK2248" s="43" t="e">
        <f>_xll.qlIndexFixing($AA$6,$AE2248,TRUE,trigger)</f>
        <v>#NUM!</v>
      </c>
      <c r="AL2248" s="45" t="e">
        <f t="shared" si="51"/>
        <v>#NUM!</v>
      </c>
    </row>
    <row r="2249" spans="30:38" x14ac:dyDescent="0.2">
      <c r="AD2249" s="122" t="s">
        <v>88</v>
      </c>
      <c r="AE2249" s="40">
        <f>_xll.qlInterestRateIndexFixingDate($AA$21,AF2249)</f>
        <v>55159</v>
      </c>
      <c r="AF2249" s="40">
        <f>_xll.qlCalendarAdvance(calendar,$AF2248,AD2249,,,trigger)</f>
        <v>55163</v>
      </c>
      <c r="AG2249" s="40">
        <f>_xll.qlInterestRateIndexMaturity($AA$21,AF2249,)</f>
        <v>55253</v>
      </c>
      <c r="AH2249" s="43" t="e">
        <f>_xll.qlTenorBasisValue(TenorBasis3M,AF2249,_xll.ohTrigger(trigger,$AA$36))</f>
        <v>#NUM!</v>
      </c>
      <c r="AI2249" s="90" t="e">
        <f>_xll.qlTenorBasisForwardRate(TenorBasis3M,AF2249,_xll.ohTrigger(trigger,$AA$36))</f>
        <v>#NUM!</v>
      </c>
      <c r="AJ2249" s="90">
        <f>_xll.qlIndexFixing($AA$21,$AE2249,TRUE,_xll.ohTrigger(trigger))</f>
        <v>1.5356275309549083E-2</v>
      </c>
      <c r="AK2249" s="43" t="e">
        <f>_xll.qlIndexFixing($AA$6,$AE2249,TRUE,trigger)</f>
        <v>#NUM!</v>
      </c>
      <c r="AL2249" s="45" t="e">
        <f t="shared" si="51"/>
        <v>#NUM!</v>
      </c>
    </row>
    <row r="2250" spans="30:38" x14ac:dyDescent="0.2">
      <c r="AD2250" s="122" t="s">
        <v>88</v>
      </c>
      <c r="AE2250" s="40">
        <f>_xll.qlInterestRateIndexFixingDate($AA$21,AF2250)</f>
        <v>55166</v>
      </c>
      <c r="AF2250" s="40">
        <f>_xll.qlCalendarAdvance(calendar,$AF2249,AD2250,,,trigger)</f>
        <v>55170</v>
      </c>
      <c r="AG2250" s="40">
        <f>_xll.qlInterestRateIndexMaturity($AA$21,AF2250,)</f>
        <v>55260</v>
      </c>
      <c r="AH2250" s="43" t="e">
        <f>_xll.qlTenorBasisValue(TenorBasis3M,AF2250,_xll.ohTrigger(trigger,$AA$36))</f>
        <v>#NUM!</v>
      </c>
      <c r="AI2250" s="90" t="e">
        <f>_xll.qlTenorBasisForwardRate(TenorBasis3M,AF2250,_xll.ohTrigger(trigger,$AA$36))</f>
        <v>#NUM!</v>
      </c>
      <c r="AJ2250" s="90">
        <f>_xll.qlIndexFixing($AA$21,$AE2250,TRUE,_xll.ohTrigger(trigger))</f>
        <v>1.5351797378813536E-2</v>
      </c>
      <c r="AK2250" s="43" t="e">
        <f>_xll.qlIndexFixing($AA$6,$AE2250,TRUE,trigger)</f>
        <v>#NUM!</v>
      </c>
      <c r="AL2250" s="45" t="e">
        <f t="shared" si="51"/>
        <v>#NUM!</v>
      </c>
    </row>
    <row r="2251" spans="30:38" x14ac:dyDescent="0.2">
      <c r="AD2251" s="122" t="s">
        <v>88</v>
      </c>
      <c r="AE2251" s="40">
        <f>_xll.qlInterestRateIndexFixingDate($AA$21,AF2251)</f>
        <v>55173</v>
      </c>
      <c r="AF2251" s="40">
        <f>_xll.qlCalendarAdvance(calendar,$AF2250,AD2251,,,trigger)</f>
        <v>55177</v>
      </c>
      <c r="AG2251" s="40">
        <f>_xll.qlInterestRateIndexMaturity($AA$21,AF2251,)</f>
        <v>55267</v>
      </c>
      <c r="AH2251" s="43" t="e">
        <f>_xll.qlTenorBasisValue(TenorBasis3M,AF2251,_xll.ohTrigger(trigger,$AA$36))</f>
        <v>#NUM!</v>
      </c>
      <c r="AI2251" s="90" t="e">
        <f>_xll.qlTenorBasisForwardRate(TenorBasis3M,AF2251,_xll.ohTrigger(trigger,$AA$36))</f>
        <v>#NUM!</v>
      </c>
      <c r="AJ2251" s="90">
        <f>_xll.qlIndexFixing($AA$21,$AE2251,TRUE,_xll.ohTrigger(trigger))</f>
        <v>1.5347286935624815E-2</v>
      </c>
      <c r="AK2251" s="43" t="e">
        <f>_xll.qlIndexFixing($AA$6,$AE2251,TRUE,trigger)</f>
        <v>#NUM!</v>
      </c>
      <c r="AL2251" s="45" t="e">
        <f t="shared" si="51"/>
        <v>#NUM!</v>
      </c>
    </row>
    <row r="2252" spans="30:38" x14ac:dyDescent="0.2">
      <c r="AD2252" s="122" t="s">
        <v>88</v>
      </c>
      <c r="AE2252" s="40">
        <f>_xll.qlInterestRateIndexFixingDate($AA$21,AF2252)</f>
        <v>55180</v>
      </c>
      <c r="AF2252" s="40">
        <f>_xll.qlCalendarAdvance(calendar,$AF2251,AD2252,,,trigger)</f>
        <v>55184</v>
      </c>
      <c r="AG2252" s="40">
        <f>_xll.qlInterestRateIndexMaturity($AA$21,AF2252,)</f>
        <v>55271</v>
      </c>
      <c r="AH2252" s="43" t="e">
        <f>_xll.qlTenorBasisValue(TenorBasis3M,AF2252,_xll.ohTrigger(trigger,$AA$36))</f>
        <v>#NUM!</v>
      </c>
      <c r="AI2252" s="90" t="e">
        <f>_xll.qlTenorBasisForwardRate(TenorBasis3M,AF2252,_xll.ohTrigger(trigger,$AA$36))</f>
        <v>#NUM!</v>
      </c>
      <c r="AJ2252" s="90">
        <f>_xll.qlIndexFixing($AA$21,$AE2252,TRUE,_xll.ohTrigger(trigger))</f>
        <v>1.5342755224595304E-2</v>
      </c>
      <c r="AK2252" s="43" t="e">
        <f>_xll.qlIndexFixing($AA$6,$AE2252,TRUE,trigger)</f>
        <v>#NUM!</v>
      </c>
      <c r="AL2252" s="45" t="e">
        <f t="shared" si="51"/>
        <v>#NUM!</v>
      </c>
    </row>
    <row r="2253" spans="30:38" x14ac:dyDescent="0.2">
      <c r="AD2253" s="122" t="s">
        <v>88</v>
      </c>
      <c r="AE2253" s="40">
        <f>_xll.qlInterestRateIndexFixingDate($AA$21,AF2253)</f>
        <v>55187</v>
      </c>
      <c r="AF2253" s="40">
        <f>_xll.qlCalendarAdvance(calendar,$AF2252,AD2253,,,trigger)</f>
        <v>55191</v>
      </c>
      <c r="AG2253" s="40">
        <f>_xll.qlInterestRateIndexMaturity($AA$21,AF2253,)</f>
        <v>55281</v>
      </c>
      <c r="AH2253" s="43" t="e">
        <f>_xll.qlTenorBasisValue(TenorBasis3M,AF2253,_xll.ohTrigger(trigger,$AA$36))</f>
        <v>#NUM!</v>
      </c>
      <c r="AI2253" s="90" t="e">
        <f>_xll.qlTenorBasisForwardRate(TenorBasis3M,AF2253,_xll.ohTrigger(trigger,$AA$36))</f>
        <v>#NUM!</v>
      </c>
      <c r="AJ2253" s="90">
        <f>_xll.qlIndexFixing($AA$21,$AE2253,TRUE,_xll.ohTrigger(trigger))</f>
        <v>1.5338168512323058E-2</v>
      </c>
      <c r="AK2253" s="43" t="e">
        <f>_xll.qlIndexFixing($AA$6,$AE2253,TRUE,trigger)</f>
        <v>#NUM!</v>
      </c>
      <c r="AL2253" s="45" t="e">
        <f t="shared" si="51"/>
        <v>#NUM!</v>
      </c>
    </row>
    <row r="2254" spans="30:38" x14ac:dyDescent="0.2">
      <c r="AD2254" s="122" t="s">
        <v>88</v>
      </c>
      <c r="AE2254" s="40">
        <f>_xll.qlInterestRateIndexFixingDate($AA$21,AF2254)</f>
        <v>55194</v>
      </c>
      <c r="AF2254" s="40">
        <f>_xll.qlCalendarAdvance(calendar,$AF2253,AD2254,,,trigger)</f>
        <v>55198</v>
      </c>
      <c r="AG2254" s="40">
        <f>_xll.qlInterestRateIndexMaturity($AA$21,AF2254,)</f>
        <v>55288</v>
      </c>
      <c r="AH2254" s="43" t="e">
        <f>_xll.qlTenorBasisValue(TenorBasis3M,AF2254,_xll.ohTrigger(trigger,$AA$36))</f>
        <v>#NUM!</v>
      </c>
      <c r="AI2254" s="90" t="e">
        <f>_xll.qlTenorBasisForwardRate(TenorBasis3M,AF2254,_xll.ohTrigger(trigger,$AA$36))</f>
        <v>#NUM!</v>
      </c>
      <c r="AJ2254" s="90">
        <f>_xll.qlIndexFixing($AA$21,$AE2254,TRUE,_xll.ohTrigger(trigger))</f>
        <v>1.5333560532433843E-2</v>
      </c>
      <c r="AK2254" s="43" t="e">
        <f>_xll.qlIndexFixing($AA$6,$AE2254,TRUE,trigger)</f>
        <v>#NUM!</v>
      </c>
      <c r="AL2254" s="45" t="e">
        <f t="shared" si="51"/>
        <v>#NUM!</v>
      </c>
    </row>
    <row r="2255" spans="30:38" x14ac:dyDescent="0.2">
      <c r="AD2255" s="122" t="s">
        <v>88</v>
      </c>
      <c r="AE2255" s="40">
        <f>_xll.qlInterestRateIndexFixingDate($AA$21,AF2255)</f>
        <v>55201</v>
      </c>
      <c r="AF2255" s="40">
        <f>_xll.qlCalendarAdvance(calendar,$AF2254,AD2255,,,trigger)</f>
        <v>55205</v>
      </c>
      <c r="AG2255" s="40">
        <f>_xll.qlInterestRateIndexMaturity($AA$21,AF2255,)</f>
        <v>55295</v>
      </c>
      <c r="AH2255" s="43" t="e">
        <f>_xll.qlTenorBasisValue(TenorBasis3M,AF2255,_xll.ohTrigger(trigger,$AA$36))</f>
        <v>#NUM!</v>
      </c>
      <c r="AI2255" s="90" t="e">
        <f>_xll.qlTenorBasisForwardRate(TenorBasis3M,AF2255,_xll.ohTrigger(trigger,$AA$36))</f>
        <v>#NUM!</v>
      </c>
      <c r="AJ2255" s="90">
        <f>_xll.qlIndexFixing($AA$21,$AE2255,TRUE,_xll.ohTrigger(trigger))</f>
        <v>1.5328920040532878E-2</v>
      </c>
      <c r="AK2255" s="43" t="e">
        <f>_xll.qlIndexFixing($AA$6,$AE2255,TRUE,trigger)</f>
        <v>#NUM!</v>
      </c>
      <c r="AL2255" s="45" t="e">
        <f t="shared" si="51"/>
        <v>#NUM!</v>
      </c>
    </row>
    <row r="2256" spans="30:38" x14ac:dyDescent="0.2">
      <c r="AD2256" s="122" t="s">
        <v>88</v>
      </c>
      <c r="AE2256" s="40">
        <f>_xll.qlInterestRateIndexFixingDate($AA$21,AF2256)</f>
        <v>55208</v>
      </c>
      <c r="AF2256" s="40">
        <f>_xll.qlCalendarAdvance(calendar,$AF2255,AD2256,,,trigger)</f>
        <v>55212</v>
      </c>
      <c r="AG2256" s="40">
        <f>_xll.qlInterestRateIndexMaturity($AA$21,AF2256,)</f>
        <v>55304</v>
      </c>
      <c r="AH2256" s="43" t="e">
        <f>_xll.qlTenorBasisValue(TenorBasis3M,AF2256,_xll.ohTrigger(trigger,$AA$36))</f>
        <v>#NUM!</v>
      </c>
      <c r="AI2256" s="90" t="e">
        <f>_xll.qlTenorBasisForwardRate(TenorBasis3M,AF2256,_xll.ohTrigger(trigger,$AA$36))</f>
        <v>#NUM!</v>
      </c>
      <c r="AJ2256" s="90">
        <f>_xll.qlIndexFixing($AA$21,$AE2256,TRUE,_xll.ohTrigger(trigger))</f>
        <v>1.532421818772947E-2</v>
      </c>
      <c r="AK2256" s="43" t="e">
        <f>_xll.qlIndexFixing($AA$6,$AE2256,TRUE,trigger)</f>
        <v>#NUM!</v>
      </c>
      <c r="AL2256" s="45" t="e">
        <f t="shared" si="51"/>
        <v>#NUM!</v>
      </c>
    </row>
    <row r="2257" spans="30:38" x14ac:dyDescent="0.2">
      <c r="AD2257" s="122" t="s">
        <v>88</v>
      </c>
      <c r="AE2257" s="40">
        <f>_xll.qlInterestRateIndexFixingDate($AA$21,AF2257)</f>
        <v>55215</v>
      </c>
      <c r="AF2257" s="40">
        <f>_xll.qlCalendarAdvance(calendar,$AF2256,AD2257,,,trigger)</f>
        <v>55219</v>
      </c>
      <c r="AG2257" s="40">
        <f>_xll.qlInterestRateIndexMaturity($AA$21,AF2257,)</f>
        <v>55311</v>
      </c>
      <c r="AH2257" s="43" t="e">
        <f>_xll.qlTenorBasisValue(TenorBasis3M,AF2257,_xll.ohTrigger(trigger,$AA$36))</f>
        <v>#NUM!</v>
      </c>
      <c r="AI2257" s="90" t="e">
        <f>_xll.qlTenorBasisForwardRate(TenorBasis3M,AF2257,_xll.ohTrigger(trigger,$AA$36))</f>
        <v>#NUM!</v>
      </c>
      <c r="AJ2257" s="90">
        <f>_xll.qlIndexFixing($AA$21,$AE2257,TRUE,_xll.ohTrigger(trigger))</f>
        <v>1.5319507627456317E-2</v>
      </c>
      <c r="AK2257" s="43" t="e">
        <f>_xll.qlIndexFixing($AA$6,$AE2257,TRUE,trigger)</f>
        <v>#NUM!</v>
      </c>
      <c r="AL2257" s="45" t="e">
        <f t="shared" si="51"/>
        <v>#NUM!</v>
      </c>
    </row>
    <row r="2258" spans="30:38" x14ac:dyDescent="0.2">
      <c r="AD2258" s="122" t="s">
        <v>88</v>
      </c>
      <c r="AE2258" s="40">
        <f>_xll.qlInterestRateIndexFixingDate($AA$21,AF2258)</f>
        <v>55222</v>
      </c>
      <c r="AF2258" s="40">
        <f>_xll.qlCalendarAdvance(calendar,$AF2257,AD2258,,,trigger)</f>
        <v>55226</v>
      </c>
      <c r="AG2258" s="40">
        <f>_xll.qlInterestRateIndexMaturity($AA$21,AF2258,)</f>
        <v>55318</v>
      </c>
      <c r="AH2258" s="43" t="e">
        <f>_xll.qlTenorBasisValue(TenorBasis3M,AF2258,_xll.ohTrigger(trigger,$AA$36))</f>
        <v>#NUM!</v>
      </c>
      <c r="AI2258" s="90" t="e">
        <f>_xll.qlTenorBasisForwardRate(TenorBasis3M,AF2258,_xll.ohTrigger(trigger,$AA$36))</f>
        <v>#NUM!</v>
      </c>
      <c r="AJ2258" s="90">
        <f>_xll.qlIndexFixing($AA$21,$AE2258,TRUE,_xll.ohTrigger(trigger))</f>
        <v>1.5314764552890169E-2</v>
      </c>
      <c r="AK2258" s="43" t="e">
        <f>_xll.qlIndexFixing($AA$6,$AE2258,TRUE,trigger)</f>
        <v>#NUM!</v>
      </c>
      <c r="AL2258" s="45" t="e">
        <f t="shared" si="51"/>
        <v>#NUM!</v>
      </c>
    </row>
    <row r="2259" spans="30:38" x14ac:dyDescent="0.2">
      <c r="AD2259" s="122" t="s">
        <v>88</v>
      </c>
      <c r="AE2259" s="40">
        <f>_xll.qlInterestRateIndexFixingDate($AA$21,AF2259)</f>
        <v>55229</v>
      </c>
      <c r="AF2259" s="40">
        <f>_xll.qlCalendarAdvance(calendar,$AF2258,AD2259,,,trigger)</f>
        <v>55233</v>
      </c>
      <c r="AG2259" s="40">
        <f>_xll.qlInterestRateIndexMaturity($AA$21,AF2259,)</f>
        <v>55325</v>
      </c>
      <c r="AH2259" s="43" t="e">
        <f>_xll.qlTenorBasisValue(TenorBasis3M,AF2259,_xll.ohTrigger(trigger,$AA$36))</f>
        <v>#NUM!</v>
      </c>
      <c r="AI2259" s="90" t="e">
        <f>_xll.qlTenorBasisForwardRate(TenorBasis3M,AF2259,_xll.ohTrigger(trigger,$AA$36))</f>
        <v>#NUM!</v>
      </c>
      <c r="AJ2259" s="90">
        <f>_xll.qlIndexFixing($AA$21,$AE2259,TRUE,_xll.ohTrigger(trigger))</f>
        <v>1.5309988964152666E-2</v>
      </c>
      <c r="AK2259" s="43" t="e">
        <f>_xll.qlIndexFixing($AA$6,$AE2259,TRUE,trigger)</f>
        <v>#NUM!</v>
      </c>
      <c r="AL2259" s="45" t="e">
        <f t="shared" si="51"/>
        <v>#NUM!</v>
      </c>
    </row>
    <row r="2260" spans="30:38" x14ac:dyDescent="0.2">
      <c r="AD2260" s="122" t="s">
        <v>88</v>
      </c>
      <c r="AE2260" s="40">
        <f>_xll.qlInterestRateIndexFixingDate($AA$21,AF2260)</f>
        <v>55236</v>
      </c>
      <c r="AF2260" s="40">
        <f>_xll.qlCalendarAdvance(calendar,$AF2259,AD2260,,,trigger)</f>
        <v>55240</v>
      </c>
      <c r="AG2260" s="40">
        <f>_xll.qlInterestRateIndexMaturity($AA$21,AF2260,)</f>
        <v>55332</v>
      </c>
      <c r="AH2260" s="43" t="e">
        <f>_xll.qlTenorBasisValue(TenorBasis3M,AF2260,_xll.ohTrigger(trigger,$AA$36))</f>
        <v>#NUM!</v>
      </c>
      <c r="AI2260" s="90" t="e">
        <f>_xll.qlTenorBasisForwardRate(TenorBasis3M,AF2260,_xll.ohTrigger(trigger,$AA$36))</f>
        <v>#NUM!</v>
      </c>
      <c r="AJ2260" s="90">
        <f>_xll.qlIndexFixing($AA$21,$AE2260,TRUE,_xll.ohTrigger(trigger))</f>
        <v>1.5305180861357629E-2</v>
      </c>
      <c r="AK2260" s="43" t="e">
        <f>_xll.qlIndexFixing($AA$6,$AE2260,TRUE,trigger)</f>
        <v>#NUM!</v>
      </c>
      <c r="AL2260" s="45" t="e">
        <f t="shared" si="51"/>
        <v>#NUM!</v>
      </c>
    </row>
    <row r="2261" spans="30:38" x14ac:dyDescent="0.2">
      <c r="AD2261" s="122" t="s">
        <v>88</v>
      </c>
      <c r="AE2261" s="40">
        <f>_xll.qlInterestRateIndexFixingDate($AA$21,AF2261)</f>
        <v>55241</v>
      </c>
      <c r="AF2261" s="40">
        <f>_xll.qlCalendarAdvance(calendar,$AF2260,AD2261,,,trigger)</f>
        <v>55247</v>
      </c>
      <c r="AG2261" s="40">
        <f>_xll.qlInterestRateIndexMaturity($AA$21,AF2261,)</f>
        <v>55338</v>
      </c>
      <c r="AH2261" s="43" t="e">
        <f>_xll.qlTenorBasisValue(TenorBasis3M,AF2261,_xll.ohTrigger(trigger,$AA$36))</f>
        <v>#NUM!</v>
      </c>
      <c r="AI2261" s="90" t="e">
        <f>_xll.qlTenorBasisForwardRate(TenorBasis3M,AF2261,_xll.ohTrigger(trigger,$AA$36))</f>
        <v>#NUM!</v>
      </c>
      <c r="AJ2261" s="90">
        <f>_xll.qlIndexFixing($AA$21,$AE2261,TRUE,_xll.ohTrigger(trigger))</f>
        <v>1.5300367414866537E-2</v>
      </c>
      <c r="AK2261" s="43" t="e">
        <f>_xll.qlIndexFixing($AA$6,$AE2261,TRUE,trigger)</f>
        <v>#NUM!</v>
      </c>
      <c r="AL2261" s="45" t="e">
        <f t="shared" si="51"/>
        <v>#NUM!</v>
      </c>
    </row>
    <row r="2262" spans="30:38" x14ac:dyDescent="0.2">
      <c r="AD2262" s="122" t="s">
        <v>88</v>
      </c>
      <c r="AE2262" s="40">
        <f>_xll.qlInterestRateIndexFixingDate($AA$21,AF2262)</f>
        <v>55250</v>
      </c>
      <c r="AF2262" s="40">
        <f>_xll.qlCalendarAdvance(calendar,$AF2261,AD2262,,,trigger)</f>
        <v>55254</v>
      </c>
      <c r="AG2262" s="40">
        <f>_xll.qlInterestRateIndexMaturity($AA$21,AF2262,)</f>
        <v>55345</v>
      </c>
      <c r="AH2262" s="43" t="e">
        <f>_xll.qlTenorBasisValue(TenorBasis3M,AF2262,_xll.ohTrigger(trigger,$AA$36))</f>
        <v>#NUM!</v>
      </c>
      <c r="AI2262" s="90" t="e">
        <f>_xll.qlTenorBasisForwardRate(TenorBasis3M,AF2262,_xll.ohTrigger(trigger,$AA$36))</f>
        <v>#NUM!</v>
      </c>
      <c r="AJ2262" s="90">
        <f>_xll.qlIndexFixing($AA$21,$AE2262,TRUE,_xll.ohTrigger(trigger))</f>
        <v>1.5295496813303153E-2</v>
      </c>
      <c r="AK2262" s="43" t="e">
        <f>_xll.qlIndexFixing($AA$6,$AE2262,TRUE,trigger)</f>
        <v>#NUM!</v>
      </c>
      <c r="AL2262" s="45" t="e">
        <f t="shared" si="51"/>
        <v>#NUM!</v>
      </c>
    </row>
    <row r="2263" spans="30:38" x14ac:dyDescent="0.2">
      <c r="AD2263" s="122" t="s">
        <v>88</v>
      </c>
      <c r="AE2263" s="40">
        <f>_xll.qlInterestRateIndexFixingDate($AA$21,AF2263)</f>
        <v>55257</v>
      </c>
      <c r="AF2263" s="40">
        <f>_xll.qlCalendarAdvance(calendar,$AF2262,AD2263,,,trigger)</f>
        <v>55261</v>
      </c>
      <c r="AG2263" s="40">
        <f>_xll.qlInterestRateIndexMaturity($AA$21,AF2263,)</f>
        <v>55352</v>
      </c>
      <c r="AH2263" s="43" t="e">
        <f>_xll.qlTenorBasisValue(TenorBasis3M,AF2263,_xll.ohTrigger(trigger,$AA$36))</f>
        <v>#NUM!</v>
      </c>
      <c r="AI2263" s="90" t="e">
        <f>_xll.qlTenorBasisForwardRate(TenorBasis3M,AF2263,_xll.ohTrigger(trigger,$AA$36))</f>
        <v>#NUM!</v>
      </c>
      <c r="AJ2263" s="90">
        <f>_xll.qlIndexFixing($AA$21,$AE2263,TRUE,_xll.ohTrigger(trigger))</f>
        <v>1.5290593699349623E-2</v>
      </c>
      <c r="AK2263" s="43" t="e">
        <f>_xll.qlIndexFixing($AA$6,$AE2263,TRUE,trigger)</f>
        <v>#NUM!</v>
      </c>
      <c r="AL2263" s="45" t="e">
        <f t="shared" si="51"/>
        <v>#NUM!</v>
      </c>
    </row>
    <row r="2264" spans="30:38" x14ac:dyDescent="0.2">
      <c r="AD2264" s="122" t="s">
        <v>88</v>
      </c>
      <c r="AE2264" s="40">
        <f>_xll.qlInterestRateIndexFixingDate($AA$21,AF2264)</f>
        <v>55264</v>
      </c>
      <c r="AF2264" s="40">
        <f>_xll.qlCalendarAdvance(calendar,$AF2263,AD2264,,,trigger)</f>
        <v>55268</v>
      </c>
      <c r="AG2264" s="40">
        <f>_xll.qlInterestRateIndexMaturity($AA$21,AF2264,)</f>
        <v>55359</v>
      </c>
      <c r="AH2264" s="43" t="e">
        <f>_xll.qlTenorBasisValue(TenorBasis3M,AF2264,_xll.ohTrigger(trigger,$AA$36))</f>
        <v>#NUM!</v>
      </c>
      <c r="AI2264" s="90" t="e">
        <f>_xll.qlTenorBasisForwardRate(TenorBasis3M,AF2264,_xll.ohTrigger(trigger,$AA$36))</f>
        <v>#NUM!</v>
      </c>
      <c r="AJ2264" s="90">
        <f>_xll.qlIndexFixing($AA$21,$AE2264,TRUE,_xll.ohTrigger(trigger))</f>
        <v>1.5285658073124538E-2</v>
      </c>
      <c r="AK2264" s="43" t="e">
        <f>_xll.qlIndexFixing($AA$6,$AE2264,TRUE,trigger)</f>
        <v>#NUM!</v>
      </c>
      <c r="AL2264" s="45" t="e">
        <f t="shared" si="51"/>
        <v>#NUM!</v>
      </c>
    </row>
    <row r="2265" spans="30:38" x14ac:dyDescent="0.2">
      <c r="AD2265" s="122" t="s">
        <v>88</v>
      </c>
      <c r="AE2265" s="40">
        <f>_xll.qlInterestRateIndexFixingDate($AA$21,AF2265)</f>
        <v>55270</v>
      </c>
      <c r="AF2265" s="40">
        <f>_xll.qlCalendarAdvance(calendar,$AF2264,AD2265,,,trigger)</f>
        <v>55275</v>
      </c>
      <c r="AG2265" s="40">
        <f>_xll.qlInterestRateIndexMaturity($AA$21,AF2265,)</f>
        <v>55367</v>
      </c>
      <c r="AH2265" s="43" t="e">
        <f>_xll.qlTenorBasisValue(TenorBasis3M,AF2265,_xll.ohTrigger(trigger,$AA$36))</f>
        <v>#NUM!</v>
      </c>
      <c r="AI2265" s="90" t="e">
        <f>_xll.qlTenorBasisForwardRate(TenorBasis3M,AF2265,_xll.ohTrigger(trigger,$AA$36))</f>
        <v>#NUM!</v>
      </c>
      <c r="AJ2265" s="90">
        <f>_xll.qlIndexFixing($AA$21,$AE2265,TRUE,_xll.ohTrigger(trigger))</f>
        <v>1.52806526407604E-2</v>
      </c>
      <c r="AK2265" s="43" t="e">
        <f>_xll.qlIndexFixing($AA$6,$AE2265,TRUE,trigger)</f>
        <v>#NUM!</v>
      </c>
      <c r="AL2265" s="45" t="e">
        <f t="shared" si="51"/>
        <v>#NUM!</v>
      </c>
    </row>
    <row r="2266" spans="30:38" x14ac:dyDescent="0.2">
      <c r="AD2266" s="122" t="s">
        <v>88</v>
      </c>
      <c r="AE2266" s="40">
        <f>_xll.qlInterestRateIndexFixingDate($AA$21,AF2266)</f>
        <v>55278</v>
      </c>
      <c r="AF2266" s="40">
        <f>_xll.qlCalendarAdvance(calendar,$AF2265,AD2266,,,trigger)</f>
        <v>55282</v>
      </c>
      <c r="AG2266" s="40">
        <f>_xll.qlInterestRateIndexMaturity($AA$21,AF2266,)</f>
        <v>55374</v>
      </c>
      <c r="AH2266" s="43" t="e">
        <f>_xll.qlTenorBasisValue(TenorBasis3M,AF2266,_xll.ohTrigger(trigger,$AA$36))</f>
        <v>#NUM!</v>
      </c>
      <c r="AI2266" s="90" t="e">
        <f>_xll.qlTenorBasisForwardRate(TenorBasis3M,AF2266,_xll.ohTrigger(trigger,$AA$36))</f>
        <v>#NUM!</v>
      </c>
      <c r="AJ2266" s="90">
        <f>_xll.qlIndexFixing($AA$21,$AE2266,TRUE,_xll.ohTrigger(trigger))</f>
        <v>1.527564945616856E-2</v>
      </c>
      <c r="AK2266" s="43" t="e">
        <f>_xll.qlIndexFixing($AA$6,$AE2266,TRUE,trigger)</f>
        <v>#NUM!</v>
      </c>
      <c r="AL2266" s="45" t="e">
        <f t="shared" si="51"/>
        <v>#NUM!</v>
      </c>
    </row>
    <row r="2267" spans="30:38" x14ac:dyDescent="0.2">
      <c r="AD2267" s="122" t="s">
        <v>88</v>
      </c>
      <c r="AE2267" s="40">
        <f>_xll.qlInterestRateIndexFixingDate($AA$21,AF2267)</f>
        <v>55285</v>
      </c>
      <c r="AF2267" s="40">
        <f>_xll.qlCalendarAdvance(calendar,$AF2266,AD2267,,,trigger)</f>
        <v>55289</v>
      </c>
      <c r="AG2267" s="40">
        <f>_xll.qlInterestRateIndexMaturity($AA$21,AF2267,)</f>
        <v>55381</v>
      </c>
      <c r="AH2267" s="43" t="e">
        <f>_xll.qlTenorBasisValue(TenorBasis3M,AF2267,_xll.ohTrigger(trigger,$AA$36))</f>
        <v>#NUM!</v>
      </c>
      <c r="AI2267" s="90" t="e">
        <f>_xll.qlTenorBasisForwardRate(TenorBasis3M,AF2267,_xll.ohTrigger(trigger,$AA$36))</f>
        <v>#NUM!</v>
      </c>
      <c r="AJ2267" s="90">
        <f>_xll.qlIndexFixing($AA$21,$AE2267,TRUE,_xll.ohTrigger(trigger))</f>
        <v>1.5270613758374156E-2</v>
      </c>
      <c r="AK2267" s="43" t="e">
        <f>_xll.qlIndexFixing($AA$6,$AE2267,TRUE,trigger)</f>
        <v>#NUM!</v>
      </c>
      <c r="AL2267" s="45" t="e">
        <f t="shared" si="51"/>
        <v>#NUM!</v>
      </c>
    </row>
    <row r="2268" spans="30:38" x14ac:dyDescent="0.2">
      <c r="AD2268" s="122" t="s">
        <v>88</v>
      </c>
      <c r="AE2268" s="40">
        <f>_xll.qlInterestRateIndexFixingDate($AA$21,AF2268)</f>
        <v>55292</v>
      </c>
      <c r="AF2268" s="40">
        <f>_xll.qlCalendarAdvance(calendar,$AF2267,AD2268,,,trigger)</f>
        <v>55296</v>
      </c>
      <c r="AG2268" s="40">
        <f>_xll.qlInterestRateIndexMaturity($AA$21,AF2268,)</f>
        <v>55388</v>
      </c>
      <c r="AH2268" s="43" t="e">
        <f>_xll.qlTenorBasisValue(TenorBasis3M,AF2268,_xll.ohTrigger(trigger,$AA$36))</f>
        <v>#NUM!</v>
      </c>
      <c r="AI2268" s="90" t="e">
        <f>_xll.qlTenorBasisForwardRate(TenorBasis3M,AF2268,_xll.ohTrigger(trigger,$AA$36))</f>
        <v>#NUM!</v>
      </c>
      <c r="AJ2268" s="90">
        <f>_xll.qlIndexFixing($AA$21,$AE2268,TRUE,_xll.ohTrigger(trigger))</f>
        <v>1.5265545547502302E-2</v>
      </c>
      <c r="AK2268" s="43" t="e">
        <f>_xll.qlIndexFixing($AA$6,$AE2268,TRUE,trigger)</f>
        <v>#NUM!</v>
      </c>
      <c r="AL2268" s="45" t="e">
        <f t="shared" si="51"/>
        <v>#NUM!</v>
      </c>
    </row>
    <row r="2269" spans="30:38" x14ac:dyDescent="0.2">
      <c r="AD2269" s="122" t="s">
        <v>88</v>
      </c>
      <c r="AE2269" s="40">
        <f>_xll.qlInterestRateIndexFixingDate($AA$21,AF2269)</f>
        <v>55299</v>
      </c>
      <c r="AF2269" s="40">
        <f>_xll.qlCalendarAdvance(calendar,$AF2268,AD2269,,,trigger)</f>
        <v>55303</v>
      </c>
      <c r="AG2269" s="40">
        <f>_xll.qlInterestRateIndexMaturity($AA$21,AF2269,)</f>
        <v>55395</v>
      </c>
      <c r="AH2269" s="43" t="e">
        <f>_xll.qlTenorBasisValue(TenorBasis3M,AF2269,_xll.ohTrigger(trigger,$AA$36))</f>
        <v>#NUM!</v>
      </c>
      <c r="AI2269" s="90" t="e">
        <f>_xll.qlTenorBasisForwardRate(TenorBasis3M,AF2269,_xll.ohTrigger(trigger,$AA$36))</f>
        <v>#NUM!</v>
      </c>
      <c r="AJ2269" s="90">
        <f>_xll.qlIndexFixing($AA$21,$AE2269,TRUE,_xll.ohTrigger(trigger))</f>
        <v>1.5260444823677249E-2</v>
      </c>
      <c r="AK2269" s="43" t="e">
        <f>_xll.qlIndexFixing($AA$6,$AE2269,TRUE,trigger)</f>
        <v>#NUM!</v>
      </c>
      <c r="AL2269" s="45" t="e">
        <f t="shared" si="51"/>
        <v>#NUM!</v>
      </c>
    </row>
    <row r="2270" spans="30:38" x14ac:dyDescent="0.2">
      <c r="AD2270" s="122" t="s">
        <v>88</v>
      </c>
      <c r="AE2270" s="40">
        <f>_xll.qlInterestRateIndexFixingDate($AA$21,AF2270)</f>
        <v>55306</v>
      </c>
      <c r="AF2270" s="40">
        <f>_xll.qlCalendarAdvance(calendar,$AF2269,AD2270,,,trigger)</f>
        <v>55310</v>
      </c>
      <c r="AG2270" s="40">
        <f>_xll.qlInterestRateIndexMaturity($AA$21,AF2270,)</f>
        <v>55402</v>
      </c>
      <c r="AH2270" s="43" t="e">
        <f>_xll.qlTenorBasisValue(TenorBasis3M,AF2270,_xll.ohTrigger(trigger,$AA$36))</f>
        <v>#NUM!</v>
      </c>
      <c r="AI2270" s="90" t="e">
        <f>_xll.qlTenorBasisForwardRate(TenorBasis3M,AF2270,_xll.ohTrigger(trigger,$AA$36))</f>
        <v>#NUM!</v>
      </c>
      <c r="AJ2270" s="90">
        <f>_xll.qlIndexFixing($AA$21,$AE2270,TRUE,_xll.ohTrigger(trigger))</f>
        <v>1.5255311587030198E-2</v>
      </c>
      <c r="AK2270" s="43" t="e">
        <f>_xll.qlIndexFixing($AA$6,$AE2270,TRUE,trigger)</f>
        <v>#NUM!</v>
      </c>
      <c r="AL2270" s="45" t="e">
        <f t="shared" si="51"/>
        <v>#NUM!</v>
      </c>
    </row>
    <row r="2271" spans="30:38" x14ac:dyDescent="0.2">
      <c r="AD2271" s="122" t="s">
        <v>88</v>
      </c>
      <c r="AE2271" s="40">
        <f>_xll.qlInterestRateIndexFixingDate($AA$21,AF2271)</f>
        <v>55313</v>
      </c>
      <c r="AF2271" s="40">
        <f>_xll.qlCalendarAdvance(calendar,$AF2270,AD2271,,,trigger)</f>
        <v>55317</v>
      </c>
      <c r="AG2271" s="40">
        <f>_xll.qlInterestRateIndexMaturity($AA$21,AF2271,)</f>
        <v>55409</v>
      </c>
      <c r="AH2271" s="43" t="e">
        <f>_xll.qlTenorBasisValue(TenorBasis3M,AF2271,_xll.ohTrigger(trigger,$AA$36))</f>
        <v>#NUM!</v>
      </c>
      <c r="AI2271" s="90" t="e">
        <f>_xll.qlTenorBasisForwardRate(TenorBasis3M,AF2271,_xll.ohTrigger(trigger,$AA$36))</f>
        <v>#NUM!</v>
      </c>
      <c r="AJ2271" s="90">
        <f>_xll.qlIndexFixing($AA$21,$AE2271,TRUE,_xll.ohTrigger(trigger))</f>
        <v>1.5250145837681918E-2</v>
      </c>
      <c r="AK2271" s="43" t="e">
        <f>_xll.qlIndexFixing($AA$6,$AE2271,TRUE,trigger)</f>
        <v>#NUM!</v>
      </c>
      <c r="AL2271" s="45" t="e">
        <f t="shared" si="51"/>
        <v>#NUM!</v>
      </c>
    </row>
    <row r="2272" spans="30:38" x14ac:dyDescent="0.2">
      <c r="AD2272" s="122" t="s">
        <v>88</v>
      </c>
      <c r="AE2272" s="40">
        <f>_xll.qlInterestRateIndexFixingDate($AA$21,AF2272)</f>
        <v>55320</v>
      </c>
      <c r="AF2272" s="40">
        <f>_xll.qlCalendarAdvance(calendar,$AF2271,AD2272,,,trigger)</f>
        <v>55324</v>
      </c>
      <c r="AG2272" s="40">
        <f>_xll.qlInterestRateIndexMaturity($AA$21,AF2272,)</f>
        <v>55416</v>
      </c>
      <c r="AH2272" s="43" t="e">
        <f>_xll.qlTenorBasisValue(TenorBasis3M,AF2272,_xll.ohTrigger(trigger,$AA$36))</f>
        <v>#NUM!</v>
      </c>
      <c r="AI2272" s="90" t="e">
        <f>_xll.qlTenorBasisForwardRate(TenorBasis3M,AF2272,_xll.ohTrigger(trigger,$AA$36))</f>
        <v>#NUM!</v>
      </c>
      <c r="AJ2272" s="90">
        <f>_xll.qlIndexFixing($AA$21,$AE2272,TRUE,_xll.ohTrigger(trigger))</f>
        <v>1.5244947575767087E-2</v>
      </c>
      <c r="AK2272" s="43" t="e">
        <f>_xll.qlIndexFixing($AA$6,$AE2272,TRUE,trigger)</f>
        <v>#NUM!</v>
      </c>
      <c r="AL2272" s="45" t="e">
        <f t="shared" si="51"/>
        <v>#NUM!</v>
      </c>
    </row>
    <row r="2273" spans="30:38" x14ac:dyDescent="0.2">
      <c r="AD2273" s="122" t="s">
        <v>88</v>
      </c>
      <c r="AE2273" s="40">
        <f>_xll.qlInterestRateIndexFixingDate($AA$21,AF2273)</f>
        <v>55327</v>
      </c>
      <c r="AF2273" s="40">
        <f>_xll.qlCalendarAdvance(calendar,$AF2272,AD2273,,,trigger)</f>
        <v>55331</v>
      </c>
      <c r="AG2273" s="40">
        <f>_xll.qlInterestRateIndexMaturity($AA$21,AF2273,)</f>
        <v>55423</v>
      </c>
      <c r="AH2273" s="43" t="e">
        <f>_xll.qlTenorBasisValue(TenorBasis3M,AF2273,_xll.ohTrigger(trigger,$AA$36))</f>
        <v>#NUM!</v>
      </c>
      <c r="AI2273" s="90" t="e">
        <f>_xll.qlTenorBasisForwardRate(TenorBasis3M,AF2273,_xll.ohTrigger(trigger,$AA$36))</f>
        <v>#NUM!</v>
      </c>
      <c r="AJ2273" s="90">
        <f>_xll.qlIndexFixing($AA$21,$AE2273,TRUE,_xll.ohTrigger(trigger))</f>
        <v>1.5239716801409951E-2</v>
      </c>
      <c r="AK2273" s="43" t="e">
        <f>_xll.qlIndexFixing($AA$6,$AE2273,TRUE,trigger)</f>
        <v>#NUM!</v>
      </c>
      <c r="AL2273" s="45" t="e">
        <f t="shared" si="51"/>
        <v>#NUM!</v>
      </c>
    </row>
    <row r="2274" spans="30:38" x14ac:dyDescent="0.2">
      <c r="AD2274" s="122" t="s">
        <v>88</v>
      </c>
      <c r="AE2274" s="40">
        <f>_xll.qlInterestRateIndexFixingDate($AA$21,AF2274)</f>
        <v>55334</v>
      </c>
      <c r="AF2274" s="40">
        <f>_xll.qlCalendarAdvance(calendar,$AF2273,AD2274,,,trigger)</f>
        <v>55338</v>
      </c>
      <c r="AG2274" s="40">
        <f>_xll.qlInterestRateIndexMaturity($AA$21,AF2274,)</f>
        <v>55430</v>
      </c>
      <c r="AH2274" s="43" t="e">
        <f>_xll.qlTenorBasisValue(TenorBasis3M,AF2274,_xll.ohTrigger(trigger,$AA$36))</f>
        <v>#NUM!</v>
      </c>
      <c r="AI2274" s="90" t="e">
        <f>_xll.qlTenorBasisForwardRate(TenorBasis3M,AF2274,_xll.ohTrigger(trigger,$AA$36))</f>
        <v>#NUM!</v>
      </c>
      <c r="AJ2274" s="90">
        <f>_xll.qlIndexFixing($AA$21,$AE2274,TRUE,_xll.ohTrigger(trigger))</f>
        <v>1.5234453514744319E-2</v>
      </c>
      <c r="AK2274" s="43" t="e">
        <f>_xll.qlIndexFixing($AA$6,$AE2274,TRUE,trigger)</f>
        <v>#NUM!</v>
      </c>
      <c r="AL2274" s="45" t="e">
        <f t="shared" si="51"/>
        <v>#NUM!</v>
      </c>
    </row>
    <row r="2275" spans="30:38" x14ac:dyDescent="0.2">
      <c r="AD2275" s="122" t="s">
        <v>88</v>
      </c>
      <c r="AE2275" s="40">
        <f>_xll.qlInterestRateIndexFixingDate($AA$21,AF2275)</f>
        <v>55341</v>
      </c>
      <c r="AF2275" s="40">
        <f>_xll.qlCalendarAdvance(calendar,$AF2274,AD2275,,,trigger)</f>
        <v>55345</v>
      </c>
      <c r="AG2275" s="40">
        <f>_xll.qlInterestRateIndexMaturity($AA$21,AF2275,)</f>
        <v>55437</v>
      </c>
      <c r="AH2275" s="43" t="e">
        <f>_xll.qlTenorBasisValue(TenorBasis3M,AF2275,_xll.ohTrigger(trigger,$AA$36))</f>
        <v>#NUM!</v>
      </c>
      <c r="AI2275" s="90" t="e">
        <f>_xll.qlTenorBasisForwardRate(TenorBasis3M,AF2275,_xll.ohTrigger(trigger,$AA$36))</f>
        <v>#NUM!</v>
      </c>
      <c r="AJ2275" s="90">
        <f>_xll.qlIndexFixing($AA$21,$AE2275,TRUE,_xll.ohTrigger(trigger))</f>
        <v>1.5229157715897043E-2</v>
      </c>
      <c r="AK2275" s="43" t="e">
        <f>_xll.qlIndexFixing($AA$6,$AE2275,TRUE,trigger)</f>
        <v>#NUM!</v>
      </c>
      <c r="AL2275" s="45" t="e">
        <f t="shared" si="51"/>
        <v>#NUM!</v>
      </c>
    </row>
    <row r="2276" spans="30:38" x14ac:dyDescent="0.2">
      <c r="AD2276" s="122" t="s">
        <v>88</v>
      </c>
      <c r="AE2276" s="40">
        <f>_xll.qlInterestRateIndexFixingDate($AA$21,AF2276)</f>
        <v>55348</v>
      </c>
      <c r="AF2276" s="40">
        <f>_xll.qlCalendarAdvance(calendar,$AF2275,AD2276,,,trigger)</f>
        <v>55352</v>
      </c>
      <c r="AG2276" s="40">
        <f>_xll.qlInterestRateIndexMaturity($AA$21,AF2276,)</f>
        <v>55444</v>
      </c>
      <c r="AH2276" s="43" t="e">
        <f>_xll.qlTenorBasisValue(TenorBasis3M,AF2276,_xll.ohTrigger(trigger,$AA$36))</f>
        <v>#NUM!</v>
      </c>
      <c r="AI2276" s="90" t="e">
        <f>_xll.qlTenorBasisForwardRate(TenorBasis3M,AF2276,_xll.ohTrigger(trigger,$AA$36))</f>
        <v>#NUM!</v>
      </c>
      <c r="AJ2276" s="90">
        <f>_xll.qlIndexFixing($AA$21,$AE2276,TRUE,_xll.ohTrigger(trigger))</f>
        <v>1.5223829405002802E-2</v>
      </c>
      <c r="AK2276" s="43" t="e">
        <f>_xll.qlIndexFixing($AA$6,$AE2276,TRUE,trigger)</f>
        <v>#NUM!</v>
      </c>
      <c r="AL2276" s="45" t="e">
        <f t="shared" si="51"/>
        <v>#NUM!</v>
      </c>
    </row>
    <row r="2277" spans="30:38" x14ac:dyDescent="0.2">
      <c r="AD2277" s="122" t="s">
        <v>88</v>
      </c>
      <c r="AE2277" s="40">
        <f>_xll.qlInterestRateIndexFixingDate($AA$21,AF2277)</f>
        <v>55355</v>
      </c>
      <c r="AF2277" s="40">
        <f>_xll.qlCalendarAdvance(calendar,$AF2276,AD2277,,,trigger)</f>
        <v>55359</v>
      </c>
      <c r="AG2277" s="40">
        <f>_xll.qlInterestRateIndexMaturity($AA$21,AF2277,)</f>
        <v>55451</v>
      </c>
      <c r="AH2277" s="43" t="e">
        <f>_xll.qlTenorBasisValue(TenorBasis3M,AF2277,_xll.ohTrigger(trigger,$AA$36))</f>
        <v>#NUM!</v>
      </c>
      <c r="AI2277" s="90" t="e">
        <f>_xll.qlTenorBasisForwardRate(TenorBasis3M,AF2277,_xll.ohTrigger(trigger,$AA$36))</f>
        <v>#NUM!</v>
      </c>
      <c r="AJ2277" s="90">
        <f>_xll.qlIndexFixing($AA$21,$AE2277,TRUE,_xll.ohTrigger(trigger))</f>
        <v>1.521846858219192E-2</v>
      </c>
      <c r="AK2277" s="43" t="e">
        <f>_xll.qlIndexFixing($AA$6,$AE2277,TRUE,trigger)</f>
        <v>#NUM!</v>
      </c>
      <c r="AL2277" s="45" t="e">
        <f t="shared" si="51"/>
        <v>#NUM!</v>
      </c>
    </row>
    <row r="2278" spans="30:38" x14ac:dyDescent="0.2">
      <c r="AD2278" s="122" t="s">
        <v>88</v>
      </c>
      <c r="AE2278" s="40">
        <f>_xll.qlInterestRateIndexFixingDate($AA$21,AF2278)</f>
        <v>55362</v>
      </c>
      <c r="AF2278" s="40">
        <f>_xll.qlCalendarAdvance(calendar,$AF2277,AD2278,,,trigger)</f>
        <v>55366</v>
      </c>
      <c r="AG2278" s="40">
        <f>_xll.qlInterestRateIndexMaturity($AA$21,AF2278,)</f>
        <v>55458</v>
      </c>
      <c r="AH2278" s="43" t="e">
        <f>_xll.qlTenorBasisValue(TenorBasis3M,AF2278,_xll.ohTrigger(trigger,$AA$36))</f>
        <v>#NUM!</v>
      </c>
      <c r="AI2278" s="90" t="e">
        <f>_xll.qlTenorBasisForwardRate(TenorBasis3M,AF2278,_xll.ohTrigger(trigger,$AA$36))</f>
        <v>#NUM!</v>
      </c>
      <c r="AJ2278" s="90">
        <f>_xll.qlIndexFixing($AA$21,$AE2278,TRUE,_xll.ohTrigger(trigger))</f>
        <v>1.5213075247599947E-2</v>
      </c>
      <c r="AK2278" s="43" t="e">
        <f>_xll.qlIndexFixing($AA$6,$AE2278,TRUE,trigger)</f>
        <v>#NUM!</v>
      </c>
      <c r="AL2278" s="45" t="e">
        <f t="shared" si="51"/>
        <v>#NUM!</v>
      </c>
    </row>
    <row r="2279" spans="30:38" x14ac:dyDescent="0.2">
      <c r="AD2279" s="122" t="s">
        <v>88</v>
      </c>
      <c r="AE2279" s="40">
        <f>_xll.qlInterestRateIndexFixingDate($AA$21,AF2279)</f>
        <v>55369</v>
      </c>
      <c r="AF2279" s="40">
        <f>_xll.qlCalendarAdvance(calendar,$AF2278,AD2279,,,trigger)</f>
        <v>55373</v>
      </c>
      <c r="AG2279" s="40">
        <f>_xll.qlInterestRateIndexMaturity($AA$21,AF2279,)</f>
        <v>55465</v>
      </c>
      <c r="AH2279" s="43" t="e">
        <f>_xll.qlTenorBasisValue(TenorBasis3M,AF2279,_xll.ohTrigger(trigger,$AA$36))</f>
        <v>#NUM!</v>
      </c>
      <c r="AI2279" s="90" t="e">
        <f>_xll.qlTenorBasisForwardRate(TenorBasis3M,AF2279,_xll.ohTrigger(trigger,$AA$36))</f>
        <v>#NUM!</v>
      </c>
      <c r="AJ2279" s="90">
        <f>_xll.qlIndexFixing($AA$21,$AE2279,TRUE,_xll.ohTrigger(trigger))</f>
        <v>1.5207649401357212E-2</v>
      </c>
      <c r="AK2279" s="43" t="e">
        <f>_xll.qlIndexFixing($AA$6,$AE2279,TRUE,trigger)</f>
        <v>#NUM!</v>
      </c>
      <c r="AL2279" s="45" t="e">
        <f t="shared" si="51"/>
        <v>#NUM!</v>
      </c>
    </row>
    <row r="2280" spans="30:38" x14ac:dyDescent="0.2">
      <c r="AD2280" s="122" t="s">
        <v>88</v>
      </c>
      <c r="AE2280" s="40">
        <f>_xll.qlInterestRateIndexFixingDate($AA$21,AF2280)</f>
        <v>55376</v>
      </c>
      <c r="AF2280" s="40">
        <f>_xll.qlCalendarAdvance(calendar,$AF2279,AD2280,,,trigger)</f>
        <v>55380</v>
      </c>
      <c r="AG2280" s="40">
        <f>_xll.qlInterestRateIndexMaturity($AA$21,AF2280,)</f>
        <v>55472</v>
      </c>
      <c r="AH2280" s="43" t="e">
        <f>_xll.qlTenorBasisValue(TenorBasis3M,AF2280,_xll.ohTrigger(trigger,$AA$36))</f>
        <v>#NUM!</v>
      </c>
      <c r="AI2280" s="90" t="e">
        <f>_xll.qlTenorBasisForwardRate(TenorBasis3M,AF2280,_xll.ohTrigger(trigger,$AA$36))</f>
        <v>#NUM!</v>
      </c>
      <c r="AJ2280" s="90">
        <f>_xll.qlIndexFixing($AA$21,$AE2280,TRUE,_xll.ohTrigger(trigger))</f>
        <v>1.5202191043600993E-2</v>
      </c>
      <c r="AK2280" s="43" t="e">
        <f>_xll.qlIndexFixing($AA$6,$AE2280,TRUE,trigger)</f>
        <v>#NUM!</v>
      </c>
      <c r="AL2280" s="45" t="e">
        <f t="shared" si="51"/>
        <v>#NUM!</v>
      </c>
    </row>
    <row r="2281" spans="30:38" x14ac:dyDescent="0.2">
      <c r="AD2281" s="122" t="s">
        <v>88</v>
      </c>
      <c r="AE2281" s="40">
        <f>_xll.qlInterestRateIndexFixingDate($AA$21,AF2281)</f>
        <v>55383</v>
      </c>
      <c r="AF2281" s="40">
        <f>_xll.qlCalendarAdvance(calendar,$AF2280,AD2281,,,trigger)</f>
        <v>55387</v>
      </c>
      <c r="AG2281" s="40">
        <f>_xll.qlInterestRateIndexMaturity($AA$21,AF2281,)</f>
        <v>55479</v>
      </c>
      <c r="AH2281" s="43" t="e">
        <f>_xll.qlTenorBasisValue(TenorBasis3M,AF2281,_xll.ohTrigger(trigger,$AA$36))</f>
        <v>#NUM!</v>
      </c>
      <c r="AI2281" s="90" t="e">
        <f>_xll.qlTenorBasisForwardRate(TenorBasis3M,AF2281,_xll.ohTrigger(trigger,$AA$36))</f>
        <v>#NUM!</v>
      </c>
      <c r="AJ2281" s="90">
        <f>_xll.qlIndexFixing($AA$21,$AE2281,TRUE,_xll.ohTrigger(trigger))</f>
        <v>1.519670017446597E-2</v>
      </c>
      <c r="AK2281" s="43" t="e">
        <f>_xll.qlIndexFixing($AA$6,$AE2281,TRUE,trigger)</f>
        <v>#NUM!</v>
      </c>
      <c r="AL2281" s="45" t="e">
        <f t="shared" si="51"/>
        <v>#NUM!</v>
      </c>
    </row>
    <row r="2282" spans="30:38" x14ac:dyDescent="0.2">
      <c r="AD2282" s="122" t="s">
        <v>88</v>
      </c>
      <c r="AE2282" s="40">
        <f>_xll.qlInterestRateIndexFixingDate($AA$21,AF2282)</f>
        <v>55390</v>
      </c>
      <c r="AF2282" s="40">
        <f>_xll.qlCalendarAdvance(calendar,$AF2281,AD2282,,,trigger)</f>
        <v>55394</v>
      </c>
      <c r="AG2282" s="40">
        <f>_xll.qlInterestRateIndexMaturity($AA$21,AF2282,)</f>
        <v>55486</v>
      </c>
      <c r="AH2282" s="43" t="e">
        <f>_xll.qlTenorBasisValue(TenorBasis3M,AF2282,_xll.ohTrigger(trigger,$AA$36))</f>
        <v>#NUM!</v>
      </c>
      <c r="AI2282" s="90" t="e">
        <f>_xll.qlTenorBasisForwardRate(TenorBasis3M,AF2282,_xll.ohTrigger(trigger,$AA$36))</f>
        <v>#NUM!</v>
      </c>
      <c r="AJ2282" s="90">
        <f>_xll.qlIndexFixing($AA$21,$AE2282,TRUE,_xll.ohTrigger(trigger))</f>
        <v>1.5191176794090289E-2</v>
      </c>
      <c r="AK2282" s="43" t="e">
        <f>_xll.qlIndexFixing($AA$6,$AE2282,TRUE,trigger)</f>
        <v>#NUM!</v>
      </c>
      <c r="AL2282" s="45" t="e">
        <f t="shared" si="51"/>
        <v>#NUM!</v>
      </c>
    </row>
    <row r="2283" spans="30:38" x14ac:dyDescent="0.2">
      <c r="AD2283" s="122" t="s">
        <v>88</v>
      </c>
      <c r="AE2283" s="40">
        <f>_xll.qlInterestRateIndexFixingDate($AA$21,AF2283)</f>
        <v>55397</v>
      </c>
      <c r="AF2283" s="40">
        <f>_xll.qlCalendarAdvance(calendar,$AF2282,AD2283,,,trigger)</f>
        <v>55401</v>
      </c>
      <c r="AG2283" s="40">
        <f>_xll.qlInterestRateIndexMaturity($AA$21,AF2283,)</f>
        <v>55492</v>
      </c>
      <c r="AH2283" s="43" t="e">
        <f>_xll.qlTenorBasisValue(TenorBasis3M,AF2283,_xll.ohTrigger(trigger,$AA$36))</f>
        <v>#NUM!</v>
      </c>
      <c r="AI2283" s="90" t="e">
        <f>_xll.qlTenorBasisForwardRate(TenorBasis3M,AF2283,_xll.ohTrigger(trigger,$AA$36))</f>
        <v>#NUM!</v>
      </c>
      <c r="AJ2283" s="90">
        <f>_xll.qlIndexFixing($AA$21,$AE2283,TRUE,_xll.ohTrigger(trigger))</f>
        <v>1.5185704009483216E-2</v>
      </c>
      <c r="AK2283" s="43" t="e">
        <f>_xll.qlIndexFixing($AA$6,$AE2283,TRUE,trigger)</f>
        <v>#NUM!</v>
      </c>
      <c r="AL2283" s="45" t="e">
        <f t="shared" si="51"/>
        <v>#NUM!</v>
      </c>
    </row>
    <row r="2284" spans="30:38" x14ac:dyDescent="0.2">
      <c r="AD2284" s="122" t="s">
        <v>88</v>
      </c>
      <c r="AE2284" s="40">
        <f>_xll.qlInterestRateIndexFixingDate($AA$21,AF2284)</f>
        <v>55404</v>
      </c>
      <c r="AF2284" s="40">
        <f>_xll.qlCalendarAdvance(calendar,$AF2283,AD2284,,,trigger)</f>
        <v>55408</v>
      </c>
      <c r="AG2284" s="40">
        <f>_xll.qlInterestRateIndexMaturity($AA$21,AF2284,)</f>
        <v>55499</v>
      </c>
      <c r="AH2284" s="43" t="e">
        <f>_xll.qlTenorBasisValue(TenorBasis3M,AF2284,_xll.ohTrigger(trigger,$AA$36))</f>
        <v>#NUM!</v>
      </c>
      <c r="AI2284" s="90" t="e">
        <f>_xll.qlTenorBasisForwardRate(TenorBasis3M,AF2284,_xll.ohTrigger(trigger,$AA$36))</f>
        <v>#NUM!</v>
      </c>
      <c r="AJ2284" s="90">
        <f>_xll.qlIndexFixing($AA$21,$AE2284,TRUE,_xll.ohTrigger(trigger))</f>
        <v>1.5180118164371046E-2</v>
      </c>
      <c r="AK2284" s="43" t="e">
        <f>_xll.qlIndexFixing($AA$6,$AE2284,TRUE,trigger)</f>
        <v>#NUM!</v>
      </c>
      <c r="AL2284" s="45" t="e">
        <f t="shared" si="51"/>
        <v>#NUM!</v>
      </c>
    </row>
    <row r="2285" spans="30:38" x14ac:dyDescent="0.2">
      <c r="AD2285" s="122" t="s">
        <v>88</v>
      </c>
      <c r="AE2285" s="40">
        <f>_xll.qlInterestRateIndexFixingDate($AA$21,AF2285)</f>
        <v>55411</v>
      </c>
      <c r="AF2285" s="40">
        <f>_xll.qlCalendarAdvance(calendar,$AF2284,AD2285,,,trigger)</f>
        <v>55415</v>
      </c>
      <c r="AG2285" s="40">
        <f>_xll.qlInterestRateIndexMaturity($AA$21,AF2285,)</f>
        <v>55506</v>
      </c>
      <c r="AH2285" s="43" t="e">
        <f>_xll.qlTenorBasisValue(TenorBasis3M,AF2285,_xll.ohTrigger(trigger,$AA$36))</f>
        <v>#NUM!</v>
      </c>
      <c r="AI2285" s="90" t="e">
        <f>_xll.qlTenorBasisForwardRate(TenorBasis3M,AF2285,_xll.ohTrigger(trigger,$AA$36))</f>
        <v>#NUM!</v>
      </c>
      <c r="AJ2285" s="90">
        <f>_xll.qlIndexFixing($AA$21,$AE2285,TRUE,_xll.ohTrigger(trigger))</f>
        <v>1.5174499809700755E-2</v>
      </c>
      <c r="AK2285" s="43" t="e">
        <f>_xll.qlIndexFixing($AA$6,$AE2285,TRUE,trigger)</f>
        <v>#NUM!</v>
      </c>
      <c r="AL2285" s="45" t="e">
        <f t="shared" si="51"/>
        <v>#NUM!</v>
      </c>
    </row>
    <row r="2286" spans="30:38" x14ac:dyDescent="0.2">
      <c r="AD2286" s="122" t="s">
        <v>88</v>
      </c>
      <c r="AE2286" s="40">
        <f>_xll.qlInterestRateIndexFixingDate($AA$21,AF2286)</f>
        <v>55418</v>
      </c>
      <c r="AF2286" s="40">
        <f>_xll.qlCalendarAdvance(calendar,$AF2285,AD2286,,,trigger)</f>
        <v>55422</v>
      </c>
      <c r="AG2286" s="40">
        <f>_xll.qlInterestRateIndexMaturity($AA$21,AF2286,)</f>
        <v>55514</v>
      </c>
      <c r="AH2286" s="43" t="e">
        <f>_xll.qlTenorBasisValue(TenorBasis3M,AF2286,_xll.ohTrigger(trigger,$AA$36))</f>
        <v>#NUM!</v>
      </c>
      <c r="AI2286" s="90" t="e">
        <f>_xll.qlTenorBasisForwardRate(TenorBasis3M,AF2286,_xll.ohTrigger(trigger,$AA$36))</f>
        <v>#NUM!</v>
      </c>
      <c r="AJ2286" s="90">
        <f>_xll.qlIndexFixing($AA$21,$AE2286,TRUE,_xll.ohTrigger(trigger))</f>
        <v>1.5168758162916211E-2</v>
      </c>
      <c r="AK2286" s="43" t="e">
        <f>_xll.qlIndexFixing($AA$6,$AE2286,TRUE,trigger)</f>
        <v>#NUM!</v>
      </c>
      <c r="AL2286" s="45" t="e">
        <f t="shared" si="51"/>
        <v>#NUM!</v>
      </c>
    </row>
    <row r="2287" spans="30:38" x14ac:dyDescent="0.2">
      <c r="AD2287" s="122" t="s">
        <v>88</v>
      </c>
      <c r="AE2287" s="40">
        <f>_xll.qlInterestRateIndexFixingDate($AA$21,AF2287)</f>
        <v>55425</v>
      </c>
      <c r="AF2287" s="40">
        <f>_xll.qlCalendarAdvance(calendar,$AF2286,AD2287,,,trigger)</f>
        <v>55429</v>
      </c>
      <c r="AG2287" s="40">
        <f>_xll.qlInterestRateIndexMaturity($AA$21,AF2287,)</f>
        <v>55521</v>
      </c>
      <c r="AH2287" s="43" t="e">
        <f>_xll.qlTenorBasisValue(TenorBasis3M,AF2287,_xll.ohTrigger(trigger,$AA$36))</f>
        <v>#NUM!</v>
      </c>
      <c r="AI2287" s="90" t="e">
        <f>_xll.qlTenorBasisForwardRate(TenorBasis3M,AF2287,_xll.ohTrigger(trigger,$AA$36))</f>
        <v>#NUM!</v>
      </c>
      <c r="AJ2287" s="90">
        <f>_xll.qlIndexFixing($AA$21,$AE2287,TRUE,_xll.ohTrigger(trigger))</f>
        <v>1.5163072228402553E-2</v>
      </c>
      <c r="AK2287" s="43" t="e">
        <f>_xll.qlIndexFixing($AA$6,$AE2287,TRUE,trigger)</f>
        <v>#NUM!</v>
      </c>
      <c r="AL2287" s="45" t="e">
        <f t="shared" si="51"/>
        <v>#NUM!</v>
      </c>
    </row>
    <row r="2288" spans="30:38" x14ac:dyDescent="0.2">
      <c r="AD2288" s="122" t="s">
        <v>88</v>
      </c>
      <c r="AE2288" s="40">
        <f>_xll.qlInterestRateIndexFixingDate($AA$21,AF2288)</f>
        <v>55432</v>
      </c>
      <c r="AF2288" s="40">
        <f>_xll.qlCalendarAdvance(calendar,$AF2287,AD2288,,,trigger)</f>
        <v>55436</v>
      </c>
      <c r="AG2288" s="40">
        <f>_xll.qlInterestRateIndexMaturity($AA$21,AF2288,)</f>
        <v>55528</v>
      </c>
      <c r="AH2288" s="43" t="e">
        <f>_xll.qlTenorBasisValue(TenorBasis3M,AF2288,_xll.ohTrigger(trigger,$AA$36))</f>
        <v>#NUM!</v>
      </c>
      <c r="AI2288" s="90" t="e">
        <f>_xll.qlTenorBasisForwardRate(TenorBasis3M,AF2288,_xll.ohTrigger(trigger,$AA$36))</f>
        <v>#NUM!</v>
      </c>
      <c r="AJ2288" s="90">
        <f>_xll.qlIndexFixing($AA$21,$AE2288,TRUE,_xll.ohTrigger(trigger))</f>
        <v>1.5157353783481488E-2</v>
      </c>
      <c r="AK2288" s="43" t="e">
        <f>_xll.qlIndexFixing($AA$6,$AE2288,TRUE,trigger)</f>
        <v>#NUM!</v>
      </c>
      <c r="AL2288" s="45" t="e">
        <f t="shared" si="51"/>
        <v>#NUM!</v>
      </c>
    </row>
    <row r="2289" spans="30:38" x14ac:dyDescent="0.2">
      <c r="AD2289" s="122" t="s">
        <v>88</v>
      </c>
      <c r="AE2289" s="40">
        <f>_xll.qlInterestRateIndexFixingDate($AA$21,AF2289)</f>
        <v>55439</v>
      </c>
      <c r="AF2289" s="40">
        <f>_xll.qlCalendarAdvance(calendar,$AF2288,AD2289,,,trigger)</f>
        <v>55443</v>
      </c>
      <c r="AG2289" s="40">
        <f>_xll.qlInterestRateIndexMaturity($AA$21,AF2289,)</f>
        <v>55535</v>
      </c>
      <c r="AH2289" s="43" t="e">
        <f>_xll.qlTenorBasisValue(TenorBasis3M,AF2289,_xll.ohTrigger(trigger,$AA$36))</f>
        <v>#NUM!</v>
      </c>
      <c r="AI2289" s="90" t="e">
        <f>_xll.qlTenorBasisForwardRate(TenorBasis3M,AF2289,_xll.ohTrigger(trigger,$AA$36))</f>
        <v>#NUM!</v>
      </c>
      <c r="AJ2289" s="90">
        <f>_xll.qlIndexFixing($AA$21,$AE2289,TRUE,_xll.ohTrigger(trigger))</f>
        <v>1.5151602828294638E-2</v>
      </c>
      <c r="AK2289" s="43" t="e">
        <f>_xll.qlIndexFixing($AA$6,$AE2289,TRUE,trigger)</f>
        <v>#NUM!</v>
      </c>
      <c r="AL2289" s="45" t="e">
        <f t="shared" si="51"/>
        <v>#NUM!</v>
      </c>
    </row>
    <row r="2290" spans="30:38" x14ac:dyDescent="0.2">
      <c r="AD2290" s="122" t="s">
        <v>88</v>
      </c>
      <c r="AE2290" s="40">
        <f>_xll.qlInterestRateIndexFixingDate($AA$21,AF2290)</f>
        <v>55446</v>
      </c>
      <c r="AF2290" s="40">
        <f>_xll.qlCalendarAdvance(calendar,$AF2289,AD2290,,,trigger)</f>
        <v>55450</v>
      </c>
      <c r="AG2290" s="40">
        <f>_xll.qlInterestRateIndexMaturity($AA$21,AF2290,)</f>
        <v>55542</v>
      </c>
      <c r="AH2290" s="43" t="e">
        <f>_xll.qlTenorBasisValue(TenorBasis3M,AF2290,_xll.ohTrigger(trigger,$AA$36))</f>
        <v>#NUM!</v>
      </c>
      <c r="AI2290" s="90" t="e">
        <f>_xll.qlTenorBasisForwardRate(TenorBasis3M,AF2290,_xll.ohTrigger(trigger,$AA$36))</f>
        <v>#NUM!</v>
      </c>
      <c r="AJ2290" s="90">
        <f>_xll.qlIndexFixing($AA$21,$AE2290,TRUE,_xll.ohTrigger(trigger))</f>
        <v>1.5145819362986236E-2</v>
      </c>
      <c r="AK2290" s="43" t="e">
        <f>_xll.qlIndexFixing($AA$6,$AE2290,TRUE,trigger)</f>
        <v>#NUM!</v>
      </c>
      <c r="AL2290" s="45" t="e">
        <f t="shared" si="51"/>
        <v>#NUM!</v>
      </c>
    </row>
    <row r="2291" spans="30:38" x14ac:dyDescent="0.2">
      <c r="AD2291" s="122" t="s">
        <v>88</v>
      </c>
      <c r="AE2291" s="40">
        <f>_xll.qlInterestRateIndexFixingDate($AA$21,AF2291)</f>
        <v>55453</v>
      </c>
      <c r="AF2291" s="40">
        <f>_xll.qlCalendarAdvance(calendar,$AF2290,AD2291,,,trigger)</f>
        <v>55457</v>
      </c>
      <c r="AG2291" s="40">
        <f>_xll.qlInterestRateIndexMaturity($AA$21,AF2291,)</f>
        <v>55549</v>
      </c>
      <c r="AH2291" s="43" t="e">
        <f>_xll.qlTenorBasisValue(TenorBasis3M,AF2291,_xll.ohTrigger(trigger,$AA$36))</f>
        <v>#NUM!</v>
      </c>
      <c r="AI2291" s="90" t="e">
        <f>_xll.qlTenorBasisForwardRate(TenorBasis3M,AF2291,_xll.ohTrigger(trigger,$AA$36))</f>
        <v>#NUM!</v>
      </c>
      <c r="AJ2291" s="90">
        <f>_xll.qlIndexFixing($AA$21,$AE2291,TRUE,_xll.ohTrigger(trigger))</f>
        <v>1.5140003387698778E-2</v>
      </c>
      <c r="AK2291" s="43" t="e">
        <f>_xll.qlIndexFixing($AA$6,$AE2291,TRUE,trigger)</f>
        <v>#NUM!</v>
      </c>
      <c r="AL2291" s="45" t="e">
        <f t="shared" si="51"/>
        <v>#NUM!</v>
      </c>
    </row>
    <row r="2292" spans="30:38" x14ac:dyDescent="0.2">
      <c r="AD2292" s="122" t="s">
        <v>88</v>
      </c>
      <c r="AE2292" s="40">
        <f>_xll.qlInterestRateIndexFixingDate($AA$21,AF2292)</f>
        <v>55460</v>
      </c>
      <c r="AF2292" s="40">
        <f>_xll.qlCalendarAdvance(calendar,$AF2291,AD2292,,,trigger)</f>
        <v>55464</v>
      </c>
      <c r="AG2292" s="40">
        <f>_xll.qlInterestRateIndexMaturity($AA$21,AF2292,)</f>
        <v>55556</v>
      </c>
      <c r="AH2292" s="43" t="e">
        <f>_xll.qlTenorBasisValue(TenorBasis3M,AF2292,_xll.ohTrigger(trigger,$AA$36))</f>
        <v>#NUM!</v>
      </c>
      <c r="AI2292" s="90" t="e">
        <f>_xll.qlTenorBasisForwardRate(TenorBasis3M,AF2292,_xll.ohTrigger(trigger,$AA$36))</f>
        <v>#NUM!</v>
      </c>
      <c r="AJ2292" s="90">
        <f>_xll.qlIndexFixing($AA$21,$AE2292,TRUE,_xll.ohTrigger(trigger))</f>
        <v>1.5134154902578235E-2</v>
      </c>
      <c r="AK2292" s="43" t="e">
        <f>_xll.qlIndexFixing($AA$6,$AE2292,TRUE,trigger)</f>
        <v>#NUM!</v>
      </c>
      <c r="AL2292" s="45" t="e">
        <f t="shared" si="51"/>
        <v>#NUM!</v>
      </c>
    </row>
    <row r="2293" spans="30:38" x14ac:dyDescent="0.2">
      <c r="AD2293" s="122" t="s">
        <v>88</v>
      </c>
      <c r="AE2293" s="40">
        <f>_xll.qlInterestRateIndexFixingDate($AA$21,AF2293)</f>
        <v>55467</v>
      </c>
      <c r="AF2293" s="40">
        <f>_xll.qlCalendarAdvance(calendar,$AF2292,AD2293,,,trigger)</f>
        <v>55471</v>
      </c>
      <c r="AG2293" s="40">
        <f>_xll.qlInterestRateIndexMaturity($AA$21,AF2293,)</f>
        <v>55563</v>
      </c>
      <c r="AH2293" s="43" t="e">
        <f>_xll.qlTenorBasisValue(TenorBasis3M,AF2293,_xll.ohTrigger(trigger,$AA$36))</f>
        <v>#NUM!</v>
      </c>
      <c r="AI2293" s="90" t="e">
        <f>_xll.qlTenorBasisForwardRate(TenorBasis3M,AF2293,_xll.ohTrigger(trigger,$AA$36))</f>
        <v>#NUM!</v>
      </c>
      <c r="AJ2293" s="90">
        <f>_xll.qlIndexFixing($AA$21,$AE2293,TRUE,_xll.ohTrigger(trigger))</f>
        <v>1.5128273907767968E-2</v>
      </c>
      <c r="AK2293" s="43" t="e">
        <f>_xll.qlIndexFixing($AA$6,$AE2293,TRUE,trigger)</f>
        <v>#NUM!</v>
      </c>
      <c r="AL2293" s="45" t="e">
        <f t="shared" si="51"/>
        <v>#NUM!</v>
      </c>
    </row>
    <row r="2294" spans="30:38" x14ac:dyDescent="0.2">
      <c r="AD2294" s="122" t="s">
        <v>88</v>
      </c>
      <c r="AE2294" s="40">
        <f>_xll.qlInterestRateIndexFixingDate($AA$21,AF2294)</f>
        <v>55474</v>
      </c>
      <c r="AF2294" s="40">
        <f>_xll.qlCalendarAdvance(calendar,$AF2293,AD2294,,,trigger)</f>
        <v>55478</v>
      </c>
      <c r="AG2294" s="40">
        <f>_xll.qlInterestRateIndexMaturity($AA$21,AF2294,)</f>
        <v>55570</v>
      </c>
      <c r="AH2294" s="43" t="e">
        <f>_xll.qlTenorBasisValue(TenorBasis3M,AF2294,_xll.ohTrigger(trigger,$AA$36))</f>
        <v>#NUM!</v>
      </c>
      <c r="AI2294" s="90" t="e">
        <f>_xll.qlTenorBasisForwardRate(TenorBasis3M,AF2294,_xll.ohTrigger(trigger,$AA$36))</f>
        <v>#NUM!</v>
      </c>
      <c r="AJ2294" s="90">
        <f>_xll.qlIndexFixing($AA$21,$AE2294,TRUE,_xll.ohTrigger(trigger))</f>
        <v>1.5122360403413948E-2</v>
      </c>
      <c r="AK2294" s="43" t="e">
        <f>_xll.qlIndexFixing($AA$6,$AE2294,TRUE,trigger)</f>
        <v>#NUM!</v>
      </c>
      <c r="AL2294" s="45" t="e">
        <f t="shared" si="51"/>
        <v>#NUM!</v>
      </c>
    </row>
    <row r="2295" spans="30:38" x14ac:dyDescent="0.2">
      <c r="AD2295" s="122" t="s">
        <v>88</v>
      </c>
      <c r="AE2295" s="40">
        <f>_xll.qlInterestRateIndexFixingDate($AA$21,AF2295)</f>
        <v>55481</v>
      </c>
      <c r="AF2295" s="40">
        <f>_xll.qlCalendarAdvance(calendar,$AF2294,AD2295,,,trigger)</f>
        <v>55485</v>
      </c>
      <c r="AG2295" s="40">
        <f>_xll.qlInterestRateIndexMaturity($AA$21,AF2295,)</f>
        <v>55577</v>
      </c>
      <c r="AH2295" s="43" t="e">
        <f>_xll.qlTenorBasisValue(TenorBasis3M,AF2295,_xll.ohTrigger(trigger,$AA$36))</f>
        <v>#NUM!</v>
      </c>
      <c r="AI2295" s="90" t="e">
        <f>_xll.qlTenorBasisForwardRate(TenorBasis3M,AF2295,_xll.ohTrigger(trigger,$AA$36))</f>
        <v>#NUM!</v>
      </c>
      <c r="AJ2295" s="90">
        <f>_xll.qlIndexFixing($AA$21,$AE2295,TRUE,_xll.ohTrigger(trigger))</f>
        <v>1.5116414389664752E-2</v>
      </c>
      <c r="AK2295" s="43" t="e">
        <f>_xll.qlIndexFixing($AA$6,$AE2295,TRUE,trigger)</f>
        <v>#NUM!</v>
      </c>
      <c r="AL2295" s="45" t="e">
        <f t="shared" si="51"/>
        <v>#NUM!</v>
      </c>
    </row>
    <row r="2296" spans="30:38" x14ac:dyDescent="0.2">
      <c r="AD2296" s="122" t="s">
        <v>88</v>
      </c>
      <c r="AE2296" s="40">
        <f>_xll.qlInterestRateIndexFixingDate($AA$21,AF2296)</f>
        <v>55488</v>
      </c>
      <c r="AF2296" s="40">
        <f>_xll.qlCalendarAdvance(calendar,$AF2295,AD2296,,,trigger)</f>
        <v>55492</v>
      </c>
      <c r="AG2296" s="40">
        <f>_xll.qlInterestRateIndexMaturity($AA$21,AF2296,)</f>
        <v>55583</v>
      </c>
      <c r="AH2296" s="43" t="e">
        <f>_xll.qlTenorBasisValue(TenorBasis3M,AF2296,_xll.ohTrigger(trigger,$AA$36))</f>
        <v>#NUM!</v>
      </c>
      <c r="AI2296" s="90" t="e">
        <f>_xll.qlTenorBasisForwardRate(TenorBasis3M,AF2296,_xll.ohTrigger(trigger,$AA$36))</f>
        <v>#NUM!</v>
      </c>
      <c r="AJ2296" s="90">
        <f>_xll.qlIndexFixing($AA$21,$AE2296,TRUE,_xll.ohTrigger(trigger))</f>
        <v>1.5110552317619368E-2</v>
      </c>
      <c r="AK2296" s="43" t="e">
        <f>_xll.qlIndexFixing($AA$6,$AE2296,TRUE,trigger)</f>
        <v>#NUM!</v>
      </c>
      <c r="AL2296" s="45" t="e">
        <f t="shared" si="51"/>
        <v>#NUM!</v>
      </c>
    </row>
    <row r="2297" spans="30:38" x14ac:dyDescent="0.2">
      <c r="AD2297" s="122" t="s">
        <v>88</v>
      </c>
      <c r="AE2297" s="40">
        <f>_xll.qlInterestRateIndexFixingDate($AA$21,AF2297)</f>
        <v>55495</v>
      </c>
      <c r="AF2297" s="40">
        <f>_xll.qlCalendarAdvance(calendar,$AF2296,AD2297,,,trigger)</f>
        <v>55499</v>
      </c>
      <c r="AG2297" s="40">
        <f>_xll.qlInterestRateIndexMaturity($AA$21,AF2297,)</f>
        <v>55590</v>
      </c>
      <c r="AH2297" s="43" t="e">
        <f>_xll.qlTenorBasisValue(TenorBasis3M,AF2297,_xll.ohTrigger(trigger,$AA$36))</f>
        <v>#NUM!</v>
      </c>
      <c r="AI2297" s="90" t="e">
        <f>_xll.qlTenorBasisForwardRate(TenorBasis3M,AF2297,_xll.ohTrigger(trigger,$AA$36))</f>
        <v>#NUM!</v>
      </c>
      <c r="AJ2297" s="90">
        <f>_xll.qlIndexFixing($AA$21,$AE2297,TRUE,_xll.ohTrigger(trigger))</f>
        <v>1.5104543859259066E-2</v>
      </c>
      <c r="AK2297" s="43" t="e">
        <f>_xll.qlIndexFixing($AA$6,$AE2297,TRUE,trigger)</f>
        <v>#NUM!</v>
      </c>
      <c r="AL2297" s="45" t="e">
        <f t="shared" si="51"/>
        <v>#NUM!</v>
      </c>
    </row>
    <row r="2298" spans="30:38" x14ac:dyDescent="0.2">
      <c r="AD2298" s="122" t="s">
        <v>88</v>
      </c>
      <c r="AE2298" s="40">
        <f>_xll.qlInterestRateIndexFixingDate($AA$21,AF2298)</f>
        <v>55502</v>
      </c>
      <c r="AF2298" s="40">
        <f>_xll.qlCalendarAdvance(calendar,$AF2297,AD2298,,,trigger)</f>
        <v>55506</v>
      </c>
      <c r="AG2298" s="40">
        <f>_xll.qlInterestRateIndexMaturity($AA$21,AF2298,)</f>
        <v>55597</v>
      </c>
      <c r="AH2298" s="43" t="e">
        <f>_xll.qlTenorBasisValue(TenorBasis3M,AF2298,_xll.ohTrigger(trigger,$AA$36))</f>
        <v>#NUM!</v>
      </c>
      <c r="AI2298" s="90" t="e">
        <f>_xll.qlTenorBasisForwardRate(TenorBasis3M,AF2298,_xll.ohTrigger(trigger,$AA$36))</f>
        <v>#NUM!</v>
      </c>
      <c r="AJ2298" s="90">
        <f>_xll.qlIndexFixing($AA$21,$AE2298,TRUE,_xll.ohTrigger(trigger))</f>
        <v>1.5098502893199374E-2</v>
      </c>
      <c r="AK2298" s="43" t="e">
        <f>_xll.qlIndexFixing($AA$6,$AE2298,TRUE,trigger)</f>
        <v>#NUM!</v>
      </c>
      <c r="AL2298" s="45" t="e">
        <f t="shared" si="51"/>
        <v>#NUM!</v>
      </c>
    </row>
    <row r="2299" spans="30:38" x14ac:dyDescent="0.2">
      <c r="AD2299" s="122" t="s">
        <v>88</v>
      </c>
      <c r="AE2299" s="40">
        <f>_xll.qlInterestRateIndexFixingDate($AA$21,AF2299)</f>
        <v>55508</v>
      </c>
      <c r="AF2299" s="40">
        <f>_xll.qlCalendarAdvance(calendar,$AF2298,AD2299,,,trigger)</f>
        <v>55514</v>
      </c>
      <c r="AG2299" s="40">
        <f>_xll.qlInterestRateIndexMaturity($AA$21,AF2299,)</f>
        <v>55605</v>
      </c>
      <c r="AH2299" s="43" t="e">
        <f>_xll.qlTenorBasisValue(TenorBasis3M,AF2299,_xll.ohTrigger(trigger,$AA$36))</f>
        <v>#NUM!</v>
      </c>
      <c r="AI2299" s="90" t="e">
        <f>_xll.qlTenorBasisForwardRate(TenorBasis3M,AF2299,_xll.ohTrigger(trigger,$AA$36))</f>
        <v>#NUM!</v>
      </c>
      <c r="AJ2299" s="90">
        <f>_xll.qlIndexFixing($AA$21,$AE2299,TRUE,_xll.ohTrigger(trigger))</f>
        <v>1.5091559126830446E-2</v>
      </c>
      <c r="AK2299" s="43" t="e">
        <f>_xll.qlIndexFixing($AA$6,$AE2299,TRUE,trigger)</f>
        <v>#NUM!</v>
      </c>
      <c r="AL2299" s="45" t="e">
        <f t="shared" si="51"/>
        <v>#NUM!</v>
      </c>
    </row>
    <row r="2300" spans="30:38" x14ac:dyDescent="0.2">
      <c r="AD2300" s="122" t="s">
        <v>88</v>
      </c>
      <c r="AE2300" s="40">
        <f>_xll.qlInterestRateIndexFixingDate($AA$21,AF2300)</f>
        <v>55516</v>
      </c>
      <c r="AF2300" s="40">
        <f>_xll.qlCalendarAdvance(calendar,$AF2299,AD2300,,,trigger)</f>
        <v>55521</v>
      </c>
      <c r="AG2300" s="40">
        <f>_xll.qlInterestRateIndexMaturity($AA$21,AF2300,)</f>
        <v>55612</v>
      </c>
      <c r="AH2300" s="43" t="e">
        <f>_xll.qlTenorBasisValue(TenorBasis3M,AF2300,_xll.ohTrigger(trigger,$AA$36))</f>
        <v>#NUM!</v>
      </c>
      <c r="AI2300" s="90" t="e">
        <f>_xll.qlTenorBasisForwardRate(TenorBasis3M,AF2300,_xll.ohTrigger(trigger,$AA$36))</f>
        <v>#NUM!</v>
      </c>
      <c r="AJ2300" s="90">
        <f>_xll.qlIndexFixing($AA$21,$AE2300,TRUE,_xll.ohTrigger(trigger))</f>
        <v>1.5085448501912733E-2</v>
      </c>
      <c r="AK2300" s="43" t="e">
        <f>_xll.qlIndexFixing($AA$6,$AE2300,TRUE,trigger)</f>
        <v>#NUM!</v>
      </c>
      <c r="AL2300" s="45" t="e">
        <f t="shared" si="51"/>
        <v>#NUM!</v>
      </c>
    </row>
    <row r="2301" spans="30:38" x14ac:dyDescent="0.2">
      <c r="AD2301" s="122" t="s">
        <v>88</v>
      </c>
      <c r="AE2301" s="40">
        <f>_xll.qlInterestRateIndexFixingDate($AA$21,AF2301)</f>
        <v>55526</v>
      </c>
      <c r="AF2301" s="40">
        <f>_xll.qlCalendarAdvance(calendar,$AF2300,AD2301,,,trigger)</f>
        <v>55528</v>
      </c>
      <c r="AG2301" s="40">
        <f>_xll.qlInterestRateIndexMaturity($AA$21,AF2301,)</f>
        <v>55619</v>
      </c>
      <c r="AH2301" s="43" t="e">
        <f>_xll.qlTenorBasisValue(TenorBasis3M,AF2301,_xll.ohTrigger(trigger,$AA$36))</f>
        <v>#NUM!</v>
      </c>
      <c r="AI2301" s="90" t="e">
        <f>_xll.qlTenorBasisForwardRate(TenorBasis3M,AF2301,_xll.ohTrigger(trigger,$AA$36))</f>
        <v>#NUM!</v>
      </c>
      <c r="AJ2301" s="90">
        <f>_xll.qlIndexFixing($AA$21,$AE2301,TRUE,_xll.ohTrigger(trigger))</f>
        <v>1.5079305369763827E-2</v>
      </c>
      <c r="AK2301" s="43" t="e">
        <f>_xll.qlIndexFixing($AA$6,$AE2301,TRUE,trigger)</f>
        <v>#NUM!</v>
      </c>
      <c r="AL2301" s="45" t="e">
        <f t="shared" si="51"/>
        <v>#NUM!</v>
      </c>
    </row>
    <row r="2302" spans="30:38" x14ac:dyDescent="0.2">
      <c r="AD2302" s="122" t="s">
        <v>88</v>
      </c>
      <c r="AE2302" s="40">
        <f>_xll.qlInterestRateIndexFixingDate($AA$21,AF2302)</f>
        <v>55533</v>
      </c>
      <c r="AF2302" s="40">
        <f>_xll.qlCalendarAdvance(calendar,$AF2301,AD2302,,,trigger)</f>
        <v>55535</v>
      </c>
      <c r="AG2302" s="40">
        <f>_xll.qlInterestRateIndexMaturity($AA$21,AF2302,)</f>
        <v>55626</v>
      </c>
      <c r="AH2302" s="43" t="e">
        <f>_xll.qlTenorBasisValue(TenorBasis3M,AF2302,_xll.ohTrigger(trigger,$AA$36))</f>
        <v>#NUM!</v>
      </c>
      <c r="AI2302" s="90" t="e">
        <f>_xll.qlTenorBasisForwardRate(TenorBasis3M,AF2302,_xll.ohTrigger(trigger,$AA$36))</f>
        <v>#NUM!</v>
      </c>
      <c r="AJ2302" s="90">
        <f>_xll.qlIndexFixing($AA$21,$AE2302,TRUE,_xll.ohTrigger(trigger))</f>
        <v>1.5073129730532179E-2</v>
      </c>
      <c r="AK2302" s="43" t="e">
        <f>_xll.qlIndexFixing($AA$6,$AE2302,TRUE,trigger)</f>
        <v>#NUM!</v>
      </c>
      <c r="AL2302" s="45" t="e">
        <f t="shared" si="51"/>
        <v>#NUM!</v>
      </c>
    </row>
    <row r="2303" spans="30:38" x14ac:dyDescent="0.2">
      <c r="AD2303" s="122" t="s">
        <v>88</v>
      </c>
      <c r="AE2303" s="40">
        <f>_xll.qlInterestRateIndexFixingDate($AA$21,AF2303)</f>
        <v>55540</v>
      </c>
      <c r="AF2303" s="40">
        <f>_xll.qlCalendarAdvance(calendar,$AF2302,AD2303,,,trigger)</f>
        <v>55542</v>
      </c>
      <c r="AG2303" s="40">
        <f>_xll.qlInterestRateIndexMaturity($AA$21,AF2303,)</f>
        <v>55633</v>
      </c>
      <c r="AH2303" s="43" t="e">
        <f>_xll.qlTenorBasisValue(TenorBasis3M,AF2303,_xll.ohTrigger(trigger,$AA$36))</f>
        <v>#NUM!</v>
      </c>
      <c r="AI2303" s="90" t="e">
        <f>_xll.qlTenorBasisForwardRate(TenorBasis3M,AF2303,_xll.ohTrigger(trigger,$AA$36))</f>
        <v>#NUM!</v>
      </c>
      <c r="AJ2303" s="90">
        <f>_xll.qlIndexFixing($AA$21,$AE2303,TRUE,_xll.ohTrigger(trigger))</f>
        <v>1.506692158437503E-2</v>
      </c>
      <c r="AK2303" s="43" t="e">
        <f>_xll.qlIndexFixing($AA$6,$AE2303,TRUE,trigger)</f>
        <v>#NUM!</v>
      </c>
      <c r="AL2303" s="45" t="e">
        <f t="shared" si="51"/>
        <v>#NUM!</v>
      </c>
    </row>
    <row r="2304" spans="30:38" x14ac:dyDescent="0.2">
      <c r="AD2304" s="122" t="s">
        <v>88</v>
      </c>
      <c r="AE2304" s="40">
        <f>_xll.qlInterestRateIndexFixingDate($AA$21,AF2304)</f>
        <v>55547</v>
      </c>
      <c r="AF2304" s="40">
        <f>_xll.qlCalendarAdvance(calendar,$AF2303,AD2304,,,trigger)</f>
        <v>55549</v>
      </c>
      <c r="AG2304" s="40">
        <f>_xll.qlInterestRateIndexMaturity($AA$21,AF2304,)</f>
        <v>55639</v>
      </c>
      <c r="AH2304" s="43" t="e">
        <f>_xll.qlTenorBasisValue(TenorBasis3M,AF2304,_xll.ohTrigger(trigger,$AA$36))</f>
        <v>#NUM!</v>
      </c>
      <c r="AI2304" s="90" t="e">
        <f>_xll.qlTenorBasisForwardRate(TenorBasis3M,AF2304,_xll.ohTrigger(trigger,$AA$36))</f>
        <v>#NUM!</v>
      </c>
      <c r="AJ2304" s="90">
        <f>_xll.qlIndexFixing($AA$21,$AE2304,TRUE,_xll.ohTrigger(trigger))</f>
        <v>1.5060818126098496E-2</v>
      </c>
      <c r="AK2304" s="43" t="e">
        <f>_xll.qlIndexFixing($AA$6,$AE2304,TRUE,trigger)</f>
        <v>#NUM!</v>
      </c>
      <c r="AL2304" s="45" t="e">
        <f t="shared" si="51"/>
        <v>#NUM!</v>
      </c>
    </row>
    <row r="2305" spans="30:38" x14ac:dyDescent="0.2">
      <c r="AD2305" s="122" t="s">
        <v>88</v>
      </c>
      <c r="AE2305" s="40">
        <f>_xll.qlInterestRateIndexFixingDate($AA$21,AF2305)</f>
        <v>55554</v>
      </c>
      <c r="AF2305" s="40">
        <f>_xll.qlCalendarAdvance(calendar,$AF2304,AD2305,,,trigger)</f>
        <v>55556</v>
      </c>
      <c r="AG2305" s="40">
        <f>_xll.qlInterestRateIndexMaturity($AA$21,AF2305,)</f>
        <v>55646</v>
      </c>
      <c r="AH2305" s="43" t="e">
        <f>_xll.qlTenorBasisValue(TenorBasis3M,AF2305,_xll.ohTrigger(trigger,$AA$36))</f>
        <v>#NUM!</v>
      </c>
      <c r="AI2305" s="90" t="e">
        <f>_xll.qlTenorBasisForwardRate(TenorBasis3M,AF2305,_xll.ohTrigger(trigger,$AA$36))</f>
        <v>#NUM!</v>
      </c>
      <c r="AJ2305" s="90">
        <f>_xll.qlIndexFixing($AA$21,$AE2305,TRUE,_xll.ohTrigger(trigger))</f>
        <v>1.5054547550221287E-2</v>
      </c>
      <c r="AK2305" s="43" t="e">
        <f>_xll.qlIndexFixing($AA$6,$AE2305,TRUE,trigger)</f>
        <v>#NUM!</v>
      </c>
      <c r="AL2305" s="45" t="e">
        <f t="shared" si="51"/>
        <v>#NUM!</v>
      </c>
    </row>
    <row r="2306" spans="30:38" x14ac:dyDescent="0.2">
      <c r="AD2306" s="122" t="s">
        <v>88</v>
      </c>
      <c r="AE2306" s="40">
        <f>_xll.qlInterestRateIndexFixingDate($AA$21,AF2306)</f>
        <v>55561</v>
      </c>
      <c r="AF2306" s="40">
        <f>_xll.qlCalendarAdvance(calendar,$AF2305,AD2306,,,trigger)</f>
        <v>55563</v>
      </c>
      <c r="AG2306" s="40">
        <f>_xll.qlInterestRateIndexMaturity($AA$21,AF2306,)</f>
        <v>55653</v>
      </c>
      <c r="AH2306" s="43" t="e">
        <f>_xll.qlTenorBasisValue(TenorBasis3M,AF2306,_xll.ohTrigger(trigger,$AA$36))</f>
        <v>#NUM!</v>
      </c>
      <c r="AI2306" s="90" t="e">
        <f>_xll.qlTenorBasisForwardRate(TenorBasis3M,AF2306,_xll.ohTrigger(trigger,$AA$36))</f>
        <v>#NUM!</v>
      </c>
      <c r="AJ2306" s="90">
        <f>_xll.qlIndexFixing($AA$21,$AE2306,TRUE,_xll.ohTrigger(trigger))</f>
        <v>1.5048244469111793E-2</v>
      </c>
      <c r="AK2306" s="43" t="e">
        <f>_xll.qlIndexFixing($AA$6,$AE2306,TRUE,trigger)</f>
        <v>#NUM!</v>
      </c>
      <c r="AL2306" s="45" t="e">
        <f t="shared" si="51"/>
        <v>#NUM!</v>
      </c>
    </row>
    <row r="2307" spans="30:38" x14ac:dyDescent="0.2">
      <c r="AD2307" s="122" t="s">
        <v>88</v>
      </c>
      <c r="AE2307" s="40">
        <f>_xll.qlInterestRateIndexFixingDate($AA$21,AF2307)</f>
        <v>55568</v>
      </c>
      <c r="AF2307" s="40">
        <f>_xll.qlCalendarAdvance(calendar,$AF2306,AD2307,,,trigger)</f>
        <v>55570</v>
      </c>
      <c r="AG2307" s="40">
        <f>_xll.qlInterestRateIndexMaturity($AA$21,AF2307,)</f>
        <v>55660</v>
      </c>
      <c r="AH2307" s="43" t="e">
        <f>_xll.qlTenorBasisValue(TenorBasis3M,AF2307,_xll.ohTrigger(trigger,$AA$36))</f>
        <v>#NUM!</v>
      </c>
      <c r="AI2307" s="90" t="e">
        <f>_xll.qlTenorBasisForwardRate(TenorBasis3M,AF2307,_xll.ohTrigger(trigger,$AA$36))</f>
        <v>#NUM!</v>
      </c>
      <c r="AJ2307" s="90">
        <f>_xll.qlIndexFixing($AA$21,$AE2307,TRUE,_xll.ohTrigger(trigger))</f>
        <v>1.5041908882920119E-2</v>
      </c>
      <c r="AK2307" s="43" t="e">
        <f>_xll.qlIndexFixing($AA$6,$AE2307,TRUE,trigger)</f>
        <v>#NUM!</v>
      </c>
      <c r="AL2307" s="45" t="e">
        <f t="shared" si="51"/>
        <v>#NUM!</v>
      </c>
    </row>
    <row r="2308" spans="30:38" x14ac:dyDescent="0.2">
      <c r="AD2308" s="122" t="s">
        <v>88</v>
      </c>
      <c r="AE2308" s="40">
        <f>_xll.qlInterestRateIndexFixingDate($AA$21,AF2308)</f>
        <v>55575</v>
      </c>
      <c r="AF2308" s="40">
        <f>_xll.qlCalendarAdvance(calendar,$AF2307,AD2308,,,trigger)</f>
        <v>55577</v>
      </c>
      <c r="AG2308" s="40">
        <f>_xll.qlInterestRateIndexMaturity($AA$21,AF2308,)</f>
        <v>55667</v>
      </c>
      <c r="AH2308" s="43" t="e">
        <f>_xll.qlTenorBasisValue(TenorBasis3M,AF2308,_xll.ohTrigger(trigger,$AA$36))</f>
        <v>#NUM!</v>
      </c>
      <c r="AI2308" s="90" t="e">
        <f>_xll.qlTenorBasisForwardRate(TenorBasis3M,AF2308,_xll.ohTrigger(trigger,$AA$36))</f>
        <v>#NUM!</v>
      </c>
      <c r="AJ2308" s="90">
        <f>_xll.qlIndexFixing($AA$21,$AE2308,TRUE,_xll.ohTrigger(trigger))</f>
        <v>1.5035540791804358E-2</v>
      </c>
      <c r="AK2308" s="43" t="e">
        <f>_xll.qlIndexFixing($AA$6,$AE2308,TRUE,trigger)</f>
        <v>#NUM!</v>
      </c>
      <c r="AL2308" s="45" t="e">
        <f t="shared" ref="AL2308:AL2371" si="52">(AJ2308-AK2308)*10000</f>
        <v>#NUM!</v>
      </c>
    </row>
    <row r="2309" spans="30:38" x14ac:dyDescent="0.2">
      <c r="AD2309" s="122" t="s">
        <v>88</v>
      </c>
      <c r="AE2309" s="40">
        <f>_xll.qlInterestRateIndexFixingDate($AA$21,AF2309)</f>
        <v>55582</v>
      </c>
      <c r="AF2309" s="40">
        <f>_xll.qlCalendarAdvance(calendar,$AF2308,AD2309,,,trigger)</f>
        <v>55584</v>
      </c>
      <c r="AG2309" s="40">
        <f>_xll.qlInterestRateIndexMaturity($AA$21,AF2309,)</f>
        <v>55676</v>
      </c>
      <c r="AH2309" s="43" t="e">
        <f>_xll.qlTenorBasisValue(TenorBasis3M,AF2309,_xll.ohTrigger(trigger,$AA$36))</f>
        <v>#NUM!</v>
      </c>
      <c r="AI2309" s="90" t="e">
        <f>_xll.qlTenorBasisForwardRate(TenorBasis3M,AF2309,_xll.ohTrigger(trigger,$AA$36))</f>
        <v>#NUM!</v>
      </c>
      <c r="AJ2309" s="90">
        <f>_xll.qlIndexFixing($AA$21,$AE2309,TRUE,_xll.ohTrigger(trigger))</f>
        <v>1.5028839694028632E-2</v>
      </c>
      <c r="AK2309" s="43" t="e">
        <f>_xll.qlIndexFixing($AA$6,$AE2309,TRUE,trigger)</f>
        <v>#NUM!</v>
      </c>
      <c r="AL2309" s="45" t="e">
        <f t="shared" si="52"/>
        <v>#NUM!</v>
      </c>
    </row>
    <row r="2310" spans="30:38" x14ac:dyDescent="0.2">
      <c r="AD2310" s="122" t="s">
        <v>88</v>
      </c>
      <c r="AE2310" s="40">
        <f>_xll.qlInterestRateIndexFixingDate($AA$21,AF2310)</f>
        <v>55589</v>
      </c>
      <c r="AF2310" s="40">
        <f>_xll.qlCalendarAdvance(calendar,$AF2309,AD2310,,,trigger)</f>
        <v>55591</v>
      </c>
      <c r="AG2310" s="40">
        <f>_xll.qlInterestRateIndexMaturity($AA$21,AF2310,)</f>
        <v>55683</v>
      </c>
      <c r="AH2310" s="43" t="e">
        <f>_xll.qlTenorBasisValue(TenorBasis3M,AF2310,_xll.ohTrigger(trigger,$AA$36))</f>
        <v>#NUM!</v>
      </c>
      <c r="AI2310" s="90" t="e">
        <f>_xll.qlTenorBasisForwardRate(TenorBasis3M,AF2310,_xll.ohTrigger(trigger,$AA$36))</f>
        <v>#NUM!</v>
      </c>
      <c r="AJ2310" s="90">
        <f>_xll.qlIndexFixing($AA$21,$AE2310,TRUE,_xll.ohTrigger(trigger))</f>
        <v>1.5022401413651106E-2</v>
      </c>
      <c r="AK2310" s="43" t="e">
        <f>_xll.qlIndexFixing($AA$6,$AE2310,TRUE,trigger)</f>
        <v>#NUM!</v>
      </c>
      <c r="AL2310" s="45" t="e">
        <f t="shared" si="52"/>
        <v>#NUM!</v>
      </c>
    </row>
    <row r="2311" spans="30:38" x14ac:dyDescent="0.2">
      <c r="AD2311" s="122" t="s">
        <v>88</v>
      </c>
      <c r="AE2311" s="40">
        <f>_xll.qlInterestRateIndexFixingDate($AA$21,AF2311)</f>
        <v>55596</v>
      </c>
      <c r="AF2311" s="40">
        <f>_xll.qlCalendarAdvance(calendar,$AF2310,AD2311,,,trigger)</f>
        <v>55598</v>
      </c>
      <c r="AG2311" s="40">
        <f>_xll.qlInterestRateIndexMaturity($AA$21,AF2311,)</f>
        <v>55690</v>
      </c>
      <c r="AH2311" s="43" t="e">
        <f>_xll.qlTenorBasisValue(TenorBasis3M,AF2311,_xll.ohTrigger(trigger,$AA$36))</f>
        <v>#NUM!</v>
      </c>
      <c r="AI2311" s="90" t="e">
        <f>_xll.qlTenorBasisForwardRate(TenorBasis3M,AF2311,_xll.ohTrigger(trigger,$AA$36))</f>
        <v>#NUM!</v>
      </c>
      <c r="AJ2311" s="90">
        <f>_xll.qlIndexFixing($AA$21,$AE2311,TRUE,_xll.ohTrigger(trigger))</f>
        <v>1.5015930626357293E-2</v>
      </c>
      <c r="AK2311" s="43" t="e">
        <f>_xll.qlIndexFixing($AA$6,$AE2311,TRUE,trigger)</f>
        <v>#NUM!</v>
      </c>
      <c r="AL2311" s="45" t="e">
        <f t="shared" si="52"/>
        <v>#NUM!</v>
      </c>
    </row>
    <row r="2312" spans="30:38" x14ac:dyDescent="0.2">
      <c r="AD2312" s="122" t="s">
        <v>88</v>
      </c>
      <c r="AE2312" s="40">
        <f>_xll.qlInterestRateIndexFixingDate($AA$21,AF2312)</f>
        <v>55603</v>
      </c>
      <c r="AF2312" s="40">
        <f>_xll.qlCalendarAdvance(calendar,$AF2311,AD2312,,,trigger)</f>
        <v>55605</v>
      </c>
      <c r="AG2312" s="40">
        <f>_xll.qlInterestRateIndexMaturity($AA$21,AF2312,)</f>
        <v>55697</v>
      </c>
      <c r="AH2312" s="43" t="e">
        <f>_xll.qlTenorBasisValue(TenorBasis3M,AF2312,_xll.ohTrigger(trigger,$AA$36))</f>
        <v>#NUM!</v>
      </c>
      <c r="AI2312" s="90" t="e">
        <f>_xll.qlTenorBasisForwardRate(TenorBasis3M,AF2312,_xll.ohTrigger(trigger,$AA$36))</f>
        <v>#NUM!</v>
      </c>
      <c r="AJ2312" s="90">
        <f>_xll.qlIndexFixing($AA$21,$AE2312,TRUE,_xll.ohTrigger(trigger))</f>
        <v>1.5009427332311405E-2</v>
      </c>
      <c r="AK2312" s="43" t="e">
        <f>_xll.qlIndexFixing($AA$6,$AE2312,TRUE,trigger)</f>
        <v>#NUM!</v>
      </c>
      <c r="AL2312" s="45" t="e">
        <f t="shared" si="52"/>
        <v>#NUM!</v>
      </c>
    </row>
    <row r="2313" spans="30:38" x14ac:dyDescent="0.2">
      <c r="AD2313" s="122" t="s">
        <v>88</v>
      </c>
      <c r="AE2313" s="40">
        <f>_xll.qlInterestRateIndexFixingDate($AA$21,AF2313)</f>
        <v>55610</v>
      </c>
      <c r="AF2313" s="40">
        <f>_xll.qlCalendarAdvance(calendar,$AF2312,AD2313,,,trigger)</f>
        <v>55612</v>
      </c>
      <c r="AG2313" s="40">
        <f>_xll.qlInterestRateIndexMaturity($AA$21,AF2313,)</f>
        <v>55703</v>
      </c>
      <c r="AH2313" s="43" t="e">
        <f>_xll.qlTenorBasisValue(TenorBasis3M,AF2313,_xll.ohTrigger(trigger,$AA$36))</f>
        <v>#NUM!</v>
      </c>
      <c r="AI2313" s="90" t="e">
        <f>_xll.qlTenorBasisForwardRate(TenorBasis3M,AF2313,_xll.ohTrigger(trigger,$AA$36))</f>
        <v>#NUM!</v>
      </c>
      <c r="AJ2313" s="90">
        <f>_xll.qlIndexFixing($AA$21,$AE2313,TRUE,_xll.ohTrigger(trigger))</f>
        <v>1.5003052275634764E-2</v>
      </c>
      <c r="AK2313" s="43" t="e">
        <f>_xll.qlIndexFixing($AA$6,$AE2313,TRUE,trigger)</f>
        <v>#NUM!</v>
      </c>
      <c r="AL2313" s="45" t="e">
        <f t="shared" si="52"/>
        <v>#NUM!</v>
      </c>
    </row>
    <row r="2314" spans="30:38" x14ac:dyDescent="0.2">
      <c r="AD2314" s="122" t="s">
        <v>88</v>
      </c>
      <c r="AE2314" s="40">
        <f>_xll.qlInterestRateIndexFixingDate($AA$21,AF2314)</f>
        <v>55617</v>
      </c>
      <c r="AF2314" s="40">
        <f>_xll.qlCalendarAdvance(calendar,$AF2313,AD2314,,,trigger)</f>
        <v>55619</v>
      </c>
      <c r="AG2314" s="40">
        <f>_xll.qlInterestRateIndexMaturity($AA$21,AF2314,)</f>
        <v>55710</v>
      </c>
      <c r="AH2314" s="43" t="e">
        <f>_xll.qlTenorBasisValue(TenorBasis3M,AF2314,_xll.ohTrigger(trigger,$AA$36))</f>
        <v>#NUM!</v>
      </c>
      <c r="AI2314" s="90" t="e">
        <f>_xll.qlTenorBasisForwardRate(TenorBasis3M,AF2314,_xll.ohTrigger(trigger,$AA$36))</f>
        <v>#NUM!</v>
      </c>
      <c r="AJ2314" s="90">
        <f>_xll.qlIndexFixing($AA$21,$AE2314,TRUE,_xll.ohTrigger(trigger))</f>
        <v>1.4996486563497273E-2</v>
      </c>
      <c r="AK2314" s="43" t="e">
        <f>_xll.qlIndexFixing($AA$6,$AE2314,TRUE,trigger)</f>
        <v>#NUM!</v>
      </c>
      <c r="AL2314" s="45" t="e">
        <f t="shared" si="52"/>
        <v>#NUM!</v>
      </c>
    </row>
    <row r="2315" spans="30:38" x14ac:dyDescent="0.2">
      <c r="AD2315" s="122" t="s">
        <v>88</v>
      </c>
      <c r="AE2315" s="40">
        <f>_xll.qlInterestRateIndexFixingDate($AA$21,AF2315)</f>
        <v>55624</v>
      </c>
      <c r="AF2315" s="40">
        <f>_xll.qlCalendarAdvance(calendar,$AF2314,AD2315,,,trigger)</f>
        <v>55626</v>
      </c>
      <c r="AG2315" s="40">
        <f>_xll.qlInterestRateIndexMaturity($AA$21,AF2315,)</f>
        <v>55717</v>
      </c>
      <c r="AH2315" s="43" t="e">
        <f>_xll.qlTenorBasisValue(TenorBasis3M,AF2315,_xll.ohTrigger(trigger,$AA$36))</f>
        <v>#NUM!</v>
      </c>
      <c r="AI2315" s="90" t="e">
        <f>_xll.qlTenorBasisForwardRate(TenorBasis3M,AF2315,_xll.ohTrigger(trigger,$AA$36))</f>
        <v>#NUM!</v>
      </c>
      <c r="AJ2315" s="90">
        <f>_xll.qlIndexFixing($AA$21,$AE2315,TRUE,_xll.ohTrigger(trigger))</f>
        <v>1.4989888346314095E-2</v>
      </c>
      <c r="AK2315" s="43" t="e">
        <f>_xll.qlIndexFixing($AA$6,$AE2315,TRUE,trigger)</f>
        <v>#NUM!</v>
      </c>
      <c r="AL2315" s="45" t="e">
        <f t="shared" si="52"/>
        <v>#NUM!</v>
      </c>
    </row>
    <row r="2316" spans="30:38" x14ac:dyDescent="0.2">
      <c r="AD2316" s="122" t="s">
        <v>88</v>
      </c>
      <c r="AE2316" s="40">
        <f>_xll.qlInterestRateIndexFixingDate($AA$21,AF2316)</f>
        <v>55627</v>
      </c>
      <c r="AF2316" s="40">
        <f>_xll.qlCalendarAdvance(calendar,$AF2315,AD2316,,,trigger)</f>
        <v>55633</v>
      </c>
      <c r="AG2316" s="40">
        <f>_xll.qlInterestRateIndexMaturity($AA$21,AF2316,)</f>
        <v>55724</v>
      </c>
      <c r="AH2316" s="43" t="e">
        <f>_xll.qlTenorBasisValue(TenorBasis3M,AF2316,_xll.ohTrigger(trigger,$AA$36))</f>
        <v>#NUM!</v>
      </c>
      <c r="AI2316" s="90" t="e">
        <f>_xll.qlTenorBasisForwardRate(TenorBasis3M,AF2316,_xll.ohTrigger(trigger,$AA$36))</f>
        <v>#NUM!</v>
      </c>
      <c r="AJ2316" s="90">
        <f>_xll.qlIndexFixing($AA$21,$AE2316,TRUE,_xll.ohTrigger(trigger))</f>
        <v>1.4983257624243343E-2</v>
      </c>
      <c r="AK2316" s="43" t="e">
        <f>_xll.qlIndexFixing($AA$6,$AE2316,TRUE,trigger)</f>
        <v>#NUM!</v>
      </c>
      <c r="AL2316" s="45" t="e">
        <f t="shared" si="52"/>
        <v>#NUM!</v>
      </c>
    </row>
    <row r="2317" spans="30:38" x14ac:dyDescent="0.2">
      <c r="AD2317" s="122" t="s">
        <v>88</v>
      </c>
      <c r="AE2317" s="40">
        <f>_xll.qlInterestRateIndexFixingDate($AA$21,AF2317)</f>
        <v>55638</v>
      </c>
      <c r="AF2317" s="40">
        <f>_xll.qlCalendarAdvance(calendar,$AF2316,AD2317,,,trigger)</f>
        <v>55641</v>
      </c>
      <c r="AG2317" s="40">
        <f>_xll.qlInterestRateIndexMaturity($AA$21,AF2317,)</f>
        <v>55733</v>
      </c>
      <c r="AH2317" s="43" t="e">
        <f>_xll.qlTenorBasisValue(TenorBasis3M,AF2317,_xll.ohTrigger(trigger,$AA$36))</f>
        <v>#NUM!</v>
      </c>
      <c r="AI2317" s="90" t="e">
        <f>_xll.qlTenorBasisForwardRate(TenorBasis3M,AF2317,_xll.ohTrigger(trigger,$AA$36))</f>
        <v>#NUM!</v>
      </c>
      <c r="AJ2317" s="90">
        <f>_xll.qlIndexFixing($AA$21,$AE2317,TRUE,_xll.ohTrigger(trigger))</f>
        <v>1.4975468352160889E-2</v>
      </c>
      <c r="AK2317" s="43" t="e">
        <f>_xll.qlIndexFixing($AA$6,$AE2317,TRUE,trigger)</f>
        <v>#NUM!</v>
      </c>
      <c r="AL2317" s="45" t="e">
        <f t="shared" si="52"/>
        <v>#NUM!</v>
      </c>
    </row>
    <row r="2318" spans="30:38" x14ac:dyDescent="0.2">
      <c r="AD2318" s="122" t="s">
        <v>88</v>
      </c>
      <c r="AE2318" s="40">
        <f>_xll.qlInterestRateIndexFixingDate($AA$21,AF2318)</f>
        <v>55646</v>
      </c>
      <c r="AF2318" s="40">
        <f>_xll.qlCalendarAdvance(calendar,$AF2317,AD2318,,,trigger)</f>
        <v>55648</v>
      </c>
      <c r="AG2318" s="40">
        <f>_xll.qlInterestRateIndexMaturity($AA$21,AF2318,)</f>
        <v>55740</v>
      </c>
      <c r="AH2318" s="43" t="e">
        <f>_xll.qlTenorBasisValue(TenorBasis3M,AF2318,_xll.ohTrigger(trigger,$AA$36))</f>
        <v>#NUM!</v>
      </c>
      <c r="AI2318" s="90" t="e">
        <f>_xll.qlTenorBasisForwardRate(TenorBasis3M,AF2318,_xll.ohTrigger(trigger,$AA$36))</f>
        <v>#NUM!</v>
      </c>
      <c r="AJ2318" s="90">
        <f>_xll.qlIndexFixing($AA$21,$AE2318,TRUE,_xll.ohTrigger(trigger))</f>
        <v>1.496876537734743E-2</v>
      </c>
      <c r="AK2318" s="43" t="e">
        <f>_xll.qlIndexFixing($AA$6,$AE2318,TRUE,trigger)</f>
        <v>#NUM!</v>
      </c>
      <c r="AL2318" s="45" t="e">
        <f t="shared" si="52"/>
        <v>#NUM!</v>
      </c>
    </row>
    <row r="2319" spans="30:38" x14ac:dyDescent="0.2">
      <c r="AD2319" s="122" t="s">
        <v>88</v>
      </c>
      <c r="AE2319" s="40">
        <f>_xll.qlInterestRateIndexFixingDate($AA$21,AF2319)</f>
        <v>55653</v>
      </c>
      <c r="AF2319" s="40">
        <f>_xll.qlCalendarAdvance(calendar,$AF2318,AD2319,,,trigger)</f>
        <v>55655</v>
      </c>
      <c r="AG2319" s="40">
        <f>_xll.qlInterestRateIndexMaturity($AA$21,AF2319,)</f>
        <v>55747</v>
      </c>
      <c r="AH2319" s="43" t="e">
        <f>_xll.qlTenorBasisValue(TenorBasis3M,AF2319,_xll.ohTrigger(trigger,$AA$36))</f>
        <v>#NUM!</v>
      </c>
      <c r="AI2319" s="90" t="e">
        <f>_xll.qlTenorBasisForwardRate(TenorBasis3M,AF2319,_xll.ohTrigger(trigger,$AA$36))</f>
        <v>#NUM!</v>
      </c>
      <c r="AJ2319" s="90">
        <f>_xll.qlIndexFixing($AA$21,$AE2319,TRUE,_xll.ohTrigger(trigger))</f>
        <v>1.4962029896950528E-2</v>
      </c>
      <c r="AK2319" s="43" t="e">
        <f>_xll.qlIndexFixing($AA$6,$AE2319,TRUE,trigger)</f>
        <v>#NUM!</v>
      </c>
      <c r="AL2319" s="45" t="e">
        <f t="shared" si="52"/>
        <v>#NUM!</v>
      </c>
    </row>
    <row r="2320" spans="30:38" x14ac:dyDescent="0.2">
      <c r="AD2320" s="122" t="s">
        <v>88</v>
      </c>
      <c r="AE2320" s="40">
        <f>_xll.qlInterestRateIndexFixingDate($AA$21,AF2320)</f>
        <v>55660</v>
      </c>
      <c r="AF2320" s="40">
        <f>_xll.qlCalendarAdvance(calendar,$AF2319,AD2320,,,trigger)</f>
        <v>55662</v>
      </c>
      <c r="AG2320" s="40">
        <f>_xll.qlInterestRateIndexMaturity($AA$21,AF2320,)</f>
        <v>55754</v>
      </c>
      <c r="AH2320" s="43" t="e">
        <f>_xll.qlTenorBasisValue(TenorBasis3M,AF2320,_xll.ohTrigger(trigger,$AA$36))</f>
        <v>#NUM!</v>
      </c>
      <c r="AI2320" s="90" t="e">
        <f>_xll.qlTenorBasisForwardRate(TenorBasis3M,AF2320,_xll.ohTrigger(trigger,$AA$36))</f>
        <v>#NUM!</v>
      </c>
      <c r="AJ2320" s="90">
        <f>_xll.qlIndexFixing($AA$21,$AE2320,TRUE,_xll.ohTrigger(trigger))</f>
        <v>1.495526191114048E-2</v>
      </c>
      <c r="AK2320" s="43" t="e">
        <f>_xll.qlIndexFixing($AA$6,$AE2320,TRUE,trigger)</f>
        <v>#NUM!</v>
      </c>
      <c r="AL2320" s="45" t="e">
        <f t="shared" si="52"/>
        <v>#NUM!</v>
      </c>
    </row>
    <row r="2321" spans="30:38" x14ac:dyDescent="0.2">
      <c r="AD2321" s="122" t="s">
        <v>88</v>
      </c>
      <c r="AE2321" s="40">
        <f>_xll.qlInterestRateIndexFixingDate($AA$21,AF2321)</f>
        <v>55667</v>
      </c>
      <c r="AF2321" s="40">
        <f>_xll.qlCalendarAdvance(calendar,$AF2320,AD2321,,,trigger)</f>
        <v>55669</v>
      </c>
      <c r="AG2321" s="40">
        <f>_xll.qlInterestRateIndexMaturity($AA$21,AF2321,)</f>
        <v>55761</v>
      </c>
      <c r="AH2321" s="43" t="e">
        <f>_xll.qlTenorBasisValue(TenorBasis3M,AF2321,_xll.ohTrigger(trigger,$AA$36))</f>
        <v>#NUM!</v>
      </c>
      <c r="AI2321" s="90" t="e">
        <f>_xll.qlTenorBasisForwardRate(TenorBasis3M,AF2321,_xll.ohTrigger(trigger,$AA$36))</f>
        <v>#NUM!</v>
      </c>
      <c r="AJ2321" s="90">
        <f>_xll.qlIndexFixing($AA$21,$AE2321,TRUE,_xll.ohTrigger(trigger))</f>
        <v>1.4948461420083244E-2</v>
      </c>
      <c r="AK2321" s="43" t="e">
        <f>_xll.qlIndexFixing($AA$6,$AE2321,TRUE,trigger)</f>
        <v>#NUM!</v>
      </c>
      <c r="AL2321" s="45" t="e">
        <f t="shared" si="52"/>
        <v>#NUM!</v>
      </c>
    </row>
    <row r="2322" spans="30:38" x14ac:dyDescent="0.2">
      <c r="AD2322" s="122" t="s">
        <v>88</v>
      </c>
      <c r="AE2322" s="40">
        <f>_xll.qlInterestRateIndexFixingDate($AA$21,AF2322)</f>
        <v>55674</v>
      </c>
      <c r="AF2322" s="40">
        <f>_xll.qlCalendarAdvance(calendar,$AF2321,AD2322,,,trigger)</f>
        <v>55676</v>
      </c>
      <c r="AG2322" s="40">
        <f>_xll.qlInterestRateIndexMaturity($AA$21,AF2322,)</f>
        <v>55768</v>
      </c>
      <c r="AH2322" s="43" t="e">
        <f>_xll.qlTenorBasisValue(TenorBasis3M,AF2322,_xll.ohTrigger(trigger,$AA$36))</f>
        <v>#NUM!</v>
      </c>
      <c r="AI2322" s="90" t="e">
        <f>_xll.qlTenorBasisForwardRate(TenorBasis3M,AF2322,_xll.ohTrigger(trigger,$AA$36))</f>
        <v>#NUM!</v>
      </c>
      <c r="AJ2322" s="90">
        <f>_xll.qlIndexFixing($AA$21,$AE2322,TRUE,_xll.ohTrigger(trigger))</f>
        <v>1.4941628423948248E-2</v>
      </c>
      <c r="AK2322" s="43" t="e">
        <f>_xll.qlIndexFixing($AA$6,$AE2322,TRUE,trigger)</f>
        <v>#NUM!</v>
      </c>
      <c r="AL2322" s="45" t="e">
        <f t="shared" si="52"/>
        <v>#NUM!</v>
      </c>
    </row>
    <row r="2323" spans="30:38" x14ac:dyDescent="0.2">
      <c r="AD2323" s="122" t="s">
        <v>88</v>
      </c>
      <c r="AE2323" s="40">
        <f>_xll.qlInterestRateIndexFixingDate($AA$21,AF2323)</f>
        <v>55681</v>
      </c>
      <c r="AF2323" s="40">
        <f>_xll.qlCalendarAdvance(calendar,$AF2322,AD2323,,,trigger)</f>
        <v>55683</v>
      </c>
      <c r="AG2323" s="40">
        <f>_xll.qlInterestRateIndexMaturity($AA$21,AF2323,)</f>
        <v>55775</v>
      </c>
      <c r="AH2323" s="43" t="e">
        <f>_xll.qlTenorBasisValue(TenorBasis3M,AF2323,_xll.ohTrigger(trigger,$AA$36))</f>
        <v>#NUM!</v>
      </c>
      <c r="AI2323" s="90" t="e">
        <f>_xll.qlTenorBasisForwardRate(TenorBasis3M,AF2323,_xll.ohTrigger(trigger,$AA$36))</f>
        <v>#NUM!</v>
      </c>
      <c r="AJ2323" s="90">
        <f>_xll.qlIndexFixing($AA$21,$AE2323,TRUE,_xll.ohTrigger(trigger))</f>
        <v>1.4934762922904923E-2</v>
      </c>
      <c r="AK2323" s="43" t="e">
        <f>_xll.qlIndexFixing($AA$6,$AE2323,TRUE,trigger)</f>
        <v>#NUM!</v>
      </c>
      <c r="AL2323" s="45" t="e">
        <f t="shared" si="52"/>
        <v>#NUM!</v>
      </c>
    </row>
    <row r="2324" spans="30:38" x14ac:dyDescent="0.2">
      <c r="AD2324" s="122" t="s">
        <v>88</v>
      </c>
      <c r="AE2324" s="40">
        <f>_xll.qlInterestRateIndexFixingDate($AA$21,AF2324)</f>
        <v>55688</v>
      </c>
      <c r="AF2324" s="40">
        <f>_xll.qlCalendarAdvance(calendar,$AF2323,AD2324,,,trigger)</f>
        <v>55690</v>
      </c>
      <c r="AG2324" s="40">
        <f>_xll.qlInterestRateIndexMaturity($AA$21,AF2324,)</f>
        <v>55782</v>
      </c>
      <c r="AH2324" s="43" t="e">
        <f>_xll.qlTenorBasisValue(TenorBasis3M,AF2324,_xll.ohTrigger(trigger,$AA$36))</f>
        <v>#NUM!</v>
      </c>
      <c r="AI2324" s="90" t="e">
        <f>_xll.qlTenorBasisForwardRate(TenorBasis3M,AF2324,_xll.ohTrigger(trigger,$AA$36))</f>
        <v>#NUM!</v>
      </c>
      <c r="AJ2324" s="90">
        <f>_xll.qlIndexFixing($AA$21,$AE2324,TRUE,_xll.ohTrigger(trigger))</f>
        <v>1.4927864917123565E-2</v>
      </c>
      <c r="AK2324" s="43" t="e">
        <f>_xll.qlIndexFixing($AA$6,$AE2324,TRUE,trigger)</f>
        <v>#NUM!</v>
      </c>
      <c r="AL2324" s="45" t="e">
        <f t="shared" si="52"/>
        <v>#NUM!</v>
      </c>
    </row>
    <row r="2325" spans="30:38" x14ac:dyDescent="0.2">
      <c r="AD2325" s="122" t="s">
        <v>88</v>
      </c>
      <c r="AE2325" s="40">
        <f>_xll.qlInterestRateIndexFixingDate($AA$21,AF2325)</f>
        <v>55695</v>
      </c>
      <c r="AF2325" s="40">
        <f>_xll.qlCalendarAdvance(calendar,$AF2324,AD2325,,,trigger)</f>
        <v>55697</v>
      </c>
      <c r="AG2325" s="40">
        <f>_xll.qlInterestRateIndexMaturity($AA$21,AF2325,)</f>
        <v>55789</v>
      </c>
      <c r="AH2325" s="43" t="e">
        <f>_xll.qlTenorBasisValue(TenorBasis3M,AF2325,_xll.ohTrigger(trigger,$AA$36))</f>
        <v>#NUM!</v>
      </c>
      <c r="AI2325" s="90" t="e">
        <f>_xll.qlTenorBasisForwardRate(TenorBasis3M,AF2325,_xll.ohTrigger(trigger,$AA$36))</f>
        <v>#NUM!</v>
      </c>
      <c r="AJ2325" s="90">
        <f>_xll.qlIndexFixing($AA$21,$AE2325,TRUE,_xll.ohTrigger(trigger))</f>
        <v>1.4920934406776212E-2</v>
      </c>
      <c r="AK2325" s="43" t="e">
        <f>_xll.qlIndexFixing($AA$6,$AE2325,TRUE,trigger)</f>
        <v>#NUM!</v>
      </c>
      <c r="AL2325" s="45" t="e">
        <f t="shared" si="52"/>
        <v>#NUM!</v>
      </c>
    </row>
    <row r="2326" spans="30:38" x14ac:dyDescent="0.2">
      <c r="AD2326" s="122" t="s">
        <v>88</v>
      </c>
      <c r="AE2326" s="40">
        <f>_xll.qlInterestRateIndexFixingDate($AA$21,AF2326)</f>
        <v>55702</v>
      </c>
      <c r="AF2326" s="40">
        <f>_xll.qlCalendarAdvance(calendar,$AF2325,AD2326,,,trigger)</f>
        <v>55704</v>
      </c>
      <c r="AG2326" s="40">
        <f>_xll.qlInterestRateIndexMaturity($AA$21,AF2326,)</f>
        <v>55796</v>
      </c>
      <c r="AH2326" s="43" t="e">
        <f>_xll.qlTenorBasisValue(TenorBasis3M,AF2326,_xll.ohTrigger(trigger,$AA$36))</f>
        <v>#NUM!</v>
      </c>
      <c r="AI2326" s="90" t="e">
        <f>_xll.qlTenorBasisForwardRate(TenorBasis3M,AF2326,_xll.ohTrigger(trigger,$AA$36))</f>
        <v>#NUM!</v>
      </c>
      <c r="AJ2326" s="90">
        <f>_xll.qlIndexFixing($AA$21,$AE2326,TRUE,_xll.ohTrigger(trigger))</f>
        <v>1.4913971392034032E-2</v>
      </c>
      <c r="AK2326" s="43" t="e">
        <f>_xll.qlIndexFixing($AA$6,$AE2326,TRUE,trigger)</f>
        <v>#NUM!</v>
      </c>
      <c r="AL2326" s="45" t="e">
        <f t="shared" si="52"/>
        <v>#NUM!</v>
      </c>
    </row>
    <row r="2327" spans="30:38" x14ac:dyDescent="0.2">
      <c r="AD2327" s="122" t="s">
        <v>88</v>
      </c>
      <c r="AE2327" s="40">
        <f>_xll.qlInterestRateIndexFixingDate($AA$21,AF2327)</f>
        <v>55709</v>
      </c>
      <c r="AF2327" s="40">
        <f>_xll.qlCalendarAdvance(calendar,$AF2326,AD2327,,,trigger)</f>
        <v>55711</v>
      </c>
      <c r="AG2327" s="40">
        <f>_xll.qlInterestRateIndexMaturity($AA$21,AF2327,)</f>
        <v>55803</v>
      </c>
      <c r="AH2327" s="43" t="e">
        <f>_xll.qlTenorBasisValue(TenorBasis3M,AF2327,_xll.ohTrigger(trigger,$AA$36))</f>
        <v>#NUM!</v>
      </c>
      <c r="AI2327" s="90" t="e">
        <f>_xll.qlTenorBasisForwardRate(TenorBasis3M,AF2327,_xll.ohTrigger(trigger,$AA$36))</f>
        <v>#NUM!</v>
      </c>
      <c r="AJ2327" s="90">
        <f>_xll.qlIndexFixing($AA$21,$AE2327,TRUE,_xll.ohTrigger(trigger))</f>
        <v>1.4906975873071665E-2</v>
      </c>
      <c r="AK2327" s="43" t="e">
        <f>_xll.qlIndexFixing($AA$6,$AE2327,TRUE,trigger)</f>
        <v>#NUM!</v>
      </c>
      <c r="AL2327" s="45" t="e">
        <f t="shared" si="52"/>
        <v>#NUM!</v>
      </c>
    </row>
    <row r="2328" spans="30:38" x14ac:dyDescent="0.2">
      <c r="AD2328" s="122" t="s">
        <v>88</v>
      </c>
      <c r="AE2328" s="40">
        <f>_xll.qlInterestRateIndexFixingDate($AA$21,AF2328)</f>
        <v>55716</v>
      </c>
      <c r="AF2328" s="40">
        <f>_xll.qlCalendarAdvance(calendar,$AF2327,AD2328,,,trigger)</f>
        <v>55718</v>
      </c>
      <c r="AG2328" s="40">
        <f>_xll.qlInterestRateIndexMaturity($AA$21,AF2328,)</f>
        <v>55810</v>
      </c>
      <c r="AH2328" s="43" t="e">
        <f>_xll.qlTenorBasisValue(TenorBasis3M,AF2328,_xll.ohTrigger(trigger,$AA$36))</f>
        <v>#NUM!</v>
      </c>
      <c r="AI2328" s="90" t="e">
        <f>_xll.qlTenorBasisForwardRate(TenorBasis3M,AF2328,_xll.ohTrigger(trigger,$AA$36))</f>
        <v>#NUM!</v>
      </c>
      <c r="AJ2328" s="90">
        <f>_xll.qlIndexFixing($AA$21,$AE2328,TRUE,_xll.ohTrigger(trigger))</f>
        <v>1.4899947850059414E-2</v>
      </c>
      <c r="AK2328" s="43" t="e">
        <f>_xll.qlIndexFixing($AA$6,$AE2328,TRUE,trigger)</f>
        <v>#NUM!</v>
      </c>
      <c r="AL2328" s="45" t="e">
        <f t="shared" si="52"/>
        <v>#NUM!</v>
      </c>
    </row>
    <row r="2329" spans="30:38" x14ac:dyDescent="0.2">
      <c r="AD2329" s="122" t="s">
        <v>88</v>
      </c>
      <c r="AE2329" s="40">
        <f>_xll.qlInterestRateIndexFixingDate($AA$21,AF2329)</f>
        <v>55723</v>
      </c>
      <c r="AF2329" s="40">
        <f>_xll.qlCalendarAdvance(calendar,$AF2328,AD2329,,,trigger)</f>
        <v>55725</v>
      </c>
      <c r="AG2329" s="40">
        <f>_xll.qlInterestRateIndexMaturity($AA$21,AF2329,)</f>
        <v>55817</v>
      </c>
      <c r="AH2329" s="43" t="e">
        <f>_xll.qlTenorBasisValue(TenorBasis3M,AF2329,_xll.ohTrigger(trigger,$AA$36))</f>
        <v>#NUM!</v>
      </c>
      <c r="AI2329" s="90" t="e">
        <f>_xll.qlTenorBasisForwardRate(TenorBasis3M,AF2329,_xll.ohTrigger(trigger,$AA$36))</f>
        <v>#NUM!</v>
      </c>
      <c r="AJ2329" s="90">
        <f>_xll.qlIndexFixing($AA$21,$AE2329,TRUE,_xll.ohTrigger(trigger))</f>
        <v>1.4892887323176262E-2</v>
      </c>
      <c r="AK2329" s="43" t="e">
        <f>_xll.qlIndexFixing($AA$6,$AE2329,TRUE,trigger)</f>
        <v>#NUM!</v>
      </c>
      <c r="AL2329" s="45" t="e">
        <f t="shared" si="52"/>
        <v>#NUM!</v>
      </c>
    </row>
    <row r="2330" spans="30:38" x14ac:dyDescent="0.2">
      <c r="AD2330" s="122" t="s">
        <v>88</v>
      </c>
      <c r="AE2330" s="40">
        <f>_xll.qlInterestRateIndexFixingDate($AA$21,AF2330)</f>
        <v>55730</v>
      </c>
      <c r="AF2330" s="40">
        <f>_xll.qlCalendarAdvance(calendar,$AF2329,AD2330,,,trigger)</f>
        <v>55732</v>
      </c>
      <c r="AG2330" s="40">
        <f>_xll.qlInterestRateIndexMaturity($AA$21,AF2330,)</f>
        <v>55824</v>
      </c>
      <c r="AH2330" s="43" t="e">
        <f>_xll.qlTenorBasisValue(TenorBasis3M,AF2330,_xll.ohTrigger(trigger,$AA$36))</f>
        <v>#NUM!</v>
      </c>
      <c r="AI2330" s="90" t="e">
        <f>_xll.qlTenorBasisForwardRate(TenorBasis3M,AF2330,_xll.ohTrigger(trigger,$AA$36))</f>
        <v>#NUM!</v>
      </c>
      <c r="AJ2330" s="90">
        <f>_xll.qlIndexFixing($AA$21,$AE2330,TRUE,_xll.ohTrigger(trigger))</f>
        <v>1.4885794292594248E-2</v>
      </c>
      <c r="AK2330" s="43" t="e">
        <f>_xll.qlIndexFixing($AA$6,$AE2330,TRUE,trigger)</f>
        <v>#NUM!</v>
      </c>
      <c r="AL2330" s="45" t="e">
        <f t="shared" si="52"/>
        <v>#NUM!</v>
      </c>
    </row>
    <row r="2331" spans="30:38" x14ac:dyDescent="0.2">
      <c r="AD2331" s="122" t="s">
        <v>88</v>
      </c>
      <c r="AE2331" s="40">
        <f>_xll.qlInterestRateIndexFixingDate($AA$21,AF2331)</f>
        <v>55737</v>
      </c>
      <c r="AF2331" s="40">
        <f>_xll.qlCalendarAdvance(calendar,$AF2330,AD2331,,,trigger)</f>
        <v>55739</v>
      </c>
      <c r="AG2331" s="40">
        <f>_xll.qlInterestRateIndexMaturity($AA$21,AF2331,)</f>
        <v>55831</v>
      </c>
      <c r="AH2331" s="43" t="e">
        <f>_xll.qlTenorBasisValue(TenorBasis3M,AF2331,_xll.ohTrigger(trigger,$AA$36))</f>
        <v>#NUM!</v>
      </c>
      <c r="AI2331" s="90" t="e">
        <f>_xll.qlTenorBasisForwardRate(TenorBasis3M,AF2331,_xll.ohTrigger(trigger,$AA$36))</f>
        <v>#NUM!</v>
      </c>
      <c r="AJ2331" s="90">
        <f>_xll.qlIndexFixing($AA$21,$AE2331,TRUE,_xll.ohTrigger(trigger))</f>
        <v>1.487866875849062E-2</v>
      </c>
      <c r="AK2331" s="43" t="e">
        <f>_xll.qlIndexFixing($AA$6,$AE2331,TRUE,trigger)</f>
        <v>#NUM!</v>
      </c>
      <c r="AL2331" s="45" t="e">
        <f t="shared" si="52"/>
        <v>#NUM!</v>
      </c>
    </row>
    <row r="2332" spans="30:38" x14ac:dyDescent="0.2">
      <c r="AD2332" s="122" t="s">
        <v>88</v>
      </c>
      <c r="AE2332" s="40">
        <f>_xll.qlInterestRateIndexFixingDate($AA$21,AF2332)</f>
        <v>55744</v>
      </c>
      <c r="AF2332" s="40">
        <f>_xll.qlCalendarAdvance(calendar,$AF2331,AD2332,,,trigger)</f>
        <v>55746</v>
      </c>
      <c r="AG2332" s="40">
        <f>_xll.qlInterestRateIndexMaturity($AA$21,AF2332,)</f>
        <v>55838</v>
      </c>
      <c r="AH2332" s="43" t="e">
        <f>_xll.qlTenorBasisValue(TenorBasis3M,AF2332,_xll.ohTrigger(trigger,$AA$36))</f>
        <v>#NUM!</v>
      </c>
      <c r="AI2332" s="90" t="e">
        <f>_xll.qlTenorBasisForwardRate(TenorBasis3M,AF2332,_xll.ohTrigger(trigger,$AA$36))</f>
        <v>#NUM!</v>
      </c>
      <c r="AJ2332" s="90">
        <f>_xll.qlIndexFixing($AA$21,$AE2332,TRUE,_xll.ohTrigger(trigger))</f>
        <v>1.4871510721043497E-2</v>
      </c>
      <c r="AK2332" s="43" t="e">
        <f>_xll.qlIndexFixing($AA$6,$AE2332,TRUE,trigger)</f>
        <v>#NUM!</v>
      </c>
      <c r="AL2332" s="45" t="e">
        <f t="shared" si="52"/>
        <v>#NUM!</v>
      </c>
    </row>
    <row r="2333" spans="30:38" x14ac:dyDescent="0.2">
      <c r="AD2333" s="122" t="s">
        <v>88</v>
      </c>
      <c r="AE2333" s="40">
        <f>_xll.qlInterestRateIndexFixingDate($AA$21,AF2333)</f>
        <v>55751</v>
      </c>
      <c r="AF2333" s="40">
        <f>_xll.qlCalendarAdvance(calendar,$AF2332,AD2333,,,trigger)</f>
        <v>55753</v>
      </c>
      <c r="AG2333" s="40">
        <f>_xll.qlInterestRateIndexMaturity($AA$21,AF2333,)</f>
        <v>55845</v>
      </c>
      <c r="AH2333" s="43" t="e">
        <f>_xll.qlTenorBasisValue(TenorBasis3M,AF2333,_xll.ohTrigger(trigger,$AA$36))</f>
        <v>#NUM!</v>
      </c>
      <c r="AI2333" s="90" t="e">
        <f>_xll.qlTenorBasisForwardRate(TenorBasis3M,AF2333,_xll.ohTrigger(trigger,$AA$36))</f>
        <v>#NUM!</v>
      </c>
      <c r="AJ2333" s="90">
        <f>_xll.qlIndexFixing($AA$21,$AE2333,TRUE,_xll.ohTrigger(trigger))</f>
        <v>1.4864320180426653E-2</v>
      </c>
      <c r="AK2333" s="43" t="e">
        <f>_xll.qlIndexFixing($AA$6,$AE2333,TRUE,trigger)</f>
        <v>#NUM!</v>
      </c>
      <c r="AL2333" s="45" t="e">
        <f t="shared" si="52"/>
        <v>#NUM!</v>
      </c>
    </row>
    <row r="2334" spans="30:38" x14ac:dyDescent="0.2">
      <c r="AD2334" s="122" t="s">
        <v>88</v>
      </c>
      <c r="AE2334" s="40">
        <f>_xll.qlInterestRateIndexFixingDate($AA$21,AF2334)</f>
        <v>55758</v>
      </c>
      <c r="AF2334" s="40">
        <f>_xll.qlCalendarAdvance(calendar,$AF2333,AD2334,,,trigger)</f>
        <v>55760</v>
      </c>
      <c r="AG2334" s="40">
        <f>_xll.qlInterestRateIndexMaturity($AA$21,AF2334,)</f>
        <v>55852</v>
      </c>
      <c r="AH2334" s="43" t="e">
        <f>_xll.qlTenorBasisValue(TenorBasis3M,AF2334,_xll.ohTrigger(trigger,$AA$36))</f>
        <v>#NUM!</v>
      </c>
      <c r="AI2334" s="90" t="e">
        <f>_xll.qlTenorBasisForwardRate(TenorBasis3M,AF2334,_xll.ohTrigger(trigger,$AA$36))</f>
        <v>#NUM!</v>
      </c>
      <c r="AJ2334" s="90">
        <f>_xll.qlIndexFixing($AA$21,$AE2334,TRUE,_xll.ohTrigger(trigger))</f>
        <v>1.485709713682342E-2</v>
      </c>
      <c r="AK2334" s="43" t="e">
        <f>_xll.qlIndexFixing($AA$6,$AE2334,TRUE,trigger)</f>
        <v>#NUM!</v>
      </c>
      <c r="AL2334" s="45" t="e">
        <f t="shared" si="52"/>
        <v>#NUM!</v>
      </c>
    </row>
    <row r="2335" spans="30:38" x14ac:dyDescent="0.2">
      <c r="AD2335" s="122" t="s">
        <v>88</v>
      </c>
      <c r="AE2335" s="40">
        <f>_xll.qlInterestRateIndexFixingDate($AA$21,AF2335)</f>
        <v>55765</v>
      </c>
      <c r="AF2335" s="40">
        <f>_xll.qlCalendarAdvance(calendar,$AF2334,AD2335,,,trigger)</f>
        <v>55767</v>
      </c>
      <c r="AG2335" s="40">
        <f>_xll.qlInterestRateIndexMaturity($AA$21,AF2335,)</f>
        <v>55858</v>
      </c>
      <c r="AH2335" s="43" t="e">
        <f>_xll.qlTenorBasisValue(TenorBasis3M,AF2335,_xll.ohTrigger(trigger,$AA$36))</f>
        <v>#NUM!</v>
      </c>
      <c r="AI2335" s="90" t="e">
        <f>_xll.qlTenorBasisForwardRate(TenorBasis3M,AF2335,_xll.ohTrigger(trigger,$AA$36))</f>
        <v>#NUM!</v>
      </c>
      <c r="AJ2335" s="90">
        <f>_xll.qlIndexFixing($AA$21,$AE2335,TRUE,_xll.ohTrigger(trigger))</f>
        <v>1.4850060076118147E-2</v>
      </c>
      <c r="AK2335" s="43" t="e">
        <f>_xll.qlIndexFixing($AA$6,$AE2335,TRUE,trigger)</f>
        <v>#NUM!</v>
      </c>
      <c r="AL2335" s="45" t="e">
        <f t="shared" si="52"/>
        <v>#NUM!</v>
      </c>
    </row>
    <row r="2336" spans="30:38" x14ac:dyDescent="0.2">
      <c r="AD2336" s="122" t="s">
        <v>88</v>
      </c>
      <c r="AE2336" s="40">
        <f>_xll.qlInterestRateIndexFixingDate($AA$21,AF2336)</f>
        <v>55772</v>
      </c>
      <c r="AF2336" s="40">
        <f>_xll.qlCalendarAdvance(calendar,$AF2335,AD2336,,,trigger)</f>
        <v>55774</v>
      </c>
      <c r="AG2336" s="40">
        <f>_xll.qlInterestRateIndexMaturity($AA$21,AF2336,)</f>
        <v>55865</v>
      </c>
      <c r="AH2336" s="43" t="e">
        <f>_xll.qlTenorBasisValue(TenorBasis3M,AF2336,_xll.ohTrigger(trigger,$AA$36))</f>
        <v>#NUM!</v>
      </c>
      <c r="AI2336" s="90" t="e">
        <f>_xll.qlTenorBasisForwardRate(TenorBasis3M,AF2336,_xll.ohTrigger(trigger,$AA$36))</f>
        <v>#NUM!</v>
      </c>
      <c r="AJ2336" s="90">
        <f>_xll.qlIndexFixing($AA$21,$AE2336,TRUE,_xll.ohTrigger(trigger))</f>
        <v>1.484277464857075E-2</v>
      </c>
      <c r="AK2336" s="43" t="e">
        <f>_xll.qlIndexFixing($AA$6,$AE2336,TRUE,trigger)</f>
        <v>#NUM!</v>
      </c>
      <c r="AL2336" s="45" t="e">
        <f t="shared" si="52"/>
        <v>#NUM!</v>
      </c>
    </row>
    <row r="2337" spans="30:38" x14ac:dyDescent="0.2">
      <c r="AD2337" s="122" t="s">
        <v>88</v>
      </c>
      <c r="AE2337" s="40">
        <f>_xll.qlInterestRateIndexFixingDate($AA$21,AF2337)</f>
        <v>55779</v>
      </c>
      <c r="AF2337" s="40">
        <f>_xll.qlCalendarAdvance(calendar,$AF2336,AD2337,,,trigger)</f>
        <v>55781</v>
      </c>
      <c r="AG2337" s="40">
        <f>_xll.qlInterestRateIndexMaturity($AA$21,AF2337,)</f>
        <v>55872</v>
      </c>
      <c r="AH2337" s="43" t="e">
        <f>_xll.qlTenorBasisValue(TenorBasis3M,AF2337,_xll.ohTrigger(trigger,$AA$36))</f>
        <v>#NUM!</v>
      </c>
      <c r="AI2337" s="90" t="e">
        <f>_xll.qlTenorBasisForwardRate(TenorBasis3M,AF2337,_xll.ohTrigger(trigger,$AA$36))</f>
        <v>#NUM!</v>
      </c>
      <c r="AJ2337" s="90">
        <f>_xll.qlIndexFixing($AA$21,$AE2337,TRUE,_xll.ohTrigger(trigger))</f>
        <v>1.4835456719754864E-2</v>
      </c>
      <c r="AK2337" s="43" t="e">
        <f>_xll.qlIndexFixing($AA$6,$AE2337,TRUE,trigger)</f>
        <v>#NUM!</v>
      </c>
      <c r="AL2337" s="45" t="e">
        <f t="shared" si="52"/>
        <v>#NUM!</v>
      </c>
    </row>
    <row r="2338" spans="30:38" x14ac:dyDescent="0.2">
      <c r="AD2338" s="122" t="s">
        <v>88</v>
      </c>
      <c r="AE2338" s="40">
        <f>_xll.qlInterestRateIndexFixingDate($AA$21,AF2338)</f>
        <v>55786</v>
      </c>
      <c r="AF2338" s="40">
        <f>_xll.qlCalendarAdvance(calendar,$AF2337,AD2338,,,trigger)</f>
        <v>55788</v>
      </c>
      <c r="AG2338" s="40">
        <f>_xll.qlInterestRateIndexMaturity($AA$21,AF2338,)</f>
        <v>55880</v>
      </c>
      <c r="AH2338" s="43" t="e">
        <f>_xll.qlTenorBasisValue(TenorBasis3M,AF2338,_xll.ohTrigger(trigger,$AA$36))</f>
        <v>#NUM!</v>
      </c>
      <c r="AI2338" s="90" t="e">
        <f>_xll.qlTenorBasisForwardRate(TenorBasis3M,AF2338,_xll.ohTrigger(trigger,$AA$36))</f>
        <v>#NUM!</v>
      </c>
      <c r="AJ2338" s="90">
        <f>_xll.qlIndexFixing($AA$21,$AE2338,TRUE,_xll.ohTrigger(trigger))</f>
        <v>1.4827879936121998E-2</v>
      </c>
      <c r="AK2338" s="43" t="e">
        <f>_xll.qlIndexFixing($AA$6,$AE2338,TRUE,trigger)</f>
        <v>#NUM!</v>
      </c>
      <c r="AL2338" s="45" t="e">
        <f t="shared" si="52"/>
        <v>#NUM!</v>
      </c>
    </row>
    <row r="2339" spans="30:38" x14ac:dyDescent="0.2">
      <c r="AD2339" s="122" t="s">
        <v>88</v>
      </c>
      <c r="AE2339" s="40">
        <f>_xll.qlInterestRateIndexFixingDate($AA$21,AF2339)</f>
        <v>55793</v>
      </c>
      <c r="AF2339" s="40">
        <f>_xll.qlCalendarAdvance(calendar,$AF2338,AD2339,,,trigger)</f>
        <v>55795</v>
      </c>
      <c r="AG2339" s="40">
        <f>_xll.qlInterestRateIndexMaturity($AA$21,AF2339,)</f>
        <v>55887</v>
      </c>
      <c r="AH2339" s="43" t="e">
        <f>_xll.qlTenorBasisValue(TenorBasis3M,AF2339,_xll.ohTrigger(trigger,$AA$36))</f>
        <v>#NUM!</v>
      </c>
      <c r="AI2339" s="90" t="e">
        <f>_xll.qlTenorBasisForwardRate(TenorBasis3M,AF2339,_xll.ohTrigger(trigger,$AA$36))</f>
        <v>#NUM!</v>
      </c>
      <c r="AJ2339" s="90">
        <f>_xll.qlIndexFixing($AA$21,$AE2339,TRUE,_xll.ohTrigger(trigger))</f>
        <v>1.4820494380282923E-2</v>
      </c>
      <c r="AK2339" s="43" t="e">
        <f>_xll.qlIndexFixing($AA$6,$AE2339,TRUE,trigger)</f>
        <v>#NUM!</v>
      </c>
      <c r="AL2339" s="45" t="e">
        <f t="shared" si="52"/>
        <v>#NUM!</v>
      </c>
    </row>
    <row r="2340" spans="30:38" x14ac:dyDescent="0.2">
      <c r="AD2340" s="122" t="s">
        <v>88</v>
      </c>
      <c r="AE2340" s="40">
        <f>_xll.qlInterestRateIndexFixingDate($AA$21,AF2340)</f>
        <v>55800</v>
      </c>
      <c r="AF2340" s="40">
        <f>_xll.qlCalendarAdvance(calendar,$AF2339,AD2340,,,trigger)</f>
        <v>55802</v>
      </c>
      <c r="AG2340" s="40">
        <f>_xll.qlInterestRateIndexMaturity($AA$21,AF2340,)</f>
        <v>55894</v>
      </c>
      <c r="AH2340" s="43" t="e">
        <f>_xll.qlTenorBasisValue(TenorBasis3M,AF2340,_xll.ohTrigger(trigger,$AA$36))</f>
        <v>#NUM!</v>
      </c>
      <c r="AI2340" s="90" t="e">
        <f>_xll.qlTenorBasisForwardRate(TenorBasis3M,AF2340,_xll.ohTrigger(trigger,$AA$36))</f>
        <v>#NUM!</v>
      </c>
      <c r="AJ2340" s="90">
        <f>_xll.qlIndexFixing($AA$21,$AE2340,TRUE,_xll.ohTrigger(trigger))</f>
        <v>1.4813076322543545E-2</v>
      </c>
      <c r="AK2340" s="43" t="e">
        <f>_xll.qlIndexFixing($AA$6,$AE2340,TRUE,trigger)</f>
        <v>#NUM!</v>
      </c>
      <c r="AL2340" s="45" t="e">
        <f t="shared" si="52"/>
        <v>#NUM!</v>
      </c>
    </row>
    <row r="2341" spans="30:38" x14ac:dyDescent="0.2">
      <c r="AD2341" s="122" t="s">
        <v>88</v>
      </c>
      <c r="AE2341" s="40">
        <f>_xll.qlInterestRateIndexFixingDate($AA$21,AF2341)</f>
        <v>55807</v>
      </c>
      <c r="AF2341" s="40">
        <f>_xll.qlCalendarAdvance(calendar,$AF2340,AD2341,,,trigger)</f>
        <v>55809</v>
      </c>
      <c r="AG2341" s="40">
        <f>_xll.qlInterestRateIndexMaturity($AA$21,AF2341,)</f>
        <v>55901</v>
      </c>
      <c r="AH2341" s="43" t="e">
        <f>_xll.qlTenorBasisValue(TenorBasis3M,AF2341,_xll.ohTrigger(trigger,$AA$36))</f>
        <v>#NUM!</v>
      </c>
      <c r="AI2341" s="90" t="e">
        <f>_xll.qlTenorBasisForwardRate(TenorBasis3M,AF2341,_xll.ohTrigger(trigger,$AA$36))</f>
        <v>#NUM!</v>
      </c>
      <c r="AJ2341" s="90">
        <f>_xll.qlIndexFixing($AA$21,$AE2341,TRUE,_xll.ohTrigger(trigger))</f>
        <v>1.4805625763087199E-2</v>
      </c>
      <c r="AK2341" s="43" t="e">
        <f>_xll.qlIndexFixing($AA$6,$AE2341,TRUE,trigger)</f>
        <v>#NUM!</v>
      </c>
      <c r="AL2341" s="45" t="e">
        <f t="shared" si="52"/>
        <v>#NUM!</v>
      </c>
    </row>
    <row r="2342" spans="30:38" x14ac:dyDescent="0.2">
      <c r="AD2342" s="122" t="s">
        <v>88</v>
      </c>
      <c r="AE2342" s="40">
        <f>_xll.qlInterestRateIndexFixingDate($AA$21,AF2342)</f>
        <v>55814</v>
      </c>
      <c r="AF2342" s="40">
        <f>_xll.qlCalendarAdvance(calendar,$AF2341,AD2342,,,trigger)</f>
        <v>55816</v>
      </c>
      <c r="AG2342" s="40">
        <f>_xll.qlInterestRateIndexMaturity($AA$21,AF2342,)</f>
        <v>55908</v>
      </c>
      <c r="AH2342" s="43" t="e">
        <f>_xll.qlTenorBasisValue(TenorBasis3M,AF2342,_xll.ohTrigger(trigger,$AA$36))</f>
        <v>#NUM!</v>
      </c>
      <c r="AI2342" s="90" t="e">
        <f>_xll.qlTenorBasisForwardRate(TenorBasis3M,AF2342,_xll.ohTrigger(trigger,$AA$36))</f>
        <v>#NUM!</v>
      </c>
      <c r="AJ2342" s="90">
        <f>_xll.qlIndexFixing($AA$21,$AE2342,TRUE,_xll.ohTrigger(trigger))</f>
        <v>1.4798142702099821E-2</v>
      </c>
      <c r="AK2342" s="43" t="e">
        <f>_xll.qlIndexFixing($AA$6,$AE2342,TRUE,trigger)</f>
        <v>#NUM!</v>
      </c>
      <c r="AL2342" s="45" t="e">
        <f t="shared" si="52"/>
        <v>#NUM!</v>
      </c>
    </row>
    <row r="2343" spans="30:38" x14ac:dyDescent="0.2">
      <c r="AD2343" s="122" t="s">
        <v>88</v>
      </c>
      <c r="AE2343" s="40">
        <f>_xll.qlInterestRateIndexFixingDate($AA$21,AF2343)</f>
        <v>55821</v>
      </c>
      <c r="AF2343" s="40">
        <f>_xll.qlCalendarAdvance(calendar,$AF2342,AD2343,,,trigger)</f>
        <v>55823</v>
      </c>
      <c r="AG2343" s="40">
        <f>_xll.qlInterestRateIndexMaturity($AA$21,AF2343,)</f>
        <v>55915</v>
      </c>
      <c r="AH2343" s="43" t="e">
        <f>_xll.qlTenorBasisValue(TenorBasis3M,AF2343,_xll.ohTrigger(trigger,$AA$36))</f>
        <v>#NUM!</v>
      </c>
      <c r="AI2343" s="90" t="e">
        <f>_xll.qlTenorBasisForwardRate(TenorBasis3M,AF2343,_xll.ohTrigger(trigger,$AA$36))</f>
        <v>#NUM!</v>
      </c>
      <c r="AJ2343" s="90">
        <f>_xll.qlIndexFixing($AA$21,$AE2343,TRUE,_xll.ohTrigger(trigger))</f>
        <v>1.4790627139767349E-2</v>
      </c>
      <c r="AK2343" s="43" t="e">
        <f>_xll.qlIndexFixing($AA$6,$AE2343,TRUE,trigger)</f>
        <v>#NUM!</v>
      </c>
      <c r="AL2343" s="45" t="e">
        <f t="shared" si="52"/>
        <v>#NUM!</v>
      </c>
    </row>
    <row r="2344" spans="30:38" x14ac:dyDescent="0.2">
      <c r="AD2344" s="122" t="s">
        <v>88</v>
      </c>
      <c r="AE2344" s="40">
        <f>_xll.qlInterestRateIndexFixingDate($AA$21,AF2344)</f>
        <v>55828</v>
      </c>
      <c r="AF2344" s="40">
        <f>_xll.qlCalendarAdvance(calendar,$AF2343,AD2344,,,trigger)</f>
        <v>55830</v>
      </c>
      <c r="AG2344" s="40">
        <f>_xll.qlInterestRateIndexMaturity($AA$21,AF2344,)</f>
        <v>55922</v>
      </c>
      <c r="AH2344" s="43" t="e">
        <f>_xll.qlTenorBasisValue(TenorBasis3M,AF2344,_xll.ohTrigger(trigger,$AA$36))</f>
        <v>#NUM!</v>
      </c>
      <c r="AI2344" s="90" t="e">
        <f>_xll.qlTenorBasisForwardRate(TenorBasis3M,AF2344,_xll.ohTrigger(trigger,$AA$36))</f>
        <v>#NUM!</v>
      </c>
      <c r="AJ2344" s="90">
        <f>_xll.qlIndexFixing($AA$21,$AE2344,TRUE,_xll.ohTrigger(trigger))</f>
        <v>1.478307907627659E-2</v>
      </c>
      <c r="AK2344" s="43" t="e">
        <f>_xll.qlIndexFixing($AA$6,$AE2344,TRUE,trigger)</f>
        <v>#NUM!</v>
      </c>
      <c r="AL2344" s="45" t="e">
        <f t="shared" si="52"/>
        <v>#NUM!</v>
      </c>
    </row>
    <row r="2345" spans="30:38" x14ac:dyDescent="0.2">
      <c r="AD2345" s="122" t="s">
        <v>88</v>
      </c>
      <c r="AE2345" s="40">
        <f>_xll.qlInterestRateIndexFixingDate($AA$21,AF2345)</f>
        <v>55835</v>
      </c>
      <c r="AF2345" s="40">
        <f>_xll.qlCalendarAdvance(calendar,$AF2344,AD2345,,,trigger)</f>
        <v>55837</v>
      </c>
      <c r="AG2345" s="40">
        <f>_xll.qlInterestRateIndexMaturity($AA$21,AF2345,)</f>
        <v>55929</v>
      </c>
      <c r="AH2345" s="43" t="e">
        <f>_xll.qlTenorBasisValue(TenorBasis3M,AF2345,_xll.ohTrigger(trigger,$AA$36))</f>
        <v>#NUM!</v>
      </c>
      <c r="AI2345" s="90" t="e">
        <f>_xll.qlTenorBasisForwardRate(TenorBasis3M,AF2345,_xll.ohTrigger(trigger,$AA$36))</f>
        <v>#NUM!</v>
      </c>
      <c r="AJ2345" s="90">
        <f>_xll.qlIndexFixing($AA$21,$AE2345,TRUE,_xll.ohTrigger(trigger))</f>
        <v>1.4775498511814353E-2</v>
      </c>
      <c r="AK2345" s="43" t="e">
        <f>_xll.qlIndexFixing($AA$6,$AE2345,TRUE,trigger)</f>
        <v>#NUM!</v>
      </c>
      <c r="AL2345" s="45" t="e">
        <f t="shared" si="52"/>
        <v>#NUM!</v>
      </c>
    </row>
    <row r="2346" spans="30:38" x14ac:dyDescent="0.2">
      <c r="AD2346" s="122" t="s">
        <v>88</v>
      </c>
      <c r="AE2346" s="40">
        <f>_xll.qlInterestRateIndexFixingDate($AA$21,AF2346)</f>
        <v>55842</v>
      </c>
      <c r="AF2346" s="40">
        <f>_xll.qlCalendarAdvance(calendar,$AF2345,AD2346,,,trigger)</f>
        <v>55844</v>
      </c>
      <c r="AG2346" s="40">
        <f>_xll.qlInterestRateIndexMaturity($AA$21,AF2346,)</f>
        <v>55936</v>
      </c>
      <c r="AH2346" s="43" t="e">
        <f>_xll.qlTenorBasisValue(TenorBasis3M,AF2346,_xll.ohTrigger(trigger,$AA$36))</f>
        <v>#NUM!</v>
      </c>
      <c r="AI2346" s="90" t="e">
        <f>_xll.qlTenorBasisForwardRate(TenorBasis3M,AF2346,_xll.ohTrigger(trigger,$AA$36))</f>
        <v>#NUM!</v>
      </c>
      <c r="AJ2346" s="90">
        <f>_xll.qlIndexFixing($AA$21,$AE2346,TRUE,_xll.ohTrigger(trigger))</f>
        <v>1.476788544657005E-2</v>
      </c>
      <c r="AK2346" s="43" t="e">
        <f>_xll.qlIndexFixing($AA$6,$AE2346,TRUE,trigger)</f>
        <v>#NUM!</v>
      </c>
      <c r="AL2346" s="45" t="e">
        <f t="shared" si="52"/>
        <v>#NUM!</v>
      </c>
    </row>
    <row r="2347" spans="30:38" x14ac:dyDescent="0.2">
      <c r="AD2347" s="122" t="s">
        <v>88</v>
      </c>
      <c r="AE2347" s="40">
        <f>_xll.qlInterestRateIndexFixingDate($AA$21,AF2347)</f>
        <v>55849</v>
      </c>
      <c r="AF2347" s="40">
        <f>_xll.qlCalendarAdvance(calendar,$AF2346,AD2347,,,trigger)</f>
        <v>55851</v>
      </c>
      <c r="AG2347" s="40">
        <f>_xll.qlInterestRateIndexMaturity($AA$21,AF2347,)</f>
        <v>55943</v>
      </c>
      <c r="AH2347" s="43" t="e">
        <f>_xll.qlTenorBasisValue(TenorBasis3M,AF2347,_xll.ohTrigger(trigger,$AA$36))</f>
        <v>#NUM!</v>
      </c>
      <c r="AI2347" s="90" t="e">
        <f>_xll.qlTenorBasisForwardRate(TenorBasis3M,AF2347,_xll.ohTrigger(trigger,$AA$36))</f>
        <v>#NUM!</v>
      </c>
      <c r="AJ2347" s="90">
        <f>_xll.qlIndexFixing($AA$21,$AE2347,TRUE,_xll.ohTrigger(trigger))</f>
        <v>1.4760239880731357E-2</v>
      </c>
      <c r="AK2347" s="43" t="e">
        <f>_xll.qlIndexFixing($AA$6,$AE2347,TRUE,trigger)</f>
        <v>#NUM!</v>
      </c>
      <c r="AL2347" s="45" t="e">
        <f t="shared" si="52"/>
        <v>#NUM!</v>
      </c>
    </row>
    <row r="2348" spans="30:38" x14ac:dyDescent="0.2">
      <c r="AD2348" s="122" t="s">
        <v>88</v>
      </c>
      <c r="AE2348" s="40">
        <f>_xll.qlInterestRateIndexFixingDate($AA$21,AF2348)</f>
        <v>55856</v>
      </c>
      <c r="AF2348" s="40">
        <f>_xll.qlCalendarAdvance(calendar,$AF2347,AD2348,,,trigger)</f>
        <v>55858</v>
      </c>
      <c r="AG2348" s="40">
        <f>_xll.qlInterestRateIndexMaturity($AA$21,AF2348,)</f>
        <v>55948</v>
      </c>
      <c r="AH2348" s="43" t="e">
        <f>_xll.qlTenorBasisValue(TenorBasis3M,AF2348,_xll.ohTrigger(trigger,$AA$36))</f>
        <v>#NUM!</v>
      </c>
      <c r="AI2348" s="90" t="e">
        <f>_xll.qlTenorBasisForwardRate(TenorBasis3M,AF2348,_xll.ohTrigger(trigger,$AA$36))</f>
        <v>#NUM!</v>
      </c>
      <c r="AJ2348" s="90">
        <f>_xll.qlIndexFixing($AA$21,$AE2348,TRUE,_xll.ohTrigger(trigger))</f>
        <v>1.4753066869007014E-2</v>
      </c>
      <c r="AK2348" s="43" t="e">
        <f>_xll.qlIndexFixing($AA$6,$AE2348,TRUE,trigger)</f>
        <v>#NUM!</v>
      </c>
      <c r="AL2348" s="45" t="e">
        <f t="shared" si="52"/>
        <v>#NUM!</v>
      </c>
    </row>
    <row r="2349" spans="30:38" x14ac:dyDescent="0.2">
      <c r="AD2349" s="122" t="s">
        <v>88</v>
      </c>
      <c r="AE2349" s="40">
        <f>_xll.qlInterestRateIndexFixingDate($AA$21,AF2349)</f>
        <v>55863</v>
      </c>
      <c r="AF2349" s="40">
        <f>_xll.qlCalendarAdvance(calendar,$AF2348,AD2349,,,trigger)</f>
        <v>55865</v>
      </c>
      <c r="AG2349" s="40">
        <f>_xll.qlInterestRateIndexMaturity($AA$21,AF2349,)</f>
        <v>55955</v>
      </c>
      <c r="AH2349" s="43" t="e">
        <f>_xll.qlTenorBasisValue(TenorBasis3M,AF2349,_xll.ohTrigger(trigger,$AA$36))</f>
        <v>#NUM!</v>
      </c>
      <c r="AI2349" s="90" t="e">
        <f>_xll.qlTenorBasisForwardRate(TenorBasis3M,AF2349,_xll.ohTrigger(trigger,$AA$36))</f>
        <v>#NUM!</v>
      </c>
      <c r="AJ2349" s="90">
        <f>_xll.qlIndexFixing($AA$21,$AE2349,TRUE,_xll.ohTrigger(trigger))</f>
        <v>1.4745361575644544E-2</v>
      </c>
      <c r="AK2349" s="43" t="e">
        <f>_xll.qlIndexFixing($AA$6,$AE2349,TRUE,trigger)</f>
        <v>#NUM!</v>
      </c>
      <c r="AL2349" s="45" t="e">
        <f t="shared" si="52"/>
        <v>#NUM!</v>
      </c>
    </row>
    <row r="2350" spans="30:38" x14ac:dyDescent="0.2">
      <c r="AD2350" s="122" t="s">
        <v>88</v>
      </c>
      <c r="AE2350" s="40">
        <f>_xll.qlInterestRateIndexFixingDate($AA$21,AF2350)</f>
        <v>55870</v>
      </c>
      <c r="AF2350" s="40">
        <f>_xll.qlCalendarAdvance(calendar,$AF2349,AD2350,,,trigger)</f>
        <v>55872</v>
      </c>
      <c r="AG2350" s="40">
        <f>_xll.qlInterestRateIndexMaturity($AA$21,AF2350,)</f>
        <v>55962</v>
      </c>
      <c r="AH2350" s="43" t="e">
        <f>_xll.qlTenorBasisValue(TenorBasis3M,AF2350,_xll.ohTrigger(trigger,$AA$36))</f>
        <v>#NUM!</v>
      </c>
      <c r="AI2350" s="90" t="e">
        <f>_xll.qlTenorBasisForwardRate(TenorBasis3M,AF2350,_xll.ohTrigger(trigger,$AA$36))</f>
        <v>#NUM!</v>
      </c>
      <c r="AJ2350" s="90">
        <f>_xll.qlIndexFixing($AA$21,$AE2350,TRUE,_xll.ohTrigger(trigger))</f>
        <v>1.4737623784558451E-2</v>
      </c>
      <c r="AK2350" s="43" t="e">
        <f>_xll.qlIndexFixing($AA$6,$AE2350,TRUE,trigger)</f>
        <v>#NUM!</v>
      </c>
      <c r="AL2350" s="45" t="e">
        <f t="shared" si="52"/>
        <v>#NUM!</v>
      </c>
    </row>
    <row r="2351" spans="30:38" x14ac:dyDescent="0.2">
      <c r="AD2351" s="122" t="s">
        <v>88</v>
      </c>
      <c r="AE2351" s="40">
        <f>_xll.qlInterestRateIndexFixingDate($AA$21,AF2351)</f>
        <v>55876</v>
      </c>
      <c r="AF2351" s="40">
        <f>_xll.qlCalendarAdvance(calendar,$AF2350,AD2351,,,trigger)</f>
        <v>55880</v>
      </c>
      <c r="AG2351" s="40">
        <f>_xll.qlInterestRateIndexMaturity($AA$21,AF2351,)</f>
        <v>55970</v>
      </c>
      <c r="AH2351" s="43" t="e">
        <f>_xll.qlTenorBasisValue(TenorBasis3M,AF2351,_xll.ohTrigger(trigger,$AA$36))</f>
        <v>#NUM!</v>
      </c>
      <c r="AI2351" s="90" t="e">
        <f>_xll.qlTenorBasisForwardRate(TenorBasis3M,AF2351,_xll.ohTrigger(trigger,$AA$36))</f>
        <v>#NUM!</v>
      </c>
      <c r="AJ2351" s="90">
        <f>_xll.qlIndexFixing($AA$21,$AE2351,TRUE,_xll.ohTrigger(trigger))</f>
        <v>1.472874080185882E-2</v>
      </c>
      <c r="AK2351" s="43" t="e">
        <f>_xll.qlIndexFixing($AA$6,$AE2351,TRUE,trigger)</f>
        <v>#NUM!</v>
      </c>
      <c r="AL2351" s="45" t="e">
        <f t="shared" si="52"/>
        <v>#NUM!</v>
      </c>
    </row>
    <row r="2352" spans="30:38" x14ac:dyDescent="0.2">
      <c r="AD2352" s="122" t="s">
        <v>88</v>
      </c>
      <c r="AE2352" s="40">
        <f>_xll.qlInterestRateIndexFixingDate($AA$21,AF2352)</f>
        <v>55884</v>
      </c>
      <c r="AF2352" s="40">
        <f>_xll.qlCalendarAdvance(calendar,$AF2351,AD2352,,,trigger)</f>
        <v>55887</v>
      </c>
      <c r="AG2352" s="40">
        <f>_xll.qlInterestRateIndexMaturity($AA$21,AF2352,)</f>
        <v>55977</v>
      </c>
      <c r="AH2352" s="43" t="e">
        <f>_xll.qlTenorBasisValue(TenorBasis3M,AF2352,_xll.ohTrigger(trigger,$AA$36))</f>
        <v>#NUM!</v>
      </c>
      <c r="AI2352" s="90" t="e">
        <f>_xll.qlTenorBasisForwardRate(TenorBasis3M,AF2352,_xll.ohTrigger(trigger,$AA$36))</f>
        <v>#NUM!</v>
      </c>
      <c r="AJ2352" s="90">
        <f>_xll.qlIndexFixing($AA$21,$AE2352,TRUE,_xll.ohTrigger(trigger))</f>
        <v>1.4720933373432388E-2</v>
      </c>
      <c r="AK2352" s="43" t="e">
        <f>_xll.qlIndexFixing($AA$6,$AE2352,TRUE,trigger)</f>
        <v>#NUM!</v>
      </c>
      <c r="AL2352" s="45" t="e">
        <f t="shared" si="52"/>
        <v>#NUM!</v>
      </c>
    </row>
    <row r="2353" spans="30:38" x14ac:dyDescent="0.2">
      <c r="AD2353" s="122" t="s">
        <v>88</v>
      </c>
      <c r="AE2353" s="40">
        <f>_xll.qlInterestRateIndexFixingDate($AA$21,AF2353)</f>
        <v>55892</v>
      </c>
      <c r="AF2353" s="40">
        <f>_xll.qlCalendarAdvance(calendar,$AF2352,AD2353,,,trigger)</f>
        <v>55894</v>
      </c>
      <c r="AG2353" s="40">
        <f>_xll.qlInterestRateIndexMaturity($AA$21,AF2353,)</f>
        <v>55984</v>
      </c>
      <c r="AH2353" s="43" t="e">
        <f>_xll.qlTenorBasisValue(TenorBasis3M,AF2353,_xll.ohTrigger(trigger,$AA$36))</f>
        <v>#NUM!</v>
      </c>
      <c r="AI2353" s="90" t="e">
        <f>_xll.qlTenorBasisForwardRate(TenorBasis3M,AF2353,_xll.ohTrigger(trigger,$AA$36))</f>
        <v>#NUM!</v>
      </c>
      <c r="AJ2353" s="90">
        <f>_xll.qlIndexFixing($AA$21,$AE2353,TRUE,_xll.ohTrigger(trigger))</f>
        <v>1.4713093447876524E-2</v>
      </c>
      <c r="AK2353" s="43" t="e">
        <f>_xll.qlIndexFixing($AA$6,$AE2353,TRUE,trigger)</f>
        <v>#NUM!</v>
      </c>
      <c r="AL2353" s="45" t="e">
        <f t="shared" si="52"/>
        <v>#NUM!</v>
      </c>
    </row>
    <row r="2354" spans="30:38" x14ac:dyDescent="0.2">
      <c r="AD2354" s="122" t="s">
        <v>88</v>
      </c>
      <c r="AE2354" s="40">
        <f>_xll.qlInterestRateIndexFixingDate($AA$21,AF2354)</f>
        <v>55899</v>
      </c>
      <c r="AF2354" s="40">
        <f>_xll.qlCalendarAdvance(calendar,$AF2353,AD2354,,,trigger)</f>
        <v>55901</v>
      </c>
      <c r="AG2354" s="40">
        <f>_xll.qlInterestRateIndexMaturity($AA$21,AF2354,)</f>
        <v>55991</v>
      </c>
      <c r="AH2354" s="43" t="e">
        <f>_xll.qlTenorBasisValue(TenorBasis3M,AF2354,_xll.ohTrigger(trigger,$AA$36))</f>
        <v>#NUM!</v>
      </c>
      <c r="AI2354" s="90" t="e">
        <f>_xll.qlTenorBasisForwardRate(TenorBasis3M,AF2354,_xll.ohTrigger(trigger,$AA$36))</f>
        <v>#NUM!</v>
      </c>
      <c r="AJ2354" s="90">
        <f>_xll.qlIndexFixing($AA$21,$AE2354,TRUE,_xll.ohTrigger(trigger))</f>
        <v>1.4705221025382187E-2</v>
      </c>
      <c r="AK2354" s="43" t="e">
        <f>_xll.qlIndexFixing($AA$6,$AE2354,TRUE,trigger)</f>
        <v>#NUM!</v>
      </c>
      <c r="AL2354" s="45" t="e">
        <f t="shared" si="52"/>
        <v>#NUM!</v>
      </c>
    </row>
    <row r="2355" spans="30:38" x14ac:dyDescent="0.2">
      <c r="AD2355" s="122" t="s">
        <v>88</v>
      </c>
      <c r="AE2355" s="40">
        <f>_xll.qlInterestRateIndexFixingDate($AA$21,AF2355)</f>
        <v>55906</v>
      </c>
      <c r="AF2355" s="40">
        <f>_xll.qlCalendarAdvance(calendar,$AF2354,AD2355,,,trigger)</f>
        <v>55908</v>
      </c>
      <c r="AG2355" s="40">
        <f>_xll.qlInterestRateIndexMaturity($AA$21,AF2355,)</f>
        <v>55998</v>
      </c>
      <c r="AH2355" s="43" t="e">
        <f>_xll.qlTenorBasisValue(TenorBasis3M,AF2355,_xll.ohTrigger(trigger,$AA$36))</f>
        <v>#NUM!</v>
      </c>
      <c r="AI2355" s="90" t="e">
        <f>_xll.qlTenorBasisForwardRate(TenorBasis3M,AF2355,_xll.ohTrigger(trigger,$AA$36))</f>
        <v>#NUM!</v>
      </c>
      <c r="AJ2355" s="90">
        <f>_xll.qlIndexFixing($AA$21,$AE2355,TRUE,_xll.ohTrigger(trigger))</f>
        <v>1.4697316106141223E-2</v>
      </c>
      <c r="AK2355" s="43" t="e">
        <f>_xll.qlIndexFixing($AA$6,$AE2355,TRUE,trigger)</f>
        <v>#NUM!</v>
      </c>
      <c r="AL2355" s="45" t="e">
        <f t="shared" si="52"/>
        <v>#NUM!</v>
      </c>
    </row>
    <row r="2356" spans="30:38" x14ac:dyDescent="0.2">
      <c r="AD2356" s="122" t="s">
        <v>88</v>
      </c>
      <c r="AE2356" s="40">
        <f>_xll.qlInterestRateIndexFixingDate($AA$21,AF2356)</f>
        <v>55913</v>
      </c>
      <c r="AF2356" s="40">
        <f>_xll.qlCalendarAdvance(calendar,$AF2355,AD2356,,,trigger)</f>
        <v>55915</v>
      </c>
      <c r="AG2356" s="40">
        <f>_xll.qlInterestRateIndexMaturity($AA$21,AF2356,)</f>
        <v>56004</v>
      </c>
      <c r="AH2356" s="43" t="e">
        <f>_xll.qlTenorBasisValue(TenorBasis3M,AF2356,_xll.ohTrigger(trigger,$AA$36))</f>
        <v>#NUM!</v>
      </c>
      <c r="AI2356" s="90" t="e">
        <f>_xll.qlTenorBasisForwardRate(TenorBasis3M,AF2356,_xll.ohTrigger(trigger,$AA$36))</f>
        <v>#NUM!</v>
      </c>
      <c r="AJ2356" s="90">
        <f>_xll.qlIndexFixing($AA$21,$AE2356,TRUE,_xll.ohTrigger(trigger))</f>
        <v>1.4689652330463243E-2</v>
      </c>
      <c r="AK2356" s="43" t="e">
        <f>_xll.qlIndexFixing($AA$6,$AE2356,TRUE,trigger)</f>
        <v>#NUM!</v>
      </c>
      <c r="AL2356" s="45" t="e">
        <f t="shared" si="52"/>
        <v>#NUM!</v>
      </c>
    </row>
    <row r="2357" spans="30:38" x14ac:dyDescent="0.2">
      <c r="AD2357" s="122" t="s">
        <v>88</v>
      </c>
      <c r="AE2357" s="40">
        <f>_xll.qlInterestRateIndexFixingDate($AA$21,AF2357)</f>
        <v>55920</v>
      </c>
      <c r="AF2357" s="40">
        <f>_xll.qlCalendarAdvance(calendar,$AF2356,AD2357,,,trigger)</f>
        <v>55922</v>
      </c>
      <c r="AG2357" s="40">
        <f>_xll.qlInterestRateIndexMaturity($AA$21,AF2357,)</f>
        <v>56011</v>
      </c>
      <c r="AH2357" s="43" t="e">
        <f>_xll.qlTenorBasisValue(TenorBasis3M,AF2357,_xll.ohTrigger(trigger,$AA$36))</f>
        <v>#NUM!</v>
      </c>
      <c r="AI2357" s="90" t="e">
        <f>_xll.qlTenorBasisForwardRate(TenorBasis3M,AF2357,_xll.ohTrigger(trigger,$AA$36))</f>
        <v>#NUM!</v>
      </c>
      <c r="AJ2357" s="90">
        <f>_xll.qlIndexFixing($AA$21,$AE2357,TRUE,_xll.ohTrigger(trigger))</f>
        <v>1.4681685063888223E-2</v>
      </c>
      <c r="AK2357" s="43" t="e">
        <f>_xll.qlIndexFixing($AA$6,$AE2357,TRUE,trigger)</f>
        <v>#NUM!</v>
      </c>
      <c r="AL2357" s="45" t="e">
        <f t="shared" si="52"/>
        <v>#NUM!</v>
      </c>
    </row>
    <row r="2358" spans="30:38" x14ac:dyDescent="0.2">
      <c r="AD2358" s="122" t="s">
        <v>88</v>
      </c>
      <c r="AE2358" s="40">
        <f>_xll.qlInterestRateIndexFixingDate($AA$21,AF2358)</f>
        <v>55927</v>
      </c>
      <c r="AF2358" s="40">
        <f>_xll.qlCalendarAdvance(calendar,$AF2357,AD2358,,,trigger)</f>
        <v>55929</v>
      </c>
      <c r="AG2358" s="40">
        <f>_xll.qlInterestRateIndexMaturity($AA$21,AF2358,)</f>
        <v>56018</v>
      </c>
      <c r="AH2358" s="43" t="e">
        <f>_xll.qlTenorBasisValue(TenorBasis3M,AF2358,_xll.ohTrigger(trigger,$AA$36))</f>
        <v>#NUM!</v>
      </c>
      <c r="AI2358" s="90" t="e">
        <f>_xll.qlTenorBasisForwardRate(TenorBasis3M,AF2358,_xll.ohTrigger(trigger,$AA$36))</f>
        <v>#NUM!</v>
      </c>
      <c r="AJ2358" s="90">
        <f>_xll.qlIndexFixing($AA$21,$AE2358,TRUE,_xll.ohTrigger(trigger))</f>
        <v>1.4673685302277325E-2</v>
      </c>
      <c r="AK2358" s="43" t="e">
        <f>_xll.qlIndexFixing($AA$6,$AE2358,TRUE,trigger)</f>
        <v>#NUM!</v>
      </c>
      <c r="AL2358" s="45" t="e">
        <f t="shared" si="52"/>
        <v>#NUM!</v>
      </c>
    </row>
    <row r="2359" spans="30:38" x14ac:dyDescent="0.2">
      <c r="AD2359" s="122" t="s">
        <v>88</v>
      </c>
      <c r="AE2359" s="40">
        <f>_xll.qlInterestRateIndexFixingDate($AA$21,AF2359)</f>
        <v>55934</v>
      </c>
      <c r="AF2359" s="40">
        <f>_xll.qlCalendarAdvance(calendar,$AF2358,AD2359,,,trigger)</f>
        <v>55936</v>
      </c>
      <c r="AG2359" s="40">
        <f>_xll.qlInterestRateIndexMaturity($AA$21,AF2359,)</f>
        <v>56025</v>
      </c>
      <c r="AH2359" s="43" t="e">
        <f>_xll.qlTenorBasisValue(TenorBasis3M,AF2359,_xll.ohTrigger(trigger,$AA$36))</f>
        <v>#NUM!</v>
      </c>
      <c r="AI2359" s="90" t="e">
        <f>_xll.qlTenorBasisForwardRate(TenorBasis3M,AF2359,_xll.ohTrigger(trigger,$AA$36))</f>
        <v>#NUM!</v>
      </c>
      <c r="AJ2359" s="90">
        <f>_xll.qlIndexFixing($AA$21,$AE2359,TRUE,_xll.ohTrigger(trigger))</f>
        <v>1.4665653045821861E-2</v>
      </c>
      <c r="AK2359" s="43" t="e">
        <f>_xll.qlIndexFixing($AA$6,$AE2359,TRUE,trigger)</f>
        <v>#NUM!</v>
      </c>
      <c r="AL2359" s="45" t="e">
        <f t="shared" si="52"/>
        <v>#NUM!</v>
      </c>
    </row>
    <row r="2360" spans="30:38" x14ac:dyDescent="0.2">
      <c r="AD2360" s="122" t="s">
        <v>88</v>
      </c>
      <c r="AE2360" s="40">
        <f>_xll.qlInterestRateIndexFixingDate($AA$21,AF2360)</f>
        <v>55941</v>
      </c>
      <c r="AF2360" s="40">
        <f>_xll.qlCalendarAdvance(calendar,$AF2359,AD2360,,,trigger)</f>
        <v>55943</v>
      </c>
      <c r="AG2360" s="40">
        <f>_xll.qlInterestRateIndexMaturity($AA$21,AF2360,)</f>
        <v>56034</v>
      </c>
      <c r="AH2360" s="43" t="e">
        <f>_xll.qlTenorBasisValue(TenorBasis3M,AF2360,_xll.ohTrigger(trigger,$AA$36))</f>
        <v>#NUM!</v>
      </c>
      <c r="AI2360" s="90" t="e">
        <f>_xll.qlTenorBasisForwardRate(TenorBasis3M,AF2360,_xll.ohTrigger(trigger,$AA$36))</f>
        <v>#NUM!</v>
      </c>
      <c r="AJ2360" s="90">
        <f>_xll.qlIndexFixing($AA$21,$AE2360,TRUE,_xll.ohTrigger(trigger))</f>
        <v>1.4657019575898579E-2</v>
      </c>
      <c r="AK2360" s="43" t="e">
        <f>_xll.qlIndexFixing($AA$6,$AE2360,TRUE,trigger)</f>
        <v>#NUM!</v>
      </c>
      <c r="AL2360" s="45" t="e">
        <f t="shared" si="52"/>
        <v>#NUM!</v>
      </c>
    </row>
    <row r="2361" spans="30:38" x14ac:dyDescent="0.2">
      <c r="AD2361" s="122" t="s">
        <v>88</v>
      </c>
      <c r="AE2361" s="40">
        <f>_xll.qlInterestRateIndexFixingDate($AA$21,AF2361)</f>
        <v>55948</v>
      </c>
      <c r="AF2361" s="40">
        <f>_xll.qlCalendarAdvance(calendar,$AF2360,AD2361,,,trigger)</f>
        <v>55950</v>
      </c>
      <c r="AG2361" s="40">
        <f>_xll.qlInterestRateIndexMaturity($AA$21,AF2361,)</f>
        <v>56044</v>
      </c>
      <c r="AH2361" s="43" t="e">
        <f>_xll.qlTenorBasisValue(TenorBasis3M,AF2361,_xll.ohTrigger(trigger,$AA$36))</f>
        <v>#NUM!</v>
      </c>
      <c r="AI2361" s="90" t="e">
        <f>_xll.qlTenorBasisForwardRate(TenorBasis3M,AF2361,_xll.ohTrigger(trigger,$AA$36))</f>
        <v>#NUM!</v>
      </c>
      <c r="AJ2361" s="90">
        <f>_xll.qlIndexFixing($AA$21,$AE2361,TRUE,_xll.ohTrigger(trigger))</f>
        <v>1.4648054047013474E-2</v>
      </c>
      <c r="AK2361" s="43" t="e">
        <f>_xll.qlIndexFixing($AA$6,$AE2361,TRUE,trigger)</f>
        <v>#NUM!</v>
      </c>
      <c r="AL2361" s="45" t="e">
        <f t="shared" si="52"/>
        <v>#NUM!</v>
      </c>
    </row>
    <row r="2362" spans="30:38" x14ac:dyDescent="0.2">
      <c r="AD2362" s="122" t="s">
        <v>88</v>
      </c>
      <c r="AE2362" s="40">
        <f>_xll.qlInterestRateIndexFixingDate($AA$21,AF2362)</f>
        <v>55955</v>
      </c>
      <c r="AF2362" s="40">
        <f>_xll.qlCalendarAdvance(calendar,$AF2361,AD2362,,,trigger)</f>
        <v>55957</v>
      </c>
      <c r="AG2362" s="40">
        <f>_xll.qlInterestRateIndexMaturity($AA$21,AF2362,)</f>
        <v>56051</v>
      </c>
      <c r="AH2362" s="43" t="e">
        <f>_xll.qlTenorBasisValue(TenorBasis3M,AF2362,_xll.ohTrigger(trigger,$AA$36))</f>
        <v>#NUM!</v>
      </c>
      <c r="AI2362" s="90" t="e">
        <f>_xll.qlTenorBasisForwardRate(TenorBasis3M,AF2362,_xll.ohTrigger(trigger,$AA$36))</f>
        <v>#NUM!</v>
      </c>
      <c r="AJ2362" s="90">
        <f>_xll.qlIndexFixing($AA$21,$AE2362,TRUE,_xll.ohTrigger(trigger))</f>
        <v>1.4639911049323714E-2</v>
      </c>
      <c r="AK2362" s="43" t="e">
        <f>_xll.qlIndexFixing($AA$6,$AE2362,TRUE,trigger)</f>
        <v>#NUM!</v>
      </c>
      <c r="AL2362" s="45" t="e">
        <f t="shared" si="52"/>
        <v>#NUM!</v>
      </c>
    </row>
    <row r="2363" spans="30:38" x14ac:dyDescent="0.2">
      <c r="AD2363" s="122" t="s">
        <v>88</v>
      </c>
      <c r="AE2363" s="40">
        <f>_xll.qlInterestRateIndexFixingDate($AA$21,AF2363)</f>
        <v>55962</v>
      </c>
      <c r="AF2363" s="40">
        <f>_xll.qlCalendarAdvance(calendar,$AF2362,AD2363,,,trigger)</f>
        <v>55964</v>
      </c>
      <c r="AG2363" s="40">
        <f>_xll.qlInterestRateIndexMaturity($AA$21,AF2363,)</f>
        <v>56058</v>
      </c>
      <c r="AH2363" s="43" t="e">
        <f>_xll.qlTenorBasisValue(TenorBasis3M,AF2363,_xll.ohTrigger(trigger,$AA$36))</f>
        <v>#NUM!</v>
      </c>
      <c r="AI2363" s="90" t="e">
        <f>_xll.qlTenorBasisForwardRate(TenorBasis3M,AF2363,_xll.ohTrigger(trigger,$AA$36))</f>
        <v>#NUM!</v>
      </c>
      <c r="AJ2363" s="90">
        <f>_xll.qlIndexFixing($AA$21,$AE2363,TRUE,_xll.ohTrigger(trigger))</f>
        <v>1.4631735551964616E-2</v>
      </c>
      <c r="AK2363" s="43" t="e">
        <f>_xll.qlIndexFixing($AA$6,$AE2363,TRUE,trigger)</f>
        <v>#NUM!</v>
      </c>
      <c r="AL2363" s="45" t="e">
        <f t="shared" si="52"/>
        <v>#NUM!</v>
      </c>
    </row>
    <row r="2364" spans="30:38" x14ac:dyDescent="0.2">
      <c r="AD2364" s="122" t="s">
        <v>88</v>
      </c>
      <c r="AE2364" s="40">
        <f>_xll.qlInterestRateIndexFixingDate($AA$21,AF2364)</f>
        <v>55969</v>
      </c>
      <c r="AF2364" s="40">
        <f>_xll.qlCalendarAdvance(calendar,$AF2363,AD2364,,,trigger)</f>
        <v>55971</v>
      </c>
      <c r="AG2364" s="40">
        <f>_xll.qlInterestRateIndexMaturity($AA$21,AF2364,)</f>
        <v>56065</v>
      </c>
      <c r="AH2364" s="43" t="e">
        <f>_xll.qlTenorBasisValue(TenorBasis3M,AF2364,_xll.ohTrigger(trigger,$AA$36))</f>
        <v>#NUM!</v>
      </c>
      <c r="AI2364" s="90" t="e">
        <f>_xll.qlTenorBasisForwardRate(TenorBasis3M,AF2364,_xll.ohTrigger(trigger,$AA$36))</f>
        <v>#NUM!</v>
      </c>
      <c r="AJ2364" s="90">
        <f>_xll.qlIndexFixing($AA$21,$AE2364,TRUE,_xll.ohTrigger(trigger))</f>
        <v>1.4623527555140273E-2</v>
      </c>
      <c r="AK2364" s="43" t="e">
        <f>_xll.qlIndexFixing($AA$6,$AE2364,TRUE,trigger)</f>
        <v>#NUM!</v>
      </c>
      <c r="AL2364" s="45" t="e">
        <f t="shared" si="52"/>
        <v>#NUM!</v>
      </c>
    </row>
    <row r="2365" spans="30:38" x14ac:dyDescent="0.2">
      <c r="AD2365" s="122" t="s">
        <v>88</v>
      </c>
      <c r="AE2365" s="40">
        <f>_xll.qlInterestRateIndexFixingDate($AA$21,AF2365)</f>
        <v>55976</v>
      </c>
      <c r="AF2365" s="40">
        <f>_xll.qlCalendarAdvance(calendar,$AF2364,AD2365,,,trigger)</f>
        <v>55982</v>
      </c>
      <c r="AG2365" s="40">
        <f>_xll.qlInterestRateIndexMaturity($AA$21,AF2365,)</f>
        <v>56073</v>
      </c>
      <c r="AH2365" s="43" t="e">
        <f>_xll.qlTenorBasisValue(TenorBasis3M,AF2365,_xll.ohTrigger(trigger,$AA$36))</f>
        <v>#NUM!</v>
      </c>
      <c r="AI2365" s="90" t="e">
        <f>_xll.qlTenorBasisForwardRate(TenorBasis3M,AF2365,_xll.ohTrigger(trigger,$AA$36))</f>
        <v>#NUM!</v>
      </c>
      <c r="AJ2365" s="90">
        <f>_xll.qlIndexFixing($AA$21,$AE2365,TRUE,_xll.ohTrigger(trigger))</f>
        <v>1.4611462989892582E-2</v>
      </c>
      <c r="AK2365" s="43" t="e">
        <f>_xll.qlIndexFixing($AA$6,$AE2365,TRUE,trigger)</f>
        <v>#NUM!</v>
      </c>
      <c r="AL2365" s="45" t="e">
        <f t="shared" si="52"/>
        <v>#NUM!</v>
      </c>
    </row>
    <row r="2366" spans="30:38" x14ac:dyDescent="0.2">
      <c r="AD2366" s="122" t="s">
        <v>88</v>
      </c>
      <c r="AE2366" s="40">
        <f>_xll.qlInterestRateIndexFixingDate($AA$21,AF2366)</f>
        <v>55985</v>
      </c>
      <c r="AF2366" s="40">
        <f>_xll.qlCalendarAdvance(calendar,$AF2365,AD2366,,,trigger)</f>
        <v>55989</v>
      </c>
      <c r="AG2366" s="40">
        <f>_xll.qlInterestRateIndexMaturity($AA$21,AF2366,)</f>
        <v>56080</v>
      </c>
      <c r="AH2366" s="43" t="e">
        <f>_xll.qlTenorBasisValue(TenorBasis3M,AF2366,_xll.ohTrigger(trigger,$AA$36))</f>
        <v>#NUM!</v>
      </c>
      <c r="AI2366" s="90" t="e">
        <f>_xll.qlTenorBasisForwardRate(TenorBasis3M,AF2366,_xll.ohTrigger(trigger,$AA$36))</f>
        <v>#NUM!</v>
      </c>
      <c r="AJ2366" s="90">
        <f>_xll.qlIndexFixing($AA$21,$AE2366,TRUE,_xll.ohTrigger(trigger))</f>
        <v>1.4603179394528652E-2</v>
      </c>
      <c r="AK2366" s="43" t="e">
        <f>_xll.qlIndexFixing($AA$6,$AE2366,TRUE,trigger)</f>
        <v>#NUM!</v>
      </c>
      <c r="AL2366" s="45" t="e">
        <f t="shared" si="52"/>
        <v>#NUM!</v>
      </c>
    </row>
    <row r="2367" spans="30:38" x14ac:dyDescent="0.2">
      <c r="AD2367" s="122" t="s">
        <v>88</v>
      </c>
      <c r="AE2367" s="40">
        <f>_xll.qlInterestRateIndexFixingDate($AA$21,AF2367)</f>
        <v>55992</v>
      </c>
      <c r="AF2367" s="40">
        <f>_xll.qlCalendarAdvance(calendar,$AF2366,AD2367,,,trigger)</f>
        <v>55996</v>
      </c>
      <c r="AG2367" s="40">
        <f>_xll.qlInterestRateIndexMaturity($AA$21,AF2367,)</f>
        <v>56087</v>
      </c>
      <c r="AH2367" s="43" t="e">
        <f>_xll.qlTenorBasisValue(TenorBasis3M,AF2367,_xll.ohTrigger(trigger,$AA$36))</f>
        <v>#NUM!</v>
      </c>
      <c r="AI2367" s="90" t="e">
        <f>_xll.qlTenorBasisForwardRate(TenorBasis3M,AF2367,_xll.ohTrigger(trigger,$AA$36))</f>
        <v>#NUM!</v>
      </c>
      <c r="AJ2367" s="90">
        <f>_xll.qlIndexFixing($AA$21,$AE2367,TRUE,_xll.ohTrigger(trigger))</f>
        <v>1.4594863303778119E-2</v>
      </c>
      <c r="AK2367" s="43" t="e">
        <f>_xll.qlIndexFixing($AA$6,$AE2367,TRUE,trigger)</f>
        <v>#NUM!</v>
      </c>
      <c r="AL2367" s="45" t="e">
        <f t="shared" si="52"/>
        <v>#NUM!</v>
      </c>
    </row>
    <row r="2368" spans="30:38" x14ac:dyDescent="0.2">
      <c r="AD2368" s="122" t="s">
        <v>88</v>
      </c>
      <c r="AE2368" s="40">
        <f>_xll.qlInterestRateIndexFixingDate($AA$21,AF2368)</f>
        <v>55999</v>
      </c>
      <c r="AF2368" s="40">
        <f>_xll.qlCalendarAdvance(calendar,$AF2367,AD2368,,,trigger)</f>
        <v>56003</v>
      </c>
      <c r="AG2368" s="40">
        <f>_xll.qlInterestRateIndexMaturity($AA$21,AF2368,)</f>
        <v>56094</v>
      </c>
      <c r="AH2368" s="43" t="e">
        <f>_xll.qlTenorBasisValue(TenorBasis3M,AF2368,_xll.ohTrigger(trigger,$AA$36))</f>
        <v>#NUM!</v>
      </c>
      <c r="AI2368" s="90" t="e">
        <f>_xll.qlTenorBasisForwardRate(TenorBasis3M,AF2368,_xll.ohTrigger(trigger,$AA$36))</f>
        <v>#NUM!</v>
      </c>
      <c r="AJ2368" s="90">
        <f>_xll.qlIndexFixing($AA$21,$AE2368,TRUE,_xll.ohTrigger(trigger))</f>
        <v>1.4586514717843901E-2</v>
      </c>
      <c r="AK2368" s="43" t="e">
        <f>_xll.qlIndexFixing($AA$6,$AE2368,TRUE,trigger)</f>
        <v>#NUM!</v>
      </c>
      <c r="AL2368" s="45" t="e">
        <f t="shared" si="52"/>
        <v>#NUM!</v>
      </c>
    </row>
    <row r="2369" spans="30:38" x14ac:dyDescent="0.2">
      <c r="AD2369" s="122" t="s">
        <v>88</v>
      </c>
      <c r="AE2369" s="40">
        <f>_xll.qlInterestRateIndexFixingDate($AA$21,AF2369)</f>
        <v>56006</v>
      </c>
      <c r="AF2369" s="40">
        <f>_xll.qlCalendarAdvance(calendar,$AF2368,AD2369,,,trigger)</f>
        <v>56010</v>
      </c>
      <c r="AG2369" s="40">
        <f>_xll.qlInterestRateIndexMaturity($AA$21,AF2369,)</f>
        <v>56102</v>
      </c>
      <c r="AH2369" s="43" t="e">
        <f>_xll.qlTenorBasisValue(TenorBasis3M,AF2369,_xll.ohTrigger(trigger,$AA$36))</f>
        <v>#NUM!</v>
      </c>
      <c r="AI2369" s="90" t="e">
        <f>_xll.qlTenorBasisForwardRate(TenorBasis3M,AF2369,_xll.ohTrigger(trigger,$AA$36))</f>
        <v>#NUM!</v>
      </c>
      <c r="AJ2369" s="90">
        <f>_xll.qlIndexFixing($AA$21,$AE2369,TRUE,_xll.ohTrigger(trigger))</f>
        <v>1.4577823472563051E-2</v>
      </c>
      <c r="AK2369" s="43" t="e">
        <f>_xll.qlIndexFixing($AA$6,$AE2369,TRUE,trigger)</f>
        <v>#NUM!</v>
      </c>
      <c r="AL2369" s="45" t="e">
        <f t="shared" si="52"/>
        <v>#NUM!</v>
      </c>
    </row>
    <row r="2370" spans="30:38" x14ac:dyDescent="0.2">
      <c r="AD2370" s="122" t="s">
        <v>88</v>
      </c>
      <c r="AE2370" s="40">
        <f>_xll.qlInterestRateIndexFixingDate($AA$21,AF2370)</f>
        <v>56013</v>
      </c>
      <c r="AF2370" s="40">
        <f>_xll.qlCalendarAdvance(calendar,$AF2369,AD2370,,,trigger)</f>
        <v>56017</v>
      </c>
      <c r="AG2370" s="40">
        <f>_xll.qlInterestRateIndexMaturity($AA$21,AF2370,)</f>
        <v>56109</v>
      </c>
      <c r="AH2370" s="43" t="e">
        <f>_xll.qlTenorBasisValue(TenorBasis3M,AF2370,_xll.ohTrigger(trigger,$AA$36))</f>
        <v>#NUM!</v>
      </c>
      <c r="AI2370" s="90" t="e">
        <f>_xll.qlTenorBasisForwardRate(TenorBasis3M,AF2370,_xll.ohTrigger(trigger,$AA$36))</f>
        <v>#NUM!</v>
      </c>
      <c r="AJ2370" s="90">
        <f>_xll.qlIndexFixing($AA$21,$AE2370,TRUE,_xll.ohTrigger(trigger))</f>
        <v>1.4569407235778169E-2</v>
      </c>
      <c r="AK2370" s="43" t="e">
        <f>_xll.qlIndexFixing($AA$6,$AE2370,TRUE,trigger)</f>
        <v>#NUM!</v>
      </c>
      <c r="AL2370" s="45" t="e">
        <f t="shared" si="52"/>
        <v>#NUM!</v>
      </c>
    </row>
    <row r="2371" spans="30:38" x14ac:dyDescent="0.2">
      <c r="AD2371" s="122" t="s">
        <v>88</v>
      </c>
      <c r="AE2371" s="40">
        <f>_xll.qlInterestRateIndexFixingDate($AA$21,AF2371)</f>
        <v>56020</v>
      </c>
      <c r="AF2371" s="40">
        <f>_xll.qlCalendarAdvance(calendar,$AF2370,AD2371,,,trigger)</f>
        <v>56024</v>
      </c>
      <c r="AG2371" s="40">
        <f>_xll.qlInterestRateIndexMaturity($AA$21,AF2371,)</f>
        <v>56116</v>
      </c>
      <c r="AH2371" s="43" t="e">
        <f>_xll.qlTenorBasisValue(TenorBasis3M,AF2371,_xll.ohTrigger(trigger,$AA$36))</f>
        <v>#NUM!</v>
      </c>
      <c r="AI2371" s="90" t="e">
        <f>_xll.qlTenorBasisForwardRate(TenorBasis3M,AF2371,_xll.ohTrigger(trigger,$AA$36))</f>
        <v>#NUM!</v>
      </c>
      <c r="AJ2371" s="90">
        <f>_xll.qlIndexFixing($AA$21,$AE2371,TRUE,_xll.ohTrigger(trigger))</f>
        <v>1.4560958503327129E-2</v>
      </c>
      <c r="AK2371" s="43" t="e">
        <f>_xll.qlIndexFixing($AA$6,$AE2371,TRUE,trigger)</f>
        <v>#NUM!</v>
      </c>
      <c r="AL2371" s="45" t="e">
        <f t="shared" si="52"/>
        <v>#NUM!</v>
      </c>
    </row>
    <row r="2372" spans="30:38" x14ac:dyDescent="0.2">
      <c r="AD2372" s="122" t="s">
        <v>88</v>
      </c>
      <c r="AE2372" s="40">
        <f>_xll.qlInterestRateIndexFixingDate($AA$21,AF2372)</f>
        <v>56027</v>
      </c>
      <c r="AF2372" s="40">
        <f>_xll.qlCalendarAdvance(calendar,$AF2371,AD2372,,,trigger)</f>
        <v>56031</v>
      </c>
      <c r="AG2372" s="40">
        <f>_xll.qlInterestRateIndexMaturity($AA$21,AF2372,)</f>
        <v>56123</v>
      </c>
      <c r="AH2372" s="43" t="e">
        <f>_xll.qlTenorBasisValue(TenorBasis3M,AF2372,_xll.ohTrigger(trigger,$AA$36))</f>
        <v>#NUM!</v>
      </c>
      <c r="AI2372" s="90" t="e">
        <f>_xll.qlTenorBasisForwardRate(TenorBasis3M,AF2372,_xll.ohTrigger(trigger,$AA$36))</f>
        <v>#NUM!</v>
      </c>
      <c r="AJ2372" s="90">
        <f>_xll.qlIndexFixing($AA$21,$AE2372,TRUE,_xll.ohTrigger(trigger))</f>
        <v>1.4552477275420196E-2</v>
      </c>
      <c r="AK2372" s="43" t="e">
        <f>_xll.qlIndexFixing($AA$6,$AE2372,TRUE,trigger)</f>
        <v>#NUM!</v>
      </c>
      <c r="AL2372" s="45" t="e">
        <f t="shared" ref="AL2372:AL2435" si="53">(AJ2372-AK2372)*10000</f>
        <v>#NUM!</v>
      </c>
    </row>
    <row r="2373" spans="30:38" x14ac:dyDescent="0.2">
      <c r="AD2373" s="122" t="s">
        <v>88</v>
      </c>
      <c r="AE2373" s="40">
        <f>_xll.qlInterestRateIndexFixingDate($AA$21,AF2373)</f>
        <v>56034</v>
      </c>
      <c r="AF2373" s="40">
        <f>_xll.qlCalendarAdvance(calendar,$AF2372,AD2373,,,trigger)</f>
        <v>56038</v>
      </c>
      <c r="AG2373" s="40">
        <f>_xll.qlInterestRateIndexMaturity($AA$21,AF2373,)</f>
        <v>56130</v>
      </c>
      <c r="AH2373" s="43" t="e">
        <f>_xll.qlTenorBasisValue(TenorBasis3M,AF2373,_xll.ohTrigger(trigger,$AA$36))</f>
        <v>#NUM!</v>
      </c>
      <c r="AI2373" s="90" t="e">
        <f>_xll.qlTenorBasisForwardRate(TenorBasis3M,AF2373,_xll.ohTrigger(trigger,$AA$36))</f>
        <v>#NUM!</v>
      </c>
      <c r="AJ2373" s="90">
        <f>_xll.qlIndexFixing($AA$21,$AE2373,TRUE,_xll.ohTrigger(trigger))</f>
        <v>1.454396355226764E-2</v>
      </c>
      <c r="AK2373" s="43" t="e">
        <f>_xll.qlIndexFixing($AA$6,$AE2373,TRUE,trigger)</f>
        <v>#NUM!</v>
      </c>
      <c r="AL2373" s="45" t="e">
        <f t="shared" si="53"/>
        <v>#NUM!</v>
      </c>
    </row>
    <row r="2374" spans="30:38" x14ac:dyDescent="0.2">
      <c r="AD2374" s="122" t="s">
        <v>88</v>
      </c>
      <c r="AE2374" s="40">
        <f>_xll.qlInterestRateIndexFixingDate($AA$21,AF2374)</f>
        <v>56041</v>
      </c>
      <c r="AF2374" s="40">
        <f>_xll.qlCalendarAdvance(calendar,$AF2373,AD2374,,,trigger)</f>
        <v>56045</v>
      </c>
      <c r="AG2374" s="40">
        <f>_xll.qlInterestRateIndexMaturity($AA$21,AF2374,)</f>
        <v>56137</v>
      </c>
      <c r="AH2374" s="43" t="e">
        <f>_xll.qlTenorBasisValue(TenorBasis3M,AF2374,_xll.ohTrigger(trigger,$AA$36))</f>
        <v>#NUM!</v>
      </c>
      <c r="AI2374" s="90" t="e">
        <f>_xll.qlTenorBasisForwardRate(TenorBasis3M,AF2374,_xll.ohTrigger(trigger,$AA$36))</f>
        <v>#NUM!</v>
      </c>
      <c r="AJ2374" s="90">
        <f>_xll.qlIndexFixing($AA$21,$AE2374,TRUE,_xll.ohTrigger(trigger))</f>
        <v>1.4535417334083199E-2</v>
      </c>
      <c r="AK2374" s="43" t="e">
        <f>_xll.qlIndexFixing($AA$6,$AE2374,TRUE,trigger)</f>
        <v>#NUM!</v>
      </c>
      <c r="AL2374" s="45" t="e">
        <f t="shared" si="53"/>
        <v>#NUM!</v>
      </c>
    </row>
    <row r="2375" spans="30:38" x14ac:dyDescent="0.2">
      <c r="AD2375" s="122" t="s">
        <v>88</v>
      </c>
      <c r="AE2375" s="40">
        <f>_xll.qlInterestRateIndexFixingDate($AA$21,AF2375)</f>
        <v>56048</v>
      </c>
      <c r="AF2375" s="40">
        <f>_xll.qlCalendarAdvance(calendar,$AF2374,AD2375,,,trigger)</f>
        <v>56052</v>
      </c>
      <c r="AG2375" s="40">
        <f>_xll.qlInterestRateIndexMaturity($AA$21,AF2375,)</f>
        <v>56144</v>
      </c>
      <c r="AH2375" s="43" t="e">
        <f>_xll.qlTenorBasisValue(TenorBasis3M,AF2375,_xll.ohTrigger(trigger,$AA$36))</f>
        <v>#NUM!</v>
      </c>
      <c r="AI2375" s="90" t="e">
        <f>_xll.qlTenorBasisForwardRate(TenorBasis3M,AF2375,_xll.ohTrigger(trigger,$AA$36))</f>
        <v>#NUM!</v>
      </c>
      <c r="AJ2375" s="90">
        <f>_xll.qlIndexFixing($AA$21,$AE2375,TRUE,_xll.ohTrigger(trigger))</f>
        <v>1.4526838621073668E-2</v>
      </c>
      <c r="AK2375" s="43" t="e">
        <f>_xll.qlIndexFixing($AA$6,$AE2375,TRUE,trigger)</f>
        <v>#NUM!</v>
      </c>
      <c r="AL2375" s="45" t="e">
        <f t="shared" si="53"/>
        <v>#NUM!</v>
      </c>
    </row>
    <row r="2376" spans="30:38" x14ac:dyDescent="0.2">
      <c r="AD2376" s="122" t="s">
        <v>88</v>
      </c>
      <c r="AE2376" s="40">
        <f>_xll.qlInterestRateIndexFixingDate($AA$21,AF2376)</f>
        <v>56055</v>
      </c>
      <c r="AF2376" s="40">
        <f>_xll.qlCalendarAdvance(calendar,$AF2375,AD2376,,,trigger)</f>
        <v>56059</v>
      </c>
      <c r="AG2376" s="40">
        <f>_xll.qlInterestRateIndexMaturity($AA$21,AF2376,)</f>
        <v>56151</v>
      </c>
      <c r="AH2376" s="43" t="e">
        <f>_xll.qlTenorBasisValue(TenorBasis3M,AF2376,_xll.ohTrigger(trigger,$AA$36))</f>
        <v>#NUM!</v>
      </c>
      <c r="AI2376" s="90" t="e">
        <f>_xll.qlTenorBasisForwardRate(TenorBasis3M,AF2376,_xll.ohTrigger(trigger,$AA$36))</f>
        <v>#NUM!</v>
      </c>
      <c r="AJ2376" s="90">
        <f>_xll.qlIndexFixing($AA$21,$AE2376,TRUE,_xll.ohTrigger(trigger))</f>
        <v>1.4518227413458869E-2</v>
      </c>
      <c r="AK2376" s="43" t="e">
        <f>_xll.qlIndexFixing($AA$6,$AE2376,TRUE,trigger)</f>
        <v>#NUM!</v>
      </c>
      <c r="AL2376" s="45" t="e">
        <f t="shared" si="53"/>
        <v>#NUM!</v>
      </c>
    </row>
    <row r="2377" spans="30:38" x14ac:dyDescent="0.2">
      <c r="AD2377" s="122" t="s">
        <v>88</v>
      </c>
      <c r="AE2377" s="40">
        <f>_xll.qlInterestRateIndexFixingDate($AA$21,AF2377)</f>
        <v>56062</v>
      </c>
      <c r="AF2377" s="40">
        <f>_xll.qlCalendarAdvance(calendar,$AF2376,AD2377,,,trigger)</f>
        <v>56066</v>
      </c>
      <c r="AG2377" s="40">
        <f>_xll.qlInterestRateIndexMaturity($AA$21,AF2377,)</f>
        <v>56158</v>
      </c>
      <c r="AH2377" s="43" t="e">
        <f>_xll.qlTenorBasisValue(TenorBasis3M,AF2377,_xll.ohTrigger(trigger,$AA$36))</f>
        <v>#NUM!</v>
      </c>
      <c r="AI2377" s="90" t="e">
        <f>_xll.qlTenorBasisForwardRate(TenorBasis3M,AF2377,_xll.ohTrigger(trigger,$AA$36))</f>
        <v>#NUM!</v>
      </c>
      <c r="AJ2377" s="90">
        <f>_xll.qlIndexFixing($AA$21,$AE2377,TRUE,_xll.ohTrigger(trigger))</f>
        <v>1.4509583711447331E-2</v>
      </c>
      <c r="AK2377" s="43" t="e">
        <f>_xll.qlIndexFixing($AA$6,$AE2377,TRUE,trigger)</f>
        <v>#NUM!</v>
      </c>
      <c r="AL2377" s="45" t="e">
        <f t="shared" si="53"/>
        <v>#NUM!</v>
      </c>
    </row>
    <row r="2378" spans="30:38" x14ac:dyDescent="0.2">
      <c r="AD2378" s="122" t="s">
        <v>88</v>
      </c>
      <c r="AE2378" s="40">
        <f>_xll.qlInterestRateIndexFixingDate($AA$21,AF2378)</f>
        <v>56069</v>
      </c>
      <c r="AF2378" s="40">
        <f>_xll.qlCalendarAdvance(calendar,$AF2377,AD2378,,,trigger)</f>
        <v>56073</v>
      </c>
      <c r="AG2378" s="40">
        <f>_xll.qlInterestRateIndexMaturity($AA$21,AF2378,)</f>
        <v>56165</v>
      </c>
      <c r="AH2378" s="43" t="e">
        <f>_xll.qlTenorBasisValue(TenorBasis3M,AF2378,_xll.ohTrigger(trigger,$AA$36))</f>
        <v>#NUM!</v>
      </c>
      <c r="AI2378" s="90" t="e">
        <f>_xll.qlTenorBasisForwardRate(TenorBasis3M,AF2378,_xll.ohTrigger(trigger,$AA$36))</f>
        <v>#NUM!</v>
      </c>
      <c r="AJ2378" s="90">
        <f>_xll.qlIndexFixing($AA$21,$AE2378,TRUE,_xll.ohTrigger(trigger))</f>
        <v>1.4500907515257143E-2</v>
      </c>
      <c r="AK2378" s="43" t="e">
        <f>_xll.qlIndexFixing($AA$6,$AE2378,TRUE,trigger)</f>
        <v>#NUM!</v>
      </c>
      <c r="AL2378" s="45" t="e">
        <f t="shared" si="53"/>
        <v>#NUM!</v>
      </c>
    </row>
    <row r="2379" spans="30:38" x14ac:dyDescent="0.2">
      <c r="AD2379" s="122" t="s">
        <v>88</v>
      </c>
      <c r="AE2379" s="40">
        <f>_xll.qlInterestRateIndexFixingDate($AA$21,AF2379)</f>
        <v>56076</v>
      </c>
      <c r="AF2379" s="40">
        <f>_xll.qlCalendarAdvance(calendar,$AF2378,AD2379,,,trigger)</f>
        <v>56080</v>
      </c>
      <c r="AG2379" s="40">
        <f>_xll.qlInterestRateIndexMaturity($AA$21,AF2379,)</f>
        <v>56172</v>
      </c>
      <c r="AH2379" s="43" t="e">
        <f>_xll.qlTenorBasisValue(TenorBasis3M,AF2379,_xll.ohTrigger(trigger,$AA$36))</f>
        <v>#NUM!</v>
      </c>
      <c r="AI2379" s="90" t="e">
        <f>_xll.qlTenorBasisForwardRate(TenorBasis3M,AF2379,_xll.ohTrigger(trigger,$AA$36))</f>
        <v>#NUM!</v>
      </c>
      <c r="AJ2379" s="90">
        <f>_xll.qlIndexFixing($AA$21,$AE2379,TRUE,_xll.ohTrigger(trigger))</f>
        <v>1.4492198825101174E-2</v>
      </c>
      <c r="AK2379" s="43" t="e">
        <f>_xll.qlIndexFixing($AA$6,$AE2379,TRUE,trigger)</f>
        <v>#NUM!</v>
      </c>
      <c r="AL2379" s="45" t="e">
        <f t="shared" si="53"/>
        <v>#NUM!</v>
      </c>
    </row>
    <row r="2380" spans="30:38" x14ac:dyDescent="0.2">
      <c r="AD2380" s="122" t="s">
        <v>88</v>
      </c>
      <c r="AE2380" s="40">
        <f>_xll.qlInterestRateIndexFixingDate($AA$21,AF2380)</f>
        <v>56083</v>
      </c>
      <c r="AF2380" s="40">
        <f>_xll.qlCalendarAdvance(calendar,$AF2379,AD2380,,,trigger)</f>
        <v>56087</v>
      </c>
      <c r="AG2380" s="40">
        <f>_xll.qlInterestRateIndexMaturity($AA$21,AF2380,)</f>
        <v>56179</v>
      </c>
      <c r="AH2380" s="43" t="e">
        <f>_xll.qlTenorBasisValue(TenorBasis3M,AF2380,_xll.ohTrigger(trigger,$AA$36))</f>
        <v>#NUM!</v>
      </c>
      <c r="AI2380" s="90" t="e">
        <f>_xll.qlTenorBasisForwardRate(TenorBasis3M,AF2380,_xll.ohTrigger(trigger,$AA$36))</f>
        <v>#NUM!</v>
      </c>
      <c r="AJ2380" s="90">
        <f>_xll.qlIndexFixing($AA$21,$AE2380,TRUE,_xll.ohTrigger(trigger))</f>
        <v>1.4483457641196644E-2</v>
      </c>
      <c r="AK2380" s="43" t="e">
        <f>_xll.qlIndexFixing($AA$6,$AE2380,TRUE,trigger)</f>
        <v>#NUM!</v>
      </c>
      <c r="AL2380" s="45" t="e">
        <f t="shared" si="53"/>
        <v>#NUM!</v>
      </c>
    </row>
    <row r="2381" spans="30:38" x14ac:dyDescent="0.2">
      <c r="AD2381" s="122" t="s">
        <v>88</v>
      </c>
      <c r="AE2381" s="40">
        <f>_xll.qlInterestRateIndexFixingDate($AA$21,AF2381)</f>
        <v>56090</v>
      </c>
      <c r="AF2381" s="40">
        <f>_xll.qlCalendarAdvance(calendar,$AF2380,AD2381,,,trigger)</f>
        <v>56094</v>
      </c>
      <c r="AG2381" s="40">
        <f>_xll.qlInterestRateIndexMaturity($AA$21,AF2381,)</f>
        <v>56186</v>
      </c>
      <c r="AH2381" s="43" t="e">
        <f>_xll.qlTenorBasisValue(TenorBasis3M,AF2381,_xll.ohTrigger(trigger,$AA$36))</f>
        <v>#NUM!</v>
      </c>
      <c r="AI2381" s="90" t="e">
        <f>_xll.qlTenorBasisForwardRate(TenorBasis3M,AF2381,_xll.ohTrigger(trigger,$AA$36))</f>
        <v>#NUM!</v>
      </c>
      <c r="AJ2381" s="90">
        <f>_xll.qlIndexFixing($AA$21,$AE2381,TRUE,_xll.ohTrigger(trigger))</f>
        <v>1.4474683963763377E-2</v>
      </c>
      <c r="AK2381" s="43" t="e">
        <f>_xll.qlIndexFixing($AA$6,$AE2381,TRUE,trigger)</f>
        <v>#NUM!</v>
      </c>
      <c r="AL2381" s="45" t="e">
        <f t="shared" si="53"/>
        <v>#NUM!</v>
      </c>
    </row>
    <row r="2382" spans="30:38" x14ac:dyDescent="0.2">
      <c r="AD2382" s="122" t="s">
        <v>88</v>
      </c>
      <c r="AE2382" s="40">
        <f>_xll.qlInterestRateIndexFixingDate($AA$21,AF2382)</f>
        <v>56097</v>
      </c>
      <c r="AF2382" s="40">
        <f>_xll.qlCalendarAdvance(calendar,$AF2381,AD2382,,,trigger)</f>
        <v>56101</v>
      </c>
      <c r="AG2382" s="40">
        <f>_xll.qlInterestRateIndexMaturity($AA$21,AF2382,)</f>
        <v>56193</v>
      </c>
      <c r="AH2382" s="43" t="e">
        <f>_xll.qlTenorBasisValue(TenorBasis3M,AF2382,_xll.ohTrigger(trigger,$AA$36))</f>
        <v>#NUM!</v>
      </c>
      <c r="AI2382" s="90" t="e">
        <f>_xll.qlTenorBasisForwardRate(TenorBasis3M,AF2382,_xll.ohTrigger(trigger,$AA$36))</f>
        <v>#NUM!</v>
      </c>
      <c r="AJ2382" s="90">
        <f>_xll.qlIndexFixing($AA$21,$AE2382,TRUE,_xll.ohTrigger(trigger))</f>
        <v>1.4465877793012508E-2</v>
      </c>
      <c r="AK2382" s="43" t="e">
        <f>_xll.qlIndexFixing($AA$6,$AE2382,TRUE,trigger)</f>
        <v>#NUM!</v>
      </c>
      <c r="AL2382" s="45" t="e">
        <f t="shared" si="53"/>
        <v>#NUM!</v>
      </c>
    </row>
    <row r="2383" spans="30:38" x14ac:dyDescent="0.2">
      <c r="AD2383" s="122" t="s">
        <v>88</v>
      </c>
      <c r="AE2383" s="40">
        <f>_xll.qlInterestRateIndexFixingDate($AA$21,AF2383)</f>
        <v>56104</v>
      </c>
      <c r="AF2383" s="40">
        <f>_xll.qlCalendarAdvance(calendar,$AF2382,AD2383,,,trigger)</f>
        <v>56108</v>
      </c>
      <c r="AG2383" s="40">
        <f>_xll.qlInterestRateIndexMaturity($AA$21,AF2383,)</f>
        <v>56200</v>
      </c>
      <c r="AH2383" s="43" t="e">
        <f>_xll.qlTenorBasisValue(TenorBasis3M,AF2383,_xll.ohTrigger(trigger,$AA$36))</f>
        <v>#NUM!</v>
      </c>
      <c r="AI2383" s="90" t="e">
        <f>_xll.qlTenorBasisForwardRate(TenorBasis3M,AF2383,_xll.ohTrigger(trigger,$AA$36))</f>
        <v>#NUM!</v>
      </c>
      <c r="AJ2383" s="90">
        <f>_xll.qlIndexFixing($AA$21,$AE2383,TRUE,_xll.ohTrigger(trigger))</f>
        <v>1.4457039129169074E-2</v>
      </c>
      <c r="AK2383" s="43" t="e">
        <f>_xll.qlIndexFixing($AA$6,$AE2383,TRUE,trigger)</f>
        <v>#NUM!</v>
      </c>
      <c r="AL2383" s="45" t="e">
        <f t="shared" si="53"/>
        <v>#NUM!</v>
      </c>
    </row>
    <row r="2384" spans="30:38" x14ac:dyDescent="0.2">
      <c r="AD2384" s="122" t="s">
        <v>88</v>
      </c>
      <c r="AE2384" s="40">
        <f>_xll.qlInterestRateIndexFixingDate($AA$21,AF2384)</f>
        <v>56111</v>
      </c>
      <c r="AF2384" s="40">
        <f>_xll.qlCalendarAdvance(calendar,$AF2383,AD2384,,,trigger)</f>
        <v>56115</v>
      </c>
      <c r="AG2384" s="40">
        <f>_xll.qlInterestRateIndexMaturity($AA$21,AF2384,)</f>
        <v>56207</v>
      </c>
      <c r="AH2384" s="43" t="e">
        <f>_xll.qlTenorBasisValue(TenorBasis3M,AF2384,_xll.ohTrigger(trigger,$AA$36))</f>
        <v>#NUM!</v>
      </c>
      <c r="AI2384" s="90" t="e">
        <f>_xll.qlTenorBasisForwardRate(TenorBasis3M,AF2384,_xll.ohTrigger(trigger,$AA$36))</f>
        <v>#NUM!</v>
      </c>
      <c r="AJ2384" s="90">
        <f>_xll.qlIndexFixing($AA$21,$AE2384,TRUE,_xll.ohTrigger(trigger))</f>
        <v>1.4448167972449426E-2</v>
      </c>
      <c r="AK2384" s="43" t="e">
        <f>_xll.qlIndexFixing($AA$6,$AE2384,TRUE,trigger)</f>
        <v>#NUM!</v>
      </c>
      <c r="AL2384" s="45" t="e">
        <f t="shared" si="53"/>
        <v>#NUM!</v>
      </c>
    </row>
    <row r="2385" spans="30:38" x14ac:dyDescent="0.2">
      <c r="AD2385" s="122" t="s">
        <v>88</v>
      </c>
      <c r="AE2385" s="40">
        <f>_xll.qlInterestRateIndexFixingDate($AA$21,AF2385)</f>
        <v>56118</v>
      </c>
      <c r="AF2385" s="40">
        <f>_xll.qlCalendarAdvance(calendar,$AF2384,AD2385,,,trigger)</f>
        <v>56122</v>
      </c>
      <c r="AG2385" s="40">
        <f>_xll.qlInterestRateIndexMaturity($AA$21,AF2385,)</f>
        <v>56214</v>
      </c>
      <c r="AH2385" s="43" t="e">
        <f>_xll.qlTenorBasisValue(TenorBasis3M,AF2385,_xll.ohTrigger(trigger,$AA$36))</f>
        <v>#NUM!</v>
      </c>
      <c r="AI2385" s="90" t="e">
        <f>_xll.qlTenorBasisForwardRate(TenorBasis3M,AF2385,_xll.ohTrigger(trigger,$AA$36))</f>
        <v>#NUM!</v>
      </c>
      <c r="AJ2385" s="90">
        <f>_xll.qlIndexFixing($AA$21,$AE2385,TRUE,_xll.ohTrigger(trigger))</f>
        <v>1.4439264323075122E-2</v>
      </c>
      <c r="AK2385" s="43" t="e">
        <f>_xll.qlIndexFixing($AA$6,$AE2385,TRUE,trigger)</f>
        <v>#NUM!</v>
      </c>
      <c r="AL2385" s="45" t="e">
        <f t="shared" si="53"/>
        <v>#NUM!</v>
      </c>
    </row>
    <row r="2386" spans="30:38" x14ac:dyDescent="0.2">
      <c r="AD2386" s="122" t="s">
        <v>88</v>
      </c>
      <c r="AE2386" s="40">
        <f>_xll.qlInterestRateIndexFixingDate($AA$21,AF2386)</f>
        <v>56125</v>
      </c>
      <c r="AF2386" s="40">
        <f>_xll.qlCalendarAdvance(calendar,$AF2385,AD2386,,,trigger)</f>
        <v>56129</v>
      </c>
      <c r="AG2386" s="40">
        <f>_xll.qlInterestRateIndexMaturity($AA$21,AF2386,)</f>
        <v>56220</v>
      </c>
      <c r="AH2386" s="43" t="e">
        <f>_xll.qlTenorBasisValue(TenorBasis3M,AF2386,_xll.ohTrigger(trigger,$AA$36))</f>
        <v>#NUM!</v>
      </c>
      <c r="AI2386" s="90" t="e">
        <f>_xll.qlTenorBasisForwardRate(TenorBasis3M,AF2386,_xll.ohTrigger(trigger,$AA$36))</f>
        <v>#NUM!</v>
      </c>
      <c r="AJ2386" s="90">
        <f>_xll.qlIndexFixing($AA$21,$AE2386,TRUE,_xll.ohTrigger(trigger))</f>
        <v>1.4430683732549408E-2</v>
      </c>
      <c r="AK2386" s="43" t="e">
        <f>_xll.qlIndexFixing($AA$6,$AE2386,TRUE,trigger)</f>
        <v>#NUM!</v>
      </c>
      <c r="AL2386" s="45" t="e">
        <f t="shared" si="53"/>
        <v>#NUM!</v>
      </c>
    </row>
    <row r="2387" spans="30:38" x14ac:dyDescent="0.2">
      <c r="AD2387" s="122" t="s">
        <v>88</v>
      </c>
      <c r="AE2387" s="40">
        <f>_xll.qlInterestRateIndexFixingDate($AA$21,AF2387)</f>
        <v>56132</v>
      </c>
      <c r="AF2387" s="40">
        <f>_xll.qlCalendarAdvance(calendar,$AF2386,AD2387,,,trigger)</f>
        <v>56136</v>
      </c>
      <c r="AG2387" s="40">
        <f>_xll.qlInterestRateIndexMaturity($AA$21,AF2387,)</f>
        <v>56227</v>
      </c>
      <c r="AH2387" s="43" t="e">
        <f>_xll.qlTenorBasisValue(TenorBasis3M,AF2387,_xll.ohTrigger(trigger,$AA$36))</f>
        <v>#NUM!</v>
      </c>
      <c r="AI2387" s="90" t="e">
        <f>_xll.qlTenorBasisForwardRate(TenorBasis3M,AF2387,_xll.ohTrigger(trigger,$AA$36))</f>
        <v>#NUM!</v>
      </c>
      <c r="AJ2387" s="90">
        <f>_xll.qlIndexFixing($AA$21,$AE2387,TRUE,_xll.ohTrigger(trigger))</f>
        <v>1.4421717778027289E-2</v>
      </c>
      <c r="AK2387" s="43" t="e">
        <f>_xll.qlIndexFixing($AA$6,$AE2387,TRUE,trigger)</f>
        <v>#NUM!</v>
      </c>
      <c r="AL2387" s="45" t="e">
        <f t="shared" si="53"/>
        <v>#NUM!</v>
      </c>
    </row>
    <row r="2388" spans="30:38" x14ac:dyDescent="0.2">
      <c r="AD2388" s="122" t="s">
        <v>88</v>
      </c>
      <c r="AE2388" s="40">
        <f>_xll.qlInterestRateIndexFixingDate($AA$21,AF2388)</f>
        <v>56139</v>
      </c>
      <c r="AF2388" s="40">
        <f>_xll.qlCalendarAdvance(calendar,$AF2387,AD2388,,,trigger)</f>
        <v>56143</v>
      </c>
      <c r="AG2388" s="40">
        <f>_xll.qlInterestRateIndexMaturity($AA$21,AF2388,)</f>
        <v>56234</v>
      </c>
      <c r="AH2388" s="43" t="e">
        <f>_xll.qlTenorBasisValue(TenorBasis3M,AF2388,_xll.ohTrigger(trigger,$AA$36))</f>
        <v>#NUM!</v>
      </c>
      <c r="AI2388" s="90" t="e">
        <f>_xll.qlTenorBasisForwardRate(TenorBasis3M,AF2388,_xll.ohTrigger(trigger,$AA$36))</f>
        <v>#NUM!</v>
      </c>
      <c r="AJ2388" s="90">
        <f>_xll.qlIndexFixing($AA$21,$AE2388,TRUE,_xll.ohTrigger(trigger))</f>
        <v>1.4412719332573907E-2</v>
      </c>
      <c r="AK2388" s="43" t="e">
        <f>_xll.qlIndexFixing($AA$6,$AE2388,TRUE,trigger)</f>
        <v>#NUM!</v>
      </c>
      <c r="AL2388" s="45" t="e">
        <f t="shared" si="53"/>
        <v>#NUM!</v>
      </c>
    </row>
    <row r="2389" spans="30:38" x14ac:dyDescent="0.2">
      <c r="AD2389" s="122" t="s">
        <v>88</v>
      </c>
      <c r="AE2389" s="40">
        <f>_xll.qlInterestRateIndexFixingDate($AA$21,AF2389)</f>
        <v>56146</v>
      </c>
      <c r="AF2389" s="40">
        <f>_xll.qlCalendarAdvance(calendar,$AF2388,AD2389,,,trigger)</f>
        <v>56150</v>
      </c>
      <c r="AG2389" s="40">
        <f>_xll.qlInterestRateIndexMaturity($AA$21,AF2389,)</f>
        <v>56241</v>
      </c>
      <c r="AH2389" s="43" t="e">
        <f>_xll.qlTenorBasisValue(TenorBasis3M,AF2389,_xll.ohTrigger(trigger,$AA$36))</f>
        <v>#NUM!</v>
      </c>
      <c r="AI2389" s="90" t="e">
        <f>_xll.qlTenorBasisForwardRate(TenorBasis3M,AF2389,_xll.ohTrigger(trigger,$AA$36))</f>
        <v>#NUM!</v>
      </c>
      <c r="AJ2389" s="90">
        <f>_xll.qlIndexFixing($AA$21,$AE2389,TRUE,_xll.ohTrigger(trigger))</f>
        <v>1.4403688396411499E-2</v>
      </c>
      <c r="AK2389" s="43" t="e">
        <f>_xll.qlIndexFixing($AA$6,$AE2389,TRUE,trigger)</f>
        <v>#NUM!</v>
      </c>
      <c r="AL2389" s="45" t="e">
        <f t="shared" si="53"/>
        <v>#NUM!</v>
      </c>
    </row>
    <row r="2390" spans="30:38" x14ac:dyDescent="0.2">
      <c r="AD2390" s="122" t="s">
        <v>88</v>
      </c>
      <c r="AE2390" s="40">
        <f>_xll.qlInterestRateIndexFixingDate($AA$21,AF2390)</f>
        <v>56153</v>
      </c>
      <c r="AF2390" s="40">
        <f>_xll.qlCalendarAdvance(calendar,$AF2389,AD2390,,,trigger)</f>
        <v>56157</v>
      </c>
      <c r="AG2390" s="40">
        <f>_xll.qlInterestRateIndexMaturity($AA$21,AF2390,)</f>
        <v>56249</v>
      </c>
      <c r="AH2390" s="43" t="e">
        <f>_xll.qlTenorBasisValue(TenorBasis3M,AF2390,_xll.ohTrigger(trigger,$AA$36))</f>
        <v>#NUM!</v>
      </c>
      <c r="AI2390" s="90" t="e">
        <f>_xll.qlTenorBasisForwardRate(TenorBasis3M,AF2390,_xll.ohTrigger(trigger,$AA$36))</f>
        <v>#NUM!</v>
      </c>
      <c r="AJ2390" s="90">
        <f>_xll.qlIndexFixing($AA$21,$AE2390,TRUE,_xll.ohTrigger(trigger))</f>
        <v>1.4394258694140205E-2</v>
      </c>
      <c r="AK2390" s="43" t="e">
        <f>_xll.qlIndexFixing($AA$6,$AE2390,TRUE,trigger)</f>
        <v>#NUM!</v>
      </c>
      <c r="AL2390" s="45" t="e">
        <f t="shared" si="53"/>
        <v>#NUM!</v>
      </c>
    </row>
    <row r="2391" spans="30:38" x14ac:dyDescent="0.2">
      <c r="AD2391" s="122" t="s">
        <v>88</v>
      </c>
      <c r="AE2391" s="40">
        <f>_xll.qlInterestRateIndexFixingDate($AA$21,AF2391)</f>
        <v>56160</v>
      </c>
      <c r="AF2391" s="40">
        <f>_xll.qlCalendarAdvance(calendar,$AF2390,AD2391,,,trigger)</f>
        <v>56164</v>
      </c>
      <c r="AG2391" s="40">
        <f>_xll.qlInterestRateIndexMaturity($AA$21,AF2391,)</f>
        <v>56256</v>
      </c>
      <c r="AH2391" s="43" t="e">
        <f>_xll.qlTenorBasisValue(TenorBasis3M,AF2391,_xll.ohTrigger(trigger,$AA$36))</f>
        <v>#NUM!</v>
      </c>
      <c r="AI2391" s="90" t="e">
        <f>_xll.qlTenorBasisForwardRate(TenorBasis3M,AF2391,_xll.ohTrigger(trigger,$AA$36))</f>
        <v>#NUM!</v>
      </c>
      <c r="AJ2391" s="90">
        <f>_xll.qlIndexFixing($AA$21,$AE2391,TRUE,_xll.ohTrigger(trigger))</f>
        <v>1.4385160093503813E-2</v>
      </c>
      <c r="AK2391" s="43" t="e">
        <f>_xll.qlIndexFixing($AA$6,$AE2391,TRUE,trigger)</f>
        <v>#NUM!</v>
      </c>
      <c r="AL2391" s="45" t="e">
        <f t="shared" si="53"/>
        <v>#NUM!</v>
      </c>
    </row>
    <row r="2392" spans="30:38" x14ac:dyDescent="0.2">
      <c r="AD2392" s="122" t="s">
        <v>88</v>
      </c>
      <c r="AE2392" s="40">
        <f>_xll.qlInterestRateIndexFixingDate($AA$21,AF2392)</f>
        <v>56167</v>
      </c>
      <c r="AF2392" s="40">
        <f>_xll.qlCalendarAdvance(calendar,$AF2391,AD2392,,,trigger)</f>
        <v>56171</v>
      </c>
      <c r="AG2392" s="40">
        <f>_xll.qlInterestRateIndexMaturity($AA$21,AF2392,)</f>
        <v>56263</v>
      </c>
      <c r="AH2392" s="43" t="e">
        <f>_xll.qlTenorBasisValue(TenorBasis3M,AF2392,_xll.ohTrigger(trigger,$AA$36))</f>
        <v>#NUM!</v>
      </c>
      <c r="AI2392" s="90" t="e">
        <f>_xll.qlTenorBasisForwardRate(TenorBasis3M,AF2392,_xll.ohTrigger(trigger,$AA$36))</f>
        <v>#NUM!</v>
      </c>
      <c r="AJ2392" s="90">
        <f>_xll.qlIndexFixing($AA$21,$AE2392,TRUE,_xll.ohTrigger(trigger))</f>
        <v>1.4376029001777601E-2</v>
      </c>
      <c r="AK2392" s="43" t="e">
        <f>_xll.qlIndexFixing($AA$6,$AE2392,TRUE,trigger)</f>
        <v>#NUM!</v>
      </c>
      <c r="AL2392" s="45" t="e">
        <f t="shared" si="53"/>
        <v>#NUM!</v>
      </c>
    </row>
    <row r="2393" spans="30:38" x14ac:dyDescent="0.2">
      <c r="AD2393" s="122" t="s">
        <v>88</v>
      </c>
      <c r="AE2393" s="40">
        <f>_xll.qlInterestRateIndexFixingDate($AA$21,AF2393)</f>
        <v>56174</v>
      </c>
      <c r="AF2393" s="40">
        <f>_xll.qlCalendarAdvance(calendar,$AF2392,AD2393,,,trigger)</f>
        <v>56178</v>
      </c>
      <c r="AG2393" s="40">
        <f>_xll.qlInterestRateIndexMaturity($AA$21,AF2393,)</f>
        <v>56270</v>
      </c>
      <c r="AH2393" s="43" t="e">
        <f>_xll.qlTenorBasisValue(TenorBasis3M,AF2393,_xll.ohTrigger(trigger,$AA$36))</f>
        <v>#NUM!</v>
      </c>
      <c r="AI2393" s="90" t="e">
        <f>_xll.qlTenorBasisForwardRate(TenorBasis3M,AF2393,_xll.ohTrigger(trigger,$AA$36))</f>
        <v>#NUM!</v>
      </c>
      <c r="AJ2393" s="90">
        <f>_xll.qlIndexFixing($AA$21,$AE2393,TRUE,_xll.ohTrigger(trigger))</f>
        <v>1.4366865419187478E-2</v>
      </c>
      <c r="AK2393" s="43" t="e">
        <f>_xll.qlIndexFixing($AA$6,$AE2393,TRUE,trigger)</f>
        <v>#NUM!</v>
      </c>
      <c r="AL2393" s="45" t="e">
        <f t="shared" si="53"/>
        <v>#NUM!</v>
      </c>
    </row>
    <row r="2394" spans="30:38" x14ac:dyDescent="0.2">
      <c r="AD2394" s="122" t="s">
        <v>88</v>
      </c>
      <c r="AE2394" s="40">
        <f>_xll.qlInterestRateIndexFixingDate($AA$21,AF2394)</f>
        <v>56181</v>
      </c>
      <c r="AF2394" s="40">
        <f>_xll.qlCalendarAdvance(calendar,$AF2393,AD2394,,,trigger)</f>
        <v>56185</v>
      </c>
      <c r="AG2394" s="40">
        <f>_xll.qlInterestRateIndexMaturity($AA$21,AF2394,)</f>
        <v>56277</v>
      </c>
      <c r="AH2394" s="43" t="e">
        <f>_xll.qlTenorBasisValue(TenorBasis3M,AF2394,_xll.ohTrigger(trigger,$AA$36))</f>
        <v>#NUM!</v>
      </c>
      <c r="AI2394" s="90" t="e">
        <f>_xll.qlTenorBasisForwardRate(TenorBasis3M,AF2394,_xll.ohTrigger(trigger,$AA$36))</f>
        <v>#NUM!</v>
      </c>
      <c r="AJ2394" s="90">
        <f>_xll.qlIndexFixing($AA$21,$AE2394,TRUE,_xll.ohTrigger(trigger))</f>
        <v>1.4357669345961084E-2</v>
      </c>
      <c r="AK2394" s="43" t="e">
        <f>_xll.qlIndexFixing($AA$6,$AE2394,TRUE,trigger)</f>
        <v>#NUM!</v>
      </c>
      <c r="AL2394" s="45" t="e">
        <f t="shared" si="53"/>
        <v>#NUM!</v>
      </c>
    </row>
    <row r="2395" spans="30:38" x14ac:dyDescent="0.2">
      <c r="AD2395" s="122" t="s">
        <v>88</v>
      </c>
      <c r="AE2395" s="40">
        <f>_xll.qlInterestRateIndexFixingDate($AA$21,AF2395)</f>
        <v>56188</v>
      </c>
      <c r="AF2395" s="40">
        <f>_xll.qlCalendarAdvance(calendar,$AF2394,AD2395,,,trigger)</f>
        <v>56192</v>
      </c>
      <c r="AG2395" s="40">
        <f>_xll.qlInterestRateIndexMaturity($AA$21,AF2395,)</f>
        <v>56284</v>
      </c>
      <c r="AH2395" s="43" t="e">
        <f>_xll.qlTenorBasisValue(TenorBasis3M,AF2395,_xll.ohTrigger(trigger,$AA$36))</f>
        <v>#NUM!</v>
      </c>
      <c r="AI2395" s="90" t="e">
        <f>_xll.qlTenorBasisForwardRate(TenorBasis3M,AF2395,_xll.ohTrigger(trigger,$AA$36))</f>
        <v>#NUM!</v>
      </c>
      <c r="AJ2395" s="90">
        <f>_xll.qlIndexFixing($AA$21,$AE2395,TRUE,_xll.ohTrigger(trigger))</f>
        <v>1.4348440782326069E-2</v>
      </c>
      <c r="AK2395" s="43" t="e">
        <f>_xll.qlIndexFixing($AA$6,$AE2395,TRUE,trigger)</f>
        <v>#NUM!</v>
      </c>
      <c r="AL2395" s="45" t="e">
        <f t="shared" si="53"/>
        <v>#NUM!</v>
      </c>
    </row>
    <row r="2396" spans="30:38" x14ac:dyDescent="0.2">
      <c r="AD2396" s="122" t="s">
        <v>88</v>
      </c>
      <c r="AE2396" s="40">
        <f>_xll.qlInterestRateIndexFixingDate($AA$21,AF2396)</f>
        <v>56195</v>
      </c>
      <c r="AF2396" s="40">
        <f>_xll.qlCalendarAdvance(calendar,$AF2395,AD2396,,,trigger)</f>
        <v>56199</v>
      </c>
      <c r="AG2396" s="40">
        <f>_xll.qlInterestRateIndexMaturity($AA$21,AF2396,)</f>
        <v>56291</v>
      </c>
      <c r="AH2396" s="43" t="e">
        <f>_xll.qlTenorBasisValue(TenorBasis3M,AF2396,_xll.ohTrigger(trigger,$AA$36))</f>
        <v>#NUM!</v>
      </c>
      <c r="AI2396" s="90" t="e">
        <f>_xll.qlTenorBasisForwardRate(TenorBasis3M,AF2396,_xll.ohTrigger(trigger,$AA$36))</f>
        <v>#NUM!</v>
      </c>
      <c r="AJ2396" s="90">
        <f>_xll.qlIndexFixing($AA$21,$AE2396,TRUE,_xll.ohTrigger(trigger))</f>
        <v>1.4339179728512678E-2</v>
      </c>
      <c r="AK2396" s="43" t="e">
        <f>_xll.qlIndexFixing($AA$6,$AE2396,TRUE,trigger)</f>
        <v>#NUM!</v>
      </c>
      <c r="AL2396" s="45" t="e">
        <f t="shared" si="53"/>
        <v>#NUM!</v>
      </c>
    </row>
    <row r="2397" spans="30:38" x14ac:dyDescent="0.2">
      <c r="AD2397" s="122" t="s">
        <v>88</v>
      </c>
      <c r="AE2397" s="40">
        <f>_xll.qlInterestRateIndexFixingDate($AA$21,AF2397)</f>
        <v>56202</v>
      </c>
      <c r="AF2397" s="40">
        <f>_xll.qlCalendarAdvance(calendar,$AF2396,AD2397,,,trigger)</f>
        <v>56206</v>
      </c>
      <c r="AG2397" s="40">
        <f>_xll.qlInterestRateIndexMaturity($AA$21,AF2397,)</f>
        <v>56298</v>
      </c>
      <c r="AH2397" s="43" t="e">
        <f>_xll.qlTenorBasisValue(TenorBasis3M,AF2397,_xll.ohTrigger(trigger,$AA$36))</f>
        <v>#NUM!</v>
      </c>
      <c r="AI2397" s="90" t="e">
        <f>_xll.qlTenorBasisForwardRate(TenorBasis3M,AF2397,_xll.ohTrigger(trigger,$AA$36))</f>
        <v>#NUM!</v>
      </c>
      <c r="AJ2397" s="90">
        <f>_xll.qlIndexFixing($AA$21,$AE2397,TRUE,_xll.ohTrigger(trigger))</f>
        <v>1.4329886184751164E-2</v>
      </c>
      <c r="AK2397" s="43" t="e">
        <f>_xll.qlIndexFixing($AA$6,$AE2397,TRUE,trigger)</f>
        <v>#NUM!</v>
      </c>
      <c r="AL2397" s="45" t="e">
        <f t="shared" si="53"/>
        <v>#NUM!</v>
      </c>
    </row>
    <row r="2398" spans="30:38" x14ac:dyDescent="0.2">
      <c r="AD2398" s="122" t="s">
        <v>88</v>
      </c>
      <c r="AE2398" s="40">
        <f>_xll.qlInterestRateIndexFixingDate($AA$21,AF2398)</f>
        <v>56209</v>
      </c>
      <c r="AF2398" s="40">
        <f>_xll.qlCalendarAdvance(calendar,$AF2397,AD2398,,,trigger)</f>
        <v>56213</v>
      </c>
      <c r="AG2398" s="40">
        <f>_xll.qlInterestRateIndexMaturity($AA$21,AF2398,)</f>
        <v>56305</v>
      </c>
      <c r="AH2398" s="43" t="e">
        <f>_xll.qlTenorBasisValue(TenorBasis3M,AF2398,_xll.ohTrigger(trigger,$AA$36))</f>
        <v>#NUM!</v>
      </c>
      <c r="AI2398" s="90" t="e">
        <f>_xll.qlTenorBasisForwardRate(TenorBasis3M,AF2398,_xll.ohTrigger(trigger,$AA$36))</f>
        <v>#NUM!</v>
      </c>
      <c r="AJ2398" s="90">
        <f>_xll.qlIndexFixing($AA$21,$AE2398,TRUE,_xll.ohTrigger(trigger))</f>
        <v>1.4320560151270039E-2</v>
      </c>
      <c r="AK2398" s="43" t="e">
        <f>_xll.qlIndexFixing($AA$6,$AE2398,TRUE,trigger)</f>
        <v>#NUM!</v>
      </c>
      <c r="AL2398" s="45" t="e">
        <f t="shared" si="53"/>
        <v>#NUM!</v>
      </c>
    </row>
    <row r="2399" spans="30:38" x14ac:dyDescent="0.2">
      <c r="AD2399" s="122" t="s">
        <v>88</v>
      </c>
      <c r="AE2399" s="40">
        <f>_xll.qlInterestRateIndexFixingDate($AA$21,AF2399)</f>
        <v>56216</v>
      </c>
      <c r="AF2399" s="40">
        <f>_xll.qlCalendarAdvance(calendar,$AF2398,AD2399,,,trigger)</f>
        <v>56220</v>
      </c>
      <c r="AG2399" s="40">
        <f>_xll.qlInterestRateIndexMaturity($AA$21,AF2399,)</f>
        <v>56310</v>
      </c>
      <c r="AH2399" s="43" t="e">
        <f>_xll.qlTenorBasisValue(TenorBasis3M,AF2399,_xll.ohTrigger(trigger,$AA$36))</f>
        <v>#NUM!</v>
      </c>
      <c r="AI2399" s="90" t="e">
        <f>_xll.qlTenorBasisForwardRate(TenorBasis3M,AF2399,_xll.ohTrigger(trigger,$AA$36))</f>
        <v>#NUM!</v>
      </c>
      <c r="AJ2399" s="90">
        <f>_xll.qlIndexFixing($AA$21,$AE2399,TRUE,_xll.ohTrigger(trigger))</f>
        <v>1.4311982294673342E-2</v>
      </c>
      <c r="AK2399" s="43" t="e">
        <f>_xll.qlIndexFixing($AA$6,$AE2399,TRUE,trigger)</f>
        <v>#NUM!</v>
      </c>
      <c r="AL2399" s="45" t="e">
        <f t="shared" si="53"/>
        <v>#NUM!</v>
      </c>
    </row>
    <row r="2400" spans="30:38" x14ac:dyDescent="0.2">
      <c r="AD2400" s="122" t="s">
        <v>88</v>
      </c>
      <c r="AE2400" s="40">
        <f>_xll.qlInterestRateIndexFixingDate($AA$21,AF2400)</f>
        <v>56223</v>
      </c>
      <c r="AF2400" s="40">
        <f>_xll.qlCalendarAdvance(calendar,$AF2399,AD2400,,,trigger)</f>
        <v>56227</v>
      </c>
      <c r="AG2400" s="40">
        <f>_xll.qlInterestRateIndexMaturity($AA$21,AF2400,)</f>
        <v>56317</v>
      </c>
      <c r="AH2400" s="43" t="e">
        <f>_xll.qlTenorBasisValue(TenorBasis3M,AF2400,_xll.ohTrigger(trigger,$AA$36))</f>
        <v>#NUM!</v>
      </c>
      <c r="AI2400" s="90" t="e">
        <f>_xll.qlTenorBasisForwardRate(TenorBasis3M,AF2400,_xll.ohTrigger(trigger,$AA$36))</f>
        <v>#NUM!</v>
      </c>
      <c r="AJ2400" s="90">
        <f>_xll.qlIndexFixing($AA$21,$AE2400,TRUE,_xll.ohTrigger(trigger))</f>
        <v>1.4302596668448686E-2</v>
      </c>
      <c r="AK2400" s="43" t="e">
        <f>_xll.qlIndexFixing($AA$6,$AE2400,TRUE,trigger)</f>
        <v>#NUM!</v>
      </c>
      <c r="AL2400" s="45" t="e">
        <f t="shared" si="53"/>
        <v>#NUM!</v>
      </c>
    </row>
    <row r="2401" spans="30:38" x14ac:dyDescent="0.2">
      <c r="AD2401" s="122" t="s">
        <v>88</v>
      </c>
      <c r="AE2401" s="40">
        <f>_xll.qlInterestRateIndexFixingDate($AA$21,AF2401)</f>
        <v>56230</v>
      </c>
      <c r="AF2401" s="40">
        <f>_xll.qlCalendarAdvance(calendar,$AF2400,AD2401,,,trigger)</f>
        <v>56234</v>
      </c>
      <c r="AG2401" s="40">
        <f>_xll.qlInterestRateIndexMaturity($AA$21,AF2401,)</f>
        <v>56324</v>
      </c>
      <c r="AH2401" s="43" t="e">
        <f>_xll.qlTenorBasisValue(TenorBasis3M,AF2401,_xll.ohTrigger(trigger,$AA$36))</f>
        <v>#NUM!</v>
      </c>
      <c r="AI2401" s="90" t="e">
        <f>_xll.qlTenorBasisForwardRate(TenorBasis3M,AF2401,_xll.ohTrigger(trigger,$AA$36))</f>
        <v>#NUM!</v>
      </c>
      <c r="AJ2401" s="90">
        <f>_xll.qlIndexFixing($AA$21,$AE2401,TRUE,_xll.ohTrigger(trigger))</f>
        <v>1.4293178555258024E-2</v>
      </c>
      <c r="AK2401" s="43" t="e">
        <f>_xll.qlIndexFixing($AA$6,$AE2401,TRUE,trigger)</f>
        <v>#NUM!</v>
      </c>
      <c r="AL2401" s="45" t="e">
        <f t="shared" si="53"/>
        <v>#NUM!</v>
      </c>
    </row>
    <row r="2402" spans="30:38" x14ac:dyDescent="0.2">
      <c r="AD2402" s="122" t="s">
        <v>88</v>
      </c>
      <c r="AE2402" s="40">
        <f>_xll.qlInterestRateIndexFixingDate($AA$21,AF2402)</f>
        <v>56237</v>
      </c>
      <c r="AF2402" s="40">
        <f>_xll.qlCalendarAdvance(calendar,$AF2401,AD2402,,,trigger)</f>
        <v>56241</v>
      </c>
      <c r="AG2402" s="40">
        <f>_xll.qlInterestRateIndexMaturity($AA$21,AF2402,)</f>
        <v>56331</v>
      </c>
      <c r="AH2402" s="43" t="e">
        <f>_xll.qlTenorBasisValue(TenorBasis3M,AF2402,_xll.ohTrigger(trigger,$AA$36))</f>
        <v>#NUM!</v>
      </c>
      <c r="AI2402" s="90" t="e">
        <f>_xll.qlTenorBasisForwardRate(TenorBasis3M,AF2402,_xll.ohTrigger(trigger,$AA$36))</f>
        <v>#NUM!</v>
      </c>
      <c r="AJ2402" s="90">
        <f>_xll.qlIndexFixing($AA$21,$AE2402,TRUE,_xll.ohTrigger(trigger))</f>
        <v>1.4283727955327841E-2</v>
      </c>
      <c r="AK2402" s="43" t="e">
        <f>_xll.qlIndexFixing($AA$6,$AE2402,TRUE,trigger)</f>
        <v>#NUM!</v>
      </c>
      <c r="AL2402" s="45" t="e">
        <f t="shared" si="53"/>
        <v>#NUM!</v>
      </c>
    </row>
    <row r="2403" spans="30:38" x14ac:dyDescent="0.2">
      <c r="AD2403" s="122" t="s">
        <v>88</v>
      </c>
      <c r="AE2403" s="40">
        <f>_xll.qlInterestRateIndexFixingDate($AA$21,AF2403)</f>
        <v>56242</v>
      </c>
      <c r="AF2403" s="40">
        <f>_xll.qlCalendarAdvance(calendar,$AF2402,AD2403,,,trigger)</f>
        <v>56248</v>
      </c>
      <c r="AG2403" s="40">
        <f>_xll.qlInterestRateIndexMaturity($AA$21,AF2403,)</f>
        <v>56339</v>
      </c>
      <c r="AH2403" s="43" t="e">
        <f>_xll.qlTenorBasisValue(TenorBasis3M,AF2403,_xll.ohTrigger(trigger,$AA$36))</f>
        <v>#NUM!</v>
      </c>
      <c r="AI2403" s="90" t="e">
        <f>_xll.qlTenorBasisForwardRate(TenorBasis3M,AF2403,_xll.ohTrigger(trigger,$AA$36))</f>
        <v>#NUM!</v>
      </c>
      <c r="AJ2403" s="90">
        <f>_xll.qlIndexFixing($AA$21,$AE2403,TRUE,_xll.ohTrigger(trigger))</f>
        <v>1.4273843891406823E-2</v>
      </c>
      <c r="AK2403" s="43" t="e">
        <f>_xll.qlIndexFixing($AA$6,$AE2403,TRUE,trigger)</f>
        <v>#NUM!</v>
      </c>
      <c r="AL2403" s="45" t="e">
        <f t="shared" si="53"/>
        <v>#NUM!</v>
      </c>
    </row>
    <row r="2404" spans="30:38" x14ac:dyDescent="0.2">
      <c r="AD2404" s="122" t="s">
        <v>88</v>
      </c>
      <c r="AE2404" s="40">
        <f>_xll.qlInterestRateIndexFixingDate($AA$21,AF2404)</f>
        <v>56251</v>
      </c>
      <c r="AF2404" s="40">
        <f>_xll.qlCalendarAdvance(calendar,$AF2403,AD2404,,,trigger)</f>
        <v>56255</v>
      </c>
      <c r="AG2404" s="40">
        <f>_xll.qlInterestRateIndexMaturity($AA$21,AF2404,)</f>
        <v>56345</v>
      </c>
      <c r="AH2404" s="43" t="e">
        <f>_xll.qlTenorBasisValue(TenorBasis3M,AF2404,_xll.ohTrigger(trigger,$AA$36))</f>
        <v>#NUM!</v>
      </c>
      <c r="AI2404" s="90" t="e">
        <f>_xll.qlTenorBasisForwardRate(TenorBasis3M,AF2404,_xll.ohTrigger(trigger,$AA$36))</f>
        <v>#NUM!</v>
      </c>
      <c r="AJ2404" s="90">
        <f>_xll.qlIndexFixing($AA$21,$AE2404,TRUE,_xll.ohTrigger(trigger))</f>
        <v>1.426472929617173E-2</v>
      </c>
      <c r="AK2404" s="43" t="e">
        <f>_xll.qlIndexFixing($AA$6,$AE2404,TRUE,trigger)</f>
        <v>#NUM!</v>
      </c>
      <c r="AL2404" s="45" t="e">
        <f t="shared" si="53"/>
        <v>#NUM!</v>
      </c>
    </row>
    <row r="2405" spans="30:38" x14ac:dyDescent="0.2">
      <c r="AD2405" s="122" t="s">
        <v>88</v>
      </c>
      <c r="AE2405" s="40">
        <f>_xll.qlInterestRateIndexFixingDate($AA$21,AF2405)</f>
        <v>56258</v>
      </c>
      <c r="AF2405" s="40">
        <f>_xll.qlCalendarAdvance(calendar,$AF2404,AD2405,,,trigger)</f>
        <v>56262</v>
      </c>
      <c r="AG2405" s="40">
        <f>_xll.qlInterestRateIndexMaturity($AA$21,AF2405,)</f>
        <v>56352</v>
      </c>
      <c r="AH2405" s="43" t="e">
        <f>_xll.qlTenorBasisValue(TenorBasis3M,AF2405,_xll.ohTrigger(trigger,$AA$36))</f>
        <v>#NUM!</v>
      </c>
      <c r="AI2405" s="90" t="e">
        <f>_xll.qlTenorBasisForwardRate(TenorBasis3M,AF2405,_xll.ohTrigger(trigger,$AA$36))</f>
        <v>#NUM!</v>
      </c>
      <c r="AJ2405" s="90">
        <f>_xll.qlIndexFixing($AA$21,$AE2405,TRUE,_xll.ohTrigger(trigger))</f>
        <v>1.4255181237407655E-2</v>
      </c>
      <c r="AK2405" s="43" t="e">
        <f>_xll.qlIndexFixing($AA$6,$AE2405,TRUE,trigger)</f>
        <v>#NUM!</v>
      </c>
      <c r="AL2405" s="45" t="e">
        <f t="shared" si="53"/>
        <v>#NUM!</v>
      </c>
    </row>
    <row r="2406" spans="30:38" x14ac:dyDescent="0.2">
      <c r="AD2406" s="122" t="s">
        <v>88</v>
      </c>
      <c r="AE2406" s="40">
        <f>_xll.qlInterestRateIndexFixingDate($AA$21,AF2406)</f>
        <v>56265</v>
      </c>
      <c r="AF2406" s="40">
        <f>_xll.qlCalendarAdvance(calendar,$AF2405,AD2406,,,trigger)</f>
        <v>56269</v>
      </c>
      <c r="AG2406" s="40">
        <f>_xll.qlInterestRateIndexMaturity($AA$21,AF2406,)</f>
        <v>56359</v>
      </c>
      <c r="AH2406" s="43" t="e">
        <f>_xll.qlTenorBasisValue(TenorBasis3M,AF2406,_xll.ohTrigger(trigger,$AA$36))</f>
        <v>#NUM!</v>
      </c>
      <c r="AI2406" s="90" t="e">
        <f>_xll.qlTenorBasisForwardRate(TenorBasis3M,AF2406,_xll.ohTrigger(trigger,$AA$36))</f>
        <v>#NUM!</v>
      </c>
      <c r="AJ2406" s="90">
        <f>_xll.qlIndexFixing($AA$21,$AE2406,TRUE,_xll.ohTrigger(trigger))</f>
        <v>1.4245600692828653E-2</v>
      </c>
      <c r="AK2406" s="43" t="e">
        <f>_xll.qlIndexFixing($AA$6,$AE2406,TRUE,trigger)</f>
        <v>#NUM!</v>
      </c>
      <c r="AL2406" s="45" t="e">
        <f t="shared" si="53"/>
        <v>#NUM!</v>
      </c>
    </row>
    <row r="2407" spans="30:38" x14ac:dyDescent="0.2">
      <c r="AD2407" s="122" t="s">
        <v>88</v>
      </c>
      <c r="AE2407" s="40">
        <f>_xll.qlInterestRateIndexFixingDate($AA$21,AF2407)</f>
        <v>56272</v>
      </c>
      <c r="AF2407" s="40">
        <f>_xll.qlCalendarAdvance(calendar,$AF2406,AD2407,,,trigger)</f>
        <v>56276</v>
      </c>
      <c r="AG2407" s="40">
        <f>_xll.qlInterestRateIndexMaturity($AA$21,AF2407,)</f>
        <v>56366</v>
      </c>
      <c r="AH2407" s="43" t="e">
        <f>_xll.qlTenorBasisValue(TenorBasis3M,AF2407,_xll.ohTrigger(trigger,$AA$36))</f>
        <v>#NUM!</v>
      </c>
      <c r="AI2407" s="90" t="e">
        <f>_xll.qlTenorBasisForwardRate(TenorBasis3M,AF2407,_xll.ohTrigger(trigger,$AA$36))</f>
        <v>#NUM!</v>
      </c>
      <c r="AJ2407" s="90">
        <f>_xll.qlIndexFixing($AA$21,$AE2407,TRUE,_xll.ohTrigger(trigger))</f>
        <v>1.4235987662663874E-2</v>
      </c>
      <c r="AK2407" s="43" t="e">
        <f>_xll.qlIndexFixing($AA$6,$AE2407,TRUE,trigger)</f>
        <v>#NUM!</v>
      </c>
      <c r="AL2407" s="45" t="e">
        <f t="shared" si="53"/>
        <v>#NUM!</v>
      </c>
    </row>
    <row r="2408" spans="30:38" x14ac:dyDescent="0.2">
      <c r="AD2408" s="122" t="s">
        <v>88</v>
      </c>
      <c r="AE2408" s="40">
        <f>_xll.qlInterestRateIndexFixingDate($AA$21,AF2408)</f>
        <v>56279</v>
      </c>
      <c r="AF2408" s="40">
        <f>_xll.qlCalendarAdvance(calendar,$AF2407,AD2408,,,trigger)</f>
        <v>56283</v>
      </c>
      <c r="AG2408" s="40">
        <f>_xll.qlInterestRateIndexMaturity($AA$21,AF2408,)</f>
        <v>56373</v>
      </c>
      <c r="AH2408" s="43" t="e">
        <f>_xll.qlTenorBasisValue(TenorBasis3M,AF2408,_xll.ohTrigger(trigger,$AA$36))</f>
        <v>#NUM!</v>
      </c>
      <c r="AI2408" s="90" t="e">
        <f>_xll.qlTenorBasisForwardRate(TenorBasis3M,AF2408,_xll.ohTrigger(trigger,$AA$36))</f>
        <v>#NUM!</v>
      </c>
      <c r="AJ2408" s="90">
        <f>_xll.qlIndexFixing($AA$21,$AE2408,TRUE,_xll.ohTrigger(trigger))</f>
        <v>1.4226342147152238E-2</v>
      </c>
      <c r="AK2408" s="43" t="e">
        <f>_xll.qlIndexFixing($AA$6,$AE2408,TRUE,trigger)</f>
        <v>#NUM!</v>
      </c>
      <c r="AL2408" s="45" t="e">
        <f t="shared" si="53"/>
        <v>#NUM!</v>
      </c>
    </row>
    <row r="2409" spans="30:38" x14ac:dyDescent="0.2">
      <c r="AD2409" s="122" t="s">
        <v>88</v>
      </c>
      <c r="AE2409" s="40">
        <f>_xll.qlInterestRateIndexFixingDate($AA$21,AF2409)</f>
        <v>56286</v>
      </c>
      <c r="AF2409" s="40">
        <f>_xll.qlCalendarAdvance(calendar,$AF2408,AD2409,,,trigger)</f>
        <v>56290</v>
      </c>
      <c r="AG2409" s="40">
        <f>_xll.qlInterestRateIndexMaturity($AA$21,AF2409,)</f>
        <v>56380</v>
      </c>
      <c r="AH2409" s="43" t="e">
        <f>_xll.qlTenorBasisValue(TenorBasis3M,AF2409,_xll.ohTrigger(trigger,$AA$36))</f>
        <v>#NUM!</v>
      </c>
      <c r="AI2409" s="90" t="e">
        <f>_xll.qlTenorBasisForwardRate(TenorBasis3M,AF2409,_xll.ohTrigger(trigger,$AA$36))</f>
        <v>#NUM!</v>
      </c>
      <c r="AJ2409" s="90">
        <f>_xll.qlIndexFixing($AA$21,$AE2409,TRUE,_xll.ohTrigger(trigger))</f>
        <v>1.4216664146525559E-2</v>
      </c>
      <c r="AK2409" s="43" t="e">
        <f>_xll.qlIndexFixing($AA$6,$AE2409,TRUE,trigger)</f>
        <v>#NUM!</v>
      </c>
      <c r="AL2409" s="45" t="e">
        <f t="shared" si="53"/>
        <v>#NUM!</v>
      </c>
    </row>
    <row r="2410" spans="30:38" x14ac:dyDescent="0.2">
      <c r="AD2410" s="122" t="s">
        <v>88</v>
      </c>
      <c r="AE2410" s="40">
        <f>_xll.qlInterestRateIndexFixingDate($AA$21,AF2410)</f>
        <v>56293</v>
      </c>
      <c r="AF2410" s="40">
        <f>_xll.qlCalendarAdvance(calendar,$AF2409,AD2410,,,trigger)</f>
        <v>56297</v>
      </c>
      <c r="AG2410" s="40">
        <f>_xll.qlInterestRateIndexMaturity($AA$21,AF2410,)</f>
        <v>56387</v>
      </c>
      <c r="AH2410" s="43" t="e">
        <f>_xll.qlTenorBasisValue(TenorBasis3M,AF2410,_xll.ohTrigger(trigger,$AA$36))</f>
        <v>#NUM!</v>
      </c>
      <c r="AI2410" s="90" t="e">
        <f>_xll.qlTenorBasisForwardRate(TenorBasis3M,AF2410,_xll.ohTrigger(trigger,$AA$36))</f>
        <v>#NUM!</v>
      </c>
      <c r="AJ2410" s="90">
        <f>_xll.qlIndexFixing($AA$21,$AE2410,TRUE,_xll.ohTrigger(trigger))</f>
        <v>1.420695366101743E-2</v>
      </c>
      <c r="AK2410" s="43" t="e">
        <f>_xll.qlIndexFixing($AA$6,$AE2410,TRUE,trigger)</f>
        <v>#NUM!</v>
      </c>
      <c r="AL2410" s="45" t="e">
        <f t="shared" si="53"/>
        <v>#NUM!</v>
      </c>
    </row>
    <row r="2411" spans="30:38" x14ac:dyDescent="0.2">
      <c r="AD2411" s="122" t="s">
        <v>88</v>
      </c>
      <c r="AE2411" s="40">
        <f>_xll.qlInterestRateIndexFixingDate($AA$21,AF2411)</f>
        <v>56300</v>
      </c>
      <c r="AF2411" s="40">
        <f>_xll.qlCalendarAdvance(calendar,$AF2410,AD2411,,,trigger)</f>
        <v>56304</v>
      </c>
      <c r="AG2411" s="40">
        <f>_xll.qlInterestRateIndexMaturity($AA$21,AF2411,)</f>
        <v>56394</v>
      </c>
      <c r="AH2411" s="43" t="e">
        <f>_xll.qlTenorBasisValue(TenorBasis3M,AF2411,_xll.ohTrigger(trigger,$AA$36))</f>
        <v>#NUM!</v>
      </c>
      <c r="AI2411" s="90" t="e">
        <f>_xll.qlTenorBasisForwardRate(TenorBasis3M,AF2411,_xll.ohTrigger(trigger,$AA$36))</f>
        <v>#NUM!</v>
      </c>
      <c r="AJ2411" s="90">
        <f>_xll.qlIndexFixing($AA$21,$AE2411,TRUE,_xll.ohTrigger(trigger))</f>
        <v>1.4197210690866768E-2</v>
      </c>
      <c r="AK2411" s="43" t="e">
        <f>_xll.qlIndexFixing($AA$6,$AE2411,TRUE,trigger)</f>
        <v>#NUM!</v>
      </c>
      <c r="AL2411" s="45" t="e">
        <f t="shared" si="53"/>
        <v>#NUM!</v>
      </c>
    </row>
    <row r="2412" spans="30:38" x14ac:dyDescent="0.2">
      <c r="AD2412" s="122" t="s">
        <v>88</v>
      </c>
      <c r="AE2412" s="40">
        <f>_xll.qlInterestRateIndexFixingDate($AA$21,AF2412)</f>
        <v>56307</v>
      </c>
      <c r="AF2412" s="40">
        <f>_xll.qlCalendarAdvance(calendar,$AF2411,AD2412,,,trigger)</f>
        <v>56311</v>
      </c>
      <c r="AG2412" s="40">
        <f>_xll.qlInterestRateIndexMaturity($AA$21,AF2412,)</f>
        <v>56403</v>
      </c>
      <c r="AH2412" s="43" t="e">
        <f>_xll.qlTenorBasisValue(TenorBasis3M,AF2412,_xll.ohTrigger(trigger,$AA$36))</f>
        <v>#NUM!</v>
      </c>
      <c r="AI2412" s="90" t="e">
        <f>_xll.qlTenorBasisForwardRate(TenorBasis3M,AF2412,_xll.ohTrigger(trigger,$AA$36))</f>
        <v>#NUM!</v>
      </c>
      <c r="AJ2412" s="90">
        <f>_xll.qlIndexFixing($AA$21,$AE2412,TRUE,_xll.ohTrigger(trigger))</f>
        <v>1.4186584393247605E-2</v>
      </c>
      <c r="AK2412" s="43" t="e">
        <f>_xll.qlIndexFixing($AA$6,$AE2412,TRUE,trigger)</f>
        <v>#NUM!</v>
      </c>
      <c r="AL2412" s="45" t="e">
        <f t="shared" si="53"/>
        <v>#NUM!</v>
      </c>
    </row>
    <row r="2413" spans="30:38" x14ac:dyDescent="0.2">
      <c r="AD2413" s="122" t="s">
        <v>88</v>
      </c>
      <c r="AE2413" s="40">
        <f>_xll.qlInterestRateIndexFixingDate($AA$21,AF2413)</f>
        <v>56314</v>
      </c>
      <c r="AF2413" s="40">
        <f>_xll.qlCalendarAdvance(calendar,$AF2412,AD2413,,,trigger)</f>
        <v>56318</v>
      </c>
      <c r="AG2413" s="40">
        <f>_xll.qlInterestRateIndexMaturity($AA$21,AF2413,)</f>
        <v>56410</v>
      </c>
      <c r="AH2413" s="43" t="e">
        <f>_xll.qlTenorBasisValue(TenorBasis3M,AF2413,_xll.ohTrigger(trigger,$AA$36))</f>
        <v>#NUM!</v>
      </c>
      <c r="AI2413" s="90" t="e">
        <f>_xll.qlTenorBasisForwardRate(TenorBasis3M,AF2413,_xll.ohTrigger(trigger,$AA$36))</f>
        <v>#NUM!</v>
      </c>
      <c r="AJ2413" s="90">
        <f>_xll.qlIndexFixing($AA$21,$AE2413,TRUE,_xll.ohTrigger(trigger))</f>
        <v>1.4176771042228854E-2</v>
      </c>
      <c r="AK2413" s="43" t="e">
        <f>_xll.qlIndexFixing($AA$6,$AE2413,TRUE,trigger)</f>
        <v>#NUM!</v>
      </c>
      <c r="AL2413" s="45" t="e">
        <f t="shared" si="53"/>
        <v>#NUM!</v>
      </c>
    </row>
    <row r="2414" spans="30:38" x14ac:dyDescent="0.2">
      <c r="AD2414" s="122" t="s">
        <v>88</v>
      </c>
      <c r="AE2414" s="40">
        <f>_xll.qlInterestRateIndexFixingDate($AA$21,AF2414)</f>
        <v>56321</v>
      </c>
      <c r="AF2414" s="40">
        <f>_xll.qlCalendarAdvance(calendar,$AF2413,AD2414,,,trigger)</f>
        <v>56325</v>
      </c>
      <c r="AG2414" s="40">
        <f>_xll.qlInterestRateIndexMaturity($AA$21,AF2414,)</f>
        <v>56417</v>
      </c>
      <c r="AH2414" s="43" t="e">
        <f>_xll.qlTenorBasisValue(TenorBasis3M,AF2414,_xll.ohTrigger(trigger,$AA$36))</f>
        <v>#NUM!</v>
      </c>
      <c r="AI2414" s="90" t="e">
        <f>_xll.qlTenorBasisForwardRate(TenorBasis3M,AF2414,_xll.ohTrigger(trigger,$AA$36))</f>
        <v>#NUM!</v>
      </c>
      <c r="AJ2414" s="90">
        <f>_xll.qlIndexFixing($AA$21,$AE2414,TRUE,_xll.ohTrigger(trigger))</f>
        <v>1.4166925205294405E-2</v>
      </c>
      <c r="AK2414" s="43" t="e">
        <f>_xll.qlIndexFixing($AA$6,$AE2414,TRUE,trigger)</f>
        <v>#NUM!</v>
      </c>
      <c r="AL2414" s="45" t="e">
        <f t="shared" si="53"/>
        <v>#NUM!</v>
      </c>
    </row>
    <row r="2415" spans="30:38" x14ac:dyDescent="0.2">
      <c r="AD2415" s="122" t="s">
        <v>88</v>
      </c>
      <c r="AE2415" s="40">
        <f>_xll.qlInterestRateIndexFixingDate($AA$21,AF2415)</f>
        <v>56328</v>
      </c>
      <c r="AF2415" s="40">
        <f>_xll.qlCalendarAdvance(calendar,$AF2414,AD2415,,,trigger)</f>
        <v>56332</v>
      </c>
      <c r="AG2415" s="40">
        <f>_xll.qlInterestRateIndexMaturity($AA$21,AF2415,)</f>
        <v>56424</v>
      </c>
      <c r="AH2415" s="43" t="e">
        <f>_xll.qlTenorBasisValue(TenorBasis3M,AF2415,_xll.ohTrigger(trigger,$AA$36))</f>
        <v>#NUM!</v>
      </c>
      <c r="AI2415" s="90" t="e">
        <f>_xll.qlTenorBasisForwardRate(TenorBasis3M,AF2415,_xll.ohTrigger(trigger,$AA$36))</f>
        <v>#NUM!</v>
      </c>
      <c r="AJ2415" s="90">
        <f>_xll.qlIndexFixing($AA$21,$AE2415,TRUE,_xll.ohTrigger(trigger))</f>
        <v>1.4157046882687544E-2</v>
      </c>
      <c r="AK2415" s="43" t="e">
        <f>_xll.qlIndexFixing($AA$6,$AE2415,TRUE,trigger)</f>
        <v>#NUM!</v>
      </c>
      <c r="AL2415" s="45" t="e">
        <f t="shared" si="53"/>
        <v>#NUM!</v>
      </c>
    </row>
    <row r="2416" spans="30:38" x14ac:dyDescent="0.2">
      <c r="AD2416" s="122" t="s">
        <v>88</v>
      </c>
      <c r="AE2416" s="40">
        <f>_xll.qlInterestRateIndexFixingDate($AA$21,AF2416)</f>
        <v>56333</v>
      </c>
      <c r="AF2416" s="40">
        <f>_xll.qlCalendarAdvance(calendar,$AF2415,AD2416,,,trigger)</f>
        <v>56339</v>
      </c>
      <c r="AG2416" s="40">
        <f>_xll.qlInterestRateIndexMaturity($AA$21,AF2416,)</f>
        <v>56430</v>
      </c>
      <c r="AH2416" s="43" t="e">
        <f>_xll.qlTenorBasisValue(TenorBasis3M,AF2416,_xll.ohTrigger(trigger,$AA$36))</f>
        <v>#NUM!</v>
      </c>
      <c r="AI2416" s="90" t="e">
        <f>_xll.qlTenorBasisForwardRate(TenorBasis3M,AF2416,_xll.ohTrigger(trigger,$AA$36))</f>
        <v>#NUM!</v>
      </c>
      <c r="AJ2416" s="90">
        <f>_xll.qlIndexFixing($AA$21,$AE2416,TRUE,_xll.ohTrigger(trigger))</f>
        <v>1.4147572461590837E-2</v>
      </c>
      <c r="AK2416" s="43" t="e">
        <f>_xll.qlIndexFixing($AA$6,$AE2416,TRUE,trigger)</f>
        <v>#NUM!</v>
      </c>
      <c r="AL2416" s="45" t="e">
        <f t="shared" si="53"/>
        <v>#NUM!</v>
      </c>
    </row>
    <row r="2417" spans="30:38" x14ac:dyDescent="0.2">
      <c r="AD2417" s="122" t="s">
        <v>88</v>
      </c>
      <c r="AE2417" s="40">
        <f>_xll.qlInterestRateIndexFixingDate($AA$21,AF2417)</f>
        <v>56342</v>
      </c>
      <c r="AF2417" s="40">
        <f>_xll.qlCalendarAdvance(calendar,$AF2416,AD2417,,,trigger)</f>
        <v>56346</v>
      </c>
      <c r="AG2417" s="40">
        <f>_xll.qlInterestRateIndexMaturity($AA$21,AF2417,)</f>
        <v>56437</v>
      </c>
      <c r="AH2417" s="43" t="e">
        <f>_xll.qlTenorBasisValue(TenorBasis3M,AF2417,_xll.ohTrigger(trigger,$AA$36))</f>
        <v>#NUM!</v>
      </c>
      <c r="AI2417" s="90" t="e">
        <f>_xll.qlTenorBasisForwardRate(TenorBasis3M,AF2417,_xll.ohTrigger(trigger,$AA$36))</f>
        <v>#NUM!</v>
      </c>
      <c r="AJ2417" s="90">
        <f>_xll.qlIndexFixing($AA$21,$AE2417,TRUE,_xll.ohTrigger(trigger))</f>
        <v>1.4137631878553682E-2</v>
      </c>
      <c r="AK2417" s="43" t="e">
        <f>_xll.qlIndexFixing($AA$6,$AE2417,TRUE,trigger)</f>
        <v>#NUM!</v>
      </c>
      <c r="AL2417" s="45" t="e">
        <f t="shared" si="53"/>
        <v>#NUM!</v>
      </c>
    </row>
    <row r="2418" spans="30:38" x14ac:dyDescent="0.2">
      <c r="AD2418" s="122" t="s">
        <v>88</v>
      </c>
      <c r="AE2418" s="40">
        <f>_xll.qlInterestRateIndexFixingDate($AA$21,AF2418)</f>
        <v>56349</v>
      </c>
      <c r="AF2418" s="40">
        <f>_xll.qlCalendarAdvance(calendar,$AF2417,AD2418,,,trigger)</f>
        <v>56353</v>
      </c>
      <c r="AG2418" s="40">
        <f>_xll.qlInterestRateIndexMaturity($AA$21,AF2418,)</f>
        <v>56444</v>
      </c>
      <c r="AH2418" s="43" t="e">
        <f>_xll.qlTenorBasisValue(TenorBasis3M,AF2418,_xll.ohTrigger(trigger,$AA$36))</f>
        <v>#NUM!</v>
      </c>
      <c r="AI2418" s="90" t="e">
        <f>_xll.qlTenorBasisForwardRate(TenorBasis3M,AF2418,_xll.ohTrigger(trigger,$AA$36))</f>
        <v>#NUM!</v>
      </c>
      <c r="AJ2418" s="90">
        <f>_xll.qlIndexFixing($AA$21,$AE2418,TRUE,_xll.ohTrigger(trigger))</f>
        <v>1.4127658811561659E-2</v>
      </c>
      <c r="AK2418" s="43" t="e">
        <f>_xll.qlIndexFixing($AA$6,$AE2418,TRUE,trigger)</f>
        <v>#NUM!</v>
      </c>
      <c r="AL2418" s="45" t="e">
        <f t="shared" si="53"/>
        <v>#NUM!</v>
      </c>
    </row>
    <row r="2419" spans="30:38" x14ac:dyDescent="0.2">
      <c r="AD2419" s="122" t="s">
        <v>88</v>
      </c>
      <c r="AE2419" s="40">
        <f>_xll.qlInterestRateIndexFixingDate($AA$21,AF2419)</f>
        <v>56356</v>
      </c>
      <c r="AF2419" s="40">
        <f>_xll.qlCalendarAdvance(calendar,$AF2418,AD2419,,,trigger)</f>
        <v>56360</v>
      </c>
      <c r="AG2419" s="40">
        <f>_xll.qlInterestRateIndexMaturity($AA$21,AF2419,)</f>
        <v>56451</v>
      </c>
      <c r="AH2419" s="43" t="e">
        <f>_xll.qlTenorBasisValue(TenorBasis3M,AF2419,_xll.ohTrigger(trigger,$AA$36))</f>
        <v>#NUM!</v>
      </c>
      <c r="AI2419" s="90" t="e">
        <f>_xll.qlTenorBasisForwardRate(TenorBasis3M,AF2419,_xll.ohTrigger(trigger,$AA$36))</f>
        <v>#NUM!</v>
      </c>
      <c r="AJ2419" s="90">
        <f>_xll.qlIndexFixing($AA$21,$AE2419,TRUE,_xll.ohTrigger(trigger))</f>
        <v>1.4117653260863363E-2</v>
      </c>
      <c r="AK2419" s="43" t="e">
        <f>_xll.qlIndexFixing($AA$6,$AE2419,TRUE,trigger)</f>
        <v>#NUM!</v>
      </c>
      <c r="AL2419" s="45" t="e">
        <f t="shared" si="53"/>
        <v>#NUM!</v>
      </c>
    </row>
    <row r="2420" spans="30:38" x14ac:dyDescent="0.2">
      <c r="AD2420" s="122" t="s">
        <v>88</v>
      </c>
      <c r="AE2420" s="40">
        <f>_xll.qlInterestRateIndexFixingDate($AA$21,AF2420)</f>
        <v>56363</v>
      </c>
      <c r="AF2420" s="40">
        <f>_xll.qlCalendarAdvance(calendar,$AF2419,AD2420,,,trigger)</f>
        <v>56367</v>
      </c>
      <c r="AG2420" s="40">
        <f>_xll.qlInterestRateIndexMaturity($AA$21,AF2420,)</f>
        <v>56458</v>
      </c>
      <c r="AH2420" s="43" t="e">
        <f>_xll.qlTenorBasisValue(TenorBasis3M,AF2420,_xll.ohTrigger(trigger,$AA$36))</f>
        <v>#NUM!</v>
      </c>
      <c r="AI2420" s="90" t="e">
        <f>_xll.qlTenorBasisForwardRate(TenorBasis3M,AF2420,_xll.ohTrigger(trigger,$AA$36))</f>
        <v>#NUM!</v>
      </c>
      <c r="AJ2420" s="90">
        <f>_xll.qlIndexFixing($AA$21,$AE2420,TRUE,_xll.ohTrigger(trigger))</f>
        <v>1.4107615226702116E-2</v>
      </c>
      <c r="AK2420" s="43" t="e">
        <f>_xll.qlIndexFixing($AA$6,$AE2420,TRUE,trigger)</f>
        <v>#NUM!</v>
      </c>
      <c r="AL2420" s="45" t="e">
        <f t="shared" si="53"/>
        <v>#NUM!</v>
      </c>
    </row>
    <row r="2421" spans="30:38" x14ac:dyDescent="0.2">
      <c r="AD2421" s="122" t="s">
        <v>88</v>
      </c>
      <c r="AE2421" s="40">
        <f>_xll.qlInterestRateIndexFixingDate($AA$21,AF2421)</f>
        <v>56369</v>
      </c>
      <c r="AF2421" s="40">
        <f>_xll.qlCalendarAdvance(calendar,$AF2420,AD2421,,,trigger)</f>
        <v>56374</v>
      </c>
      <c r="AG2421" s="40">
        <f>_xll.qlInterestRateIndexMaturity($AA$21,AF2421,)</f>
        <v>56466</v>
      </c>
      <c r="AH2421" s="43" t="e">
        <f>_xll.qlTenorBasisValue(TenorBasis3M,AF2421,_xll.ohTrigger(trigger,$AA$36))</f>
        <v>#NUM!</v>
      </c>
      <c r="AI2421" s="90" t="e">
        <f>_xll.qlTenorBasisForwardRate(TenorBasis3M,AF2421,_xll.ohTrigger(trigger,$AA$36))</f>
        <v>#NUM!</v>
      </c>
      <c r="AJ2421" s="90">
        <f>_xll.qlIndexFixing($AA$21,$AE2421,TRUE,_xll.ohTrigger(trigger))</f>
        <v>1.4097094761722497E-2</v>
      </c>
      <c r="AK2421" s="43" t="e">
        <f>_xll.qlIndexFixing($AA$6,$AE2421,TRUE,trigger)</f>
        <v>#NUM!</v>
      </c>
      <c r="AL2421" s="45" t="e">
        <f t="shared" si="53"/>
        <v>#NUM!</v>
      </c>
    </row>
    <row r="2422" spans="30:38" x14ac:dyDescent="0.2">
      <c r="AD2422" s="122" t="s">
        <v>88</v>
      </c>
      <c r="AE2422" s="40">
        <f>_xll.qlInterestRateIndexFixingDate($AA$21,AF2422)</f>
        <v>56377</v>
      </c>
      <c r="AF2422" s="40">
        <f>_xll.qlCalendarAdvance(calendar,$AF2421,AD2422,,,trigger)</f>
        <v>56381</v>
      </c>
      <c r="AG2422" s="40">
        <f>_xll.qlInterestRateIndexMaturity($AA$21,AF2422,)</f>
        <v>56473</v>
      </c>
      <c r="AH2422" s="43" t="e">
        <f>_xll.qlTenorBasisValue(TenorBasis3M,AF2422,_xll.ohTrigger(trigger,$AA$36))</f>
        <v>#NUM!</v>
      </c>
      <c r="AI2422" s="90" t="e">
        <f>_xll.qlTenorBasisForwardRate(TenorBasis3M,AF2422,_xll.ohTrigger(trigger,$AA$36))</f>
        <v>#NUM!</v>
      </c>
      <c r="AJ2422" s="90">
        <f>_xll.qlIndexFixing($AA$21,$AE2422,TRUE,_xll.ohTrigger(trigger))</f>
        <v>1.4086989046321476E-2</v>
      </c>
      <c r="AK2422" s="43" t="e">
        <f>_xll.qlIndexFixing($AA$6,$AE2422,TRUE,trigger)</f>
        <v>#NUM!</v>
      </c>
      <c r="AL2422" s="45" t="e">
        <f t="shared" si="53"/>
        <v>#NUM!</v>
      </c>
    </row>
    <row r="2423" spans="30:38" x14ac:dyDescent="0.2">
      <c r="AD2423" s="122" t="s">
        <v>88</v>
      </c>
      <c r="AE2423" s="40">
        <f>_xll.qlInterestRateIndexFixingDate($AA$21,AF2423)</f>
        <v>56384</v>
      </c>
      <c r="AF2423" s="40">
        <f>_xll.qlCalendarAdvance(calendar,$AF2422,AD2423,,,trigger)</f>
        <v>56388</v>
      </c>
      <c r="AG2423" s="40">
        <f>_xll.qlInterestRateIndexMaturity($AA$21,AF2423,)</f>
        <v>56480</v>
      </c>
      <c r="AH2423" s="43" t="e">
        <f>_xll.qlTenorBasisValue(TenorBasis3M,AF2423,_xll.ohTrigger(trigger,$AA$36))</f>
        <v>#NUM!</v>
      </c>
      <c r="AI2423" s="90" t="e">
        <f>_xll.qlTenorBasisForwardRate(TenorBasis3M,AF2423,_xll.ohTrigger(trigger,$AA$36))</f>
        <v>#NUM!</v>
      </c>
      <c r="AJ2423" s="90">
        <f>_xll.qlIndexFixing($AA$21,$AE2423,TRUE,_xll.ohTrigger(trigger))</f>
        <v>1.4076850847234279E-2</v>
      </c>
      <c r="AK2423" s="43" t="e">
        <f>_xll.qlIndexFixing($AA$6,$AE2423,TRUE,trigger)</f>
        <v>#NUM!</v>
      </c>
      <c r="AL2423" s="45" t="e">
        <f t="shared" si="53"/>
        <v>#NUM!</v>
      </c>
    </row>
    <row r="2424" spans="30:38" x14ac:dyDescent="0.2">
      <c r="AD2424" s="122" t="s">
        <v>88</v>
      </c>
      <c r="AE2424" s="40">
        <f>_xll.qlInterestRateIndexFixingDate($AA$21,AF2424)</f>
        <v>56391</v>
      </c>
      <c r="AF2424" s="40">
        <f>_xll.qlCalendarAdvance(calendar,$AF2423,AD2424,,,trigger)</f>
        <v>56395</v>
      </c>
      <c r="AG2424" s="40">
        <f>_xll.qlInterestRateIndexMaturity($AA$21,AF2424,)</f>
        <v>56487</v>
      </c>
      <c r="AH2424" s="43" t="e">
        <f>_xll.qlTenorBasisValue(TenorBasis3M,AF2424,_xll.ohTrigger(trigger,$AA$36))</f>
        <v>#NUM!</v>
      </c>
      <c r="AI2424" s="90" t="e">
        <f>_xll.qlTenorBasisForwardRate(TenorBasis3M,AF2424,_xll.ohTrigger(trigger,$AA$36))</f>
        <v>#NUM!</v>
      </c>
      <c r="AJ2424" s="90">
        <f>_xll.qlIndexFixing($AA$21,$AE2424,TRUE,_xll.ohTrigger(trigger))</f>
        <v>1.4066680164711142E-2</v>
      </c>
      <c r="AK2424" s="43" t="e">
        <f>_xll.qlIndexFixing($AA$6,$AE2424,TRUE,trigger)</f>
        <v>#NUM!</v>
      </c>
      <c r="AL2424" s="45" t="e">
        <f t="shared" si="53"/>
        <v>#NUM!</v>
      </c>
    </row>
    <row r="2425" spans="30:38" x14ac:dyDescent="0.2">
      <c r="AD2425" s="122" t="s">
        <v>88</v>
      </c>
      <c r="AE2425" s="40">
        <f>_xll.qlInterestRateIndexFixingDate($AA$21,AF2425)</f>
        <v>56398</v>
      </c>
      <c r="AF2425" s="40">
        <f>_xll.qlCalendarAdvance(calendar,$AF2424,AD2425,,,trigger)</f>
        <v>56402</v>
      </c>
      <c r="AG2425" s="40">
        <f>_xll.qlInterestRateIndexMaturity($AA$21,AF2425,)</f>
        <v>56494</v>
      </c>
      <c r="AH2425" s="43" t="e">
        <f>_xll.qlTenorBasisValue(TenorBasis3M,AF2425,_xll.ohTrigger(trigger,$AA$36))</f>
        <v>#NUM!</v>
      </c>
      <c r="AI2425" s="90" t="e">
        <f>_xll.qlTenorBasisForwardRate(TenorBasis3M,AF2425,_xll.ohTrigger(trigger,$AA$36))</f>
        <v>#NUM!</v>
      </c>
      <c r="AJ2425" s="90">
        <f>_xll.qlIndexFixing($AA$21,$AE2425,TRUE,_xll.ohTrigger(trigger))</f>
        <v>1.4056476999004905E-2</v>
      </c>
      <c r="AK2425" s="43" t="e">
        <f>_xll.qlIndexFixing($AA$6,$AE2425,TRUE,trigger)</f>
        <v>#NUM!</v>
      </c>
      <c r="AL2425" s="45" t="e">
        <f t="shared" si="53"/>
        <v>#NUM!</v>
      </c>
    </row>
    <row r="2426" spans="30:38" x14ac:dyDescent="0.2">
      <c r="AD2426" s="122" t="s">
        <v>88</v>
      </c>
      <c r="AE2426" s="40">
        <f>_xll.qlInterestRateIndexFixingDate($AA$21,AF2426)</f>
        <v>56405</v>
      </c>
      <c r="AF2426" s="40">
        <f>_xll.qlCalendarAdvance(calendar,$AF2425,AD2426,,,trigger)</f>
        <v>56409</v>
      </c>
      <c r="AG2426" s="40">
        <f>_xll.qlInterestRateIndexMaturity($AA$21,AF2426,)</f>
        <v>56501</v>
      </c>
      <c r="AH2426" s="43" t="e">
        <f>_xll.qlTenorBasisValue(TenorBasis3M,AF2426,_xll.ohTrigger(trigger,$AA$36))</f>
        <v>#NUM!</v>
      </c>
      <c r="AI2426" s="90" t="e">
        <f>_xll.qlTenorBasisForwardRate(TenorBasis3M,AF2426,_xll.ohTrigger(trigger,$AA$36))</f>
        <v>#NUM!</v>
      </c>
      <c r="AJ2426" s="90">
        <f>_xll.qlIndexFixing($AA$21,$AE2426,TRUE,_xll.ohTrigger(trigger))</f>
        <v>1.4046241350368409E-2</v>
      </c>
      <c r="AK2426" s="43" t="e">
        <f>_xll.qlIndexFixing($AA$6,$AE2426,TRUE,trigger)</f>
        <v>#NUM!</v>
      </c>
      <c r="AL2426" s="45" t="e">
        <f t="shared" si="53"/>
        <v>#NUM!</v>
      </c>
    </row>
    <row r="2427" spans="30:38" x14ac:dyDescent="0.2">
      <c r="AD2427" s="122" t="s">
        <v>88</v>
      </c>
      <c r="AE2427" s="40">
        <f>_xll.qlInterestRateIndexFixingDate($AA$21,AF2427)</f>
        <v>56412</v>
      </c>
      <c r="AF2427" s="40">
        <f>_xll.qlCalendarAdvance(calendar,$AF2426,AD2427,,,trigger)</f>
        <v>56416</v>
      </c>
      <c r="AG2427" s="40">
        <f>_xll.qlInterestRateIndexMaturity($AA$21,AF2427,)</f>
        <v>56508</v>
      </c>
      <c r="AH2427" s="43" t="e">
        <f>_xll.qlTenorBasisValue(TenorBasis3M,AF2427,_xll.ohTrigger(trigger,$AA$36))</f>
        <v>#NUM!</v>
      </c>
      <c r="AI2427" s="90" t="e">
        <f>_xll.qlTenorBasisForwardRate(TenorBasis3M,AF2427,_xll.ohTrigger(trigger,$AA$36))</f>
        <v>#NUM!</v>
      </c>
      <c r="AJ2427" s="90">
        <f>_xll.qlIndexFixing($AA$21,$AE2427,TRUE,_xll.ohTrigger(trigger))</f>
        <v>1.4035973219055366E-2</v>
      </c>
      <c r="AK2427" s="43" t="e">
        <f>_xll.qlIndexFixing($AA$6,$AE2427,TRUE,trigger)</f>
        <v>#NUM!</v>
      </c>
      <c r="AL2427" s="45" t="e">
        <f t="shared" si="53"/>
        <v>#NUM!</v>
      </c>
    </row>
    <row r="2428" spans="30:38" x14ac:dyDescent="0.2">
      <c r="AD2428" s="122" t="s">
        <v>88</v>
      </c>
      <c r="AE2428" s="40">
        <f>_xll.qlInterestRateIndexFixingDate($AA$21,AF2428)</f>
        <v>56419</v>
      </c>
      <c r="AF2428" s="40">
        <f>_xll.qlCalendarAdvance(calendar,$AF2427,AD2428,,,trigger)</f>
        <v>56423</v>
      </c>
      <c r="AG2428" s="40">
        <f>_xll.qlInterestRateIndexMaturity($AA$21,AF2428,)</f>
        <v>56515</v>
      </c>
      <c r="AH2428" s="43" t="e">
        <f>_xll.qlTenorBasisValue(TenorBasis3M,AF2428,_xll.ohTrigger(trigger,$AA$36))</f>
        <v>#NUM!</v>
      </c>
      <c r="AI2428" s="90" t="e">
        <f>_xll.qlTenorBasisForwardRate(TenorBasis3M,AF2428,_xll.ohTrigger(trigger,$AA$36))</f>
        <v>#NUM!</v>
      </c>
      <c r="AJ2428" s="90">
        <f>_xll.qlIndexFixing($AA$21,$AE2428,TRUE,_xll.ohTrigger(trigger))</f>
        <v>1.4025672605323827E-2</v>
      </c>
      <c r="AK2428" s="43" t="e">
        <f>_xll.qlIndexFixing($AA$6,$AE2428,TRUE,trigger)</f>
        <v>#NUM!</v>
      </c>
      <c r="AL2428" s="45" t="e">
        <f t="shared" si="53"/>
        <v>#NUM!</v>
      </c>
    </row>
    <row r="2429" spans="30:38" x14ac:dyDescent="0.2">
      <c r="AD2429" s="122" t="s">
        <v>88</v>
      </c>
      <c r="AE2429" s="40">
        <f>_xll.qlInterestRateIndexFixingDate($AA$21,AF2429)</f>
        <v>56426</v>
      </c>
      <c r="AF2429" s="40">
        <f>_xll.qlCalendarAdvance(calendar,$AF2428,AD2429,,,trigger)</f>
        <v>56430</v>
      </c>
      <c r="AG2429" s="40">
        <f>_xll.qlInterestRateIndexMaturity($AA$21,AF2429,)</f>
        <v>56522</v>
      </c>
      <c r="AH2429" s="43" t="e">
        <f>_xll.qlTenorBasisValue(TenorBasis3M,AF2429,_xll.ohTrigger(trigger,$AA$36))</f>
        <v>#NUM!</v>
      </c>
      <c r="AI2429" s="90" t="e">
        <f>_xll.qlTenorBasisForwardRate(TenorBasis3M,AF2429,_xll.ohTrigger(trigger,$AA$36))</f>
        <v>#NUM!</v>
      </c>
      <c r="AJ2429" s="90">
        <f>_xll.qlIndexFixing($AA$21,$AE2429,TRUE,_xll.ohTrigger(trigger))</f>
        <v>1.4015339509424029E-2</v>
      </c>
      <c r="AK2429" s="43" t="e">
        <f>_xll.qlIndexFixing($AA$6,$AE2429,TRUE,trigger)</f>
        <v>#NUM!</v>
      </c>
      <c r="AL2429" s="45" t="e">
        <f t="shared" si="53"/>
        <v>#NUM!</v>
      </c>
    </row>
    <row r="2430" spans="30:38" x14ac:dyDescent="0.2">
      <c r="AD2430" s="122" t="s">
        <v>88</v>
      </c>
      <c r="AE2430" s="40">
        <f>_xll.qlInterestRateIndexFixingDate($AA$21,AF2430)</f>
        <v>56433</v>
      </c>
      <c r="AF2430" s="40">
        <f>_xll.qlCalendarAdvance(calendar,$AF2429,AD2430,,,trigger)</f>
        <v>56437</v>
      </c>
      <c r="AG2430" s="40">
        <f>_xll.qlInterestRateIndexMaturity($AA$21,AF2430,)</f>
        <v>56529</v>
      </c>
      <c r="AH2430" s="43" t="e">
        <f>_xll.qlTenorBasisValue(TenorBasis3M,AF2430,_xll.ohTrigger(trigger,$AA$36))</f>
        <v>#NUM!</v>
      </c>
      <c r="AI2430" s="90" t="e">
        <f>_xll.qlTenorBasisForwardRate(TenorBasis3M,AF2430,_xll.ohTrigger(trigger,$AA$36))</f>
        <v>#NUM!</v>
      </c>
      <c r="AJ2430" s="90">
        <f>_xll.qlIndexFixing($AA$21,$AE2430,TRUE,_xll.ohTrigger(trigger))</f>
        <v>1.4004973931616633E-2</v>
      </c>
      <c r="AK2430" s="43" t="e">
        <f>_xll.qlIndexFixing($AA$6,$AE2430,TRUE,trigger)</f>
        <v>#NUM!</v>
      </c>
      <c r="AL2430" s="45" t="e">
        <f t="shared" si="53"/>
        <v>#NUM!</v>
      </c>
    </row>
    <row r="2431" spans="30:38" x14ac:dyDescent="0.2">
      <c r="AD2431" s="122" t="s">
        <v>88</v>
      </c>
      <c r="AE2431" s="40">
        <f>_xll.qlInterestRateIndexFixingDate($AA$21,AF2431)</f>
        <v>56440</v>
      </c>
      <c r="AF2431" s="40">
        <f>_xll.qlCalendarAdvance(calendar,$AF2430,AD2431,,,trigger)</f>
        <v>56444</v>
      </c>
      <c r="AG2431" s="40">
        <f>_xll.qlInterestRateIndexMaturity($AA$21,AF2431,)</f>
        <v>56536</v>
      </c>
      <c r="AH2431" s="43" t="e">
        <f>_xll.qlTenorBasisValue(TenorBasis3M,AF2431,_xll.ohTrigger(trigger,$AA$36))</f>
        <v>#NUM!</v>
      </c>
      <c r="AI2431" s="90" t="e">
        <f>_xll.qlTenorBasisForwardRate(TenorBasis3M,AF2431,_xll.ohTrigger(trigger,$AA$36))</f>
        <v>#NUM!</v>
      </c>
      <c r="AJ2431" s="90">
        <f>_xll.qlIndexFixing($AA$21,$AE2431,TRUE,_xll.ohTrigger(trigger))</f>
        <v>1.3994575872158825E-2</v>
      </c>
      <c r="AK2431" s="43" t="e">
        <f>_xll.qlIndexFixing($AA$6,$AE2431,TRUE,trigger)</f>
        <v>#NUM!</v>
      </c>
      <c r="AL2431" s="45" t="e">
        <f t="shared" si="53"/>
        <v>#NUM!</v>
      </c>
    </row>
    <row r="2432" spans="30:38" x14ac:dyDescent="0.2">
      <c r="AD2432" s="122" t="s">
        <v>88</v>
      </c>
      <c r="AE2432" s="40">
        <f>_xll.qlInterestRateIndexFixingDate($AA$21,AF2432)</f>
        <v>56447</v>
      </c>
      <c r="AF2432" s="40">
        <f>_xll.qlCalendarAdvance(calendar,$AF2431,AD2432,,,trigger)</f>
        <v>56451</v>
      </c>
      <c r="AG2432" s="40">
        <f>_xll.qlInterestRateIndexMaturity($AA$21,AF2432,)</f>
        <v>56543</v>
      </c>
      <c r="AH2432" s="43" t="e">
        <f>_xll.qlTenorBasisValue(TenorBasis3M,AF2432,_xll.ohTrigger(trigger,$AA$36))</f>
        <v>#NUM!</v>
      </c>
      <c r="AI2432" s="90" t="e">
        <f>_xll.qlTenorBasisForwardRate(TenorBasis3M,AF2432,_xll.ohTrigger(trigger,$AA$36))</f>
        <v>#NUM!</v>
      </c>
      <c r="AJ2432" s="90">
        <f>_xll.qlIndexFixing($AA$21,$AE2432,TRUE,_xll.ohTrigger(trigger))</f>
        <v>1.3984145331307788E-2</v>
      </c>
      <c r="AK2432" s="43" t="e">
        <f>_xll.qlIndexFixing($AA$6,$AE2432,TRUE,trigger)</f>
        <v>#NUM!</v>
      </c>
      <c r="AL2432" s="45" t="e">
        <f t="shared" si="53"/>
        <v>#NUM!</v>
      </c>
    </row>
    <row r="2433" spans="30:38" x14ac:dyDescent="0.2">
      <c r="AD2433" s="122" t="s">
        <v>88</v>
      </c>
      <c r="AE2433" s="40">
        <f>_xll.qlInterestRateIndexFixingDate($AA$21,AF2433)</f>
        <v>56454</v>
      </c>
      <c r="AF2433" s="40">
        <f>_xll.qlCalendarAdvance(calendar,$AF2432,AD2433,,,trigger)</f>
        <v>56458</v>
      </c>
      <c r="AG2433" s="40">
        <f>_xll.qlInterestRateIndexMaturity($AA$21,AF2433,)</f>
        <v>56550</v>
      </c>
      <c r="AH2433" s="43" t="e">
        <f>_xll.qlTenorBasisValue(TenorBasis3M,AF2433,_xll.ohTrigger(trigger,$AA$36))</f>
        <v>#NUM!</v>
      </c>
      <c r="AI2433" s="90" t="e">
        <f>_xll.qlTenorBasisForwardRate(TenorBasis3M,AF2433,_xll.ohTrigger(trigger,$AA$36))</f>
        <v>#NUM!</v>
      </c>
      <c r="AJ2433" s="90">
        <f>_xll.qlIndexFixing($AA$21,$AE2433,TRUE,_xll.ohTrigger(trigger))</f>
        <v>1.3973682309321578E-2</v>
      </c>
      <c r="AK2433" s="43" t="e">
        <f>_xll.qlIndexFixing($AA$6,$AE2433,TRUE,trigger)</f>
        <v>#NUM!</v>
      </c>
      <c r="AL2433" s="45" t="e">
        <f t="shared" si="53"/>
        <v>#NUM!</v>
      </c>
    </row>
    <row r="2434" spans="30:38" x14ac:dyDescent="0.2">
      <c r="AD2434" s="122" t="s">
        <v>88</v>
      </c>
      <c r="AE2434" s="40">
        <f>_xll.qlInterestRateIndexFixingDate($AA$21,AF2434)</f>
        <v>56461</v>
      </c>
      <c r="AF2434" s="40">
        <f>_xll.qlCalendarAdvance(calendar,$AF2433,AD2434,,,trigger)</f>
        <v>56465</v>
      </c>
      <c r="AG2434" s="40">
        <f>_xll.qlInterestRateIndexMaturity($AA$21,AF2434,)</f>
        <v>56557</v>
      </c>
      <c r="AH2434" s="43" t="e">
        <f>_xll.qlTenorBasisValue(TenorBasis3M,AF2434,_xll.ohTrigger(trigger,$AA$36))</f>
        <v>#NUM!</v>
      </c>
      <c r="AI2434" s="90" t="e">
        <f>_xll.qlTenorBasisForwardRate(TenorBasis3M,AF2434,_xll.ohTrigger(trigger,$AA$36))</f>
        <v>#NUM!</v>
      </c>
      <c r="AJ2434" s="90">
        <f>_xll.qlIndexFixing($AA$21,$AE2434,TRUE,_xll.ohTrigger(trigger))</f>
        <v>1.3963186806462595E-2</v>
      </c>
      <c r="AK2434" s="43" t="e">
        <f>_xll.qlIndexFixing($AA$6,$AE2434,TRUE,trigger)</f>
        <v>#NUM!</v>
      </c>
      <c r="AL2434" s="45" t="e">
        <f t="shared" si="53"/>
        <v>#NUM!</v>
      </c>
    </row>
    <row r="2435" spans="30:38" x14ac:dyDescent="0.2">
      <c r="AD2435" s="122" t="s">
        <v>88</v>
      </c>
      <c r="AE2435" s="40">
        <f>_xll.qlInterestRateIndexFixingDate($AA$21,AF2435)</f>
        <v>56468</v>
      </c>
      <c r="AF2435" s="40">
        <f>_xll.qlCalendarAdvance(calendar,$AF2434,AD2435,,,trigger)</f>
        <v>56472</v>
      </c>
      <c r="AG2435" s="40">
        <f>_xll.qlInterestRateIndexMaturity($AA$21,AF2435,)</f>
        <v>56564</v>
      </c>
      <c r="AH2435" s="43" t="e">
        <f>_xll.qlTenorBasisValue(TenorBasis3M,AF2435,_xll.ohTrigger(trigger,$AA$36))</f>
        <v>#NUM!</v>
      </c>
      <c r="AI2435" s="90" t="e">
        <f>_xll.qlTenorBasisForwardRate(TenorBasis3M,AF2435,_xll.ohTrigger(trigger,$AA$36))</f>
        <v>#NUM!</v>
      </c>
      <c r="AJ2435" s="90">
        <f>_xll.qlIndexFixing($AA$21,$AE2435,TRUE,_xll.ohTrigger(trigger))</f>
        <v>1.3952658822988892E-2</v>
      </c>
      <c r="AK2435" s="43" t="e">
        <f>_xll.qlIndexFixing($AA$6,$AE2435,TRUE,trigger)</f>
        <v>#NUM!</v>
      </c>
      <c r="AL2435" s="45" t="e">
        <f t="shared" si="53"/>
        <v>#NUM!</v>
      </c>
    </row>
    <row r="2436" spans="30:38" x14ac:dyDescent="0.2">
      <c r="AD2436" s="122" t="s">
        <v>88</v>
      </c>
      <c r="AE2436" s="40">
        <f>_xll.qlInterestRateIndexFixingDate($AA$21,AF2436)</f>
        <v>56475</v>
      </c>
      <c r="AF2436" s="40">
        <f>_xll.qlCalendarAdvance(calendar,$AF2435,AD2436,,,trigger)</f>
        <v>56479</v>
      </c>
      <c r="AG2436" s="40">
        <f>_xll.qlInterestRateIndexMaturity($AA$21,AF2436,)</f>
        <v>56571</v>
      </c>
      <c r="AH2436" s="43" t="e">
        <f>_xll.qlTenorBasisValue(TenorBasis3M,AF2436,_xll.ohTrigger(trigger,$AA$36))</f>
        <v>#NUM!</v>
      </c>
      <c r="AI2436" s="90" t="e">
        <f>_xll.qlTenorBasisForwardRate(TenorBasis3M,AF2436,_xll.ohTrigger(trigger,$AA$36))</f>
        <v>#NUM!</v>
      </c>
      <c r="AJ2436" s="90">
        <f>_xll.qlIndexFixing($AA$21,$AE2436,TRUE,_xll.ohTrigger(trigger))</f>
        <v>1.3942098359162E-2</v>
      </c>
      <c r="AK2436" s="43" t="e">
        <f>_xll.qlIndexFixing($AA$6,$AE2436,TRUE,trigger)</f>
        <v>#NUM!</v>
      </c>
      <c r="AL2436" s="45" t="e">
        <f t="shared" ref="AL2436:AL2499" si="54">(AJ2436-AK2436)*10000</f>
        <v>#NUM!</v>
      </c>
    </row>
    <row r="2437" spans="30:38" x14ac:dyDescent="0.2">
      <c r="AD2437" s="122" t="s">
        <v>88</v>
      </c>
      <c r="AE2437" s="40">
        <f>_xll.qlInterestRateIndexFixingDate($AA$21,AF2437)</f>
        <v>56482</v>
      </c>
      <c r="AF2437" s="40">
        <f>_xll.qlCalendarAdvance(calendar,$AF2436,AD2437,,,trigger)</f>
        <v>56486</v>
      </c>
      <c r="AG2437" s="40">
        <f>_xll.qlInterestRateIndexMaturity($AA$21,AF2437,)</f>
        <v>56578</v>
      </c>
      <c r="AH2437" s="43" t="e">
        <f>_xll.qlTenorBasisValue(TenorBasis3M,AF2437,_xll.ohTrigger(trigger,$AA$36))</f>
        <v>#NUM!</v>
      </c>
      <c r="AI2437" s="90" t="e">
        <f>_xll.qlTenorBasisForwardRate(TenorBasis3M,AF2437,_xll.ohTrigger(trigger,$AA$36))</f>
        <v>#NUM!</v>
      </c>
      <c r="AJ2437" s="90">
        <f>_xll.qlIndexFixing($AA$21,$AE2437,TRUE,_xll.ohTrigger(trigger))</f>
        <v>1.3931505415246055E-2</v>
      </c>
      <c r="AK2437" s="43" t="e">
        <f>_xll.qlIndexFixing($AA$6,$AE2437,TRUE,trigger)</f>
        <v>#NUM!</v>
      </c>
      <c r="AL2437" s="45" t="e">
        <f t="shared" si="54"/>
        <v>#NUM!</v>
      </c>
    </row>
    <row r="2438" spans="30:38" x14ac:dyDescent="0.2">
      <c r="AD2438" s="122" t="s">
        <v>88</v>
      </c>
      <c r="AE2438" s="40">
        <f>_xll.qlInterestRateIndexFixingDate($AA$21,AF2438)</f>
        <v>56489</v>
      </c>
      <c r="AF2438" s="40">
        <f>_xll.qlCalendarAdvance(calendar,$AF2437,AD2438,,,trigger)</f>
        <v>56493</v>
      </c>
      <c r="AG2438" s="40">
        <f>_xll.qlInterestRateIndexMaturity($AA$21,AF2438,)</f>
        <v>56584</v>
      </c>
      <c r="AH2438" s="43" t="e">
        <f>_xll.qlTenorBasisValue(TenorBasis3M,AF2438,_xll.ohTrigger(trigger,$AA$36))</f>
        <v>#NUM!</v>
      </c>
      <c r="AI2438" s="90" t="e">
        <f>_xll.qlTenorBasisForwardRate(TenorBasis3M,AF2438,_xll.ohTrigger(trigger,$AA$36))</f>
        <v>#NUM!</v>
      </c>
      <c r="AJ2438" s="90">
        <f>_xll.qlIndexFixing($AA$21,$AE2438,TRUE,_xll.ohTrigger(trigger))</f>
        <v>1.3921376224688508E-2</v>
      </c>
      <c r="AK2438" s="43" t="e">
        <f>_xll.qlIndexFixing($AA$6,$AE2438,TRUE,trigger)</f>
        <v>#NUM!</v>
      </c>
      <c r="AL2438" s="45" t="e">
        <f t="shared" si="54"/>
        <v>#NUM!</v>
      </c>
    </row>
    <row r="2439" spans="30:38" x14ac:dyDescent="0.2">
      <c r="AD2439" s="122" t="s">
        <v>88</v>
      </c>
      <c r="AE2439" s="40">
        <f>_xll.qlInterestRateIndexFixingDate($AA$21,AF2439)</f>
        <v>56496</v>
      </c>
      <c r="AF2439" s="40">
        <f>_xll.qlCalendarAdvance(calendar,$AF2438,AD2439,,,trigger)</f>
        <v>56500</v>
      </c>
      <c r="AG2439" s="40">
        <f>_xll.qlInterestRateIndexMaturity($AA$21,AF2439,)</f>
        <v>56591</v>
      </c>
      <c r="AH2439" s="43" t="e">
        <f>_xll.qlTenorBasisValue(TenorBasis3M,AF2439,_xll.ohTrigger(trigger,$AA$36))</f>
        <v>#NUM!</v>
      </c>
      <c r="AI2439" s="90" t="e">
        <f>_xll.qlTenorBasisForwardRate(TenorBasis3M,AF2439,_xll.ohTrigger(trigger,$AA$36))</f>
        <v>#NUM!</v>
      </c>
      <c r="AJ2439" s="90">
        <f>_xll.qlIndexFixing($AA$21,$AE2439,TRUE,_xll.ohTrigger(trigger))</f>
        <v>1.391072105249779E-2</v>
      </c>
      <c r="AK2439" s="43" t="e">
        <f>_xll.qlIndexFixing($AA$6,$AE2439,TRUE,trigger)</f>
        <v>#NUM!</v>
      </c>
      <c r="AL2439" s="45" t="e">
        <f t="shared" si="54"/>
        <v>#NUM!</v>
      </c>
    </row>
    <row r="2440" spans="30:38" x14ac:dyDescent="0.2">
      <c r="AD2440" s="122" t="s">
        <v>88</v>
      </c>
      <c r="AE2440" s="40">
        <f>_xll.qlInterestRateIndexFixingDate($AA$21,AF2440)</f>
        <v>56503</v>
      </c>
      <c r="AF2440" s="40">
        <f>_xll.qlCalendarAdvance(calendar,$AF2439,AD2440,,,trigger)</f>
        <v>56507</v>
      </c>
      <c r="AG2440" s="40">
        <f>_xll.qlInterestRateIndexMaturity($AA$21,AF2440,)</f>
        <v>56598</v>
      </c>
      <c r="AH2440" s="43" t="e">
        <f>_xll.qlTenorBasisValue(TenorBasis3M,AF2440,_xll.ohTrigger(trigger,$AA$36))</f>
        <v>#NUM!</v>
      </c>
      <c r="AI2440" s="90" t="e">
        <f>_xll.qlTenorBasisForwardRate(TenorBasis3M,AF2440,_xll.ohTrigger(trigger,$AA$36))</f>
        <v>#NUM!</v>
      </c>
      <c r="AJ2440" s="90">
        <f>_xll.qlIndexFixing($AA$21,$AE2440,TRUE,_xll.ohTrigger(trigger))</f>
        <v>1.3900033401923131E-2</v>
      </c>
      <c r="AK2440" s="43" t="e">
        <f>_xll.qlIndexFixing($AA$6,$AE2440,TRUE,trigger)</f>
        <v>#NUM!</v>
      </c>
      <c r="AL2440" s="45" t="e">
        <f t="shared" si="54"/>
        <v>#NUM!</v>
      </c>
    </row>
    <row r="2441" spans="30:38" x14ac:dyDescent="0.2">
      <c r="AD2441" s="122" t="s">
        <v>88</v>
      </c>
      <c r="AE2441" s="40">
        <f>_xll.qlInterestRateIndexFixingDate($AA$21,AF2441)</f>
        <v>56510</v>
      </c>
      <c r="AF2441" s="40">
        <f>_xll.qlCalendarAdvance(calendar,$AF2440,AD2441,,,trigger)</f>
        <v>56514</v>
      </c>
      <c r="AG2441" s="40">
        <f>_xll.qlInterestRateIndexMaturity($AA$21,AF2441,)</f>
        <v>56605</v>
      </c>
      <c r="AH2441" s="43" t="e">
        <f>_xll.qlTenorBasisValue(TenorBasis3M,AF2441,_xll.ohTrigger(trigger,$AA$36))</f>
        <v>#NUM!</v>
      </c>
      <c r="AI2441" s="90" t="e">
        <f>_xll.qlTenorBasisForwardRate(TenorBasis3M,AF2441,_xll.ohTrigger(trigger,$AA$36))</f>
        <v>#NUM!</v>
      </c>
      <c r="AJ2441" s="90">
        <f>_xll.qlIndexFixing($AA$21,$AE2441,TRUE,_xll.ohTrigger(trigger))</f>
        <v>1.388931327323421E-2</v>
      </c>
      <c r="AK2441" s="43" t="e">
        <f>_xll.qlIndexFixing($AA$6,$AE2441,TRUE,trigger)</f>
        <v>#NUM!</v>
      </c>
      <c r="AL2441" s="45" t="e">
        <f t="shared" si="54"/>
        <v>#NUM!</v>
      </c>
    </row>
    <row r="2442" spans="30:38" x14ac:dyDescent="0.2">
      <c r="AD2442" s="122" t="s">
        <v>88</v>
      </c>
      <c r="AE2442" s="40">
        <f>_xll.qlInterestRateIndexFixingDate($AA$21,AF2442)</f>
        <v>56517</v>
      </c>
      <c r="AF2442" s="40">
        <f>_xll.qlCalendarAdvance(calendar,$AF2441,AD2442,,,trigger)</f>
        <v>56521</v>
      </c>
      <c r="AG2442" s="40">
        <f>_xll.qlInterestRateIndexMaturity($AA$21,AF2442,)</f>
        <v>56612</v>
      </c>
      <c r="AH2442" s="43" t="e">
        <f>_xll.qlTenorBasisValue(TenorBasis3M,AF2442,_xll.ohTrigger(trigger,$AA$36))</f>
        <v>#NUM!</v>
      </c>
      <c r="AI2442" s="90" t="e">
        <f>_xll.qlTenorBasisForwardRate(TenorBasis3M,AF2442,_xll.ohTrigger(trigger,$AA$36))</f>
        <v>#NUM!</v>
      </c>
      <c r="AJ2442" s="90">
        <f>_xll.qlIndexFixing($AA$21,$AE2442,TRUE,_xll.ohTrigger(trigger))</f>
        <v>1.3878560666688401E-2</v>
      </c>
      <c r="AK2442" s="43" t="e">
        <f>_xll.qlIndexFixing($AA$6,$AE2442,TRUE,trigger)</f>
        <v>#NUM!</v>
      </c>
      <c r="AL2442" s="45" t="e">
        <f t="shared" si="54"/>
        <v>#NUM!</v>
      </c>
    </row>
    <row r="2443" spans="30:38" x14ac:dyDescent="0.2">
      <c r="AD2443" s="122" t="s">
        <v>88</v>
      </c>
      <c r="AE2443" s="40">
        <f>_xll.qlInterestRateIndexFixingDate($AA$21,AF2443)</f>
        <v>56524</v>
      </c>
      <c r="AF2443" s="40">
        <f>_xll.qlCalendarAdvance(calendar,$AF2442,AD2443,,,trigger)</f>
        <v>56528</v>
      </c>
      <c r="AG2443" s="40">
        <f>_xll.qlInterestRateIndexMaturity($AA$21,AF2443,)</f>
        <v>56620</v>
      </c>
      <c r="AH2443" s="43" t="e">
        <f>_xll.qlTenorBasisValue(TenorBasis3M,AF2443,_xll.ohTrigger(trigger,$AA$36))</f>
        <v>#NUM!</v>
      </c>
      <c r="AI2443" s="90" t="e">
        <f>_xll.qlTenorBasisForwardRate(TenorBasis3M,AF2443,_xll.ohTrigger(trigger,$AA$36))</f>
        <v>#NUM!</v>
      </c>
      <c r="AJ2443" s="90">
        <f>_xll.qlIndexFixing($AA$21,$AE2443,TRUE,_xll.ohTrigger(trigger))</f>
        <v>1.3867265684636289E-2</v>
      </c>
      <c r="AK2443" s="43" t="e">
        <f>_xll.qlIndexFixing($AA$6,$AE2443,TRUE,trigger)</f>
        <v>#NUM!</v>
      </c>
      <c r="AL2443" s="45" t="e">
        <f t="shared" si="54"/>
        <v>#NUM!</v>
      </c>
    </row>
    <row r="2444" spans="30:38" x14ac:dyDescent="0.2">
      <c r="AD2444" s="122" t="s">
        <v>88</v>
      </c>
      <c r="AE2444" s="40">
        <f>_xll.qlInterestRateIndexFixingDate($AA$21,AF2444)</f>
        <v>56531</v>
      </c>
      <c r="AF2444" s="40">
        <f>_xll.qlCalendarAdvance(calendar,$AF2443,AD2444,,,trigger)</f>
        <v>56535</v>
      </c>
      <c r="AG2444" s="40">
        <f>_xll.qlInterestRateIndexMaturity($AA$21,AF2444,)</f>
        <v>56627</v>
      </c>
      <c r="AH2444" s="43" t="e">
        <f>_xll.qlTenorBasisValue(TenorBasis3M,AF2444,_xll.ohTrigger(trigger,$AA$36))</f>
        <v>#NUM!</v>
      </c>
      <c r="AI2444" s="90" t="e">
        <f>_xll.qlTenorBasisForwardRate(TenorBasis3M,AF2444,_xll.ohTrigger(trigger,$AA$36))</f>
        <v>#NUM!</v>
      </c>
      <c r="AJ2444" s="90">
        <f>_xll.qlIndexFixing($AA$21,$AE2444,TRUE,_xll.ohTrigger(trigger))</f>
        <v>1.3856445387498877E-2</v>
      </c>
      <c r="AK2444" s="43" t="e">
        <f>_xll.qlIndexFixing($AA$6,$AE2444,TRUE,trigger)</f>
        <v>#NUM!</v>
      </c>
      <c r="AL2444" s="45" t="e">
        <f t="shared" si="54"/>
        <v>#NUM!</v>
      </c>
    </row>
    <row r="2445" spans="30:38" x14ac:dyDescent="0.2">
      <c r="AD2445" s="122" t="s">
        <v>88</v>
      </c>
      <c r="AE2445" s="40">
        <f>_xll.qlInterestRateIndexFixingDate($AA$21,AF2445)</f>
        <v>56538</v>
      </c>
      <c r="AF2445" s="40">
        <f>_xll.qlCalendarAdvance(calendar,$AF2444,AD2445,,,trigger)</f>
        <v>56542</v>
      </c>
      <c r="AG2445" s="40">
        <f>_xll.qlInterestRateIndexMaturity($AA$21,AF2445,)</f>
        <v>56634</v>
      </c>
      <c r="AH2445" s="43" t="e">
        <f>_xll.qlTenorBasisValue(TenorBasis3M,AF2445,_xll.ohTrigger(trigger,$AA$36))</f>
        <v>#NUM!</v>
      </c>
      <c r="AI2445" s="90" t="e">
        <f>_xll.qlTenorBasisForwardRate(TenorBasis3M,AF2445,_xll.ohTrigger(trigger,$AA$36))</f>
        <v>#NUM!</v>
      </c>
      <c r="AJ2445" s="90">
        <f>_xll.qlIndexFixing($AA$21,$AE2445,TRUE,_xll.ohTrigger(trigger))</f>
        <v>1.3845592612395931E-2</v>
      </c>
      <c r="AK2445" s="43" t="e">
        <f>_xll.qlIndexFixing($AA$6,$AE2445,TRUE,trigger)</f>
        <v>#NUM!</v>
      </c>
      <c r="AL2445" s="45" t="e">
        <f t="shared" si="54"/>
        <v>#NUM!</v>
      </c>
    </row>
    <row r="2446" spans="30:38" x14ac:dyDescent="0.2">
      <c r="AD2446" s="122" t="s">
        <v>88</v>
      </c>
      <c r="AE2446" s="40">
        <f>_xll.qlInterestRateIndexFixingDate($AA$21,AF2446)</f>
        <v>56545</v>
      </c>
      <c r="AF2446" s="40">
        <f>_xll.qlCalendarAdvance(calendar,$AF2445,AD2446,,,trigger)</f>
        <v>56549</v>
      </c>
      <c r="AG2446" s="40">
        <f>_xll.qlInterestRateIndexMaturity($AA$21,AF2446,)</f>
        <v>56641</v>
      </c>
      <c r="AH2446" s="43" t="e">
        <f>_xll.qlTenorBasisValue(TenorBasis3M,AF2446,_xll.ohTrigger(trigger,$AA$36))</f>
        <v>#NUM!</v>
      </c>
      <c r="AI2446" s="90" t="e">
        <f>_xll.qlTenorBasisForwardRate(TenorBasis3M,AF2446,_xll.ohTrigger(trigger,$AA$36))</f>
        <v>#NUM!</v>
      </c>
      <c r="AJ2446" s="90">
        <f>_xll.qlIndexFixing($AA$21,$AE2446,TRUE,_xll.ohTrigger(trigger))</f>
        <v>1.3834707359598537E-2</v>
      </c>
      <c r="AK2446" s="43" t="e">
        <f>_xll.qlIndexFixing($AA$6,$AE2446,TRUE,trigger)</f>
        <v>#NUM!</v>
      </c>
      <c r="AL2446" s="45" t="e">
        <f t="shared" si="54"/>
        <v>#NUM!</v>
      </c>
    </row>
    <row r="2447" spans="30:38" x14ac:dyDescent="0.2">
      <c r="AD2447" s="122" t="s">
        <v>88</v>
      </c>
      <c r="AE2447" s="40">
        <f>_xll.qlInterestRateIndexFixingDate($AA$21,AF2447)</f>
        <v>56552</v>
      </c>
      <c r="AF2447" s="40">
        <f>_xll.qlCalendarAdvance(calendar,$AF2446,AD2447,,,trigger)</f>
        <v>56556</v>
      </c>
      <c r="AG2447" s="40">
        <f>_xll.qlInterestRateIndexMaturity($AA$21,AF2447,)</f>
        <v>56648</v>
      </c>
      <c r="AH2447" s="43" t="e">
        <f>_xll.qlTenorBasisValue(TenorBasis3M,AF2447,_xll.ohTrigger(trigger,$AA$36))</f>
        <v>#NUM!</v>
      </c>
      <c r="AI2447" s="90" t="e">
        <f>_xll.qlTenorBasisForwardRate(TenorBasis3M,AF2447,_xll.ohTrigger(trigger,$AA$36))</f>
        <v>#NUM!</v>
      </c>
      <c r="AJ2447" s="90">
        <f>_xll.qlIndexFixing($AA$21,$AE2447,TRUE,_xll.ohTrigger(trigger))</f>
        <v>1.3823789629377784E-2</v>
      </c>
      <c r="AK2447" s="43" t="e">
        <f>_xll.qlIndexFixing($AA$6,$AE2447,TRUE,trigger)</f>
        <v>#NUM!</v>
      </c>
      <c r="AL2447" s="45" t="e">
        <f t="shared" si="54"/>
        <v>#NUM!</v>
      </c>
    </row>
    <row r="2448" spans="30:38" x14ac:dyDescent="0.2">
      <c r="AD2448" s="122" t="s">
        <v>88</v>
      </c>
      <c r="AE2448" s="40">
        <f>_xll.qlInterestRateIndexFixingDate($AA$21,AF2448)</f>
        <v>56559</v>
      </c>
      <c r="AF2448" s="40">
        <f>_xll.qlCalendarAdvance(calendar,$AF2447,AD2448,,,trigger)</f>
        <v>56563</v>
      </c>
      <c r="AG2448" s="40">
        <f>_xll.qlInterestRateIndexMaturity($AA$21,AF2448,)</f>
        <v>56655</v>
      </c>
      <c r="AH2448" s="43" t="e">
        <f>_xll.qlTenorBasisValue(TenorBasis3M,AF2448,_xll.ohTrigger(trigger,$AA$36))</f>
        <v>#NUM!</v>
      </c>
      <c r="AI2448" s="90" t="e">
        <f>_xll.qlTenorBasisForwardRate(TenorBasis3M,AF2448,_xll.ohTrigger(trigger,$AA$36))</f>
        <v>#NUM!</v>
      </c>
      <c r="AJ2448" s="90">
        <f>_xll.qlIndexFixing($AA$21,$AE2448,TRUE,_xll.ohTrigger(trigger))</f>
        <v>1.3812839422003891E-2</v>
      </c>
      <c r="AK2448" s="43" t="e">
        <f>_xll.qlIndexFixing($AA$6,$AE2448,TRUE,trigger)</f>
        <v>#NUM!</v>
      </c>
      <c r="AL2448" s="45" t="e">
        <f t="shared" si="54"/>
        <v>#NUM!</v>
      </c>
    </row>
    <row r="2449" spans="30:38" x14ac:dyDescent="0.2">
      <c r="AD2449" s="122" t="s">
        <v>88</v>
      </c>
      <c r="AE2449" s="40">
        <f>_xll.qlInterestRateIndexFixingDate($AA$21,AF2449)</f>
        <v>56566</v>
      </c>
      <c r="AF2449" s="40">
        <f>_xll.qlCalendarAdvance(calendar,$AF2448,AD2449,,,trigger)</f>
        <v>56570</v>
      </c>
      <c r="AG2449" s="40">
        <f>_xll.qlInterestRateIndexMaturity($AA$21,AF2449,)</f>
        <v>56662</v>
      </c>
      <c r="AH2449" s="43" t="e">
        <f>_xll.qlTenorBasisValue(TenorBasis3M,AF2449,_xll.ohTrigger(trigger,$AA$36))</f>
        <v>#NUM!</v>
      </c>
      <c r="AI2449" s="90" t="e">
        <f>_xll.qlTenorBasisForwardRate(TenorBasis3M,AF2449,_xll.ohTrigger(trigger,$AA$36))</f>
        <v>#NUM!</v>
      </c>
      <c r="AJ2449" s="90">
        <f>_xll.qlIndexFixing($AA$21,$AE2449,TRUE,_xll.ohTrigger(trigger))</f>
        <v>1.3801856737748813E-2</v>
      </c>
      <c r="AK2449" s="43" t="e">
        <f>_xll.qlIndexFixing($AA$6,$AE2449,TRUE,trigger)</f>
        <v>#NUM!</v>
      </c>
      <c r="AL2449" s="45" t="e">
        <f t="shared" si="54"/>
        <v>#NUM!</v>
      </c>
    </row>
    <row r="2450" spans="30:38" x14ac:dyDescent="0.2">
      <c r="AD2450" s="122" t="s">
        <v>88</v>
      </c>
      <c r="AE2450" s="40">
        <f>_xll.qlInterestRateIndexFixingDate($AA$21,AF2450)</f>
        <v>56573</v>
      </c>
      <c r="AF2450" s="40">
        <f>_xll.qlCalendarAdvance(calendar,$AF2449,AD2450,,,trigger)</f>
        <v>56577</v>
      </c>
      <c r="AG2450" s="40">
        <f>_xll.qlInterestRateIndexMaturity($AA$21,AF2450,)</f>
        <v>56669</v>
      </c>
      <c r="AH2450" s="43" t="e">
        <f>_xll.qlTenorBasisValue(TenorBasis3M,AF2450,_xll.ohTrigger(trigger,$AA$36))</f>
        <v>#NUM!</v>
      </c>
      <c r="AI2450" s="90" t="e">
        <f>_xll.qlTenorBasisForwardRate(TenorBasis3M,AF2450,_xll.ohTrigger(trigger,$AA$36))</f>
        <v>#NUM!</v>
      </c>
      <c r="AJ2450" s="90">
        <f>_xll.qlIndexFixing($AA$21,$AE2450,TRUE,_xll.ohTrigger(trigger))</f>
        <v>1.3790841576886245E-2</v>
      </c>
      <c r="AK2450" s="43" t="e">
        <f>_xll.qlIndexFixing($AA$6,$AE2450,TRUE,trigger)</f>
        <v>#NUM!</v>
      </c>
      <c r="AL2450" s="45" t="e">
        <f t="shared" si="54"/>
        <v>#NUM!</v>
      </c>
    </row>
    <row r="2451" spans="30:38" x14ac:dyDescent="0.2">
      <c r="AD2451" s="122" t="s">
        <v>88</v>
      </c>
      <c r="AE2451" s="40">
        <f>_xll.qlInterestRateIndexFixingDate($AA$21,AF2451)</f>
        <v>56580</v>
      </c>
      <c r="AF2451" s="40">
        <f>_xll.qlCalendarAdvance(calendar,$AF2450,AD2451,,,trigger)</f>
        <v>56584</v>
      </c>
      <c r="AG2451" s="40">
        <f>_xll.qlInterestRateIndexMaturity($AA$21,AF2451,)</f>
        <v>56674</v>
      </c>
      <c r="AH2451" s="43" t="e">
        <f>_xll.qlTenorBasisValue(TenorBasis3M,AF2451,_xll.ohTrigger(trigger,$AA$36))</f>
        <v>#NUM!</v>
      </c>
      <c r="AI2451" s="90" t="e">
        <f>_xll.qlTenorBasisForwardRate(TenorBasis3M,AF2451,_xll.ohTrigger(trigger,$AA$36))</f>
        <v>#NUM!</v>
      </c>
      <c r="AJ2451" s="90">
        <f>_xll.qlIndexFixing($AA$21,$AE2451,TRUE,_xll.ohTrigger(trigger))</f>
        <v>1.378085728161782E-2</v>
      </c>
      <c r="AK2451" s="43" t="e">
        <f>_xll.qlIndexFixing($AA$6,$AE2451,TRUE,trigger)</f>
        <v>#NUM!</v>
      </c>
      <c r="AL2451" s="45" t="e">
        <f t="shared" si="54"/>
        <v>#NUM!</v>
      </c>
    </row>
    <row r="2452" spans="30:38" x14ac:dyDescent="0.2">
      <c r="AD2452" s="122" t="s">
        <v>88</v>
      </c>
      <c r="AE2452" s="40">
        <f>_xll.qlInterestRateIndexFixingDate($AA$21,AF2452)</f>
        <v>56587</v>
      </c>
      <c r="AF2452" s="40">
        <f>_xll.qlCalendarAdvance(calendar,$AF2451,AD2452,,,trigger)</f>
        <v>56591</v>
      </c>
      <c r="AG2452" s="40">
        <f>_xll.qlInterestRateIndexMaturity($AA$21,AF2452,)</f>
        <v>56681</v>
      </c>
      <c r="AH2452" s="43" t="e">
        <f>_xll.qlTenorBasisValue(TenorBasis3M,AF2452,_xll.ohTrigger(trigger,$AA$36))</f>
        <v>#NUM!</v>
      </c>
      <c r="AI2452" s="90" t="e">
        <f>_xll.qlTenorBasisForwardRate(TenorBasis3M,AF2452,_xll.ohTrigger(trigger,$AA$36))</f>
        <v>#NUM!</v>
      </c>
      <c r="AJ2452" s="90">
        <f>_xll.qlIndexFixing($AA$21,$AE2452,TRUE,_xll.ohTrigger(trigger))</f>
        <v>1.3769782653864304E-2</v>
      </c>
      <c r="AK2452" s="43" t="e">
        <f>_xll.qlIndexFixing($AA$6,$AE2452,TRUE,trigger)</f>
        <v>#NUM!</v>
      </c>
      <c r="AL2452" s="45" t="e">
        <f t="shared" si="54"/>
        <v>#NUM!</v>
      </c>
    </row>
    <row r="2453" spans="30:38" x14ac:dyDescent="0.2">
      <c r="AD2453" s="122" t="s">
        <v>88</v>
      </c>
      <c r="AE2453" s="40">
        <f>_xll.qlInterestRateIndexFixingDate($AA$21,AF2453)</f>
        <v>56594</v>
      </c>
      <c r="AF2453" s="40">
        <f>_xll.qlCalendarAdvance(calendar,$AF2452,AD2453,,,trigger)</f>
        <v>56598</v>
      </c>
      <c r="AG2453" s="40">
        <f>_xll.qlInterestRateIndexMaturity($AA$21,AF2453,)</f>
        <v>56688</v>
      </c>
      <c r="AH2453" s="43" t="e">
        <f>_xll.qlTenorBasisValue(TenorBasis3M,AF2453,_xll.ohTrigger(trigger,$AA$36))</f>
        <v>#NUM!</v>
      </c>
      <c r="AI2453" s="90" t="e">
        <f>_xll.qlTenorBasisForwardRate(TenorBasis3M,AF2453,_xll.ohTrigger(trigger,$AA$36))</f>
        <v>#NUM!</v>
      </c>
      <c r="AJ2453" s="90">
        <f>_xll.qlIndexFixing($AA$21,$AE2453,TRUE,_xll.ohTrigger(trigger))</f>
        <v>1.3758675552084654E-2</v>
      </c>
      <c r="AK2453" s="43" t="e">
        <f>_xll.qlIndexFixing($AA$6,$AE2453,TRUE,trigger)</f>
        <v>#NUM!</v>
      </c>
      <c r="AL2453" s="45" t="e">
        <f t="shared" si="54"/>
        <v>#NUM!</v>
      </c>
    </row>
    <row r="2454" spans="30:38" x14ac:dyDescent="0.2">
      <c r="AD2454" s="122" t="s">
        <v>88</v>
      </c>
      <c r="AE2454" s="40">
        <f>_xll.qlInterestRateIndexFixingDate($AA$21,AF2454)</f>
        <v>56601</v>
      </c>
      <c r="AF2454" s="40">
        <f>_xll.qlCalendarAdvance(calendar,$AF2453,AD2454,,,trigger)</f>
        <v>56605</v>
      </c>
      <c r="AG2454" s="40">
        <f>_xll.qlInterestRateIndexMaturity($AA$21,AF2454,)</f>
        <v>56695</v>
      </c>
      <c r="AH2454" s="43" t="e">
        <f>_xll.qlTenorBasisValue(TenorBasis3M,AF2454,_xll.ohTrigger(trigger,$AA$36))</f>
        <v>#NUM!</v>
      </c>
      <c r="AI2454" s="90" t="e">
        <f>_xll.qlTenorBasisForwardRate(TenorBasis3M,AF2454,_xll.ohTrigger(trigger,$AA$36))</f>
        <v>#NUM!</v>
      </c>
      <c r="AJ2454" s="90">
        <f>_xll.qlIndexFixing($AA$21,$AE2454,TRUE,_xll.ohTrigger(trigger))</f>
        <v>1.3747535976547098E-2</v>
      </c>
      <c r="AK2454" s="43" t="e">
        <f>_xll.qlIndexFixing($AA$6,$AE2454,TRUE,trigger)</f>
        <v>#NUM!</v>
      </c>
      <c r="AL2454" s="45" t="e">
        <f t="shared" si="54"/>
        <v>#NUM!</v>
      </c>
    </row>
    <row r="2455" spans="30:38" x14ac:dyDescent="0.2">
      <c r="AD2455" s="122" t="s">
        <v>88</v>
      </c>
      <c r="AE2455" s="40">
        <f>_xll.qlInterestRateIndexFixingDate($AA$21,AF2455)</f>
        <v>56607</v>
      </c>
      <c r="AF2455" s="40">
        <f>_xll.qlCalendarAdvance(calendar,$AF2454,AD2455,,,trigger)</f>
        <v>56612</v>
      </c>
      <c r="AG2455" s="40">
        <f>_xll.qlInterestRateIndexMaturity($AA$21,AF2455,)</f>
        <v>56702</v>
      </c>
      <c r="AH2455" s="43" t="e">
        <f>_xll.qlTenorBasisValue(TenorBasis3M,AF2455,_xll.ohTrigger(trigger,$AA$36))</f>
        <v>#NUM!</v>
      </c>
      <c r="AI2455" s="90" t="e">
        <f>_xll.qlTenorBasisForwardRate(TenorBasis3M,AF2455,_xll.ohTrigger(trigger,$AA$36))</f>
        <v>#NUM!</v>
      </c>
      <c r="AJ2455" s="90">
        <f>_xll.qlIndexFixing($AA$21,$AE2455,TRUE,_xll.ohTrigger(trigger))</f>
        <v>1.3736363927526085E-2</v>
      </c>
      <c r="AK2455" s="43" t="e">
        <f>_xll.qlIndexFixing($AA$6,$AE2455,TRUE,trigger)</f>
        <v>#NUM!</v>
      </c>
      <c r="AL2455" s="45" t="e">
        <f t="shared" si="54"/>
        <v>#NUM!</v>
      </c>
    </row>
    <row r="2456" spans="30:38" x14ac:dyDescent="0.2">
      <c r="AD2456" s="122" t="s">
        <v>88</v>
      </c>
      <c r="AE2456" s="40">
        <f>_xll.qlInterestRateIndexFixingDate($AA$21,AF2456)</f>
        <v>56614</v>
      </c>
      <c r="AF2456" s="40">
        <f>_xll.qlCalendarAdvance(calendar,$AF2455,AD2456,,,trigger)</f>
        <v>56619</v>
      </c>
      <c r="AG2456" s="40">
        <f>_xll.qlInterestRateIndexMaturity($AA$21,AF2456,)</f>
        <v>56709</v>
      </c>
      <c r="AH2456" s="43" t="e">
        <f>_xll.qlTenorBasisValue(TenorBasis3M,AF2456,_xll.ohTrigger(trigger,$AA$36))</f>
        <v>#NUM!</v>
      </c>
      <c r="AI2456" s="90" t="e">
        <f>_xll.qlTenorBasisForwardRate(TenorBasis3M,AF2456,_xll.ohTrigger(trigger,$AA$36))</f>
        <v>#NUM!</v>
      </c>
      <c r="AJ2456" s="90">
        <f>_xll.qlIndexFixing($AA$21,$AE2456,TRUE,_xll.ohTrigger(trigger))</f>
        <v>1.3725159405288956E-2</v>
      </c>
      <c r="AK2456" s="43" t="e">
        <f>_xll.qlIndexFixing($AA$6,$AE2456,TRUE,trigger)</f>
        <v>#NUM!</v>
      </c>
      <c r="AL2456" s="45" t="e">
        <f t="shared" si="54"/>
        <v>#NUM!</v>
      </c>
    </row>
    <row r="2457" spans="30:38" x14ac:dyDescent="0.2">
      <c r="AD2457" s="122" t="s">
        <v>88</v>
      </c>
      <c r="AE2457" s="40">
        <f>_xll.qlInterestRateIndexFixingDate($AA$21,AF2457)</f>
        <v>56622</v>
      </c>
      <c r="AF2457" s="40">
        <f>_xll.qlCalendarAdvance(calendar,$AF2456,AD2457,,,trigger)</f>
        <v>56626</v>
      </c>
      <c r="AG2457" s="40">
        <f>_xll.qlInterestRateIndexMaturity($AA$21,AF2457,)</f>
        <v>56716</v>
      </c>
      <c r="AH2457" s="43" t="e">
        <f>_xll.qlTenorBasisValue(TenorBasis3M,AF2457,_xll.ohTrigger(trigger,$AA$36))</f>
        <v>#NUM!</v>
      </c>
      <c r="AI2457" s="90" t="e">
        <f>_xll.qlTenorBasisForwardRate(TenorBasis3M,AF2457,_xll.ohTrigger(trigger,$AA$36))</f>
        <v>#NUM!</v>
      </c>
      <c r="AJ2457" s="90">
        <f>_xll.qlIndexFixing($AA$21,$AE2457,TRUE,_xll.ohTrigger(trigger))</f>
        <v>1.3713922410110158E-2</v>
      </c>
      <c r="AK2457" s="43" t="e">
        <f>_xll.qlIndexFixing($AA$6,$AE2457,TRUE,trigger)</f>
        <v>#NUM!</v>
      </c>
      <c r="AL2457" s="45" t="e">
        <f t="shared" si="54"/>
        <v>#NUM!</v>
      </c>
    </row>
    <row r="2458" spans="30:38" x14ac:dyDescent="0.2">
      <c r="AD2458" s="122" t="s">
        <v>88</v>
      </c>
      <c r="AE2458" s="40">
        <f>_xll.qlInterestRateIndexFixingDate($AA$21,AF2458)</f>
        <v>56629</v>
      </c>
      <c r="AF2458" s="40">
        <f>_xll.qlCalendarAdvance(calendar,$AF2457,AD2458,,,trigger)</f>
        <v>56633</v>
      </c>
      <c r="AG2458" s="40">
        <f>_xll.qlInterestRateIndexMaturity($AA$21,AF2458,)</f>
        <v>56724</v>
      </c>
      <c r="AH2458" s="43" t="e">
        <f>_xll.qlTenorBasisValue(TenorBasis3M,AF2458,_xll.ohTrigger(trigger,$AA$36))</f>
        <v>#NUM!</v>
      </c>
      <c r="AI2458" s="90" t="e">
        <f>_xll.qlTenorBasisForwardRate(TenorBasis3M,AF2458,_xll.ohTrigger(trigger,$AA$36))</f>
        <v>#NUM!</v>
      </c>
      <c r="AJ2458" s="90">
        <f>_xll.qlIndexFixing($AA$21,$AE2458,TRUE,_xll.ohTrigger(trigger))</f>
        <v>1.3702102191668807E-2</v>
      </c>
      <c r="AK2458" s="43" t="e">
        <f>_xll.qlIndexFixing($AA$6,$AE2458,TRUE,trigger)</f>
        <v>#NUM!</v>
      </c>
      <c r="AL2458" s="45" t="e">
        <f t="shared" si="54"/>
        <v>#NUM!</v>
      </c>
    </row>
    <row r="2459" spans="30:38" x14ac:dyDescent="0.2">
      <c r="AD2459" s="122" t="s">
        <v>88</v>
      </c>
      <c r="AE2459" s="40">
        <f>_xll.qlInterestRateIndexFixingDate($AA$21,AF2459)</f>
        <v>56636</v>
      </c>
      <c r="AF2459" s="40">
        <f>_xll.qlCalendarAdvance(calendar,$AF2458,AD2459,,,trigger)</f>
        <v>56640</v>
      </c>
      <c r="AG2459" s="40">
        <f>_xll.qlInterestRateIndexMaturity($AA$21,AF2459,)</f>
        <v>56730</v>
      </c>
      <c r="AH2459" s="43" t="e">
        <f>_xll.qlTenorBasisValue(TenorBasis3M,AF2459,_xll.ohTrigger(trigger,$AA$36))</f>
        <v>#NUM!</v>
      </c>
      <c r="AI2459" s="90" t="e">
        <f>_xll.qlTenorBasisForwardRate(TenorBasis3M,AF2459,_xll.ohTrigger(trigger,$AA$36))</f>
        <v>#NUM!</v>
      </c>
      <c r="AJ2459" s="90">
        <f>_xll.qlIndexFixing($AA$21,$AE2459,TRUE,_xll.ohTrigger(trigger))</f>
        <v>1.3691351002018237E-2</v>
      </c>
      <c r="AK2459" s="43" t="e">
        <f>_xll.qlIndexFixing($AA$6,$AE2459,TRUE,trigger)</f>
        <v>#NUM!</v>
      </c>
      <c r="AL2459" s="45" t="e">
        <f t="shared" si="54"/>
        <v>#NUM!</v>
      </c>
    </row>
    <row r="2460" spans="30:38" x14ac:dyDescent="0.2">
      <c r="AD2460" s="122" t="s">
        <v>88</v>
      </c>
      <c r="AE2460" s="40">
        <f>_xll.qlInterestRateIndexFixingDate($AA$21,AF2460)</f>
        <v>56643</v>
      </c>
      <c r="AF2460" s="40">
        <f>_xll.qlCalendarAdvance(calendar,$AF2459,AD2460,,,trigger)</f>
        <v>56647</v>
      </c>
      <c r="AG2460" s="40">
        <f>_xll.qlInterestRateIndexMaturity($AA$21,AF2460,)</f>
        <v>56737</v>
      </c>
      <c r="AH2460" s="43" t="e">
        <f>_xll.qlTenorBasisValue(TenorBasis3M,AF2460,_xll.ohTrigger(trigger,$AA$36))</f>
        <v>#NUM!</v>
      </c>
      <c r="AI2460" s="90" t="e">
        <f>_xll.qlTenorBasisForwardRate(TenorBasis3M,AF2460,_xll.ohTrigger(trigger,$AA$36))</f>
        <v>#NUM!</v>
      </c>
      <c r="AJ2460" s="90">
        <f>_xll.qlIndexFixing($AA$21,$AE2460,TRUE,_xll.ohTrigger(trigger))</f>
        <v>1.3680016589653121E-2</v>
      </c>
      <c r="AK2460" s="43" t="e">
        <f>_xll.qlIndexFixing($AA$6,$AE2460,TRUE,trigger)</f>
        <v>#NUM!</v>
      </c>
      <c r="AL2460" s="45" t="e">
        <f t="shared" si="54"/>
        <v>#NUM!</v>
      </c>
    </row>
    <row r="2461" spans="30:38" x14ac:dyDescent="0.2">
      <c r="AD2461" s="122" t="s">
        <v>88</v>
      </c>
      <c r="AE2461" s="40">
        <f>_xll.qlInterestRateIndexFixingDate($AA$21,AF2461)</f>
        <v>56650</v>
      </c>
      <c r="AF2461" s="40">
        <f>_xll.qlCalendarAdvance(calendar,$AF2460,AD2461,,,trigger)</f>
        <v>56654</v>
      </c>
      <c r="AG2461" s="40">
        <f>_xll.qlInterestRateIndexMaturity($AA$21,AF2461,)</f>
        <v>56744</v>
      </c>
      <c r="AH2461" s="43" t="e">
        <f>_xll.qlTenorBasisValue(TenorBasis3M,AF2461,_xll.ohTrigger(trigger,$AA$36))</f>
        <v>#NUM!</v>
      </c>
      <c r="AI2461" s="90" t="e">
        <f>_xll.qlTenorBasisForwardRate(TenorBasis3M,AF2461,_xll.ohTrigger(trigger,$AA$36))</f>
        <v>#NUM!</v>
      </c>
      <c r="AJ2461" s="90">
        <f>_xll.qlIndexFixing($AA$21,$AE2461,TRUE,_xll.ohTrigger(trigger))</f>
        <v>1.366864970544146E-2</v>
      </c>
      <c r="AK2461" s="43" t="e">
        <f>_xll.qlIndexFixing($AA$6,$AE2461,TRUE,trigger)</f>
        <v>#NUM!</v>
      </c>
      <c r="AL2461" s="45" t="e">
        <f t="shared" si="54"/>
        <v>#NUM!</v>
      </c>
    </row>
    <row r="2462" spans="30:38" x14ac:dyDescent="0.2">
      <c r="AD2462" s="122" t="s">
        <v>88</v>
      </c>
      <c r="AE2462" s="40">
        <f>_xll.qlInterestRateIndexFixingDate($AA$21,AF2462)</f>
        <v>56657</v>
      </c>
      <c r="AF2462" s="40">
        <f>_xll.qlCalendarAdvance(calendar,$AF2461,AD2462,,,trigger)</f>
        <v>56661</v>
      </c>
      <c r="AG2462" s="40">
        <f>_xll.qlInterestRateIndexMaturity($AA$21,AF2462,)</f>
        <v>56751</v>
      </c>
      <c r="AH2462" s="43" t="e">
        <f>_xll.qlTenorBasisValue(TenorBasis3M,AF2462,_xll.ohTrigger(trigger,$AA$36))</f>
        <v>#NUM!</v>
      </c>
      <c r="AI2462" s="90" t="e">
        <f>_xll.qlTenorBasisForwardRate(TenorBasis3M,AF2462,_xll.ohTrigger(trigger,$AA$36))</f>
        <v>#NUM!</v>
      </c>
      <c r="AJ2462" s="90">
        <f>_xll.qlIndexFixing($AA$21,$AE2462,TRUE,_xll.ohTrigger(trigger))</f>
        <v>1.3657250349661254E-2</v>
      </c>
      <c r="AK2462" s="43" t="e">
        <f>_xll.qlIndexFixing($AA$6,$AE2462,TRUE,trigger)</f>
        <v>#NUM!</v>
      </c>
      <c r="AL2462" s="45" t="e">
        <f t="shared" si="54"/>
        <v>#NUM!</v>
      </c>
    </row>
    <row r="2463" spans="30:38" x14ac:dyDescent="0.2">
      <c r="AD2463" s="122" t="s">
        <v>88</v>
      </c>
      <c r="AE2463" s="40">
        <f>_xll.qlInterestRateIndexFixingDate($AA$21,AF2463)</f>
        <v>56664</v>
      </c>
      <c r="AF2463" s="40">
        <f>_xll.qlCalendarAdvance(calendar,$AF2462,AD2463,,,trigger)</f>
        <v>56668</v>
      </c>
      <c r="AG2463" s="40">
        <f>_xll.qlInterestRateIndexMaturity($AA$21,AF2463,)</f>
        <v>56758</v>
      </c>
      <c r="AH2463" s="43" t="e">
        <f>_xll.qlTenorBasisValue(TenorBasis3M,AF2463,_xll.ohTrigger(trigger,$AA$36))</f>
        <v>#NUM!</v>
      </c>
      <c r="AI2463" s="90" t="e">
        <f>_xll.qlTenorBasisForwardRate(TenorBasis3M,AF2463,_xll.ohTrigger(trigger,$AA$36))</f>
        <v>#NUM!</v>
      </c>
      <c r="AJ2463" s="90">
        <f>_xll.qlIndexFixing($AA$21,$AE2463,TRUE,_xll.ohTrigger(trigger))</f>
        <v>1.3645818522586062E-2</v>
      </c>
      <c r="AK2463" s="43" t="e">
        <f>_xll.qlIndexFixing($AA$6,$AE2463,TRUE,trigger)</f>
        <v>#NUM!</v>
      </c>
      <c r="AL2463" s="45" t="e">
        <f t="shared" si="54"/>
        <v>#NUM!</v>
      </c>
    </row>
    <row r="2464" spans="30:38" x14ac:dyDescent="0.2">
      <c r="AD2464" s="122" t="s">
        <v>88</v>
      </c>
      <c r="AE2464" s="40">
        <f>_xll.qlInterestRateIndexFixingDate($AA$21,AF2464)</f>
        <v>56671</v>
      </c>
      <c r="AF2464" s="40">
        <f>_xll.qlCalendarAdvance(calendar,$AF2463,AD2464,,,trigger)</f>
        <v>56675</v>
      </c>
      <c r="AG2464" s="40">
        <f>_xll.qlInterestRateIndexMaturity($AA$21,AF2464,)</f>
        <v>56767</v>
      </c>
      <c r="AH2464" s="43" t="e">
        <f>_xll.qlTenorBasisValue(TenorBasis3M,AF2464,_xll.ohTrigger(trigger,$AA$36))</f>
        <v>#NUM!</v>
      </c>
      <c r="AI2464" s="90" t="e">
        <f>_xll.qlTenorBasisForwardRate(TenorBasis3M,AF2464,_xll.ohTrigger(trigger,$AA$36))</f>
        <v>#NUM!</v>
      </c>
      <c r="AJ2464" s="90">
        <f>_xll.qlIndexFixing($AA$21,$AE2464,TRUE,_xll.ohTrigger(trigger))</f>
        <v>1.3633219435527186E-2</v>
      </c>
      <c r="AK2464" s="43" t="e">
        <f>_xll.qlIndexFixing($AA$6,$AE2464,TRUE,trigger)</f>
        <v>#NUM!</v>
      </c>
      <c r="AL2464" s="45" t="e">
        <f t="shared" si="54"/>
        <v>#NUM!</v>
      </c>
    </row>
    <row r="2465" spans="30:38" x14ac:dyDescent="0.2">
      <c r="AD2465" s="122" t="s">
        <v>88</v>
      </c>
      <c r="AE2465" s="40">
        <f>_xll.qlInterestRateIndexFixingDate($AA$21,AF2465)</f>
        <v>56678</v>
      </c>
      <c r="AF2465" s="40">
        <f>_xll.qlCalendarAdvance(calendar,$AF2464,AD2465,,,trigger)</f>
        <v>56682</v>
      </c>
      <c r="AG2465" s="40">
        <f>_xll.qlInterestRateIndexMaturity($AA$21,AF2465,)</f>
        <v>56774</v>
      </c>
      <c r="AH2465" s="43" t="e">
        <f>_xll.qlTenorBasisValue(TenorBasis3M,AF2465,_xll.ohTrigger(trigger,$AA$36))</f>
        <v>#NUM!</v>
      </c>
      <c r="AI2465" s="90" t="e">
        <f>_xll.qlTenorBasisForwardRate(TenorBasis3M,AF2465,_xll.ohTrigger(trigger,$AA$36))</f>
        <v>#NUM!</v>
      </c>
      <c r="AJ2465" s="90">
        <f>_xll.qlIndexFixing($AA$21,$AE2465,TRUE,_xll.ohTrigger(trigger))</f>
        <v>1.3621717158804796E-2</v>
      </c>
      <c r="AK2465" s="43" t="e">
        <f>_xll.qlIndexFixing($AA$6,$AE2465,TRUE,trigger)</f>
        <v>#NUM!</v>
      </c>
      <c r="AL2465" s="45" t="e">
        <f t="shared" si="54"/>
        <v>#NUM!</v>
      </c>
    </row>
    <row r="2466" spans="30:38" x14ac:dyDescent="0.2">
      <c r="AD2466" s="122" t="s">
        <v>88</v>
      </c>
      <c r="AE2466" s="40">
        <f>_xll.qlInterestRateIndexFixingDate($AA$21,AF2466)</f>
        <v>56685</v>
      </c>
      <c r="AF2466" s="40">
        <f>_xll.qlCalendarAdvance(calendar,$AF2465,AD2466,,,trigger)</f>
        <v>56689</v>
      </c>
      <c r="AG2466" s="40">
        <f>_xll.qlInterestRateIndexMaturity($AA$21,AF2466,)</f>
        <v>56781</v>
      </c>
      <c r="AH2466" s="43" t="e">
        <f>_xll.qlTenorBasisValue(TenorBasis3M,AF2466,_xll.ohTrigger(trigger,$AA$36))</f>
        <v>#NUM!</v>
      </c>
      <c r="AI2466" s="90" t="e">
        <f>_xll.qlTenorBasisForwardRate(TenorBasis3M,AF2466,_xll.ohTrigger(trigger,$AA$36))</f>
        <v>#NUM!</v>
      </c>
      <c r="AJ2466" s="90">
        <f>_xll.qlIndexFixing($AA$21,$AE2466,TRUE,_xll.ohTrigger(trigger))</f>
        <v>1.361018240994699E-2</v>
      </c>
      <c r="AK2466" s="43" t="e">
        <f>_xll.qlIndexFixing($AA$6,$AE2466,TRUE,trigger)</f>
        <v>#NUM!</v>
      </c>
      <c r="AL2466" s="45" t="e">
        <f t="shared" si="54"/>
        <v>#NUM!</v>
      </c>
    </row>
    <row r="2467" spans="30:38" x14ac:dyDescent="0.2">
      <c r="AD2467" s="122" t="s">
        <v>88</v>
      </c>
      <c r="AE2467" s="40">
        <f>_xll.qlInterestRateIndexFixingDate($AA$21,AF2467)</f>
        <v>56692</v>
      </c>
      <c r="AF2467" s="40">
        <f>_xll.qlCalendarAdvance(calendar,$AF2466,AD2467,,,trigger)</f>
        <v>56696</v>
      </c>
      <c r="AG2467" s="40">
        <f>_xll.qlInterestRateIndexMaturity($AA$21,AF2467,)</f>
        <v>56788</v>
      </c>
      <c r="AH2467" s="43" t="e">
        <f>_xll.qlTenorBasisValue(TenorBasis3M,AF2467,_xll.ohTrigger(trigger,$AA$36))</f>
        <v>#NUM!</v>
      </c>
      <c r="AI2467" s="90" t="e">
        <f>_xll.qlTenorBasisForwardRate(TenorBasis3M,AF2467,_xll.ohTrigger(trigger,$AA$36))</f>
        <v>#NUM!</v>
      </c>
      <c r="AJ2467" s="90">
        <f>_xll.qlIndexFixing($AA$21,$AE2467,TRUE,_xll.ohTrigger(trigger))</f>
        <v>1.3598615189239627E-2</v>
      </c>
      <c r="AK2467" s="43" t="e">
        <f>_xll.qlIndexFixing($AA$6,$AE2467,TRUE,trigger)</f>
        <v>#NUM!</v>
      </c>
      <c r="AL2467" s="45" t="e">
        <f t="shared" si="54"/>
        <v>#NUM!</v>
      </c>
    </row>
    <row r="2468" spans="30:38" x14ac:dyDescent="0.2">
      <c r="AD2468" s="122" t="s">
        <v>88</v>
      </c>
      <c r="AE2468" s="40">
        <f>_xll.qlInterestRateIndexFixingDate($AA$21,AF2468)</f>
        <v>56699</v>
      </c>
      <c r="AF2468" s="40">
        <f>_xll.qlCalendarAdvance(calendar,$AF2467,AD2468,,,trigger)</f>
        <v>56703</v>
      </c>
      <c r="AG2468" s="40">
        <f>_xll.qlInterestRateIndexMaturity($AA$21,AF2468,)</f>
        <v>56795</v>
      </c>
      <c r="AH2468" s="43" t="e">
        <f>_xll.qlTenorBasisValue(TenorBasis3M,AF2468,_xll.ohTrigger(trigger,$AA$36))</f>
        <v>#NUM!</v>
      </c>
      <c r="AI2468" s="90" t="e">
        <f>_xll.qlTenorBasisForwardRate(TenorBasis3M,AF2468,_xll.ohTrigger(trigger,$AA$36))</f>
        <v>#NUM!</v>
      </c>
      <c r="AJ2468" s="90">
        <f>_xll.qlIndexFixing($AA$21,$AE2468,TRUE,_xll.ohTrigger(trigger))</f>
        <v>1.3587015496969435E-2</v>
      </c>
      <c r="AK2468" s="43" t="e">
        <f>_xll.qlIndexFixing($AA$6,$AE2468,TRUE,trigger)</f>
        <v>#NUM!</v>
      </c>
      <c r="AL2468" s="45" t="e">
        <f t="shared" si="54"/>
        <v>#NUM!</v>
      </c>
    </row>
    <row r="2469" spans="30:38" x14ac:dyDescent="0.2">
      <c r="AD2469" s="122" t="s">
        <v>88</v>
      </c>
      <c r="AE2469" s="40">
        <f>_xll.qlInterestRateIndexFixingDate($AA$21,AF2469)</f>
        <v>56706</v>
      </c>
      <c r="AF2469" s="40">
        <f>_xll.qlCalendarAdvance(calendar,$AF2468,AD2469,,,trigger)</f>
        <v>56710</v>
      </c>
      <c r="AG2469" s="40">
        <f>_xll.qlInterestRateIndexMaturity($AA$21,AF2469,)</f>
        <v>56801</v>
      </c>
      <c r="AH2469" s="43" t="e">
        <f>_xll.qlTenorBasisValue(TenorBasis3M,AF2469,_xll.ohTrigger(trigger,$AA$36))</f>
        <v>#NUM!</v>
      </c>
      <c r="AI2469" s="90" t="e">
        <f>_xll.qlTenorBasisForwardRate(TenorBasis3M,AF2469,_xll.ohTrigger(trigger,$AA$36))</f>
        <v>#NUM!</v>
      </c>
      <c r="AJ2469" s="90">
        <f>_xll.qlIndexFixing($AA$21,$AE2469,TRUE,_xll.ohTrigger(trigger))</f>
        <v>1.3575964644776029E-2</v>
      </c>
      <c r="AK2469" s="43" t="e">
        <f>_xll.qlIndexFixing($AA$6,$AE2469,TRUE,trigger)</f>
        <v>#NUM!</v>
      </c>
      <c r="AL2469" s="45" t="e">
        <f t="shared" si="54"/>
        <v>#NUM!</v>
      </c>
    </row>
    <row r="2470" spans="30:38" x14ac:dyDescent="0.2">
      <c r="AD2470" s="122" t="s">
        <v>88</v>
      </c>
      <c r="AE2470" s="40">
        <f>_xll.qlInterestRateIndexFixingDate($AA$21,AF2470)</f>
        <v>56713</v>
      </c>
      <c r="AF2470" s="40">
        <f>_xll.qlCalendarAdvance(calendar,$AF2469,AD2470,,,trigger)</f>
        <v>56717</v>
      </c>
      <c r="AG2470" s="40">
        <f>_xll.qlInterestRateIndexMaturity($AA$21,AF2470,)</f>
        <v>56808</v>
      </c>
      <c r="AH2470" s="43" t="e">
        <f>_xll.qlTenorBasisValue(TenorBasis3M,AF2470,_xll.ohTrigger(trigger,$AA$36))</f>
        <v>#NUM!</v>
      </c>
      <c r="AI2470" s="90" t="e">
        <f>_xll.qlTenorBasisForwardRate(TenorBasis3M,AF2470,_xll.ohTrigger(trigger,$AA$36))</f>
        <v>#NUM!</v>
      </c>
      <c r="AJ2470" s="90">
        <f>_xll.qlIndexFixing($AA$21,$AE2470,TRUE,_xll.ohTrigger(trigger))</f>
        <v>1.3564302768425277E-2</v>
      </c>
      <c r="AK2470" s="43" t="e">
        <f>_xll.qlIndexFixing($AA$6,$AE2470,TRUE,trigger)</f>
        <v>#NUM!</v>
      </c>
      <c r="AL2470" s="45" t="e">
        <f t="shared" si="54"/>
        <v>#NUM!</v>
      </c>
    </row>
    <row r="2471" spans="30:38" x14ac:dyDescent="0.2">
      <c r="AD2471" s="122" t="s">
        <v>88</v>
      </c>
      <c r="AE2471" s="40">
        <f>_xll.qlInterestRateIndexFixingDate($AA$21,AF2471)</f>
        <v>56718</v>
      </c>
      <c r="AF2471" s="40">
        <f>_xll.qlCalendarAdvance(calendar,$AF2470,AD2471,,,trigger)</f>
        <v>56724</v>
      </c>
      <c r="AG2471" s="40">
        <f>_xll.qlInterestRateIndexMaturity($AA$21,AF2471,)</f>
        <v>56815</v>
      </c>
      <c r="AH2471" s="43" t="e">
        <f>_xll.qlTenorBasisValue(TenorBasis3M,AF2471,_xll.ohTrigger(trigger,$AA$36))</f>
        <v>#NUM!</v>
      </c>
      <c r="AI2471" s="90" t="e">
        <f>_xll.qlTenorBasisForwardRate(TenorBasis3M,AF2471,_xll.ohTrigger(trigger,$AA$36))</f>
        <v>#NUM!</v>
      </c>
      <c r="AJ2471" s="90">
        <f>_xll.qlIndexFixing($AA$21,$AE2471,TRUE,_xll.ohTrigger(trigger))</f>
        <v>1.35526084222007E-2</v>
      </c>
      <c r="AK2471" s="43" t="e">
        <f>_xll.qlIndexFixing($AA$6,$AE2471,TRUE,trigger)</f>
        <v>#NUM!</v>
      </c>
      <c r="AL2471" s="45" t="e">
        <f t="shared" si="54"/>
        <v>#NUM!</v>
      </c>
    </row>
    <row r="2472" spans="30:38" x14ac:dyDescent="0.2">
      <c r="AD2472" s="122" t="s">
        <v>88</v>
      </c>
      <c r="AE2472" s="40">
        <f>_xll.qlInterestRateIndexFixingDate($AA$21,AF2472)</f>
        <v>56727</v>
      </c>
      <c r="AF2472" s="40">
        <f>_xll.qlCalendarAdvance(calendar,$AF2471,AD2472,,,trigger)</f>
        <v>56731</v>
      </c>
      <c r="AG2472" s="40">
        <f>_xll.qlInterestRateIndexMaturity($AA$21,AF2472,)</f>
        <v>56822</v>
      </c>
      <c r="AH2472" s="43" t="e">
        <f>_xll.qlTenorBasisValue(TenorBasis3M,AF2472,_xll.ohTrigger(trigger,$AA$36))</f>
        <v>#NUM!</v>
      </c>
      <c r="AI2472" s="90" t="e">
        <f>_xll.qlTenorBasisForwardRate(TenorBasis3M,AF2472,_xll.ohTrigger(trigger,$AA$36))</f>
        <v>#NUM!</v>
      </c>
      <c r="AJ2472" s="90">
        <f>_xll.qlIndexFixing($AA$21,$AE2472,TRUE,_xll.ohTrigger(trigger))</f>
        <v>1.3540881606389546E-2</v>
      </c>
      <c r="AK2472" s="43" t="e">
        <f>_xll.qlIndexFixing($AA$6,$AE2472,TRUE,trigger)</f>
        <v>#NUM!</v>
      </c>
      <c r="AL2472" s="45" t="e">
        <f t="shared" si="54"/>
        <v>#NUM!</v>
      </c>
    </row>
    <row r="2473" spans="30:38" x14ac:dyDescent="0.2">
      <c r="AD2473" s="122" t="s">
        <v>88</v>
      </c>
      <c r="AE2473" s="40">
        <f>_xll.qlInterestRateIndexFixingDate($AA$21,AF2473)</f>
        <v>56734</v>
      </c>
      <c r="AF2473" s="40">
        <f>_xll.qlCalendarAdvance(calendar,$AF2472,AD2473,,,trigger)</f>
        <v>56738</v>
      </c>
      <c r="AG2473" s="40">
        <f>_xll.qlInterestRateIndexMaturity($AA$21,AF2473,)</f>
        <v>56830</v>
      </c>
      <c r="AH2473" s="43" t="e">
        <f>_xll.qlTenorBasisValue(TenorBasis3M,AF2473,_xll.ohTrigger(trigger,$AA$36))</f>
        <v>#NUM!</v>
      </c>
      <c r="AI2473" s="90" t="e">
        <f>_xll.qlTenorBasisForwardRate(TenorBasis3M,AF2473,_xll.ohTrigger(trigger,$AA$36))</f>
        <v>#NUM!</v>
      </c>
      <c r="AJ2473" s="90">
        <f>_xll.qlIndexFixing($AA$21,$AE2473,TRUE,_xll.ohTrigger(trigger))</f>
        <v>1.3528529972286197E-2</v>
      </c>
      <c r="AK2473" s="43" t="e">
        <f>_xll.qlIndexFixing($AA$6,$AE2473,TRUE,trigger)</f>
        <v>#NUM!</v>
      </c>
      <c r="AL2473" s="45" t="e">
        <f t="shared" si="54"/>
        <v>#NUM!</v>
      </c>
    </row>
    <row r="2474" spans="30:38" x14ac:dyDescent="0.2">
      <c r="AD2474" s="122" t="s">
        <v>88</v>
      </c>
      <c r="AE2474" s="40">
        <f>_xll.qlInterestRateIndexFixingDate($AA$21,AF2474)</f>
        <v>56741</v>
      </c>
      <c r="AF2474" s="40">
        <f>_xll.qlCalendarAdvance(calendar,$AF2473,AD2474,,,trigger)</f>
        <v>56745</v>
      </c>
      <c r="AG2474" s="40">
        <f>_xll.qlInterestRateIndexMaturity($AA$21,AF2474,)</f>
        <v>56837</v>
      </c>
      <c r="AH2474" s="43" t="e">
        <f>_xll.qlTenorBasisValue(TenorBasis3M,AF2474,_xll.ohTrigger(trigger,$AA$36))</f>
        <v>#NUM!</v>
      </c>
      <c r="AI2474" s="90" t="e">
        <f>_xll.qlTenorBasisForwardRate(TenorBasis3M,AF2474,_xll.ohTrigger(trigger,$AA$36))</f>
        <v>#NUM!</v>
      </c>
      <c r="AJ2474" s="90">
        <f>_xll.qlIndexFixing($AA$21,$AE2474,TRUE,_xll.ohTrigger(trigger))</f>
        <v>1.3516735456715903E-2</v>
      </c>
      <c r="AK2474" s="43" t="e">
        <f>_xll.qlIndexFixing($AA$6,$AE2474,TRUE,trigger)</f>
        <v>#NUM!</v>
      </c>
      <c r="AL2474" s="45" t="e">
        <f t="shared" si="54"/>
        <v>#NUM!</v>
      </c>
    </row>
    <row r="2475" spans="30:38" x14ac:dyDescent="0.2">
      <c r="AD2475" s="122" t="s">
        <v>88</v>
      </c>
      <c r="AE2475" s="40">
        <f>_xll.qlInterestRateIndexFixingDate($AA$21,AF2475)</f>
        <v>56748</v>
      </c>
      <c r="AF2475" s="40">
        <f>_xll.qlCalendarAdvance(calendar,$AF2474,AD2475,,,trigger)</f>
        <v>56752</v>
      </c>
      <c r="AG2475" s="40">
        <f>_xll.qlInterestRateIndexMaturity($AA$21,AF2475,)</f>
        <v>56844</v>
      </c>
      <c r="AH2475" s="43" t="e">
        <f>_xll.qlTenorBasisValue(TenorBasis3M,AF2475,_xll.ohTrigger(trigger,$AA$36))</f>
        <v>#NUM!</v>
      </c>
      <c r="AI2475" s="90" t="e">
        <f>_xll.qlTenorBasisForwardRate(TenorBasis3M,AF2475,_xll.ohTrigger(trigger,$AA$36))</f>
        <v>#NUM!</v>
      </c>
      <c r="AJ2475" s="90">
        <f>_xll.qlIndexFixing($AA$21,$AE2475,TRUE,_xll.ohTrigger(trigger))</f>
        <v>1.3504908471615935E-2</v>
      </c>
      <c r="AK2475" s="43" t="e">
        <f>_xll.qlIndexFixing($AA$6,$AE2475,TRUE,trigger)</f>
        <v>#NUM!</v>
      </c>
      <c r="AL2475" s="45" t="e">
        <f t="shared" si="54"/>
        <v>#NUM!</v>
      </c>
    </row>
    <row r="2476" spans="30:38" x14ac:dyDescent="0.2">
      <c r="AD2476" s="122" t="s">
        <v>88</v>
      </c>
      <c r="AE2476" s="40">
        <f>_xll.qlInterestRateIndexFixingDate($AA$21,AF2476)</f>
        <v>56755</v>
      </c>
      <c r="AF2476" s="40">
        <f>_xll.qlCalendarAdvance(calendar,$AF2475,AD2476,,,trigger)</f>
        <v>56759</v>
      </c>
      <c r="AG2476" s="40">
        <f>_xll.qlInterestRateIndexMaturity($AA$21,AF2476,)</f>
        <v>56851</v>
      </c>
      <c r="AH2476" s="43" t="e">
        <f>_xll.qlTenorBasisValue(TenorBasis3M,AF2476,_xll.ohTrigger(trigger,$AA$36))</f>
        <v>#NUM!</v>
      </c>
      <c r="AI2476" s="90" t="e">
        <f>_xll.qlTenorBasisForwardRate(TenorBasis3M,AF2476,_xll.ohTrigger(trigger,$AA$36))</f>
        <v>#NUM!</v>
      </c>
      <c r="AJ2476" s="90">
        <f>_xll.qlIndexFixing($AA$21,$AE2476,TRUE,_xll.ohTrigger(trigger))</f>
        <v>1.3493049017278234E-2</v>
      </c>
      <c r="AK2476" s="43" t="e">
        <f>_xll.qlIndexFixing($AA$6,$AE2476,TRUE,trigger)</f>
        <v>#NUM!</v>
      </c>
      <c r="AL2476" s="45" t="e">
        <f t="shared" si="54"/>
        <v>#NUM!</v>
      </c>
    </row>
    <row r="2477" spans="30:38" x14ac:dyDescent="0.2">
      <c r="AD2477" s="122" t="s">
        <v>88</v>
      </c>
      <c r="AE2477" s="40">
        <f>_xll.qlInterestRateIndexFixingDate($AA$21,AF2477)</f>
        <v>56762</v>
      </c>
      <c r="AF2477" s="40">
        <f>_xll.qlCalendarAdvance(calendar,$AF2476,AD2477,,,trigger)</f>
        <v>56766</v>
      </c>
      <c r="AG2477" s="40">
        <f>_xll.qlInterestRateIndexMaturity($AA$21,AF2477,)</f>
        <v>56858</v>
      </c>
      <c r="AH2477" s="43" t="e">
        <f>_xll.qlTenorBasisValue(TenorBasis3M,AF2477,_xll.ohTrigger(trigger,$AA$36))</f>
        <v>#NUM!</v>
      </c>
      <c r="AI2477" s="90" t="e">
        <f>_xll.qlTenorBasisForwardRate(TenorBasis3M,AF2477,_xll.ohTrigger(trigger,$AA$36))</f>
        <v>#NUM!</v>
      </c>
      <c r="AJ2477" s="90">
        <f>_xll.qlIndexFixing($AA$21,$AE2477,TRUE,_xll.ohTrigger(trigger))</f>
        <v>1.3481157093999085E-2</v>
      </c>
      <c r="AK2477" s="43" t="e">
        <f>_xll.qlIndexFixing($AA$6,$AE2477,TRUE,trigger)</f>
        <v>#NUM!</v>
      </c>
      <c r="AL2477" s="45" t="e">
        <f t="shared" si="54"/>
        <v>#NUM!</v>
      </c>
    </row>
    <row r="2478" spans="30:38" x14ac:dyDescent="0.2">
      <c r="AD2478" s="122" t="s">
        <v>88</v>
      </c>
      <c r="AE2478" s="40">
        <f>_xll.qlInterestRateIndexFixingDate($AA$21,AF2478)</f>
        <v>56769</v>
      </c>
      <c r="AF2478" s="40">
        <f>_xll.qlCalendarAdvance(calendar,$AF2477,AD2478,,,trigger)</f>
        <v>56773</v>
      </c>
      <c r="AG2478" s="40">
        <f>_xll.qlInterestRateIndexMaturity($AA$21,AF2478,)</f>
        <v>56865</v>
      </c>
      <c r="AH2478" s="43" t="e">
        <f>_xll.qlTenorBasisValue(TenorBasis3M,AF2478,_xll.ohTrigger(trigger,$AA$36))</f>
        <v>#NUM!</v>
      </c>
      <c r="AI2478" s="90" t="e">
        <f>_xll.qlTenorBasisForwardRate(TenorBasis3M,AF2478,_xll.ohTrigger(trigger,$AA$36))</f>
        <v>#NUM!</v>
      </c>
      <c r="AJ2478" s="90">
        <f>_xll.qlIndexFixing($AA$21,$AE2478,TRUE,_xll.ohTrigger(trigger))</f>
        <v>1.3469232702073902E-2</v>
      </c>
      <c r="AK2478" s="43" t="e">
        <f>_xll.qlIndexFixing($AA$6,$AE2478,TRUE,trigger)</f>
        <v>#NUM!</v>
      </c>
      <c r="AL2478" s="45" t="e">
        <f t="shared" si="54"/>
        <v>#NUM!</v>
      </c>
    </row>
    <row r="2479" spans="30:38" x14ac:dyDescent="0.2">
      <c r="AD2479" s="122" t="s">
        <v>88</v>
      </c>
      <c r="AE2479" s="40">
        <f>_xll.qlInterestRateIndexFixingDate($AA$21,AF2479)</f>
        <v>56776</v>
      </c>
      <c r="AF2479" s="40">
        <f>_xll.qlCalendarAdvance(calendar,$AF2478,AD2479,,,trigger)</f>
        <v>56780</v>
      </c>
      <c r="AG2479" s="40">
        <f>_xll.qlInterestRateIndexMaturity($AA$21,AF2479,)</f>
        <v>56872</v>
      </c>
      <c r="AH2479" s="43" t="e">
        <f>_xll.qlTenorBasisValue(TenorBasis3M,AF2479,_xll.ohTrigger(trigger,$AA$36))</f>
        <v>#NUM!</v>
      </c>
      <c r="AI2479" s="90" t="e">
        <f>_xll.qlTenorBasisForwardRate(TenorBasis3M,AF2479,_xll.ohTrigger(trigger,$AA$36))</f>
        <v>#NUM!</v>
      </c>
      <c r="AJ2479" s="90">
        <f>_xll.qlIndexFixing($AA$21,$AE2479,TRUE,_xll.ohTrigger(trigger))</f>
        <v>1.3457275841798103E-2</v>
      </c>
      <c r="AK2479" s="43" t="e">
        <f>_xll.qlIndexFixing($AA$6,$AE2479,TRUE,trigger)</f>
        <v>#NUM!</v>
      </c>
      <c r="AL2479" s="45" t="e">
        <f t="shared" si="54"/>
        <v>#NUM!</v>
      </c>
    </row>
    <row r="2480" spans="30:38" x14ac:dyDescent="0.2">
      <c r="AD2480" s="122" t="s">
        <v>88</v>
      </c>
      <c r="AE2480" s="40">
        <f>_xll.qlInterestRateIndexFixingDate($AA$21,AF2480)</f>
        <v>56783</v>
      </c>
      <c r="AF2480" s="40">
        <f>_xll.qlCalendarAdvance(calendar,$AF2479,AD2480,,,trigger)</f>
        <v>56787</v>
      </c>
      <c r="AG2480" s="40">
        <f>_xll.qlInterestRateIndexMaturity($AA$21,AF2480,)</f>
        <v>56879</v>
      </c>
      <c r="AH2480" s="43" t="e">
        <f>_xll.qlTenorBasisValue(TenorBasis3M,AF2480,_xll.ohTrigger(trigger,$AA$36))</f>
        <v>#NUM!</v>
      </c>
      <c r="AI2480" s="90" t="e">
        <f>_xll.qlTenorBasisForwardRate(TenorBasis3M,AF2480,_xll.ohTrigger(trigger,$AA$36))</f>
        <v>#NUM!</v>
      </c>
      <c r="AJ2480" s="90">
        <f>_xll.qlIndexFixing($AA$21,$AE2480,TRUE,_xll.ohTrigger(trigger))</f>
        <v>1.3445286513468841E-2</v>
      </c>
      <c r="AK2480" s="43" t="e">
        <f>_xll.qlIndexFixing($AA$6,$AE2480,TRUE,trigger)</f>
        <v>#NUM!</v>
      </c>
      <c r="AL2480" s="45" t="e">
        <f t="shared" si="54"/>
        <v>#NUM!</v>
      </c>
    </row>
    <row r="2481" spans="30:38" x14ac:dyDescent="0.2">
      <c r="AD2481" s="122" t="s">
        <v>88</v>
      </c>
      <c r="AE2481" s="40">
        <f>_xll.qlInterestRateIndexFixingDate($AA$21,AF2481)</f>
        <v>56790</v>
      </c>
      <c r="AF2481" s="40">
        <f>_xll.qlCalendarAdvance(calendar,$AF2480,AD2481,,,trigger)</f>
        <v>56794</v>
      </c>
      <c r="AG2481" s="40">
        <f>_xll.qlInterestRateIndexMaturity($AA$21,AF2481,)</f>
        <v>56886</v>
      </c>
      <c r="AH2481" s="43" t="e">
        <f>_xll.qlTenorBasisValue(TenorBasis3M,AF2481,_xll.ohTrigger(trigger,$AA$36))</f>
        <v>#NUM!</v>
      </c>
      <c r="AI2481" s="90" t="e">
        <f>_xll.qlTenorBasisForwardRate(TenorBasis3M,AF2481,_xll.ohTrigger(trigger,$AA$36))</f>
        <v>#NUM!</v>
      </c>
      <c r="AJ2481" s="90">
        <f>_xll.qlIndexFixing($AA$21,$AE2481,TRUE,_xll.ohTrigger(trigger))</f>
        <v>1.3433264717383269E-2</v>
      </c>
      <c r="AK2481" s="43" t="e">
        <f>_xll.qlIndexFixing($AA$6,$AE2481,TRUE,trigger)</f>
        <v>#NUM!</v>
      </c>
      <c r="AL2481" s="45" t="e">
        <f t="shared" si="54"/>
        <v>#NUM!</v>
      </c>
    </row>
    <row r="2482" spans="30:38" x14ac:dyDescent="0.2">
      <c r="AD2482" s="122" t="s">
        <v>88</v>
      </c>
      <c r="AE2482" s="40">
        <f>_xll.qlInterestRateIndexFixingDate($AA$21,AF2482)</f>
        <v>56797</v>
      </c>
      <c r="AF2482" s="40">
        <f>_xll.qlCalendarAdvance(calendar,$AF2481,AD2482,,,trigger)</f>
        <v>56801</v>
      </c>
      <c r="AG2482" s="40">
        <f>_xll.qlInterestRateIndexMaturity($AA$21,AF2482,)</f>
        <v>56893</v>
      </c>
      <c r="AH2482" s="43" t="e">
        <f>_xll.qlTenorBasisValue(TenorBasis3M,AF2482,_xll.ohTrigger(trigger,$AA$36))</f>
        <v>#NUM!</v>
      </c>
      <c r="AI2482" s="90" t="e">
        <f>_xll.qlTenorBasisForwardRate(TenorBasis3M,AF2482,_xll.ohTrigger(trigger,$AA$36))</f>
        <v>#NUM!</v>
      </c>
      <c r="AJ2482" s="90">
        <f>_xll.qlIndexFixing($AA$21,$AE2482,TRUE,_xll.ohTrigger(trigger))</f>
        <v>1.3421210474395142E-2</v>
      </c>
      <c r="AK2482" s="43" t="e">
        <f>_xll.qlIndexFixing($AA$6,$AE2482,TRUE,trigger)</f>
        <v>#NUM!</v>
      </c>
      <c r="AL2482" s="45" t="e">
        <f t="shared" si="54"/>
        <v>#NUM!</v>
      </c>
    </row>
    <row r="2483" spans="30:38" x14ac:dyDescent="0.2">
      <c r="AD2483" s="122" t="s">
        <v>88</v>
      </c>
      <c r="AE2483" s="40">
        <f>_xll.qlInterestRateIndexFixingDate($AA$21,AF2483)</f>
        <v>56804</v>
      </c>
      <c r="AF2483" s="40">
        <f>_xll.qlCalendarAdvance(calendar,$AF2482,AD2483,,,trigger)</f>
        <v>56808</v>
      </c>
      <c r="AG2483" s="40">
        <f>_xll.qlInterestRateIndexMaturity($AA$21,AF2483,)</f>
        <v>56900</v>
      </c>
      <c r="AH2483" s="43" t="e">
        <f>_xll.qlTenorBasisValue(TenorBasis3M,AF2483,_xll.ohTrigger(trigger,$AA$36))</f>
        <v>#NUM!</v>
      </c>
      <c r="AI2483" s="90" t="e">
        <f>_xll.qlTenorBasisForwardRate(TenorBasis3M,AF2483,_xll.ohTrigger(trigger,$AA$36))</f>
        <v>#NUM!</v>
      </c>
      <c r="AJ2483" s="90">
        <f>_xll.qlIndexFixing($AA$21,$AE2483,TRUE,_xll.ohTrigger(trigger))</f>
        <v>1.340912559618483E-2</v>
      </c>
      <c r="AK2483" s="43" t="e">
        <f>_xll.qlIndexFixing($AA$6,$AE2483,TRUE,trigger)</f>
        <v>#NUM!</v>
      </c>
      <c r="AL2483" s="45" t="e">
        <f t="shared" si="54"/>
        <v>#NUM!</v>
      </c>
    </row>
    <row r="2484" spans="30:38" x14ac:dyDescent="0.2">
      <c r="AD2484" s="122" t="s">
        <v>88</v>
      </c>
      <c r="AE2484" s="40">
        <f>_xll.qlInterestRateIndexFixingDate($AA$21,AF2484)</f>
        <v>56811</v>
      </c>
      <c r="AF2484" s="40">
        <f>_xll.qlCalendarAdvance(calendar,$AF2483,AD2484,,,trigger)</f>
        <v>56815</v>
      </c>
      <c r="AG2484" s="40">
        <f>_xll.qlInterestRateIndexMaturity($AA$21,AF2484,)</f>
        <v>56907</v>
      </c>
      <c r="AH2484" s="43" t="e">
        <f>_xll.qlTenorBasisValue(TenorBasis3M,AF2484,_xll.ohTrigger(trigger,$AA$36))</f>
        <v>#NUM!</v>
      </c>
      <c r="AI2484" s="90" t="e">
        <f>_xll.qlTenorBasisForwardRate(TenorBasis3M,AF2484,_xll.ohTrigger(trigger,$AA$36))</f>
        <v>#NUM!</v>
      </c>
      <c r="AJ2484" s="90">
        <f>_xll.qlIndexFixing($AA$21,$AE2484,TRUE,_xll.ohTrigger(trigger))</f>
        <v>1.3397015049554954E-2</v>
      </c>
      <c r="AK2484" s="43" t="e">
        <f>_xll.qlIndexFixing($AA$6,$AE2484,TRUE,trigger)</f>
        <v>#NUM!</v>
      </c>
      <c r="AL2484" s="45" t="e">
        <f t="shared" si="54"/>
        <v>#NUM!</v>
      </c>
    </row>
    <row r="2485" spans="30:38" x14ac:dyDescent="0.2">
      <c r="AD2485" s="122" t="s">
        <v>88</v>
      </c>
      <c r="AE2485" s="40">
        <f>_xll.qlInterestRateIndexFixingDate($AA$21,AF2485)</f>
        <v>56818</v>
      </c>
      <c r="AF2485" s="40">
        <f>_xll.qlCalendarAdvance(calendar,$AF2484,AD2485,,,trigger)</f>
        <v>56822</v>
      </c>
      <c r="AG2485" s="40">
        <f>_xll.qlInterestRateIndexMaturity($AA$21,AF2485,)</f>
        <v>56914</v>
      </c>
      <c r="AH2485" s="43" t="e">
        <f>_xll.qlTenorBasisValue(TenorBasis3M,AF2485,_xll.ohTrigger(trigger,$AA$36))</f>
        <v>#NUM!</v>
      </c>
      <c r="AI2485" s="90" t="e">
        <f>_xll.qlTenorBasisForwardRate(TenorBasis3M,AF2485,_xll.ohTrigger(trigger,$AA$36))</f>
        <v>#NUM!</v>
      </c>
      <c r="AJ2485" s="90">
        <f>_xll.qlIndexFixing($AA$21,$AE2485,TRUE,_xll.ohTrigger(trigger))</f>
        <v>1.3384884122404328E-2</v>
      </c>
      <c r="AK2485" s="43" t="e">
        <f>_xll.qlIndexFixing($AA$6,$AE2485,TRUE,trigger)</f>
        <v>#NUM!</v>
      </c>
      <c r="AL2485" s="45" t="e">
        <f t="shared" si="54"/>
        <v>#NUM!</v>
      </c>
    </row>
    <row r="2486" spans="30:38" x14ac:dyDescent="0.2">
      <c r="AD2486" s="122" t="s">
        <v>88</v>
      </c>
      <c r="AE2486" s="40">
        <f>_xll.qlInterestRateIndexFixingDate($AA$21,AF2486)</f>
        <v>56825</v>
      </c>
      <c r="AF2486" s="40">
        <f>_xll.qlCalendarAdvance(calendar,$AF2485,AD2486,,,trigger)</f>
        <v>56829</v>
      </c>
      <c r="AG2486" s="40">
        <f>_xll.qlInterestRateIndexMaturity($AA$21,AF2486,)</f>
        <v>56921</v>
      </c>
      <c r="AH2486" s="43" t="e">
        <f>_xll.qlTenorBasisValue(TenorBasis3M,AF2486,_xll.ohTrigger(trigger,$AA$36))</f>
        <v>#NUM!</v>
      </c>
      <c r="AI2486" s="90" t="e">
        <f>_xll.qlTenorBasisForwardRate(TenorBasis3M,AF2486,_xll.ohTrigger(trigger,$AA$36))</f>
        <v>#NUM!</v>
      </c>
      <c r="AJ2486" s="90">
        <f>_xll.qlIndexFixing($AA$21,$AE2486,TRUE,_xll.ohTrigger(trigger))</f>
        <v>1.3372738102572683E-2</v>
      </c>
      <c r="AK2486" s="43" t="e">
        <f>_xll.qlIndexFixing($AA$6,$AE2486,TRUE,trigger)</f>
        <v>#NUM!</v>
      </c>
      <c r="AL2486" s="45" t="e">
        <f t="shared" si="54"/>
        <v>#NUM!</v>
      </c>
    </row>
    <row r="2487" spans="30:38" x14ac:dyDescent="0.2">
      <c r="AD2487" s="122" t="s">
        <v>88</v>
      </c>
      <c r="AE2487" s="40">
        <f>_xll.qlInterestRateIndexFixingDate($AA$21,AF2487)</f>
        <v>56832</v>
      </c>
      <c r="AF2487" s="40">
        <f>_xll.qlCalendarAdvance(calendar,$AF2486,AD2487,,,trigger)</f>
        <v>56836</v>
      </c>
      <c r="AG2487" s="40">
        <f>_xll.qlInterestRateIndexMaturity($AA$21,AF2487,)</f>
        <v>56928</v>
      </c>
      <c r="AH2487" s="43" t="e">
        <f>_xll.qlTenorBasisValue(TenorBasis3M,AF2487,_xll.ohTrigger(trigger,$AA$36))</f>
        <v>#NUM!</v>
      </c>
      <c r="AI2487" s="90" t="e">
        <f>_xll.qlTenorBasisForwardRate(TenorBasis3M,AF2487,_xll.ohTrigger(trigger,$AA$36))</f>
        <v>#NUM!</v>
      </c>
      <c r="AJ2487" s="90">
        <f>_xll.qlIndexFixing($AA$21,$AE2487,TRUE,_xll.ohTrigger(trigger))</f>
        <v>1.3360582277833719E-2</v>
      </c>
      <c r="AK2487" s="43" t="e">
        <f>_xll.qlIndexFixing($AA$6,$AE2487,TRUE,trigger)</f>
        <v>#NUM!</v>
      </c>
      <c r="AL2487" s="45" t="e">
        <f t="shared" si="54"/>
        <v>#NUM!</v>
      </c>
    </row>
    <row r="2488" spans="30:38" x14ac:dyDescent="0.2">
      <c r="AD2488" s="122" t="s">
        <v>88</v>
      </c>
      <c r="AE2488" s="40">
        <f>_xll.qlInterestRateIndexFixingDate($AA$21,AF2488)</f>
        <v>56839</v>
      </c>
      <c r="AF2488" s="40">
        <f>_xll.qlCalendarAdvance(calendar,$AF2487,AD2488,,,trigger)</f>
        <v>56843</v>
      </c>
      <c r="AG2488" s="40">
        <f>_xll.qlInterestRateIndexMaturity($AA$21,AF2488,)</f>
        <v>56935</v>
      </c>
      <c r="AH2488" s="43" t="e">
        <f>_xll.qlTenorBasisValue(TenorBasis3M,AF2488,_xll.ohTrigger(trigger,$AA$36))</f>
        <v>#NUM!</v>
      </c>
      <c r="AI2488" s="90" t="e">
        <f>_xll.qlTenorBasisForwardRate(TenorBasis3M,AF2488,_xll.ohTrigger(trigger,$AA$36))</f>
        <v>#NUM!</v>
      </c>
      <c r="AJ2488" s="90">
        <f>_xll.qlIndexFixing($AA$21,$AE2488,TRUE,_xll.ohTrigger(trigger))</f>
        <v>1.3348421935892489E-2</v>
      </c>
      <c r="AK2488" s="43" t="e">
        <f>_xll.qlIndexFixing($AA$6,$AE2488,TRUE,trigger)</f>
        <v>#NUM!</v>
      </c>
      <c r="AL2488" s="45" t="e">
        <f t="shared" si="54"/>
        <v>#NUM!</v>
      </c>
    </row>
    <row r="2489" spans="30:38" x14ac:dyDescent="0.2">
      <c r="AD2489" s="122" t="s">
        <v>88</v>
      </c>
      <c r="AE2489" s="40">
        <f>_xll.qlInterestRateIndexFixingDate($AA$21,AF2489)</f>
        <v>56846</v>
      </c>
      <c r="AF2489" s="40">
        <f>_xll.qlCalendarAdvance(calendar,$AF2488,AD2489,,,trigger)</f>
        <v>56850</v>
      </c>
      <c r="AG2489" s="40">
        <f>_xll.qlInterestRateIndexMaturity($AA$21,AF2489,)</f>
        <v>56942</v>
      </c>
      <c r="AH2489" s="43" t="e">
        <f>_xll.qlTenorBasisValue(TenorBasis3M,AF2489,_xll.ohTrigger(trigger,$AA$36))</f>
        <v>#NUM!</v>
      </c>
      <c r="AI2489" s="90" t="e">
        <f>_xll.qlTenorBasisForwardRate(TenorBasis3M,AF2489,_xll.ohTrigger(trigger,$AA$36))</f>
        <v>#NUM!</v>
      </c>
      <c r="AJ2489" s="90">
        <f>_xll.qlIndexFixing($AA$21,$AE2489,TRUE,_xll.ohTrigger(trigger))</f>
        <v>1.3336262364394969E-2</v>
      </c>
      <c r="AK2489" s="43" t="e">
        <f>_xll.qlIndexFixing($AA$6,$AE2489,TRUE,trigger)</f>
        <v>#NUM!</v>
      </c>
      <c r="AL2489" s="45" t="e">
        <f t="shared" si="54"/>
        <v>#NUM!</v>
      </c>
    </row>
    <row r="2490" spans="30:38" x14ac:dyDescent="0.2">
      <c r="AD2490" s="122" t="s">
        <v>88</v>
      </c>
      <c r="AE2490" s="40">
        <f>_xll.qlInterestRateIndexFixingDate($AA$21,AF2490)</f>
        <v>56853</v>
      </c>
      <c r="AF2490" s="40">
        <f>_xll.qlCalendarAdvance(calendar,$AF2489,AD2490,,,trigger)</f>
        <v>56857</v>
      </c>
      <c r="AG2490" s="40">
        <f>_xll.qlInterestRateIndexMaturity($AA$21,AF2490,)</f>
        <v>56948</v>
      </c>
      <c r="AH2490" s="43" t="e">
        <f>_xll.qlTenorBasisValue(TenorBasis3M,AF2490,_xll.ohTrigger(trigger,$AA$36))</f>
        <v>#NUM!</v>
      </c>
      <c r="AI2490" s="90" t="e">
        <f>_xll.qlTenorBasisForwardRate(TenorBasis3M,AF2490,_xll.ohTrigger(trigger,$AA$36))</f>
        <v>#NUM!</v>
      </c>
      <c r="AJ2490" s="90">
        <f>_xll.qlIndexFixing($AA$21,$AE2490,TRUE,_xll.ohTrigger(trigger))</f>
        <v>1.3324727978878331E-2</v>
      </c>
      <c r="AK2490" s="43" t="e">
        <f>_xll.qlIndexFixing($AA$6,$AE2490,TRUE,trigger)</f>
        <v>#NUM!</v>
      </c>
      <c r="AL2490" s="45" t="e">
        <f t="shared" si="54"/>
        <v>#NUM!</v>
      </c>
    </row>
    <row r="2491" spans="30:38" x14ac:dyDescent="0.2">
      <c r="AD2491" s="122" t="s">
        <v>88</v>
      </c>
      <c r="AE2491" s="40">
        <f>_xll.qlInterestRateIndexFixingDate($AA$21,AF2491)</f>
        <v>56860</v>
      </c>
      <c r="AF2491" s="40">
        <f>_xll.qlCalendarAdvance(calendar,$AF2490,AD2491,,,trigger)</f>
        <v>56864</v>
      </c>
      <c r="AG2491" s="40">
        <f>_xll.qlInterestRateIndexMaturity($AA$21,AF2491,)</f>
        <v>56955</v>
      </c>
      <c r="AH2491" s="43" t="e">
        <f>_xll.qlTenorBasisValue(TenorBasis3M,AF2491,_xll.ohTrigger(trigger,$AA$36))</f>
        <v>#NUM!</v>
      </c>
      <c r="AI2491" s="90" t="e">
        <f>_xll.qlTenorBasisForwardRate(TenorBasis3M,AF2491,_xll.ohTrigger(trigger,$AA$36))</f>
        <v>#NUM!</v>
      </c>
      <c r="AJ2491" s="90">
        <f>_xll.qlIndexFixing($AA$21,$AE2491,TRUE,_xll.ohTrigger(trigger))</f>
        <v>1.3312584168584276E-2</v>
      </c>
      <c r="AK2491" s="43" t="e">
        <f>_xll.qlIndexFixing($AA$6,$AE2491,TRUE,trigger)</f>
        <v>#NUM!</v>
      </c>
      <c r="AL2491" s="45" t="e">
        <f t="shared" si="54"/>
        <v>#NUM!</v>
      </c>
    </row>
    <row r="2492" spans="30:38" x14ac:dyDescent="0.2">
      <c r="AD2492" s="122" t="s">
        <v>88</v>
      </c>
      <c r="AE2492" s="40">
        <f>_xll.qlInterestRateIndexFixingDate($AA$21,AF2492)</f>
        <v>56867</v>
      </c>
      <c r="AF2492" s="40">
        <f>_xll.qlCalendarAdvance(calendar,$AF2491,AD2492,,,trigger)</f>
        <v>56871</v>
      </c>
      <c r="AG2492" s="40">
        <f>_xll.qlInterestRateIndexMaturity($AA$21,AF2492,)</f>
        <v>56962</v>
      </c>
      <c r="AH2492" s="43" t="e">
        <f>_xll.qlTenorBasisValue(TenorBasis3M,AF2492,_xll.ohTrigger(trigger,$AA$36))</f>
        <v>#NUM!</v>
      </c>
      <c r="AI2492" s="90" t="e">
        <f>_xll.qlTenorBasisForwardRate(TenorBasis3M,AF2492,_xll.ohTrigger(trigger,$AA$36))</f>
        <v>#NUM!</v>
      </c>
      <c r="AJ2492" s="90">
        <f>_xll.qlIndexFixing($AA$21,$AE2492,TRUE,_xll.ohTrigger(trigger))</f>
        <v>1.3300456766150786E-2</v>
      </c>
      <c r="AK2492" s="43" t="e">
        <f>_xll.qlIndexFixing($AA$6,$AE2492,TRUE,trigger)</f>
        <v>#NUM!</v>
      </c>
      <c r="AL2492" s="45" t="e">
        <f t="shared" si="54"/>
        <v>#NUM!</v>
      </c>
    </row>
    <row r="2493" spans="30:38" x14ac:dyDescent="0.2">
      <c r="AD2493" s="122" t="s">
        <v>88</v>
      </c>
      <c r="AE2493" s="40">
        <f>_xll.qlInterestRateIndexFixingDate($AA$21,AF2493)</f>
        <v>56874</v>
      </c>
      <c r="AF2493" s="40">
        <f>_xll.qlCalendarAdvance(calendar,$AF2492,AD2493,,,trigger)</f>
        <v>56878</v>
      </c>
      <c r="AG2493" s="40">
        <f>_xll.qlInterestRateIndexMaturity($AA$21,AF2493,)</f>
        <v>56969</v>
      </c>
      <c r="AH2493" s="43" t="e">
        <f>_xll.qlTenorBasisValue(TenorBasis3M,AF2493,_xll.ohTrigger(trigger,$AA$36))</f>
        <v>#NUM!</v>
      </c>
      <c r="AI2493" s="90" t="e">
        <f>_xll.qlTenorBasisForwardRate(TenorBasis3M,AF2493,_xll.ohTrigger(trigger,$AA$36))</f>
        <v>#NUM!</v>
      </c>
      <c r="AJ2493" s="90">
        <f>_xll.qlIndexFixing($AA$21,$AE2493,TRUE,_xll.ohTrigger(trigger))</f>
        <v>1.3288351116866028E-2</v>
      </c>
      <c r="AK2493" s="43" t="e">
        <f>_xll.qlIndexFixing($AA$6,$AE2493,TRUE,trigger)</f>
        <v>#NUM!</v>
      </c>
      <c r="AL2493" s="45" t="e">
        <f t="shared" si="54"/>
        <v>#NUM!</v>
      </c>
    </row>
    <row r="2494" spans="30:38" x14ac:dyDescent="0.2">
      <c r="AD2494" s="122" t="s">
        <v>88</v>
      </c>
      <c r="AE2494" s="40">
        <f>_xll.qlInterestRateIndexFixingDate($AA$21,AF2494)</f>
        <v>56881</v>
      </c>
      <c r="AF2494" s="40">
        <f>_xll.qlCalendarAdvance(calendar,$AF2493,AD2494,,,trigger)</f>
        <v>56885</v>
      </c>
      <c r="AG2494" s="40">
        <f>_xll.qlInterestRateIndexMaturity($AA$21,AF2494,)</f>
        <v>56976</v>
      </c>
      <c r="AH2494" s="43" t="e">
        <f>_xll.qlTenorBasisValue(TenorBasis3M,AF2494,_xll.ohTrigger(trigger,$AA$36))</f>
        <v>#NUM!</v>
      </c>
      <c r="AI2494" s="90" t="e">
        <f>_xll.qlTenorBasisForwardRate(TenorBasis3M,AF2494,_xll.ohTrigger(trigger,$AA$36))</f>
        <v>#NUM!</v>
      </c>
      <c r="AJ2494" s="90">
        <f>_xll.qlIndexFixing($AA$21,$AE2494,TRUE,_xll.ohTrigger(trigger))</f>
        <v>1.3276272565961953E-2</v>
      </c>
      <c r="AK2494" s="43" t="e">
        <f>_xll.qlIndexFixing($AA$6,$AE2494,TRUE,trigger)</f>
        <v>#NUM!</v>
      </c>
      <c r="AL2494" s="45" t="e">
        <f t="shared" si="54"/>
        <v>#NUM!</v>
      </c>
    </row>
    <row r="2495" spans="30:38" x14ac:dyDescent="0.2">
      <c r="AD2495" s="122" t="s">
        <v>88</v>
      </c>
      <c r="AE2495" s="40">
        <f>_xll.qlInterestRateIndexFixingDate($AA$21,AF2495)</f>
        <v>56888</v>
      </c>
      <c r="AF2495" s="40">
        <f>_xll.qlCalendarAdvance(calendar,$AF2494,AD2495,,,trigger)</f>
        <v>56892</v>
      </c>
      <c r="AG2495" s="40">
        <f>_xll.qlInterestRateIndexMaturity($AA$21,AF2495,)</f>
        <v>56984</v>
      </c>
      <c r="AH2495" s="43" t="e">
        <f>_xll.qlTenorBasisValue(TenorBasis3M,AF2495,_xll.ohTrigger(trigger,$AA$36))</f>
        <v>#NUM!</v>
      </c>
      <c r="AI2495" s="90" t="e">
        <f>_xll.qlTenorBasisForwardRate(TenorBasis3M,AF2495,_xll.ohTrigger(trigger,$AA$36))</f>
        <v>#NUM!</v>
      </c>
      <c r="AJ2495" s="90">
        <f>_xll.qlIndexFixing($AA$21,$AE2495,TRUE,_xll.ohTrigger(trigger))</f>
        <v>1.3263617211812843E-2</v>
      </c>
      <c r="AK2495" s="43" t="e">
        <f>_xll.qlIndexFixing($AA$6,$AE2495,TRUE,trigger)</f>
        <v>#NUM!</v>
      </c>
      <c r="AL2495" s="45" t="e">
        <f t="shared" si="54"/>
        <v>#NUM!</v>
      </c>
    </row>
    <row r="2496" spans="30:38" x14ac:dyDescent="0.2">
      <c r="AD2496" s="122" t="s">
        <v>88</v>
      </c>
      <c r="AE2496" s="40">
        <f>_xll.qlInterestRateIndexFixingDate($AA$21,AF2496)</f>
        <v>56895</v>
      </c>
      <c r="AF2496" s="40">
        <f>_xll.qlCalendarAdvance(calendar,$AF2495,AD2496,,,trigger)</f>
        <v>56899</v>
      </c>
      <c r="AG2496" s="40">
        <f>_xll.qlInterestRateIndexMaturity($AA$21,AF2496,)</f>
        <v>56991</v>
      </c>
      <c r="AH2496" s="43" t="e">
        <f>_xll.qlTenorBasisValue(TenorBasis3M,AF2496,_xll.ohTrigger(trigger,$AA$36))</f>
        <v>#NUM!</v>
      </c>
      <c r="AI2496" s="90" t="e">
        <f>_xll.qlTenorBasisForwardRate(TenorBasis3M,AF2496,_xll.ohTrigger(trigger,$AA$36))</f>
        <v>#NUM!</v>
      </c>
      <c r="AJ2496" s="90">
        <f>_xll.qlIndexFixing($AA$21,$AE2496,TRUE,_xll.ohTrigger(trigger))</f>
        <v>1.3251609769013658E-2</v>
      </c>
      <c r="AK2496" s="43" t="e">
        <f>_xll.qlIndexFixing($AA$6,$AE2496,TRUE,trigger)</f>
        <v>#NUM!</v>
      </c>
      <c r="AL2496" s="45" t="e">
        <f t="shared" si="54"/>
        <v>#NUM!</v>
      </c>
    </row>
    <row r="2497" spans="30:38" x14ac:dyDescent="0.2">
      <c r="AD2497" s="122" t="s">
        <v>88</v>
      </c>
      <c r="AE2497" s="40">
        <f>_xll.qlInterestRateIndexFixingDate($AA$21,AF2497)</f>
        <v>56902</v>
      </c>
      <c r="AF2497" s="40">
        <f>_xll.qlCalendarAdvance(calendar,$AF2496,AD2497,,,trigger)</f>
        <v>56906</v>
      </c>
      <c r="AG2497" s="40">
        <f>_xll.qlInterestRateIndexMaturity($AA$21,AF2497,)</f>
        <v>56998</v>
      </c>
      <c r="AH2497" s="43" t="e">
        <f>_xll.qlTenorBasisValue(TenorBasis3M,AF2497,_xll.ohTrigger(trigger,$AA$36))</f>
        <v>#NUM!</v>
      </c>
      <c r="AI2497" s="90" t="e">
        <f>_xll.qlTenorBasisForwardRate(TenorBasis3M,AF2497,_xll.ohTrigger(trigger,$AA$36))</f>
        <v>#NUM!</v>
      </c>
      <c r="AJ2497" s="90">
        <f>_xll.qlIndexFixing($AA$21,$AE2497,TRUE,_xll.ohTrigger(trigger))</f>
        <v>1.3239639352632926E-2</v>
      </c>
      <c r="AK2497" s="43" t="e">
        <f>_xll.qlIndexFixing($AA$6,$AE2497,TRUE,trigger)</f>
        <v>#NUM!</v>
      </c>
      <c r="AL2497" s="45" t="e">
        <f t="shared" si="54"/>
        <v>#NUM!</v>
      </c>
    </row>
    <row r="2498" spans="30:38" x14ac:dyDescent="0.2">
      <c r="AD2498" s="122" t="s">
        <v>88</v>
      </c>
      <c r="AE2498" s="40">
        <f>_xll.qlInterestRateIndexFixingDate($AA$21,AF2498)</f>
        <v>56909</v>
      </c>
      <c r="AF2498" s="40">
        <f>_xll.qlCalendarAdvance(calendar,$AF2497,AD2498,,,trigger)</f>
        <v>56913</v>
      </c>
      <c r="AG2498" s="40">
        <f>_xll.qlInterestRateIndexMaturity($AA$21,AF2498,)</f>
        <v>57005</v>
      </c>
      <c r="AH2498" s="43" t="e">
        <f>_xll.qlTenorBasisValue(TenorBasis3M,AF2498,_xll.ohTrigger(trigger,$AA$36))</f>
        <v>#NUM!</v>
      </c>
      <c r="AI2498" s="90" t="e">
        <f>_xll.qlTenorBasisForwardRate(TenorBasis3M,AF2498,_xll.ohTrigger(trigger,$AA$36))</f>
        <v>#NUM!</v>
      </c>
      <c r="AJ2498" s="90">
        <f>_xll.qlIndexFixing($AA$21,$AE2498,TRUE,_xll.ohTrigger(trigger))</f>
        <v>1.3227705962330917E-2</v>
      </c>
      <c r="AK2498" s="43" t="e">
        <f>_xll.qlIndexFixing($AA$6,$AE2498,TRUE,trigger)</f>
        <v>#NUM!</v>
      </c>
      <c r="AL2498" s="45" t="e">
        <f t="shared" si="54"/>
        <v>#NUM!</v>
      </c>
    </row>
    <row r="2499" spans="30:38" x14ac:dyDescent="0.2">
      <c r="AD2499" s="122" t="s">
        <v>88</v>
      </c>
      <c r="AE2499" s="40">
        <f>_xll.qlInterestRateIndexFixingDate($AA$21,AF2499)</f>
        <v>56916</v>
      </c>
      <c r="AF2499" s="40">
        <f>_xll.qlCalendarAdvance(calendar,$AF2498,AD2499,,,trigger)</f>
        <v>56920</v>
      </c>
      <c r="AG2499" s="40">
        <f>_xll.qlInterestRateIndexMaturity($AA$21,AF2499,)</f>
        <v>57012</v>
      </c>
      <c r="AH2499" s="43" t="e">
        <f>_xll.qlTenorBasisValue(TenorBasis3M,AF2499,_xll.ohTrigger(trigger,$AA$36))</f>
        <v>#NUM!</v>
      </c>
      <c r="AI2499" s="90" t="e">
        <f>_xll.qlTenorBasisForwardRate(TenorBasis3M,AF2499,_xll.ohTrigger(trigger,$AA$36))</f>
        <v>#NUM!</v>
      </c>
      <c r="AJ2499" s="90">
        <f>_xll.qlIndexFixing($AA$21,$AE2499,TRUE,_xll.ohTrigger(trigger))</f>
        <v>1.3215809597769643E-2</v>
      </c>
      <c r="AK2499" s="43" t="e">
        <f>_xll.qlIndexFixing($AA$6,$AE2499,TRUE,trigger)</f>
        <v>#NUM!</v>
      </c>
      <c r="AL2499" s="45" t="e">
        <f t="shared" si="54"/>
        <v>#NUM!</v>
      </c>
    </row>
    <row r="2500" spans="30:38" x14ac:dyDescent="0.2">
      <c r="AD2500" s="122" t="s">
        <v>88</v>
      </c>
      <c r="AE2500" s="40">
        <f>_xll.qlInterestRateIndexFixingDate($AA$21,AF2500)</f>
        <v>56923</v>
      </c>
      <c r="AF2500" s="40">
        <f>_xll.qlCalendarAdvance(calendar,$AF2499,AD2500,,,trigger)</f>
        <v>56927</v>
      </c>
      <c r="AG2500" s="40">
        <f>_xll.qlInterestRateIndexMaturity($AA$21,AF2500,)</f>
        <v>57019</v>
      </c>
      <c r="AH2500" s="43" t="e">
        <f>_xll.qlTenorBasisValue(TenorBasis3M,AF2500,_xll.ohTrigger(trigger,$AA$36))</f>
        <v>#NUM!</v>
      </c>
      <c r="AI2500" s="90" t="e">
        <f>_xll.qlTenorBasisForwardRate(TenorBasis3M,AF2500,_xll.ohTrigger(trigger,$AA$36))</f>
        <v>#NUM!</v>
      </c>
      <c r="AJ2500" s="90">
        <f>_xll.qlIndexFixing($AA$21,$AE2500,TRUE,_xll.ohTrigger(trigger))</f>
        <v>1.3203950258616325E-2</v>
      </c>
      <c r="AK2500" s="43" t="e">
        <f>_xll.qlIndexFixing($AA$6,$AE2500,TRUE,trigger)</f>
        <v>#NUM!</v>
      </c>
      <c r="AL2500" s="45" t="e">
        <f t="shared" ref="AL2500:AL2563" si="55">(AJ2500-AK2500)*10000</f>
        <v>#NUM!</v>
      </c>
    </row>
    <row r="2501" spans="30:38" x14ac:dyDescent="0.2">
      <c r="AD2501" s="122" t="s">
        <v>88</v>
      </c>
      <c r="AE2501" s="40">
        <f>_xll.qlInterestRateIndexFixingDate($AA$21,AF2501)</f>
        <v>56930</v>
      </c>
      <c r="AF2501" s="40">
        <f>_xll.qlCalendarAdvance(calendar,$AF2500,AD2501,,,trigger)</f>
        <v>56934</v>
      </c>
      <c r="AG2501" s="40">
        <f>_xll.qlInterestRateIndexMaturity($AA$21,AF2501,)</f>
        <v>57026</v>
      </c>
      <c r="AH2501" s="43" t="e">
        <f>_xll.qlTenorBasisValue(TenorBasis3M,AF2501,_xll.ohTrigger(trigger,$AA$36))</f>
        <v>#NUM!</v>
      </c>
      <c r="AI2501" s="90" t="e">
        <f>_xll.qlTenorBasisForwardRate(TenorBasis3M,AF2501,_xll.ohTrigger(trigger,$AA$36))</f>
        <v>#NUM!</v>
      </c>
      <c r="AJ2501" s="90">
        <f>_xll.qlIndexFixing($AA$21,$AE2501,TRUE,_xll.ohTrigger(trigger))</f>
        <v>1.3192127944531238E-2</v>
      </c>
      <c r="AK2501" s="43" t="e">
        <f>_xll.qlIndexFixing($AA$6,$AE2501,TRUE,trigger)</f>
        <v>#NUM!</v>
      </c>
      <c r="AL2501" s="45" t="e">
        <f t="shared" si="55"/>
        <v>#NUM!</v>
      </c>
    </row>
    <row r="2502" spans="30:38" x14ac:dyDescent="0.2">
      <c r="AD2502" s="122" t="s">
        <v>88</v>
      </c>
      <c r="AE2502" s="40">
        <f>_xll.qlInterestRateIndexFixingDate($AA$21,AF2502)</f>
        <v>56937</v>
      </c>
      <c r="AF2502" s="40">
        <f>_xll.qlCalendarAdvance(calendar,$AF2501,AD2502,,,trigger)</f>
        <v>56941</v>
      </c>
      <c r="AG2502" s="40">
        <f>_xll.qlInterestRateIndexMaturity($AA$21,AF2502,)</f>
        <v>57033</v>
      </c>
      <c r="AH2502" s="43" t="e">
        <f>_xll.qlTenorBasisValue(TenorBasis3M,AF2502,_xll.ohTrigger(trigger,$AA$36))</f>
        <v>#NUM!</v>
      </c>
      <c r="AI2502" s="90" t="e">
        <f>_xll.qlTenorBasisForwardRate(TenorBasis3M,AF2502,_xll.ohTrigger(trigger,$AA$36))</f>
        <v>#NUM!</v>
      </c>
      <c r="AJ2502" s="90">
        <f>_xll.qlIndexFixing($AA$21,$AE2502,TRUE,_xll.ohTrigger(trigger))</f>
        <v>1.3180342655183338E-2</v>
      </c>
      <c r="AK2502" s="43" t="e">
        <f>_xll.qlIndexFixing($AA$6,$AE2502,TRUE,trigger)</f>
        <v>#NUM!</v>
      </c>
      <c r="AL2502" s="45" t="e">
        <f t="shared" si="55"/>
        <v>#NUM!</v>
      </c>
    </row>
    <row r="2503" spans="30:38" x14ac:dyDescent="0.2">
      <c r="AD2503" s="122" t="s">
        <v>88</v>
      </c>
      <c r="AE2503" s="40">
        <f>_xll.qlInterestRateIndexFixingDate($AA$21,AF2503)</f>
        <v>56944</v>
      </c>
      <c r="AF2503" s="40">
        <f>_xll.qlCalendarAdvance(calendar,$AF2502,AD2503,,,trigger)</f>
        <v>56948</v>
      </c>
      <c r="AG2503" s="40">
        <f>_xll.qlInterestRateIndexMaturity($AA$21,AF2503,)</f>
        <v>57039</v>
      </c>
      <c r="AH2503" s="43" t="e">
        <f>_xll.qlTenorBasisValue(TenorBasis3M,AF2503,_xll.ohTrigger(trigger,$AA$36))</f>
        <v>#NUM!</v>
      </c>
      <c r="AI2503" s="90" t="e">
        <f>_xll.qlTenorBasisForwardRate(TenorBasis3M,AF2503,_xll.ohTrigger(trigger,$AA$36))</f>
        <v>#NUM!</v>
      </c>
      <c r="AJ2503" s="90">
        <f>_xll.qlIndexFixing($AA$21,$AE2503,TRUE,_xll.ohTrigger(trigger))</f>
        <v>1.3169185960664432E-2</v>
      </c>
      <c r="AK2503" s="43" t="e">
        <f>_xll.qlIndexFixing($AA$6,$AE2503,TRUE,trigger)</f>
        <v>#NUM!</v>
      </c>
      <c r="AL2503" s="45" t="e">
        <f t="shared" si="55"/>
        <v>#NUM!</v>
      </c>
    </row>
    <row r="2504" spans="30:38" x14ac:dyDescent="0.2">
      <c r="AD2504" s="122" t="s">
        <v>88</v>
      </c>
      <c r="AE2504" s="40">
        <f>_xll.qlInterestRateIndexFixingDate($AA$21,AF2504)</f>
        <v>56951</v>
      </c>
      <c r="AF2504" s="40">
        <f>_xll.qlCalendarAdvance(calendar,$AF2503,AD2504,,,trigger)</f>
        <v>56955</v>
      </c>
      <c r="AG2504" s="40">
        <f>_xll.qlInterestRateIndexMaturity($AA$21,AF2504,)</f>
        <v>57046</v>
      </c>
      <c r="AH2504" s="43" t="e">
        <f>_xll.qlTenorBasisValue(TenorBasis3M,AF2504,_xll.ohTrigger(trigger,$AA$36))</f>
        <v>#NUM!</v>
      </c>
      <c r="AI2504" s="90" t="e">
        <f>_xll.qlTenorBasisForwardRate(TenorBasis3M,AF2504,_xll.ohTrigger(trigger,$AA$36))</f>
        <v>#NUM!</v>
      </c>
      <c r="AJ2504" s="90">
        <f>_xll.qlIndexFixing($AA$21,$AE2504,TRUE,_xll.ohTrigger(trigger))</f>
        <v>1.3157472502839641E-2</v>
      </c>
      <c r="AK2504" s="43" t="e">
        <f>_xll.qlIndexFixing($AA$6,$AE2504,TRUE,trigger)</f>
        <v>#NUM!</v>
      </c>
      <c r="AL2504" s="45" t="e">
        <f t="shared" si="55"/>
        <v>#NUM!</v>
      </c>
    </row>
    <row r="2505" spans="30:38" x14ac:dyDescent="0.2">
      <c r="AD2505" s="122" t="s">
        <v>88</v>
      </c>
      <c r="AE2505" s="40">
        <f>_xll.qlInterestRateIndexFixingDate($AA$21,AF2505)</f>
        <v>56958</v>
      </c>
      <c r="AF2505" s="40">
        <f>_xll.qlCalendarAdvance(calendar,$AF2504,AD2505,,,trigger)</f>
        <v>56962</v>
      </c>
      <c r="AG2505" s="40">
        <f>_xll.qlInterestRateIndexMaturity($AA$21,AF2505,)</f>
        <v>57053</v>
      </c>
      <c r="AH2505" s="43" t="e">
        <f>_xll.qlTenorBasisValue(TenorBasis3M,AF2505,_xll.ohTrigger(trigger,$AA$36))</f>
        <v>#NUM!</v>
      </c>
      <c r="AI2505" s="90" t="e">
        <f>_xll.qlTenorBasisForwardRate(TenorBasis3M,AF2505,_xll.ohTrigger(trigger,$AA$36))</f>
        <v>#NUM!</v>
      </c>
      <c r="AJ2505" s="90">
        <f>_xll.qlIndexFixing($AA$21,$AE2505,TRUE,_xll.ohTrigger(trigger))</f>
        <v>1.3145796067046885E-2</v>
      </c>
      <c r="AK2505" s="43" t="e">
        <f>_xll.qlIndexFixing($AA$6,$AE2505,TRUE,trigger)</f>
        <v>#NUM!</v>
      </c>
      <c r="AL2505" s="45" t="e">
        <f t="shared" si="55"/>
        <v>#NUM!</v>
      </c>
    </row>
    <row r="2506" spans="30:38" x14ac:dyDescent="0.2">
      <c r="AD2506" s="122" t="s">
        <v>88</v>
      </c>
      <c r="AE2506" s="40">
        <f>_xll.qlInterestRateIndexFixingDate($AA$21,AF2506)</f>
        <v>56965</v>
      </c>
      <c r="AF2506" s="40">
        <f>_xll.qlCalendarAdvance(calendar,$AF2505,AD2506,,,trigger)</f>
        <v>56969</v>
      </c>
      <c r="AG2506" s="40">
        <f>_xll.qlInterestRateIndexMaturity($AA$21,AF2506,)</f>
        <v>57060</v>
      </c>
      <c r="AH2506" s="43" t="e">
        <f>_xll.qlTenorBasisValue(TenorBasis3M,AF2506,_xll.ohTrigger(trigger,$AA$36))</f>
        <v>#NUM!</v>
      </c>
      <c r="AI2506" s="90" t="e">
        <f>_xll.qlTenorBasisForwardRate(TenorBasis3M,AF2506,_xll.ohTrigger(trigger,$AA$36))</f>
        <v>#NUM!</v>
      </c>
      <c r="AJ2506" s="90">
        <f>_xll.qlIndexFixing($AA$21,$AE2506,TRUE,_xll.ohTrigger(trigger))</f>
        <v>1.3134156652962903E-2</v>
      </c>
      <c r="AK2506" s="43" t="e">
        <f>_xll.qlIndexFixing($AA$6,$AE2506,TRUE,trigger)</f>
        <v>#NUM!</v>
      </c>
      <c r="AL2506" s="45" t="e">
        <f t="shared" si="55"/>
        <v>#NUM!</v>
      </c>
    </row>
    <row r="2507" spans="30:38" x14ac:dyDescent="0.2">
      <c r="AD2507" s="122" t="s">
        <v>88</v>
      </c>
      <c r="AE2507" s="40">
        <f>_xll.qlInterestRateIndexFixingDate($AA$21,AF2507)</f>
        <v>56972</v>
      </c>
      <c r="AF2507" s="40">
        <f>_xll.qlCalendarAdvance(calendar,$AF2506,AD2507,,,trigger)</f>
        <v>56976</v>
      </c>
      <c r="AG2507" s="40">
        <f>_xll.qlInterestRateIndexMaturity($AA$21,AF2507,)</f>
        <v>57067</v>
      </c>
      <c r="AH2507" s="43" t="e">
        <f>_xll.qlTenorBasisValue(TenorBasis3M,AF2507,_xll.ohTrigger(trigger,$AA$36))</f>
        <v>#NUM!</v>
      </c>
      <c r="AI2507" s="90" t="e">
        <f>_xll.qlTenorBasisForwardRate(TenorBasis3M,AF2507,_xll.ohTrigger(trigger,$AA$36))</f>
        <v>#NUM!</v>
      </c>
      <c r="AJ2507" s="90">
        <f>_xll.qlIndexFixing($AA$21,$AE2507,TRUE,_xll.ohTrigger(trigger))</f>
        <v>1.3122554260260925E-2</v>
      </c>
      <c r="AK2507" s="43" t="e">
        <f>_xll.qlIndexFixing($AA$6,$AE2507,TRUE,trigger)</f>
        <v>#NUM!</v>
      </c>
      <c r="AL2507" s="45" t="e">
        <f t="shared" si="55"/>
        <v>#NUM!</v>
      </c>
    </row>
    <row r="2508" spans="30:38" x14ac:dyDescent="0.2">
      <c r="AD2508" s="122" t="s">
        <v>88</v>
      </c>
      <c r="AE2508" s="40">
        <f>_xll.qlInterestRateIndexFixingDate($AA$21,AF2508)</f>
        <v>56979</v>
      </c>
      <c r="AF2508" s="40">
        <f>_xll.qlCalendarAdvance(calendar,$AF2507,AD2508,,,trigger)</f>
        <v>56983</v>
      </c>
      <c r="AG2508" s="40">
        <f>_xll.qlInterestRateIndexMaturity($AA$21,AF2508,)</f>
        <v>57074</v>
      </c>
      <c r="AH2508" s="43" t="e">
        <f>_xll.qlTenorBasisValue(TenorBasis3M,AF2508,_xll.ohTrigger(trigger,$AA$36))</f>
        <v>#NUM!</v>
      </c>
      <c r="AI2508" s="90" t="e">
        <f>_xll.qlTenorBasisForwardRate(TenorBasis3M,AF2508,_xll.ohTrigger(trigger,$AA$36))</f>
        <v>#NUM!</v>
      </c>
      <c r="AJ2508" s="90">
        <f>_xll.qlIndexFixing($AA$21,$AE2508,TRUE,_xll.ohTrigger(trigger))</f>
        <v>1.3110988888615061E-2</v>
      </c>
      <c r="AK2508" s="43" t="e">
        <f>_xll.qlIndexFixing($AA$6,$AE2508,TRUE,trigger)</f>
        <v>#NUM!</v>
      </c>
      <c r="AL2508" s="45" t="e">
        <f t="shared" si="55"/>
        <v>#NUM!</v>
      </c>
    </row>
    <row r="2509" spans="30:38" x14ac:dyDescent="0.2">
      <c r="AD2509" s="122" t="s">
        <v>88</v>
      </c>
      <c r="AE2509" s="40">
        <f>_xll.qlInterestRateIndexFixingDate($AA$21,AF2509)</f>
        <v>56986</v>
      </c>
      <c r="AF2509" s="40">
        <f>_xll.qlCalendarAdvance(calendar,$AF2508,AD2509,,,trigger)</f>
        <v>56990</v>
      </c>
      <c r="AG2509" s="40">
        <f>_xll.qlInterestRateIndexMaturity($AA$21,AF2509,)</f>
        <v>57081</v>
      </c>
      <c r="AH2509" s="43" t="e">
        <f>_xll.qlTenorBasisValue(TenorBasis3M,AF2509,_xll.ohTrigger(trigger,$AA$36))</f>
        <v>#NUM!</v>
      </c>
      <c r="AI2509" s="90" t="e">
        <f>_xll.qlTenorBasisForwardRate(TenorBasis3M,AF2509,_xll.ohTrigger(trigger,$AA$36))</f>
        <v>#NUM!</v>
      </c>
      <c r="AJ2509" s="90">
        <f>_xll.qlIndexFixing($AA$21,$AE2509,TRUE,_xll.ohTrigger(trigger))</f>
        <v>1.3099460537704681E-2</v>
      </c>
      <c r="AK2509" s="43" t="e">
        <f>_xll.qlIndexFixing($AA$6,$AE2509,TRUE,trigger)</f>
        <v>#NUM!</v>
      </c>
      <c r="AL2509" s="45" t="e">
        <f t="shared" si="55"/>
        <v>#NUM!</v>
      </c>
    </row>
    <row r="2510" spans="30:38" x14ac:dyDescent="0.2">
      <c r="AD2510" s="122" t="s">
        <v>88</v>
      </c>
      <c r="AE2510" s="40">
        <f>_xll.qlInterestRateIndexFixingDate($AA$21,AF2510)</f>
        <v>56993</v>
      </c>
      <c r="AF2510" s="40">
        <f>_xll.qlCalendarAdvance(calendar,$AF2509,AD2510,,,trigger)</f>
        <v>56997</v>
      </c>
      <c r="AG2510" s="40">
        <f>_xll.qlInterestRateIndexMaturity($AA$21,AF2510,)</f>
        <v>57088</v>
      </c>
      <c r="AH2510" s="43" t="e">
        <f>_xll.qlTenorBasisValue(TenorBasis3M,AF2510,_xll.ohTrigger(trigger,$AA$36))</f>
        <v>#NUM!</v>
      </c>
      <c r="AI2510" s="90" t="e">
        <f>_xll.qlTenorBasisForwardRate(TenorBasis3M,AF2510,_xll.ohTrigger(trigger,$AA$36))</f>
        <v>#NUM!</v>
      </c>
      <c r="AJ2510" s="90">
        <f>_xll.qlIndexFixing($AA$21,$AE2510,TRUE,_xll.ohTrigger(trigger))</f>
        <v>1.3087969207203898E-2</v>
      </c>
      <c r="AK2510" s="43" t="e">
        <f>_xll.qlIndexFixing($AA$6,$AE2510,TRUE,trigger)</f>
        <v>#NUM!</v>
      </c>
      <c r="AL2510" s="45" t="e">
        <f t="shared" si="55"/>
        <v>#NUM!</v>
      </c>
    </row>
    <row r="2511" spans="30:38" x14ac:dyDescent="0.2">
      <c r="AD2511" s="122" t="s">
        <v>88</v>
      </c>
      <c r="AE2511" s="40">
        <f>_xll.qlInterestRateIndexFixingDate($AA$21,AF2511)</f>
        <v>57000</v>
      </c>
      <c r="AF2511" s="40">
        <f>_xll.qlCalendarAdvance(calendar,$AF2510,AD2511,,,trigger)</f>
        <v>57004</v>
      </c>
      <c r="AG2511" s="40">
        <f>_xll.qlInterestRateIndexMaturity($AA$21,AF2511,)</f>
        <v>57095</v>
      </c>
      <c r="AH2511" s="43" t="e">
        <f>_xll.qlTenorBasisValue(TenorBasis3M,AF2511,_xll.ohTrigger(trigger,$AA$36))</f>
        <v>#NUM!</v>
      </c>
      <c r="AI2511" s="90" t="e">
        <f>_xll.qlTenorBasisForwardRate(TenorBasis3M,AF2511,_xll.ohTrigger(trigger,$AA$36))</f>
        <v>#NUM!</v>
      </c>
      <c r="AJ2511" s="90">
        <f>_xll.qlIndexFixing($AA$21,$AE2511,TRUE,_xll.ohTrigger(trigger))</f>
        <v>1.3076514896794723E-2</v>
      </c>
      <c r="AK2511" s="43" t="e">
        <f>_xll.qlIndexFixing($AA$6,$AE2511,TRUE,trigger)</f>
        <v>#NUM!</v>
      </c>
      <c r="AL2511" s="45" t="e">
        <f t="shared" si="55"/>
        <v>#NUM!</v>
      </c>
    </row>
    <row r="2512" spans="30:38" x14ac:dyDescent="0.2">
      <c r="AD2512" s="122" t="s">
        <v>88</v>
      </c>
      <c r="AE2512" s="40">
        <f>_xll.qlInterestRateIndexFixingDate($AA$21,AF2512)</f>
        <v>57007</v>
      </c>
      <c r="AF2512" s="40">
        <f>_xll.qlCalendarAdvance(calendar,$AF2511,AD2512,,,trigger)</f>
        <v>57011</v>
      </c>
      <c r="AG2512" s="40">
        <f>_xll.qlInterestRateIndexMaturity($AA$21,AF2512,)</f>
        <v>57102</v>
      </c>
      <c r="AH2512" s="43" t="e">
        <f>_xll.qlTenorBasisValue(TenorBasis3M,AF2512,_xll.ohTrigger(trigger,$AA$36))</f>
        <v>#NUM!</v>
      </c>
      <c r="AI2512" s="90" t="e">
        <f>_xll.qlTenorBasisForwardRate(TenorBasis3M,AF2512,_xll.ohTrigger(trigger,$AA$36))</f>
        <v>#NUM!</v>
      </c>
      <c r="AJ2512" s="90">
        <f>_xll.qlIndexFixing($AA$21,$AE2512,TRUE,_xll.ohTrigger(trigger))</f>
        <v>1.3065097606153897E-2</v>
      </c>
      <c r="AK2512" s="43" t="e">
        <f>_xll.qlIndexFixing($AA$6,$AE2512,TRUE,trigger)</f>
        <v>#NUM!</v>
      </c>
      <c r="AL2512" s="45" t="e">
        <f t="shared" si="55"/>
        <v>#NUM!</v>
      </c>
    </row>
    <row r="2513" spans="30:38" x14ac:dyDescent="0.2">
      <c r="AD2513" s="122" t="s">
        <v>88</v>
      </c>
      <c r="AE2513" s="40">
        <f>_xll.qlInterestRateIndexFixingDate($AA$21,AF2513)</f>
        <v>57014</v>
      </c>
      <c r="AF2513" s="40">
        <f>_xll.qlCalendarAdvance(calendar,$AF2512,AD2513,,,trigger)</f>
        <v>57018</v>
      </c>
      <c r="AG2513" s="40">
        <f>_xll.qlInterestRateIndexMaturity($AA$21,AF2513,)</f>
        <v>57108</v>
      </c>
      <c r="AH2513" s="43" t="e">
        <f>_xll.qlTenorBasisValue(TenorBasis3M,AF2513,_xll.ohTrigger(trigger,$AA$36))</f>
        <v>#NUM!</v>
      </c>
      <c r="AI2513" s="90" t="e">
        <f>_xll.qlTenorBasisForwardRate(TenorBasis3M,AF2513,_xll.ohTrigger(trigger,$AA$36))</f>
        <v>#NUM!</v>
      </c>
      <c r="AJ2513" s="90">
        <f>_xll.qlIndexFixing($AA$21,$AE2513,TRUE,_xll.ohTrigger(trigger))</f>
        <v>1.3054286858664277E-2</v>
      </c>
      <c r="AK2513" s="43" t="e">
        <f>_xll.qlIndexFixing($AA$6,$AE2513,TRUE,trigger)</f>
        <v>#NUM!</v>
      </c>
      <c r="AL2513" s="45" t="e">
        <f t="shared" si="55"/>
        <v>#NUM!</v>
      </c>
    </row>
    <row r="2514" spans="30:38" x14ac:dyDescent="0.2">
      <c r="AD2514" s="122" t="s">
        <v>88</v>
      </c>
      <c r="AE2514" s="40">
        <f>_xll.qlInterestRateIndexFixingDate($AA$21,AF2514)</f>
        <v>57021</v>
      </c>
      <c r="AF2514" s="40">
        <f>_xll.qlCalendarAdvance(calendar,$AF2513,AD2514,,,trigger)</f>
        <v>57025</v>
      </c>
      <c r="AG2514" s="40">
        <f>_xll.qlInterestRateIndexMaturity($AA$21,AF2514,)</f>
        <v>57115</v>
      </c>
      <c r="AH2514" s="43" t="e">
        <f>_xll.qlTenorBasisValue(TenorBasis3M,AF2514,_xll.ohTrigger(trigger,$AA$36))</f>
        <v>#NUM!</v>
      </c>
      <c r="AI2514" s="90" t="e">
        <f>_xll.qlTenorBasisForwardRate(TenorBasis3M,AF2514,_xll.ohTrigger(trigger,$AA$36))</f>
        <v>#NUM!</v>
      </c>
      <c r="AJ2514" s="90">
        <f>_xll.qlIndexFixing($AA$21,$AE2514,TRUE,_xll.ohTrigger(trigger))</f>
        <v>1.3042941372979122E-2</v>
      </c>
      <c r="AK2514" s="43" t="e">
        <f>_xll.qlIndexFixing($AA$6,$AE2514,TRUE,trigger)</f>
        <v>#NUM!</v>
      </c>
      <c r="AL2514" s="45" t="e">
        <f t="shared" si="55"/>
        <v>#NUM!</v>
      </c>
    </row>
    <row r="2515" spans="30:38" x14ac:dyDescent="0.2">
      <c r="AD2515" s="122" t="s">
        <v>88</v>
      </c>
      <c r="AE2515" s="40">
        <f>_xll.qlInterestRateIndexFixingDate($AA$21,AF2515)</f>
        <v>57028</v>
      </c>
      <c r="AF2515" s="40">
        <f>_xll.qlCalendarAdvance(calendar,$AF2514,AD2515,,,trigger)</f>
        <v>57032</v>
      </c>
      <c r="AG2515" s="40">
        <f>_xll.qlInterestRateIndexMaturity($AA$21,AF2515,)</f>
        <v>57122</v>
      </c>
      <c r="AH2515" s="43" t="e">
        <f>_xll.qlTenorBasisValue(TenorBasis3M,AF2515,_xll.ohTrigger(trigger,$AA$36))</f>
        <v>#NUM!</v>
      </c>
      <c r="AI2515" s="90" t="e">
        <f>_xll.qlTenorBasisForwardRate(TenorBasis3M,AF2515,_xll.ohTrigger(trigger,$AA$36))</f>
        <v>#NUM!</v>
      </c>
      <c r="AJ2515" s="90">
        <f>_xll.qlIndexFixing($AA$21,$AE2515,TRUE,_xll.ohTrigger(trigger))</f>
        <v>1.3031632904436208E-2</v>
      </c>
      <c r="AK2515" s="43" t="e">
        <f>_xll.qlIndexFixing($AA$6,$AE2515,TRUE,trigger)</f>
        <v>#NUM!</v>
      </c>
      <c r="AL2515" s="45" t="e">
        <f t="shared" si="55"/>
        <v>#NUM!</v>
      </c>
    </row>
    <row r="2516" spans="30:38" x14ac:dyDescent="0.2">
      <c r="AD2516" s="122" t="s">
        <v>88</v>
      </c>
      <c r="AE2516" s="40">
        <f>_xll.qlInterestRateIndexFixingDate($AA$21,AF2516)</f>
        <v>57035</v>
      </c>
      <c r="AF2516" s="40">
        <f>_xll.qlCalendarAdvance(calendar,$AF2515,AD2516,,,trigger)</f>
        <v>57039</v>
      </c>
      <c r="AG2516" s="40">
        <f>_xll.qlInterestRateIndexMaturity($AA$21,AF2516,)</f>
        <v>57131</v>
      </c>
      <c r="AH2516" s="43" t="e">
        <f>_xll.qlTenorBasisValue(TenorBasis3M,AF2516,_xll.ohTrigger(trigger,$AA$36))</f>
        <v>#NUM!</v>
      </c>
      <c r="AI2516" s="90" t="e">
        <f>_xll.qlTenorBasisForwardRate(TenorBasis3M,AF2516,_xll.ohTrigger(trigger,$AA$36))</f>
        <v>#NUM!</v>
      </c>
      <c r="AJ2516" s="90">
        <f>_xll.qlIndexFixing($AA$21,$AE2516,TRUE,_xll.ohTrigger(trigger))</f>
        <v>1.3019236016930646E-2</v>
      </c>
      <c r="AK2516" s="43" t="e">
        <f>_xll.qlIndexFixing($AA$6,$AE2516,TRUE,trigger)</f>
        <v>#NUM!</v>
      </c>
      <c r="AL2516" s="45" t="e">
        <f t="shared" si="55"/>
        <v>#NUM!</v>
      </c>
    </row>
    <row r="2517" spans="30:38" x14ac:dyDescent="0.2">
      <c r="AD2517" s="122" t="s">
        <v>88</v>
      </c>
      <c r="AE2517" s="40">
        <f>_xll.qlInterestRateIndexFixingDate($AA$21,AF2517)</f>
        <v>57042</v>
      </c>
      <c r="AF2517" s="40">
        <f>_xll.qlCalendarAdvance(calendar,$AF2516,AD2517,,,trigger)</f>
        <v>57046</v>
      </c>
      <c r="AG2517" s="40">
        <f>_xll.qlInterestRateIndexMaturity($AA$21,AF2517,)</f>
        <v>57138</v>
      </c>
      <c r="AH2517" s="43" t="e">
        <f>_xll.qlTenorBasisValue(TenorBasis3M,AF2517,_xll.ohTrigger(trigger,$AA$36))</f>
        <v>#NUM!</v>
      </c>
      <c r="AI2517" s="90" t="e">
        <f>_xll.qlTenorBasisForwardRate(TenorBasis3M,AF2517,_xll.ohTrigger(trigger,$AA$36))</f>
        <v>#NUM!</v>
      </c>
      <c r="AJ2517" s="90">
        <f>_xll.qlIndexFixing($AA$21,$AE2517,TRUE,_xll.ohTrigger(trigger))</f>
        <v>1.3008006059228631E-2</v>
      </c>
      <c r="AK2517" s="43" t="e">
        <f>_xll.qlIndexFixing($AA$6,$AE2517,TRUE,trigger)</f>
        <v>#NUM!</v>
      </c>
      <c r="AL2517" s="45" t="e">
        <f t="shared" si="55"/>
        <v>#NUM!</v>
      </c>
    </row>
    <row r="2518" spans="30:38" x14ac:dyDescent="0.2">
      <c r="AD2518" s="122" t="s">
        <v>88</v>
      </c>
      <c r="AE2518" s="40">
        <f>_xll.qlInterestRateIndexFixingDate($AA$21,AF2518)</f>
        <v>57049</v>
      </c>
      <c r="AF2518" s="40">
        <f>_xll.qlCalendarAdvance(calendar,$AF2517,AD2518,,,trigger)</f>
        <v>57053</v>
      </c>
      <c r="AG2518" s="40">
        <f>_xll.qlInterestRateIndexMaturity($AA$21,AF2518,)</f>
        <v>57145</v>
      </c>
      <c r="AH2518" s="43" t="e">
        <f>_xll.qlTenorBasisValue(TenorBasis3M,AF2518,_xll.ohTrigger(trigger,$AA$36))</f>
        <v>#NUM!</v>
      </c>
      <c r="AI2518" s="90" t="e">
        <f>_xll.qlTenorBasisForwardRate(TenorBasis3M,AF2518,_xll.ohTrigger(trigger,$AA$36))</f>
        <v>#NUM!</v>
      </c>
      <c r="AJ2518" s="90">
        <f>_xll.qlIndexFixing($AA$21,$AE2518,TRUE,_xll.ohTrigger(trigger))</f>
        <v>1.2996813121058406E-2</v>
      </c>
      <c r="AK2518" s="43" t="e">
        <f>_xll.qlIndexFixing($AA$6,$AE2518,TRUE,trigger)</f>
        <v>#NUM!</v>
      </c>
      <c r="AL2518" s="45" t="e">
        <f t="shared" si="55"/>
        <v>#NUM!</v>
      </c>
    </row>
    <row r="2519" spans="30:38" x14ac:dyDescent="0.2">
      <c r="AD2519" s="122" t="s">
        <v>88</v>
      </c>
      <c r="AE2519" s="40">
        <f>_xll.qlInterestRateIndexFixingDate($AA$21,AF2519)</f>
        <v>57056</v>
      </c>
      <c r="AF2519" s="40">
        <f>_xll.qlCalendarAdvance(calendar,$AF2518,AD2519,,,trigger)</f>
        <v>57060</v>
      </c>
      <c r="AG2519" s="40">
        <f>_xll.qlInterestRateIndexMaturity($AA$21,AF2519,)</f>
        <v>57152</v>
      </c>
      <c r="AH2519" s="43" t="e">
        <f>_xll.qlTenorBasisValue(TenorBasis3M,AF2519,_xll.ohTrigger(trigger,$AA$36))</f>
        <v>#NUM!</v>
      </c>
      <c r="AI2519" s="90" t="e">
        <f>_xll.qlTenorBasisForwardRate(TenorBasis3M,AF2519,_xll.ohTrigger(trigger,$AA$36))</f>
        <v>#NUM!</v>
      </c>
      <c r="AJ2519" s="90">
        <f>_xll.qlIndexFixing($AA$21,$AE2519,TRUE,_xll.ohTrigger(trigger))</f>
        <v>1.2985657202100225E-2</v>
      </c>
      <c r="AK2519" s="43" t="e">
        <f>_xll.qlIndexFixing($AA$6,$AE2519,TRUE,trigger)</f>
        <v>#NUM!</v>
      </c>
      <c r="AL2519" s="45" t="e">
        <f t="shared" si="55"/>
        <v>#NUM!</v>
      </c>
    </row>
    <row r="2520" spans="30:38" x14ac:dyDescent="0.2">
      <c r="AD2520" s="122" t="s">
        <v>88</v>
      </c>
      <c r="AE2520" s="40">
        <f>_xll.qlInterestRateIndexFixingDate($AA$21,AF2520)</f>
        <v>57063</v>
      </c>
      <c r="AF2520" s="40">
        <f>_xll.qlCalendarAdvance(calendar,$AF2519,AD2520,,,trigger)</f>
        <v>57067</v>
      </c>
      <c r="AG2520" s="40">
        <f>_xll.qlInterestRateIndexMaturity($AA$21,AF2520,)</f>
        <v>57159</v>
      </c>
      <c r="AH2520" s="43" t="e">
        <f>_xll.qlTenorBasisValue(TenorBasis3M,AF2520,_xll.ohTrigger(trigger,$AA$36))</f>
        <v>#NUM!</v>
      </c>
      <c r="AI2520" s="90" t="e">
        <f>_xll.qlTenorBasisForwardRate(TenorBasis3M,AF2520,_xll.ohTrigger(trigger,$AA$36))</f>
        <v>#NUM!</v>
      </c>
      <c r="AJ2520" s="90">
        <f>_xll.qlIndexFixing($AA$21,$AE2520,TRUE,_xll.ohTrigger(trigger))</f>
        <v>1.2974538302042163E-2</v>
      </c>
      <c r="AK2520" s="43" t="e">
        <f>_xll.qlIndexFixing($AA$6,$AE2520,TRUE,trigger)</f>
        <v>#NUM!</v>
      </c>
      <c r="AL2520" s="45" t="e">
        <f t="shared" si="55"/>
        <v>#NUM!</v>
      </c>
    </row>
    <row r="2521" spans="30:38" x14ac:dyDescent="0.2">
      <c r="AD2521" s="122" t="s">
        <v>88</v>
      </c>
      <c r="AE2521" s="40">
        <f>_xll.qlInterestRateIndexFixingDate($AA$21,AF2521)</f>
        <v>57068</v>
      </c>
      <c r="AF2521" s="40">
        <f>_xll.qlCalendarAdvance(calendar,$AF2520,AD2521,,,trigger)</f>
        <v>57074</v>
      </c>
      <c r="AG2521" s="40">
        <f>_xll.qlInterestRateIndexMaturity($AA$21,AF2521,)</f>
        <v>57165</v>
      </c>
      <c r="AH2521" s="43" t="e">
        <f>_xll.qlTenorBasisValue(TenorBasis3M,AF2521,_xll.ohTrigger(trigger,$AA$36))</f>
        <v>#NUM!</v>
      </c>
      <c r="AI2521" s="90" t="e">
        <f>_xll.qlTenorBasisForwardRate(TenorBasis3M,AF2521,_xll.ohTrigger(trigger,$AA$36))</f>
        <v>#NUM!</v>
      </c>
      <c r="AJ2521" s="90">
        <f>_xll.qlIndexFixing($AA$21,$AE2521,TRUE,_xll.ohTrigger(trigger))</f>
        <v>1.2964007827695438E-2</v>
      </c>
      <c r="AK2521" s="43" t="e">
        <f>_xll.qlIndexFixing($AA$6,$AE2521,TRUE,trigger)</f>
        <v>#NUM!</v>
      </c>
      <c r="AL2521" s="45" t="e">
        <f t="shared" si="55"/>
        <v>#NUM!</v>
      </c>
    </row>
    <row r="2522" spans="30:38" x14ac:dyDescent="0.2">
      <c r="AD2522" s="122" t="s">
        <v>88</v>
      </c>
      <c r="AE2522" s="40">
        <f>_xll.qlInterestRateIndexFixingDate($AA$21,AF2522)</f>
        <v>57077</v>
      </c>
      <c r="AF2522" s="40">
        <f>_xll.qlCalendarAdvance(calendar,$AF2521,AD2522,,,trigger)</f>
        <v>57081</v>
      </c>
      <c r="AG2522" s="40">
        <f>_xll.qlInterestRateIndexMaturity($AA$21,AF2522,)</f>
        <v>57172</v>
      </c>
      <c r="AH2522" s="43" t="e">
        <f>_xll.qlTenorBasisValue(TenorBasis3M,AF2522,_xll.ohTrigger(trigger,$AA$36))</f>
        <v>#NUM!</v>
      </c>
      <c r="AI2522" s="90" t="e">
        <f>_xll.qlTenorBasisForwardRate(TenorBasis3M,AF2522,_xll.ohTrigger(trigger,$AA$36))</f>
        <v>#NUM!</v>
      </c>
      <c r="AJ2522" s="90">
        <f>_xll.qlIndexFixing($AA$21,$AE2522,TRUE,_xll.ohTrigger(trigger))</f>
        <v>1.2952960717363874E-2</v>
      </c>
      <c r="AK2522" s="43" t="e">
        <f>_xll.qlIndexFixing($AA$6,$AE2522,TRUE,trigger)</f>
        <v>#NUM!</v>
      </c>
      <c r="AL2522" s="45" t="e">
        <f t="shared" si="55"/>
        <v>#NUM!</v>
      </c>
    </row>
    <row r="2523" spans="30:38" x14ac:dyDescent="0.2">
      <c r="AD2523" s="122" t="s">
        <v>88</v>
      </c>
      <c r="AE2523" s="40">
        <f>_xll.qlInterestRateIndexFixingDate($AA$21,AF2523)</f>
        <v>57084</v>
      </c>
      <c r="AF2523" s="40">
        <f>_xll.qlCalendarAdvance(calendar,$AF2522,AD2523,,,trigger)</f>
        <v>57088</v>
      </c>
      <c r="AG2523" s="40">
        <f>_xll.qlInterestRateIndexMaturity($AA$21,AF2523,)</f>
        <v>57179</v>
      </c>
      <c r="AH2523" s="43" t="e">
        <f>_xll.qlTenorBasisValue(TenorBasis3M,AF2523,_xll.ohTrigger(trigger,$AA$36))</f>
        <v>#NUM!</v>
      </c>
      <c r="AI2523" s="90" t="e">
        <f>_xll.qlTenorBasisForwardRate(TenorBasis3M,AF2523,_xll.ohTrigger(trigger,$AA$36))</f>
        <v>#NUM!</v>
      </c>
      <c r="AJ2523" s="90">
        <f>_xll.qlIndexFixing($AA$21,$AE2523,TRUE,_xll.ohTrigger(trigger))</f>
        <v>1.29419506233476E-2</v>
      </c>
      <c r="AK2523" s="43" t="e">
        <f>_xll.qlIndexFixing($AA$6,$AE2523,TRUE,trigger)</f>
        <v>#NUM!</v>
      </c>
      <c r="AL2523" s="45" t="e">
        <f t="shared" si="55"/>
        <v>#NUM!</v>
      </c>
    </row>
    <row r="2524" spans="30:38" x14ac:dyDescent="0.2">
      <c r="AD2524" s="122" t="s">
        <v>88</v>
      </c>
      <c r="AE2524" s="40">
        <f>_xll.qlInterestRateIndexFixingDate($AA$21,AF2524)</f>
        <v>57091</v>
      </c>
      <c r="AF2524" s="40">
        <f>_xll.qlCalendarAdvance(calendar,$AF2523,AD2524,,,trigger)</f>
        <v>57095</v>
      </c>
      <c r="AG2524" s="40">
        <f>_xll.qlInterestRateIndexMaturity($AA$21,AF2524,)</f>
        <v>57186</v>
      </c>
      <c r="AH2524" s="43" t="e">
        <f>_xll.qlTenorBasisValue(TenorBasis3M,AF2524,_xll.ohTrigger(trigger,$AA$36))</f>
        <v>#NUM!</v>
      </c>
      <c r="AI2524" s="90" t="e">
        <f>_xll.qlTenorBasisForwardRate(TenorBasis3M,AF2524,_xll.ohTrigger(trigger,$AA$36))</f>
        <v>#NUM!</v>
      </c>
      <c r="AJ2524" s="90">
        <f>_xll.qlIndexFixing($AA$21,$AE2524,TRUE,_xll.ohTrigger(trigger))</f>
        <v>1.2930977545338286E-2</v>
      </c>
      <c r="AK2524" s="43" t="e">
        <f>_xll.qlIndexFixing($AA$6,$AE2524,TRUE,trigger)</f>
        <v>#NUM!</v>
      </c>
      <c r="AL2524" s="45" t="e">
        <f t="shared" si="55"/>
        <v>#NUM!</v>
      </c>
    </row>
    <row r="2525" spans="30:38" x14ac:dyDescent="0.2">
      <c r="AD2525" s="122" t="s">
        <v>88</v>
      </c>
      <c r="AE2525" s="40">
        <f>_xll.qlInterestRateIndexFixingDate($AA$21,AF2525)</f>
        <v>57097</v>
      </c>
      <c r="AF2525" s="40">
        <f>_xll.qlCalendarAdvance(calendar,$AF2524,AD2525,,,trigger)</f>
        <v>57102</v>
      </c>
      <c r="AG2525" s="40">
        <f>_xll.qlInterestRateIndexMaturity($AA$21,AF2525,)</f>
        <v>57194</v>
      </c>
      <c r="AH2525" s="43" t="e">
        <f>_xll.qlTenorBasisValue(TenorBasis3M,AF2525,_xll.ohTrigger(trigger,$AA$36))</f>
        <v>#NUM!</v>
      </c>
      <c r="AI2525" s="90" t="e">
        <f>_xll.qlTenorBasisForwardRate(TenorBasis3M,AF2525,_xll.ohTrigger(trigger,$AA$36))</f>
        <v>#NUM!</v>
      </c>
      <c r="AJ2525" s="90">
        <f>_xll.qlIndexFixing($AA$21,$AE2525,TRUE,_xll.ohTrigger(trigger))</f>
        <v>1.2919499074268511E-2</v>
      </c>
      <c r="AK2525" s="43" t="e">
        <f>_xll.qlIndexFixing($AA$6,$AE2525,TRUE,trigger)</f>
        <v>#NUM!</v>
      </c>
      <c r="AL2525" s="45" t="e">
        <f t="shared" si="55"/>
        <v>#NUM!</v>
      </c>
    </row>
    <row r="2526" spans="30:38" x14ac:dyDescent="0.2">
      <c r="AD2526" s="122" t="s">
        <v>88</v>
      </c>
      <c r="AE2526" s="40">
        <f>_xll.qlInterestRateIndexFixingDate($AA$21,AF2526)</f>
        <v>57105</v>
      </c>
      <c r="AF2526" s="40">
        <f>_xll.qlCalendarAdvance(calendar,$AF2525,AD2526,,,trigger)</f>
        <v>57109</v>
      </c>
      <c r="AG2526" s="40">
        <f>_xll.qlInterestRateIndexMaturity($AA$21,AF2526,)</f>
        <v>57201</v>
      </c>
      <c r="AH2526" s="43" t="e">
        <f>_xll.qlTenorBasisValue(TenorBasis3M,AF2526,_xll.ohTrigger(trigger,$AA$36))</f>
        <v>#NUM!</v>
      </c>
      <c r="AI2526" s="90" t="e">
        <f>_xll.qlTenorBasisForwardRate(TenorBasis3M,AF2526,_xll.ohTrigger(trigger,$AA$36))</f>
        <v>#NUM!</v>
      </c>
      <c r="AJ2526" s="90">
        <f>_xll.qlIndexFixing($AA$21,$AE2526,TRUE,_xll.ohTrigger(trigger))</f>
        <v>1.2908602281038161E-2</v>
      </c>
      <c r="AK2526" s="43" t="e">
        <f>_xll.qlIndexFixing($AA$6,$AE2526,TRUE,trigger)</f>
        <v>#NUM!</v>
      </c>
      <c r="AL2526" s="45" t="e">
        <f t="shared" si="55"/>
        <v>#NUM!</v>
      </c>
    </row>
    <row r="2527" spans="30:38" x14ac:dyDescent="0.2">
      <c r="AD2527" s="122" t="s">
        <v>88</v>
      </c>
      <c r="AE2527" s="40">
        <f>_xll.qlInterestRateIndexFixingDate($AA$21,AF2527)</f>
        <v>57112</v>
      </c>
      <c r="AF2527" s="40">
        <f>_xll.qlCalendarAdvance(calendar,$AF2526,AD2527,,,trigger)</f>
        <v>57116</v>
      </c>
      <c r="AG2527" s="40">
        <f>_xll.qlInterestRateIndexMaturity($AA$21,AF2527,)</f>
        <v>57208</v>
      </c>
      <c r="AH2527" s="43" t="e">
        <f>_xll.qlTenorBasisValue(TenorBasis3M,AF2527,_xll.ohTrigger(trigger,$AA$36))</f>
        <v>#NUM!</v>
      </c>
      <c r="AI2527" s="90" t="e">
        <f>_xll.qlTenorBasisForwardRate(TenorBasis3M,AF2527,_xll.ohTrigger(trigger,$AA$36))</f>
        <v>#NUM!</v>
      </c>
      <c r="AJ2527" s="90">
        <f>_xll.qlIndexFixing($AA$21,$AE2527,TRUE,_xll.ohTrigger(trigger))</f>
        <v>1.2897742504529672E-2</v>
      </c>
      <c r="AK2527" s="43" t="e">
        <f>_xll.qlIndexFixing($AA$6,$AE2527,TRUE,trigger)</f>
        <v>#NUM!</v>
      </c>
      <c r="AL2527" s="45" t="e">
        <f t="shared" si="55"/>
        <v>#NUM!</v>
      </c>
    </row>
    <row r="2528" spans="30:38" x14ac:dyDescent="0.2">
      <c r="AD2528" s="122" t="s">
        <v>88</v>
      </c>
      <c r="AE2528" s="40">
        <f>_xll.qlInterestRateIndexFixingDate($AA$21,AF2528)</f>
        <v>57119</v>
      </c>
      <c r="AF2528" s="40">
        <f>_xll.qlCalendarAdvance(calendar,$AF2527,AD2528,,,trigger)</f>
        <v>57123</v>
      </c>
      <c r="AG2528" s="40">
        <f>_xll.qlInterestRateIndexMaturity($AA$21,AF2528,)</f>
        <v>57215</v>
      </c>
      <c r="AH2528" s="43" t="e">
        <f>_xll.qlTenorBasisValue(TenorBasis3M,AF2528,_xll.ohTrigger(trigger,$AA$36))</f>
        <v>#NUM!</v>
      </c>
      <c r="AI2528" s="90" t="e">
        <f>_xll.qlTenorBasisForwardRate(TenorBasis3M,AF2528,_xll.ohTrigger(trigger,$AA$36))</f>
        <v>#NUM!</v>
      </c>
      <c r="AJ2528" s="90">
        <f>_xll.qlIndexFixing($AA$21,$AE2528,TRUE,_xll.ohTrigger(trigger))</f>
        <v>1.2886919744434596E-2</v>
      </c>
      <c r="AK2528" s="43" t="e">
        <f>_xll.qlIndexFixing($AA$6,$AE2528,TRUE,trigger)</f>
        <v>#NUM!</v>
      </c>
      <c r="AL2528" s="45" t="e">
        <f t="shared" si="55"/>
        <v>#NUM!</v>
      </c>
    </row>
    <row r="2529" spans="30:38" x14ac:dyDescent="0.2">
      <c r="AD2529" s="122" t="s">
        <v>88</v>
      </c>
      <c r="AE2529" s="40">
        <f>_xll.qlInterestRateIndexFixingDate($AA$21,AF2529)</f>
        <v>57126</v>
      </c>
      <c r="AF2529" s="40">
        <f>_xll.qlCalendarAdvance(calendar,$AF2528,AD2529,,,trigger)</f>
        <v>57130</v>
      </c>
      <c r="AG2529" s="40">
        <f>_xll.qlInterestRateIndexMaturity($AA$21,AF2529,)</f>
        <v>57222</v>
      </c>
      <c r="AH2529" s="43" t="e">
        <f>_xll.qlTenorBasisValue(TenorBasis3M,AF2529,_xll.ohTrigger(trigger,$AA$36))</f>
        <v>#NUM!</v>
      </c>
      <c r="AI2529" s="90" t="e">
        <f>_xll.qlTenorBasisForwardRate(TenorBasis3M,AF2529,_xll.ohTrigger(trigger,$AA$36))</f>
        <v>#NUM!</v>
      </c>
      <c r="AJ2529" s="90">
        <f>_xll.qlIndexFixing($AA$21,$AE2529,TRUE,_xll.ohTrigger(trigger))</f>
        <v>1.2876134000445353E-2</v>
      </c>
      <c r="AK2529" s="43" t="e">
        <f>_xll.qlIndexFixing($AA$6,$AE2529,TRUE,trigger)</f>
        <v>#NUM!</v>
      </c>
      <c r="AL2529" s="45" t="e">
        <f t="shared" si="55"/>
        <v>#NUM!</v>
      </c>
    </row>
    <row r="2530" spans="30:38" x14ac:dyDescent="0.2">
      <c r="AD2530" s="122" t="s">
        <v>88</v>
      </c>
      <c r="AE2530" s="40">
        <f>_xll.qlInterestRateIndexFixingDate($AA$21,AF2530)</f>
        <v>57133</v>
      </c>
      <c r="AF2530" s="40">
        <f>_xll.qlCalendarAdvance(calendar,$AF2529,AD2530,,,trigger)</f>
        <v>57137</v>
      </c>
      <c r="AG2530" s="40">
        <f>_xll.qlInterestRateIndexMaturity($AA$21,AF2530,)</f>
        <v>57229</v>
      </c>
      <c r="AH2530" s="43" t="e">
        <f>_xll.qlTenorBasisValue(TenorBasis3M,AF2530,_xll.ohTrigger(trigger,$AA$36))</f>
        <v>#NUM!</v>
      </c>
      <c r="AI2530" s="90" t="e">
        <f>_xll.qlTenorBasisForwardRate(TenorBasis3M,AF2530,_xll.ohTrigger(trigger,$AA$36))</f>
        <v>#NUM!</v>
      </c>
      <c r="AJ2530" s="90">
        <f>_xll.qlIndexFixing($AA$21,$AE2530,TRUE,_xll.ohTrigger(trigger))</f>
        <v>1.2865385272260445E-2</v>
      </c>
      <c r="AK2530" s="43" t="e">
        <f>_xll.qlIndexFixing($AA$6,$AE2530,TRUE,trigger)</f>
        <v>#NUM!</v>
      </c>
      <c r="AL2530" s="45" t="e">
        <f t="shared" si="55"/>
        <v>#NUM!</v>
      </c>
    </row>
    <row r="2531" spans="30:38" x14ac:dyDescent="0.2">
      <c r="AD2531" s="122" t="s">
        <v>88</v>
      </c>
      <c r="AE2531" s="40">
        <f>_xll.qlInterestRateIndexFixingDate($AA$21,AF2531)</f>
        <v>57140</v>
      </c>
      <c r="AF2531" s="40">
        <f>_xll.qlCalendarAdvance(calendar,$AF2530,AD2531,,,trigger)</f>
        <v>57144</v>
      </c>
      <c r="AG2531" s="40">
        <f>_xll.qlInterestRateIndexMaturity($AA$21,AF2531,)</f>
        <v>57236</v>
      </c>
      <c r="AH2531" s="43" t="e">
        <f>_xll.qlTenorBasisValue(TenorBasis3M,AF2531,_xll.ohTrigger(trigger,$AA$36))</f>
        <v>#NUM!</v>
      </c>
      <c r="AI2531" s="90" t="e">
        <f>_xll.qlTenorBasisForwardRate(TenorBasis3M,AF2531,_xll.ohTrigger(trigger,$AA$36))</f>
        <v>#NUM!</v>
      </c>
      <c r="AJ2531" s="90">
        <f>_xll.qlIndexFixing($AA$21,$AE2531,TRUE,_xll.ohTrigger(trigger))</f>
        <v>1.2854673559573159E-2</v>
      </c>
      <c r="AK2531" s="43" t="e">
        <f>_xll.qlIndexFixing($AA$6,$AE2531,TRUE,trigger)</f>
        <v>#NUM!</v>
      </c>
      <c r="AL2531" s="45" t="e">
        <f t="shared" si="55"/>
        <v>#NUM!</v>
      </c>
    </row>
    <row r="2532" spans="30:38" x14ac:dyDescent="0.2">
      <c r="AD2532" s="122" t="s">
        <v>88</v>
      </c>
      <c r="AE2532" s="40">
        <f>_xll.qlInterestRateIndexFixingDate($AA$21,AF2532)</f>
        <v>57147</v>
      </c>
      <c r="AF2532" s="40">
        <f>_xll.qlCalendarAdvance(calendar,$AF2531,AD2532,,,trigger)</f>
        <v>57151</v>
      </c>
      <c r="AG2532" s="40">
        <f>_xll.qlInterestRateIndexMaturity($AA$21,AF2532,)</f>
        <v>57243</v>
      </c>
      <c r="AH2532" s="43" t="e">
        <f>_xll.qlTenorBasisValue(TenorBasis3M,AF2532,_xll.ohTrigger(trigger,$AA$36))</f>
        <v>#NUM!</v>
      </c>
      <c r="AI2532" s="90" t="e">
        <f>_xll.qlTenorBasisForwardRate(TenorBasis3M,AF2532,_xll.ohTrigger(trigger,$AA$36))</f>
        <v>#NUM!</v>
      </c>
      <c r="AJ2532" s="90">
        <f>_xll.qlIndexFixing($AA$21,$AE2532,TRUE,_xll.ohTrigger(trigger))</f>
        <v>1.2843998862082E-2</v>
      </c>
      <c r="AK2532" s="43" t="e">
        <f>_xll.qlIndexFixing($AA$6,$AE2532,TRUE,trigger)</f>
        <v>#NUM!</v>
      </c>
      <c r="AL2532" s="45" t="e">
        <f t="shared" si="55"/>
        <v>#NUM!</v>
      </c>
    </row>
    <row r="2533" spans="30:38" x14ac:dyDescent="0.2">
      <c r="AD2533" s="122" t="s">
        <v>88</v>
      </c>
      <c r="AE2533" s="40">
        <f>_xll.qlInterestRateIndexFixingDate($AA$21,AF2533)</f>
        <v>57154</v>
      </c>
      <c r="AF2533" s="40">
        <f>_xll.qlCalendarAdvance(calendar,$AF2532,AD2533,,,trigger)</f>
        <v>57158</v>
      </c>
      <c r="AG2533" s="40">
        <f>_xll.qlInterestRateIndexMaturity($AA$21,AF2533,)</f>
        <v>57250</v>
      </c>
      <c r="AH2533" s="43" t="e">
        <f>_xll.qlTenorBasisValue(TenorBasis3M,AF2533,_xll.ohTrigger(trigger,$AA$36))</f>
        <v>#NUM!</v>
      </c>
      <c r="AI2533" s="90" t="e">
        <f>_xll.qlTenorBasisForwardRate(TenorBasis3M,AF2533,_xll.ohTrigger(trigger,$AA$36))</f>
        <v>#NUM!</v>
      </c>
      <c r="AJ2533" s="90">
        <f>_xll.qlIndexFixing($AA$21,$AE2533,TRUE,_xll.ohTrigger(trigger))</f>
        <v>1.2833361179486337E-2</v>
      </c>
      <c r="AK2533" s="43" t="e">
        <f>_xll.qlIndexFixing($AA$6,$AE2533,TRUE,trigger)</f>
        <v>#NUM!</v>
      </c>
      <c r="AL2533" s="45" t="e">
        <f t="shared" si="55"/>
        <v>#NUM!</v>
      </c>
    </row>
    <row r="2534" spans="30:38" x14ac:dyDescent="0.2">
      <c r="AD2534" s="122" t="s">
        <v>88</v>
      </c>
      <c r="AE2534" s="40">
        <f>_xll.qlInterestRateIndexFixingDate($AA$21,AF2534)</f>
        <v>57161</v>
      </c>
      <c r="AF2534" s="40">
        <f>_xll.qlCalendarAdvance(calendar,$AF2533,AD2534,,,trigger)</f>
        <v>57165</v>
      </c>
      <c r="AG2534" s="40">
        <f>_xll.qlInterestRateIndexMaturity($AA$21,AF2534,)</f>
        <v>57257</v>
      </c>
      <c r="AH2534" s="43" t="e">
        <f>_xll.qlTenorBasisValue(TenorBasis3M,AF2534,_xll.ohTrigger(trigger,$AA$36))</f>
        <v>#NUM!</v>
      </c>
      <c r="AI2534" s="90" t="e">
        <f>_xll.qlTenorBasisForwardRate(TenorBasis3M,AF2534,_xll.ohTrigger(trigger,$AA$36))</f>
        <v>#NUM!</v>
      </c>
      <c r="AJ2534" s="90">
        <f>_xll.qlIndexFixing($AA$21,$AE2534,TRUE,_xll.ohTrigger(trigger))</f>
        <v>1.2822760511482066E-2</v>
      </c>
      <c r="AK2534" s="43" t="e">
        <f>_xll.qlIndexFixing($AA$6,$AE2534,TRUE,trigger)</f>
        <v>#NUM!</v>
      </c>
      <c r="AL2534" s="45" t="e">
        <f t="shared" si="55"/>
        <v>#NUM!</v>
      </c>
    </row>
    <row r="2535" spans="30:38" x14ac:dyDescent="0.2">
      <c r="AD2535" s="122" t="s">
        <v>88</v>
      </c>
      <c r="AE2535" s="40">
        <f>_xll.qlInterestRateIndexFixingDate($AA$21,AF2535)</f>
        <v>57168</v>
      </c>
      <c r="AF2535" s="40">
        <f>_xll.qlCalendarAdvance(calendar,$AF2534,AD2535,,,trigger)</f>
        <v>57172</v>
      </c>
      <c r="AG2535" s="40">
        <f>_xll.qlInterestRateIndexMaturity($AA$21,AF2535,)</f>
        <v>57264</v>
      </c>
      <c r="AH2535" s="43" t="e">
        <f>_xll.qlTenorBasisValue(TenorBasis3M,AF2535,_xll.ohTrigger(trigger,$AA$36))</f>
        <v>#NUM!</v>
      </c>
      <c r="AI2535" s="90" t="e">
        <f>_xll.qlTenorBasisForwardRate(TenorBasis3M,AF2535,_xll.ohTrigger(trigger,$AA$36))</f>
        <v>#NUM!</v>
      </c>
      <c r="AJ2535" s="90">
        <f>_xll.qlIndexFixing($AA$21,$AE2535,TRUE,_xll.ohTrigger(trigger))</f>
        <v>1.2812196857772034E-2</v>
      </c>
      <c r="AK2535" s="43" t="e">
        <f>_xll.qlIndexFixing($AA$6,$AE2535,TRUE,trigger)</f>
        <v>#NUM!</v>
      </c>
      <c r="AL2535" s="45" t="e">
        <f t="shared" si="55"/>
        <v>#NUM!</v>
      </c>
    </row>
    <row r="2536" spans="30:38" x14ac:dyDescent="0.2">
      <c r="AD2536" s="122" t="s">
        <v>88</v>
      </c>
      <c r="AE2536" s="40">
        <f>_xll.qlInterestRateIndexFixingDate($AA$21,AF2536)</f>
        <v>57175</v>
      </c>
      <c r="AF2536" s="40">
        <f>_xll.qlCalendarAdvance(calendar,$AF2535,AD2536,,,trigger)</f>
        <v>57179</v>
      </c>
      <c r="AG2536" s="40">
        <f>_xll.qlInterestRateIndexMaturity($AA$21,AF2536,)</f>
        <v>57271</v>
      </c>
      <c r="AH2536" s="43" t="e">
        <f>_xll.qlTenorBasisValue(TenorBasis3M,AF2536,_xll.ohTrigger(trigger,$AA$36))</f>
        <v>#NUM!</v>
      </c>
      <c r="AI2536" s="90" t="e">
        <f>_xll.qlTenorBasisForwardRate(TenorBasis3M,AF2536,_xll.ohTrigger(trigger,$AA$36))</f>
        <v>#NUM!</v>
      </c>
      <c r="AJ2536" s="90">
        <f>_xll.qlIndexFixing($AA$21,$AE2536,TRUE,_xll.ohTrigger(trigger))</f>
        <v>1.2801670218057348E-2</v>
      </c>
      <c r="AK2536" s="43" t="e">
        <f>_xll.qlIndexFixing($AA$6,$AE2536,TRUE,trigger)</f>
        <v>#NUM!</v>
      </c>
      <c r="AL2536" s="45" t="e">
        <f t="shared" si="55"/>
        <v>#NUM!</v>
      </c>
    </row>
    <row r="2537" spans="30:38" x14ac:dyDescent="0.2">
      <c r="AD2537" s="122" t="s">
        <v>88</v>
      </c>
      <c r="AE2537" s="40">
        <f>_xll.qlInterestRateIndexFixingDate($AA$21,AF2537)</f>
        <v>57182</v>
      </c>
      <c r="AF2537" s="40">
        <f>_xll.qlCalendarAdvance(calendar,$AF2536,AD2537,,,trigger)</f>
        <v>57186</v>
      </c>
      <c r="AG2537" s="40">
        <f>_xll.qlInterestRateIndexMaturity($AA$21,AF2537,)</f>
        <v>57278</v>
      </c>
      <c r="AH2537" s="43" t="e">
        <f>_xll.qlTenorBasisValue(TenorBasis3M,AF2537,_xll.ohTrigger(trigger,$AA$36))</f>
        <v>#NUM!</v>
      </c>
      <c r="AI2537" s="90" t="e">
        <f>_xll.qlTenorBasisForwardRate(TenorBasis3M,AF2537,_xll.ohTrigger(trigger,$AA$36))</f>
        <v>#NUM!</v>
      </c>
      <c r="AJ2537" s="90">
        <f>_xll.qlIndexFixing($AA$21,$AE2537,TRUE,_xll.ohTrigger(trigger))</f>
        <v>1.2791180592039987E-2</v>
      </c>
      <c r="AK2537" s="43" t="e">
        <f>_xll.qlIndexFixing($AA$6,$AE2537,TRUE,trigger)</f>
        <v>#NUM!</v>
      </c>
      <c r="AL2537" s="45" t="e">
        <f t="shared" si="55"/>
        <v>#NUM!</v>
      </c>
    </row>
    <row r="2538" spans="30:38" x14ac:dyDescent="0.2">
      <c r="AD2538" s="122" t="s">
        <v>88</v>
      </c>
      <c r="AE2538" s="40">
        <f>_xll.qlInterestRateIndexFixingDate($AA$21,AF2538)</f>
        <v>57189</v>
      </c>
      <c r="AF2538" s="40">
        <f>_xll.qlCalendarAdvance(calendar,$AF2537,AD2538,,,trigger)</f>
        <v>57193</v>
      </c>
      <c r="AG2538" s="40">
        <f>_xll.qlInterestRateIndexMaturity($AA$21,AF2538,)</f>
        <v>57285</v>
      </c>
      <c r="AH2538" s="43" t="e">
        <f>_xll.qlTenorBasisValue(TenorBasis3M,AF2538,_xll.ohTrigger(trigger,$AA$36))</f>
        <v>#NUM!</v>
      </c>
      <c r="AI2538" s="90" t="e">
        <f>_xll.qlTenorBasisForwardRate(TenorBasis3M,AF2538,_xll.ohTrigger(trigger,$AA$36))</f>
        <v>#NUM!</v>
      </c>
      <c r="AJ2538" s="90">
        <f>_xll.qlIndexFixing($AA$21,$AE2538,TRUE,_xll.ohTrigger(trigger))</f>
        <v>1.2780727979423666E-2</v>
      </c>
      <c r="AK2538" s="43" t="e">
        <f>_xll.qlIndexFixing($AA$6,$AE2538,TRUE,trigger)</f>
        <v>#NUM!</v>
      </c>
      <c r="AL2538" s="45" t="e">
        <f t="shared" si="55"/>
        <v>#NUM!</v>
      </c>
    </row>
    <row r="2539" spans="30:38" x14ac:dyDescent="0.2">
      <c r="AD2539" s="122" t="s">
        <v>88</v>
      </c>
      <c r="AE2539" s="40">
        <f>_xll.qlInterestRateIndexFixingDate($AA$21,AF2539)</f>
        <v>57196</v>
      </c>
      <c r="AF2539" s="40">
        <f>_xll.qlCalendarAdvance(calendar,$AF2538,AD2539,,,trigger)</f>
        <v>57200</v>
      </c>
      <c r="AG2539" s="40">
        <f>_xll.qlInterestRateIndexMaturity($AA$21,AF2539,)</f>
        <v>57292</v>
      </c>
      <c r="AH2539" s="43" t="e">
        <f>_xll.qlTenorBasisValue(TenorBasis3M,AF2539,_xll.ohTrigger(trigger,$AA$36))</f>
        <v>#NUM!</v>
      </c>
      <c r="AI2539" s="90" t="e">
        <f>_xll.qlTenorBasisForwardRate(TenorBasis3M,AF2539,_xll.ohTrigger(trigger,$AA$36))</f>
        <v>#NUM!</v>
      </c>
      <c r="AJ2539" s="90">
        <f>_xll.qlIndexFixing($AA$21,$AE2539,TRUE,_xll.ohTrigger(trigger))</f>
        <v>1.2770312379912968E-2</v>
      </c>
      <c r="AK2539" s="43" t="e">
        <f>_xll.qlIndexFixing($AA$6,$AE2539,TRUE,trigger)</f>
        <v>#NUM!</v>
      </c>
      <c r="AL2539" s="45" t="e">
        <f t="shared" si="55"/>
        <v>#NUM!</v>
      </c>
    </row>
    <row r="2540" spans="30:38" x14ac:dyDescent="0.2">
      <c r="AD2540" s="122" t="s">
        <v>88</v>
      </c>
      <c r="AE2540" s="40">
        <f>_xll.qlInterestRateIndexFixingDate($AA$21,AF2540)</f>
        <v>57203</v>
      </c>
      <c r="AF2540" s="40">
        <f>_xll.qlCalendarAdvance(calendar,$AF2539,AD2540,,,trigger)</f>
        <v>57207</v>
      </c>
      <c r="AG2540" s="40">
        <f>_xll.qlInterestRateIndexMaturity($AA$21,AF2540,)</f>
        <v>57299</v>
      </c>
      <c r="AH2540" s="43" t="e">
        <f>_xll.qlTenorBasisValue(TenorBasis3M,AF2540,_xll.ohTrigger(trigger,$AA$36))</f>
        <v>#NUM!</v>
      </c>
      <c r="AI2540" s="90" t="e">
        <f>_xll.qlTenorBasisForwardRate(TenorBasis3M,AF2540,_xll.ohTrigger(trigger,$AA$36))</f>
        <v>#NUM!</v>
      </c>
      <c r="AJ2540" s="90">
        <f>_xll.qlIndexFixing($AA$21,$AE2540,TRUE,_xll.ohTrigger(trigger))</f>
        <v>1.2759933793212478E-2</v>
      </c>
      <c r="AK2540" s="43" t="e">
        <f>_xll.qlIndexFixing($AA$6,$AE2540,TRUE,trigger)</f>
        <v>#NUM!</v>
      </c>
      <c r="AL2540" s="45" t="e">
        <f t="shared" si="55"/>
        <v>#NUM!</v>
      </c>
    </row>
    <row r="2541" spans="30:38" x14ac:dyDescent="0.2">
      <c r="AD2541" s="122" t="s">
        <v>88</v>
      </c>
      <c r="AE2541" s="40">
        <f>_xll.qlInterestRateIndexFixingDate($AA$21,AF2541)</f>
        <v>57210</v>
      </c>
      <c r="AF2541" s="40">
        <f>_xll.qlCalendarAdvance(calendar,$AF2540,AD2541,,,trigger)</f>
        <v>57214</v>
      </c>
      <c r="AG2541" s="40">
        <f>_xll.qlInterestRateIndexMaturity($AA$21,AF2541,)</f>
        <v>57306</v>
      </c>
      <c r="AH2541" s="43" t="e">
        <f>_xll.qlTenorBasisValue(TenorBasis3M,AF2541,_xll.ohTrigger(trigger,$AA$36))</f>
        <v>#NUM!</v>
      </c>
      <c r="AI2541" s="90" t="e">
        <f>_xll.qlTenorBasisForwardRate(TenorBasis3M,AF2541,_xll.ohTrigger(trigger,$AA$36))</f>
        <v>#NUM!</v>
      </c>
      <c r="AJ2541" s="90">
        <f>_xll.qlIndexFixing($AA$21,$AE2541,TRUE,_xll.ohTrigger(trigger))</f>
        <v>1.2749592219029387E-2</v>
      </c>
      <c r="AK2541" s="43" t="e">
        <f>_xll.qlIndexFixing($AA$6,$AE2541,TRUE,trigger)</f>
        <v>#NUM!</v>
      </c>
      <c r="AL2541" s="45" t="e">
        <f t="shared" si="55"/>
        <v>#NUM!</v>
      </c>
    </row>
    <row r="2542" spans="30:38" x14ac:dyDescent="0.2">
      <c r="AD2542" s="122" t="s">
        <v>88</v>
      </c>
      <c r="AE2542" s="40">
        <f>_xll.qlInterestRateIndexFixingDate($AA$21,AF2542)</f>
        <v>57217</v>
      </c>
      <c r="AF2542" s="40">
        <f>_xll.qlCalendarAdvance(calendar,$AF2541,AD2542,,,trigger)</f>
        <v>57221</v>
      </c>
      <c r="AG2542" s="40">
        <f>_xll.qlInterestRateIndexMaturity($AA$21,AF2542,)</f>
        <v>57313</v>
      </c>
      <c r="AH2542" s="43" t="e">
        <f>_xll.qlTenorBasisValue(TenorBasis3M,AF2542,_xll.ohTrigger(trigger,$AA$36))</f>
        <v>#NUM!</v>
      </c>
      <c r="AI2542" s="90" t="e">
        <f>_xll.qlTenorBasisForwardRate(TenorBasis3M,AF2542,_xll.ohTrigger(trigger,$AA$36))</f>
        <v>#NUM!</v>
      </c>
      <c r="AJ2542" s="90">
        <f>_xll.qlIndexFixing($AA$21,$AE2542,TRUE,_xll.ohTrigger(trigger))</f>
        <v>1.2739287657071755E-2</v>
      </c>
      <c r="AK2542" s="43" t="e">
        <f>_xll.qlIndexFixing($AA$6,$AE2542,TRUE,trigger)</f>
        <v>#NUM!</v>
      </c>
      <c r="AL2542" s="45" t="e">
        <f t="shared" si="55"/>
        <v>#NUM!</v>
      </c>
    </row>
    <row r="2543" spans="30:38" x14ac:dyDescent="0.2">
      <c r="AD2543" s="122" t="s">
        <v>88</v>
      </c>
      <c r="AE2543" s="40">
        <f>_xll.qlInterestRateIndexFixingDate($AA$21,AF2543)</f>
        <v>57224</v>
      </c>
      <c r="AF2543" s="40">
        <f>_xll.qlCalendarAdvance(calendar,$AF2542,AD2543,,,trigger)</f>
        <v>57228</v>
      </c>
      <c r="AG2543" s="40">
        <f>_xll.qlInterestRateIndexMaturity($AA$21,AF2543,)</f>
        <v>57319</v>
      </c>
      <c r="AH2543" s="43" t="e">
        <f>_xll.qlTenorBasisValue(TenorBasis3M,AF2543,_xll.ohTrigger(trigger,$AA$36))</f>
        <v>#NUM!</v>
      </c>
      <c r="AI2543" s="90" t="e">
        <f>_xll.qlTenorBasisForwardRate(TenorBasis3M,AF2543,_xll.ohTrigger(trigger,$AA$36))</f>
        <v>#NUM!</v>
      </c>
      <c r="AJ2543" s="90">
        <f>_xll.qlIndexFixing($AA$21,$AE2543,TRUE,_xll.ohTrigger(trigger))</f>
        <v>1.2729521702544723E-2</v>
      </c>
      <c r="AK2543" s="43" t="e">
        <f>_xll.qlIndexFixing($AA$6,$AE2543,TRUE,trigger)</f>
        <v>#NUM!</v>
      </c>
      <c r="AL2543" s="45" t="e">
        <f t="shared" si="55"/>
        <v>#NUM!</v>
      </c>
    </row>
    <row r="2544" spans="30:38" x14ac:dyDescent="0.2">
      <c r="AD2544" s="122" t="s">
        <v>88</v>
      </c>
      <c r="AE2544" s="40">
        <f>_xll.qlInterestRateIndexFixingDate($AA$21,AF2544)</f>
        <v>57231</v>
      </c>
      <c r="AF2544" s="40">
        <f>_xll.qlCalendarAdvance(calendar,$AF2543,AD2544,,,trigger)</f>
        <v>57235</v>
      </c>
      <c r="AG2544" s="40">
        <f>_xll.qlInterestRateIndexMaturity($AA$21,AF2544,)</f>
        <v>57326</v>
      </c>
      <c r="AH2544" s="43" t="e">
        <f>_xll.qlTenorBasisValue(TenorBasis3M,AF2544,_xll.ohTrigger(trigger,$AA$36))</f>
        <v>#NUM!</v>
      </c>
      <c r="AI2544" s="90" t="e">
        <f>_xll.qlTenorBasisForwardRate(TenorBasis3M,AF2544,_xll.ohTrigger(trigger,$AA$36))</f>
        <v>#NUM!</v>
      </c>
      <c r="AJ2544" s="90">
        <f>_xll.qlIndexFixing($AA$21,$AE2544,TRUE,_xll.ohTrigger(trigger))</f>
        <v>1.2719288881611269E-2</v>
      </c>
      <c r="AK2544" s="43" t="e">
        <f>_xll.qlIndexFixing($AA$6,$AE2544,TRUE,trigger)</f>
        <v>#NUM!</v>
      </c>
      <c r="AL2544" s="45" t="e">
        <f t="shared" si="55"/>
        <v>#NUM!</v>
      </c>
    </row>
    <row r="2545" spans="30:38" x14ac:dyDescent="0.2">
      <c r="AD2545" s="122" t="s">
        <v>88</v>
      </c>
      <c r="AE2545" s="40">
        <f>_xll.qlInterestRateIndexFixingDate($AA$21,AF2545)</f>
        <v>57238</v>
      </c>
      <c r="AF2545" s="40">
        <f>_xll.qlCalendarAdvance(calendar,$AF2544,AD2545,,,trigger)</f>
        <v>57242</v>
      </c>
      <c r="AG2545" s="40">
        <f>_xll.qlInterestRateIndexMaturity($AA$21,AF2545,)</f>
        <v>57333</v>
      </c>
      <c r="AH2545" s="43" t="e">
        <f>_xll.qlTenorBasisValue(TenorBasis3M,AF2545,_xll.ohTrigger(trigger,$AA$36))</f>
        <v>#NUM!</v>
      </c>
      <c r="AI2545" s="90" t="e">
        <f>_xll.qlTenorBasisForwardRate(TenorBasis3M,AF2545,_xll.ohTrigger(trigger,$AA$36))</f>
        <v>#NUM!</v>
      </c>
      <c r="AJ2545" s="90">
        <f>_xll.qlIndexFixing($AA$21,$AE2545,TRUE,_xll.ohTrigger(trigger))</f>
        <v>1.2709093070458548E-2</v>
      </c>
      <c r="AK2545" s="43" t="e">
        <f>_xll.qlIndexFixing($AA$6,$AE2545,TRUE,trigger)</f>
        <v>#NUM!</v>
      </c>
      <c r="AL2545" s="45" t="e">
        <f t="shared" si="55"/>
        <v>#NUM!</v>
      </c>
    </row>
    <row r="2546" spans="30:38" x14ac:dyDescent="0.2">
      <c r="AD2546" s="122" t="s">
        <v>88</v>
      </c>
      <c r="AE2546" s="40">
        <f>_xll.qlInterestRateIndexFixingDate($AA$21,AF2546)</f>
        <v>57245</v>
      </c>
      <c r="AF2546" s="40">
        <f>_xll.qlCalendarAdvance(calendar,$AF2545,AD2546,,,trigger)</f>
        <v>57249</v>
      </c>
      <c r="AG2546" s="40">
        <f>_xll.qlInterestRateIndexMaturity($AA$21,AF2546,)</f>
        <v>57341</v>
      </c>
      <c r="AH2546" s="43" t="e">
        <f>_xll.qlTenorBasisValue(TenorBasis3M,AF2546,_xll.ohTrigger(trigger,$AA$36))</f>
        <v>#NUM!</v>
      </c>
      <c r="AI2546" s="90" t="e">
        <f>_xll.qlTenorBasisForwardRate(TenorBasis3M,AF2546,_xll.ohTrigger(trigger,$AA$36))</f>
        <v>#NUM!</v>
      </c>
      <c r="AJ2546" s="90">
        <f>_xll.qlIndexFixing($AA$21,$AE2546,TRUE,_xll.ohTrigger(trigger))</f>
        <v>1.2698439525683938E-2</v>
      </c>
      <c r="AK2546" s="43" t="e">
        <f>_xll.qlIndexFixing($AA$6,$AE2546,TRUE,trigger)</f>
        <v>#NUM!</v>
      </c>
      <c r="AL2546" s="45" t="e">
        <f t="shared" si="55"/>
        <v>#NUM!</v>
      </c>
    </row>
    <row r="2547" spans="30:38" x14ac:dyDescent="0.2">
      <c r="AD2547" s="122" t="s">
        <v>88</v>
      </c>
      <c r="AE2547" s="40">
        <f>_xll.qlInterestRateIndexFixingDate($AA$21,AF2547)</f>
        <v>57252</v>
      </c>
      <c r="AF2547" s="40">
        <f>_xll.qlCalendarAdvance(calendar,$AF2546,AD2547,,,trigger)</f>
        <v>57256</v>
      </c>
      <c r="AG2547" s="40">
        <f>_xll.qlInterestRateIndexMaturity($AA$21,AF2547,)</f>
        <v>57348</v>
      </c>
      <c r="AH2547" s="43" t="e">
        <f>_xll.qlTenorBasisValue(TenorBasis3M,AF2547,_xll.ohTrigger(trigger,$AA$36))</f>
        <v>#NUM!</v>
      </c>
      <c r="AI2547" s="90" t="e">
        <f>_xll.qlTenorBasisForwardRate(TenorBasis3M,AF2547,_xll.ohTrigger(trigger,$AA$36))</f>
        <v>#NUM!</v>
      </c>
      <c r="AJ2547" s="90">
        <f>_xll.qlIndexFixing($AA$21,$AE2547,TRUE,_xll.ohTrigger(trigger))</f>
        <v>1.2688320020504034E-2</v>
      </c>
      <c r="AK2547" s="43" t="e">
        <f>_xll.qlIndexFixing($AA$6,$AE2547,TRUE,trigger)</f>
        <v>#NUM!</v>
      </c>
      <c r="AL2547" s="45" t="e">
        <f t="shared" si="55"/>
        <v>#NUM!</v>
      </c>
    </row>
    <row r="2548" spans="30:38" x14ac:dyDescent="0.2">
      <c r="AD2548" s="122" t="s">
        <v>88</v>
      </c>
      <c r="AE2548" s="40">
        <f>_xll.qlInterestRateIndexFixingDate($AA$21,AF2548)</f>
        <v>57259</v>
      </c>
      <c r="AF2548" s="40">
        <f>_xll.qlCalendarAdvance(calendar,$AF2547,AD2548,,,trigger)</f>
        <v>57263</v>
      </c>
      <c r="AG2548" s="40">
        <f>_xll.qlInterestRateIndexMaturity($AA$21,AF2548,)</f>
        <v>57355</v>
      </c>
      <c r="AH2548" s="43" t="e">
        <f>_xll.qlTenorBasisValue(TenorBasis3M,AF2548,_xll.ohTrigger(trigger,$AA$36))</f>
        <v>#NUM!</v>
      </c>
      <c r="AI2548" s="90" t="e">
        <f>_xll.qlTenorBasisForwardRate(TenorBasis3M,AF2548,_xll.ohTrigger(trigger,$AA$36))</f>
        <v>#NUM!</v>
      </c>
      <c r="AJ2548" s="90">
        <f>_xll.qlIndexFixing($AA$21,$AE2548,TRUE,_xll.ohTrigger(trigger))</f>
        <v>1.2678237525816191E-2</v>
      </c>
      <c r="AK2548" s="43" t="e">
        <f>_xll.qlIndexFixing($AA$6,$AE2548,TRUE,trigger)</f>
        <v>#NUM!</v>
      </c>
      <c r="AL2548" s="45" t="e">
        <f t="shared" si="55"/>
        <v>#NUM!</v>
      </c>
    </row>
    <row r="2549" spans="30:38" x14ac:dyDescent="0.2">
      <c r="AD2549" s="122" t="s">
        <v>88</v>
      </c>
      <c r="AE2549" s="40">
        <f>_xll.qlInterestRateIndexFixingDate($AA$21,AF2549)</f>
        <v>57266</v>
      </c>
      <c r="AF2549" s="40">
        <f>_xll.qlCalendarAdvance(calendar,$AF2548,AD2549,,,trigger)</f>
        <v>57270</v>
      </c>
      <c r="AG2549" s="40">
        <f>_xll.qlInterestRateIndexMaturity($AA$21,AF2549,)</f>
        <v>57362</v>
      </c>
      <c r="AH2549" s="43" t="e">
        <f>_xll.qlTenorBasisValue(TenorBasis3M,AF2549,_xll.ohTrigger(trigger,$AA$36))</f>
        <v>#NUM!</v>
      </c>
      <c r="AI2549" s="90" t="e">
        <f>_xll.qlTenorBasisForwardRate(TenorBasis3M,AF2549,_xll.ohTrigger(trigger,$AA$36))</f>
        <v>#NUM!</v>
      </c>
      <c r="AJ2549" s="90">
        <f>_xll.qlIndexFixing($AA$21,$AE2549,TRUE,_xll.ohTrigger(trigger))</f>
        <v>1.2668192041337159E-2</v>
      </c>
      <c r="AK2549" s="43" t="e">
        <f>_xll.qlIndexFixing($AA$6,$AE2549,TRUE,trigger)</f>
        <v>#NUM!</v>
      </c>
      <c r="AL2549" s="45" t="e">
        <f t="shared" si="55"/>
        <v>#NUM!</v>
      </c>
    </row>
    <row r="2550" spans="30:38" x14ac:dyDescent="0.2">
      <c r="AD2550" s="122" t="s">
        <v>88</v>
      </c>
      <c r="AE2550" s="40">
        <f>_xll.qlInterestRateIndexFixingDate($AA$21,AF2550)</f>
        <v>57273</v>
      </c>
      <c r="AF2550" s="40">
        <f>_xll.qlCalendarAdvance(calendar,$AF2549,AD2550,,,trigger)</f>
        <v>57277</v>
      </c>
      <c r="AG2550" s="40">
        <f>_xll.qlInterestRateIndexMaturity($AA$21,AF2550,)</f>
        <v>57369</v>
      </c>
      <c r="AH2550" s="43" t="e">
        <f>_xll.qlTenorBasisValue(TenorBasis3M,AF2550,_xll.ohTrigger(trigger,$AA$36))</f>
        <v>#NUM!</v>
      </c>
      <c r="AI2550" s="90" t="e">
        <f>_xll.qlTenorBasisForwardRate(TenorBasis3M,AF2550,_xll.ohTrigger(trigger,$AA$36))</f>
        <v>#NUM!</v>
      </c>
      <c r="AJ2550" s="90">
        <f>_xll.qlIndexFixing($AA$21,$AE2550,TRUE,_xll.ohTrigger(trigger))</f>
        <v>1.2658183566781949E-2</v>
      </c>
      <c r="AK2550" s="43" t="e">
        <f>_xll.qlIndexFixing($AA$6,$AE2550,TRUE,trigger)</f>
        <v>#NUM!</v>
      </c>
      <c r="AL2550" s="45" t="e">
        <f t="shared" si="55"/>
        <v>#NUM!</v>
      </c>
    </row>
    <row r="2551" spans="30:38" x14ac:dyDescent="0.2">
      <c r="AD2551" s="122" t="s">
        <v>88</v>
      </c>
      <c r="AE2551" s="40">
        <f>_xll.qlInterestRateIndexFixingDate($AA$21,AF2551)</f>
        <v>57280</v>
      </c>
      <c r="AF2551" s="40">
        <f>_xll.qlCalendarAdvance(calendar,$AF2550,AD2551,,,trigger)</f>
        <v>57284</v>
      </c>
      <c r="AG2551" s="40">
        <f>_xll.qlInterestRateIndexMaturity($AA$21,AF2551,)</f>
        <v>57376</v>
      </c>
      <c r="AH2551" s="43" t="e">
        <f>_xll.qlTenorBasisValue(TenorBasis3M,AF2551,_xll.ohTrigger(trigger,$AA$36))</f>
        <v>#NUM!</v>
      </c>
      <c r="AI2551" s="90" t="e">
        <f>_xll.qlTenorBasisForwardRate(TenorBasis3M,AF2551,_xll.ohTrigger(trigger,$AA$36))</f>
        <v>#NUM!</v>
      </c>
      <c r="AJ2551" s="90">
        <f>_xll.qlIndexFixing($AA$21,$AE2551,TRUE,_xll.ohTrigger(trigger))</f>
        <v>1.2648212101868178E-2</v>
      </c>
      <c r="AK2551" s="43" t="e">
        <f>_xll.qlIndexFixing($AA$6,$AE2551,TRUE,trigger)</f>
        <v>#NUM!</v>
      </c>
      <c r="AL2551" s="45" t="e">
        <f t="shared" si="55"/>
        <v>#NUM!</v>
      </c>
    </row>
    <row r="2552" spans="30:38" x14ac:dyDescent="0.2">
      <c r="AD2552" s="122" t="s">
        <v>88</v>
      </c>
      <c r="AE2552" s="40">
        <f>_xll.qlInterestRateIndexFixingDate($AA$21,AF2552)</f>
        <v>57287</v>
      </c>
      <c r="AF2552" s="40">
        <f>_xll.qlCalendarAdvance(calendar,$AF2551,AD2552,,,trigger)</f>
        <v>57291</v>
      </c>
      <c r="AG2552" s="40">
        <f>_xll.qlInterestRateIndexMaturity($AA$21,AF2552,)</f>
        <v>57383</v>
      </c>
      <c r="AH2552" s="43" t="e">
        <f>_xll.qlTenorBasisValue(TenorBasis3M,AF2552,_xll.ohTrigger(trigger,$AA$36))</f>
        <v>#NUM!</v>
      </c>
      <c r="AI2552" s="90" t="e">
        <f>_xll.qlTenorBasisForwardRate(TenorBasis3M,AF2552,_xll.ohTrigger(trigger,$AA$36))</f>
        <v>#NUM!</v>
      </c>
      <c r="AJ2552" s="90">
        <f>_xll.qlIndexFixing($AA$21,$AE2552,TRUE,_xll.ohTrigger(trigger))</f>
        <v>1.2638277646313463E-2</v>
      </c>
      <c r="AK2552" s="43" t="e">
        <f>_xll.qlIndexFixing($AA$6,$AE2552,TRUE,trigger)</f>
        <v>#NUM!</v>
      </c>
      <c r="AL2552" s="45" t="e">
        <f t="shared" si="55"/>
        <v>#NUM!</v>
      </c>
    </row>
    <row r="2553" spans="30:38" x14ac:dyDescent="0.2">
      <c r="AD2553" s="122" t="s">
        <v>88</v>
      </c>
      <c r="AE2553" s="40">
        <f>_xll.qlInterestRateIndexFixingDate($AA$21,AF2553)</f>
        <v>57294</v>
      </c>
      <c r="AF2553" s="40">
        <f>_xll.qlCalendarAdvance(calendar,$AF2552,AD2553,,,trigger)</f>
        <v>57298</v>
      </c>
      <c r="AG2553" s="40">
        <f>_xll.qlInterestRateIndexMaturity($AA$21,AF2553,)</f>
        <v>57390</v>
      </c>
      <c r="AH2553" s="43" t="e">
        <f>_xll.qlTenorBasisValue(TenorBasis3M,AF2553,_xll.ohTrigger(trigger,$AA$36))</f>
        <v>#NUM!</v>
      </c>
      <c r="AI2553" s="90" t="e">
        <f>_xll.qlTenorBasisForwardRate(TenorBasis3M,AF2553,_xll.ohTrigger(trigger,$AA$36))</f>
        <v>#NUM!</v>
      </c>
      <c r="AJ2553" s="90">
        <f>_xll.qlIndexFixing($AA$21,$AE2553,TRUE,_xll.ohTrigger(trigger))</f>
        <v>1.2628380199836288E-2</v>
      </c>
      <c r="AK2553" s="43" t="e">
        <f>_xll.qlIndexFixing($AA$6,$AE2553,TRUE,trigger)</f>
        <v>#NUM!</v>
      </c>
      <c r="AL2553" s="45" t="e">
        <f t="shared" si="55"/>
        <v>#NUM!</v>
      </c>
    </row>
    <row r="2554" spans="30:38" x14ac:dyDescent="0.2">
      <c r="AD2554" s="122" t="s">
        <v>88</v>
      </c>
      <c r="AE2554" s="40">
        <f>_xll.qlInterestRateIndexFixingDate($AA$21,AF2554)</f>
        <v>57301</v>
      </c>
      <c r="AF2554" s="40">
        <f>_xll.qlCalendarAdvance(calendar,$AF2553,AD2554,,,trigger)</f>
        <v>57305</v>
      </c>
      <c r="AG2554" s="40">
        <f>_xll.qlInterestRateIndexMaturity($AA$21,AF2554,)</f>
        <v>57397</v>
      </c>
      <c r="AH2554" s="43" t="e">
        <f>_xll.qlTenorBasisValue(TenorBasis3M,AF2554,_xll.ohTrigger(trigger,$AA$36))</f>
        <v>#NUM!</v>
      </c>
      <c r="AI2554" s="90" t="e">
        <f>_xll.qlTenorBasisForwardRate(TenorBasis3M,AF2554,_xll.ohTrigger(trigger,$AA$36))</f>
        <v>#NUM!</v>
      </c>
      <c r="AJ2554" s="90">
        <f>_xll.qlIndexFixing($AA$21,$AE2554,TRUE,_xll.ohTrigger(trigger))</f>
        <v>1.2618519762158617E-2</v>
      </c>
      <c r="AK2554" s="43" t="e">
        <f>_xll.qlIndexFixing($AA$6,$AE2554,TRUE,trigger)</f>
        <v>#NUM!</v>
      </c>
      <c r="AL2554" s="45" t="e">
        <f t="shared" si="55"/>
        <v>#NUM!</v>
      </c>
    </row>
    <row r="2555" spans="30:38" x14ac:dyDescent="0.2">
      <c r="AD2555" s="122" t="s">
        <v>88</v>
      </c>
      <c r="AE2555" s="40">
        <f>_xll.qlInterestRateIndexFixingDate($AA$21,AF2555)</f>
        <v>57308</v>
      </c>
      <c r="AF2555" s="40">
        <f>_xll.qlCalendarAdvance(calendar,$AF2554,AD2555,,,trigger)</f>
        <v>57312</v>
      </c>
      <c r="AG2555" s="40">
        <f>_xll.qlInterestRateIndexMaturity($AA$21,AF2555,)</f>
        <v>57404</v>
      </c>
      <c r="AH2555" s="43" t="e">
        <f>_xll.qlTenorBasisValue(TenorBasis3M,AF2555,_xll.ohTrigger(trigger,$AA$36))</f>
        <v>#NUM!</v>
      </c>
      <c r="AI2555" s="90" t="e">
        <f>_xll.qlTenorBasisForwardRate(TenorBasis3M,AF2555,_xll.ohTrigger(trigger,$AA$36))</f>
        <v>#NUM!</v>
      </c>
      <c r="AJ2555" s="90">
        <f>_xll.qlIndexFixing($AA$21,$AE2555,TRUE,_xll.ohTrigger(trigger))</f>
        <v>1.2608696333000673E-2</v>
      </c>
      <c r="AK2555" s="43" t="e">
        <f>_xll.qlIndexFixing($AA$6,$AE2555,TRUE,trigger)</f>
        <v>#NUM!</v>
      </c>
      <c r="AL2555" s="45" t="e">
        <f t="shared" si="55"/>
        <v>#NUM!</v>
      </c>
    </row>
    <row r="2556" spans="30:38" x14ac:dyDescent="0.2">
      <c r="AD2556" s="122" t="s">
        <v>88</v>
      </c>
      <c r="AE2556" s="40">
        <f>_xll.qlInterestRateIndexFixingDate($AA$21,AF2556)</f>
        <v>57315</v>
      </c>
      <c r="AF2556" s="40">
        <f>_xll.qlCalendarAdvance(calendar,$AF2555,AD2556,,,trigger)</f>
        <v>57319</v>
      </c>
      <c r="AG2556" s="40">
        <f>_xll.qlInterestRateIndexMaturity($AA$21,AF2556,)</f>
        <v>57409</v>
      </c>
      <c r="AH2556" s="43" t="e">
        <f>_xll.qlTenorBasisValue(TenorBasis3M,AF2556,_xll.ohTrigger(trigger,$AA$36))</f>
        <v>#NUM!</v>
      </c>
      <c r="AI2556" s="90" t="e">
        <f>_xll.qlTenorBasisForwardRate(TenorBasis3M,AF2556,_xll.ohTrigger(trigger,$AA$36))</f>
        <v>#NUM!</v>
      </c>
      <c r="AJ2556" s="90">
        <f>_xll.qlIndexFixing($AA$21,$AE2556,TRUE,_xll.ohTrigger(trigger))</f>
        <v>1.2599853721366294E-2</v>
      </c>
      <c r="AK2556" s="43" t="e">
        <f>_xll.qlIndexFixing($AA$6,$AE2556,TRUE,trigger)</f>
        <v>#NUM!</v>
      </c>
      <c r="AL2556" s="45" t="e">
        <f t="shared" si="55"/>
        <v>#NUM!</v>
      </c>
    </row>
    <row r="2557" spans="30:38" x14ac:dyDescent="0.2">
      <c r="AD2557" s="122" t="s">
        <v>88</v>
      </c>
      <c r="AE2557" s="40">
        <f>_xll.qlInterestRateIndexFixingDate($AA$21,AF2557)</f>
        <v>57322</v>
      </c>
      <c r="AF2557" s="40">
        <f>_xll.qlCalendarAdvance(calendar,$AF2556,AD2557,,,trigger)</f>
        <v>57326</v>
      </c>
      <c r="AG2557" s="40">
        <f>_xll.qlInterestRateIndexMaturity($AA$21,AF2557,)</f>
        <v>57416</v>
      </c>
      <c r="AH2557" s="43" t="e">
        <f>_xll.qlTenorBasisValue(TenorBasis3M,AF2557,_xll.ohTrigger(trigger,$AA$36))</f>
        <v>#NUM!</v>
      </c>
      <c r="AI2557" s="90" t="e">
        <f>_xll.qlTenorBasisForwardRate(TenorBasis3M,AF2557,_xll.ohTrigger(trigger,$AA$36))</f>
        <v>#NUM!</v>
      </c>
      <c r="AJ2557" s="90">
        <f>_xll.qlIndexFixing($AA$21,$AE2557,TRUE,_xll.ohTrigger(trigger))</f>
        <v>1.2590099703070123E-2</v>
      </c>
      <c r="AK2557" s="43" t="e">
        <f>_xll.qlIndexFixing($AA$6,$AE2557,TRUE,trigger)</f>
        <v>#NUM!</v>
      </c>
      <c r="AL2557" s="45" t="e">
        <f t="shared" si="55"/>
        <v>#NUM!</v>
      </c>
    </row>
    <row r="2558" spans="30:38" x14ac:dyDescent="0.2">
      <c r="AD2558" s="122" t="s">
        <v>88</v>
      </c>
      <c r="AE2558" s="40">
        <f>_xll.qlInterestRateIndexFixingDate($AA$21,AF2558)</f>
        <v>57329</v>
      </c>
      <c r="AF2558" s="40">
        <f>_xll.qlCalendarAdvance(calendar,$AF2557,AD2558,,,trigger)</f>
        <v>57333</v>
      </c>
      <c r="AG2558" s="40">
        <f>_xll.qlInterestRateIndexMaturity($AA$21,AF2558,)</f>
        <v>57423</v>
      </c>
      <c r="AH2558" s="43" t="e">
        <f>_xll.qlTenorBasisValue(TenorBasis3M,AF2558,_xll.ohTrigger(trigger,$AA$36))</f>
        <v>#NUM!</v>
      </c>
      <c r="AI2558" s="90" t="e">
        <f>_xll.qlTenorBasisForwardRate(TenorBasis3M,AF2558,_xll.ohTrigger(trigger,$AA$36))</f>
        <v>#NUM!</v>
      </c>
      <c r="AJ2558" s="90">
        <f>_xll.qlIndexFixing($AA$21,$AE2558,TRUE,_xll.ohTrigger(trigger))</f>
        <v>1.2580382689392877E-2</v>
      </c>
      <c r="AK2558" s="43" t="e">
        <f>_xll.qlIndexFixing($AA$6,$AE2558,TRUE,trigger)</f>
        <v>#NUM!</v>
      </c>
      <c r="AL2558" s="45" t="e">
        <f t="shared" si="55"/>
        <v>#NUM!</v>
      </c>
    </row>
    <row r="2559" spans="30:38" x14ac:dyDescent="0.2">
      <c r="AD2559" s="122" t="s">
        <v>88</v>
      </c>
      <c r="AE2559" s="40">
        <f>_xll.qlInterestRateIndexFixingDate($AA$21,AF2559)</f>
        <v>57335</v>
      </c>
      <c r="AF2559" s="40">
        <f>_xll.qlCalendarAdvance(calendar,$AF2558,AD2559,,,trigger)</f>
        <v>57341</v>
      </c>
      <c r="AG2559" s="40">
        <f>_xll.qlInterestRateIndexMaturity($AA$21,AF2559,)</f>
        <v>57431</v>
      </c>
      <c r="AH2559" s="43" t="e">
        <f>_xll.qlTenorBasisValue(TenorBasis3M,AF2559,_xll.ohTrigger(trigger,$AA$36))</f>
        <v>#NUM!</v>
      </c>
      <c r="AI2559" s="90" t="e">
        <f>_xll.qlTenorBasisForwardRate(TenorBasis3M,AF2559,_xll.ohTrigger(trigger,$AA$36))</f>
        <v>#NUM!</v>
      </c>
      <c r="AJ2559" s="90">
        <f>_xll.qlIndexFixing($AA$21,$AE2559,TRUE,_xll.ohTrigger(trigger))</f>
        <v>1.2569322842339581E-2</v>
      </c>
      <c r="AK2559" s="43" t="e">
        <f>_xll.qlIndexFixing($AA$6,$AE2559,TRUE,trigger)</f>
        <v>#NUM!</v>
      </c>
      <c r="AL2559" s="45" t="e">
        <f t="shared" si="55"/>
        <v>#NUM!</v>
      </c>
    </row>
    <row r="2560" spans="30:38" x14ac:dyDescent="0.2">
      <c r="AD2560" s="122" t="s">
        <v>88</v>
      </c>
      <c r="AE2560" s="40">
        <f>_xll.qlInterestRateIndexFixingDate($AA$21,AF2560)</f>
        <v>57343</v>
      </c>
      <c r="AF2560" s="40">
        <f>_xll.qlCalendarAdvance(calendar,$AF2559,AD2560,,,trigger)</f>
        <v>57348</v>
      </c>
      <c r="AG2560" s="40">
        <f>_xll.qlInterestRateIndexMaturity($AA$21,AF2560,)</f>
        <v>57438</v>
      </c>
      <c r="AH2560" s="43" t="e">
        <f>_xll.qlTenorBasisValue(TenorBasis3M,AF2560,_xll.ohTrigger(trigger,$AA$36))</f>
        <v>#NUM!</v>
      </c>
      <c r="AI2560" s="90" t="e">
        <f>_xll.qlTenorBasisForwardRate(TenorBasis3M,AF2560,_xll.ohTrigger(trigger,$AA$36))</f>
        <v>#NUM!</v>
      </c>
      <c r="AJ2560" s="90">
        <f>_xll.qlIndexFixing($AA$21,$AE2560,TRUE,_xll.ohTrigger(trigger))</f>
        <v>1.25596851233718E-2</v>
      </c>
      <c r="AK2560" s="43" t="e">
        <f>_xll.qlIndexFixing($AA$6,$AE2560,TRUE,trigger)</f>
        <v>#NUM!</v>
      </c>
      <c r="AL2560" s="45" t="e">
        <f t="shared" si="55"/>
        <v>#NUM!</v>
      </c>
    </row>
    <row r="2561" spans="30:38" x14ac:dyDescent="0.2">
      <c r="AD2561" s="122" t="s">
        <v>88</v>
      </c>
      <c r="AE2561" s="40">
        <f>_xll.qlInterestRateIndexFixingDate($AA$21,AF2561)</f>
        <v>57353</v>
      </c>
      <c r="AF2561" s="40">
        <f>_xll.qlCalendarAdvance(calendar,$AF2560,AD2561,,,trigger)</f>
        <v>57355</v>
      </c>
      <c r="AG2561" s="40">
        <f>_xll.qlInterestRateIndexMaturity($AA$21,AF2561,)</f>
        <v>57445</v>
      </c>
      <c r="AH2561" s="43" t="e">
        <f>_xll.qlTenorBasisValue(TenorBasis3M,AF2561,_xll.ohTrigger(trigger,$AA$36))</f>
        <v>#NUM!</v>
      </c>
      <c r="AI2561" s="90" t="e">
        <f>_xll.qlTenorBasisForwardRate(TenorBasis3M,AF2561,_xll.ohTrigger(trigger,$AA$36))</f>
        <v>#NUM!</v>
      </c>
      <c r="AJ2561" s="90">
        <f>_xll.qlIndexFixing($AA$21,$AE2561,TRUE,_xll.ohTrigger(trigger))</f>
        <v>1.2550084408184503E-2</v>
      </c>
      <c r="AK2561" s="43" t="e">
        <f>_xll.qlIndexFixing($AA$6,$AE2561,TRUE,trigger)</f>
        <v>#NUM!</v>
      </c>
      <c r="AL2561" s="45" t="e">
        <f t="shared" si="55"/>
        <v>#NUM!</v>
      </c>
    </row>
    <row r="2562" spans="30:38" x14ac:dyDescent="0.2">
      <c r="AD2562" s="122" t="s">
        <v>88</v>
      </c>
      <c r="AE2562" s="40">
        <f>_xll.qlInterestRateIndexFixingDate($AA$21,AF2562)</f>
        <v>57360</v>
      </c>
      <c r="AF2562" s="40">
        <f>_xll.qlCalendarAdvance(calendar,$AF2561,AD2562,,,trigger)</f>
        <v>57362</v>
      </c>
      <c r="AG2562" s="40">
        <f>_xll.qlInterestRateIndexMaturity($AA$21,AF2562,)</f>
        <v>57452</v>
      </c>
      <c r="AH2562" s="43" t="e">
        <f>_xll.qlTenorBasisValue(TenorBasis3M,AF2562,_xll.ohTrigger(trigger,$AA$36))</f>
        <v>#NUM!</v>
      </c>
      <c r="AI2562" s="90" t="e">
        <f>_xll.qlTenorBasisForwardRate(TenorBasis3M,AF2562,_xll.ohTrigger(trigger,$AA$36))</f>
        <v>#NUM!</v>
      </c>
      <c r="AJ2562" s="90">
        <f>_xll.qlIndexFixing($AA$21,$AE2562,TRUE,_xll.ohTrigger(trigger))</f>
        <v>1.2540520696508572E-2</v>
      </c>
      <c r="AK2562" s="43" t="e">
        <f>_xll.qlIndexFixing($AA$6,$AE2562,TRUE,trigger)</f>
        <v>#NUM!</v>
      </c>
      <c r="AL2562" s="45" t="e">
        <f t="shared" si="55"/>
        <v>#NUM!</v>
      </c>
    </row>
    <row r="2563" spans="30:38" x14ac:dyDescent="0.2">
      <c r="AD2563" s="122" t="s">
        <v>88</v>
      </c>
      <c r="AE2563" s="40">
        <f>_xll.qlInterestRateIndexFixingDate($AA$21,AF2563)</f>
        <v>57367</v>
      </c>
      <c r="AF2563" s="40">
        <f>_xll.qlCalendarAdvance(calendar,$AF2562,AD2563,,,trigger)</f>
        <v>57369</v>
      </c>
      <c r="AG2563" s="40">
        <f>_xll.qlInterestRateIndexMaturity($AA$21,AF2563,)</f>
        <v>57459</v>
      </c>
      <c r="AH2563" s="43" t="e">
        <f>_xll.qlTenorBasisValue(TenorBasis3M,AF2563,_xll.ohTrigger(trigger,$AA$36))</f>
        <v>#NUM!</v>
      </c>
      <c r="AI2563" s="90" t="e">
        <f>_xll.qlTenorBasisForwardRate(TenorBasis3M,AF2563,_xll.ohTrigger(trigger,$AA$36))</f>
        <v>#NUM!</v>
      </c>
      <c r="AJ2563" s="90">
        <f>_xll.qlIndexFixing($AA$21,$AE2563,TRUE,_xll.ohTrigger(trigger))</f>
        <v>1.2530993988082884E-2</v>
      </c>
      <c r="AK2563" s="43" t="e">
        <f>_xll.qlIndexFixing($AA$6,$AE2563,TRUE,trigger)</f>
        <v>#NUM!</v>
      </c>
      <c r="AL2563" s="45" t="e">
        <f t="shared" si="55"/>
        <v>#NUM!</v>
      </c>
    </row>
    <row r="2564" spans="30:38" x14ac:dyDescent="0.2">
      <c r="AD2564" s="122" t="s">
        <v>88</v>
      </c>
      <c r="AE2564" s="40">
        <f>_xll.qlInterestRateIndexFixingDate($AA$21,AF2564)</f>
        <v>57374</v>
      </c>
      <c r="AF2564" s="40">
        <f>_xll.qlCalendarAdvance(calendar,$AF2563,AD2564,,,trigger)</f>
        <v>57376</v>
      </c>
      <c r="AG2564" s="40">
        <f>_xll.qlInterestRateIndexMaturity($AA$21,AF2564,)</f>
        <v>57465</v>
      </c>
      <c r="AH2564" s="43" t="e">
        <f>_xll.qlTenorBasisValue(TenorBasis3M,AF2564,_xll.ohTrigger(trigger,$AA$36))</f>
        <v>#NUM!</v>
      </c>
      <c r="AI2564" s="90" t="e">
        <f>_xll.qlTenorBasisForwardRate(TenorBasis3M,AF2564,_xll.ohTrigger(trigger,$AA$36))</f>
        <v>#NUM!</v>
      </c>
      <c r="AJ2564" s="90">
        <f>_xll.qlIndexFixing($AA$21,$AE2564,TRUE,_xll.ohTrigger(trigger))</f>
        <v>1.2521957707674282E-2</v>
      </c>
      <c r="AK2564" s="43" t="e">
        <f>_xll.qlIndexFixing($AA$6,$AE2564,TRUE,trigger)</f>
        <v>#NUM!</v>
      </c>
      <c r="AL2564" s="45" t="e">
        <f t="shared" ref="AL2564:AL2627" si="56">(AJ2564-AK2564)*10000</f>
        <v>#NUM!</v>
      </c>
    </row>
    <row r="2565" spans="30:38" x14ac:dyDescent="0.2">
      <c r="AD2565" s="122" t="s">
        <v>88</v>
      </c>
      <c r="AE2565" s="40">
        <f>_xll.qlInterestRateIndexFixingDate($AA$21,AF2565)</f>
        <v>57381</v>
      </c>
      <c r="AF2565" s="40">
        <f>_xll.qlCalendarAdvance(calendar,$AF2564,AD2565,,,trigger)</f>
        <v>57383</v>
      </c>
      <c r="AG2565" s="40">
        <f>_xll.qlInterestRateIndexMaturity($AA$21,AF2565,)</f>
        <v>57472</v>
      </c>
      <c r="AH2565" s="43" t="e">
        <f>_xll.qlTenorBasisValue(TenorBasis3M,AF2565,_xll.ohTrigger(trigger,$AA$36))</f>
        <v>#NUM!</v>
      </c>
      <c r="AI2565" s="90" t="e">
        <f>_xll.qlTenorBasisForwardRate(TenorBasis3M,AF2565,_xll.ohTrigger(trigger,$AA$36))</f>
        <v>#NUM!</v>
      </c>
      <c r="AJ2565" s="90">
        <f>_xll.qlIndexFixing($AA$21,$AE2565,TRUE,_xll.ohTrigger(trigger))</f>
        <v>1.2512502690175457E-2</v>
      </c>
      <c r="AK2565" s="43" t="e">
        <f>_xll.qlIndexFixing($AA$6,$AE2565,TRUE,trigger)</f>
        <v>#NUM!</v>
      </c>
      <c r="AL2565" s="45" t="e">
        <f t="shared" si="56"/>
        <v>#NUM!</v>
      </c>
    </row>
    <row r="2566" spans="30:38" x14ac:dyDescent="0.2">
      <c r="AD2566" s="122" t="s">
        <v>88</v>
      </c>
      <c r="AE2566" s="40">
        <f>_xll.qlInterestRateIndexFixingDate($AA$21,AF2566)</f>
        <v>57388</v>
      </c>
      <c r="AF2566" s="40">
        <f>_xll.qlCalendarAdvance(calendar,$AF2565,AD2566,,,trigger)</f>
        <v>57390</v>
      </c>
      <c r="AG2566" s="40">
        <f>_xll.qlInterestRateIndexMaturity($AA$21,AF2566,)</f>
        <v>57479</v>
      </c>
      <c r="AH2566" s="43" t="e">
        <f>_xll.qlTenorBasisValue(TenorBasis3M,AF2566,_xll.ohTrigger(trigger,$AA$36))</f>
        <v>#NUM!</v>
      </c>
      <c r="AI2566" s="90" t="e">
        <f>_xll.qlTenorBasisForwardRate(TenorBasis3M,AF2566,_xll.ohTrigger(trigger,$AA$36))</f>
        <v>#NUM!</v>
      </c>
      <c r="AJ2566" s="90">
        <f>_xll.qlIndexFixing($AA$21,$AE2566,TRUE,_xll.ohTrigger(trigger))</f>
        <v>1.2503084673628147E-2</v>
      </c>
      <c r="AK2566" s="43" t="e">
        <f>_xll.qlIndexFixing($AA$6,$AE2566,TRUE,trigger)</f>
        <v>#NUM!</v>
      </c>
      <c r="AL2566" s="45" t="e">
        <f t="shared" si="56"/>
        <v>#NUM!</v>
      </c>
    </row>
    <row r="2567" spans="30:38" x14ac:dyDescent="0.2">
      <c r="AD2567" s="122" t="s">
        <v>88</v>
      </c>
      <c r="AE2567" s="40">
        <f>_xll.qlInterestRateIndexFixingDate($AA$21,AF2567)</f>
        <v>57395</v>
      </c>
      <c r="AF2567" s="40">
        <f>_xll.qlCalendarAdvance(calendar,$AF2566,AD2567,,,trigger)</f>
        <v>57397</v>
      </c>
      <c r="AG2567" s="40">
        <f>_xll.qlInterestRateIndexMaturity($AA$21,AF2567,)</f>
        <v>57486</v>
      </c>
      <c r="AH2567" s="43" t="e">
        <f>_xll.qlTenorBasisValue(TenorBasis3M,AF2567,_xll.ohTrigger(trigger,$AA$36))</f>
        <v>#NUM!</v>
      </c>
      <c r="AI2567" s="90" t="e">
        <f>_xll.qlTenorBasisForwardRate(TenorBasis3M,AF2567,_xll.ohTrigger(trigger,$AA$36))</f>
        <v>#NUM!</v>
      </c>
      <c r="AJ2567" s="90">
        <f>_xll.qlIndexFixing($AA$21,$AE2567,TRUE,_xll.ohTrigger(trigger))</f>
        <v>1.249370365777009E-2</v>
      </c>
      <c r="AK2567" s="43" t="e">
        <f>_xll.qlIndexFixing($AA$6,$AE2567,TRUE,trigger)</f>
        <v>#NUM!</v>
      </c>
      <c r="AL2567" s="45" t="e">
        <f t="shared" si="56"/>
        <v>#NUM!</v>
      </c>
    </row>
    <row r="2568" spans="30:38" x14ac:dyDescent="0.2">
      <c r="AD2568" s="122" t="s">
        <v>88</v>
      </c>
      <c r="AE2568" s="40">
        <f>_xll.qlInterestRateIndexFixingDate($AA$21,AF2568)</f>
        <v>57402</v>
      </c>
      <c r="AF2568" s="40">
        <f>_xll.qlCalendarAdvance(calendar,$AF2567,AD2568,,,trigger)</f>
        <v>57404</v>
      </c>
      <c r="AG2568" s="40">
        <f>_xll.qlInterestRateIndexMaturity($AA$21,AF2568,)</f>
        <v>57496</v>
      </c>
      <c r="AH2568" s="43" t="e">
        <f>_xll.qlTenorBasisValue(TenorBasis3M,AF2568,_xll.ohTrigger(trigger,$AA$36))</f>
        <v>#NUM!</v>
      </c>
      <c r="AI2568" s="90" t="e">
        <f>_xll.qlTenorBasisForwardRate(TenorBasis3M,AF2568,_xll.ohTrigger(trigger,$AA$36))</f>
        <v>#NUM!</v>
      </c>
      <c r="AJ2568" s="90">
        <f>_xll.qlIndexFixing($AA$21,$AE2568,TRUE,_xll.ohTrigger(trigger))</f>
        <v>1.248302780464848E-2</v>
      </c>
      <c r="AK2568" s="43" t="e">
        <f>_xll.qlIndexFixing($AA$6,$AE2568,TRUE,trigger)</f>
        <v>#NUM!</v>
      </c>
      <c r="AL2568" s="45" t="e">
        <f t="shared" si="56"/>
        <v>#NUM!</v>
      </c>
    </row>
    <row r="2569" spans="30:38" x14ac:dyDescent="0.2">
      <c r="AD2569" s="122" t="s">
        <v>88</v>
      </c>
      <c r="AE2569" s="40">
        <f>_xll.qlInterestRateIndexFixingDate($AA$21,AF2569)</f>
        <v>57409</v>
      </c>
      <c r="AF2569" s="40">
        <f>_xll.qlCalendarAdvance(calendar,$AF2568,AD2569,,,trigger)</f>
        <v>57411</v>
      </c>
      <c r="AG2569" s="40">
        <f>_xll.qlInterestRateIndexMaturity($AA$21,AF2569,)</f>
        <v>57503</v>
      </c>
      <c r="AH2569" s="43" t="e">
        <f>_xll.qlTenorBasisValue(TenorBasis3M,AF2569,_xll.ohTrigger(trigger,$AA$36))</f>
        <v>#NUM!</v>
      </c>
      <c r="AI2569" s="90" t="e">
        <f>_xll.qlTenorBasisForwardRate(TenorBasis3M,AF2569,_xll.ohTrigger(trigger,$AA$36))</f>
        <v>#NUM!</v>
      </c>
      <c r="AJ2569" s="90">
        <f>_xll.qlIndexFixing($AA$21,$AE2569,TRUE,_xll.ohTrigger(trigger))</f>
        <v>1.2473727752454913E-2</v>
      </c>
      <c r="AK2569" s="43" t="e">
        <f>_xll.qlIndexFixing($AA$6,$AE2569,TRUE,trigger)</f>
        <v>#NUM!</v>
      </c>
      <c r="AL2569" s="45" t="e">
        <f t="shared" si="56"/>
        <v>#NUM!</v>
      </c>
    </row>
    <row r="2570" spans="30:38" x14ac:dyDescent="0.2">
      <c r="AD2570" s="122" t="s">
        <v>88</v>
      </c>
      <c r="AE2570" s="40">
        <f>_xll.qlInterestRateIndexFixingDate($AA$21,AF2570)</f>
        <v>57416</v>
      </c>
      <c r="AF2570" s="40">
        <f>_xll.qlCalendarAdvance(calendar,$AF2569,AD2570,,,trigger)</f>
        <v>57418</v>
      </c>
      <c r="AG2570" s="40">
        <f>_xll.qlInterestRateIndexMaturity($AA$21,AF2570,)</f>
        <v>57510</v>
      </c>
      <c r="AH2570" s="43" t="e">
        <f>_xll.qlTenorBasisValue(TenorBasis3M,AF2570,_xll.ohTrigger(trigger,$AA$36))</f>
        <v>#NUM!</v>
      </c>
      <c r="AI2570" s="90" t="e">
        <f>_xll.qlTenorBasisForwardRate(TenorBasis3M,AF2570,_xll.ohTrigger(trigger,$AA$36))</f>
        <v>#NUM!</v>
      </c>
      <c r="AJ2570" s="90">
        <f>_xll.qlIndexFixing($AA$21,$AE2570,TRUE,_xll.ohTrigger(trigger))</f>
        <v>1.2464464704684349E-2</v>
      </c>
      <c r="AK2570" s="43" t="e">
        <f>_xll.qlIndexFixing($AA$6,$AE2570,TRUE,trigger)</f>
        <v>#NUM!</v>
      </c>
      <c r="AL2570" s="45" t="e">
        <f t="shared" si="56"/>
        <v>#NUM!</v>
      </c>
    </row>
    <row r="2571" spans="30:38" x14ac:dyDescent="0.2">
      <c r="AD2571" s="122" t="s">
        <v>88</v>
      </c>
      <c r="AE2571" s="40">
        <f>_xll.qlInterestRateIndexFixingDate($AA$21,AF2571)</f>
        <v>57423</v>
      </c>
      <c r="AF2571" s="40">
        <f>_xll.qlCalendarAdvance(calendar,$AF2570,AD2571,,,trigger)</f>
        <v>57425</v>
      </c>
      <c r="AG2571" s="40">
        <f>_xll.qlInterestRateIndexMaturity($AA$21,AF2571,)</f>
        <v>57517</v>
      </c>
      <c r="AH2571" s="43" t="e">
        <f>_xll.qlTenorBasisValue(TenorBasis3M,AF2571,_xll.ohTrigger(trigger,$AA$36))</f>
        <v>#NUM!</v>
      </c>
      <c r="AI2571" s="90" t="e">
        <f>_xll.qlTenorBasisForwardRate(TenorBasis3M,AF2571,_xll.ohTrigger(trigger,$AA$36))</f>
        <v>#NUM!</v>
      </c>
      <c r="AJ2571" s="90">
        <f>_xll.qlIndexFixing($AA$21,$AE2571,TRUE,_xll.ohTrigger(trigger))</f>
        <v>1.2455238661080472E-2</v>
      </c>
      <c r="AK2571" s="43" t="e">
        <f>_xll.qlIndexFixing($AA$6,$AE2571,TRUE,trigger)</f>
        <v>#NUM!</v>
      </c>
      <c r="AL2571" s="45" t="e">
        <f t="shared" si="56"/>
        <v>#NUM!</v>
      </c>
    </row>
    <row r="2572" spans="30:38" x14ac:dyDescent="0.2">
      <c r="AD2572" s="122" t="s">
        <v>88</v>
      </c>
      <c r="AE2572" s="40">
        <f>_xll.qlInterestRateIndexFixingDate($AA$21,AF2572)</f>
        <v>57430</v>
      </c>
      <c r="AF2572" s="40">
        <f>_xll.qlCalendarAdvance(calendar,$AF2571,AD2572,,,trigger)</f>
        <v>57432</v>
      </c>
      <c r="AG2572" s="40">
        <f>_xll.qlInterestRateIndexMaturity($AA$21,AF2572,)</f>
        <v>57524</v>
      </c>
      <c r="AH2572" s="43" t="e">
        <f>_xll.qlTenorBasisValue(TenorBasis3M,AF2572,_xll.ohTrigger(trigger,$AA$36))</f>
        <v>#NUM!</v>
      </c>
      <c r="AI2572" s="90" t="e">
        <f>_xll.qlTenorBasisForwardRate(TenorBasis3M,AF2572,_xll.ohTrigger(trigger,$AA$36))</f>
        <v>#NUM!</v>
      </c>
      <c r="AJ2572" s="90">
        <f>_xll.qlIndexFixing($AA$21,$AE2572,TRUE,_xll.ohTrigger(trigger))</f>
        <v>1.2446049621380885E-2</v>
      </c>
      <c r="AK2572" s="43" t="e">
        <f>_xll.qlIndexFixing($AA$6,$AE2572,TRUE,trigger)</f>
        <v>#NUM!</v>
      </c>
      <c r="AL2572" s="45" t="e">
        <f t="shared" si="56"/>
        <v>#NUM!</v>
      </c>
    </row>
    <row r="2573" spans="30:38" x14ac:dyDescent="0.2">
      <c r="AD2573" s="122" t="s">
        <v>88</v>
      </c>
      <c r="AE2573" s="40">
        <f>_xll.qlInterestRateIndexFixingDate($AA$21,AF2573)</f>
        <v>57437</v>
      </c>
      <c r="AF2573" s="40">
        <f>_xll.qlCalendarAdvance(calendar,$AF2572,AD2573,,,trigger)</f>
        <v>57439</v>
      </c>
      <c r="AG2573" s="40">
        <f>_xll.qlInterestRateIndexMaturity($AA$21,AF2573,)</f>
        <v>57530</v>
      </c>
      <c r="AH2573" s="43" t="e">
        <f>_xll.qlTenorBasisValue(TenorBasis3M,AF2573,_xll.ohTrigger(trigger,$AA$36))</f>
        <v>#NUM!</v>
      </c>
      <c r="AI2573" s="90" t="e">
        <f>_xll.qlTenorBasisForwardRate(TenorBasis3M,AF2573,_xll.ohTrigger(trigger,$AA$36))</f>
        <v>#NUM!</v>
      </c>
      <c r="AJ2573" s="90">
        <f>_xll.qlIndexFixing($AA$21,$AE2573,TRUE,_xll.ohTrigger(trigger))</f>
        <v>1.2437329699191552E-2</v>
      </c>
      <c r="AK2573" s="43" t="e">
        <f>_xll.qlIndexFixing($AA$6,$AE2573,TRUE,trigger)</f>
        <v>#NUM!</v>
      </c>
      <c r="AL2573" s="45" t="e">
        <f t="shared" si="56"/>
        <v>#NUM!</v>
      </c>
    </row>
    <row r="2574" spans="30:38" x14ac:dyDescent="0.2">
      <c r="AD2574" s="122" t="s">
        <v>88</v>
      </c>
      <c r="AE2574" s="40">
        <f>_xll.qlInterestRateIndexFixingDate($AA$21,AF2574)</f>
        <v>57444</v>
      </c>
      <c r="AF2574" s="40">
        <f>_xll.qlCalendarAdvance(calendar,$AF2573,AD2574,,,trigger)</f>
        <v>57446</v>
      </c>
      <c r="AG2574" s="40">
        <f>_xll.qlInterestRateIndexMaturity($AA$21,AF2574,)</f>
        <v>57537</v>
      </c>
      <c r="AH2574" s="43" t="e">
        <f>_xll.qlTenorBasisValue(TenorBasis3M,AF2574,_xll.ohTrigger(trigger,$AA$36))</f>
        <v>#NUM!</v>
      </c>
      <c r="AI2574" s="90" t="e">
        <f>_xll.qlTenorBasisForwardRate(TenorBasis3M,AF2574,_xll.ohTrigger(trigger,$AA$36))</f>
        <v>#NUM!</v>
      </c>
      <c r="AJ2574" s="90">
        <f>_xll.qlIndexFixing($AA$21,$AE2574,TRUE,_xll.ohTrigger(trigger))</f>
        <v>1.2428212337827205E-2</v>
      </c>
      <c r="AK2574" s="43" t="e">
        <f>_xll.qlIndexFixing($AA$6,$AE2574,TRUE,trigger)</f>
        <v>#NUM!</v>
      </c>
      <c r="AL2574" s="45" t="e">
        <f t="shared" si="56"/>
        <v>#NUM!</v>
      </c>
    </row>
    <row r="2575" spans="30:38" x14ac:dyDescent="0.2">
      <c r="AD2575" s="122" t="s">
        <v>88</v>
      </c>
      <c r="AE2575" s="40">
        <f>_xll.qlInterestRateIndexFixingDate($AA$21,AF2575)</f>
        <v>57451</v>
      </c>
      <c r="AF2575" s="40">
        <f>_xll.qlCalendarAdvance(calendar,$AF2574,AD2575,,,trigger)</f>
        <v>57453</v>
      </c>
      <c r="AG2575" s="40">
        <f>_xll.qlInterestRateIndexMaturity($AA$21,AF2575,)</f>
        <v>57544</v>
      </c>
      <c r="AH2575" s="43" t="e">
        <f>_xll.qlTenorBasisValue(TenorBasis3M,AF2575,_xll.ohTrigger(trigger,$AA$36))</f>
        <v>#NUM!</v>
      </c>
      <c r="AI2575" s="90" t="e">
        <f>_xll.qlTenorBasisForwardRate(TenorBasis3M,AF2575,_xll.ohTrigger(trigger,$AA$36))</f>
        <v>#NUM!</v>
      </c>
      <c r="AJ2575" s="90">
        <f>_xll.qlIndexFixing($AA$21,$AE2575,TRUE,_xll.ohTrigger(trigger))</f>
        <v>1.2419131978105048E-2</v>
      </c>
      <c r="AK2575" s="43" t="e">
        <f>_xll.qlIndexFixing($AA$6,$AE2575,TRUE,trigger)</f>
        <v>#NUM!</v>
      </c>
      <c r="AL2575" s="45" t="e">
        <f t="shared" si="56"/>
        <v>#NUM!</v>
      </c>
    </row>
    <row r="2576" spans="30:38" x14ac:dyDescent="0.2">
      <c r="AD2576" s="122" t="s">
        <v>88</v>
      </c>
      <c r="AE2576" s="40">
        <f>_xll.qlInterestRateIndexFixingDate($AA$21,AF2576)</f>
        <v>57454</v>
      </c>
      <c r="AF2576" s="40">
        <f>_xll.qlCalendarAdvance(calendar,$AF2575,AD2576,,,trigger)</f>
        <v>57460</v>
      </c>
      <c r="AG2576" s="40">
        <f>_xll.qlInterestRateIndexMaturity($AA$21,AF2576,)</f>
        <v>57551</v>
      </c>
      <c r="AH2576" s="43" t="e">
        <f>_xll.qlTenorBasisValue(TenorBasis3M,AF2576,_xll.ohTrigger(trigger,$AA$36))</f>
        <v>#NUM!</v>
      </c>
      <c r="AI2576" s="90" t="e">
        <f>_xll.qlTenorBasisForwardRate(TenorBasis3M,AF2576,_xll.ohTrigger(trigger,$AA$36))</f>
        <v>#NUM!</v>
      </c>
      <c r="AJ2576" s="90">
        <f>_xll.qlIndexFixing($AA$21,$AE2576,TRUE,_xll.ohTrigger(trigger))</f>
        <v>1.2410088619770339E-2</v>
      </c>
      <c r="AK2576" s="43" t="e">
        <f>_xll.qlIndexFixing($AA$6,$AE2576,TRUE,trigger)</f>
        <v>#NUM!</v>
      </c>
      <c r="AL2576" s="45" t="e">
        <f t="shared" si="56"/>
        <v>#NUM!</v>
      </c>
    </row>
    <row r="2577" spans="30:38" x14ac:dyDescent="0.2">
      <c r="AD2577" s="122" t="s">
        <v>88</v>
      </c>
      <c r="AE2577" s="40">
        <f>_xll.qlInterestRateIndexFixingDate($AA$21,AF2577)</f>
        <v>57462</v>
      </c>
      <c r="AF2577" s="40">
        <f>_xll.qlCalendarAdvance(calendar,$AF2576,AD2577,,,trigger)</f>
        <v>57467</v>
      </c>
      <c r="AG2577" s="40">
        <f>_xll.qlInterestRateIndexMaturity($AA$21,AF2577,)</f>
        <v>57559</v>
      </c>
      <c r="AH2577" s="43" t="e">
        <f>_xll.qlTenorBasisValue(TenorBasis3M,AF2577,_xll.ohTrigger(trigger,$AA$36))</f>
        <v>#NUM!</v>
      </c>
      <c r="AI2577" s="90" t="e">
        <f>_xll.qlTenorBasisForwardRate(TenorBasis3M,AF2577,_xll.ohTrigger(trigger,$AA$36))</f>
        <v>#NUM!</v>
      </c>
      <c r="AJ2577" s="90">
        <f>_xll.qlIndexFixing($AA$21,$AE2577,TRUE,_xll.ohTrigger(trigger))</f>
        <v>1.2400659472385826E-2</v>
      </c>
      <c r="AK2577" s="43" t="e">
        <f>_xll.qlIndexFixing($AA$6,$AE2577,TRUE,trigger)</f>
        <v>#NUM!</v>
      </c>
      <c r="AL2577" s="45" t="e">
        <f t="shared" si="56"/>
        <v>#NUM!</v>
      </c>
    </row>
    <row r="2578" spans="30:38" x14ac:dyDescent="0.2">
      <c r="AD2578" s="122" t="s">
        <v>88</v>
      </c>
      <c r="AE2578" s="40">
        <f>_xll.qlInterestRateIndexFixingDate($AA$21,AF2578)</f>
        <v>57472</v>
      </c>
      <c r="AF2578" s="40">
        <f>_xll.qlCalendarAdvance(calendar,$AF2577,AD2578,,,trigger)</f>
        <v>57474</v>
      </c>
      <c r="AG2578" s="40">
        <f>_xll.qlInterestRateIndexMaturity($AA$21,AF2578,)</f>
        <v>57566</v>
      </c>
      <c r="AH2578" s="43" t="e">
        <f>_xll.qlTenorBasisValue(TenorBasis3M,AF2578,_xll.ohTrigger(trigger,$AA$36))</f>
        <v>#NUM!</v>
      </c>
      <c r="AI2578" s="90" t="e">
        <f>_xll.qlTenorBasisForwardRate(TenorBasis3M,AF2578,_xll.ohTrigger(trigger,$AA$36))</f>
        <v>#NUM!</v>
      </c>
      <c r="AJ2578" s="90">
        <f>_xll.qlIndexFixing($AA$21,$AE2578,TRUE,_xll.ohTrigger(trigger))</f>
        <v>1.2391692450691959E-2</v>
      </c>
      <c r="AK2578" s="43" t="e">
        <f>_xll.qlIndexFixing($AA$6,$AE2578,TRUE,trigger)</f>
        <v>#NUM!</v>
      </c>
      <c r="AL2578" s="45" t="e">
        <f t="shared" si="56"/>
        <v>#NUM!</v>
      </c>
    </row>
    <row r="2579" spans="30:38" x14ac:dyDescent="0.2">
      <c r="AD2579" s="122" t="s">
        <v>88</v>
      </c>
      <c r="AE2579" s="40">
        <f>_xll.qlInterestRateIndexFixingDate($AA$21,AF2579)</f>
        <v>57479</v>
      </c>
      <c r="AF2579" s="40">
        <f>_xll.qlCalendarAdvance(calendar,$AF2578,AD2579,,,trigger)</f>
        <v>57481</v>
      </c>
      <c r="AG2579" s="40">
        <f>_xll.qlInterestRateIndexMaturity($AA$21,AF2579,)</f>
        <v>57573</v>
      </c>
      <c r="AH2579" s="43" t="e">
        <f>_xll.qlTenorBasisValue(TenorBasis3M,AF2579,_xll.ohTrigger(trigger,$AA$36))</f>
        <v>#NUM!</v>
      </c>
      <c r="AI2579" s="90" t="e">
        <f>_xll.qlTenorBasisForwardRate(TenorBasis3M,AF2579,_xll.ohTrigger(trigger,$AA$36))</f>
        <v>#NUM!</v>
      </c>
      <c r="AJ2579" s="90">
        <f>_xll.qlIndexFixing($AA$21,$AE2579,TRUE,_xll.ohTrigger(trigger))</f>
        <v>1.2382762431104685E-2</v>
      </c>
      <c r="AK2579" s="43" t="e">
        <f>_xll.qlIndexFixing($AA$6,$AE2579,TRUE,trigger)</f>
        <v>#NUM!</v>
      </c>
      <c r="AL2579" s="45" t="e">
        <f t="shared" si="56"/>
        <v>#NUM!</v>
      </c>
    </row>
    <row r="2580" spans="30:38" x14ac:dyDescent="0.2">
      <c r="AD2580" s="122" t="s">
        <v>88</v>
      </c>
      <c r="AE2580" s="40">
        <f>_xll.qlInterestRateIndexFixingDate($AA$21,AF2580)</f>
        <v>57486</v>
      </c>
      <c r="AF2580" s="40">
        <f>_xll.qlCalendarAdvance(calendar,$AF2579,AD2580,,,trigger)</f>
        <v>57488</v>
      </c>
      <c r="AG2580" s="40">
        <f>_xll.qlInterestRateIndexMaturity($AA$21,AF2580,)</f>
        <v>57580</v>
      </c>
      <c r="AH2580" s="43" t="e">
        <f>_xll.qlTenorBasisValue(TenorBasis3M,AF2580,_xll.ohTrigger(trigger,$AA$36))</f>
        <v>#NUM!</v>
      </c>
      <c r="AI2580" s="90" t="e">
        <f>_xll.qlTenorBasisForwardRate(TenorBasis3M,AF2580,_xll.ohTrigger(trigger,$AA$36))</f>
        <v>#NUM!</v>
      </c>
      <c r="AJ2580" s="90">
        <f>_xll.qlIndexFixing($AA$21,$AE2580,TRUE,_xll.ohTrigger(trigger))</f>
        <v>1.2373869413373775E-2</v>
      </c>
      <c r="AK2580" s="43" t="e">
        <f>_xll.qlIndexFixing($AA$6,$AE2580,TRUE,trigger)</f>
        <v>#NUM!</v>
      </c>
      <c r="AL2580" s="45" t="e">
        <f t="shared" si="56"/>
        <v>#NUM!</v>
      </c>
    </row>
    <row r="2581" spans="30:38" x14ac:dyDescent="0.2">
      <c r="AD2581" s="122" t="s">
        <v>88</v>
      </c>
      <c r="AE2581" s="40">
        <f>_xll.qlInterestRateIndexFixingDate($AA$21,AF2581)</f>
        <v>57493</v>
      </c>
      <c r="AF2581" s="40">
        <f>_xll.qlCalendarAdvance(calendar,$AF2580,AD2581,,,trigger)</f>
        <v>57495</v>
      </c>
      <c r="AG2581" s="40">
        <f>_xll.qlInterestRateIndexMaturity($AA$21,AF2581,)</f>
        <v>57587</v>
      </c>
      <c r="AH2581" s="43" t="e">
        <f>_xll.qlTenorBasisValue(TenorBasis3M,AF2581,_xll.ohTrigger(trigger,$AA$36))</f>
        <v>#NUM!</v>
      </c>
      <c r="AI2581" s="90" t="e">
        <f>_xll.qlTenorBasisForwardRate(TenorBasis3M,AF2581,_xll.ohTrigger(trigger,$AA$36))</f>
        <v>#NUM!</v>
      </c>
      <c r="AJ2581" s="90">
        <f>_xll.qlIndexFixing($AA$21,$AE2581,TRUE,_xll.ohTrigger(trigger))</f>
        <v>1.2365013397247252E-2</v>
      </c>
      <c r="AK2581" s="43" t="e">
        <f>_xll.qlIndexFixing($AA$6,$AE2581,TRUE,trigger)</f>
        <v>#NUM!</v>
      </c>
      <c r="AL2581" s="45" t="e">
        <f t="shared" si="56"/>
        <v>#NUM!</v>
      </c>
    </row>
    <row r="2582" spans="30:38" x14ac:dyDescent="0.2">
      <c r="AD2582" s="122" t="s">
        <v>88</v>
      </c>
      <c r="AE2582" s="40">
        <f>_xll.qlInterestRateIndexFixingDate($AA$21,AF2582)</f>
        <v>57500</v>
      </c>
      <c r="AF2582" s="40">
        <f>_xll.qlCalendarAdvance(calendar,$AF2581,AD2582,,,trigger)</f>
        <v>57502</v>
      </c>
      <c r="AG2582" s="40">
        <f>_xll.qlInterestRateIndexMaturity($AA$21,AF2582,)</f>
        <v>57594</v>
      </c>
      <c r="AH2582" s="43" t="e">
        <f>_xll.qlTenorBasisValue(TenorBasis3M,AF2582,_xll.ohTrigger(trigger,$AA$36))</f>
        <v>#NUM!</v>
      </c>
      <c r="AI2582" s="90" t="e">
        <f>_xll.qlTenorBasisForwardRate(TenorBasis3M,AF2582,_xll.ohTrigger(trigger,$AA$36))</f>
        <v>#NUM!</v>
      </c>
      <c r="AJ2582" s="90">
        <f>_xll.qlIndexFixing($AA$21,$AE2582,TRUE,_xll.ohTrigger(trigger))</f>
        <v>1.2356194382472279E-2</v>
      </c>
      <c r="AK2582" s="43" t="e">
        <f>_xll.qlIndexFixing($AA$6,$AE2582,TRUE,trigger)</f>
        <v>#NUM!</v>
      </c>
      <c r="AL2582" s="45" t="e">
        <f t="shared" si="56"/>
        <v>#NUM!</v>
      </c>
    </row>
    <row r="2583" spans="30:38" x14ac:dyDescent="0.2">
      <c r="AD2583" s="122" t="s">
        <v>88</v>
      </c>
      <c r="AE2583" s="40">
        <f>_xll.qlInterestRateIndexFixingDate($AA$21,AF2583)</f>
        <v>57507</v>
      </c>
      <c r="AF2583" s="40">
        <f>_xll.qlCalendarAdvance(calendar,$AF2582,AD2583,,,trigger)</f>
        <v>57509</v>
      </c>
      <c r="AG2583" s="40">
        <f>_xll.qlInterestRateIndexMaturity($AA$21,AF2583,)</f>
        <v>57601</v>
      </c>
      <c r="AH2583" s="43" t="e">
        <f>_xll.qlTenorBasisValue(TenorBasis3M,AF2583,_xll.ohTrigger(trigger,$AA$36))</f>
        <v>#NUM!</v>
      </c>
      <c r="AI2583" s="90" t="e">
        <f>_xll.qlTenorBasisForwardRate(TenorBasis3M,AF2583,_xll.ohTrigger(trigger,$AA$36))</f>
        <v>#NUM!</v>
      </c>
      <c r="AJ2583" s="90">
        <f>_xll.qlIndexFixing($AA$21,$AE2583,TRUE,_xll.ohTrigger(trigger))</f>
        <v>1.2347412368802093E-2</v>
      </c>
      <c r="AK2583" s="43" t="e">
        <f>_xll.qlIndexFixing($AA$6,$AE2583,TRUE,trigger)</f>
        <v>#NUM!</v>
      </c>
      <c r="AL2583" s="45" t="e">
        <f t="shared" si="56"/>
        <v>#NUM!</v>
      </c>
    </row>
    <row r="2584" spans="30:38" x14ac:dyDescent="0.2">
      <c r="AD2584" s="122" t="s">
        <v>88</v>
      </c>
      <c r="AE2584" s="40">
        <f>_xll.qlInterestRateIndexFixingDate($AA$21,AF2584)</f>
        <v>57514</v>
      </c>
      <c r="AF2584" s="40">
        <f>_xll.qlCalendarAdvance(calendar,$AF2583,AD2584,,,trigger)</f>
        <v>57516</v>
      </c>
      <c r="AG2584" s="40">
        <f>_xll.qlInterestRateIndexMaturity($AA$21,AF2584,)</f>
        <v>57608</v>
      </c>
      <c r="AH2584" s="43" t="e">
        <f>_xll.qlTenorBasisValue(TenorBasis3M,AF2584,_xll.ohTrigger(trigger,$AA$36))</f>
        <v>#NUM!</v>
      </c>
      <c r="AI2584" s="90" t="e">
        <f>_xll.qlTenorBasisForwardRate(TenorBasis3M,AF2584,_xll.ohTrigger(trigger,$AA$36))</f>
        <v>#NUM!</v>
      </c>
      <c r="AJ2584" s="90">
        <f>_xll.qlIndexFixing($AA$21,$AE2584,TRUE,_xll.ohTrigger(trigger))</f>
        <v>1.23386673559882E-2</v>
      </c>
      <c r="AK2584" s="43" t="e">
        <f>_xll.qlIndexFixing($AA$6,$AE2584,TRUE,trigger)</f>
        <v>#NUM!</v>
      </c>
      <c r="AL2584" s="45" t="e">
        <f t="shared" si="56"/>
        <v>#NUM!</v>
      </c>
    </row>
    <row r="2585" spans="30:38" x14ac:dyDescent="0.2">
      <c r="AD2585" s="122" t="s">
        <v>88</v>
      </c>
      <c r="AE2585" s="40">
        <f>_xll.qlInterestRateIndexFixingDate($AA$21,AF2585)</f>
        <v>57521</v>
      </c>
      <c r="AF2585" s="40">
        <f>_xll.qlCalendarAdvance(calendar,$AF2584,AD2585,,,trigger)</f>
        <v>57523</v>
      </c>
      <c r="AG2585" s="40">
        <f>_xll.qlInterestRateIndexMaturity($AA$21,AF2585,)</f>
        <v>57615</v>
      </c>
      <c r="AH2585" s="43" t="e">
        <f>_xll.qlTenorBasisValue(TenorBasis3M,AF2585,_xll.ohTrigger(trigger,$AA$36))</f>
        <v>#NUM!</v>
      </c>
      <c r="AI2585" s="90" t="e">
        <f>_xll.qlTenorBasisForwardRate(TenorBasis3M,AF2585,_xll.ohTrigger(trigger,$AA$36))</f>
        <v>#NUM!</v>
      </c>
      <c r="AJ2585" s="90">
        <f>_xll.qlIndexFixing($AA$21,$AE2585,TRUE,_xll.ohTrigger(trigger))</f>
        <v>1.2329959343782101E-2</v>
      </c>
      <c r="AK2585" s="43" t="e">
        <f>_xll.qlIndexFixing($AA$6,$AE2585,TRUE,trigger)</f>
        <v>#NUM!</v>
      </c>
      <c r="AL2585" s="45" t="e">
        <f t="shared" si="56"/>
        <v>#NUM!</v>
      </c>
    </row>
    <row r="2586" spans="30:38" x14ac:dyDescent="0.2">
      <c r="AD2586" s="122" t="s">
        <v>88</v>
      </c>
      <c r="AE2586" s="40">
        <f>_xll.qlInterestRateIndexFixingDate($AA$21,AF2586)</f>
        <v>57528</v>
      </c>
      <c r="AF2586" s="40">
        <f>_xll.qlCalendarAdvance(calendar,$AF2585,AD2586,,,trigger)</f>
        <v>57530</v>
      </c>
      <c r="AG2586" s="40">
        <f>_xll.qlInterestRateIndexMaturity($AA$21,AF2586,)</f>
        <v>57622</v>
      </c>
      <c r="AH2586" s="43" t="e">
        <f>_xll.qlTenorBasisValue(TenorBasis3M,AF2586,_xll.ohTrigger(trigger,$AA$36))</f>
        <v>#NUM!</v>
      </c>
      <c r="AI2586" s="90" t="e">
        <f>_xll.qlTenorBasisForwardRate(TenorBasis3M,AF2586,_xll.ohTrigger(trigger,$AA$36))</f>
        <v>#NUM!</v>
      </c>
      <c r="AJ2586" s="90">
        <f>_xll.qlIndexFixing($AA$21,$AE2586,TRUE,_xll.ohTrigger(trigger))</f>
        <v>1.2321288331938776E-2</v>
      </c>
      <c r="AK2586" s="43" t="e">
        <f>_xll.qlIndexFixing($AA$6,$AE2586,TRUE,trigger)</f>
        <v>#NUM!</v>
      </c>
      <c r="AL2586" s="45" t="e">
        <f t="shared" si="56"/>
        <v>#NUM!</v>
      </c>
    </row>
    <row r="2587" spans="30:38" x14ac:dyDescent="0.2">
      <c r="AD2587" s="122" t="s">
        <v>88</v>
      </c>
      <c r="AE2587" s="40">
        <f>_xll.qlInterestRateIndexFixingDate($AA$21,AF2587)</f>
        <v>57535</v>
      </c>
      <c r="AF2587" s="40">
        <f>_xll.qlCalendarAdvance(calendar,$AF2586,AD2587,,,trigger)</f>
        <v>57537</v>
      </c>
      <c r="AG2587" s="40">
        <f>_xll.qlInterestRateIndexMaturity($AA$21,AF2587,)</f>
        <v>57629</v>
      </c>
      <c r="AH2587" s="43" t="e">
        <f>_xll.qlTenorBasisValue(TenorBasis3M,AF2587,_xll.ohTrigger(trigger,$AA$36))</f>
        <v>#NUM!</v>
      </c>
      <c r="AI2587" s="90" t="e">
        <f>_xll.qlTenorBasisForwardRate(TenorBasis3M,AF2587,_xll.ohTrigger(trigger,$AA$36))</f>
        <v>#NUM!</v>
      </c>
      <c r="AJ2587" s="90">
        <f>_xll.qlIndexFixing($AA$21,$AE2587,TRUE,_xll.ohTrigger(trigger))</f>
        <v>1.2312654320214073E-2</v>
      </c>
      <c r="AK2587" s="43" t="e">
        <f>_xll.qlIndexFixing($AA$6,$AE2587,TRUE,trigger)</f>
        <v>#NUM!</v>
      </c>
      <c r="AL2587" s="45" t="e">
        <f t="shared" si="56"/>
        <v>#NUM!</v>
      </c>
    </row>
    <row r="2588" spans="30:38" x14ac:dyDescent="0.2">
      <c r="AD2588" s="122" t="s">
        <v>88</v>
      </c>
      <c r="AE2588" s="40">
        <f>_xll.qlInterestRateIndexFixingDate($AA$21,AF2588)</f>
        <v>57542</v>
      </c>
      <c r="AF2588" s="40">
        <f>_xll.qlCalendarAdvance(calendar,$AF2587,AD2588,,,trigger)</f>
        <v>57544</v>
      </c>
      <c r="AG2588" s="40">
        <f>_xll.qlInterestRateIndexMaturity($AA$21,AF2588,)</f>
        <v>57636</v>
      </c>
      <c r="AH2588" s="43" t="e">
        <f>_xll.qlTenorBasisValue(TenorBasis3M,AF2588,_xll.ohTrigger(trigger,$AA$36))</f>
        <v>#NUM!</v>
      </c>
      <c r="AI2588" s="90" t="e">
        <f>_xll.qlTenorBasisForwardRate(TenorBasis3M,AF2588,_xll.ohTrigger(trigger,$AA$36))</f>
        <v>#NUM!</v>
      </c>
      <c r="AJ2588" s="90">
        <f>_xll.qlIndexFixing($AA$21,$AE2588,TRUE,_xll.ohTrigger(trigger))</f>
        <v>1.2304057308362102E-2</v>
      </c>
      <c r="AK2588" s="43" t="e">
        <f>_xll.qlIndexFixing($AA$6,$AE2588,TRUE,trigger)</f>
        <v>#NUM!</v>
      </c>
      <c r="AL2588" s="45" t="e">
        <f t="shared" si="56"/>
        <v>#NUM!</v>
      </c>
    </row>
    <row r="2589" spans="30:38" x14ac:dyDescent="0.2">
      <c r="AD2589" s="122" t="s">
        <v>88</v>
      </c>
      <c r="AE2589" s="40">
        <f>_xll.qlInterestRateIndexFixingDate($AA$21,AF2589)</f>
        <v>57549</v>
      </c>
      <c r="AF2589" s="40">
        <f>_xll.qlCalendarAdvance(calendar,$AF2588,AD2589,,,trigger)</f>
        <v>57551</v>
      </c>
      <c r="AG2589" s="40">
        <f>_xll.qlInterestRateIndexMaturity($AA$21,AF2589,)</f>
        <v>57643</v>
      </c>
      <c r="AH2589" s="43" t="e">
        <f>_xll.qlTenorBasisValue(TenorBasis3M,AF2589,_xll.ohTrigger(trigger,$AA$36))</f>
        <v>#NUM!</v>
      </c>
      <c r="AI2589" s="90" t="e">
        <f>_xll.qlTenorBasisForwardRate(TenorBasis3M,AF2589,_xll.ohTrigger(trigger,$AA$36))</f>
        <v>#NUM!</v>
      </c>
      <c r="AJ2589" s="90">
        <f>_xll.qlIndexFixing($AA$21,$AE2589,TRUE,_xll.ohTrigger(trigger))</f>
        <v>1.2295497296141314E-2</v>
      </c>
      <c r="AK2589" s="43" t="e">
        <f>_xll.qlIndexFixing($AA$6,$AE2589,TRUE,trigger)</f>
        <v>#NUM!</v>
      </c>
      <c r="AL2589" s="45" t="e">
        <f t="shared" si="56"/>
        <v>#NUM!</v>
      </c>
    </row>
    <row r="2590" spans="30:38" x14ac:dyDescent="0.2">
      <c r="AD2590" s="122" t="s">
        <v>88</v>
      </c>
      <c r="AE2590" s="40">
        <f>_xll.qlInterestRateIndexFixingDate($AA$21,AF2590)</f>
        <v>57556</v>
      </c>
      <c r="AF2590" s="40">
        <f>_xll.qlCalendarAdvance(calendar,$AF2589,AD2590,,,trigger)</f>
        <v>57558</v>
      </c>
      <c r="AG2590" s="40">
        <f>_xll.qlInterestRateIndexMaturity($AA$21,AF2590,)</f>
        <v>57650</v>
      </c>
      <c r="AH2590" s="43" t="e">
        <f>_xll.qlTenorBasisValue(TenorBasis3M,AF2590,_xll.ohTrigger(trigger,$AA$36))</f>
        <v>#NUM!</v>
      </c>
      <c r="AI2590" s="90" t="e">
        <f>_xll.qlTenorBasisForwardRate(TenorBasis3M,AF2590,_xll.ohTrigger(trigger,$AA$36))</f>
        <v>#NUM!</v>
      </c>
      <c r="AJ2590" s="90">
        <f>_xll.qlIndexFixing($AA$21,$AE2590,TRUE,_xll.ohTrigger(trigger))</f>
        <v>1.2286974283305821E-2</v>
      </c>
      <c r="AK2590" s="43" t="e">
        <f>_xll.qlIndexFixing($AA$6,$AE2590,TRUE,trigger)</f>
        <v>#NUM!</v>
      </c>
      <c r="AL2590" s="45" t="e">
        <f t="shared" si="56"/>
        <v>#NUM!</v>
      </c>
    </row>
    <row r="2591" spans="30:38" x14ac:dyDescent="0.2">
      <c r="AD2591" s="122" t="s">
        <v>88</v>
      </c>
      <c r="AE2591" s="40">
        <f>_xll.qlInterestRateIndexFixingDate($AA$21,AF2591)</f>
        <v>57563</v>
      </c>
      <c r="AF2591" s="40">
        <f>_xll.qlCalendarAdvance(calendar,$AF2590,AD2591,,,trigger)</f>
        <v>57565</v>
      </c>
      <c r="AG2591" s="40">
        <f>_xll.qlInterestRateIndexMaturity($AA$21,AF2591,)</f>
        <v>57657</v>
      </c>
      <c r="AH2591" s="43" t="e">
        <f>_xll.qlTenorBasisValue(TenorBasis3M,AF2591,_xll.ohTrigger(trigger,$AA$36))</f>
        <v>#NUM!</v>
      </c>
      <c r="AI2591" s="90" t="e">
        <f>_xll.qlTenorBasisForwardRate(TenorBasis3M,AF2591,_xll.ohTrigger(trigger,$AA$36))</f>
        <v>#NUM!</v>
      </c>
      <c r="AJ2591" s="90">
        <f>_xll.qlIndexFixing($AA$21,$AE2591,TRUE,_xll.ohTrigger(trigger))</f>
        <v>1.2278488269621897E-2</v>
      </c>
      <c r="AK2591" s="43" t="e">
        <f>_xll.qlIndexFixing($AA$6,$AE2591,TRUE,trigger)</f>
        <v>#NUM!</v>
      </c>
      <c r="AL2591" s="45" t="e">
        <f t="shared" si="56"/>
        <v>#NUM!</v>
      </c>
    </row>
    <row r="2592" spans="30:38" x14ac:dyDescent="0.2">
      <c r="AD2592" s="122" t="s">
        <v>88</v>
      </c>
      <c r="AE2592" s="40">
        <f>_xll.qlInterestRateIndexFixingDate($AA$21,AF2592)</f>
        <v>57570</v>
      </c>
      <c r="AF2592" s="40">
        <f>_xll.qlCalendarAdvance(calendar,$AF2591,AD2592,,,trigger)</f>
        <v>57572</v>
      </c>
      <c r="AG2592" s="40">
        <f>_xll.qlInterestRateIndexMaturity($AA$21,AF2592,)</f>
        <v>57664</v>
      </c>
      <c r="AH2592" s="43" t="e">
        <f>_xll.qlTenorBasisValue(TenorBasis3M,AF2592,_xll.ohTrigger(trigger,$AA$36))</f>
        <v>#NUM!</v>
      </c>
      <c r="AI2592" s="90" t="e">
        <f>_xll.qlTenorBasisForwardRate(TenorBasis3M,AF2592,_xll.ohTrigger(trigger,$AA$36))</f>
        <v>#NUM!</v>
      </c>
      <c r="AJ2592" s="90">
        <f>_xll.qlIndexFixing($AA$21,$AE2592,TRUE,_xll.ohTrigger(trigger))</f>
        <v>1.2270039254844519E-2</v>
      </c>
      <c r="AK2592" s="43" t="e">
        <f>_xll.qlIndexFixing($AA$6,$AE2592,TRUE,trigger)</f>
        <v>#NUM!</v>
      </c>
      <c r="AL2592" s="45" t="e">
        <f t="shared" si="56"/>
        <v>#NUM!</v>
      </c>
    </row>
    <row r="2593" spans="30:38" x14ac:dyDescent="0.2">
      <c r="AD2593" s="122" t="s">
        <v>88</v>
      </c>
      <c r="AE2593" s="40">
        <f>_xll.qlInterestRateIndexFixingDate($AA$21,AF2593)</f>
        <v>57577</v>
      </c>
      <c r="AF2593" s="40">
        <f>_xll.qlCalendarAdvance(calendar,$AF2592,AD2593,,,trigger)</f>
        <v>57579</v>
      </c>
      <c r="AG2593" s="40">
        <f>_xll.qlInterestRateIndexMaturity($AA$21,AF2593,)</f>
        <v>57671</v>
      </c>
      <c r="AH2593" s="43" t="e">
        <f>_xll.qlTenorBasisValue(TenorBasis3M,AF2593,_xll.ohTrigger(trigger,$AA$36))</f>
        <v>#NUM!</v>
      </c>
      <c r="AI2593" s="90" t="e">
        <f>_xll.qlTenorBasisForwardRate(TenorBasis3M,AF2593,_xll.ohTrigger(trigger,$AA$36))</f>
        <v>#NUM!</v>
      </c>
      <c r="AJ2593" s="90">
        <f>_xll.qlIndexFixing($AA$21,$AE2593,TRUE,_xll.ohTrigger(trigger))</f>
        <v>1.2261627238733881E-2</v>
      </c>
      <c r="AK2593" s="43" t="e">
        <f>_xll.qlIndexFixing($AA$6,$AE2593,TRUE,trigger)</f>
        <v>#NUM!</v>
      </c>
      <c r="AL2593" s="45" t="e">
        <f t="shared" si="56"/>
        <v>#NUM!</v>
      </c>
    </row>
    <row r="2594" spans="30:38" x14ac:dyDescent="0.2">
      <c r="AD2594" s="122" t="s">
        <v>88</v>
      </c>
      <c r="AE2594" s="40">
        <f>_xll.qlInterestRateIndexFixingDate($AA$21,AF2594)</f>
        <v>57584</v>
      </c>
      <c r="AF2594" s="40">
        <f>_xll.qlCalendarAdvance(calendar,$AF2593,AD2594,,,trigger)</f>
        <v>57586</v>
      </c>
      <c r="AG2594" s="40">
        <f>_xll.qlInterestRateIndexMaturity($AA$21,AF2594,)</f>
        <v>57678</v>
      </c>
      <c r="AH2594" s="43" t="e">
        <f>_xll.qlTenorBasisValue(TenorBasis3M,AF2594,_xll.ohTrigger(trigger,$AA$36))</f>
        <v>#NUM!</v>
      </c>
      <c r="AI2594" s="90" t="e">
        <f>_xll.qlTenorBasisForwardRate(TenorBasis3M,AF2594,_xll.ohTrigger(trigger,$AA$36))</f>
        <v>#NUM!</v>
      </c>
      <c r="AJ2594" s="90">
        <f>_xll.qlIndexFixing($AA$21,$AE2594,TRUE,_xll.ohTrigger(trigger))</f>
        <v>1.2253252221055387E-2</v>
      </c>
      <c r="AK2594" s="43" t="e">
        <f>_xll.qlIndexFixing($AA$6,$AE2594,TRUE,trigger)</f>
        <v>#NUM!</v>
      </c>
      <c r="AL2594" s="45" t="e">
        <f t="shared" si="56"/>
        <v>#NUM!</v>
      </c>
    </row>
    <row r="2595" spans="30:38" x14ac:dyDescent="0.2">
      <c r="AD2595" s="122" t="s">
        <v>88</v>
      </c>
      <c r="AE2595" s="40">
        <f>_xll.qlInterestRateIndexFixingDate($AA$21,AF2595)</f>
        <v>57591</v>
      </c>
      <c r="AF2595" s="40">
        <f>_xll.qlCalendarAdvance(calendar,$AF2594,AD2595,,,trigger)</f>
        <v>57593</v>
      </c>
      <c r="AG2595" s="40">
        <f>_xll.qlInterestRateIndexMaturity($AA$21,AF2595,)</f>
        <v>57684</v>
      </c>
      <c r="AH2595" s="43" t="e">
        <f>_xll.qlTenorBasisValue(TenorBasis3M,AF2595,_xll.ohTrigger(trigger,$AA$36))</f>
        <v>#NUM!</v>
      </c>
      <c r="AI2595" s="90" t="e">
        <f>_xll.qlTenorBasisForwardRate(TenorBasis3M,AF2595,_xll.ohTrigger(trigger,$AA$36))</f>
        <v>#NUM!</v>
      </c>
      <c r="AJ2595" s="90">
        <f>_xll.qlIndexFixing($AA$21,$AE2595,TRUE,_xll.ohTrigger(trigger))</f>
        <v>1.224529474495341E-2</v>
      </c>
      <c r="AK2595" s="43" t="e">
        <f>_xll.qlIndexFixing($AA$6,$AE2595,TRUE,trigger)</f>
        <v>#NUM!</v>
      </c>
      <c r="AL2595" s="45" t="e">
        <f t="shared" si="56"/>
        <v>#NUM!</v>
      </c>
    </row>
    <row r="2596" spans="30:38" x14ac:dyDescent="0.2">
      <c r="AD2596" s="122" t="s">
        <v>88</v>
      </c>
      <c r="AE2596" s="40">
        <f>_xll.qlInterestRateIndexFixingDate($AA$21,AF2596)</f>
        <v>57598</v>
      </c>
      <c r="AF2596" s="40">
        <f>_xll.qlCalendarAdvance(calendar,$AF2595,AD2596,,,trigger)</f>
        <v>57600</v>
      </c>
      <c r="AG2596" s="40">
        <f>_xll.qlInterestRateIndexMaturity($AA$21,AF2596,)</f>
        <v>57691</v>
      </c>
      <c r="AH2596" s="43" t="e">
        <f>_xll.qlTenorBasisValue(TenorBasis3M,AF2596,_xll.ohTrigger(trigger,$AA$36))</f>
        <v>#NUM!</v>
      </c>
      <c r="AI2596" s="90" t="e">
        <f>_xll.qlTenorBasisForwardRate(TenorBasis3M,AF2596,_xll.ohTrigger(trigger,$AA$36))</f>
        <v>#NUM!</v>
      </c>
      <c r="AJ2596" s="90">
        <f>_xll.qlIndexFixing($AA$21,$AE2596,TRUE,_xll.ohTrigger(trigger))</f>
        <v>1.2236991362647285E-2</v>
      </c>
      <c r="AK2596" s="43" t="e">
        <f>_xll.qlIndexFixing($AA$6,$AE2596,TRUE,trigger)</f>
        <v>#NUM!</v>
      </c>
      <c r="AL2596" s="45" t="e">
        <f t="shared" si="56"/>
        <v>#NUM!</v>
      </c>
    </row>
    <row r="2597" spans="30:38" x14ac:dyDescent="0.2">
      <c r="AD2597" s="122" t="s">
        <v>88</v>
      </c>
      <c r="AE2597" s="40">
        <f>_xll.qlInterestRateIndexFixingDate($AA$21,AF2597)</f>
        <v>57605</v>
      </c>
      <c r="AF2597" s="40">
        <f>_xll.qlCalendarAdvance(calendar,$AF2596,AD2597,,,trigger)</f>
        <v>57607</v>
      </c>
      <c r="AG2597" s="40">
        <f>_xll.qlInterestRateIndexMaturity($AA$21,AF2597,)</f>
        <v>57698</v>
      </c>
      <c r="AH2597" s="43" t="e">
        <f>_xll.qlTenorBasisValue(TenorBasis3M,AF2597,_xll.ohTrigger(trigger,$AA$36))</f>
        <v>#NUM!</v>
      </c>
      <c r="AI2597" s="90" t="e">
        <f>_xll.qlTenorBasisForwardRate(TenorBasis3M,AF2597,_xll.ohTrigger(trigger,$AA$36))</f>
        <v>#NUM!</v>
      </c>
      <c r="AJ2597" s="90">
        <f>_xll.qlIndexFixing($AA$21,$AE2597,TRUE,_xll.ohTrigger(trigger))</f>
        <v>1.222872497663466E-2</v>
      </c>
      <c r="AK2597" s="43" t="e">
        <f>_xll.qlIndexFixing($AA$6,$AE2597,TRUE,trigger)</f>
        <v>#NUM!</v>
      </c>
      <c r="AL2597" s="45" t="e">
        <f t="shared" si="56"/>
        <v>#NUM!</v>
      </c>
    </row>
    <row r="2598" spans="30:38" x14ac:dyDescent="0.2">
      <c r="AD2598" s="122" t="s">
        <v>88</v>
      </c>
      <c r="AE2598" s="40">
        <f>_xll.qlInterestRateIndexFixingDate($AA$21,AF2598)</f>
        <v>57612</v>
      </c>
      <c r="AF2598" s="40">
        <f>_xll.qlCalendarAdvance(calendar,$AF2597,AD2598,,,trigger)</f>
        <v>57614</v>
      </c>
      <c r="AG2598" s="40">
        <f>_xll.qlInterestRateIndexMaturity($AA$21,AF2598,)</f>
        <v>57706</v>
      </c>
      <c r="AH2598" s="43" t="e">
        <f>_xll.qlTenorBasisValue(TenorBasis3M,AF2598,_xll.ohTrigger(trigger,$AA$36))</f>
        <v>#NUM!</v>
      </c>
      <c r="AI2598" s="90" t="e">
        <f>_xll.qlTenorBasisForwardRate(TenorBasis3M,AF2598,_xll.ohTrigger(trigger,$AA$36))</f>
        <v>#NUM!</v>
      </c>
      <c r="AJ2598" s="90">
        <f>_xll.qlIndexFixing($AA$21,$AE2598,TRUE,_xll.ohTrigger(trigger))</f>
        <v>1.2220122129931853E-2</v>
      </c>
      <c r="AK2598" s="43" t="e">
        <f>_xll.qlIndexFixing($AA$6,$AE2598,TRUE,trigger)</f>
        <v>#NUM!</v>
      </c>
      <c r="AL2598" s="45" t="e">
        <f t="shared" si="56"/>
        <v>#NUM!</v>
      </c>
    </row>
    <row r="2599" spans="30:38" x14ac:dyDescent="0.2">
      <c r="AD2599" s="122" t="s">
        <v>88</v>
      </c>
      <c r="AE2599" s="40">
        <f>_xll.qlInterestRateIndexFixingDate($AA$21,AF2599)</f>
        <v>57619</v>
      </c>
      <c r="AF2599" s="40">
        <f>_xll.qlCalendarAdvance(calendar,$AF2598,AD2599,,,trigger)</f>
        <v>57621</v>
      </c>
      <c r="AG2599" s="40">
        <f>_xll.qlInterestRateIndexMaturity($AA$21,AF2599,)</f>
        <v>57713</v>
      </c>
      <c r="AH2599" s="43" t="e">
        <f>_xll.qlTenorBasisValue(TenorBasis3M,AF2599,_xll.ohTrigger(trigger,$AA$36))</f>
        <v>#NUM!</v>
      </c>
      <c r="AI2599" s="90" t="e">
        <f>_xll.qlTenorBasisForwardRate(TenorBasis3M,AF2599,_xll.ohTrigger(trigger,$AA$36))</f>
        <v>#NUM!</v>
      </c>
      <c r="AJ2599" s="90">
        <f>_xll.qlIndexFixing($AA$21,$AE2599,TRUE,_xll.ohTrigger(trigger))</f>
        <v>1.2211932100878647E-2</v>
      </c>
      <c r="AK2599" s="43" t="e">
        <f>_xll.qlIndexFixing($AA$6,$AE2599,TRUE,trigger)</f>
        <v>#NUM!</v>
      </c>
      <c r="AL2599" s="45" t="e">
        <f t="shared" si="56"/>
        <v>#NUM!</v>
      </c>
    </row>
    <row r="2600" spans="30:38" x14ac:dyDescent="0.2">
      <c r="AD2600" s="122" t="s">
        <v>88</v>
      </c>
      <c r="AE2600" s="40">
        <f>_xll.qlInterestRateIndexFixingDate($AA$21,AF2600)</f>
        <v>57626</v>
      </c>
      <c r="AF2600" s="40">
        <f>_xll.qlCalendarAdvance(calendar,$AF2599,AD2600,,,trigger)</f>
        <v>57628</v>
      </c>
      <c r="AG2600" s="40">
        <f>_xll.qlInterestRateIndexMaturity($AA$21,AF2600,)</f>
        <v>57720</v>
      </c>
      <c r="AH2600" s="43" t="e">
        <f>_xll.qlTenorBasisValue(TenorBasis3M,AF2600,_xll.ohTrigger(trigger,$AA$36))</f>
        <v>#NUM!</v>
      </c>
      <c r="AI2600" s="90" t="e">
        <f>_xll.qlTenorBasisForwardRate(TenorBasis3M,AF2600,_xll.ohTrigger(trigger,$AA$36))</f>
        <v>#NUM!</v>
      </c>
      <c r="AJ2600" s="90">
        <f>_xll.qlIndexFixing($AA$21,$AE2600,TRUE,_xll.ohTrigger(trigger))</f>
        <v>1.2203779068850016E-2</v>
      </c>
      <c r="AK2600" s="43" t="e">
        <f>_xll.qlIndexFixing($AA$6,$AE2600,TRUE,trigger)</f>
        <v>#NUM!</v>
      </c>
      <c r="AL2600" s="45" t="e">
        <f t="shared" si="56"/>
        <v>#NUM!</v>
      </c>
    </row>
    <row r="2601" spans="30:38" x14ac:dyDescent="0.2">
      <c r="AD2601" s="122" t="s">
        <v>88</v>
      </c>
      <c r="AE2601" s="40">
        <f>_xll.qlInterestRateIndexFixingDate($AA$21,AF2601)</f>
        <v>57633</v>
      </c>
      <c r="AF2601" s="40">
        <f>_xll.qlCalendarAdvance(calendar,$AF2600,AD2601,,,trigger)</f>
        <v>57635</v>
      </c>
      <c r="AG2601" s="40">
        <f>_xll.qlInterestRateIndexMaturity($AA$21,AF2601,)</f>
        <v>57727</v>
      </c>
      <c r="AH2601" s="43" t="e">
        <f>_xll.qlTenorBasisValue(TenorBasis3M,AF2601,_xll.ohTrigger(trigger,$AA$36))</f>
        <v>#NUM!</v>
      </c>
      <c r="AI2601" s="90" t="e">
        <f>_xll.qlTenorBasisForwardRate(TenorBasis3M,AF2601,_xll.ohTrigger(trigger,$AA$36))</f>
        <v>#NUM!</v>
      </c>
      <c r="AJ2601" s="90">
        <f>_xll.qlIndexFixing($AA$21,$AE2601,TRUE,_xll.ohTrigger(trigger))</f>
        <v>1.2195663033619183E-2</v>
      </c>
      <c r="AK2601" s="43" t="e">
        <f>_xll.qlIndexFixing($AA$6,$AE2601,TRUE,trigger)</f>
        <v>#NUM!</v>
      </c>
      <c r="AL2601" s="45" t="e">
        <f t="shared" si="56"/>
        <v>#NUM!</v>
      </c>
    </row>
    <row r="2602" spans="30:38" x14ac:dyDescent="0.2">
      <c r="AD2602" s="122" t="s">
        <v>88</v>
      </c>
      <c r="AE2602" s="40">
        <f>_xll.qlInterestRateIndexFixingDate($AA$21,AF2602)</f>
        <v>57640</v>
      </c>
      <c r="AF2602" s="40">
        <f>_xll.qlCalendarAdvance(calendar,$AF2601,AD2602,,,trigger)</f>
        <v>57642</v>
      </c>
      <c r="AG2602" s="40">
        <f>_xll.qlInterestRateIndexMaturity($AA$21,AF2602,)</f>
        <v>57734</v>
      </c>
      <c r="AH2602" s="43" t="e">
        <f>_xll.qlTenorBasisValue(TenorBasis3M,AF2602,_xll.ohTrigger(trigger,$AA$36))</f>
        <v>#NUM!</v>
      </c>
      <c r="AI2602" s="90" t="e">
        <f>_xll.qlTenorBasisForwardRate(TenorBasis3M,AF2602,_xll.ohTrigger(trigger,$AA$36))</f>
        <v>#NUM!</v>
      </c>
      <c r="AJ2602" s="90">
        <f>_xll.qlIndexFixing($AA$21,$AE2602,TRUE,_xll.ohTrigger(trigger))</f>
        <v>1.2187583994953292E-2</v>
      </c>
      <c r="AK2602" s="43" t="e">
        <f>_xll.qlIndexFixing($AA$6,$AE2602,TRUE,trigger)</f>
        <v>#NUM!</v>
      </c>
      <c r="AL2602" s="45" t="e">
        <f t="shared" si="56"/>
        <v>#NUM!</v>
      </c>
    </row>
    <row r="2603" spans="30:38" x14ac:dyDescent="0.2">
      <c r="AD2603" s="122" t="s">
        <v>88</v>
      </c>
      <c r="AE2603" s="40">
        <f>_xll.qlInterestRateIndexFixingDate($AA$21,AF2603)</f>
        <v>57647</v>
      </c>
      <c r="AF2603" s="40">
        <f>_xll.qlCalendarAdvance(calendar,$AF2602,AD2603,,,trigger)</f>
        <v>57649</v>
      </c>
      <c r="AG2603" s="40">
        <f>_xll.qlInterestRateIndexMaturity($AA$21,AF2603,)</f>
        <v>57741</v>
      </c>
      <c r="AH2603" s="43" t="e">
        <f>_xll.qlTenorBasisValue(TenorBasis3M,AF2603,_xll.ohTrigger(trigger,$AA$36))</f>
        <v>#NUM!</v>
      </c>
      <c r="AI2603" s="90" t="e">
        <f>_xll.qlTenorBasisForwardRate(TenorBasis3M,AF2603,_xll.ohTrigger(trigger,$AA$36))</f>
        <v>#NUM!</v>
      </c>
      <c r="AJ2603" s="90">
        <f>_xll.qlIndexFixing($AA$21,$AE2603,TRUE,_xll.ohTrigger(trigger))</f>
        <v>1.2179541952626436E-2</v>
      </c>
      <c r="AK2603" s="43" t="e">
        <f>_xll.qlIndexFixing($AA$6,$AE2603,TRUE,trigger)</f>
        <v>#NUM!</v>
      </c>
      <c r="AL2603" s="45" t="e">
        <f t="shared" si="56"/>
        <v>#NUM!</v>
      </c>
    </row>
    <row r="2604" spans="30:38" x14ac:dyDescent="0.2">
      <c r="AD2604" s="122" t="s">
        <v>88</v>
      </c>
      <c r="AE2604" s="40">
        <f>_xll.qlInterestRateIndexFixingDate($AA$21,AF2604)</f>
        <v>57654</v>
      </c>
      <c r="AF2604" s="40">
        <f>_xll.qlCalendarAdvance(calendar,$AF2603,AD2604,,,trigger)</f>
        <v>57656</v>
      </c>
      <c r="AG2604" s="40">
        <f>_xll.qlInterestRateIndexMaturity($AA$21,AF2604,)</f>
        <v>57748</v>
      </c>
      <c r="AH2604" s="43" t="e">
        <f>_xll.qlTenorBasisValue(TenorBasis3M,AF2604,_xll.ohTrigger(trigger,$AA$36))</f>
        <v>#NUM!</v>
      </c>
      <c r="AI2604" s="90" t="e">
        <f>_xll.qlTenorBasisForwardRate(TenorBasis3M,AF2604,_xll.ohTrigger(trigger,$AA$36))</f>
        <v>#NUM!</v>
      </c>
      <c r="AJ2604" s="90">
        <f>_xll.qlIndexFixing($AA$21,$AE2604,TRUE,_xll.ohTrigger(trigger))</f>
        <v>1.2171536906408367E-2</v>
      </c>
      <c r="AK2604" s="43" t="e">
        <f>_xll.qlIndexFixing($AA$6,$AE2604,TRUE,trigger)</f>
        <v>#NUM!</v>
      </c>
      <c r="AL2604" s="45" t="e">
        <f t="shared" si="56"/>
        <v>#NUM!</v>
      </c>
    </row>
    <row r="2605" spans="30:38" x14ac:dyDescent="0.2">
      <c r="AD2605" s="122" t="s">
        <v>88</v>
      </c>
      <c r="AE2605" s="40">
        <f>_xll.qlInterestRateIndexFixingDate($AA$21,AF2605)</f>
        <v>57661</v>
      </c>
      <c r="AF2605" s="40">
        <f>_xll.qlCalendarAdvance(calendar,$AF2604,AD2605,,,trigger)</f>
        <v>57663</v>
      </c>
      <c r="AG2605" s="40">
        <f>_xll.qlInterestRateIndexMaturity($AA$21,AF2605,)</f>
        <v>57755</v>
      </c>
      <c r="AH2605" s="43" t="e">
        <f>_xll.qlTenorBasisValue(TenorBasis3M,AF2605,_xll.ohTrigger(trigger,$AA$36))</f>
        <v>#NUM!</v>
      </c>
      <c r="AI2605" s="90" t="e">
        <f>_xll.qlTenorBasisForwardRate(TenorBasis3M,AF2605,_xll.ohTrigger(trigger,$AA$36))</f>
        <v>#NUM!</v>
      </c>
      <c r="AJ2605" s="90">
        <f>_xll.qlIndexFixing($AA$21,$AE2605,TRUE,_xll.ohTrigger(trigger))</f>
        <v>1.2163568856075783E-2</v>
      </c>
      <c r="AK2605" s="43" t="e">
        <f>_xll.qlIndexFixing($AA$6,$AE2605,TRUE,trigger)</f>
        <v>#NUM!</v>
      </c>
      <c r="AL2605" s="45" t="e">
        <f t="shared" si="56"/>
        <v>#NUM!</v>
      </c>
    </row>
    <row r="2606" spans="30:38" x14ac:dyDescent="0.2">
      <c r="AD2606" s="122" t="s">
        <v>88</v>
      </c>
      <c r="AE2606" s="40">
        <f>_xll.qlInterestRateIndexFixingDate($AA$21,AF2606)</f>
        <v>57668</v>
      </c>
      <c r="AF2606" s="40">
        <f>_xll.qlCalendarAdvance(calendar,$AF2605,AD2606,,,trigger)</f>
        <v>57670</v>
      </c>
      <c r="AG2606" s="40">
        <f>_xll.qlInterestRateIndexMaturity($AA$21,AF2606,)</f>
        <v>57762</v>
      </c>
      <c r="AH2606" s="43" t="e">
        <f>_xll.qlTenorBasisValue(TenorBasis3M,AF2606,_xll.ohTrigger(trigger,$AA$36))</f>
        <v>#NUM!</v>
      </c>
      <c r="AI2606" s="90" t="e">
        <f>_xll.qlTenorBasisForwardRate(TenorBasis3M,AF2606,_xll.ohTrigger(trigger,$AA$36))</f>
        <v>#NUM!</v>
      </c>
      <c r="AJ2606" s="90">
        <f>_xll.qlIndexFixing($AA$21,$AE2606,TRUE,_xll.ohTrigger(trigger))</f>
        <v>1.2155637801401909E-2</v>
      </c>
      <c r="AK2606" s="43" t="e">
        <f>_xll.qlIndexFixing($AA$6,$AE2606,TRUE,trigger)</f>
        <v>#NUM!</v>
      </c>
      <c r="AL2606" s="45" t="e">
        <f t="shared" si="56"/>
        <v>#NUM!</v>
      </c>
    </row>
    <row r="2607" spans="30:38" x14ac:dyDescent="0.2">
      <c r="AD2607" s="122" t="s">
        <v>88</v>
      </c>
      <c r="AE2607" s="40">
        <f>_xll.qlInterestRateIndexFixingDate($AA$21,AF2607)</f>
        <v>57675</v>
      </c>
      <c r="AF2607" s="40">
        <f>_xll.qlCalendarAdvance(calendar,$AF2606,AD2607,,,trigger)</f>
        <v>57677</v>
      </c>
      <c r="AG2607" s="40">
        <f>_xll.qlInterestRateIndexMaturity($AA$21,AF2607,)</f>
        <v>57769</v>
      </c>
      <c r="AH2607" s="43" t="e">
        <f>_xll.qlTenorBasisValue(TenorBasis3M,AF2607,_xll.ohTrigger(trigger,$AA$36))</f>
        <v>#NUM!</v>
      </c>
      <c r="AI2607" s="90" t="e">
        <f>_xll.qlTenorBasisForwardRate(TenorBasis3M,AF2607,_xll.ohTrigger(trigger,$AA$36))</f>
        <v>#NUM!</v>
      </c>
      <c r="AJ2607" s="90">
        <f>_xll.qlIndexFixing($AA$21,$AE2607,TRUE,_xll.ohTrigger(trigger))</f>
        <v>1.2147743742163446E-2</v>
      </c>
      <c r="AK2607" s="43" t="e">
        <f>_xll.qlIndexFixing($AA$6,$AE2607,TRUE,trigger)</f>
        <v>#NUM!</v>
      </c>
      <c r="AL2607" s="45" t="e">
        <f t="shared" si="56"/>
        <v>#NUM!</v>
      </c>
    </row>
    <row r="2608" spans="30:38" x14ac:dyDescent="0.2">
      <c r="AD2608" s="122" t="s">
        <v>88</v>
      </c>
      <c r="AE2608" s="40">
        <f>_xll.qlInterestRateIndexFixingDate($AA$21,AF2608)</f>
        <v>57682</v>
      </c>
      <c r="AF2608" s="40">
        <f>_xll.qlCalendarAdvance(calendar,$AF2607,AD2608,,,trigger)</f>
        <v>57684</v>
      </c>
      <c r="AG2608" s="40">
        <f>_xll.qlInterestRateIndexMaturity($AA$21,AF2608,)</f>
        <v>57774</v>
      </c>
      <c r="AH2608" s="43" t="e">
        <f>_xll.qlTenorBasisValue(TenorBasis3M,AF2608,_xll.ohTrigger(trigger,$AA$36))</f>
        <v>#NUM!</v>
      </c>
      <c r="AI2608" s="90" t="e">
        <f>_xll.qlTenorBasisForwardRate(TenorBasis3M,AF2608,_xll.ohTrigger(trigger,$AA$36))</f>
        <v>#NUM!</v>
      </c>
      <c r="AJ2608" s="90">
        <f>_xll.qlIndexFixing($AA$21,$AE2608,TRUE,_xll.ohTrigger(trigger))</f>
        <v>1.2140586381947038E-2</v>
      </c>
      <c r="AK2608" s="43" t="e">
        <f>_xll.qlIndexFixing($AA$6,$AE2608,TRUE,trigger)</f>
        <v>#NUM!</v>
      </c>
      <c r="AL2608" s="45" t="e">
        <f t="shared" si="56"/>
        <v>#NUM!</v>
      </c>
    </row>
    <row r="2609" spans="30:38" x14ac:dyDescent="0.2">
      <c r="AD2609" s="122" t="s">
        <v>88</v>
      </c>
      <c r="AE2609" s="40">
        <f>_xll.qlInterestRateIndexFixingDate($AA$21,AF2609)</f>
        <v>57689</v>
      </c>
      <c r="AF2609" s="40">
        <f>_xll.qlCalendarAdvance(calendar,$AF2608,AD2609,,,trigger)</f>
        <v>57691</v>
      </c>
      <c r="AG2609" s="40">
        <f>_xll.qlInterestRateIndexMaturity($AA$21,AF2609,)</f>
        <v>57781</v>
      </c>
      <c r="AH2609" s="43" t="e">
        <f>_xll.qlTenorBasisValue(TenorBasis3M,AF2609,_xll.ohTrigger(trigger,$AA$36))</f>
        <v>#NUM!</v>
      </c>
      <c r="AI2609" s="90" t="e">
        <f>_xll.qlTenorBasisForwardRate(TenorBasis3M,AF2609,_xll.ohTrigger(trigger,$AA$36))</f>
        <v>#NUM!</v>
      </c>
      <c r="AJ2609" s="90">
        <f>_xll.qlIndexFixing($AA$21,$AE2609,TRUE,_xll.ohTrigger(trigger))</f>
        <v>1.2132761554763505E-2</v>
      </c>
      <c r="AK2609" s="43" t="e">
        <f>_xll.qlIndexFixing($AA$6,$AE2609,TRUE,trigger)</f>
        <v>#NUM!</v>
      </c>
      <c r="AL2609" s="45" t="e">
        <f t="shared" si="56"/>
        <v>#NUM!</v>
      </c>
    </row>
    <row r="2610" spans="30:38" x14ac:dyDescent="0.2">
      <c r="AD2610" s="122" t="s">
        <v>88</v>
      </c>
      <c r="AE2610" s="40">
        <f>_xll.qlInterestRateIndexFixingDate($AA$21,AF2610)</f>
        <v>57696</v>
      </c>
      <c r="AF2610" s="40">
        <f>_xll.qlCalendarAdvance(calendar,$AF2609,AD2610,,,trigger)</f>
        <v>57698</v>
      </c>
      <c r="AG2610" s="40">
        <f>_xll.qlInterestRateIndexMaturity($AA$21,AF2610,)</f>
        <v>57788</v>
      </c>
      <c r="AH2610" s="43" t="e">
        <f>_xll.qlTenorBasisValue(TenorBasis3M,AF2610,_xll.ohTrigger(trigger,$AA$36))</f>
        <v>#NUM!</v>
      </c>
      <c r="AI2610" s="90" t="e">
        <f>_xll.qlTenorBasisForwardRate(TenorBasis3M,AF2610,_xll.ohTrigger(trigger,$AA$36))</f>
        <v>#NUM!</v>
      </c>
      <c r="AJ2610" s="90">
        <f>_xll.qlIndexFixing($AA$21,$AE2610,TRUE,_xll.ohTrigger(trigger))</f>
        <v>1.2124973719552123E-2</v>
      </c>
      <c r="AK2610" s="43" t="e">
        <f>_xll.qlIndexFixing($AA$6,$AE2610,TRUE,trigger)</f>
        <v>#NUM!</v>
      </c>
      <c r="AL2610" s="45" t="e">
        <f t="shared" si="56"/>
        <v>#NUM!</v>
      </c>
    </row>
    <row r="2611" spans="30:38" x14ac:dyDescent="0.2">
      <c r="AD2611" s="122" t="s">
        <v>88</v>
      </c>
      <c r="AE2611" s="40">
        <f>_xll.qlInterestRateIndexFixingDate($AA$21,AF2611)</f>
        <v>57700</v>
      </c>
      <c r="AF2611" s="40">
        <f>_xll.qlCalendarAdvance(calendar,$AF2610,AD2611,,,trigger)</f>
        <v>57706</v>
      </c>
      <c r="AG2611" s="40">
        <f>_xll.qlInterestRateIndexMaturity($AA$21,AF2611,)</f>
        <v>57796</v>
      </c>
      <c r="AH2611" s="43" t="e">
        <f>_xll.qlTenorBasisValue(TenorBasis3M,AF2611,_xll.ohTrigger(trigger,$AA$36))</f>
        <v>#NUM!</v>
      </c>
      <c r="AI2611" s="90" t="e">
        <f>_xll.qlTenorBasisForwardRate(TenorBasis3M,AF2611,_xll.ohTrigger(trigger,$AA$36))</f>
        <v>#NUM!</v>
      </c>
      <c r="AJ2611" s="90">
        <f>_xll.qlIndexFixing($AA$21,$AE2611,TRUE,_xll.ohTrigger(trigger))</f>
        <v>1.2116118632470751E-2</v>
      </c>
      <c r="AK2611" s="43" t="e">
        <f>_xll.qlIndexFixing($AA$6,$AE2611,TRUE,trigger)</f>
        <v>#NUM!</v>
      </c>
      <c r="AL2611" s="45" t="e">
        <f t="shared" si="56"/>
        <v>#NUM!</v>
      </c>
    </row>
    <row r="2612" spans="30:38" x14ac:dyDescent="0.2">
      <c r="AD2612" s="122" t="s">
        <v>88</v>
      </c>
      <c r="AE2612" s="40">
        <f>_xll.qlInterestRateIndexFixingDate($AA$21,AF2612)</f>
        <v>57710</v>
      </c>
      <c r="AF2612" s="40">
        <f>_xll.qlCalendarAdvance(calendar,$AF2611,AD2612,,,trigger)</f>
        <v>57713</v>
      </c>
      <c r="AG2612" s="40">
        <f>_xll.qlInterestRateIndexMaturity($AA$21,AF2612,)</f>
        <v>57803</v>
      </c>
      <c r="AH2612" s="43" t="e">
        <f>_xll.qlTenorBasisValue(TenorBasis3M,AF2612,_xll.ohTrigger(trigger,$AA$36))</f>
        <v>#NUM!</v>
      </c>
      <c r="AI2612" s="90" t="e">
        <f>_xll.qlTenorBasisForwardRate(TenorBasis3M,AF2612,_xll.ohTrigger(trigger,$AA$36))</f>
        <v>#NUM!</v>
      </c>
      <c r="AJ2612" s="90">
        <f>_xll.qlIndexFixing($AA$21,$AE2612,TRUE,_xll.ohTrigger(trigger))</f>
        <v>1.2108410065049036E-2</v>
      </c>
      <c r="AK2612" s="43" t="e">
        <f>_xll.qlIndexFixing($AA$6,$AE2612,TRUE,trigger)</f>
        <v>#NUM!</v>
      </c>
      <c r="AL2612" s="45" t="e">
        <f t="shared" si="56"/>
        <v>#NUM!</v>
      </c>
    </row>
    <row r="2613" spans="30:38" x14ac:dyDescent="0.2">
      <c r="AD2613" s="122" t="s">
        <v>88</v>
      </c>
      <c r="AE2613" s="40">
        <f>_xll.qlInterestRateIndexFixingDate($AA$21,AF2613)</f>
        <v>57718</v>
      </c>
      <c r="AF2613" s="40">
        <f>_xll.qlCalendarAdvance(calendar,$AF2612,AD2613,,,trigger)</f>
        <v>57720</v>
      </c>
      <c r="AG2613" s="40">
        <f>_xll.qlInterestRateIndexMaturity($AA$21,AF2613,)</f>
        <v>57810</v>
      </c>
      <c r="AH2613" s="43" t="e">
        <f>_xll.qlTenorBasisValue(TenorBasis3M,AF2613,_xll.ohTrigger(trigger,$AA$36))</f>
        <v>#NUM!</v>
      </c>
      <c r="AI2613" s="90" t="e">
        <f>_xll.qlTenorBasisForwardRate(TenorBasis3M,AF2613,_xll.ohTrigger(trigger,$AA$36))</f>
        <v>#NUM!</v>
      </c>
      <c r="AJ2613" s="90">
        <f>_xll.qlIndexFixing($AA$21,$AE2613,TRUE,_xll.ohTrigger(trigger))</f>
        <v>1.2100738488926233E-2</v>
      </c>
      <c r="AK2613" s="43" t="e">
        <f>_xll.qlIndexFixing($AA$6,$AE2613,TRUE,trigger)</f>
        <v>#NUM!</v>
      </c>
      <c r="AL2613" s="45" t="e">
        <f t="shared" si="56"/>
        <v>#NUM!</v>
      </c>
    </row>
    <row r="2614" spans="30:38" x14ac:dyDescent="0.2">
      <c r="AD2614" s="122" t="s">
        <v>88</v>
      </c>
      <c r="AE2614" s="40">
        <f>_xll.qlInterestRateIndexFixingDate($AA$21,AF2614)</f>
        <v>57725</v>
      </c>
      <c r="AF2614" s="40">
        <f>_xll.qlCalendarAdvance(calendar,$AF2613,AD2614,,,trigger)</f>
        <v>57727</v>
      </c>
      <c r="AG2614" s="40">
        <f>_xll.qlInterestRateIndexMaturity($AA$21,AF2614,)</f>
        <v>57817</v>
      </c>
      <c r="AH2614" s="43" t="e">
        <f>_xll.qlTenorBasisValue(TenorBasis3M,AF2614,_xll.ohTrigger(trigger,$AA$36))</f>
        <v>#NUM!</v>
      </c>
      <c r="AI2614" s="90" t="e">
        <f>_xll.qlTenorBasisForwardRate(TenorBasis3M,AF2614,_xll.ohTrigger(trigger,$AA$36))</f>
        <v>#NUM!</v>
      </c>
      <c r="AJ2614" s="90">
        <f>_xll.qlIndexFixing($AA$21,$AE2614,TRUE,_xll.ohTrigger(trigger))</f>
        <v>1.2093103903890956E-2</v>
      </c>
      <c r="AK2614" s="43" t="e">
        <f>_xll.qlIndexFixing($AA$6,$AE2614,TRUE,trigger)</f>
        <v>#NUM!</v>
      </c>
      <c r="AL2614" s="45" t="e">
        <f t="shared" si="56"/>
        <v>#NUM!</v>
      </c>
    </row>
    <row r="2615" spans="30:38" x14ac:dyDescent="0.2">
      <c r="AD2615" s="122" t="s">
        <v>88</v>
      </c>
      <c r="AE2615" s="40">
        <f>_xll.qlInterestRateIndexFixingDate($AA$21,AF2615)</f>
        <v>57732</v>
      </c>
      <c r="AF2615" s="40">
        <f>_xll.qlCalendarAdvance(calendar,$AF2614,AD2615,,,trigger)</f>
        <v>57734</v>
      </c>
      <c r="AG2615" s="40">
        <f>_xll.qlInterestRateIndexMaturity($AA$21,AF2615,)</f>
        <v>57824</v>
      </c>
      <c r="AH2615" s="43" t="e">
        <f>_xll.qlTenorBasisValue(TenorBasis3M,AF2615,_xll.ohTrigger(trigger,$AA$36))</f>
        <v>#NUM!</v>
      </c>
      <c r="AI2615" s="90" t="e">
        <f>_xll.qlTenorBasisForwardRate(TenorBasis3M,AF2615,_xll.ohTrigger(trigger,$AA$36))</f>
        <v>#NUM!</v>
      </c>
      <c r="AJ2615" s="90">
        <f>_xll.qlIndexFixing($AA$21,$AE2615,TRUE,_xll.ohTrigger(trigger))</f>
        <v>1.2085506309730931E-2</v>
      </c>
      <c r="AK2615" s="43" t="e">
        <f>_xll.qlIndexFixing($AA$6,$AE2615,TRUE,trigger)</f>
        <v>#NUM!</v>
      </c>
      <c r="AL2615" s="45" t="e">
        <f t="shared" si="56"/>
        <v>#NUM!</v>
      </c>
    </row>
    <row r="2616" spans="30:38" x14ac:dyDescent="0.2">
      <c r="AD2616" s="122" t="s">
        <v>88</v>
      </c>
      <c r="AE2616" s="40">
        <f>_xll.qlInterestRateIndexFixingDate($AA$21,AF2616)</f>
        <v>57739</v>
      </c>
      <c r="AF2616" s="40">
        <f>_xll.qlCalendarAdvance(calendar,$AF2615,AD2616,,,trigger)</f>
        <v>57741</v>
      </c>
      <c r="AG2616" s="40">
        <f>_xll.qlInterestRateIndexMaturity($AA$21,AF2616,)</f>
        <v>57830</v>
      </c>
      <c r="AH2616" s="43" t="e">
        <f>_xll.qlTenorBasisValue(TenorBasis3M,AF2616,_xll.ohTrigger(trigger,$AA$36))</f>
        <v>#NUM!</v>
      </c>
      <c r="AI2616" s="90" t="e">
        <f>_xll.qlTenorBasisForwardRate(TenorBasis3M,AF2616,_xll.ohTrigger(trigger,$AA$36))</f>
        <v>#NUM!</v>
      </c>
      <c r="AJ2616" s="90">
        <f>_xll.qlIndexFixing($AA$21,$AE2616,TRUE,_xll.ohTrigger(trigger))</f>
        <v>1.2078276475811294E-2</v>
      </c>
      <c r="AK2616" s="43" t="e">
        <f>_xll.qlIndexFixing($AA$6,$AE2616,TRUE,trigger)</f>
        <v>#NUM!</v>
      </c>
      <c r="AL2616" s="45" t="e">
        <f t="shared" si="56"/>
        <v>#NUM!</v>
      </c>
    </row>
    <row r="2617" spans="30:38" x14ac:dyDescent="0.2">
      <c r="AD2617" s="122" t="s">
        <v>88</v>
      </c>
      <c r="AE2617" s="40">
        <f>_xll.qlInterestRateIndexFixingDate($AA$21,AF2617)</f>
        <v>57746</v>
      </c>
      <c r="AF2617" s="40">
        <f>_xll.qlCalendarAdvance(calendar,$AF2616,AD2617,,,trigger)</f>
        <v>57748</v>
      </c>
      <c r="AG2617" s="40">
        <f>_xll.qlInterestRateIndexMaturity($AA$21,AF2617,)</f>
        <v>57837</v>
      </c>
      <c r="AH2617" s="43" t="e">
        <f>_xll.qlTenorBasisValue(TenorBasis3M,AF2617,_xll.ohTrigger(trigger,$AA$36))</f>
        <v>#NUM!</v>
      </c>
      <c r="AI2617" s="90" t="e">
        <f>_xll.qlTenorBasisForwardRate(TenorBasis3M,AF2617,_xll.ohTrigger(trigger,$AA$36))</f>
        <v>#NUM!</v>
      </c>
      <c r="AJ2617" s="90">
        <f>_xll.qlIndexFixing($AA$21,$AE2617,TRUE,_xll.ohTrigger(trigger))</f>
        <v>1.2070750472668359E-2</v>
      </c>
      <c r="AK2617" s="43" t="e">
        <f>_xll.qlIndexFixing($AA$6,$AE2617,TRUE,trigger)</f>
        <v>#NUM!</v>
      </c>
      <c r="AL2617" s="45" t="e">
        <f t="shared" si="56"/>
        <v>#NUM!</v>
      </c>
    </row>
    <row r="2618" spans="30:38" x14ac:dyDescent="0.2">
      <c r="AD2618" s="122" t="s">
        <v>88</v>
      </c>
      <c r="AE2618" s="40">
        <f>_xll.qlInterestRateIndexFixingDate($AA$21,AF2618)</f>
        <v>57753</v>
      </c>
      <c r="AF2618" s="40">
        <f>_xll.qlCalendarAdvance(calendar,$AF2617,AD2618,,,trigger)</f>
        <v>57755</v>
      </c>
      <c r="AG2618" s="40">
        <f>_xll.qlInterestRateIndexMaturity($AA$21,AF2618,)</f>
        <v>57844</v>
      </c>
      <c r="AH2618" s="43" t="e">
        <f>_xll.qlTenorBasisValue(TenorBasis3M,AF2618,_xll.ohTrigger(trigger,$AA$36))</f>
        <v>#NUM!</v>
      </c>
      <c r="AI2618" s="90" t="e">
        <f>_xll.qlTenorBasisForwardRate(TenorBasis3M,AF2618,_xll.ohTrigger(trigger,$AA$36))</f>
        <v>#NUM!</v>
      </c>
      <c r="AJ2618" s="90">
        <f>_xll.qlIndexFixing($AA$21,$AE2618,TRUE,_xll.ohTrigger(trigger))</f>
        <v>1.2063261458396715E-2</v>
      </c>
      <c r="AK2618" s="43" t="e">
        <f>_xll.qlIndexFixing($AA$6,$AE2618,TRUE,trigger)</f>
        <v>#NUM!</v>
      </c>
      <c r="AL2618" s="45" t="e">
        <f t="shared" si="56"/>
        <v>#NUM!</v>
      </c>
    </row>
    <row r="2619" spans="30:38" x14ac:dyDescent="0.2">
      <c r="AD2619" s="122" t="s">
        <v>88</v>
      </c>
      <c r="AE2619" s="40">
        <f>_xll.qlInterestRateIndexFixingDate($AA$21,AF2619)</f>
        <v>57760</v>
      </c>
      <c r="AF2619" s="40">
        <f>_xll.qlCalendarAdvance(calendar,$AF2618,AD2619,,,trigger)</f>
        <v>57762</v>
      </c>
      <c r="AG2619" s="40">
        <f>_xll.qlInterestRateIndexMaturity($AA$21,AF2619,)</f>
        <v>57851</v>
      </c>
      <c r="AH2619" s="43" t="e">
        <f>_xll.qlTenorBasisValue(TenorBasis3M,AF2619,_xll.ohTrigger(trigger,$AA$36))</f>
        <v>#NUM!</v>
      </c>
      <c r="AI2619" s="90" t="e">
        <f>_xll.qlTenorBasisForwardRate(TenorBasis3M,AF2619,_xll.ohTrigger(trigger,$AA$36))</f>
        <v>#NUM!</v>
      </c>
      <c r="AJ2619" s="90">
        <f>_xll.qlIndexFixing($AA$21,$AE2619,TRUE,_xll.ohTrigger(trigger))</f>
        <v>1.2055809432789787E-2</v>
      </c>
      <c r="AK2619" s="43" t="e">
        <f>_xll.qlIndexFixing($AA$6,$AE2619,TRUE,trigger)</f>
        <v>#NUM!</v>
      </c>
      <c r="AL2619" s="45" t="e">
        <f t="shared" si="56"/>
        <v>#NUM!</v>
      </c>
    </row>
    <row r="2620" spans="30:38" x14ac:dyDescent="0.2">
      <c r="AD2620" s="122" t="s">
        <v>88</v>
      </c>
      <c r="AE2620" s="40">
        <f>_xll.qlInterestRateIndexFixingDate($AA$21,AF2620)</f>
        <v>57767</v>
      </c>
      <c r="AF2620" s="40">
        <f>_xll.qlCalendarAdvance(calendar,$AF2619,AD2620,,,trigger)</f>
        <v>57769</v>
      </c>
      <c r="AG2620" s="40">
        <f>_xll.qlInterestRateIndexMaturity($AA$21,AF2620,)</f>
        <v>57861</v>
      </c>
      <c r="AH2620" s="43" t="e">
        <f>_xll.qlTenorBasisValue(TenorBasis3M,AF2620,_xll.ohTrigger(trigger,$AA$36))</f>
        <v>#NUM!</v>
      </c>
      <c r="AI2620" s="90" t="e">
        <f>_xll.qlTenorBasisForwardRate(TenorBasis3M,AF2620,_xll.ohTrigger(trigger,$AA$36))</f>
        <v>#NUM!</v>
      </c>
      <c r="AJ2620" s="90">
        <f>_xll.qlIndexFixing($AA$21,$AE2620,TRUE,_xll.ohTrigger(trigger))</f>
        <v>1.2047431456540213E-2</v>
      </c>
      <c r="AK2620" s="43" t="e">
        <f>_xll.qlIndexFixing($AA$6,$AE2620,TRUE,trigger)</f>
        <v>#NUM!</v>
      </c>
      <c r="AL2620" s="45" t="e">
        <f t="shared" si="56"/>
        <v>#NUM!</v>
      </c>
    </row>
    <row r="2621" spans="30:38" x14ac:dyDescent="0.2">
      <c r="AD2621" s="122" t="s">
        <v>88</v>
      </c>
      <c r="AE2621" s="40">
        <f>_xll.qlInterestRateIndexFixingDate($AA$21,AF2621)</f>
        <v>57774</v>
      </c>
      <c r="AF2621" s="40">
        <f>_xll.qlCalendarAdvance(calendar,$AF2620,AD2621,,,trigger)</f>
        <v>57776</v>
      </c>
      <c r="AG2621" s="40">
        <f>_xll.qlInterestRateIndexMaturity($AA$21,AF2621,)</f>
        <v>57868</v>
      </c>
      <c r="AH2621" s="43" t="e">
        <f>_xll.qlTenorBasisValue(TenorBasis3M,AF2621,_xll.ohTrigger(trigger,$AA$36))</f>
        <v>#NUM!</v>
      </c>
      <c r="AI2621" s="90" t="e">
        <f>_xll.qlTenorBasisForwardRate(TenorBasis3M,AF2621,_xll.ohTrigger(trigger,$AA$36))</f>
        <v>#NUM!</v>
      </c>
      <c r="AJ2621" s="90">
        <f>_xll.qlIndexFixing($AA$21,$AE2621,TRUE,_xll.ohTrigger(trigger))</f>
        <v>1.2040060595048615E-2</v>
      </c>
      <c r="AK2621" s="43" t="e">
        <f>_xll.qlIndexFixing($AA$6,$AE2621,TRUE,trigger)</f>
        <v>#NUM!</v>
      </c>
      <c r="AL2621" s="45" t="e">
        <f t="shared" si="56"/>
        <v>#NUM!</v>
      </c>
    </row>
    <row r="2622" spans="30:38" x14ac:dyDescent="0.2">
      <c r="AD2622" s="122" t="s">
        <v>88</v>
      </c>
      <c r="AE2622" s="40">
        <f>_xll.qlInterestRateIndexFixingDate($AA$21,AF2622)</f>
        <v>57781</v>
      </c>
      <c r="AF2622" s="40">
        <f>_xll.qlCalendarAdvance(calendar,$AF2621,AD2622,,,trigger)</f>
        <v>57783</v>
      </c>
      <c r="AG2622" s="40">
        <f>_xll.qlInterestRateIndexMaturity($AA$21,AF2622,)</f>
        <v>57875</v>
      </c>
      <c r="AH2622" s="43" t="e">
        <f>_xll.qlTenorBasisValue(TenorBasis3M,AF2622,_xll.ohTrigger(trigger,$AA$36))</f>
        <v>#NUM!</v>
      </c>
      <c r="AI2622" s="90" t="e">
        <f>_xll.qlTenorBasisForwardRate(TenorBasis3M,AF2622,_xll.ohTrigger(trigger,$AA$36))</f>
        <v>#NUM!</v>
      </c>
      <c r="AJ2622" s="90">
        <f>_xll.qlIndexFixing($AA$21,$AE2622,TRUE,_xll.ohTrigger(trigger))</f>
        <v>1.2032726725725477E-2</v>
      </c>
      <c r="AK2622" s="43" t="e">
        <f>_xll.qlIndexFixing($AA$6,$AE2622,TRUE,trigger)</f>
        <v>#NUM!</v>
      </c>
      <c r="AL2622" s="45" t="e">
        <f t="shared" si="56"/>
        <v>#NUM!</v>
      </c>
    </row>
    <row r="2623" spans="30:38" x14ac:dyDescent="0.2">
      <c r="AD2623" s="122" t="s">
        <v>88</v>
      </c>
      <c r="AE2623" s="40">
        <f>_xll.qlInterestRateIndexFixingDate($AA$21,AF2623)</f>
        <v>57788</v>
      </c>
      <c r="AF2623" s="40">
        <f>_xll.qlCalendarAdvance(calendar,$AF2622,AD2623,,,trigger)</f>
        <v>57790</v>
      </c>
      <c r="AG2623" s="40">
        <f>_xll.qlInterestRateIndexMaturity($AA$21,AF2623,)</f>
        <v>57882</v>
      </c>
      <c r="AH2623" s="43" t="e">
        <f>_xll.qlTenorBasisValue(TenorBasis3M,AF2623,_xll.ohTrigger(trigger,$AA$36))</f>
        <v>#NUM!</v>
      </c>
      <c r="AI2623" s="90" t="e">
        <f>_xll.qlTenorBasisForwardRate(TenorBasis3M,AF2623,_xll.ohTrigger(trigger,$AA$36))</f>
        <v>#NUM!</v>
      </c>
      <c r="AJ2623" s="90">
        <f>_xll.qlIndexFixing($AA$21,$AE2623,TRUE,_xll.ohTrigger(trigger))</f>
        <v>1.2025429848361399E-2</v>
      </c>
      <c r="AK2623" s="43" t="e">
        <f>_xll.qlIndexFixing($AA$6,$AE2623,TRUE,trigger)</f>
        <v>#NUM!</v>
      </c>
      <c r="AL2623" s="45" t="e">
        <f t="shared" si="56"/>
        <v>#NUM!</v>
      </c>
    </row>
    <row r="2624" spans="30:38" x14ac:dyDescent="0.2">
      <c r="AD2624" s="122" t="s">
        <v>88</v>
      </c>
      <c r="AE2624" s="40">
        <f>_xll.qlInterestRateIndexFixingDate($AA$21,AF2624)</f>
        <v>57795</v>
      </c>
      <c r="AF2624" s="40">
        <f>_xll.qlCalendarAdvance(calendar,$AF2623,AD2624,,,trigger)</f>
        <v>57797</v>
      </c>
      <c r="AG2624" s="40">
        <f>_xll.qlInterestRateIndexMaturity($AA$21,AF2624,)</f>
        <v>57889</v>
      </c>
      <c r="AH2624" s="43" t="e">
        <f>_xll.qlTenorBasisValue(TenorBasis3M,AF2624,_xll.ohTrigger(trigger,$AA$36))</f>
        <v>#NUM!</v>
      </c>
      <c r="AI2624" s="90" t="e">
        <f>_xll.qlTenorBasisForwardRate(TenorBasis3M,AF2624,_xll.ohTrigger(trigger,$AA$36))</f>
        <v>#NUM!</v>
      </c>
      <c r="AJ2624" s="90">
        <f>_xll.qlIndexFixing($AA$21,$AE2624,TRUE,_xll.ohTrigger(trigger))</f>
        <v>1.2018169962753069E-2</v>
      </c>
      <c r="AK2624" s="43" t="e">
        <f>_xll.qlIndexFixing($AA$6,$AE2624,TRUE,trigger)</f>
        <v>#NUM!</v>
      </c>
      <c r="AL2624" s="45" t="e">
        <f t="shared" si="56"/>
        <v>#NUM!</v>
      </c>
    </row>
    <row r="2625" spans="30:38" x14ac:dyDescent="0.2">
      <c r="AD2625" s="122" t="s">
        <v>88</v>
      </c>
      <c r="AE2625" s="40">
        <f>_xll.qlInterestRateIndexFixingDate($AA$21,AF2625)</f>
        <v>57802</v>
      </c>
      <c r="AF2625" s="40">
        <f>_xll.qlCalendarAdvance(calendar,$AF2624,AD2625,,,trigger)</f>
        <v>57804</v>
      </c>
      <c r="AG2625" s="40">
        <f>_xll.qlInterestRateIndexMaturity($AA$21,AF2625,)</f>
        <v>57895</v>
      </c>
      <c r="AH2625" s="43" t="e">
        <f>_xll.qlTenorBasisValue(TenorBasis3M,AF2625,_xll.ohTrigger(trigger,$AA$36))</f>
        <v>#NUM!</v>
      </c>
      <c r="AI2625" s="90" t="e">
        <f>_xll.qlTenorBasisForwardRate(TenorBasis3M,AF2625,_xll.ohTrigger(trigger,$AA$36))</f>
        <v>#NUM!</v>
      </c>
      <c r="AJ2625" s="90">
        <f>_xll.qlIndexFixing($AA$21,$AE2625,TRUE,_xll.ohTrigger(trigger))</f>
        <v>1.201125583358255E-2</v>
      </c>
      <c r="AK2625" s="43" t="e">
        <f>_xll.qlIndexFixing($AA$6,$AE2625,TRUE,trigger)</f>
        <v>#NUM!</v>
      </c>
      <c r="AL2625" s="45" t="e">
        <f t="shared" si="56"/>
        <v>#NUM!</v>
      </c>
    </row>
    <row r="2626" spans="30:38" x14ac:dyDescent="0.2">
      <c r="AD2626" s="122" t="s">
        <v>88</v>
      </c>
      <c r="AE2626" s="40">
        <f>_xll.qlInterestRateIndexFixingDate($AA$21,AF2626)</f>
        <v>57809</v>
      </c>
      <c r="AF2626" s="40">
        <f>_xll.qlCalendarAdvance(calendar,$AF2625,AD2626,,,trigger)</f>
        <v>57811</v>
      </c>
      <c r="AG2626" s="40">
        <f>_xll.qlInterestRateIndexMaturity($AA$21,AF2626,)</f>
        <v>57902</v>
      </c>
      <c r="AH2626" s="43" t="e">
        <f>_xll.qlTenorBasisValue(TenorBasis3M,AF2626,_xll.ohTrigger(trigger,$AA$36))</f>
        <v>#NUM!</v>
      </c>
      <c r="AI2626" s="90" t="e">
        <f>_xll.qlTenorBasisForwardRate(TenorBasis3M,AF2626,_xll.ohTrigger(trigger,$AA$36))</f>
        <v>#NUM!</v>
      </c>
      <c r="AJ2626" s="90">
        <f>_xll.qlIndexFixing($AA$21,$AE2626,TRUE,_xll.ohTrigger(trigger))</f>
        <v>1.2004067528050199E-2</v>
      </c>
      <c r="AK2626" s="43" t="e">
        <f>_xll.qlIndexFixing($AA$6,$AE2626,TRUE,trigger)</f>
        <v>#NUM!</v>
      </c>
      <c r="AL2626" s="45" t="e">
        <f t="shared" si="56"/>
        <v>#NUM!</v>
      </c>
    </row>
    <row r="2627" spans="30:38" x14ac:dyDescent="0.2">
      <c r="AD2627" s="122" t="s">
        <v>88</v>
      </c>
      <c r="AE2627" s="40">
        <f>_xll.qlInterestRateIndexFixingDate($AA$21,AF2627)</f>
        <v>57816</v>
      </c>
      <c r="AF2627" s="40">
        <f>_xll.qlCalendarAdvance(calendar,$AF2626,AD2627,,,trigger)</f>
        <v>57818</v>
      </c>
      <c r="AG2627" s="40">
        <f>_xll.qlInterestRateIndexMaturity($AA$21,AF2627,)</f>
        <v>57909</v>
      </c>
      <c r="AH2627" s="43" t="e">
        <f>_xll.qlTenorBasisValue(TenorBasis3M,AF2627,_xll.ohTrigger(trigger,$AA$36))</f>
        <v>#NUM!</v>
      </c>
      <c r="AI2627" s="90" t="e">
        <f>_xll.qlTenorBasisForwardRate(TenorBasis3M,AF2627,_xll.ohTrigger(trigger,$AA$36))</f>
        <v>#NUM!</v>
      </c>
      <c r="AJ2627" s="90">
        <f>_xll.qlIndexFixing($AA$21,$AE2627,TRUE,_xll.ohTrigger(trigger))</f>
        <v>1.1996916212300512E-2</v>
      </c>
      <c r="AK2627" s="43" t="e">
        <f>_xll.qlIndexFixing($AA$6,$AE2627,TRUE,trigger)</f>
        <v>#NUM!</v>
      </c>
      <c r="AL2627" s="45" t="e">
        <f t="shared" si="56"/>
        <v>#NUM!</v>
      </c>
    </row>
    <row r="2628" spans="30:38" x14ac:dyDescent="0.2">
      <c r="AD2628" s="122" t="s">
        <v>88</v>
      </c>
      <c r="AE2628" s="40">
        <f>_xll.qlInterestRateIndexFixingDate($AA$21,AF2628)</f>
        <v>57823</v>
      </c>
      <c r="AF2628" s="40">
        <f>_xll.qlCalendarAdvance(calendar,$AF2627,AD2628,,,trigger)</f>
        <v>57825</v>
      </c>
      <c r="AG2628" s="40">
        <f>_xll.qlInterestRateIndexMaturity($AA$21,AF2628,)</f>
        <v>57916</v>
      </c>
      <c r="AH2628" s="43" t="e">
        <f>_xll.qlTenorBasisValue(TenorBasis3M,AF2628,_xll.ohTrigger(trigger,$AA$36))</f>
        <v>#NUM!</v>
      </c>
      <c r="AI2628" s="90" t="e">
        <f>_xll.qlTenorBasisForwardRate(TenorBasis3M,AF2628,_xll.ohTrigger(trigger,$AA$36))</f>
        <v>#NUM!</v>
      </c>
      <c r="AJ2628" s="90">
        <f>_xll.qlIndexFixing($AA$21,$AE2628,TRUE,_xll.ohTrigger(trigger))</f>
        <v>1.1989801886132334E-2</v>
      </c>
      <c r="AK2628" s="43" t="e">
        <f>_xll.qlIndexFixing($AA$6,$AE2628,TRUE,trigger)</f>
        <v>#NUM!</v>
      </c>
      <c r="AL2628" s="45" t="e">
        <f t="shared" ref="AL2628:AL2691" si="57">(AJ2628-AK2628)*10000</f>
        <v>#NUM!</v>
      </c>
    </row>
    <row r="2629" spans="30:38" x14ac:dyDescent="0.2">
      <c r="AD2629" s="122" t="s">
        <v>88</v>
      </c>
      <c r="AE2629" s="40">
        <f>_xll.qlInterestRateIndexFixingDate($AA$21,AF2629)</f>
        <v>57829</v>
      </c>
      <c r="AF2629" s="40">
        <f>_xll.qlCalendarAdvance(calendar,$AF2628,AD2629,,,trigger)</f>
        <v>57832</v>
      </c>
      <c r="AG2629" s="40">
        <f>_xll.qlInterestRateIndexMaturity($AA$21,AF2629,)</f>
        <v>57924</v>
      </c>
      <c r="AH2629" s="43" t="e">
        <f>_xll.qlTenorBasisValue(TenorBasis3M,AF2629,_xll.ohTrigger(trigger,$AA$36))</f>
        <v>#NUM!</v>
      </c>
      <c r="AI2629" s="90" t="e">
        <f>_xll.qlTenorBasisForwardRate(TenorBasis3M,AF2629,_xll.ohTrigger(trigger,$AA$36))</f>
        <v>#NUM!</v>
      </c>
      <c r="AJ2629" s="90">
        <f>_xll.qlIndexFixing($AA$21,$AE2629,TRUE,_xll.ohTrigger(trigger))</f>
        <v>1.1982425403877676E-2</v>
      </c>
      <c r="AK2629" s="43" t="e">
        <f>_xll.qlIndexFixing($AA$6,$AE2629,TRUE,trigger)</f>
        <v>#NUM!</v>
      </c>
      <c r="AL2629" s="45" t="e">
        <f t="shared" si="57"/>
        <v>#NUM!</v>
      </c>
    </row>
    <row r="2630" spans="30:38" x14ac:dyDescent="0.2">
      <c r="AD2630" s="122" t="s">
        <v>88</v>
      </c>
      <c r="AE2630" s="40">
        <f>_xll.qlInterestRateIndexFixingDate($AA$21,AF2630)</f>
        <v>57837</v>
      </c>
      <c r="AF2630" s="40">
        <f>_xll.qlCalendarAdvance(calendar,$AF2629,AD2630,,,trigger)</f>
        <v>57839</v>
      </c>
      <c r="AG2630" s="40">
        <f>_xll.qlInterestRateIndexMaturity($AA$21,AF2630,)</f>
        <v>57931</v>
      </c>
      <c r="AH2630" s="43" t="e">
        <f>_xll.qlTenorBasisValue(TenorBasis3M,AF2630,_xll.ohTrigger(trigger,$AA$36))</f>
        <v>#NUM!</v>
      </c>
      <c r="AI2630" s="90" t="e">
        <f>_xll.qlTenorBasisForwardRate(TenorBasis3M,AF2630,_xll.ohTrigger(trigger,$AA$36))</f>
        <v>#NUM!</v>
      </c>
      <c r="AJ2630" s="90">
        <f>_xll.qlIndexFixing($AA$21,$AE2630,TRUE,_xll.ohTrigger(trigger))</f>
        <v>1.1975387464522026E-2</v>
      </c>
      <c r="AK2630" s="43" t="e">
        <f>_xll.qlIndexFixing($AA$6,$AE2630,TRUE,trigger)</f>
        <v>#NUM!</v>
      </c>
      <c r="AL2630" s="45" t="e">
        <f t="shared" si="57"/>
        <v>#NUM!</v>
      </c>
    </row>
    <row r="2631" spans="30:38" x14ac:dyDescent="0.2">
      <c r="AD2631" s="122" t="s">
        <v>88</v>
      </c>
      <c r="AE2631" s="40">
        <f>_xll.qlInterestRateIndexFixingDate($AA$21,AF2631)</f>
        <v>57844</v>
      </c>
      <c r="AF2631" s="40">
        <f>_xll.qlCalendarAdvance(calendar,$AF2630,AD2631,,,trigger)</f>
        <v>57846</v>
      </c>
      <c r="AG2631" s="40">
        <f>_xll.qlInterestRateIndexMaturity($AA$21,AF2631,)</f>
        <v>57938</v>
      </c>
      <c r="AH2631" s="43" t="e">
        <f>_xll.qlTenorBasisValue(TenorBasis3M,AF2631,_xll.ohTrigger(trigger,$AA$36))</f>
        <v>#NUM!</v>
      </c>
      <c r="AI2631" s="90" t="e">
        <f>_xll.qlTenorBasisForwardRate(TenorBasis3M,AF2631,_xll.ohTrigger(trigger,$AA$36))</f>
        <v>#NUM!</v>
      </c>
      <c r="AJ2631" s="90">
        <f>_xll.qlIndexFixing($AA$21,$AE2631,TRUE,_xll.ohTrigger(trigger))</f>
        <v>1.1968386515505861E-2</v>
      </c>
      <c r="AK2631" s="43" t="e">
        <f>_xll.qlIndexFixing($AA$6,$AE2631,TRUE,trigger)</f>
        <v>#NUM!</v>
      </c>
      <c r="AL2631" s="45" t="e">
        <f t="shared" si="57"/>
        <v>#NUM!</v>
      </c>
    </row>
    <row r="2632" spans="30:38" x14ac:dyDescent="0.2">
      <c r="AD2632" s="122" t="s">
        <v>88</v>
      </c>
      <c r="AE2632" s="40">
        <f>_xll.qlInterestRateIndexFixingDate($AA$21,AF2632)</f>
        <v>57851</v>
      </c>
      <c r="AF2632" s="40">
        <f>_xll.qlCalendarAdvance(calendar,$AF2631,AD2632,,,trigger)</f>
        <v>57853</v>
      </c>
      <c r="AG2632" s="40">
        <f>_xll.qlInterestRateIndexMaturity($AA$21,AF2632,)</f>
        <v>57945</v>
      </c>
      <c r="AH2632" s="43" t="e">
        <f>_xll.qlTenorBasisValue(TenorBasis3M,AF2632,_xll.ohTrigger(trigger,$AA$36))</f>
        <v>#NUM!</v>
      </c>
      <c r="AI2632" s="90" t="e">
        <f>_xll.qlTenorBasisForwardRate(TenorBasis3M,AF2632,_xll.ohTrigger(trigger,$AA$36))</f>
        <v>#NUM!</v>
      </c>
      <c r="AJ2632" s="90">
        <f>_xll.qlIndexFixing($AA$21,$AE2632,TRUE,_xll.ohTrigger(trigger))</f>
        <v>1.1961422556631952E-2</v>
      </c>
      <c r="AK2632" s="43" t="e">
        <f>_xll.qlIndexFixing($AA$6,$AE2632,TRUE,trigger)</f>
        <v>#NUM!</v>
      </c>
      <c r="AL2632" s="45" t="e">
        <f t="shared" si="57"/>
        <v>#NUM!</v>
      </c>
    </row>
    <row r="2633" spans="30:38" x14ac:dyDescent="0.2">
      <c r="AD2633" s="122" t="s">
        <v>88</v>
      </c>
      <c r="AE2633" s="40">
        <f>_xll.qlInterestRateIndexFixingDate($AA$21,AF2633)</f>
        <v>57858</v>
      </c>
      <c r="AF2633" s="40">
        <f>_xll.qlCalendarAdvance(calendar,$AF2632,AD2633,,,trigger)</f>
        <v>57860</v>
      </c>
      <c r="AG2633" s="40">
        <f>_xll.qlInterestRateIndexMaturity($AA$21,AF2633,)</f>
        <v>57952</v>
      </c>
      <c r="AH2633" s="43" t="e">
        <f>_xll.qlTenorBasisValue(TenorBasis3M,AF2633,_xll.ohTrigger(trigger,$AA$36))</f>
        <v>#NUM!</v>
      </c>
      <c r="AI2633" s="90" t="e">
        <f>_xll.qlTenorBasisForwardRate(TenorBasis3M,AF2633,_xll.ohTrigger(trigger,$AA$36))</f>
        <v>#NUM!</v>
      </c>
      <c r="AJ2633" s="90">
        <f>_xll.qlIndexFixing($AA$21,$AE2633,TRUE,_xll.ohTrigger(trigger))</f>
        <v>1.195449558770393E-2</v>
      </c>
      <c r="AK2633" s="43" t="e">
        <f>_xll.qlIndexFixing($AA$6,$AE2633,TRUE,trigger)</f>
        <v>#NUM!</v>
      </c>
      <c r="AL2633" s="45" t="e">
        <f t="shared" si="57"/>
        <v>#NUM!</v>
      </c>
    </row>
    <row r="2634" spans="30:38" x14ac:dyDescent="0.2">
      <c r="AD2634" s="122" t="s">
        <v>88</v>
      </c>
      <c r="AE2634" s="40">
        <f>_xll.qlInterestRateIndexFixingDate($AA$21,AF2634)</f>
        <v>57865</v>
      </c>
      <c r="AF2634" s="40">
        <f>_xll.qlCalendarAdvance(calendar,$AF2633,AD2634,,,trigger)</f>
        <v>57867</v>
      </c>
      <c r="AG2634" s="40">
        <f>_xll.qlInterestRateIndexMaturity($AA$21,AF2634,)</f>
        <v>57959</v>
      </c>
      <c r="AH2634" s="43" t="e">
        <f>_xll.qlTenorBasisValue(TenorBasis3M,AF2634,_xll.ohTrigger(trigger,$AA$36))</f>
        <v>#NUM!</v>
      </c>
      <c r="AI2634" s="90" t="e">
        <f>_xll.qlTenorBasisForwardRate(TenorBasis3M,AF2634,_xll.ohTrigger(trigger,$AA$36))</f>
        <v>#NUM!</v>
      </c>
      <c r="AJ2634" s="90">
        <f>_xll.qlIndexFixing($AA$21,$AE2634,TRUE,_xll.ohTrigger(trigger))</f>
        <v>1.1947605608524564E-2</v>
      </c>
      <c r="AK2634" s="43" t="e">
        <f>_xll.qlIndexFixing($AA$6,$AE2634,TRUE,trigger)</f>
        <v>#NUM!</v>
      </c>
      <c r="AL2634" s="45" t="e">
        <f t="shared" si="57"/>
        <v>#NUM!</v>
      </c>
    </row>
    <row r="2635" spans="30:38" x14ac:dyDescent="0.2">
      <c r="AD2635" s="122" t="s">
        <v>88</v>
      </c>
      <c r="AE2635" s="40">
        <f>_xll.qlInterestRateIndexFixingDate($AA$21,AF2635)</f>
        <v>57872</v>
      </c>
      <c r="AF2635" s="40">
        <f>_xll.qlCalendarAdvance(calendar,$AF2634,AD2635,,,trigger)</f>
        <v>57874</v>
      </c>
      <c r="AG2635" s="40">
        <f>_xll.qlInterestRateIndexMaturity($AA$21,AF2635,)</f>
        <v>57966</v>
      </c>
      <c r="AH2635" s="43" t="e">
        <f>_xll.qlTenorBasisValue(TenorBasis3M,AF2635,_xll.ohTrigger(trigger,$AA$36))</f>
        <v>#NUM!</v>
      </c>
      <c r="AI2635" s="90" t="e">
        <f>_xll.qlTenorBasisForwardRate(TenorBasis3M,AF2635,_xll.ohTrigger(trigger,$AA$36))</f>
        <v>#NUM!</v>
      </c>
      <c r="AJ2635" s="90">
        <f>_xll.qlIndexFixing($AA$21,$AE2635,TRUE,_xll.ohTrigger(trigger))</f>
        <v>1.1940752618898357E-2</v>
      </c>
      <c r="AK2635" s="43" t="e">
        <f>_xll.qlIndexFixing($AA$6,$AE2635,TRUE,trigger)</f>
        <v>#NUM!</v>
      </c>
      <c r="AL2635" s="45" t="e">
        <f t="shared" si="57"/>
        <v>#NUM!</v>
      </c>
    </row>
    <row r="2636" spans="30:38" x14ac:dyDescent="0.2">
      <c r="AD2636" s="122" t="s">
        <v>88</v>
      </c>
      <c r="AE2636" s="40">
        <f>_xll.qlInterestRateIndexFixingDate($AA$21,AF2636)</f>
        <v>57879</v>
      </c>
      <c r="AF2636" s="40">
        <f>_xll.qlCalendarAdvance(calendar,$AF2635,AD2636,,,trigger)</f>
        <v>57881</v>
      </c>
      <c r="AG2636" s="40">
        <f>_xll.qlInterestRateIndexMaturity($AA$21,AF2636,)</f>
        <v>57973</v>
      </c>
      <c r="AH2636" s="43" t="e">
        <f>_xll.qlTenorBasisValue(TenorBasis3M,AF2636,_xll.ohTrigger(trigger,$AA$36))</f>
        <v>#NUM!</v>
      </c>
      <c r="AI2636" s="90" t="e">
        <f>_xll.qlTenorBasisForwardRate(TenorBasis3M,AF2636,_xll.ohTrigger(trigger,$AA$36))</f>
        <v>#NUM!</v>
      </c>
      <c r="AJ2636" s="90">
        <f>_xll.qlIndexFixing($AA$21,$AE2636,TRUE,_xll.ohTrigger(trigger))</f>
        <v>1.1933936618634159E-2</v>
      </c>
      <c r="AK2636" s="43" t="e">
        <f>_xll.qlIndexFixing($AA$6,$AE2636,TRUE,trigger)</f>
        <v>#NUM!</v>
      </c>
      <c r="AL2636" s="45" t="e">
        <f t="shared" si="57"/>
        <v>#NUM!</v>
      </c>
    </row>
    <row r="2637" spans="30:38" x14ac:dyDescent="0.2">
      <c r="AD2637" s="122" t="s">
        <v>88</v>
      </c>
      <c r="AE2637" s="40">
        <f>_xll.qlInterestRateIndexFixingDate($AA$21,AF2637)</f>
        <v>57886</v>
      </c>
      <c r="AF2637" s="40">
        <f>_xll.qlCalendarAdvance(calendar,$AF2636,AD2637,,,trigger)</f>
        <v>57888</v>
      </c>
      <c r="AG2637" s="40">
        <f>_xll.qlInterestRateIndexMaturity($AA$21,AF2637,)</f>
        <v>57980</v>
      </c>
      <c r="AH2637" s="43" t="e">
        <f>_xll.qlTenorBasisValue(TenorBasis3M,AF2637,_xll.ohTrigger(trigger,$AA$36))</f>
        <v>#NUM!</v>
      </c>
      <c r="AI2637" s="90" t="e">
        <f>_xll.qlTenorBasisForwardRate(TenorBasis3M,AF2637,_xll.ohTrigger(trigger,$AA$36))</f>
        <v>#NUM!</v>
      </c>
      <c r="AJ2637" s="90">
        <f>_xll.qlIndexFixing($AA$21,$AE2637,TRUE,_xll.ohTrigger(trigger))</f>
        <v>1.1927157607538211E-2</v>
      </c>
      <c r="AK2637" s="43" t="e">
        <f>_xll.qlIndexFixing($AA$6,$AE2637,TRUE,trigger)</f>
        <v>#NUM!</v>
      </c>
      <c r="AL2637" s="45" t="e">
        <f t="shared" si="57"/>
        <v>#NUM!</v>
      </c>
    </row>
    <row r="2638" spans="30:38" x14ac:dyDescent="0.2">
      <c r="AD2638" s="122" t="s">
        <v>88</v>
      </c>
      <c r="AE2638" s="40">
        <f>_xll.qlInterestRateIndexFixingDate($AA$21,AF2638)</f>
        <v>57893</v>
      </c>
      <c r="AF2638" s="40">
        <f>_xll.qlCalendarAdvance(calendar,$AF2637,AD2638,,,trigger)</f>
        <v>57895</v>
      </c>
      <c r="AG2638" s="40">
        <f>_xll.qlInterestRateIndexMaturity($AA$21,AF2638,)</f>
        <v>57987</v>
      </c>
      <c r="AH2638" s="43" t="e">
        <f>_xll.qlTenorBasisValue(TenorBasis3M,AF2638,_xll.ohTrigger(trigger,$AA$36))</f>
        <v>#NUM!</v>
      </c>
      <c r="AI2638" s="90" t="e">
        <f>_xll.qlTenorBasisForwardRate(TenorBasis3M,AF2638,_xll.ohTrigger(trigger,$AA$36))</f>
        <v>#NUM!</v>
      </c>
      <c r="AJ2638" s="90">
        <f>_xll.qlIndexFixing($AA$21,$AE2638,TRUE,_xll.ohTrigger(trigger))</f>
        <v>1.1920415585419362E-2</v>
      </c>
      <c r="AK2638" s="43" t="e">
        <f>_xll.qlIndexFixing($AA$6,$AE2638,TRUE,trigger)</f>
        <v>#NUM!</v>
      </c>
      <c r="AL2638" s="45" t="e">
        <f t="shared" si="57"/>
        <v>#NUM!</v>
      </c>
    </row>
    <row r="2639" spans="30:38" x14ac:dyDescent="0.2">
      <c r="AD2639" s="122" t="s">
        <v>88</v>
      </c>
      <c r="AE2639" s="40">
        <f>_xll.qlInterestRateIndexFixingDate($AA$21,AF2639)</f>
        <v>57900</v>
      </c>
      <c r="AF2639" s="40">
        <f>_xll.qlCalendarAdvance(calendar,$AF2638,AD2639,,,trigger)</f>
        <v>57902</v>
      </c>
      <c r="AG2639" s="40">
        <f>_xll.qlInterestRateIndexMaturity($AA$21,AF2639,)</f>
        <v>57994</v>
      </c>
      <c r="AH2639" s="43" t="e">
        <f>_xll.qlTenorBasisValue(TenorBasis3M,AF2639,_xll.ohTrigger(trigger,$AA$36))</f>
        <v>#NUM!</v>
      </c>
      <c r="AI2639" s="90" t="e">
        <f>_xll.qlTenorBasisForwardRate(TenorBasis3M,AF2639,_xll.ohTrigger(trigger,$AA$36))</f>
        <v>#NUM!</v>
      </c>
      <c r="AJ2639" s="90">
        <f>_xll.qlIndexFixing($AA$21,$AE2639,TRUE,_xll.ohTrigger(trigger))</f>
        <v>1.1913710552084723E-2</v>
      </c>
      <c r="AK2639" s="43" t="e">
        <f>_xll.qlIndexFixing($AA$6,$AE2639,TRUE,trigger)</f>
        <v>#NUM!</v>
      </c>
      <c r="AL2639" s="45" t="e">
        <f t="shared" si="57"/>
        <v>#NUM!</v>
      </c>
    </row>
    <row r="2640" spans="30:38" x14ac:dyDescent="0.2">
      <c r="AD2640" s="122" t="s">
        <v>88</v>
      </c>
      <c r="AE2640" s="40">
        <f>_xll.qlInterestRateIndexFixingDate($AA$21,AF2640)</f>
        <v>57907</v>
      </c>
      <c r="AF2640" s="40">
        <f>_xll.qlCalendarAdvance(calendar,$AF2639,AD2640,,,trigger)</f>
        <v>57909</v>
      </c>
      <c r="AG2640" s="40">
        <f>_xll.qlInterestRateIndexMaturity($AA$21,AF2640,)</f>
        <v>58001</v>
      </c>
      <c r="AH2640" s="43" t="e">
        <f>_xll.qlTenorBasisValue(TenorBasis3M,AF2640,_xll.ohTrigger(trigger,$AA$36))</f>
        <v>#NUM!</v>
      </c>
      <c r="AI2640" s="90" t="e">
        <f>_xll.qlTenorBasisForwardRate(TenorBasis3M,AF2640,_xll.ohTrigger(trigger,$AA$36))</f>
        <v>#NUM!</v>
      </c>
      <c r="AJ2640" s="90">
        <f>_xll.qlIndexFixing($AA$21,$AE2640,TRUE,_xll.ohTrigger(trigger))</f>
        <v>1.1907042507347485E-2</v>
      </c>
      <c r="AK2640" s="43" t="e">
        <f>_xll.qlIndexFixing($AA$6,$AE2640,TRUE,trigger)</f>
        <v>#NUM!</v>
      </c>
      <c r="AL2640" s="45" t="e">
        <f t="shared" si="57"/>
        <v>#NUM!</v>
      </c>
    </row>
    <row r="2641" spans="30:38" x14ac:dyDescent="0.2">
      <c r="AD2641" s="122" t="s">
        <v>88</v>
      </c>
      <c r="AE2641" s="40">
        <f>_xll.qlInterestRateIndexFixingDate($AA$21,AF2641)</f>
        <v>57914</v>
      </c>
      <c r="AF2641" s="40">
        <f>_xll.qlCalendarAdvance(calendar,$AF2640,AD2641,,,trigger)</f>
        <v>57916</v>
      </c>
      <c r="AG2641" s="40">
        <f>_xll.qlInterestRateIndexMaturity($AA$21,AF2641,)</f>
        <v>58008</v>
      </c>
      <c r="AH2641" s="43" t="e">
        <f>_xll.qlTenorBasisValue(TenorBasis3M,AF2641,_xll.ohTrigger(trigger,$AA$36))</f>
        <v>#NUM!</v>
      </c>
      <c r="AI2641" s="90" t="e">
        <f>_xll.qlTenorBasisForwardRate(TenorBasis3M,AF2641,_xll.ohTrigger(trigger,$AA$36))</f>
        <v>#NUM!</v>
      </c>
      <c r="AJ2641" s="90">
        <f>_xll.qlIndexFixing($AA$21,$AE2641,TRUE,_xll.ohTrigger(trigger))</f>
        <v>1.1900411451018235E-2</v>
      </c>
      <c r="AK2641" s="43" t="e">
        <f>_xll.qlIndexFixing($AA$6,$AE2641,TRUE,trigger)</f>
        <v>#NUM!</v>
      </c>
      <c r="AL2641" s="45" t="e">
        <f t="shared" si="57"/>
        <v>#NUM!</v>
      </c>
    </row>
    <row r="2642" spans="30:38" x14ac:dyDescent="0.2">
      <c r="AD2642" s="122" t="s">
        <v>88</v>
      </c>
      <c r="AE2642" s="40">
        <f>_xll.qlInterestRateIndexFixingDate($AA$21,AF2642)</f>
        <v>57921</v>
      </c>
      <c r="AF2642" s="40">
        <f>_xll.qlCalendarAdvance(calendar,$AF2641,AD2642,,,trigger)</f>
        <v>57923</v>
      </c>
      <c r="AG2642" s="40">
        <f>_xll.qlInterestRateIndexMaturity($AA$21,AF2642,)</f>
        <v>58015</v>
      </c>
      <c r="AH2642" s="43" t="e">
        <f>_xll.qlTenorBasisValue(TenorBasis3M,AF2642,_xll.ohTrigger(trigger,$AA$36))</f>
        <v>#NUM!</v>
      </c>
      <c r="AI2642" s="90" t="e">
        <f>_xll.qlTenorBasisForwardRate(TenorBasis3M,AF2642,_xll.ohTrigger(trigger,$AA$36))</f>
        <v>#NUM!</v>
      </c>
      <c r="AJ2642" s="90">
        <f>_xll.qlIndexFixing($AA$21,$AE2642,TRUE,_xll.ohTrigger(trigger))</f>
        <v>1.1893817382910168E-2</v>
      </c>
      <c r="AK2642" s="43" t="e">
        <f>_xll.qlIndexFixing($AA$6,$AE2642,TRUE,trigger)</f>
        <v>#NUM!</v>
      </c>
      <c r="AL2642" s="45" t="e">
        <f t="shared" si="57"/>
        <v>#NUM!</v>
      </c>
    </row>
    <row r="2643" spans="30:38" x14ac:dyDescent="0.2">
      <c r="AD2643" s="122" t="s">
        <v>88</v>
      </c>
      <c r="AE2643" s="40">
        <f>_xll.qlInterestRateIndexFixingDate($AA$21,AF2643)</f>
        <v>57928</v>
      </c>
      <c r="AF2643" s="40">
        <f>_xll.qlCalendarAdvance(calendar,$AF2642,AD2643,,,trigger)</f>
        <v>57930</v>
      </c>
      <c r="AG2643" s="40">
        <f>_xll.qlInterestRateIndexMaturity($AA$21,AF2643,)</f>
        <v>58022</v>
      </c>
      <c r="AH2643" s="43" t="e">
        <f>_xll.qlTenorBasisValue(TenorBasis3M,AF2643,_xll.ohTrigger(trigger,$AA$36))</f>
        <v>#NUM!</v>
      </c>
      <c r="AI2643" s="90" t="e">
        <f>_xll.qlTenorBasisForwardRate(TenorBasis3M,AF2643,_xll.ohTrigger(trigger,$AA$36))</f>
        <v>#NUM!</v>
      </c>
      <c r="AJ2643" s="90">
        <f>_xll.qlIndexFixing($AA$21,$AE2643,TRUE,_xll.ohTrigger(trigger))</f>
        <v>1.1887260302834737E-2</v>
      </c>
      <c r="AK2643" s="43" t="e">
        <f>_xll.qlIndexFixing($AA$6,$AE2643,TRUE,trigger)</f>
        <v>#NUM!</v>
      </c>
      <c r="AL2643" s="45" t="e">
        <f t="shared" si="57"/>
        <v>#NUM!</v>
      </c>
    </row>
    <row r="2644" spans="30:38" x14ac:dyDescent="0.2">
      <c r="AD2644" s="122" t="s">
        <v>88</v>
      </c>
      <c r="AE2644" s="40">
        <f>_xll.qlInterestRateIndexFixingDate($AA$21,AF2644)</f>
        <v>57935</v>
      </c>
      <c r="AF2644" s="40">
        <f>_xll.qlCalendarAdvance(calendar,$AF2643,AD2644,,,trigger)</f>
        <v>57937</v>
      </c>
      <c r="AG2644" s="40">
        <f>_xll.qlInterestRateIndexMaturity($AA$21,AF2644,)</f>
        <v>58029</v>
      </c>
      <c r="AH2644" s="43" t="e">
        <f>_xll.qlTenorBasisValue(TenorBasis3M,AF2644,_xll.ohTrigger(trigger,$AA$36))</f>
        <v>#NUM!</v>
      </c>
      <c r="AI2644" s="90" t="e">
        <f>_xll.qlTenorBasisForwardRate(TenorBasis3M,AF2644,_xll.ohTrigger(trigger,$AA$36))</f>
        <v>#NUM!</v>
      </c>
      <c r="AJ2644" s="90">
        <f>_xll.qlIndexFixing($AA$21,$AE2644,TRUE,_xll.ohTrigger(trigger))</f>
        <v>1.1880740210610349E-2</v>
      </c>
      <c r="AK2644" s="43" t="e">
        <f>_xll.qlIndexFixing($AA$6,$AE2644,TRUE,trigger)</f>
        <v>#NUM!</v>
      </c>
      <c r="AL2644" s="45" t="e">
        <f t="shared" si="57"/>
        <v>#NUM!</v>
      </c>
    </row>
    <row r="2645" spans="30:38" x14ac:dyDescent="0.2">
      <c r="AD2645" s="122" t="s">
        <v>88</v>
      </c>
      <c r="AE2645" s="40">
        <f>_xll.qlInterestRateIndexFixingDate($AA$21,AF2645)</f>
        <v>57942</v>
      </c>
      <c r="AF2645" s="40">
        <f>_xll.qlCalendarAdvance(calendar,$AF2644,AD2645,,,trigger)</f>
        <v>57944</v>
      </c>
      <c r="AG2645" s="40">
        <f>_xll.qlInterestRateIndexMaturity($AA$21,AF2645,)</f>
        <v>58036</v>
      </c>
      <c r="AH2645" s="43" t="e">
        <f>_xll.qlTenorBasisValue(TenorBasis3M,AF2645,_xll.ohTrigger(trigger,$AA$36))</f>
        <v>#NUM!</v>
      </c>
      <c r="AI2645" s="90" t="e">
        <f>_xll.qlTenorBasisForwardRate(TenorBasis3M,AF2645,_xll.ohTrigger(trigger,$AA$36))</f>
        <v>#NUM!</v>
      </c>
      <c r="AJ2645" s="90">
        <f>_xll.qlIndexFixing($AA$21,$AE2645,TRUE,_xll.ohTrigger(trigger))</f>
        <v>1.1874257106048459E-2</v>
      </c>
      <c r="AK2645" s="43" t="e">
        <f>_xll.qlIndexFixing($AA$6,$AE2645,TRUE,trigger)</f>
        <v>#NUM!</v>
      </c>
      <c r="AL2645" s="45" t="e">
        <f t="shared" si="57"/>
        <v>#NUM!</v>
      </c>
    </row>
    <row r="2646" spans="30:38" x14ac:dyDescent="0.2">
      <c r="AD2646" s="122" t="s">
        <v>88</v>
      </c>
      <c r="AE2646" s="40">
        <f>_xll.qlInterestRateIndexFixingDate($AA$21,AF2646)</f>
        <v>57949</v>
      </c>
      <c r="AF2646" s="40">
        <f>_xll.qlCalendarAdvance(calendar,$AF2645,AD2646,,,trigger)</f>
        <v>57951</v>
      </c>
      <c r="AG2646" s="40">
        <f>_xll.qlInterestRateIndexMaturity($AA$21,AF2646,)</f>
        <v>58043</v>
      </c>
      <c r="AH2646" s="43" t="e">
        <f>_xll.qlTenorBasisValue(TenorBasis3M,AF2646,_xll.ohTrigger(trigger,$AA$36))</f>
        <v>#NUM!</v>
      </c>
      <c r="AI2646" s="90" t="e">
        <f>_xll.qlTenorBasisForwardRate(TenorBasis3M,AF2646,_xll.ohTrigger(trigger,$AA$36))</f>
        <v>#NUM!</v>
      </c>
      <c r="AJ2646" s="90">
        <f>_xll.qlIndexFixing($AA$21,$AE2646,TRUE,_xll.ohTrigger(trigger))</f>
        <v>1.1867810988968342E-2</v>
      </c>
      <c r="AK2646" s="43" t="e">
        <f>_xll.qlIndexFixing($AA$6,$AE2646,TRUE,trigger)</f>
        <v>#NUM!</v>
      </c>
      <c r="AL2646" s="45" t="e">
        <f t="shared" si="57"/>
        <v>#NUM!</v>
      </c>
    </row>
    <row r="2647" spans="30:38" x14ac:dyDescent="0.2">
      <c r="AD2647" s="122" t="s">
        <v>88</v>
      </c>
      <c r="AE2647" s="40">
        <f>_xll.qlInterestRateIndexFixingDate($AA$21,AF2647)</f>
        <v>57956</v>
      </c>
      <c r="AF2647" s="40">
        <f>_xll.qlCalendarAdvance(calendar,$AF2646,AD2647,,,trigger)</f>
        <v>57958</v>
      </c>
      <c r="AG2647" s="40">
        <f>_xll.qlInterestRateIndexMaturity($AA$21,AF2647,)</f>
        <v>58049</v>
      </c>
      <c r="AH2647" s="43" t="e">
        <f>_xll.qlTenorBasisValue(TenorBasis3M,AF2647,_xll.ohTrigger(trigger,$AA$36))</f>
        <v>#NUM!</v>
      </c>
      <c r="AI2647" s="90" t="e">
        <f>_xll.qlTenorBasisForwardRate(TenorBasis3M,AF2647,_xll.ohTrigger(trigger,$AA$36))</f>
        <v>#NUM!</v>
      </c>
      <c r="AJ2647" s="90">
        <f>_xll.qlIndexFixing($AA$21,$AE2647,TRUE,_xll.ohTrigger(trigger))</f>
        <v>1.1861657451237842E-2</v>
      </c>
      <c r="AK2647" s="43" t="e">
        <f>_xll.qlIndexFixing($AA$6,$AE2647,TRUE,trigger)</f>
        <v>#NUM!</v>
      </c>
      <c r="AL2647" s="45" t="e">
        <f t="shared" si="57"/>
        <v>#NUM!</v>
      </c>
    </row>
    <row r="2648" spans="30:38" x14ac:dyDescent="0.2">
      <c r="AD2648" s="122" t="s">
        <v>88</v>
      </c>
      <c r="AE2648" s="40">
        <f>_xll.qlInterestRateIndexFixingDate($AA$21,AF2648)</f>
        <v>57963</v>
      </c>
      <c r="AF2648" s="40">
        <f>_xll.qlCalendarAdvance(calendar,$AF2647,AD2648,,,trigger)</f>
        <v>57965</v>
      </c>
      <c r="AG2648" s="40">
        <f>_xll.qlInterestRateIndexMaturity($AA$21,AF2648,)</f>
        <v>58056</v>
      </c>
      <c r="AH2648" s="43" t="e">
        <f>_xll.qlTenorBasisValue(TenorBasis3M,AF2648,_xll.ohTrigger(trigger,$AA$36))</f>
        <v>#NUM!</v>
      </c>
      <c r="AI2648" s="90" t="e">
        <f>_xll.qlTenorBasisForwardRate(TenorBasis3M,AF2648,_xll.ohTrigger(trigger,$AA$36))</f>
        <v>#NUM!</v>
      </c>
      <c r="AJ2648" s="90">
        <f>_xll.qlIndexFixing($AA$21,$AE2648,TRUE,_xll.ohTrigger(trigger))</f>
        <v>1.1855282876322445E-2</v>
      </c>
      <c r="AK2648" s="43" t="e">
        <f>_xll.qlIndexFixing($AA$6,$AE2648,TRUE,trigger)</f>
        <v>#NUM!</v>
      </c>
      <c r="AL2648" s="45" t="e">
        <f t="shared" si="57"/>
        <v>#NUM!</v>
      </c>
    </row>
    <row r="2649" spans="30:38" x14ac:dyDescent="0.2">
      <c r="AD2649" s="122" t="s">
        <v>88</v>
      </c>
      <c r="AE2649" s="40">
        <f>_xll.qlInterestRateIndexFixingDate($AA$21,AF2649)</f>
        <v>57970</v>
      </c>
      <c r="AF2649" s="40">
        <f>_xll.qlCalendarAdvance(calendar,$AF2648,AD2649,,,trigger)</f>
        <v>57972</v>
      </c>
      <c r="AG2649" s="40">
        <f>_xll.qlInterestRateIndexMaturity($AA$21,AF2649,)</f>
        <v>58063</v>
      </c>
      <c r="AH2649" s="43" t="e">
        <f>_xll.qlTenorBasisValue(TenorBasis3M,AF2649,_xll.ohTrigger(trigger,$AA$36))</f>
        <v>#NUM!</v>
      </c>
      <c r="AI2649" s="90" t="e">
        <f>_xll.qlTenorBasisForwardRate(TenorBasis3M,AF2649,_xll.ohTrigger(trigger,$AA$36))</f>
        <v>#NUM!</v>
      </c>
      <c r="AJ2649" s="90">
        <f>_xll.qlIndexFixing($AA$21,$AE2649,TRUE,_xll.ohTrigger(trigger))</f>
        <v>1.1848945287028647E-2</v>
      </c>
      <c r="AK2649" s="43" t="e">
        <f>_xll.qlIndexFixing($AA$6,$AE2649,TRUE,trigger)</f>
        <v>#NUM!</v>
      </c>
      <c r="AL2649" s="45" t="e">
        <f t="shared" si="57"/>
        <v>#NUM!</v>
      </c>
    </row>
    <row r="2650" spans="30:38" x14ac:dyDescent="0.2">
      <c r="AD2650" s="122" t="s">
        <v>88</v>
      </c>
      <c r="AE2650" s="40">
        <f>_xll.qlInterestRateIndexFixingDate($AA$21,AF2650)</f>
        <v>57977</v>
      </c>
      <c r="AF2650" s="40">
        <f>_xll.qlCalendarAdvance(calendar,$AF2649,AD2650,,,trigger)</f>
        <v>57979</v>
      </c>
      <c r="AG2650" s="40">
        <f>_xll.qlInterestRateIndexMaturity($AA$21,AF2650,)</f>
        <v>58071</v>
      </c>
      <c r="AH2650" s="43" t="e">
        <f>_xll.qlTenorBasisValue(TenorBasis3M,AF2650,_xll.ohTrigger(trigger,$AA$36))</f>
        <v>#NUM!</v>
      </c>
      <c r="AI2650" s="90" t="e">
        <f>_xll.qlTenorBasisForwardRate(TenorBasis3M,AF2650,_xll.ohTrigger(trigger,$AA$36))</f>
        <v>#NUM!</v>
      </c>
      <c r="AJ2650" s="90">
        <f>_xll.qlIndexFixing($AA$21,$AE2650,TRUE,_xll.ohTrigger(trigger))</f>
        <v>1.1842396391832861E-2</v>
      </c>
      <c r="AK2650" s="43" t="e">
        <f>_xll.qlIndexFixing($AA$6,$AE2650,TRUE,trigger)</f>
        <v>#NUM!</v>
      </c>
      <c r="AL2650" s="45" t="e">
        <f t="shared" si="57"/>
        <v>#NUM!</v>
      </c>
    </row>
    <row r="2651" spans="30:38" x14ac:dyDescent="0.2">
      <c r="AD2651" s="122" t="s">
        <v>88</v>
      </c>
      <c r="AE2651" s="40">
        <f>_xll.qlInterestRateIndexFixingDate($AA$21,AF2651)</f>
        <v>57984</v>
      </c>
      <c r="AF2651" s="40">
        <f>_xll.qlCalendarAdvance(calendar,$AF2650,AD2651,,,trigger)</f>
        <v>57986</v>
      </c>
      <c r="AG2651" s="40">
        <f>_xll.qlInterestRateIndexMaturity($AA$21,AF2651,)</f>
        <v>58078</v>
      </c>
      <c r="AH2651" s="43" t="e">
        <f>_xll.qlTenorBasisValue(TenorBasis3M,AF2651,_xll.ohTrigger(trigger,$AA$36))</f>
        <v>#NUM!</v>
      </c>
      <c r="AI2651" s="90" t="e">
        <f>_xll.qlTenorBasisForwardRate(TenorBasis3M,AF2651,_xll.ohTrigger(trigger,$AA$36))</f>
        <v>#NUM!</v>
      </c>
      <c r="AJ2651" s="90">
        <f>_xll.qlIndexFixing($AA$21,$AE2651,TRUE,_xll.ohTrigger(trigger))</f>
        <v>1.1836135209447259E-2</v>
      </c>
      <c r="AK2651" s="43" t="e">
        <f>_xll.qlIndexFixing($AA$6,$AE2651,TRUE,trigger)</f>
        <v>#NUM!</v>
      </c>
      <c r="AL2651" s="45" t="e">
        <f t="shared" si="57"/>
        <v>#NUM!</v>
      </c>
    </row>
    <row r="2652" spans="30:38" x14ac:dyDescent="0.2">
      <c r="AD2652" s="122" t="s">
        <v>88</v>
      </c>
      <c r="AE2652" s="40">
        <f>_xll.qlInterestRateIndexFixingDate($AA$21,AF2652)</f>
        <v>57991</v>
      </c>
      <c r="AF2652" s="40">
        <f>_xll.qlCalendarAdvance(calendar,$AF2651,AD2652,,,trigger)</f>
        <v>57993</v>
      </c>
      <c r="AG2652" s="40">
        <f>_xll.qlInterestRateIndexMaturity($AA$21,AF2652,)</f>
        <v>58085</v>
      </c>
      <c r="AH2652" s="43" t="e">
        <f>_xll.qlTenorBasisValue(TenorBasis3M,AF2652,_xll.ohTrigger(trigger,$AA$36))</f>
        <v>#NUM!</v>
      </c>
      <c r="AI2652" s="90" t="e">
        <f>_xll.qlTenorBasisForwardRate(TenorBasis3M,AF2652,_xll.ohTrigger(trigger,$AA$36))</f>
        <v>#NUM!</v>
      </c>
      <c r="AJ2652" s="90">
        <f>_xll.qlIndexFixing($AA$21,$AE2652,TRUE,_xll.ohTrigger(trigger))</f>
        <v>1.1829911013464292E-2</v>
      </c>
      <c r="AK2652" s="43" t="e">
        <f>_xll.qlIndexFixing($AA$6,$AE2652,TRUE,trigger)</f>
        <v>#NUM!</v>
      </c>
      <c r="AL2652" s="45" t="e">
        <f t="shared" si="57"/>
        <v>#NUM!</v>
      </c>
    </row>
    <row r="2653" spans="30:38" x14ac:dyDescent="0.2">
      <c r="AD2653" s="122" t="s">
        <v>88</v>
      </c>
      <c r="AE2653" s="40">
        <f>_xll.qlInterestRateIndexFixingDate($AA$21,AF2653)</f>
        <v>57998</v>
      </c>
      <c r="AF2653" s="40">
        <f>_xll.qlCalendarAdvance(calendar,$AF2652,AD2653,,,trigger)</f>
        <v>58000</v>
      </c>
      <c r="AG2653" s="40">
        <f>_xll.qlInterestRateIndexMaturity($AA$21,AF2653,)</f>
        <v>58092</v>
      </c>
      <c r="AH2653" s="43" t="e">
        <f>_xll.qlTenorBasisValue(TenorBasis3M,AF2653,_xll.ohTrigger(trigger,$AA$36))</f>
        <v>#NUM!</v>
      </c>
      <c r="AI2653" s="90" t="e">
        <f>_xll.qlTenorBasisForwardRate(TenorBasis3M,AF2653,_xll.ohTrigger(trigger,$AA$36))</f>
        <v>#NUM!</v>
      </c>
      <c r="AJ2653" s="90">
        <f>_xll.qlIndexFixing($AA$21,$AE2653,TRUE,_xll.ohTrigger(trigger))</f>
        <v>1.182372380371019E-2</v>
      </c>
      <c r="AK2653" s="43" t="e">
        <f>_xll.qlIndexFixing($AA$6,$AE2653,TRUE,trigger)</f>
        <v>#NUM!</v>
      </c>
      <c r="AL2653" s="45" t="e">
        <f t="shared" si="57"/>
        <v>#NUM!</v>
      </c>
    </row>
    <row r="2654" spans="30:38" x14ac:dyDescent="0.2">
      <c r="AD2654" s="122" t="s">
        <v>88</v>
      </c>
      <c r="AE2654" s="40">
        <f>_xll.qlInterestRateIndexFixingDate($AA$21,AF2654)</f>
        <v>58005</v>
      </c>
      <c r="AF2654" s="40">
        <f>_xll.qlCalendarAdvance(calendar,$AF2653,AD2654,,,trigger)</f>
        <v>58007</v>
      </c>
      <c r="AG2654" s="40">
        <f>_xll.qlInterestRateIndexMaturity($AA$21,AF2654,)</f>
        <v>58099</v>
      </c>
      <c r="AH2654" s="43" t="e">
        <f>_xll.qlTenorBasisValue(TenorBasis3M,AF2654,_xll.ohTrigger(trigger,$AA$36))</f>
        <v>#NUM!</v>
      </c>
      <c r="AI2654" s="90" t="e">
        <f>_xll.qlTenorBasisForwardRate(TenorBasis3M,AF2654,_xll.ohTrigger(trigger,$AA$36))</f>
        <v>#NUM!</v>
      </c>
      <c r="AJ2654" s="90">
        <f>_xll.qlIndexFixing($AA$21,$AE2654,TRUE,_xll.ohTrigger(trigger))</f>
        <v>1.1817573580008569E-2</v>
      </c>
      <c r="AK2654" s="43" t="e">
        <f>_xll.qlIndexFixing($AA$6,$AE2654,TRUE,trigger)</f>
        <v>#NUM!</v>
      </c>
      <c r="AL2654" s="45" t="e">
        <f t="shared" si="57"/>
        <v>#NUM!</v>
      </c>
    </row>
    <row r="2655" spans="30:38" x14ac:dyDescent="0.2">
      <c r="AD2655" s="122" t="s">
        <v>88</v>
      </c>
      <c r="AE2655" s="40">
        <f>_xll.qlInterestRateIndexFixingDate($AA$21,AF2655)</f>
        <v>58012</v>
      </c>
      <c r="AF2655" s="40">
        <f>_xll.qlCalendarAdvance(calendar,$AF2654,AD2655,,,trigger)</f>
        <v>58014</v>
      </c>
      <c r="AG2655" s="40">
        <f>_xll.qlInterestRateIndexMaturity($AA$21,AF2655,)</f>
        <v>58106</v>
      </c>
      <c r="AH2655" s="43" t="e">
        <f>_xll.qlTenorBasisValue(TenorBasis3M,AF2655,_xll.ohTrigger(trigger,$AA$36))</f>
        <v>#NUM!</v>
      </c>
      <c r="AI2655" s="90" t="e">
        <f>_xll.qlTenorBasisForwardRate(TenorBasis3M,AF2655,_xll.ohTrigger(trigger,$AA$36))</f>
        <v>#NUM!</v>
      </c>
      <c r="AJ2655" s="90">
        <f>_xll.qlIndexFixing($AA$21,$AE2655,TRUE,_xll.ohTrigger(trigger))</f>
        <v>1.1811460342186521E-2</v>
      </c>
      <c r="AK2655" s="43" t="e">
        <f>_xll.qlIndexFixing($AA$6,$AE2655,TRUE,trigger)</f>
        <v>#NUM!</v>
      </c>
      <c r="AL2655" s="45" t="e">
        <f t="shared" si="57"/>
        <v>#NUM!</v>
      </c>
    </row>
    <row r="2656" spans="30:38" x14ac:dyDescent="0.2">
      <c r="AD2656" s="122" t="s">
        <v>88</v>
      </c>
      <c r="AE2656" s="40">
        <f>_xll.qlInterestRateIndexFixingDate($AA$21,AF2656)</f>
        <v>58019</v>
      </c>
      <c r="AF2656" s="40">
        <f>_xll.qlCalendarAdvance(calendar,$AF2655,AD2656,,,trigger)</f>
        <v>58021</v>
      </c>
      <c r="AG2656" s="40">
        <f>_xll.qlInterestRateIndexMaturity($AA$21,AF2656,)</f>
        <v>58113</v>
      </c>
      <c r="AH2656" s="43" t="e">
        <f>_xll.qlTenorBasisValue(TenorBasis3M,AF2656,_xll.ohTrigger(trigger,$AA$36))</f>
        <v>#NUM!</v>
      </c>
      <c r="AI2656" s="90" t="e">
        <f>_xll.qlTenorBasisForwardRate(TenorBasis3M,AF2656,_xll.ohTrigger(trigger,$AA$36))</f>
        <v>#NUM!</v>
      </c>
      <c r="AJ2656" s="90">
        <f>_xll.qlIndexFixing($AA$21,$AE2656,TRUE,_xll.ohTrigger(trigger))</f>
        <v>1.1805384090069411E-2</v>
      </c>
      <c r="AK2656" s="43" t="e">
        <f>_xll.qlIndexFixing($AA$6,$AE2656,TRUE,trigger)</f>
        <v>#NUM!</v>
      </c>
      <c r="AL2656" s="45" t="e">
        <f t="shared" si="57"/>
        <v>#NUM!</v>
      </c>
    </row>
    <row r="2657" spans="30:38" x14ac:dyDescent="0.2">
      <c r="AD2657" s="122" t="s">
        <v>88</v>
      </c>
      <c r="AE2657" s="40">
        <f>_xll.qlInterestRateIndexFixingDate($AA$21,AF2657)</f>
        <v>58026</v>
      </c>
      <c r="AF2657" s="40">
        <f>_xll.qlCalendarAdvance(calendar,$AF2656,AD2657,,,trigger)</f>
        <v>58028</v>
      </c>
      <c r="AG2657" s="40">
        <f>_xll.qlInterestRateIndexMaturity($AA$21,AF2657,)</f>
        <v>58120</v>
      </c>
      <c r="AH2657" s="43" t="e">
        <f>_xll.qlTenorBasisValue(TenorBasis3M,AF2657,_xll.ohTrigger(trigger,$AA$36))</f>
        <v>#NUM!</v>
      </c>
      <c r="AI2657" s="90" t="e">
        <f>_xll.qlTenorBasisForwardRate(TenorBasis3M,AF2657,_xll.ohTrigger(trigger,$AA$36))</f>
        <v>#NUM!</v>
      </c>
      <c r="AJ2657" s="90">
        <f>_xll.qlIndexFixing($AA$21,$AE2657,TRUE,_xll.ohTrigger(trigger))</f>
        <v>1.1799344823487802E-2</v>
      </c>
      <c r="AK2657" s="43" t="e">
        <f>_xll.qlIndexFixing($AA$6,$AE2657,TRUE,trigger)</f>
        <v>#NUM!</v>
      </c>
      <c r="AL2657" s="45" t="e">
        <f t="shared" si="57"/>
        <v>#NUM!</v>
      </c>
    </row>
    <row r="2658" spans="30:38" x14ac:dyDescent="0.2">
      <c r="AD2658" s="122" t="s">
        <v>88</v>
      </c>
      <c r="AE2658" s="40">
        <f>_xll.qlInterestRateIndexFixingDate($AA$21,AF2658)</f>
        <v>58033</v>
      </c>
      <c r="AF2658" s="40">
        <f>_xll.qlCalendarAdvance(calendar,$AF2657,AD2658,,,trigger)</f>
        <v>58035</v>
      </c>
      <c r="AG2658" s="40">
        <f>_xll.qlInterestRateIndexMaturity($AA$21,AF2658,)</f>
        <v>58127</v>
      </c>
      <c r="AH2658" s="43" t="e">
        <f>_xll.qlTenorBasisValue(TenorBasis3M,AF2658,_xll.ohTrigger(trigger,$AA$36))</f>
        <v>#NUM!</v>
      </c>
      <c r="AI2658" s="90" t="e">
        <f>_xll.qlTenorBasisForwardRate(TenorBasis3M,AF2658,_xll.ohTrigger(trigger,$AA$36))</f>
        <v>#NUM!</v>
      </c>
      <c r="AJ2658" s="90">
        <f>_xll.qlIndexFixing($AA$21,$AE2658,TRUE,_xll.ohTrigger(trigger))</f>
        <v>1.1793342542270531E-2</v>
      </c>
      <c r="AK2658" s="43" t="e">
        <f>_xll.qlIndexFixing($AA$6,$AE2658,TRUE,trigger)</f>
        <v>#NUM!</v>
      </c>
      <c r="AL2658" s="45" t="e">
        <f t="shared" si="57"/>
        <v>#NUM!</v>
      </c>
    </row>
    <row r="2659" spans="30:38" x14ac:dyDescent="0.2">
      <c r="AD2659" s="122" t="s">
        <v>88</v>
      </c>
      <c r="AE2659" s="40">
        <f>_xll.qlInterestRateIndexFixingDate($AA$21,AF2659)</f>
        <v>58040</v>
      </c>
      <c r="AF2659" s="40">
        <f>_xll.qlCalendarAdvance(calendar,$AF2658,AD2659,,,trigger)</f>
        <v>58042</v>
      </c>
      <c r="AG2659" s="40">
        <f>_xll.qlInterestRateIndexMaturity($AA$21,AF2659,)</f>
        <v>58134</v>
      </c>
      <c r="AH2659" s="43" t="e">
        <f>_xll.qlTenorBasisValue(TenorBasis3M,AF2659,_xll.ohTrigger(trigger,$AA$36))</f>
        <v>#NUM!</v>
      </c>
      <c r="AI2659" s="90" t="e">
        <f>_xll.qlTenorBasisForwardRate(TenorBasis3M,AF2659,_xll.ohTrigger(trigger,$AA$36))</f>
        <v>#NUM!</v>
      </c>
      <c r="AJ2659" s="90">
        <f>_xll.qlIndexFixing($AA$21,$AE2659,TRUE,_xll.ohTrigger(trigger))</f>
        <v>1.1787377246246428E-2</v>
      </c>
      <c r="AK2659" s="43" t="e">
        <f>_xll.qlIndexFixing($AA$6,$AE2659,TRUE,trigger)</f>
        <v>#NUM!</v>
      </c>
      <c r="AL2659" s="45" t="e">
        <f t="shared" si="57"/>
        <v>#NUM!</v>
      </c>
    </row>
    <row r="2660" spans="30:38" x14ac:dyDescent="0.2">
      <c r="AD2660" s="122" t="s">
        <v>88</v>
      </c>
      <c r="AE2660" s="40">
        <f>_xll.qlInterestRateIndexFixingDate($AA$21,AF2660)</f>
        <v>58047</v>
      </c>
      <c r="AF2660" s="40">
        <f>_xll.qlCalendarAdvance(calendar,$AF2659,AD2660,,,trigger)</f>
        <v>58049</v>
      </c>
      <c r="AG2660" s="40">
        <f>_xll.qlInterestRateIndexMaturity($AA$21,AF2660,)</f>
        <v>58139</v>
      </c>
      <c r="AH2660" s="43" t="e">
        <f>_xll.qlTenorBasisValue(TenorBasis3M,AF2660,_xll.ohTrigger(trigger,$AA$36))</f>
        <v>#NUM!</v>
      </c>
      <c r="AI2660" s="90" t="e">
        <f>_xll.qlTenorBasisForwardRate(TenorBasis3M,AF2660,_xll.ohTrigger(trigger,$AA$36))</f>
        <v>#NUM!</v>
      </c>
      <c r="AJ2660" s="90">
        <f>_xll.qlIndexFixing($AA$21,$AE2660,TRUE,_xll.ohTrigger(trigger))</f>
        <v>1.1781896905197264E-2</v>
      </c>
      <c r="AK2660" s="43" t="e">
        <f>_xll.qlIndexFixing($AA$6,$AE2660,TRUE,trigger)</f>
        <v>#NUM!</v>
      </c>
      <c r="AL2660" s="45" t="e">
        <f t="shared" si="57"/>
        <v>#NUM!</v>
      </c>
    </row>
    <row r="2661" spans="30:38" x14ac:dyDescent="0.2">
      <c r="AD2661" s="122" t="s">
        <v>88</v>
      </c>
      <c r="AE2661" s="40">
        <f>_xll.qlInterestRateIndexFixingDate($AA$21,AF2661)</f>
        <v>58054</v>
      </c>
      <c r="AF2661" s="40">
        <f>_xll.qlCalendarAdvance(calendar,$AF2660,AD2661,,,trigger)</f>
        <v>58056</v>
      </c>
      <c r="AG2661" s="40">
        <f>_xll.qlInterestRateIndexMaturity($AA$21,AF2661,)</f>
        <v>58146</v>
      </c>
      <c r="AH2661" s="43" t="e">
        <f>_xll.qlTenorBasisValue(TenorBasis3M,AF2661,_xll.ohTrigger(trigger,$AA$36))</f>
        <v>#NUM!</v>
      </c>
      <c r="AI2661" s="90" t="e">
        <f>_xll.qlTenorBasisForwardRate(TenorBasis3M,AF2661,_xll.ohTrigger(trigger,$AA$36))</f>
        <v>#NUM!</v>
      </c>
      <c r="AJ2661" s="90">
        <f>_xll.qlIndexFixing($AA$21,$AE2661,TRUE,_xll.ohTrigger(trigger))</f>
        <v>1.1776000680819187E-2</v>
      </c>
      <c r="AK2661" s="43" t="e">
        <f>_xll.qlIndexFixing($AA$6,$AE2661,TRUE,trigger)</f>
        <v>#NUM!</v>
      </c>
      <c r="AL2661" s="45" t="e">
        <f t="shared" si="57"/>
        <v>#NUM!</v>
      </c>
    </row>
    <row r="2662" spans="30:38" x14ac:dyDescent="0.2">
      <c r="AD2662" s="122" t="s">
        <v>88</v>
      </c>
      <c r="AE2662" s="40">
        <f>_xll.qlInterestRateIndexFixingDate($AA$21,AF2662)</f>
        <v>58061</v>
      </c>
      <c r="AF2662" s="40">
        <f>_xll.qlCalendarAdvance(calendar,$AF2661,AD2662,,,trigger)</f>
        <v>58063</v>
      </c>
      <c r="AG2662" s="40">
        <f>_xll.qlInterestRateIndexMaturity($AA$21,AF2662,)</f>
        <v>58153</v>
      </c>
      <c r="AH2662" s="43" t="e">
        <f>_xll.qlTenorBasisValue(TenorBasis3M,AF2662,_xll.ohTrigger(trigger,$AA$36))</f>
        <v>#NUM!</v>
      </c>
      <c r="AI2662" s="90" t="e">
        <f>_xll.qlTenorBasisForwardRate(TenorBasis3M,AF2662,_xll.ohTrigger(trigger,$AA$36))</f>
        <v>#NUM!</v>
      </c>
      <c r="AJ2662" s="90">
        <f>_xll.qlIndexFixing($AA$21,$AE2662,TRUE,_xll.ohTrigger(trigger))</f>
        <v>1.1770141438550041E-2</v>
      </c>
      <c r="AK2662" s="43" t="e">
        <f>_xll.qlIndexFixing($AA$6,$AE2662,TRUE,trigger)</f>
        <v>#NUM!</v>
      </c>
      <c r="AL2662" s="45" t="e">
        <f t="shared" si="57"/>
        <v>#NUM!</v>
      </c>
    </row>
    <row r="2663" spans="30:38" x14ac:dyDescent="0.2">
      <c r="AD2663" s="122" t="s">
        <v>88</v>
      </c>
      <c r="AE2663" s="40">
        <f>_xll.qlInterestRateIndexFixingDate($AA$21,AF2663)</f>
        <v>58067</v>
      </c>
      <c r="AF2663" s="40">
        <f>_xll.qlCalendarAdvance(calendar,$AF2662,AD2663,,,trigger)</f>
        <v>58071</v>
      </c>
      <c r="AG2663" s="40">
        <f>_xll.qlInterestRateIndexMaturity($AA$21,AF2663,)</f>
        <v>58161</v>
      </c>
      <c r="AH2663" s="43" t="e">
        <f>_xll.qlTenorBasisValue(TenorBasis3M,AF2663,_xll.ohTrigger(trigger,$AA$36))</f>
        <v>#NUM!</v>
      </c>
      <c r="AI2663" s="90" t="e">
        <f>_xll.qlTenorBasisForwardRate(TenorBasis3M,AF2663,_xll.ohTrigger(trigger,$AA$36))</f>
        <v>#NUM!</v>
      </c>
      <c r="AJ2663" s="90">
        <f>_xll.qlIndexFixing($AA$21,$AE2663,TRUE,_xll.ohTrigger(trigger))</f>
        <v>1.1763490445675373E-2</v>
      </c>
      <c r="AK2663" s="43" t="e">
        <f>_xll.qlIndexFixing($AA$6,$AE2663,TRUE,trigger)</f>
        <v>#NUM!</v>
      </c>
      <c r="AL2663" s="45" t="e">
        <f t="shared" si="57"/>
        <v>#NUM!</v>
      </c>
    </row>
    <row r="2664" spans="30:38" x14ac:dyDescent="0.2">
      <c r="AD2664" s="122" t="s">
        <v>88</v>
      </c>
      <c r="AE2664" s="40">
        <f>_xll.qlInterestRateIndexFixingDate($AA$21,AF2664)</f>
        <v>58075</v>
      </c>
      <c r="AF2664" s="40">
        <f>_xll.qlCalendarAdvance(calendar,$AF2663,AD2664,,,trigger)</f>
        <v>58078</v>
      </c>
      <c r="AG2664" s="40">
        <f>_xll.qlInterestRateIndexMaturity($AA$21,AF2664,)</f>
        <v>58168</v>
      </c>
      <c r="AH2664" s="43" t="e">
        <f>_xll.qlTenorBasisValue(TenorBasis3M,AF2664,_xll.ohTrigger(trigger,$AA$36))</f>
        <v>#NUM!</v>
      </c>
      <c r="AI2664" s="90" t="e">
        <f>_xll.qlTenorBasisForwardRate(TenorBasis3M,AF2664,_xll.ohTrigger(trigger,$AA$36))</f>
        <v>#NUM!</v>
      </c>
      <c r="AJ2664" s="90">
        <f>_xll.qlIndexFixing($AA$21,$AE2664,TRUE,_xll.ohTrigger(trigger))</f>
        <v>1.175771045023577E-2</v>
      </c>
      <c r="AK2664" s="43" t="e">
        <f>_xll.qlIndexFixing($AA$6,$AE2664,TRUE,trigger)</f>
        <v>#NUM!</v>
      </c>
      <c r="AL2664" s="45" t="e">
        <f t="shared" si="57"/>
        <v>#NUM!</v>
      </c>
    </row>
    <row r="2665" spans="30:38" x14ac:dyDescent="0.2">
      <c r="AD2665" s="122" t="s">
        <v>88</v>
      </c>
      <c r="AE2665" s="40">
        <f>_xll.qlInterestRateIndexFixingDate($AA$21,AF2665)</f>
        <v>58083</v>
      </c>
      <c r="AF2665" s="40">
        <f>_xll.qlCalendarAdvance(calendar,$AF2664,AD2665,,,trigger)</f>
        <v>58085</v>
      </c>
      <c r="AG2665" s="40">
        <f>_xll.qlInterestRateIndexMaturity($AA$21,AF2665,)</f>
        <v>58175</v>
      </c>
      <c r="AH2665" s="43" t="e">
        <f>_xll.qlTenorBasisValue(TenorBasis3M,AF2665,_xll.ohTrigger(trigger,$AA$36))</f>
        <v>#NUM!</v>
      </c>
      <c r="AI2665" s="90" t="e">
        <f>_xll.qlTenorBasisForwardRate(TenorBasis3M,AF2665,_xll.ohTrigger(trigger,$AA$36))</f>
        <v>#NUM!</v>
      </c>
      <c r="AJ2665" s="90">
        <f>_xll.qlIndexFixing($AA$21,$AE2665,TRUE,_xll.ohTrigger(trigger))</f>
        <v>1.1751967436397059E-2</v>
      </c>
      <c r="AK2665" s="43" t="e">
        <f>_xll.qlIndexFixing($AA$6,$AE2665,TRUE,trigger)</f>
        <v>#NUM!</v>
      </c>
      <c r="AL2665" s="45" t="e">
        <f t="shared" si="57"/>
        <v>#NUM!</v>
      </c>
    </row>
    <row r="2666" spans="30:38" x14ac:dyDescent="0.2">
      <c r="AD2666" s="122" t="s">
        <v>88</v>
      </c>
      <c r="AE2666" s="40">
        <f>_xll.qlInterestRateIndexFixingDate($AA$21,AF2666)</f>
        <v>58090</v>
      </c>
      <c r="AF2666" s="40">
        <f>_xll.qlCalendarAdvance(calendar,$AF2665,AD2666,,,trigger)</f>
        <v>58092</v>
      </c>
      <c r="AG2666" s="40">
        <f>_xll.qlInterestRateIndexMaturity($AA$21,AF2666,)</f>
        <v>58182</v>
      </c>
      <c r="AH2666" s="43" t="e">
        <f>_xll.qlTenorBasisValue(TenorBasis3M,AF2666,_xll.ohTrigger(trigger,$AA$36))</f>
        <v>#NUM!</v>
      </c>
      <c r="AI2666" s="90" t="e">
        <f>_xll.qlTenorBasisForwardRate(TenorBasis3M,AF2666,_xll.ohTrigger(trigger,$AA$36))</f>
        <v>#NUM!</v>
      </c>
      <c r="AJ2666" s="90">
        <f>_xll.qlIndexFixing($AA$21,$AE2666,TRUE,_xll.ohTrigger(trigger))</f>
        <v>1.1746261404001146E-2</v>
      </c>
      <c r="AK2666" s="43" t="e">
        <f>_xll.qlIndexFixing($AA$6,$AE2666,TRUE,trigger)</f>
        <v>#NUM!</v>
      </c>
      <c r="AL2666" s="45" t="e">
        <f t="shared" si="57"/>
        <v>#NUM!</v>
      </c>
    </row>
    <row r="2667" spans="30:38" x14ac:dyDescent="0.2">
      <c r="AD2667" s="122" t="s">
        <v>88</v>
      </c>
      <c r="AE2667" s="40">
        <f>_xll.qlInterestRateIndexFixingDate($AA$21,AF2667)</f>
        <v>58097</v>
      </c>
      <c r="AF2667" s="40">
        <f>_xll.qlCalendarAdvance(calendar,$AF2666,AD2667,,,trigger)</f>
        <v>58099</v>
      </c>
      <c r="AG2667" s="40">
        <f>_xll.qlInterestRateIndexMaturity($AA$21,AF2667,)</f>
        <v>58189</v>
      </c>
      <c r="AH2667" s="43" t="e">
        <f>_xll.qlTenorBasisValue(TenorBasis3M,AF2667,_xll.ohTrigger(trigger,$AA$36))</f>
        <v>#NUM!</v>
      </c>
      <c r="AI2667" s="90" t="e">
        <f>_xll.qlTenorBasisForwardRate(TenorBasis3M,AF2667,_xll.ohTrigger(trigger,$AA$36))</f>
        <v>#NUM!</v>
      </c>
      <c r="AJ2667" s="90">
        <f>_xll.qlIndexFixing($AA$21,$AE2667,TRUE,_xll.ohTrigger(trigger))</f>
        <v>1.1740592352889934E-2</v>
      </c>
      <c r="AK2667" s="43" t="e">
        <f>_xll.qlIndexFixing($AA$6,$AE2667,TRUE,trigger)</f>
        <v>#NUM!</v>
      </c>
      <c r="AL2667" s="45" t="e">
        <f t="shared" si="57"/>
        <v>#NUM!</v>
      </c>
    </row>
    <row r="2668" spans="30:38" x14ac:dyDescent="0.2">
      <c r="AD2668" s="122" t="s">
        <v>88</v>
      </c>
      <c r="AE2668" s="40">
        <f>_xll.qlInterestRateIndexFixingDate($AA$21,AF2668)</f>
        <v>58104</v>
      </c>
      <c r="AF2668" s="40">
        <f>_xll.qlCalendarAdvance(calendar,$AF2667,AD2668,,,trigger)</f>
        <v>58106</v>
      </c>
      <c r="AG2668" s="40">
        <f>_xll.qlInterestRateIndexMaturity($AA$21,AF2668,)</f>
        <v>58195</v>
      </c>
      <c r="AH2668" s="43" t="e">
        <f>_xll.qlTenorBasisValue(TenorBasis3M,AF2668,_xll.ohTrigger(trigger,$AA$36))</f>
        <v>#NUM!</v>
      </c>
      <c r="AI2668" s="90" t="e">
        <f>_xll.qlTenorBasisForwardRate(TenorBasis3M,AF2668,_xll.ohTrigger(trigger,$AA$36))</f>
        <v>#NUM!</v>
      </c>
      <c r="AJ2668" s="90">
        <f>_xll.qlIndexFixing($AA$21,$AE2668,TRUE,_xll.ohTrigger(trigger))</f>
        <v>1.1735164632559379E-2</v>
      </c>
      <c r="AK2668" s="43" t="e">
        <f>_xll.qlIndexFixing($AA$6,$AE2668,TRUE,trigger)</f>
        <v>#NUM!</v>
      </c>
      <c r="AL2668" s="45" t="e">
        <f t="shared" si="57"/>
        <v>#NUM!</v>
      </c>
    </row>
    <row r="2669" spans="30:38" x14ac:dyDescent="0.2">
      <c r="AD2669" s="122" t="s">
        <v>88</v>
      </c>
      <c r="AE2669" s="40">
        <f>_xll.qlInterestRateIndexFixingDate($AA$21,AF2669)</f>
        <v>58111</v>
      </c>
      <c r="AF2669" s="40">
        <f>_xll.qlCalendarAdvance(calendar,$AF2668,AD2669,,,trigger)</f>
        <v>58113</v>
      </c>
      <c r="AG2669" s="40">
        <f>_xll.qlInterestRateIndexMaturity($AA$21,AF2669,)</f>
        <v>58202</v>
      </c>
      <c r="AH2669" s="43" t="e">
        <f>_xll.qlTenorBasisValue(TenorBasis3M,AF2669,_xll.ohTrigger(trigger,$AA$36))</f>
        <v>#NUM!</v>
      </c>
      <c r="AI2669" s="90" t="e">
        <f>_xll.qlTenorBasisForwardRate(TenorBasis3M,AF2669,_xll.ohTrigger(trigger,$AA$36))</f>
        <v>#NUM!</v>
      </c>
      <c r="AJ2669" s="90">
        <f>_xll.qlIndexFixing($AA$21,$AE2669,TRUE,_xll.ohTrigger(trigger))</f>
        <v>1.1729567084228013E-2</v>
      </c>
      <c r="AK2669" s="43" t="e">
        <f>_xll.qlIndexFixing($AA$6,$AE2669,TRUE,trigger)</f>
        <v>#NUM!</v>
      </c>
      <c r="AL2669" s="45" t="e">
        <f t="shared" si="57"/>
        <v>#NUM!</v>
      </c>
    </row>
    <row r="2670" spans="30:38" x14ac:dyDescent="0.2">
      <c r="AD2670" s="122" t="s">
        <v>88</v>
      </c>
      <c r="AE2670" s="40">
        <f>_xll.qlInterestRateIndexFixingDate($AA$21,AF2670)</f>
        <v>58118</v>
      </c>
      <c r="AF2670" s="40">
        <f>_xll.qlCalendarAdvance(calendar,$AF2669,AD2670,,,trigger)</f>
        <v>58120</v>
      </c>
      <c r="AG2670" s="40">
        <f>_xll.qlInterestRateIndexMaturity($AA$21,AF2670,)</f>
        <v>58209</v>
      </c>
      <c r="AH2670" s="43" t="e">
        <f>_xll.qlTenorBasisValue(TenorBasis3M,AF2670,_xll.ohTrigger(trigger,$AA$36))</f>
        <v>#NUM!</v>
      </c>
      <c r="AI2670" s="90" t="e">
        <f>_xll.qlTenorBasisForwardRate(TenorBasis3M,AF2670,_xll.ohTrigger(trigger,$AA$36))</f>
        <v>#NUM!</v>
      </c>
      <c r="AJ2670" s="90">
        <f>_xll.qlIndexFixing($AA$21,$AE2670,TRUE,_xll.ohTrigger(trigger))</f>
        <v>1.1724006515437875E-2</v>
      </c>
      <c r="AK2670" s="43" t="e">
        <f>_xll.qlIndexFixing($AA$6,$AE2670,TRUE,trigger)</f>
        <v>#NUM!</v>
      </c>
      <c r="AL2670" s="45" t="e">
        <f t="shared" si="57"/>
        <v>#NUM!</v>
      </c>
    </row>
    <row r="2671" spans="30:38" x14ac:dyDescent="0.2">
      <c r="AD2671" s="122" t="s">
        <v>88</v>
      </c>
      <c r="AE2671" s="40">
        <f>_xll.qlInterestRateIndexFixingDate($AA$21,AF2671)</f>
        <v>58125</v>
      </c>
      <c r="AF2671" s="40">
        <f>_xll.qlCalendarAdvance(calendar,$AF2670,AD2671,,,trigger)</f>
        <v>58127</v>
      </c>
      <c r="AG2671" s="40">
        <f>_xll.qlInterestRateIndexMaturity($AA$21,AF2671,)</f>
        <v>58216</v>
      </c>
      <c r="AH2671" s="43" t="e">
        <f>_xll.qlTenorBasisValue(TenorBasis3M,AF2671,_xll.ohTrigger(trigger,$AA$36))</f>
        <v>#NUM!</v>
      </c>
      <c r="AI2671" s="90" t="e">
        <f>_xll.qlTenorBasisForwardRate(TenorBasis3M,AF2671,_xll.ohTrigger(trigger,$AA$36))</f>
        <v>#NUM!</v>
      </c>
      <c r="AJ2671" s="90">
        <f>_xll.qlIndexFixing($AA$21,$AE2671,TRUE,_xll.ohTrigger(trigger))</f>
        <v>1.1718482926034481E-2</v>
      </c>
      <c r="AK2671" s="43" t="e">
        <f>_xll.qlIndexFixing($AA$6,$AE2671,TRUE,trigger)</f>
        <v>#NUM!</v>
      </c>
      <c r="AL2671" s="45" t="e">
        <f t="shared" si="57"/>
        <v>#NUM!</v>
      </c>
    </row>
    <row r="2672" spans="30:38" x14ac:dyDescent="0.2">
      <c r="AD2672" s="122" t="s">
        <v>88</v>
      </c>
      <c r="AE2672" s="40">
        <f>_xll.qlInterestRateIndexFixingDate($AA$21,AF2672)</f>
        <v>58132</v>
      </c>
      <c r="AF2672" s="40">
        <f>_xll.qlCalendarAdvance(calendar,$AF2671,AD2672,,,trigger)</f>
        <v>58134</v>
      </c>
      <c r="AG2672" s="40">
        <f>_xll.qlInterestRateIndexMaturity($AA$21,AF2672,)</f>
        <v>58225</v>
      </c>
      <c r="AH2672" s="43" t="e">
        <f>_xll.qlTenorBasisValue(TenorBasis3M,AF2672,_xll.ohTrigger(trigger,$AA$36))</f>
        <v>#NUM!</v>
      </c>
      <c r="AI2672" s="90" t="e">
        <f>_xll.qlTenorBasisForwardRate(TenorBasis3M,AF2672,_xll.ohTrigger(trigger,$AA$36))</f>
        <v>#NUM!</v>
      </c>
      <c r="AJ2672" s="90">
        <f>_xll.qlIndexFixing($AA$21,$AE2672,TRUE,_xll.ohTrigger(trigger))</f>
        <v>1.1712607537152954E-2</v>
      </c>
      <c r="AK2672" s="43" t="e">
        <f>_xll.qlIndexFixing($AA$6,$AE2672,TRUE,trigger)</f>
        <v>#NUM!</v>
      </c>
      <c r="AL2672" s="45" t="e">
        <f t="shared" si="57"/>
        <v>#NUM!</v>
      </c>
    </row>
    <row r="2673" spans="30:38" x14ac:dyDescent="0.2">
      <c r="AD2673" s="122" t="s">
        <v>88</v>
      </c>
      <c r="AE2673" s="40">
        <f>_xll.qlInterestRateIndexFixingDate($AA$21,AF2673)</f>
        <v>58139</v>
      </c>
      <c r="AF2673" s="40">
        <f>_xll.qlCalendarAdvance(calendar,$AF2672,AD2673,,,trigger)</f>
        <v>58141</v>
      </c>
      <c r="AG2673" s="40">
        <f>_xll.qlInterestRateIndexMaturity($AA$21,AF2673,)</f>
        <v>58235</v>
      </c>
      <c r="AH2673" s="43" t="e">
        <f>_xll.qlTenorBasisValue(TenorBasis3M,AF2673,_xll.ohTrigger(trigger,$AA$36))</f>
        <v>#NUM!</v>
      </c>
      <c r="AI2673" s="90" t="e">
        <f>_xll.qlTenorBasisForwardRate(TenorBasis3M,AF2673,_xll.ohTrigger(trigger,$AA$36))</f>
        <v>#NUM!</v>
      </c>
      <c r="AJ2673" s="90">
        <f>_xll.qlIndexFixing($AA$21,$AE2673,TRUE,_xll.ohTrigger(trigger))</f>
        <v>1.1706588792229373E-2</v>
      </c>
      <c r="AK2673" s="43" t="e">
        <f>_xll.qlIndexFixing($AA$6,$AE2673,TRUE,trigger)</f>
        <v>#NUM!</v>
      </c>
      <c r="AL2673" s="45" t="e">
        <f t="shared" si="57"/>
        <v>#NUM!</v>
      </c>
    </row>
    <row r="2674" spans="30:38" x14ac:dyDescent="0.2">
      <c r="AD2674" s="122" t="s">
        <v>88</v>
      </c>
      <c r="AE2674" s="40">
        <f>_xll.qlInterestRateIndexFixingDate($AA$21,AF2674)</f>
        <v>58146</v>
      </c>
      <c r="AF2674" s="40">
        <f>_xll.qlCalendarAdvance(calendar,$AF2673,AD2674,,,trigger)</f>
        <v>58148</v>
      </c>
      <c r="AG2674" s="40">
        <f>_xll.qlInterestRateIndexMaturity($AA$21,AF2674,)</f>
        <v>58242</v>
      </c>
      <c r="AH2674" s="43" t="e">
        <f>_xll.qlTenorBasisValue(TenorBasis3M,AF2674,_xll.ohTrigger(trigger,$AA$36))</f>
        <v>#NUM!</v>
      </c>
      <c r="AI2674" s="90" t="e">
        <f>_xll.qlTenorBasisForwardRate(TenorBasis3M,AF2674,_xll.ohTrigger(trigger,$AA$36))</f>
        <v>#NUM!</v>
      </c>
      <c r="AJ2674" s="90">
        <f>_xll.qlIndexFixing($AA$21,$AE2674,TRUE,_xll.ohTrigger(trigger))</f>
        <v>1.1701188470341828E-2</v>
      </c>
      <c r="AK2674" s="43" t="e">
        <f>_xll.qlIndexFixing($AA$6,$AE2674,TRUE,trigger)</f>
        <v>#NUM!</v>
      </c>
      <c r="AL2674" s="45" t="e">
        <f t="shared" si="57"/>
        <v>#NUM!</v>
      </c>
    </row>
    <row r="2675" spans="30:38" x14ac:dyDescent="0.2">
      <c r="AD2675" s="122" t="s">
        <v>88</v>
      </c>
      <c r="AE2675" s="40">
        <f>_xll.qlInterestRateIndexFixingDate($AA$21,AF2675)</f>
        <v>58153</v>
      </c>
      <c r="AF2675" s="40">
        <f>_xll.qlCalendarAdvance(calendar,$AF2674,AD2675,,,trigger)</f>
        <v>58155</v>
      </c>
      <c r="AG2675" s="40">
        <f>_xll.qlInterestRateIndexMaturity($AA$21,AF2675,)</f>
        <v>58249</v>
      </c>
      <c r="AH2675" s="43" t="e">
        <f>_xll.qlTenorBasisValue(TenorBasis3M,AF2675,_xll.ohTrigger(trigger,$AA$36))</f>
        <v>#NUM!</v>
      </c>
      <c r="AI2675" s="90" t="e">
        <f>_xll.qlTenorBasisForwardRate(TenorBasis3M,AF2675,_xll.ohTrigger(trigger,$AA$36))</f>
        <v>#NUM!</v>
      </c>
      <c r="AJ2675" s="90">
        <f>_xll.qlIndexFixing($AA$21,$AE2675,TRUE,_xll.ohTrigger(trigger))</f>
        <v>1.169582513359519E-2</v>
      </c>
      <c r="AK2675" s="43" t="e">
        <f>_xll.qlIndexFixing($AA$6,$AE2675,TRUE,trigger)</f>
        <v>#NUM!</v>
      </c>
      <c r="AL2675" s="45" t="e">
        <f t="shared" si="57"/>
        <v>#NUM!</v>
      </c>
    </row>
    <row r="2676" spans="30:38" x14ac:dyDescent="0.2">
      <c r="AD2676" s="122" t="s">
        <v>88</v>
      </c>
      <c r="AE2676" s="40">
        <f>_xll.qlInterestRateIndexFixingDate($AA$21,AF2676)</f>
        <v>58160</v>
      </c>
      <c r="AF2676" s="40">
        <f>_xll.qlCalendarAdvance(calendar,$AF2675,AD2676,,,trigger)</f>
        <v>58166</v>
      </c>
      <c r="AG2676" s="40">
        <f>_xll.qlInterestRateIndexMaturity($AA$21,AF2676,)</f>
        <v>58257</v>
      </c>
      <c r="AH2676" s="43" t="e">
        <f>_xll.qlTenorBasisValue(TenorBasis3M,AF2676,_xll.ohTrigger(trigger,$AA$36))</f>
        <v>#NUM!</v>
      </c>
      <c r="AI2676" s="90" t="e">
        <f>_xll.qlTenorBasisForwardRate(TenorBasis3M,AF2676,_xll.ohTrigger(trigger,$AA$36))</f>
        <v>#NUM!</v>
      </c>
      <c r="AJ2676" s="90">
        <f>_xll.qlIndexFixing($AA$21,$AE2676,TRUE,_xll.ohTrigger(trigger))</f>
        <v>1.168801935922319E-2</v>
      </c>
      <c r="AK2676" s="43" t="e">
        <f>_xll.qlIndexFixing($AA$6,$AE2676,TRUE,trigger)</f>
        <v>#NUM!</v>
      </c>
      <c r="AL2676" s="45" t="e">
        <f t="shared" si="57"/>
        <v>#NUM!</v>
      </c>
    </row>
    <row r="2677" spans="30:38" x14ac:dyDescent="0.2">
      <c r="AD2677" s="122" t="s">
        <v>88</v>
      </c>
      <c r="AE2677" s="40">
        <f>_xll.qlInterestRateIndexFixingDate($AA$21,AF2677)</f>
        <v>58169</v>
      </c>
      <c r="AF2677" s="40">
        <f>_xll.qlCalendarAdvance(calendar,$AF2676,AD2677,,,trigger)</f>
        <v>58173</v>
      </c>
      <c r="AG2677" s="40">
        <f>_xll.qlInterestRateIndexMaturity($AA$21,AF2677,)</f>
        <v>58264</v>
      </c>
      <c r="AH2677" s="43" t="e">
        <f>_xll.qlTenorBasisValue(TenorBasis3M,AF2677,_xll.ohTrigger(trigger,$AA$36))</f>
        <v>#NUM!</v>
      </c>
      <c r="AI2677" s="90" t="e">
        <f>_xll.qlTenorBasisForwardRate(TenorBasis3M,AF2677,_xll.ohTrigger(trigger,$AA$36))</f>
        <v>#NUM!</v>
      </c>
      <c r="AJ2677" s="90">
        <f>_xll.qlIndexFixing($AA$21,$AE2677,TRUE,_xll.ohTrigger(trigger))</f>
        <v>1.1682743714147228E-2</v>
      </c>
      <c r="AK2677" s="43" t="e">
        <f>_xll.qlIndexFixing($AA$6,$AE2677,TRUE,trigger)</f>
        <v>#NUM!</v>
      </c>
      <c r="AL2677" s="45" t="e">
        <f t="shared" si="57"/>
        <v>#NUM!</v>
      </c>
    </row>
    <row r="2678" spans="30:38" x14ac:dyDescent="0.2">
      <c r="AD2678" s="122" t="s">
        <v>88</v>
      </c>
      <c r="AE2678" s="40">
        <f>_xll.qlInterestRateIndexFixingDate($AA$21,AF2678)</f>
        <v>58176</v>
      </c>
      <c r="AF2678" s="40">
        <f>_xll.qlCalendarAdvance(calendar,$AF2677,AD2678,,,trigger)</f>
        <v>58180</v>
      </c>
      <c r="AG2678" s="40">
        <f>_xll.qlInterestRateIndexMaturity($AA$21,AF2678,)</f>
        <v>58271</v>
      </c>
      <c r="AH2678" s="43" t="e">
        <f>_xll.qlTenorBasisValue(TenorBasis3M,AF2678,_xll.ohTrigger(trigger,$AA$36))</f>
        <v>#NUM!</v>
      </c>
      <c r="AI2678" s="90" t="e">
        <f>_xll.qlTenorBasisForwardRate(TenorBasis3M,AF2678,_xll.ohTrigger(trigger,$AA$36))</f>
        <v>#NUM!</v>
      </c>
      <c r="AJ2678" s="90">
        <f>_xll.qlIndexFixing($AA$21,$AE2678,TRUE,_xll.ohTrigger(trigger))</f>
        <v>1.1677505049867714E-2</v>
      </c>
      <c r="AK2678" s="43" t="e">
        <f>_xll.qlIndexFixing($AA$6,$AE2678,TRUE,trigger)</f>
        <v>#NUM!</v>
      </c>
      <c r="AL2678" s="45" t="e">
        <f t="shared" si="57"/>
        <v>#NUM!</v>
      </c>
    </row>
    <row r="2679" spans="30:38" x14ac:dyDescent="0.2">
      <c r="AD2679" s="122" t="s">
        <v>88</v>
      </c>
      <c r="AE2679" s="40">
        <f>_xll.qlInterestRateIndexFixingDate($AA$21,AF2679)</f>
        <v>58183</v>
      </c>
      <c r="AF2679" s="40">
        <f>_xll.qlCalendarAdvance(calendar,$AF2678,AD2679,,,trigger)</f>
        <v>58187</v>
      </c>
      <c r="AG2679" s="40">
        <f>_xll.qlInterestRateIndexMaturity($AA$21,AF2679,)</f>
        <v>58278</v>
      </c>
      <c r="AH2679" s="43" t="e">
        <f>_xll.qlTenorBasisValue(TenorBasis3M,AF2679,_xll.ohTrigger(trigger,$AA$36))</f>
        <v>#NUM!</v>
      </c>
      <c r="AI2679" s="90" t="e">
        <f>_xll.qlTenorBasisForwardRate(TenorBasis3M,AF2679,_xll.ohTrigger(trigger,$AA$36))</f>
        <v>#NUM!</v>
      </c>
      <c r="AJ2679" s="90">
        <f>_xll.qlIndexFixing($AA$21,$AE2679,TRUE,_xll.ohTrigger(trigger))</f>
        <v>1.1672303366241464E-2</v>
      </c>
      <c r="AK2679" s="43" t="e">
        <f>_xll.qlIndexFixing($AA$6,$AE2679,TRUE,trigger)</f>
        <v>#NUM!</v>
      </c>
      <c r="AL2679" s="45" t="e">
        <f t="shared" si="57"/>
        <v>#NUM!</v>
      </c>
    </row>
    <row r="2680" spans="30:38" x14ac:dyDescent="0.2">
      <c r="AD2680" s="122" t="s">
        <v>88</v>
      </c>
      <c r="AE2680" s="40">
        <f>_xll.qlInterestRateIndexFixingDate($AA$21,AF2680)</f>
        <v>58190</v>
      </c>
      <c r="AF2680" s="40">
        <f>_xll.qlCalendarAdvance(calendar,$AF2679,AD2680,,,trigger)</f>
        <v>58194</v>
      </c>
      <c r="AG2680" s="40">
        <f>_xll.qlInterestRateIndexMaturity($AA$21,AF2680,)</f>
        <v>58285</v>
      </c>
      <c r="AH2680" s="43" t="e">
        <f>_xll.qlTenorBasisValue(TenorBasis3M,AF2680,_xll.ohTrigger(trigger,$AA$36))</f>
        <v>#NUM!</v>
      </c>
      <c r="AI2680" s="90" t="e">
        <f>_xll.qlTenorBasisForwardRate(TenorBasis3M,AF2680,_xll.ohTrigger(trigger,$AA$36))</f>
        <v>#NUM!</v>
      </c>
      <c r="AJ2680" s="90">
        <f>_xll.qlIndexFixing($AA$21,$AE2680,TRUE,_xll.ohTrigger(trigger))</f>
        <v>1.1667138663121782E-2</v>
      </c>
      <c r="AK2680" s="43" t="e">
        <f>_xll.qlIndexFixing($AA$6,$AE2680,TRUE,trigger)</f>
        <v>#NUM!</v>
      </c>
      <c r="AL2680" s="45" t="e">
        <f t="shared" si="57"/>
        <v>#NUM!</v>
      </c>
    </row>
    <row r="2681" spans="30:38" x14ac:dyDescent="0.2">
      <c r="AD2681" s="122" t="s">
        <v>88</v>
      </c>
      <c r="AE2681" s="40">
        <f>_xll.qlInterestRateIndexFixingDate($AA$21,AF2681)</f>
        <v>58197</v>
      </c>
      <c r="AF2681" s="40">
        <f>_xll.qlCalendarAdvance(calendar,$AF2680,AD2681,,,trigger)</f>
        <v>58201</v>
      </c>
      <c r="AG2681" s="40">
        <f>_xll.qlInterestRateIndexMaturity($AA$21,AF2681,)</f>
        <v>58293</v>
      </c>
      <c r="AH2681" s="43" t="e">
        <f>_xll.qlTenorBasisValue(TenorBasis3M,AF2681,_xll.ohTrigger(trigger,$AA$36))</f>
        <v>#NUM!</v>
      </c>
      <c r="AI2681" s="90" t="e">
        <f>_xll.qlTenorBasisForwardRate(TenorBasis3M,AF2681,_xll.ohTrigger(trigger,$AA$36))</f>
        <v>#NUM!</v>
      </c>
      <c r="AJ2681" s="90">
        <f>_xll.qlIndexFixing($AA$21,$AE2681,TRUE,_xll.ohTrigger(trigger))</f>
        <v>1.1661840540504455E-2</v>
      </c>
      <c r="AK2681" s="43" t="e">
        <f>_xll.qlIndexFixing($AA$6,$AE2681,TRUE,trigger)</f>
        <v>#NUM!</v>
      </c>
      <c r="AL2681" s="45" t="e">
        <f t="shared" si="57"/>
        <v>#NUM!</v>
      </c>
    </row>
    <row r="2682" spans="30:38" x14ac:dyDescent="0.2">
      <c r="AD2682" s="122" t="s">
        <v>88</v>
      </c>
      <c r="AE2682" s="40">
        <f>_xll.qlInterestRateIndexFixingDate($AA$21,AF2682)</f>
        <v>58204</v>
      </c>
      <c r="AF2682" s="40">
        <f>_xll.qlCalendarAdvance(calendar,$AF2681,AD2682,,,trigger)</f>
        <v>58208</v>
      </c>
      <c r="AG2682" s="40">
        <f>_xll.qlInterestRateIndexMaturity($AA$21,AF2682,)</f>
        <v>58300</v>
      </c>
      <c r="AH2682" s="43" t="e">
        <f>_xll.qlTenorBasisValue(TenorBasis3M,AF2682,_xll.ohTrigger(trigger,$AA$36))</f>
        <v>#NUM!</v>
      </c>
      <c r="AI2682" s="90" t="e">
        <f>_xll.qlTenorBasisForwardRate(TenorBasis3M,AF2682,_xll.ohTrigger(trigger,$AA$36))</f>
        <v>#NUM!</v>
      </c>
      <c r="AJ2682" s="90">
        <f>_xll.qlIndexFixing($AA$21,$AE2682,TRUE,_xll.ohTrigger(trigger))</f>
        <v>1.1656752274852156E-2</v>
      </c>
      <c r="AK2682" s="43" t="e">
        <f>_xll.qlIndexFixing($AA$6,$AE2682,TRUE,trigger)</f>
        <v>#NUM!</v>
      </c>
      <c r="AL2682" s="45" t="e">
        <f t="shared" si="57"/>
        <v>#NUM!</v>
      </c>
    </row>
    <row r="2683" spans="30:38" x14ac:dyDescent="0.2">
      <c r="AD2683" s="122" t="s">
        <v>88</v>
      </c>
      <c r="AE2683" s="40">
        <f>_xll.qlInterestRateIndexFixingDate($AA$21,AF2683)</f>
        <v>58211</v>
      </c>
      <c r="AF2683" s="40">
        <f>_xll.qlCalendarAdvance(calendar,$AF2682,AD2683,,,trigger)</f>
        <v>58215</v>
      </c>
      <c r="AG2683" s="40">
        <f>_xll.qlInterestRateIndexMaturity($AA$21,AF2683,)</f>
        <v>58307</v>
      </c>
      <c r="AH2683" s="43" t="e">
        <f>_xll.qlTenorBasisValue(TenorBasis3M,AF2683,_xll.ohTrigger(trigger,$AA$36))</f>
        <v>#NUM!</v>
      </c>
      <c r="AI2683" s="90" t="e">
        <f>_xll.qlTenorBasisForwardRate(TenorBasis3M,AF2683,_xll.ohTrigger(trigger,$AA$36))</f>
        <v>#NUM!</v>
      </c>
      <c r="AJ2683" s="90">
        <f>_xll.qlIndexFixing($AA$21,$AE2683,TRUE,_xll.ohTrigger(trigger))</f>
        <v>1.1651700990531767E-2</v>
      </c>
      <c r="AK2683" s="43" t="e">
        <f>_xll.qlIndexFixing($AA$6,$AE2683,TRUE,trigger)</f>
        <v>#NUM!</v>
      </c>
      <c r="AL2683" s="45" t="e">
        <f t="shared" si="57"/>
        <v>#NUM!</v>
      </c>
    </row>
    <row r="2684" spans="30:38" x14ac:dyDescent="0.2">
      <c r="AD2684" s="122" t="s">
        <v>88</v>
      </c>
      <c r="AE2684" s="40">
        <f>_xll.qlInterestRateIndexFixingDate($AA$21,AF2684)</f>
        <v>58218</v>
      </c>
      <c r="AF2684" s="40">
        <f>_xll.qlCalendarAdvance(calendar,$AF2683,AD2684,,,trigger)</f>
        <v>58222</v>
      </c>
      <c r="AG2684" s="40">
        <f>_xll.qlInterestRateIndexMaturity($AA$21,AF2684,)</f>
        <v>58314</v>
      </c>
      <c r="AH2684" s="43" t="e">
        <f>_xll.qlTenorBasisValue(TenorBasis3M,AF2684,_xll.ohTrigger(trigger,$AA$36))</f>
        <v>#NUM!</v>
      </c>
      <c r="AI2684" s="90" t="e">
        <f>_xll.qlTenorBasisForwardRate(TenorBasis3M,AF2684,_xll.ohTrigger(trigger,$AA$36))</f>
        <v>#NUM!</v>
      </c>
      <c r="AJ2684" s="90">
        <f>_xll.qlIndexFixing($AA$21,$AE2684,TRUE,_xll.ohTrigger(trigger))</f>
        <v>1.1646686687403401E-2</v>
      </c>
      <c r="AK2684" s="43" t="e">
        <f>_xll.qlIndexFixing($AA$6,$AE2684,TRUE,trigger)</f>
        <v>#NUM!</v>
      </c>
      <c r="AL2684" s="45" t="e">
        <f t="shared" si="57"/>
        <v>#NUM!</v>
      </c>
    </row>
    <row r="2685" spans="30:38" x14ac:dyDescent="0.2">
      <c r="AD2685" s="122" t="s">
        <v>88</v>
      </c>
      <c r="AE2685" s="40">
        <f>_xll.qlInterestRateIndexFixingDate($AA$21,AF2685)</f>
        <v>58225</v>
      </c>
      <c r="AF2685" s="40">
        <f>_xll.qlCalendarAdvance(calendar,$AF2684,AD2685,,,trigger)</f>
        <v>58229</v>
      </c>
      <c r="AG2685" s="40">
        <f>_xll.qlInterestRateIndexMaturity($AA$21,AF2685,)</f>
        <v>58321</v>
      </c>
      <c r="AH2685" s="43" t="e">
        <f>_xll.qlTenorBasisValue(TenorBasis3M,AF2685,_xll.ohTrigger(trigger,$AA$36))</f>
        <v>#NUM!</v>
      </c>
      <c r="AI2685" s="90" t="e">
        <f>_xll.qlTenorBasisForwardRate(TenorBasis3M,AF2685,_xll.ohTrigger(trigger,$AA$36))</f>
        <v>#NUM!</v>
      </c>
      <c r="AJ2685" s="90">
        <f>_xll.qlIndexFixing($AA$21,$AE2685,TRUE,_xll.ohTrigger(trigger))</f>
        <v>1.1641709365322824E-2</v>
      </c>
      <c r="AK2685" s="43" t="e">
        <f>_xll.qlIndexFixing($AA$6,$AE2685,TRUE,trigger)</f>
        <v>#NUM!</v>
      </c>
      <c r="AL2685" s="45" t="e">
        <f t="shared" si="57"/>
        <v>#NUM!</v>
      </c>
    </row>
    <row r="2686" spans="30:38" x14ac:dyDescent="0.2">
      <c r="AD2686" s="122" t="s">
        <v>88</v>
      </c>
      <c r="AE2686" s="40">
        <f>_xll.qlInterestRateIndexFixingDate($AA$21,AF2686)</f>
        <v>58232</v>
      </c>
      <c r="AF2686" s="40">
        <f>_xll.qlCalendarAdvance(calendar,$AF2685,AD2686,,,trigger)</f>
        <v>58236</v>
      </c>
      <c r="AG2686" s="40">
        <f>_xll.qlInterestRateIndexMaturity($AA$21,AF2686,)</f>
        <v>58328</v>
      </c>
      <c r="AH2686" s="43" t="e">
        <f>_xll.qlTenorBasisValue(TenorBasis3M,AF2686,_xll.ohTrigger(trigger,$AA$36))</f>
        <v>#NUM!</v>
      </c>
      <c r="AI2686" s="90" t="e">
        <f>_xll.qlTenorBasisForwardRate(TenorBasis3M,AF2686,_xll.ohTrigger(trigger,$AA$36))</f>
        <v>#NUM!</v>
      </c>
      <c r="AJ2686" s="90">
        <f>_xll.qlIndexFixing($AA$21,$AE2686,TRUE,_xll.ohTrigger(trigger))</f>
        <v>1.1636769024152754E-2</v>
      </c>
      <c r="AK2686" s="43" t="e">
        <f>_xll.qlIndexFixing($AA$6,$AE2686,TRUE,trigger)</f>
        <v>#NUM!</v>
      </c>
      <c r="AL2686" s="45" t="e">
        <f t="shared" si="57"/>
        <v>#NUM!</v>
      </c>
    </row>
    <row r="2687" spans="30:38" x14ac:dyDescent="0.2">
      <c r="AD2687" s="122" t="s">
        <v>88</v>
      </c>
      <c r="AE2687" s="40">
        <f>_xll.qlInterestRateIndexFixingDate($AA$21,AF2687)</f>
        <v>58239</v>
      </c>
      <c r="AF2687" s="40">
        <f>_xll.qlCalendarAdvance(calendar,$AF2686,AD2687,,,trigger)</f>
        <v>58243</v>
      </c>
      <c r="AG2687" s="40">
        <f>_xll.qlInterestRateIndexMaturity($AA$21,AF2687,)</f>
        <v>58335</v>
      </c>
      <c r="AH2687" s="43" t="e">
        <f>_xll.qlTenorBasisValue(TenorBasis3M,AF2687,_xll.ohTrigger(trigger,$AA$36))</f>
        <v>#NUM!</v>
      </c>
      <c r="AI2687" s="90" t="e">
        <f>_xll.qlTenorBasisForwardRate(TenorBasis3M,AF2687,_xll.ohTrigger(trigger,$AA$36))</f>
        <v>#NUM!</v>
      </c>
      <c r="AJ2687" s="90">
        <f>_xll.qlIndexFixing($AA$21,$AE2687,TRUE,_xll.ohTrigger(trigger))</f>
        <v>1.163186566374896E-2</v>
      </c>
      <c r="AK2687" s="43" t="e">
        <f>_xll.qlIndexFixing($AA$6,$AE2687,TRUE,trigger)</f>
        <v>#NUM!</v>
      </c>
      <c r="AL2687" s="45" t="e">
        <f t="shared" si="57"/>
        <v>#NUM!</v>
      </c>
    </row>
    <row r="2688" spans="30:38" x14ac:dyDescent="0.2">
      <c r="AD2688" s="122" t="s">
        <v>88</v>
      </c>
      <c r="AE2688" s="40">
        <f>_xll.qlInterestRateIndexFixingDate($AA$21,AF2688)</f>
        <v>58246</v>
      </c>
      <c r="AF2688" s="40">
        <f>_xll.qlCalendarAdvance(calendar,$AF2687,AD2688,,,trigger)</f>
        <v>58250</v>
      </c>
      <c r="AG2688" s="40">
        <f>_xll.qlInterestRateIndexMaturity($AA$21,AF2688,)</f>
        <v>58342</v>
      </c>
      <c r="AH2688" s="43" t="e">
        <f>_xll.qlTenorBasisValue(TenorBasis3M,AF2688,_xll.ohTrigger(trigger,$AA$36))</f>
        <v>#NUM!</v>
      </c>
      <c r="AI2688" s="90" t="e">
        <f>_xll.qlTenorBasisForwardRate(TenorBasis3M,AF2688,_xll.ohTrigger(trigger,$AA$36))</f>
        <v>#NUM!</v>
      </c>
      <c r="AJ2688" s="90">
        <f>_xll.qlIndexFixing($AA$21,$AE2688,TRUE,_xll.ohTrigger(trigger))</f>
        <v>1.1626999283976766E-2</v>
      </c>
      <c r="AK2688" s="43" t="e">
        <f>_xll.qlIndexFixing($AA$6,$AE2688,TRUE,trigger)</f>
        <v>#NUM!</v>
      </c>
      <c r="AL2688" s="45" t="e">
        <f t="shared" si="57"/>
        <v>#NUM!</v>
      </c>
    </row>
    <row r="2689" spans="30:38" x14ac:dyDescent="0.2">
      <c r="AD2689" s="122" t="s">
        <v>88</v>
      </c>
      <c r="AE2689" s="40">
        <f>_xll.qlInterestRateIndexFixingDate($AA$21,AF2689)</f>
        <v>58253</v>
      </c>
      <c r="AF2689" s="40">
        <f>_xll.qlCalendarAdvance(calendar,$AF2688,AD2689,,,trigger)</f>
        <v>58257</v>
      </c>
      <c r="AG2689" s="40">
        <f>_xll.qlInterestRateIndexMaturity($AA$21,AF2689,)</f>
        <v>58349</v>
      </c>
      <c r="AH2689" s="43" t="e">
        <f>_xll.qlTenorBasisValue(TenorBasis3M,AF2689,_xll.ohTrigger(trigger,$AA$36))</f>
        <v>#NUM!</v>
      </c>
      <c r="AI2689" s="90" t="e">
        <f>_xll.qlTenorBasisForwardRate(TenorBasis3M,AF2689,_xll.ohTrigger(trigger,$AA$36))</f>
        <v>#NUM!</v>
      </c>
      <c r="AJ2689" s="90">
        <f>_xll.qlIndexFixing($AA$21,$AE2689,TRUE,_xll.ohTrigger(trigger))</f>
        <v>1.1622169884695416E-2</v>
      </c>
      <c r="AK2689" s="43" t="e">
        <f>_xll.qlIndexFixing($AA$6,$AE2689,TRUE,trigger)</f>
        <v>#NUM!</v>
      </c>
      <c r="AL2689" s="45" t="e">
        <f t="shared" si="57"/>
        <v>#NUM!</v>
      </c>
    </row>
    <row r="2690" spans="30:38" x14ac:dyDescent="0.2">
      <c r="AD2690" s="122" t="s">
        <v>88</v>
      </c>
      <c r="AE2690" s="40">
        <f>_xll.qlInterestRateIndexFixingDate($AA$21,AF2690)</f>
        <v>58260</v>
      </c>
      <c r="AF2690" s="40">
        <f>_xll.qlCalendarAdvance(calendar,$AF2689,AD2690,,,trigger)</f>
        <v>58264</v>
      </c>
      <c r="AG2690" s="40">
        <f>_xll.qlInterestRateIndexMaturity($AA$21,AF2690,)</f>
        <v>58356</v>
      </c>
      <c r="AH2690" s="43" t="e">
        <f>_xll.qlTenorBasisValue(TenorBasis3M,AF2690,_xll.ohTrigger(trigger,$AA$36))</f>
        <v>#NUM!</v>
      </c>
      <c r="AI2690" s="90" t="e">
        <f>_xll.qlTenorBasisForwardRate(TenorBasis3M,AF2690,_xll.ohTrigger(trigger,$AA$36))</f>
        <v>#NUM!</v>
      </c>
      <c r="AJ2690" s="90">
        <f>_xll.qlIndexFixing($AA$21,$AE2690,TRUE,_xll.ohTrigger(trigger))</f>
        <v>1.1617377465770233E-2</v>
      </c>
      <c r="AK2690" s="43" t="e">
        <f>_xll.qlIndexFixing($AA$6,$AE2690,TRUE,trigger)</f>
        <v>#NUM!</v>
      </c>
      <c r="AL2690" s="45" t="e">
        <f t="shared" si="57"/>
        <v>#NUM!</v>
      </c>
    </row>
    <row r="2691" spans="30:38" x14ac:dyDescent="0.2">
      <c r="AD2691" s="122" t="s">
        <v>88</v>
      </c>
      <c r="AE2691" s="40">
        <f>_xll.qlInterestRateIndexFixingDate($AA$21,AF2691)</f>
        <v>58267</v>
      </c>
      <c r="AF2691" s="40">
        <f>_xll.qlCalendarAdvance(calendar,$AF2690,AD2691,,,trigger)</f>
        <v>58271</v>
      </c>
      <c r="AG2691" s="40">
        <f>_xll.qlInterestRateIndexMaturity($AA$21,AF2691,)</f>
        <v>58363</v>
      </c>
      <c r="AH2691" s="43" t="e">
        <f>_xll.qlTenorBasisValue(TenorBasis3M,AF2691,_xll.ohTrigger(trigger,$AA$36))</f>
        <v>#NUM!</v>
      </c>
      <c r="AI2691" s="90" t="e">
        <f>_xll.qlTenorBasisForwardRate(TenorBasis3M,AF2691,_xll.ohTrigger(trigger,$AA$36))</f>
        <v>#NUM!</v>
      </c>
      <c r="AJ2691" s="90">
        <f>_xll.qlIndexFixing($AA$21,$AE2691,TRUE,_xll.ohTrigger(trigger))</f>
        <v>1.1612622027065677E-2</v>
      </c>
      <c r="AK2691" s="43" t="e">
        <f>_xll.qlIndexFixing($AA$6,$AE2691,TRUE,trigger)</f>
        <v>#NUM!</v>
      </c>
      <c r="AL2691" s="45" t="e">
        <f t="shared" si="57"/>
        <v>#NUM!</v>
      </c>
    </row>
    <row r="2692" spans="30:38" x14ac:dyDescent="0.2">
      <c r="AD2692" s="122" t="s">
        <v>88</v>
      </c>
      <c r="AE2692" s="40">
        <f>_xll.qlInterestRateIndexFixingDate($AA$21,AF2692)</f>
        <v>58274</v>
      </c>
      <c r="AF2692" s="40">
        <f>_xll.qlCalendarAdvance(calendar,$AF2691,AD2692,,,trigger)</f>
        <v>58278</v>
      </c>
      <c r="AG2692" s="40">
        <f>_xll.qlInterestRateIndexMaturity($AA$21,AF2692,)</f>
        <v>58370</v>
      </c>
      <c r="AH2692" s="43" t="e">
        <f>_xll.qlTenorBasisValue(TenorBasis3M,AF2692,_xll.ohTrigger(trigger,$AA$36))</f>
        <v>#NUM!</v>
      </c>
      <c r="AI2692" s="90" t="e">
        <f>_xll.qlTenorBasisForwardRate(TenorBasis3M,AF2692,_xll.ohTrigger(trigger,$AA$36))</f>
        <v>#NUM!</v>
      </c>
      <c r="AJ2692" s="90">
        <f>_xll.qlIndexFixing($AA$21,$AE2692,TRUE,_xll.ohTrigger(trigger))</f>
        <v>1.1607903568447939E-2</v>
      </c>
      <c r="AK2692" s="43" t="e">
        <f>_xll.qlIndexFixing($AA$6,$AE2692,TRUE,trigger)</f>
        <v>#NUM!</v>
      </c>
      <c r="AL2692" s="45" t="e">
        <f t="shared" ref="AL2692:AL2755" si="58">(AJ2692-AK2692)*10000</f>
        <v>#NUM!</v>
      </c>
    </row>
    <row r="2693" spans="30:38" x14ac:dyDescent="0.2">
      <c r="AD2693" s="122" t="s">
        <v>88</v>
      </c>
      <c r="AE2693" s="40">
        <f>_xll.qlInterestRateIndexFixingDate($AA$21,AF2693)</f>
        <v>58281</v>
      </c>
      <c r="AF2693" s="40">
        <f>_xll.qlCalendarAdvance(calendar,$AF2692,AD2693,,,trigger)</f>
        <v>58285</v>
      </c>
      <c r="AG2693" s="40">
        <f>_xll.qlInterestRateIndexMaturity($AA$21,AF2693,)</f>
        <v>58377</v>
      </c>
      <c r="AH2693" s="43" t="e">
        <f>_xll.qlTenorBasisValue(TenorBasis3M,AF2693,_xll.ohTrigger(trigger,$AA$36))</f>
        <v>#NUM!</v>
      </c>
      <c r="AI2693" s="90" t="e">
        <f>_xll.qlTenorBasisForwardRate(TenorBasis3M,AF2693,_xll.ohTrigger(trigger,$AA$36))</f>
        <v>#NUM!</v>
      </c>
      <c r="AJ2693" s="90">
        <f>_xll.qlIndexFixing($AA$21,$AE2693,TRUE,_xll.ohTrigger(trigger))</f>
        <v>1.1603222089781475E-2</v>
      </c>
      <c r="AK2693" s="43" t="e">
        <f>_xll.qlIndexFixing($AA$6,$AE2693,TRUE,trigger)</f>
        <v>#NUM!</v>
      </c>
      <c r="AL2693" s="45" t="e">
        <f t="shared" si="58"/>
        <v>#NUM!</v>
      </c>
    </row>
    <row r="2694" spans="30:38" x14ac:dyDescent="0.2">
      <c r="AD2694" s="122" t="s">
        <v>88</v>
      </c>
      <c r="AE2694" s="40">
        <f>_xll.qlInterestRateIndexFixingDate($AA$21,AF2694)</f>
        <v>58288</v>
      </c>
      <c r="AF2694" s="40">
        <f>_xll.qlCalendarAdvance(calendar,$AF2693,AD2694,,,trigger)</f>
        <v>58292</v>
      </c>
      <c r="AG2694" s="40">
        <f>_xll.qlInterestRateIndexMaturity($AA$21,AF2694,)</f>
        <v>58384</v>
      </c>
      <c r="AH2694" s="43" t="e">
        <f>_xll.qlTenorBasisValue(TenorBasis3M,AF2694,_xll.ohTrigger(trigger,$AA$36))</f>
        <v>#NUM!</v>
      </c>
      <c r="AI2694" s="90" t="e">
        <f>_xll.qlTenorBasisForwardRate(TenorBasis3M,AF2694,_xll.ohTrigger(trigger,$AA$36))</f>
        <v>#NUM!</v>
      </c>
      <c r="AJ2694" s="90">
        <f>_xll.qlIndexFixing($AA$21,$AE2694,TRUE,_xll.ohTrigger(trigger))</f>
        <v>1.1598577590937695E-2</v>
      </c>
      <c r="AK2694" s="43" t="e">
        <f>_xll.qlIndexFixing($AA$6,$AE2694,TRUE,trigger)</f>
        <v>#NUM!</v>
      </c>
      <c r="AL2694" s="45" t="e">
        <f t="shared" si="58"/>
        <v>#NUM!</v>
      </c>
    </row>
    <row r="2695" spans="30:38" x14ac:dyDescent="0.2">
      <c r="AD2695" s="122" t="s">
        <v>88</v>
      </c>
      <c r="AE2695" s="40">
        <f>_xll.qlInterestRateIndexFixingDate($AA$21,AF2695)</f>
        <v>58295</v>
      </c>
      <c r="AF2695" s="40">
        <f>_xll.qlCalendarAdvance(calendar,$AF2694,AD2695,,,trigger)</f>
        <v>58299</v>
      </c>
      <c r="AG2695" s="40">
        <f>_xll.qlInterestRateIndexMaturity($AA$21,AF2695,)</f>
        <v>58391</v>
      </c>
      <c r="AH2695" s="43" t="e">
        <f>_xll.qlTenorBasisValue(TenorBasis3M,AF2695,_xll.ohTrigger(trigger,$AA$36))</f>
        <v>#NUM!</v>
      </c>
      <c r="AI2695" s="90" t="e">
        <f>_xll.qlTenorBasisForwardRate(TenorBasis3M,AF2695,_xll.ohTrigger(trigger,$AA$36))</f>
        <v>#NUM!</v>
      </c>
      <c r="AJ2695" s="90">
        <f>_xll.qlIndexFixing($AA$21,$AE2695,TRUE,_xll.ohTrigger(trigger))</f>
        <v>1.1593970071781052E-2</v>
      </c>
      <c r="AK2695" s="43" t="e">
        <f>_xll.qlIndexFixing($AA$6,$AE2695,TRUE,trigger)</f>
        <v>#NUM!</v>
      </c>
      <c r="AL2695" s="45" t="e">
        <f t="shared" si="58"/>
        <v>#NUM!</v>
      </c>
    </row>
    <row r="2696" spans="30:38" x14ac:dyDescent="0.2">
      <c r="AD2696" s="122" t="s">
        <v>88</v>
      </c>
      <c r="AE2696" s="40">
        <f>_xll.qlInterestRateIndexFixingDate($AA$21,AF2696)</f>
        <v>58302</v>
      </c>
      <c r="AF2696" s="40">
        <f>_xll.qlCalendarAdvance(calendar,$AF2695,AD2696,,,trigger)</f>
        <v>58306</v>
      </c>
      <c r="AG2696" s="40">
        <f>_xll.qlInterestRateIndexMaturity($AA$21,AF2696,)</f>
        <v>58398</v>
      </c>
      <c r="AH2696" s="43" t="e">
        <f>_xll.qlTenorBasisValue(TenorBasis3M,AF2696,_xll.ohTrigger(trigger,$AA$36))</f>
        <v>#NUM!</v>
      </c>
      <c r="AI2696" s="90" t="e">
        <f>_xll.qlTenorBasisForwardRate(TenorBasis3M,AF2696,_xll.ohTrigger(trigger,$AA$36))</f>
        <v>#NUM!</v>
      </c>
      <c r="AJ2696" s="90">
        <f>_xll.qlIndexFixing($AA$21,$AE2696,TRUE,_xll.ohTrigger(trigger))</f>
        <v>1.1589399532183825E-2</v>
      </c>
      <c r="AK2696" s="43" t="e">
        <f>_xll.qlIndexFixing($AA$6,$AE2696,TRUE,trigger)</f>
        <v>#NUM!</v>
      </c>
      <c r="AL2696" s="45" t="e">
        <f t="shared" si="58"/>
        <v>#NUM!</v>
      </c>
    </row>
    <row r="2697" spans="30:38" x14ac:dyDescent="0.2">
      <c r="AD2697" s="122" t="s">
        <v>88</v>
      </c>
      <c r="AE2697" s="40">
        <f>_xll.qlInterestRateIndexFixingDate($AA$21,AF2697)</f>
        <v>58309</v>
      </c>
      <c r="AF2697" s="40">
        <f>_xll.qlCalendarAdvance(calendar,$AF2696,AD2697,,,trigger)</f>
        <v>58313</v>
      </c>
      <c r="AG2697" s="40">
        <f>_xll.qlInterestRateIndexMaturity($AA$21,AF2697,)</f>
        <v>58405</v>
      </c>
      <c r="AH2697" s="43" t="e">
        <f>_xll.qlTenorBasisValue(TenorBasis3M,AF2697,_xll.ohTrigger(trigger,$AA$36))</f>
        <v>#NUM!</v>
      </c>
      <c r="AI2697" s="90" t="e">
        <f>_xll.qlTenorBasisForwardRate(TenorBasis3M,AF2697,_xll.ohTrigger(trigger,$AA$36))</f>
        <v>#NUM!</v>
      </c>
      <c r="AJ2697" s="90">
        <f>_xll.qlIndexFixing($AA$21,$AE2697,TRUE,_xll.ohTrigger(trigger))</f>
        <v>1.1584865972017419E-2</v>
      </c>
      <c r="AK2697" s="43" t="e">
        <f>_xll.qlIndexFixing($AA$6,$AE2697,TRUE,trigger)</f>
        <v>#NUM!</v>
      </c>
      <c r="AL2697" s="45" t="e">
        <f t="shared" si="58"/>
        <v>#NUM!</v>
      </c>
    </row>
    <row r="2698" spans="30:38" x14ac:dyDescent="0.2">
      <c r="AD2698" s="122" t="s">
        <v>88</v>
      </c>
      <c r="AE2698" s="40">
        <f>_xll.qlInterestRateIndexFixingDate($AA$21,AF2698)</f>
        <v>58316</v>
      </c>
      <c r="AF2698" s="40">
        <f>_xll.qlCalendarAdvance(calendar,$AF2697,AD2698,,,trigger)</f>
        <v>58320</v>
      </c>
      <c r="AG2698" s="40">
        <f>_xll.qlInterestRateIndexMaturity($AA$21,AF2698,)</f>
        <v>58411</v>
      </c>
      <c r="AH2698" s="43" t="e">
        <f>_xll.qlTenorBasisValue(TenorBasis3M,AF2698,_xll.ohTrigger(trigger,$AA$36))</f>
        <v>#NUM!</v>
      </c>
      <c r="AI2698" s="90" t="e">
        <f>_xll.qlTenorBasisForwardRate(TenorBasis3M,AF2698,_xll.ohTrigger(trigger,$AA$36))</f>
        <v>#NUM!</v>
      </c>
      <c r="AJ2698" s="90">
        <f>_xll.qlIndexFixing($AA$21,$AE2698,TRUE,_xll.ohTrigger(trigger))</f>
        <v>1.1580497514014744E-2</v>
      </c>
      <c r="AK2698" s="43" t="e">
        <f>_xll.qlIndexFixing($AA$6,$AE2698,TRUE,trigger)</f>
        <v>#NUM!</v>
      </c>
      <c r="AL2698" s="45" t="e">
        <f t="shared" si="58"/>
        <v>#NUM!</v>
      </c>
    </row>
    <row r="2699" spans="30:38" x14ac:dyDescent="0.2">
      <c r="AD2699" s="122" t="s">
        <v>88</v>
      </c>
      <c r="AE2699" s="40">
        <f>_xll.qlInterestRateIndexFixingDate($AA$21,AF2699)</f>
        <v>58323</v>
      </c>
      <c r="AF2699" s="40">
        <f>_xll.qlCalendarAdvance(calendar,$AF2698,AD2699,,,trigger)</f>
        <v>58327</v>
      </c>
      <c r="AG2699" s="40">
        <f>_xll.qlInterestRateIndexMaturity($AA$21,AF2699,)</f>
        <v>58418</v>
      </c>
      <c r="AH2699" s="43" t="e">
        <f>_xll.qlTenorBasisValue(TenorBasis3M,AF2699,_xll.ohTrigger(trigger,$AA$36))</f>
        <v>#NUM!</v>
      </c>
      <c r="AI2699" s="90" t="e">
        <f>_xll.qlTenorBasisForwardRate(TenorBasis3M,AF2699,_xll.ohTrigger(trigger,$AA$36))</f>
        <v>#NUM!</v>
      </c>
      <c r="AJ2699" s="90">
        <f>_xll.qlIndexFixing($AA$21,$AE2699,TRUE,_xll.ohTrigger(trigger))</f>
        <v>1.1576035414265712E-2</v>
      </c>
      <c r="AK2699" s="43" t="e">
        <f>_xll.qlIndexFixing($AA$6,$AE2699,TRUE,trigger)</f>
        <v>#NUM!</v>
      </c>
      <c r="AL2699" s="45" t="e">
        <f t="shared" si="58"/>
        <v>#NUM!</v>
      </c>
    </row>
    <row r="2700" spans="30:38" x14ac:dyDescent="0.2">
      <c r="AD2700" s="122" t="s">
        <v>88</v>
      </c>
      <c r="AE2700" s="40">
        <f>_xll.qlInterestRateIndexFixingDate($AA$21,AF2700)</f>
        <v>58330</v>
      </c>
      <c r="AF2700" s="40">
        <f>_xll.qlCalendarAdvance(calendar,$AF2699,AD2700,,,trigger)</f>
        <v>58334</v>
      </c>
      <c r="AG2700" s="40">
        <f>_xll.qlInterestRateIndexMaturity($AA$21,AF2700,)</f>
        <v>58425</v>
      </c>
      <c r="AH2700" s="43" t="e">
        <f>_xll.qlTenorBasisValue(TenorBasis3M,AF2700,_xll.ohTrigger(trigger,$AA$36))</f>
        <v>#NUM!</v>
      </c>
      <c r="AI2700" s="90" t="e">
        <f>_xll.qlTenorBasisForwardRate(TenorBasis3M,AF2700,_xll.ohTrigger(trigger,$AA$36))</f>
        <v>#NUM!</v>
      </c>
      <c r="AJ2700" s="90">
        <f>_xll.qlIndexFixing($AA$21,$AE2700,TRUE,_xll.ohTrigger(trigger))</f>
        <v>1.1571610292333532E-2</v>
      </c>
      <c r="AK2700" s="43" t="e">
        <f>_xll.qlIndexFixing($AA$6,$AE2700,TRUE,trigger)</f>
        <v>#NUM!</v>
      </c>
      <c r="AL2700" s="45" t="e">
        <f t="shared" si="58"/>
        <v>#NUM!</v>
      </c>
    </row>
    <row r="2701" spans="30:38" x14ac:dyDescent="0.2">
      <c r="AD2701" s="122" t="s">
        <v>88</v>
      </c>
      <c r="AE2701" s="40">
        <f>_xll.qlInterestRateIndexFixingDate($AA$21,AF2701)</f>
        <v>58337</v>
      </c>
      <c r="AF2701" s="40">
        <f>_xll.qlCalendarAdvance(calendar,$AF2700,AD2701,,,trigger)</f>
        <v>58341</v>
      </c>
      <c r="AG2701" s="40">
        <f>_xll.qlInterestRateIndexMaturity($AA$21,AF2701,)</f>
        <v>58432</v>
      </c>
      <c r="AH2701" s="43" t="e">
        <f>_xll.qlTenorBasisValue(TenorBasis3M,AF2701,_xll.ohTrigger(trigger,$AA$36))</f>
        <v>#NUM!</v>
      </c>
      <c r="AI2701" s="90" t="e">
        <f>_xll.qlTenorBasisForwardRate(TenorBasis3M,AF2701,_xll.ohTrigger(trigger,$AA$36))</f>
        <v>#NUM!</v>
      </c>
      <c r="AJ2701" s="90">
        <f>_xll.qlIndexFixing($AA$21,$AE2701,TRUE,_xll.ohTrigger(trigger))</f>
        <v>1.1567222148092591E-2</v>
      </c>
      <c r="AK2701" s="43" t="e">
        <f>_xll.qlIndexFixing($AA$6,$AE2701,TRUE,trigger)</f>
        <v>#NUM!</v>
      </c>
      <c r="AL2701" s="45" t="e">
        <f t="shared" si="58"/>
        <v>#NUM!</v>
      </c>
    </row>
    <row r="2702" spans="30:38" x14ac:dyDescent="0.2">
      <c r="AD2702" s="122" t="s">
        <v>88</v>
      </c>
      <c r="AE2702" s="40">
        <f>_xll.qlInterestRateIndexFixingDate($AA$21,AF2702)</f>
        <v>58344</v>
      </c>
      <c r="AF2702" s="40">
        <f>_xll.qlCalendarAdvance(calendar,$AF2701,AD2702,,,trigger)</f>
        <v>58348</v>
      </c>
      <c r="AG2702" s="40">
        <f>_xll.qlInterestRateIndexMaturity($AA$21,AF2702,)</f>
        <v>58440</v>
      </c>
      <c r="AH2702" s="43" t="e">
        <f>_xll.qlTenorBasisValue(TenorBasis3M,AF2702,_xll.ohTrigger(trigger,$AA$36))</f>
        <v>#NUM!</v>
      </c>
      <c r="AI2702" s="90" t="e">
        <f>_xll.qlTenorBasisForwardRate(TenorBasis3M,AF2702,_xll.ohTrigger(trigger,$AA$36))</f>
        <v>#NUM!</v>
      </c>
      <c r="AJ2702" s="90">
        <f>_xll.qlIndexFixing($AA$21,$AE2702,TRUE,_xll.ohTrigger(trigger))</f>
        <v>1.156275285817825E-2</v>
      </c>
      <c r="AK2702" s="43" t="e">
        <f>_xll.qlIndexFixing($AA$6,$AE2702,TRUE,trigger)</f>
        <v>#NUM!</v>
      </c>
      <c r="AL2702" s="45" t="e">
        <f t="shared" si="58"/>
        <v>#NUM!</v>
      </c>
    </row>
    <row r="2703" spans="30:38" x14ac:dyDescent="0.2">
      <c r="AD2703" s="122" t="s">
        <v>88</v>
      </c>
      <c r="AE2703" s="40">
        <f>_xll.qlInterestRateIndexFixingDate($AA$21,AF2703)</f>
        <v>58351</v>
      </c>
      <c r="AF2703" s="40">
        <f>_xll.qlCalendarAdvance(calendar,$AF2702,AD2703,,,trigger)</f>
        <v>58355</v>
      </c>
      <c r="AG2703" s="40">
        <f>_xll.qlInterestRateIndexMaturity($AA$21,AF2703,)</f>
        <v>58447</v>
      </c>
      <c r="AH2703" s="43" t="e">
        <f>_xll.qlTenorBasisValue(TenorBasis3M,AF2703,_xll.ohTrigger(trigger,$AA$36))</f>
        <v>#NUM!</v>
      </c>
      <c r="AI2703" s="90" t="e">
        <f>_xll.qlTenorBasisForwardRate(TenorBasis3M,AF2703,_xll.ohTrigger(trigger,$AA$36))</f>
        <v>#NUM!</v>
      </c>
      <c r="AJ2703" s="90">
        <f>_xll.qlIndexFixing($AA$21,$AE2703,TRUE,_xll.ohTrigger(trigger))</f>
        <v>1.1558441171933687E-2</v>
      </c>
      <c r="AK2703" s="43" t="e">
        <f>_xll.qlIndexFixing($AA$6,$AE2703,TRUE,trigger)</f>
        <v>#NUM!</v>
      </c>
      <c r="AL2703" s="45" t="e">
        <f t="shared" si="58"/>
        <v>#NUM!</v>
      </c>
    </row>
    <row r="2704" spans="30:38" x14ac:dyDescent="0.2">
      <c r="AD2704" s="122" t="s">
        <v>88</v>
      </c>
      <c r="AE2704" s="40">
        <f>_xll.qlInterestRateIndexFixingDate($AA$21,AF2704)</f>
        <v>58358</v>
      </c>
      <c r="AF2704" s="40">
        <f>_xll.qlCalendarAdvance(calendar,$AF2703,AD2704,,,trigger)</f>
        <v>58362</v>
      </c>
      <c r="AG2704" s="40">
        <f>_xll.qlInterestRateIndexMaturity($AA$21,AF2704,)</f>
        <v>58454</v>
      </c>
      <c r="AH2704" s="43" t="e">
        <f>_xll.qlTenorBasisValue(TenorBasis3M,AF2704,_xll.ohTrigger(trigger,$AA$36))</f>
        <v>#NUM!</v>
      </c>
      <c r="AI2704" s="90" t="e">
        <f>_xll.qlTenorBasisForwardRate(TenorBasis3M,AF2704,_xll.ohTrigger(trigger,$AA$36))</f>
        <v>#NUM!</v>
      </c>
      <c r="AJ2704" s="90">
        <f>_xll.qlIndexFixing($AA$21,$AE2704,TRUE,_xll.ohTrigger(trigger))</f>
        <v>1.1554166464245863E-2</v>
      </c>
      <c r="AK2704" s="43" t="e">
        <f>_xll.qlIndexFixing($AA$6,$AE2704,TRUE,trigger)</f>
        <v>#NUM!</v>
      </c>
      <c r="AL2704" s="45" t="e">
        <f t="shared" si="58"/>
        <v>#NUM!</v>
      </c>
    </row>
    <row r="2705" spans="30:38" x14ac:dyDescent="0.2">
      <c r="AD2705" s="122" t="s">
        <v>88</v>
      </c>
      <c r="AE2705" s="40">
        <f>_xll.qlInterestRateIndexFixingDate($AA$21,AF2705)</f>
        <v>58365</v>
      </c>
      <c r="AF2705" s="40">
        <f>_xll.qlCalendarAdvance(calendar,$AF2704,AD2705,,,trigger)</f>
        <v>58369</v>
      </c>
      <c r="AG2705" s="40">
        <f>_xll.qlInterestRateIndexMaturity($AA$21,AF2705,)</f>
        <v>58461</v>
      </c>
      <c r="AH2705" s="43" t="e">
        <f>_xll.qlTenorBasisValue(TenorBasis3M,AF2705,_xll.ohTrigger(trigger,$AA$36))</f>
        <v>#NUM!</v>
      </c>
      <c r="AI2705" s="90" t="e">
        <f>_xll.qlTenorBasisForwardRate(TenorBasis3M,AF2705,_xll.ohTrigger(trigger,$AA$36))</f>
        <v>#NUM!</v>
      </c>
      <c r="AJ2705" s="90">
        <f>_xll.qlIndexFixing($AA$21,$AE2705,TRUE,_xll.ohTrigger(trigger))</f>
        <v>1.154992873498966E-2</v>
      </c>
      <c r="AK2705" s="43" t="e">
        <f>_xll.qlIndexFixing($AA$6,$AE2705,TRUE,trigger)</f>
        <v>#NUM!</v>
      </c>
      <c r="AL2705" s="45" t="e">
        <f t="shared" si="58"/>
        <v>#NUM!</v>
      </c>
    </row>
    <row r="2706" spans="30:38" x14ac:dyDescent="0.2">
      <c r="AD2706" s="122" t="s">
        <v>88</v>
      </c>
      <c r="AE2706" s="40">
        <f>_xll.qlInterestRateIndexFixingDate($AA$21,AF2706)</f>
        <v>58372</v>
      </c>
      <c r="AF2706" s="40">
        <f>_xll.qlCalendarAdvance(calendar,$AF2705,AD2706,,,trigger)</f>
        <v>58376</v>
      </c>
      <c r="AG2706" s="40">
        <f>_xll.qlInterestRateIndexMaturity($AA$21,AF2706,)</f>
        <v>58468</v>
      </c>
      <c r="AH2706" s="43" t="e">
        <f>_xll.qlTenorBasisValue(TenorBasis3M,AF2706,_xll.ohTrigger(trigger,$AA$36))</f>
        <v>#NUM!</v>
      </c>
      <c r="AI2706" s="90" t="e">
        <f>_xll.qlTenorBasisForwardRate(TenorBasis3M,AF2706,_xll.ohTrigger(trigger,$AA$36))</f>
        <v>#NUM!</v>
      </c>
      <c r="AJ2706" s="90">
        <f>_xll.qlIndexFixing($AA$21,$AE2706,TRUE,_xll.ohTrigger(trigger))</f>
        <v>1.1545727984049519E-2</v>
      </c>
      <c r="AK2706" s="43" t="e">
        <f>_xll.qlIndexFixing($AA$6,$AE2706,TRUE,trigger)</f>
        <v>#NUM!</v>
      </c>
      <c r="AL2706" s="45" t="e">
        <f t="shared" si="58"/>
        <v>#NUM!</v>
      </c>
    </row>
    <row r="2707" spans="30:38" x14ac:dyDescent="0.2">
      <c r="AD2707" s="122" t="s">
        <v>88</v>
      </c>
      <c r="AE2707" s="40">
        <f>_xll.qlInterestRateIndexFixingDate($AA$21,AF2707)</f>
        <v>58379</v>
      </c>
      <c r="AF2707" s="40">
        <f>_xll.qlCalendarAdvance(calendar,$AF2706,AD2707,,,trigger)</f>
        <v>58383</v>
      </c>
      <c r="AG2707" s="40">
        <f>_xll.qlInterestRateIndexMaturity($AA$21,AF2707,)</f>
        <v>58475</v>
      </c>
      <c r="AH2707" s="43" t="e">
        <f>_xll.qlTenorBasisValue(TenorBasis3M,AF2707,_xll.ohTrigger(trigger,$AA$36))</f>
        <v>#NUM!</v>
      </c>
      <c r="AI2707" s="90" t="e">
        <f>_xll.qlTenorBasisForwardRate(TenorBasis3M,AF2707,_xll.ohTrigger(trigger,$AA$36))</f>
        <v>#NUM!</v>
      </c>
      <c r="AJ2707" s="90">
        <f>_xll.qlIndexFixing($AA$21,$AE2707,TRUE,_xll.ohTrigger(trigger))</f>
        <v>1.1541564211304667E-2</v>
      </c>
      <c r="AK2707" s="43" t="e">
        <f>_xll.qlIndexFixing($AA$6,$AE2707,TRUE,trigger)</f>
        <v>#NUM!</v>
      </c>
      <c r="AL2707" s="45" t="e">
        <f t="shared" si="58"/>
        <v>#NUM!</v>
      </c>
    </row>
    <row r="2708" spans="30:38" x14ac:dyDescent="0.2">
      <c r="AD2708" s="122" t="s">
        <v>88</v>
      </c>
      <c r="AE2708" s="40">
        <f>_xll.qlInterestRateIndexFixingDate($AA$21,AF2708)</f>
        <v>58386</v>
      </c>
      <c r="AF2708" s="40">
        <f>_xll.qlCalendarAdvance(calendar,$AF2707,AD2708,,,trigger)</f>
        <v>58390</v>
      </c>
      <c r="AG2708" s="40">
        <f>_xll.qlInterestRateIndexMaturity($AA$21,AF2708,)</f>
        <v>58482</v>
      </c>
      <c r="AH2708" s="43" t="e">
        <f>_xll.qlTenorBasisValue(TenorBasis3M,AF2708,_xll.ohTrigger(trigger,$AA$36))</f>
        <v>#NUM!</v>
      </c>
      <c r="AI2708" s="90" t="e">
        <f>_xll.qlTenorBasisForwardRate(TenorBasis3M,AF2708,_xll.ohTrigger(trigger,$AA$36))</f>
        <v>#NUM!</v>
      </c>
      <c r="AJ2708" s="90">
        <f>_xll.qlIndexFixing($AA$21,$AE2708,TRUE,_xll.ohTrigger(trigger))</f>
        <v>1.1537437416636067E-2</v>
      </c>
      <c r="AK2708" s="43" t="e">
        <f>_xll.qlIndexFixing($AA$6,$AE2708,TRUE,trigger)</f>
        <v>#NUM!</v>
      </c>
      <c r="AL2708" s="45" t="e">
        <f t="shared" si="58"/>
        <v>#NUM!</v>
      </c>
    </row>
    <row r="2709" spans="30:38" x14ac:dyDescent="0.2">
      <c r="AD2709" s="122" t="s">
        <v>88</v>
      </c>
      <c r="AE2709" s="40">
        <f>_xll.qlInterestRateIndexFixingDate($AA$21,AF2709)</f>
        <v>58393</v>
      </c>
      <c r="AF2709" s="40">
        <f>_xll.qlCalendarAdvance(calendar,$AF2708,AD2709,,,trigger)</f>
        <v>58397</v>
      </c>
      <c r="AG2709" s="40">
        <f>_xll.qlInterestRateIndexMaturity($AA$21,AF2709,)</f>
        <v>58489</v>
      </c>
      <c r="AH2709" s="43" t="e">
        <f>_xll.qlTenorBasisValue(TenorBasis3M,AF2709,_xll.ohTrigger(trigger,$AA$36))</f>
        <v>#NUM!</v>
      </c>
      <c r="AI2709" s="90" t="e">
        <f>_xll.qlTenorBasisForwardRate(TenorBasis3M,AF2709,_xll.ohTrigger(trigger,$AA$36))</f>
        <v>#NUM!</v>
      </c>
      <c r="AJ2709" s="90">
        <f>_xll.qlIndexFixing($AA$21,$AE2709,TRUE,_xll.ohTrigger(trigger))</f>
        <v>1.15333475999299E-2</v>
      </c>
      <c r="AK2709" s="43" t="e">
        <f>_xll.qlIndexFixing($AA$6,$AE2709,TRUE,trigger)</f>
        <v>#NUM!</v>
      </c>
      <c r="AL2709" s="45" t="e">
        <f t="shared" si="58"/>
        <v>#NUM!</v>
      </c>
    </row>
    <row r="2710" spans="30:38" x14ac:dyDescent="0.2">
      <c r="AD2710" s="122" t="s">
        <v>88</v>
      </c>
      <c r="AE2710" s="40">
        <f>_xll.qlInterestRateIndexFixingDate($AA$21,AF2710)</f>
        <v>58400</v>
      </c>
      <c r="AF2710" s="40">
        <f>_xll.qlCalendarAdvance(calendar,$AF2709,AD2710,,,trigger)</f>
        <v>58404</v>
      </c>
      <c r="AG2710" s="40">
        <f>_xll.qlInterestRateIndexMaturity($AA$21,AF2710,)</f>
        <v>58496</v>
      </c>
      <c r="AH2710" s="43" t="e">
        <f>_xll.qlTenorBasisValue(TenorBasis3M,AF2710,_xll.ohTrigger(trigger,$AA$36))</f>
        <v>#NUM!</v>
      </c>
      <c r="AI2710" s="90" t="e">
        <f>_xll.qlTenorBasisForwardRate(TenorBasis3M,AF2710,_xll.ohTrigger(trigger,$AA$36))</f>
        <v>#NUM!</v>
      </c>
      <c r="AJ2710" s="90">
        <f>_xll.qlIndexFixing($AA$21,$AE2710,TRUE,_xll.ohTrigger(trigger))</f>
        <v>1.1529294761067996E-2</v>
      </c>
      <c r="AK2710" s="43" t="e">
        <f>_xll.qlIndexFixing($AA$6,$AE2710,TRUE,trigger)</f>
        <v>#NUM!</v>
      </c>
      <c r="AL2710" s="45" t="e">
        <f t="shared" si="58"/>
        <v>#NUM!</v>
      </c>
    </row>
    <row r="2711" spans="30:38" x14ac:dyDescent="0.2">
      <c r="AD2711" s="122" t="s">
        <v>88</v>
      </c>
      <c r="AE2711" s="40">
        <f>_xll.qlInterestRateIndexFixingDate($AA$21,AF2711)</f>
        <v>58407</v>
      </c>
      <c r="AF2711" s="40">
        <f>_xll.qlCalendarAdvance(calendar,$AF2710,AD2711,,,trigger)</f>
        <v>58411</v>
      </c>
      <c r="AG2711" s="40">
        <f>_xll.qlInterestRateIndexMaturity($AA$21,AF2711,)</f>
        <v>58502</v>
      </c>
      <c r="AH2711" s="43" t="e">
        <f>_xll.qlTenorBasisValue(TenorBasis3M,AF2711,_xll.ohTrigger(trigger,$AA$36))</f>
        <v>#NUM!</v>
      </c>
      <c r="AI2711" s="90" t="e">
        <f>_xll.qlTenorBasisForwardRate(TenorBasis3M,AF2711,_xll.ohTrigger(trigger,$AA$36))</f>
        <v>#NUM!</v>
      </c>
      <c r="AJ2711" s="90">
        <f>_xll.qlIndexFixing($AA$21,$AE2711,TRUE,_xll.ohTrigger(trigger))</f>
        <v>1.1525374452241591E-2</v>
      </c>
      <c r="AK2711" s="43" t="e">
        <f>_xll.qlIndexFixing($AA$6,$AE2711,TRUE,trigger)</f>
        <v>#NUM!</v>
      </c>
      <c r="AL2711" s="45" t="e">
        <f t="shared" si="58"/>
        <v>#NUM!</v>
      </c>
    </row>
    <row r="2712" spans="30:38" x14ac:dyDescent="0.2">
      <c r="AD2712" s="122" t="s">
        <v>88</v>
      </c>
      <c r="AE2712" s="40">
        <f>_xll.qlInterestRateIndexFixingDate($AA$21,AF2712)</f>
        <v>58414</v>
      </c>
      <c r="AF2712" s="40">
        <f>_xll.qlCalendarAdvance(calendar,$AF2711,AD2712,,,trigger)</f>
        <v>58418</v>
      </c>
      <c r="AG2712" s="40">
        <f>_xll.qlInterestRateIndexMaturity($AA$21,AF2712,)</f>
        <v>58509</v>
      </c>
      <c r="AH2712" s="43" t="e">
        <f>_xll.qlTenorBasisValue(TenorBasis3M,AF2712,_xll.ohTrigger(trigger,$AA$36))</f>
        <v>#NUM!</v>
      </c>
      <c r="AI2712" s="90" t="e">
        <f>_xll.qlTenorBasisForwardRate(TenorBasis3M,AF2712,_xll.ohTrigger(trigger,$AA$36))</f>
        <v>#NUM!</v>
      </c>
      <c r="AJ2712" s="90">
        <f>_xll.qlIndexFixing($AA$21,$AE2712,TRUE,_xll.ohTrigger(trigger))</f>
        <v>1.1521393054737161E-2</v>
      </c>
      <c r="AK2712" s="43" t="e">
        <f>_xll.qlIndexFixing($AA$6,$AE2712,TRUE,trigger)</f>
        <v>#NUM!</v>
      </c>
      <c r="AL2712" s="45" t="e">
        <f t="shared" si="58"/>
        <v>#NUM!</v>
      </c>
    </row>
    <row r="2713" spans="30:38" x14ac:dyDescent="0.2">
      <c r="AD2713" s="122" t="s">
        <v>88</v>
      </c>
      <c r="AE2713" s="40">
        <f>_xll.qlInterestRateIndexFixingDate($AA$21,AF2713)</f>
        <v>58421</v>
      </c>
      <c r="AF2713" s="40">
        <f>_xll.qlCalendarAdvance(calendar,$AF2712,AD2713,,,trigger)</f>
        <v>58425</v>
      </c>
      <c r="AG2713" s="40">
        <f>_xll.qlInterestRateIndexMaturity($AA$21,AF2713,)</f>
        <v>58516</v>
      </c>
      <c r="AH2713" s="43" t="e">
        <f>_xll.qlTenorBasisValue(TenorBasis3M,AF2713,_xll.ohTrigger(trigger,$AA$36))</f>
        <v>#NUM!</v>
      </c>
      <c r="AI2713" s="90" t="e">
        <f>_xll.qlTenorBasisForwardRate(TenorBasis3M,AF2713,_xll.ohTrigger(trigger,$AA$36))</f>
        <v>#NUM!</v>
      </c>
      <c r="AJ2713" s="90">
        <f>_xll.qlIndexFixing($AA$21,$AE2713,TRUE,_xll.ohTrigger(trigger))</f>
        <v>1.1517448633521136E-2</v>
      </c>
      <c r="AK2713" s="43" t="e">
        <f>_xll.qlIndexFixing($AA$6,$AE2713,TRUE,trigger)</f>
        <v>#NUM!</v>
      </c>
      <c r="AL2713" s="45" t="e">
        <f t="shared" si="58"/>
        <v>#NUM!</v>
      </c>
    </row>
    <row r="2714" spans="30:38" x14ac:dyDescent="0.2">
      <c r="AD2714" s="122" t="s">
        <v>88</v>
      </c>
      <c r="AE2714" s="40">
        <f>_xll.qlInterestRateIndexFixingDate($AA$21,AF2714)</f>
        <v>58428</v>
      </c>
      <c r="AF2714" s="40">
        <f>_xll.qlCalendarAdvance(calendar,$AF2713,AD2714,,,trigger)</f>
        <v>58432</v>
      </c>
      <c r="AG2714" s="40">
        <f>_xll.qlInterestRateIndexMaturity($AA$21,AF2714,)</f>
        <v>58523</v>
      </c>
      <c r="AH2714" s="43" t="e">
        <f>_xll.qlTenorBasisValue(TenorBasis3M,AF2714,_xll.ohTrigger(trigger,$AA$36))</f>
        <v>#NUM!</v>
      </c>
      <c r="AI2714" s="90" t="e">
        <f>_xll.qlTenorBasisForwardRate(TenorBasis3M,AF2714,_xll.ohTrigger(trigger,$AA$36))</f>
        <v>#NUM!</v>
      </c>
      <c r="AJ2714" s="90">
        <f>_xll.qlIndexFixing($AA$21,$AE2714,TRUE,_xll.ohTrigger(trigger))</f>
        <v>1.1513541188483713E-2</v>
      </c>
      <c r="AK2714" s="43" t="e">
        <f>_xll.qlIndexFixing($AA$6,$AE2714,TRUE,trigger)</f>
        <v>#NUM!</v>
      </c>
      <c r="AL2714" s="45" t="e">
        <f t="shared" si="58"/>
        <v>#NUM!</v>
      </c>
    </row>
    <row r="2715" spans="30:38" x14ac:dyDescent="0.2">
      <c r="AD2715" s="122" t="s">
        <v>88</v>
      </c>
      <c r="AE2715" s="40">
        <f>_xll.qlInterestRateIndexFixingDate($AA$21,AF2715)</f>
        <v>58433</v>
      </c>
      <c r="AF2715" s="40">
        <f>_xll.qlCalendarAdvance(calendar,$AF2714,AD2715,,,trigger)</f>
        <v>58439</v>
      </c>
      <c r="AG2715" s="40">
        <f>_xll.qlInterestRateIndexMaturity($AA$21,AF2715,)</f>
        <v>58530</v>
      </c>
      <c r="AH2715" s="43" t="e">
        <f>_xll.qlTenorBasisValue(TenorBasis3M,AF2715,_xll.ohTrigger(trigger,$AA$36))</f>
        <v>#NUM!</v>
      </c>
      <c r="AI2715" s="90" t="e">
        <f>_xll.qlTenorBasisForwardRate(TenorBasis3M,AF2715,_xll.ohTrigger(trigger,$AA$36))</f>
        <v>#NUM!</v>
      </c>
      <c r="AJ2715" s="90">
        <f>_xll.qlIndexFixing($AA$21,$AE2715,TRUE,_xll.ohTrigger(trigger))</f>
        <v>1.1509670719515091E-2</v>
      </c>
      <c r="AK2715" s="43" t="e">
        <f>_xll.qlIndexFixing($AA$6,$AE2715,TRUE,trigger)</f>
        <v>#NUM!</v>
      </c>
      <c r="AL2715" s="45" t="e">
        <f t="shared" si="58"/>
        <v>#NUM!</v>
      </c>
    </row>
    <row r="2716" spans="30:38" x14ac:dyDescent="0.2">
      <c r="AD2716" s="122" t="s">
        <v>88</v>
      </c>
      <c r="AE2716" s="40">
        <f>_xll.qlInterestRateIndexFixingDate($AA$21,AF2716)</f>
        <v>58442</v>
      </c>
      <c r="AF2716" s="40">
        <f>_xll.qlCalendarAdvance(calendar,$AF2715,AD2716,,,trigger)</f>
        <v>58446</v>
      </c>
      <c r="AG2716" s="40">
        <f>_xll.qlInterestRateIndexMaturity($AA$21,AF2716,)</f>
        <v>58537</v>
      </c>
      <c r="AH2716" s="43" t="e">
        <f>_xll.qlTenorBasisValue(TenorBasis3M,AF2716,_xll.ohTrigger(trigger,$AA$36))</f>
        <v>#NUM!</v>
      </c>
      <c r="AI2716" s="90" t="e">
        <f>_xll.qlTenorBasisForwardRate(TenorBasis3M,AF2716,_xll.ohTrigger(trigger,$AA$36))</f>
        <v>#NUM!</v>
      </c>
      <c r="AJ2716" s="90">
        <f>_xll.qlIndexFixing($AA$21,$AE2716,TRUE,_xll.ohTrigger(trigger))</f>
        <v>1.1505837226505469E-2</v>
      </c>
      <c r="AK2716" s="43" t="e">
        <f>_xll.qlIndexFixing($AA$6,$AE2716,TRUE,trigger)</f>
        <v>#NUM!</v>
      </c>
      <c r="AL2716" s="45" t="e">
        <f t="shared" si="58"/>
        <v>#NUM!</v>
      </c>
    </row>
    <row r="2717" spans="30:38" x14ac:dyDescent="0.2">
      <c r="AD2717" s="122" t="s">
        <v>88</v>
      </c>
      <c r="AE2717" s="40">
        <f>_xll.qlInterestRateIndexFixingDate($AA$21,AF2717)</f>
        <v>58449</v>
      </c>
      <c r="AF2717" s="40">
        <f>_xll.qlCalendarAdvance(calendar,$AF2716,AD2717,,,trigger)</f>
        <v>58453</v>
      </c>
      <c r="AG2717" s="40">
        <f>_xll.qlInterestRateIndexMaturity($AA$21,AF2717,)</f>
        <v>58544</v>
      </c>
      <c r="AH2717" s="43" t="e">
        <f>_xll.qlTenorBasisValue(TenorBasis3M,AF2717,_xll.ohTrigger(trigger,$AA$36))</f>
        <v>#NUM!</v>
      </c>
      <c r="AI2717" s="90" t="e">
        <f>_xll.qlTenorBasisForwardRate(TenorBasis3M,AF2717,_xll.ohTrigger(trigger,$AA$36))</f>
        <v>#NUM!</v>
      </c>
      <c r="AJ2717" s="90">
        <f>_xll.qlIndexFixing($AA$21,$AE2717,TRUE,_xll.ohTrigger(trigger))</f>
        <v>1.1502040709347674E-2</v>
      </c>
      <c r="AK2717" s="43" t="e">
        <f>_xll.qlIndexFixing($AA$6,$AE2717,TRUE,trigger)</f>
        <v>#NUM!</v>
      </c>
      <c r="AL2717" s="45" t="e">
        <f t="shared" si="58"/>
        <v>#NUM!</v>
      </c>
    </row>
    <row r="2718" spans="30:38" x14ac:dyDescent="0.2">
      <c r="AD2718" s="122" t="s">
        <v>88</v>
      </c>
      <c r="AE2718" s="40">
        <f>_xll.qlInterestRateIndexFixingDate($AA$21,AF2718)</f>
        <v>58456</v>
      </c>
      <c r="AF2718" s="40">
        <f>_xll.qlCalendarAdvance(calendar,$AF2717,AD2718,,,trigger)</f>
        <v>58460</v>
      </c>
      <c r="AG2718" s="40">
        <f>_xll.qlInterestRateIndexMaturity($AA$21,AF2718,)</f>
        <v>58551</v>
      </c>
      <c r="AH2718" s="43" t="e">
        <f>_xll.qlTenorBasisValue(TenorBasis3M,AF2718,_xll.ohTrigger(trigger,$AA$36))</f>
        <v>#NUM!</v>
      </c>
      <c r="AI2718" s="90" t="e">
        <f>_xll.qlTenorBasisForwardRate(TenorBasis3M,AF2718,_xll.ohTrigger(trigger,$AA$36))</f>
        <v>#NUM!</v>
      </c>
      <c r="AJ2718" s="90">
        <f>_xll.qlIndexFixing($AA$21,$AE2718,TRUE,_xll.ohTrigger(trigger))</f>
        <v>1.1498281167937181E-2</v>
      </c>
      <c r="AK2718" s="43" t="e">
        <f>_xll.qlIndexFixing($AA$6,$AE2718,TRUE,trigger)</f>
        <v>#NUM!</v>
      </c>
      <c r="AL2718" s="45" t="e">
        <f t="shared" si="58"/>
        <v>#NUM!</v>
      </c>
    </row>
    <row r="2719" spans="30:38" x14ac:dyDescent="0.2">
      <c r="AD2719" s="122" t="s">
        <v>88</v>
      </c>
      <c r="AE2719" s="40">
        <f>_xll.qlInterestRateIndexFixingDate($AA$21,AF2719)</f>
        <v>58463</v>
      </c>
      <c r="AF2719" s="40">
        <f>_xll.qlCalendarAdvance(calendar,$AF2718,AD2719,,,trigger)</f>
        <v>58467</v>
      </c>
      <c r="AG2719" s="40">
        <f>_xll.qlInterestRateIndexMaturity($AA$21,AF2719,)</f>
        <v>58558</v>
      </c>
      <c r="AH2719" s="43" t="e">
        <f>_xll.qlTenorBasisValue(TenorBasis3M,AF2719,_xll.ohTrigger(trigger,$AA$36))</f>
        <v>#NUM!</v>
      </c>
      <c r="AI2719" s="90" t="e">
        <f>_xll.qlTenorBasisForwardRate(TenorBasis3M,AF2719,_xll.ohTrigger(trigger,$AA$36))</f>
        <v>#NUM!</v>
      </c>
      <c r="AJ2719" s="90">
        <f>_xll.qlIndexFixing($AA$21,$AE2719,TRUE,_xll.ohTrigger(trigger))</f>
        <v>1.1494558602168576E-2</v>
      </c>
      <c r="AK2719" s="43" t="e">
        <f>_xll.qlIndexFixing($AA$6,$AE2719,TRUE,trigger)</f>
        <v>#NUM!</v>
      </c>
      <c r="AL2719" s="45" t="e">
        <f t="shared" si="58"/>
        <v>#NUM!</v>
      </c>
    </row>
    <row r="2720" spans="30:38" x14ac:dyDescent="0.2">
      <c r="AD2720" s="122" t="s">
        <v>88</v>
      </c>
      <c r="AE2720" s="40">
        <f>_xll.qlInterestRateIndexFixingDate($AA$21,AF2720)</f>
        <v>58470</v>
      </c>
      <c r="AF2720" s="40">
        <f>_xll.qlCalendarAdvance(calendar,$AF2719,AD2720,,,trigger)</f>
        <v>58474</v>
      </c>
      <c r="AG2720" s="40">
        <f>_xll.qlInterestRateIndexMaturity($AA$21,AF2720,)</f>
        <v>58564</v>
      </c>
      <c r="AH2720" s="43" t="e">
        <f>_xll.qlTenorBasisValue(TenorBasis3M,AF2720,_xll.ohTrigger(trigger,$AA$36))</f>
        <v>#NUM!</v>
      </c>
      <c r="AI2720" s="90" t="e">
        <f>_xll.qlTenorBasisForwardRate(TenorBasis3M,AF2720,_xll.ohTrigger(trigger,$AA$36))</f>
        <v>#NUM!</v>
      </c>
      <c r="AJ2720" s="90">
        <f>_xll.qlIndexFixing($AA$21,$AE2720,TRUE,_xll.ohTrigger(trigger))</f>
        <v>1.149094613369428E-2</v>
      </c>
      <c r="AK2720" s="43" t="e">
        <f>_xll.qlIndexFixing($AA$6,$AE2720,TRUE,trigger)</f>
        <v>#NUM!</v>
      </c>
      <c r="AL2720" s="45" t="e">
        <f t="shared" si="58"/>
        <v>#NUM!</v>
      </c>
    </row>
    <row r="2721" spans="30:38" x14ac:dyDescent="0.2">
      <c r="AD2721" s="122" t="s">
        <v>88</v>
      </c>
      <c r="AE2721" s="40">
        <f>_xll.qlInterestRateIndexFixingDate($AA$21,AF2721)</f>
        <v>58477</v>
      </c>
      <c r="AF2721" s="40">
        <f>_xll.qlCalendarAdvance(calendar,$AF2720,AD2721,,,trigger)</f>
        <v>58481</v>
      </c>
      <c r="AG2721" s="40">
        <f>_xll.qlInterestRateIndexMaturity($AA$21,AF2721,)</f>
        <v>58571</v>
      </c>
      <c r="AH2721" s="43" t="e">
        <f>_xll.qlTenorBasisValue(TenorBasis3M,AF2721,_xll.ohTrigger(trigger,$AA$36))</f>
        <v>#NUM!</v>
      </c>
      <c r="AI2721" s="90" t="e">
        <f>_xll.qlTenorBasisForwardRate(TenorBasis3M,AF2721,_xll.ohTrigger(trigger,$AA$36))</f>
        <v>#NUM!</v>
      </c>
      <c r="AJ2721" s="90">
        <f>_xll.qlIndexFixing($AA$21,$AE2721,TRUE,_xll.ohTrigger(trigger))</f>
        <v>1.1487294994160457E-2</v>
      </c>
      <c r="AK2721" s="43" t="e">
        <f>_xll.qlIndexFixing($AA$6,$AE2721,TRUE,trigger)</f>
        <v>#NUM!</v>
      </c>
      <c r="AL2721" s="45" t="e">
        <f t="shared" si="58"/>
        <v>#NUM!</v>
      </c>
    </row>
    <row r="2722" spans="30:38" x14ac:dyDescent="0.2">
      <c r="AD2722" s="122" t="s">
        <v>88</v>
      </c>
      <c r="AE2722" s="40">
        <f>_xll.qlInterestRateIndexFixingDate($AA$21,AF2722)</f>
        <v>58484</v>
      </c>
      <c r="AF2722" s="40">
        <f>_xll.qlCalendarAdvance(calendar,$AF2721,AD2722,,,trigger)</f>
        <v>58488</v>
      </c>
      <c r="AG2722" s="40">
        <f>_xll.qlInterestRateIndexMaturity($AA$21,AF2722,)</f>
        <v>58578</v>
      </c>
      <c r="AH2722" s="43" t="e">
        <f>_xll.qlTenorBasisValue(TenorBasis3M,AF2722,_xll.ohTrigger(trigger,$AA$36))</f>
        <v>#NUM!</v>
      </c>
      <c r="AI2722" s="90" t="e">
        <f>_xll.qlTenorBasisForwardRate(TenorBasis3M,AF2722,_xll.ohTrigger(trigger,$AA$36))</f>
        <v>#NUM!</v>
      </c>
      <c r="AJ2722" s="90">
        <f>_xll.qlIndexFixing($AA$21,$AE2722,TRUE,_xll.ohTrigger(trigger))</f>
        <v>1.1483680828753506E-2</v>
      </c>
      <c r="AK2722" s="43" t="e">
        <f>_xll.qlIndexFixing($AA$6,$AE2722,TRUE,trigger)</f>
        <v>#NUM!</v>
      </c>
      <c r="AL2722" s="45" t="e">
        <f t="shared" si="58"/>
        <v>#NUM!</v>
      </c>
    </row>
    <row r="2723" spans="30:38" x14ac:dyDescent="0.2">
      <c r="AD2723" s="122" t="s">
        <v>88</v>
      </c>
      <c r="AE2723" s="40">
        <f>_xll.qlInterestRateIndexFixingDate($AA$21,AF2723)</f>
        <v>58491</v>
      </c>
      <c r="AF2723" s="40">
        <f>_xll.qlCalendarAdvance(calendar,$AF2722,AD2723,,,trigger)</f>
        <v>58495</v>
      </c>
      <c r="AG2723" s="40">
        <f>_xll.qlInterestRateIndexMaturity($AA$21,AF2723,)</f>
        <v>58585</v>
      </c>
      <c r="AH2723" s="43" t="e">
        <f>_xll.qlTenorBasisValue(TenorBasis3M,AF2723,_xll.ohTrigger(trigger,$AA$36))</f>
        <v>#NUM!</v>
      </c>
      <c r="AI2723" s="90" t="e">
        <f>_xll.qlTenorBasisForwardRate(TenorBasis3M,AF2723,_xll.ohTrigger(trigger,$AA$36))</f>
        <v>#NUM!</v>
      </c>
      <c r="AJ2723" s="90">
        <f>_xll.qlIndexFixing($AA$21,$AE2723,TRUE,_xll.ohTrigger(trigger))</f>
        <v>1.1480103637370398E-2</v>
      </c>
      <c r="AK2723" s="43" t="e">
        <f>_xll.qlIndexFixing($AA$6,$AE2723,TRUE,trigger)</f>
        <v>#NUM!</v>
      </c>
      <c r="AL2723" s="45" t="e">
        <f t="shared" si="58"/>
        <v>#NUM!</v>
      </c>
    </row>
    <row r="2724" spans="30:38" x14ac:dyDescent="0.2">
      <c r="AD2724" s="122" t="s">
        <v>88</v>
      </c>
      <c r="AE2724" s="40">
        <f>_xll.qlInterestRateIndexFixingDate($AA$21,AF2724)</f>
        <v>58498</v>
      </c>
      <c r="AF2724" s="40">
        <f>_xll.qlCalendarAdvance(calendar,$AF2723,AD2724,,,trigger)</f>
        <v>58502</v>
      </c>
      <c r="AG2724" s="40">
        <f>_xll.qlInterestRateIndexMaturity($AA$21,AF2724,)</f>
        <v>58594</v>
      </c>
      <c r="AH2724" s="43" t="e">
        <f>_xll.qlTenorBasisValue(TenorBasis3M,AF2724,_xll.ohTrigger(trigger,$AA$36))</f>
        <v>#NUM!</v>
      </c>
      <c r="AI2724" s="90" t="e">
        <f>_xll.qlTenorBasisForwardRate(TenorBasis3M,AF2724,_xll.ohTrigger(trigger,$AA$36))</f>
        <v>#NUM!</v>
      </c>
      <c r="AJ2724" s="90">
        <f>_xll.qlIndexFixing($AA$21,$AE2724,TRUE,_xll.ohTrigger(trigger))</f>
        <v>1.147643762853276E-2</v>
      </c>
      <c r="AK2724" s="43" t="e">
        <f>_xll.qlIndexFixing($AA$6,$AE2724,TRUE,trigger)</f>
        <v>#NUM!</v>
      </c>
      <c r="AL2724" s="45" t="e">
        <f t="shared" si="58"/>
        <v>#NUM!</v>
      </c>
    </row>
    <row r="2725" spans="30:38" x14ac:dyDescent="0.2">
      <c r="AD2725" s="122" t="s">
        <v>88</v>
      </c>
      <c r="AE2725" s="40">
        <f>_xll.qlInterestRateIndexFixingDate($AA$21,AF2725)</f>
        <v>58505</v>
      </c>
      <c r="AF2725" s="40">
        <f>_xll.qlCalendarAdvance(calendar,$AF2724,AD2725,,,trigger)</f>
        <v>58509</v>
      </c>
      <c r="AG2725" s="40">
        <f>_xll.qlInterestRateIndexMaturity($AA$21,AF2725,)</f>
        <v>58601</v>
      </c>
      <c r="AH2725" s="43" t="e">
        <f>_xll.qlTenorBasisValue(TenorBasis3M,AF2725,_xll.ohTrigger(trigger,$AA$36))</f>
        <v>#NUM!</v>
      </c>
      <c r="AI2725" s="90" t="e">
        <f>_xll.qlTenorBasisForwardRate(TenorBasis3M,AF2725,_xll.ohTrigger(trigger,$AA$36))</f>
        <v>#NUM!</v>
      </c>
      <c r="AJ2725" s="90">
        <f>_xll.qlIndexFixing($AA$21,$AE2725,TRUE,_xll.ohTrigger(trigger))</f>
        <v>1.1472939444193166E-2</v>
      </c>
      <c r="AK2725" s="43" t="e">
        <f>_xll.qlIndexFixing($AA$6,$AE2725,TRUE,trigger)</f>
        <v>#NUM!</v>
      </c>
      <c r="AL2725" s="45" t="e">
        <f t="shared" si="58"/>
        <v>#NUM!</v>
      </c>
    </row>
    <row r="2726" spans="30:38" x14ac:dyDescent="0.2">
      <c r="AD2726" s="122" t="s">
        <v>88</v>
      </c>
      <c r="AE2726" s="40">
        <f>_xll.qlInterestRateIndexFixingDate($AA$21,AF2726)</f>
        <v>58512</v>
      </c>
      <c r="AF2726" s="40">
        <f>_xll.qlCalendarAdvance(calendar,$AF2725,AD2726,,,trigger)</f>
        <v>58516</v>
      </c>
      <c r="AG2726" s="40">
        <f>_xll.qlInterestRateIndexMaturity($AA$21,AF2726,)</f>
        <v>58608</v>
      </c>
      <c r="AH2726" s="43" t="e">
        <f>_xll.qlTenorBasisValue(TenorBasis3M,AF2726,_xll.ohTrigger(trigger,$AA$36))</f>
        <v>#NUM!</v>
      </c>
      <c r="AI2726" s="90" t="e">
        <f>_xll.qlTenorBasisForwardRate(TenorBasis3M,AF2726,_xll.ohTrigger(trigger,$AA$36))</f>
        <v>#NUM!</v>
      </c>
      <c r="AJ2726" s="90">
        <f>_xll.qlIndexFixing($AA$21,$AE2726,TRUE,_xll.ohTrigger(trigger))</f>
        <v>1.1469478235991379E-2</v>
      </c>
      <c r="AK2726" s="43" t="e">
        <f>_xll.qlIndexFixing($AA$6,$AE2726,TRUE,trigger)</f>
        <v>#NUM!</v>
      </c>
      <c r="AL2726" s="45" t="e">
        <f t="shared" si="58"/>
        <v>#NUM!</v>
      </c>
    </row>
    <row r="2727" spans="30:38" x14ac:dyDescent="0.2">
      <c r="AD2727" s="122" t="s">
        <v>88</v>
      </c>
      <c r="AE2727" s="40">
        <f>_xll.qlInterestRateIndexFixingDate($AA$21,AF2727)</f>
        <v>58519</v>
      </c>
      <c r="AF2727" s="40">
        <f>_xll.qlCalendarAdvance(calendar,$AF2726,AD2727,,,trigger)</f>
        <v>58523</v>
      </c>
      <c r="AG2727" s="40">
        <f>_xll.qlInterestRateIndexMaturity($AA$21,AF2727,)</f>
        <v>58615</v>
      </c>
      <c r="AH2727" s="43" t="e">
        <f>_xll.qlTenorBasisValue(TenorBasis3M,AF2727,_xll.ohTrigger(trigger,$AA$36))</f>
        <v>#NUM!</v>
      </c>
      <c r="AI2727" s="90" t="e">
        <f>_xll.qlTenorBasisForwardRate(TenorBasis3M,AF2727,_xll.ohTrigger(trigger,$AA$36))</f>
        <v>#NUM!</v>
      </c>
      <c r="AJ2727" s="90">
        <f>_xll.qlIndexFixing($AA$21,$AE2727,TRUE,_xll.ohTrigger(trigger))</f>
        <v>1.146605400383008E-2</v>
      </c>
      <c r="AK2727" s="43" t="e">
        <f>_xll.qlIndexFixing($AA$6,$AE2727,TRUE,trigger)</f>
        <v>#NUM!</v>
      </c>
      <c r="AL2727" s="45" t="e">
        <f t="shared" si="58"/>
        <v>#NUM!</v>
      </c>
    </row>
    <row r="2728" spans="30:38" x14ac:dyDescent="0.2">
      <c r="AD2728" s="122" t="s">
        <v>88</v>
      </c>
      <c r="AE2728" s="40">
        <f>_xll.qlInterestRateIndexFixingDate($AA$21,AF2728)</f>
        <v>58526</v>
      </c>
      <c r="AF2728" s="40">
        <f>_xll.qlCalendarAdvance(calendar,$AF2727,AD2728,,,trigger)</f>
        <v>58530</v>
      </c>
      <c r="AG2728" s="40">
        <f>_xll.qlInterestRateIndexMaturity($AA$21,AF2728,)</f>
        <v>58622</v>
      </c>
      <c r="AH2728" s="43" t="e">
        <f>_xll.qlTenorBasisValue(TenorBasis3M,AF2728,_xll.ohTrigger(trigger,$AA$36))</f>
        <v>#NUM!</v>
      </c>
      <c r="AI2728" s="90" t="e">
        <f>_xll.qlTenorBasisForwardRate(TenorBasis3M,AF2728,_xll.ohTrigger(trigger,$AA$36))</f>
        <v>#NUM!</v>
      </c>
      <c r="AJ2728" s="90">
        <f>_xll.qlIndexFixing($AA$21,$AE2728,TRUE,_xll.ohTrigger(trigger))</f>
        <v>1.1462666747609353E-2</v>
      </c>
      <c r="AK2728" s="43" t="e">
        <f>_xll.qlIndexFixing($AA$6,$AE2728,TRUE,trigger)</f>
        <v>#NUM!</v>
      </c>
      <c r="AL2728" s="45" t="e">
        <f t="shared" si="58"/>
        <v>#NUM!</v>
      </c>
    </row>
    <row r="2729" spans="30:38" x14ac:dyDescent="0.2">
      <c r="AD2729" s="122" t="s">
        <v>88</v>
      </c>
      <c r="AE2729" s="40">
        <f>_xll.qlInterestRateIndexFixingDate($AA$21,AF2729)</f>
        <v>58533</v>
      </c>
      <c r="AF2729" s="40">
        <f>_xll.qlCalendarAdvance(calendar,$AF2728,AD2729,,,trigger)</f>
        <v>58537</v>
      </c>
      <c r="AG2729" s="40">
        <f>_xll.qlInterestRateIndexMaturity($AA$21,AF2729,)</f>
        <v>58628</v>
      </c>
      <c r="AH2729" s="43" t="e">
        <f>_xll.qlTenorBasisValue(TenorBasis3M,AF2729,_xll.ohTrigger(trigger,$AA$36))</f>
        <v>#NUM!</v>
      </c>
      <c r="AI2729" s="90" t="e">
        <f>_xll.qlTenorBasisForwardRate(TenorBasis3M,AF2729,_xll.ohTrigger(trigger,$AA$36))</f>
        <v>#NUM!</v>
      </c>
      <c r="AJ2729" s="90">
        <f>_xll.qlIndexFixing($AA$21,$AE2729,TRUE,_xll.ohTrigger(trigger))</f>
        <v>1.1459366582381484E-2</v>
      </c>
      <c r="AK2729" s="43" t="e">
        <f>_xll.qlIndexFixing($AA$6,$AE2729,TRUE,trigger)</f>
        <v>#NUM!</v>
      </c>
      <c r="AL2729" s="45" t="e">
        <f t="shared" si="58"/>
        <v>#NUM!</v>
      </c>
    </row>
    <row r="2730" spans="30:38" x14ac:dyDescent="0.2">
      <c r="AD2730" s="122" t="s">
        <v>88</v>
      </c>
      <c r="AE2730" s="40">
        <f>_xll.qlInterestRateIndexFixingDate($AA$21,AF2730)</f>
        <v>58540</v>
      </c>
      <c r="AF2730" s="40">
        <f>_xll.qlCalendarAdvance(calendar,$AF2729,AD2730,,,trigger)</f>
        <v>58544</v>
      </c>
      <c r="AG2730" s="40">
        <f>_xll.qlInterestRateIndexMaturity($AA$21,AF2730,)</f>
        <v>58635</v>
      </c>
      <c r="AH2730" s="43" t="e">
        <f>_xll.qlTenorBasisValue(TenorBasis3M,AF2730,_xll.ohTrigger(trigger,$AA$36))</f>
        <v>#NUM!</v>
      </c>
      <c r="AI2730" s="90" t="e">
        <f>_xll.qlTenorBasisForwardRate(TenorBasis3M,AF2730,_xll.ohTrigger(trigger,$AA$36))</f>
        <v>#NUM!</v>
      </c>
      <c r="AJ2730" s="90">
        <f>_xll.qlIndexFixing($AA$21,$AE2730,TRUE,_xll.ohTrigger(trigger))</f>
        <v>1.1456050742027546E-2</v>
      </c>
      <c r="AK2730" s="43" t="e">
        <f>_xll.qlIndexFixing($AA$6,$AE2730,TRUE,trigger)</f>
        <v>#NUM!</v>
      </c>
      <c r="AL2730" s="45" t="e">
        <f t="shared" si="58"/>
        <v>#NUM!</v>
      </c>
    </row>
    <row r="2731" spans="30:38" x14ac:dyDescent="0.2">
      <c r="AD2731" s="122" t="s">
        <v>88</v>
      </c>
      <c r="AE2731" s="40">
        <f>_xll.qlInterestRateIndexFixingDate($AA$21,AF2731)</f>
        <v>58545</v>
      </c>
      <c r="AF2731" s="40">
        <f>_xll.qlCalendarAdvance(calendar,$AF2730,AD2731,,,trigger)</f>
        <v>58551</v>
      </c>
      <c r="AG2731" s="40">
        <f>_xll.qlInterestRateIndexMaturity($AA$21,AF2731,)</f>
        <v>58642</v>
      </c>
      <c r="AH2731" s="43" t="e">
        <f>_xll.qlTenorBasisValue(TenorBasis3M,AF2731,_xll.ohTrigger(trigger,$AA$36))</f>
        <v>#NUM!</v>
      </c>
      <c r="AI2731" s="90" t="e">
        <f>_xll.qlTenorBasisForwardRate(TenorBasis3M,AF2731,_xll.ohTrigger(trigger,$AA$36))</f>
        <v>#NUM!</v>
      </c>
      <c r="AJ2731" s="90">
        <f>_xll.qlIndexFixing($AA$21,$AE2731,TRUE,_xll.ohTrigger(trigger))</f>
        <v>1.1452771876136658E-2</v>
      </c>
      <c r="AK2731" s="43" t="e">
        <f>_xll.qlIndexFixing($AA$6,$AE2731,TRUE,trigger)</f>
        <v>#NUM!</v>
      </c>
      <c r="AL2731" s="45" t="e">
        <f t="shared" si="58"/>
        <v>#NUM!</v>
      </c>
    </row>
    <row r="2732" spans="30:38" x14ac:dyDescent="0.2">
      <c r="AD2732" s="122" t="s">
        <v>88</v>
      </c>
      <c r="AE2732" s="40">
        <f>_xll.qlInterestRateIndexFixingDate($AA$21,AF2732)</f>
        <v>58554</v>
      </c>
      <c r="AF2732" s="40">
        <f>_xll.qlCalendarAdvance(calendar,$AF2731,AD2732,,,trigger)</f>
        <v>58558</v>
      </c>
      <c r="AG2732" s="40">
        <f>_xll.qlInterestRateIndexMaturity($AA$21,AF2732,)</f>
        <v>58649</v>
      </c>
      <c r="AH2732" s="43" t="e">
        <f>_xll.qlTenorBasisValue(TenorBasis3M,AF2732,_xll.ohTrigger(trigger,$AA$36))</f>
        <v>#NUM!</v>
      </c>
      <c r="AI2732" s="90" t="e">
        <f>_xll.qlTenorBasisForwardRate(TenorBasis3M,AF2732,_xll.ohTrigger(trigger,$AA$36))</f>
        <v>#NUM!</v>
      </c>
      <c r="AJ2732" s="90">
        <f>_xll.qlIndexFixing($AA$21,$AE2732,TRUE,_xll.ohTrigger(trigger))</f>
        <v>1.1449529984613955E-2</v>
      </c>
      <c r="AK2732" s="43" t="e">
        <f>_xll.qlIndexFixing($AA$6,$AE2732,TRUE,trigger)</f>
        <v>#NUM!</v>
      </c>
      <c r="AL2732" s="45" t="e">
        <f t="shared" si="58"/>
        <v>#NUM!</v>
      </c>
    </row>
    <row r="2733" spans="30:38" x14ac:dyDescent="0.2">
      <c r="AD2733" s="122" t="s">
        <v>88</v>
      </c>
      <c r="AE2733" s="40">
        <f>_xll.qlInterestRateIndexFixingDate($AA$21,AF2733)</f>
        <v>58561</v>
      </c>
      <c r="AF2733" s="40">
        <f>_xll.qlCalendarAdvance(calendar,$AF2732,AD2733,,,trigger)</f>
        <v>58565</v>
      </c>
      <c r="AG2733" s="40">
        <f>_xll.qlInterestRateIndexMaturity($AA$21,AF2733,)</f>
        <v>58657</v>
      </c>
      <c r="AH2733" s="43" t="e">
        <f>_xll.qlTenorBasisValue(TenorBasis3M,AF2733,_xll.ohTrigger(trigger,$AA$36))</f>
        <v>#NUM!</v>
      </c>
      <c r="AI2733" s="90" t="e">
        <f>_xll.qlTenorBasisForwardRate(TenorBasis3M,AF2733,_xll.ohTrigger(trigger,$AA$36))</f>
        <v>#NUM!</v>
      </c>
      <c r="AJ2733" s="90">
        <f>_xll.qlIndexFixing($AA$21,$AE2733,TRUE,_xll.ohTrigger(trigger))</f>
        <v>1.1446285102353397E-2</v>
      </c>
      <c r="AK2733" s="43" t="e">
        <f>_xll.qlIndexFixing($AA$6,$AE2733,TRUE,trigger)</f>
        <v>#NUM!</v>
      </c>
      <c r="AL2733" s="45" t="e">
        <f t="shared" si="58"/>
        <v>#NUM!</v>
      </c>
    </row>
    <row r="2734" spans="30:38" x14ac:dyDescent="0.2">
      <c r="AD2734" s="122" t="s">
        <v>88</v>
      </c>
      <c r="AE2734" s="40">
        <f>_xll.qlInterestRateIndexFixingDate($AA$21,AF2734)</f>
        <v>58568</v>
      </c>
      <c r="AF2734" s="40">
        <f>_xll.qlCalendarAdvance(calendar,$AF2733,AD2734,,,trigger)</f>
        <v>58572</v>
      </c>
      <c r="AG2734" s="40">
        <f>_xll.qlInterestRateIndexMaturity($AA$21,AF2734,)</f>
        <v>58664</v>
      </c>
      <c r="AH2734" s="43" t="e">
        <f>_xll.qlTenorBasisValue(TenorBasis3M,AF2734,_xll.ohTrigger(trigger,$AA$36))</f>
        <v>#NUM!</v>
      </c>
      <c r="AI2734" s="90" t="e">
        <f>_xll.qlTenorBasisForwardRate(TenorBasis3M,AF2734,_xll.ohTrigger(trigger,$AA$36))</f>
        <v>#NUM!</v>
      </c>
      <c r="AJ2734" s="90">
        <f>_xll.qlIndexFixing($AA$21,$AE2734,TRUE,_xll.ohTrigger(trigger))</f>
        <v>1.1443119699820264E-2</v>
      </c>
      <c r="AK2734" s="43" t="e">
        <f>_xll.qlIndexFixing($AA$6,$AE2734,TRUE,trigger)</f>
        <v>#NUM!</v>
      </c>
      <c r="AL2734" s="45" t="e">
        <f t="shared" si="58"/>
        <v>#NUM!</v>
      </c>
    </row>
    <row r="2735" spans="30:38" x14ac:dyDescent="0.2">
      <c r="AD2735" s="122" t="s">
        <v>88</v>
      </c>
      <c r="AE2735" s="40">
        <f>_xll.qlInterestRateIndexFixingDate($AA$21,AF2735)</f>
        <v>58575</v>
      </c>
      <c r="AF2735" s="40">
        <f>_xll.qlCalendarAdvance(calendar,$AF2734,AD2735,,,trigger)</f>
        <v>58579</v>
      </c>
      <c r="AG2735" s="40">
        <f>_xll.qlInterestRateIndexMaturity($AA$21,AF2735,)</f>
        <v>58671</v>
      </c>
      <c r="AH2735" s="43" t="e">
        <f>_xll.qlTenorBasisValue(TenorBasis3M,AF2735,_xll.ohTrigger(trigger,$AA$36))</f>
        <v>#NUM!</v>
      </c>
      <c r="AI2735" s="90" t="e">
        <f>_xll.qlTenorBasisForwardRate(TenorBasis3M,AF2735,_xll.ohTrigger(trigger,$AA$36))</f>
        <v>#NUM!</v>
      </c>
      <c r="AJ2735" s="90">
        <f>_xll.qlIndexFixing($AA$21,$AE2735,TRUE,_xll.ohTrigger(trigger))</f>
        <v>1.1439991272583E-2</v>
      </c>
      <c r="AK2735" s="43" t="e">
        <f>_xll.qlIndexFixing($AA$6,$AE2735,TRUE,trigger)</f>
        <v>#NUM!</v>
      </c>
      <c r="AL2735" s="45" t="e">
        <f t="shared" si="58"/>
        <v>#NUM!</v>
      </c>
    </row>
    <row r="2736" spans="30:38" x14ac:dyDescent="0.2">
      <c r="AD2736" s="122" t="s">
        <v>88</v>
      </c>
      <c r="AE2736" s="40">
        <f>_xll.qlInterestRateIndexFixingDate($AA$21,AF2736)</f>
        <v>58582</v>
      </c>
      <c r="AF2736" s="40">
        <f>_xll.qlCalendarAdvance(calendar,$AF2735,AD2736,,,trigger)</f>
        <v>58586</v>
      </c>
      <c r="AG2736" s="40">
        <f>_xll.qlInterestRateIndexMaturity($AA$21,AF2736,)</f>
        <v>58678</v>
      </c>
      <c r="AH2736" s="43" t="e">
        <f>_xll.qlTenorBasisValue(TenorBasis3M,AF2736,_xll.ohTrigger(trigger,$AA$36))</f>
        <v>#NUM!</v>
      </c>
      <c r="AI2736" s="90" t="e">
        <f>_xll.qlTenorBasisForwardRate(TenorBasis3M,AF2736,_xll.ohTrigger(trigger,$AA$36))</f>
        <v>#NUM!</v>
      </c>
      <c r="AJ2736" s="90">
        <f>_xll.qlIndexFixing($AA$21,$AE2736,TRUE,_xll.ohTrigger(trigger))</f>
        <v>1.1436899820553849E-2</v>
      </c>
      <c r="AK2736" s="43" t="e">
        <f>_xll.qlIndexFixing($AA$6,$AE2736,TRUE,trigger)</f>
        <v>#NUM!</v>
      </c>
      <c r="AL2736" s="45" t="e">
        <f t="shared" si="58"/>
        <v>#NUM!</v>
      </c>
    </row>
    <row r="2737" spans="30:38" x14ac:dyDescent="0.2">
      <c r="AD2737" s="122" t="s">
        <v>88</v>
      </c>
      <c r="AE2737" s="40">
        <f>_xll.qlInterestRateIndexFixingDate($AA$21,AF2737)</f>
        <v>58589</v>
      </c>
      <c r="AF2737" s="40">
        <f>_xll.qlCalendarAdvance(calendar,$AF2736,AD2737,,,trigger)</f>
        <v>58593</v>
      </c>
      <c r="AG2737" s="40">
        <f>_xll.qlInterestRateIndexMaturity($AA$21,AF2737,)</f>
        <v>58685</v>
      </c>
      <c r="AH2737" s="43" t="e">
        <f>_xll.qlTenorBasisValue(TenorBasis3M,AF2737,_xll.ohTrigger(trigger,$AA$36))</f>
        <v>#NUM!</v>
      </c>
      <c r="AI2737" s="90" t="e">
        <f>_xll.qlTenorBasisForwardRate(TenorBasis3M,AF2737,_xll.ohTrigger(trigger,$AA$36))</f>
        <v>#NUM!</v>
      </c>
      <c r="AJ2737" s="90">
        <f>_xll.qlIndexFixing($AA$21,$AE2737,TRUE,_xll.ohTrigger(trigger))</f>
        <v>1.1433845343643315E-2</v>
      </c>
      <c r="AK2737" s="43" t="e">
        <f>_xll.qlIndexFixing($AA$6,$AE2737,TRUE,trigger)</f>
        <v>#NUM!</v>
      </c>
      <c r="AL2737" s="45" t="e">
        <f t="shared" si="58"/>
        <v>#NUM!</v>
      </c>
    </row>
    <row r="2738" spans="30:38" x14ac:dyDescent="0.2">
      <c r="AD2738" s="122" t="s">
        <v>88</v>
      </c>
      <c r="AE2738" s="40">
        <f>_xll.qlInterestRateIndexFixingDate($AA$21,AF2738)</f>
        <v>58596</v>
      </c>
      <c r="AF2738" s="40">
        <f>_xll.qlCalendarAdvance(calendar,$AF2737,AD2738,,,trigger)</f>
        <v>58600</v>
      </c>
      <c r="AG2738" s="40">
        <f>_xll.qlInterestRateIndexMaturity($AA$21,AF2738,)</f>
        <v>58692</v>
      </c>
      <c r="AH2738" s="43" t="e">
        <f>_xll.qlTenorBasisValue(TenorBasis3M,AF2738,_xll.ohTrigger(trigger,$AA$36))</f>
        <v>#NUM!</v>
      </c>
      <c r="AI2738" s="90" t="e">
        <f>_xll.qlTenorBasisForwardRate(TenorBasis3M,AF2738,_xll.ohTrigger(trigger,$AA$36))</f>
        <v>#NUM!</v>
      </c>
      <c r="AJ2738" s="90">
        <f>_xll.qlIndexFixing($AA$21,$AE2738,TRUE,_xll.ohTrigger(trigger))</f>
        <v>1.1430827841766253E-2</v>
      </c>
      <c r="AK2738" s="43" t="e">
        <f>_xll.qlIndexFixing($AA$6,$AE2738,TRUE,trigger)</f>
        <v>#NUM!</v>
      </c>
      <c r="AL2738" s="45" t="e">
        <f t="shared" si="58"/>
        <v>#NUM!</v>
      </c>
    </row>
    <row r="2739" spans="30:38" x14ac:dyDescent="0.2">
      <c r="AD2739" s="122" t="s">
        <v>88</v>
      </c>
      <c r="AE2739" s="40">
        <f>_xll.qlInterestRateIndexFixingDate($AA$21,AF2739)</f>
        <v>58603</v>
      </c>
      <c r="AF2739" s="40">
        <f>_xll.qlCalendarAdvance(calendar,$AF2738,AD2739,,,trigger)</f>
        <v>58607</v>
      </c>
      <c r="AG2739" s="40">
        <f>_xll.qlInterestRateIndexMaturity($AA$21,AF2739,)</f>
        <v>58699</v>
      </c>
      <c r="AH2739" s="43" t="e">
        <f>_xll.qlTenorBasisValue(TenorBasis3M,AF2739,_xll.ohTrigger(trigger,$AA$36))</f>
        <v>#NUM!</v>
      </c>
      <c r="AI2739" s="90" t="e">
        <f>_xll.qlTenorBasisForwardRate(TenorBasis3M,AF2739,_xll.ohTrigger(trigger,$AA$36))</f>
        <v>#NUM!</v>
      </c>
      <c r="AJ2739" s="90">
        <f>_xll.qlIndexFixing($AA$21,$AE2739,TRUE,_xll.ohTrigger(trigger))</f>
        <v>1.1427847314834904E-2</v>
      </c>
      <c r="AK2739" s="43" t="e">
        <f>_xll.qlIndexFixing($AA$6,$AE2739,TRUE,trigger)</f>
        <v>#NUM!</v>
      </c>
      <c r="AL2739" s="45" t="e">
        <f t="shared" si="58"/>
        <v>#NUM!</v>
      </c>
    </row>
    <row r="2740" spans="30:38" x14ac:dyDescent="0.2">
      <c r="AD2740" s="122" t="s">
        <v>88</v>
      </c>
      <c r="AE2740" s="40">
        <f>_xll.qlInterestRateIndexFixingDate($AA$21,AF2740)</f>
        <v>58610</v>
      </c>
      <c r="AF2740" s="40">
        <f>_xll.qlCalendarAdvance(calendar,$AF2739,AD2740,,,trigger)</f>
        <v>58614</v>
      </c>
      <c r="AG2740" s="40">
        <f>_xll.qlInterestRateIndexMaturity($AA$21,AF2740,)</f>
        <v>58706</v>
      </c>
      <c r="AH2740" s="43" t="e">
        <f>_xll.qlTenorBasisValue(TenorBasis3M,AF2740,_xll.ohTrigger(trigger,$AA$36))</f>
        <v>#NUM!</v>
      </c>
      <c r="AI2740" s="90" t="e">
        <f>_xll.qlTenorBasisForwardRate(TenorBasis3M,AF2740,_xll.ohTrigger(trigger,$AA$36))</f>
        <v>#NUM!</v>
      </c>
      <c r="AJ2740" s="90">
        <f>_xll.qlIndexFixing($AA$21,$AE2740,TRUE,_xll.ohTrigger(trigger))</f>
        <v>1.1424903762770201E-2</v>
      </c>
      <c r="AK2740" s="43" t="e">
        <f>_xll.qlIndexFixing($AA$6,$AE2740,TRUE,trigger)</f>
        <v>#NUM!</v>
      </c>
      <c r="AL2740" s="45" t="e">
        <f t="shared" si="58"/>
        <v>#NUM!</v>
      </c>
    </row>
    <row r="2741" spans="30:38" x14ac:dyDescent="0.2">
      <c r="AD2741" s="122" t="s">
        <v>88</v>
      </c>
      <c r="AE2741" s="40">
        <f>_xll.qlInterestRateIndexFixingDate($AA$21,AF2741)</f>
        <v>58617</v>
      </c>
      <c r="AF2741" s="40">
        <f>_xll.qlCalendarAdvance(calendar,$AF2740,AD2741,,,trigger)</f>
        <v>58621</v>
      </c>
      <c r="AG2741" s="40">
        <f>_xll.qlInterestRateIndexMaturity($AA$21,AF2741,)</f>
        <v>58713</v>
      </c>
      <c r="AH2741" s="43" t="e">
        <f>_xll.qlTenorBasisValue(TenorBasis3M,AF2741,_xll.ohTrigger(trigger,$AA$36))</f>
        <v>#NUM!</v>
      </c>
      <c r="AI2741" s="90" t="e">
        <f>_xll.qlTenorBasisForwardRate(TenorBasis3M,AF2741,_xll.ohTrigger(trigger,$AA$36))</f>
        <v>#NUM!</v>
      </c>
      <c r="AJ2741" s="90">
        <f>_xll.qlIndexFixing($AA$21,$AE2741,TRUE,_xll.ohTrigger(trigger))</f>
        <v>1.142199718548439E-2</v>
      </c>
      <c r="AK2741" s="43" t="e">
        <f>_xll.qlIndexFixing($AA$6,$AE2741,TRUE,trigger)</f>
        <v>#NUM!</v>
      </c>
      <c r="AL2741" s="45" t="e">
        <f t="shared" si="58"/>
        <v>#NUM!</v>
      </c>
    </row>
    <row r="2742" spans="30:38" x14ac:dyDescent="0.2">
      <c r="AD2742" s="122" t="s">
        <v>88</v>
      </c>
      <c r="AE2742" s="40">
        <f>_xll.qlInterestRateIndexFixingDate($AA$21,AF2742)</f>
        <v>58624</v>
      </c>
      <c r="AF2742" s="40">
        <f>_xll.qlCalendarAdvance(calendar,$AF2741,AD2742,,,trigger)</f>
        <v>58628</v>
      </c>
      <c r="AG2742" s="40">
        <f>_xll.qlInterestRateIndexMaturity($AA$21,AF2742,)</f>
        <v>58720</v>
      </c>
      <c r="AH2742" s="43" t="e">
        <f>_xll.qlTenorBasisValue(TenorBasis3M,AF2742,_xll.ohTrigger(trigger,$AA$36))</f>
        <v>#NUM!</v>
      </c>
      <c r="AI2742" s="90" t="e">
        <f>_xll.qlTenorBasisForwardRate(TenorBasis3M,AF2742,_xll.ohTrigger(trigger,$AA$36))</f>
        <v>#NUM!</v>
      </c>
      <c r="AJ2742" s="90">
        <f>_xll.qlIndexFixing($AA$21,$AE2742,TRUE,_xll.ohTrigger(trigger))</f>
        <v>1.1419127582896664E-2</v>
      </c>
      <c r="AK2742" s="43" t="e">
        <f>_xll.qlIndexFixing($AA$6,$AE2742,TRUE,trigger)</f>
        <v>#NUM!</v>
      </c>
      <c r="AL2742" s="45" t="e">
        <f t="shared" si="58"/>
        <v>#NUM!</v>
      </c>
    </row>
    <row r="2743" spans="30:38" x14ac:dyDescent="0.2">
      <c r="AD2743" s="122" t="s">
        <v>88</v>
      </c>
      <c r="AE2743" s="40">
        <f>_xll.qlInterestRateIndexFixingDate($AA$21,AF2743)</f>
        <v>58631</v>
      </c>
      <c r="AF2743" s="40">
        <f>_xll.qlCalendarAdvance(calendar,$AF2742,AD2743,,,trigger)</f>
        <v>58635</v>
      </c>
      <c r="AG2743" s="40">
        <f>_xll.qlInterestRateIndexMaturity($AA$21,AF2743,)</f>
        <v>58727</v>
      </c>
      <c r="AH2743" s="43" t="e">
        <f>_xll.qlTenorBasisValue(TenorBasis3M,AF2743,_xll.ohTrigger(trigger,$AA$36))</f>
        <v>#NUM!</v>
      </c>
      <c r="AI2743" s="90" t="e">
        <f>_xll.qlTenorBasisForwardRate(TenorBasis3M,AF2743,_xll.ohTrigger(trigger,$AA$36))</f>
        <v>#NUM!</v>
      </c>
      <c r="AJ2743" s="90">
        <f>_xll.qlIndexFixing($AA$21,$AE2743,TRUE,_xll.ohTrigger(trigger))</f>
        <v>1.1416294954927087E-2</v>
      </c>
      <c r="AK2743" s="43" t="e">
        <f>_xll.qlIndexFixing($AA$6,$AE2743,TRUE,trigger)</f>
        <v>#NUM!</v>
      </c>
      <c r="AL2743" s="45" t="e">
        <f t="shared" si="58"/>
        <v>#NUM!</v>
      </c>
    </row>
    <row r="2744" spans="30:38" x14ac:dyDescent="0.2">
      <c r="AD2744" s="122" t="s">
        <v>88</v>
      </c>
      <c r="AE2744" s="40">
        <f>_xll.qlInterestRateIndexFixingDate($AA$21,AF2744)</f>
        <v>58638</v>
      </c>
      <c r="AF2744" s="40">
        <f>_xll.qlCalendarAdvance(calendar,$AF2743,AD2744,,,trigger)</f>
        <v>58642</v>
      </c>
      <c r="AG2744" s="40">
        <f>_xll.qlInterestRateIndexMaturity($AA$21,AF2744,)</f>
        <v>58734</v>
      </c>
      <c r="AH2744" s="43" t="e">
        <f>_xll.qlTenorBasisValue(TenorBasis3M,AF2744,_xll.ohTrigger(trigger,$AA$36))</f>
        <v>#NUM!</v>
      </c>
      <c r="AI2744" s="90" t="e">
        <f>_xll.qlTenorBasisForwardRate(TenorBasis3M,AF2744,_xll.ohTrigger(trigger,$AA$36))</f>
        <v>#NUM!</v>
      </c>
      <c r="AJ2744" s="90">
        <f>_xll.qlIndexFixing($AA$21,$AE2744,TRUE,_xll.ohTrigger(trigger))</f>
        <v>1.141349930149225E-2</v>
      </c>
      <c r="AK2744" s="43" t="e">
        <f>_xll.qlIndexFixing($AA$6,$AE2744,TRUE,trigger)</f>
        <v>#NUM!</v>
      </c>
      <c r="AL2744" s="45" t="e">
        <f t="shared" si="58"/>
        <v>#NUM!</v>
      </c>
    </row>
    <row r="2745" spans="30:38" x14ac:dyDescent="0.2">
      <c r="AD2745" s="122" t="s">
        <v>88</v>
      </c>
      <c r="AE2745" s="40">
        <f>_xll.qlInterestRateIndexFixingDate($AA$21,AF2745)</f>
        <v>58645</v>
      </c>
      <c r="AF2745" s="40">
        <f>_xll.qlCalendarAdvance(calendar,$AF2744,AD2745,,,trigger)</f>
        <v>58649</v>
      </c>
      <c r="AG2745" s="40">
        <f>_xll.qlInterestRateIndexMaturity($AA$21,AF2745,)</f>
        <v>58741</v>
      </c>
      <c r="AH2745" s="43" t="e">
        <f>_xll.qlTenorBasisValue(TenorBasis3M,AF2745,_xll.ohTrigger(trigger,$AA$36))</f>
        <v>#NUM!</v>
      </c>
      <c r="AI2745" s="90" t="e">
        <f>_xll.qlTenorBasisForwardRate(TenorBasis3M,AF2745,_xll.ohTrigger(trigger,$AA$36))</f>
        <v>#NUM!</v>
      </c>
      <c r="AJ2745" s="90">
        <f>_xll.qlIndexFixing($AA$21,$AE2745,TRUE,_xll.ohTrigger(trigger))</f>
        <v>1.1410740622517429E-2</v>
      </c>
      <c r="AK2745" s="43" t="e">
        <f>_xll.qlIndexFixing($AA$6,$AE2745,TRUE,trigger)</f>
        <v>#NUM!</v>
      </c>
      <c r="AL2745" s="45" t="e">
        <f t="shared" si="58"/>
        <v>#NUM!</v>
      </c>
    </row>
    <row r="2746" spans="30:38" x14ac:dyDescent="0.2">
      <c r="AD2746" s="122" t="s">
        <v>88</v>
      </c>
      <c r="AE2746" s="40">
        <f>_xll.qlInterestRateIndexFixingDate($AA$21,AF2746)</f>
        <v>58652</v>
      </c>
      <c r="AF2746" s="40">
        <f>_xll.qlCalendarAdvance(calendar,$AF2745,AD2746,,,trigger)</f>
        <v>58656</v>
      </c>
      <c r="AG2746" s="40">
        <f>_xll.qlInterestRateIndexMaturity($AA$21,AF2746,)</f>
        <v>58748</v>
      </c>
      <c r="AH2746" s="43" t="e">
        <f>_xll.qlTenorBasisValue(TenorBasis3M,AF2746,_xll.ohTrigger(trigger,$AA$36))</f>
        <v>#NUM!</v>
      </c>
      <c r="AI2746" s="90" t="e">
        <f>_xll.qlTenorBasisForwardRate(TenorBasis3M,AF2746,_xll.ohTrigger(trigger,$AA$36))</f>
        <v>#NUM!</v>
      </c>
      <c r="AJ2746" s="90">
        <f>_xll.qlIndexFixing($AA$21,$AE2746,TRUE,_xll.ohTrigger(trigger))</f>
        <v>1.1408018917923556E-2</v>
      </c>
      <c r="AK2746" s="43" t="e">
        <f>_xll.qlIndexFixing($AA$6,$AE2746,TRUE,trigger)</f>
        <v>#NUM!</v>
      </c>
      <c r="AL2746" s="45" t="e">
        <f t="shared" si="58"/>
        <v>#NUM!</v>
      </c>
    </row>
    <row r="2747" spans="30:38" x14ac:dyDescent="0.2">
      <c r="AD2747" s="122" t="s">
        <v>88</v>
      </c>
      <c r="AE2747" s="40">
        <f>_xll.qlInterestRateIndexFixingDate($AA$21,AF2747)</f>
        <v>58659</v>
      </c>
      <c r="AF2747" s="40">
        <f>_xll.qlCalendarAdvance(calendar,$AF2746,AD2747,,,trigger)</f>
        <v>58663</v>
      </c>
      <c r="AG2747" s="40">
        <f>_xll.qlInterestRateIndexMaturity($AA$21,AF2747,)</f>
        <v>58755</v>
      </c>
      <c r="AH2747" s="43" t="e">
        <f>_xll.qlTenorBasisValue(TenorBasis3M,AF2747,_xll.ohTrigger(trigger,$AA$36))</f>
        <v>#NUM!</v>
      </c>
      <c r="AI2747" s="90" t="e">
        <f>_xll.qlTenorBasisForwardRate(TenorBasis3M,AF2747,_xll.ohTrigger(trigger,$AA$36))</f>
        <v>#NUM!</v>
      </c>
      <c r="AJ2747" s="90">
        <f>_xll.qlIndexFixing($AA$21,$AE2747,TRUE,_xll.ohTrigger(trigger))</f>
        <v>1.1405334187629824E-2</v>
      </c>
      <c r="AK2747" s="43" t="e">
        <f>_xll.qlIndexFixing($AA$6,$AE2747,TRUE,trigger)</f>
        <v>#NUM!</v>
      </c>
      <c r="AL2747" s="45" t="e">
        <f t="shared" si="58"/>
        <v>#NUM!</v>
      </c>
    </row>
    <row r="2748" spans="30:38" x14ac:dyDescent="0.2">
      <c r="AD2748" s="122" t="s">
        <v>88</v>
      </c>
      <c r="AE2748" s="40">
        <f>_xll.qlInterestRateIndexFixingDate($AA$21,AF2748)</f>
        <v>58666</v>
      </c>
      <c r="AF2748" s="40">
        <f>_xll.qlCalendarAdvance(calendar,$AF2747,AD2748,,,trigger)</f>
        <v>58670</v>
      </c>
      <c r="AG2748" s="40">
        <f>_xll.qlInterestRateIndexMaturity($AA$21,AF2748,)</f>
        <v>58762</v>
      </c>
      <c r="AH2748" s="43" t="e">
        <f>_xll.qlTenorBasisValue(TenorBasis3M,AF2748,_xll.ohTrigger(trigger,$AA$36))</f>
        <v>#NUM!</v>
      </c>
      <c r="AI2748" s="90" t="e">
        <f>_xll.qlTenorBasisForwardRate(TenorBasis3M,AF2748,_xll.ohTrigger(trigger,$AA$36))</f>
        <v>#NUM!</v>
      </c>
      <c r="AJ2748" s="90">
        <f>_xll.qlIndexFixing($AA$21,$AE2748,TRUE,_xll.ohTrigger(trigger))</f>
        <v>1.1402686431565858E-2</v>
      </c>
      <c r="AK2748" s="43" t="e">
        <f>_xll.qlIndexFixing($AA$6,$AE2748,TRUE,trigger)</f>
        <v>#NUM!</v>
      </c>
      <c r="AL2748" s="45" t="e">
        <f t="shared" si="58"/>
        <v>#NUM!</v>
      </c>
    </row>
    <row r="2749" spans="30:38" x14ac:dyDescent="0.2">
      <c r="AD2749" s="122" t="s">
        <v>88</v>
      </c>
      <c r="AE2749" s="40">
        <f>_xll.qlInterestRateIndexFixingDate($AA$21,AF2749)</f>
        <v>58673</v>
      </c>
      <c r="AF2749" s="40">
        <f>_xll.qlCalendarAdvance(calendar,$AF2748,AD2749,,,trigger)</f>
        <v>58677</v>
      </c>
      <c r="AG2749" s="40">
        <f>_xll.qlInterestRateIndexMaturity($AA$21,AF2749,)</f>
        <v>58769</v>
      </c>
      <c r="AH2749" s="43" t="e">
        <f>_xll.qlTenorBasisValue(TenorBasis3M,AF2749,_xll.ohTrigger(trigger,$AA$36))</f>
        <v>#NUM!</v>
      </c>
      <c r="AI2749" s="90" t="e">
        <f>_xll.qlTenorBasisForwardRate(TenorBasis3M,AF2749,_xll.ohTrigger(trigger,$AA$36))</f>
        <v>#NUM!</v>
      </c>
      <c r="AJ2749" s="90">
        <f>_xll.qlIndexFixing($AA$21,$AE2749,TRUE,_xll.ohTrigger(trigger))</f>
        <v>1.140007564965346E-2</v>
      </c>
      <c r="AK2749" s="43" t="e">
        <f>_xll.qlIndexFixing($AA$6,$AE2749,TRUE,trigger)</f>
        <v>#NUM!</v>
      </c>
      <c r="AL2749" s="45" t="e">
        <f t="shared" si="58"/>
        <v>#NUM!</v>
      </c>
    </row>
    <row r="2750" spans="30:38" x14ac:dyDescent="0.2">
      <c r="AD2750" s="122" t="s">
        <v>88</v>
      </c>
      <c r="AE2750" s="40">
        <f>_xll.qlInterestRateIndexFixingDate($AA$21,AF2750)</f>
        <v>58680</v>
      </c>
      <c r="AF2750" s="40">
        <f>_xll.qlCalendarAdvance(calendar,$AF2749,AD2750,,,trigger)</f>
        <v>58684</v>
      </c>
      <c r="AG2750" s="40">
        <f>_xll.qlInterestRateIndexMaturity($AA$21,AF2750,)</f>
        <v>58775</v>
      </c>
      <c r="AH2750" s="43" t="e">
        <f>_xll.qlTenorBasisValue(TenorBasis3M,AF2750,_xll.ohTrigger(trigger,$AA$36))</f>
        <v>#NUM!</v>
      </c>
      <c r="AI2750" s="90" t="e">
        <f>_xll.qlTenorBasisForwardRate(TenorBasis3M,AF2750,_xll.ohTrigger(trigger,$AA$36))</f>
        <v>#NUM!</v>
      </c>
      <c r="AJ2750" s="90">
        <f>_xll.qlIndexFixing($AA$21,$AE2750,TRUE,_xll.ohTrigger(trigger))</f>
        <v>1.1397498456031127E-2</v>
      </c>
      <c r="AK2750" s="43" t="e">
        <f>_xll.qlIndexFixing($AA$6,$AE2750,TRUE,trigger)</f>
        <v>#NUM!</v>
      </c>
      <c r="AL2750" s="45" t="e">
        <f t="shared" si="58"/>
        <v>#NUM!</v>
      </c>
    </row>
    <row r="2751" spans="30:38" x14ac:dyDescent="0.2">
      <c r="AD2751" s="122" t="s">
        <v>88</v>
      </c>
      <c r="AE2751" s="40">
        <f>_xll.qlInterestRateIndexFixingDate($AA$21,AF2751)</f>
        <v>58687</v>
      </c>
      <c r="AF2751" s="40">
        <f>_xll.qlCalendarAdvance(calendar,$AF2750,AD2751,,,trigger)</f>
        <v>58691</v>
      </c>
      <c r="AG2751" s="40">
        <f>_xll.qlInterestRateIndexMaturity($AA$21,AF2751,)</f>
        <v>58782</v>
      </c>
      <c r="AH2751" s="43" t="e">
        <f>_xll.qlTenorBasisValue(TenorBasis3M,AF2751,_xll.ohTrigger(trigger,$AA$36))</f>
        <v>#NUM!</v>
      </c>
      <c r="AI2751" s="90" t="e">
        <f>_xll.qlTenorBasisForwardRate(TenorBasis3M,AF2751,_xll.ohTrigger(trigger,$AA$36))</f>
        <v>#NUM!</v>
      </c>
      <c r="AJ2751" s="90">
        <f>_xll.qlIndexFixing($AA$21,$AE2751,TRUE,_xll.ohTrigger(trigger))</f>
        <v>1.1394959061483299E-2</v>
      </c>
      <c r="AK2751" s="43" t="e">
        <f>_xll.qlIndexFixing($AA$6,$AE2751,TRUE,trigger)</f>
        <v>#NUM!</v>
      </c>
      <c r="AL2751" s="45" t="e">
        <f t="shared" si="58"/>
        <v>#NUM!</v>
      </c>
    </row>
    <row r="2752" spans="30:38" x14ac:dyDescent="0.2">
      <c r="AD2752" s="122" t="s">
        <v>88</v>
      </c>
      <c r="AE2752" s="40">
        <f>_xll.qlInterestRateIndexFixingDate($AA$21,AF2752)</f>
        <v>58694</v>
      </c>
      <c r="AF2752" s="40">
        <f>_xll.qlCalendarAdvance(calendar,$AF2751,AD2752,,,trigger)</f>
        <v>58698</v>
      </c>
      <c r="AG2752" s="40">
        <f>_xll.qlInterestRateIndexMaturity($AA$21,AF2752,)</f>
        <v>58789</v>
      </c>
      <c r="AH2752" s="43" t="e">
        <f>_xll.qlTenorBasisValue(TenorBasis3M,AF2752,_xll.ohTrigger(trigger,$AA$36))</f>
        <v>#NUM!</v>
      </c>
      <c r="AI2752" s="90" t="e">
        <f>_xll.qlTenorBasisForwardRate(TenorBasis3M,AF2752,_xll.ohTrigger(trigger,$AA$36))</f>
        <v>#NUM!</v>
      </c>
      <c r="AJ2752" s="90">
        <f>_xll.qlIndexFixing($AA$21,$AE2752,TRUE,_xll.ohTrigger(trigger))</f>
        <v>1.1392456639687366E-2</v>
      </c>
      <c r="AK2752" s="43" t="e">
        <f>_xll.qlIndexFixing($AA$6,$AE2752,TRUE,trigger)</f>
        <v>#NUM!</v>
      </c>
      <c r="AL2752" s="45" t="e">
        <f t="shared" si="58"/>
        <v>#NUM!</v>
      </c>
    </row>
    <row r="2753" spans="30:38" x14ac:dyDescent="0.2">
      <c r="AD2753" s="122" t="s">
        <v>88</v>
      </c>
      <c r="AE2753" s="40">
        <f>_xll.qlInterestRateIndexFixingDate($AA$21,AF2753)</f>
        <v>58701</v>
      </c>
      <c r="AF2753" s="40">
        <f>_xll.qlCalendarAdvance(calendar,$AF2752,AD2753,,,trigger)</f>
        <v>58705</v>
      </c>
      <c r="AG2753" s="40">
        <f>_xll.qlInterestRateIndexMaturity($AA$21,AF2753,)</f>
        <v>58796</v>
      </c>
      <c r="AH2753" s="43" t="e">
        <f>_xll.qlTenorBasisValue(TenorBasis3M,AF2753,_xll.ohTrigger(trigger,$AA$36))</f>
        <v>#NUM!</v>
      </c>
      <c r="AI2753" s="90" t="e">
        <f>_xll.qlTenorBasisForwardRate(TenorBasis3M,AF2753,_xll.ohTrigger(trigger,$AA$36))</f>
        <v>#NUM!</v>
      </c>
      <c r="AJ2753" s="90">
        <f>_xll.qlIndexFixing($AA$21,$AE2753,TRUE,_xll.ohTrigger(trigger))</f>
        <v>1.1389991190573929E-2</v>
      </c>
      <c r="AK2753" s="43" t="e">
        <f>_xll.qlIndexFixing($AA$6,$AE2753,TRUE,trigger)</f>
        <v>#NUM!</v>
      </c>
      <c r="AL2753" s="45" t="e">
        <f t="shared" si="58"/>
        <v>#NUM!</v>
      </c>
    </row>
    <row r="2754" spans="30:38" x14ac:dyDescent="0.2">
      <c r="AD2754" s="122" t="s">
        <v>88</v>
      </c>
      <c r="AE2754" s="40">
        <f>_xll.qlInterestRateIndexFixingDate($AA$21,AF2754)</f>
        <v>58708</v>
      </c>
      <c r="AF2754" s="40">
        <f>_xll.qlCalendarAdvance(calendar,$AF2753,AD2754,,,trigger)</f>
        <v>58712</v>
      </c>
      <c r="AG2754" s="40">
        <f>_xll.qlInterestRateIndexMaturity($AA$21,AF2754,)</f>
        <v>58803</v>
      </c>
      <c r="AH2754" s="43" t="e">
        <f>_xll.qlTenorBasisValue(TenorBasis3M,AF2754,_xll.ohTrigger(trigger,$AA$36))</f>
        <v>#NUM!</v>
      </c>
      <c r="AI2754" s="90" t="e">
        <f>_xll.qlTenorBasisForwardRate(TenorBasis3M,AF2754,_xll.ohTrigger(trigger,$AA$36))</f>
        <v>#NUM!</v>
      </c>
      <c r="AJ2754" s="90">
        <f>_xll.qlIndexFixing($AA$21,$AE2754,TRUE,_xll.ohTrigger(trigger))</f>
        <v>1.1387562714075353E-2</v>
      </c>
      <c r="AK2754" s="43" t="e">
        <f>_xll.qlIndexFixing($AA$6,$AE2754,TRUE,trigger)</f>
        <v>#NUM!</v>
      </c>
      <c r="AL2754" s="45" t="e">
        <f t="shared" si="58"/>
        <v>#NUM!</v>
      </c>
    </row>
    <row r="2755" spans="30:38" x14ac:dyDescent="0.2">
      <c r="AD2755" s="122" t="s">
        <v>88</v>
      </c>
      <c r="AE2755" s="40">
        <f>_xll.qlInterestRateIndexFixingDate($AA$21,AF2755)</f>
        <v>58715</v>
      </c>
      <c r="AF2755" s="40">
        <f>_xll.qlCalendarAdvance(calendar,$AF2754,AD2755,,,trigger)</f>
        <v>58719</v>
      </c>
      <c r="AG2755" s="40">
        <f>_xll.qlInterestRateIndexMaturity($AA$21,AF2755,)</f>
        <v>58811</v>
      </c>
      <c r="AH2755" s="43" t="e">
        <f>_xll.qlTenorBasisValue(TenorBasis3M,AF2755,_xll.ohTrigger(trigger,$AA$36))</f>
        <v>#NUM!</v>
      </c>
      <c r="AI2755" s="90" t="e">
        <f>_xll.qlTenorBasisForwardRate(TenorBasis3M,AF2755,_xll.ohTrigger(trigger,$AA$36))</f>
        <v>#NUM!</v>
      </c>
      <c r="AJ2755" s="90">
        <f>_xll.qlIndexFixing($AA$21,$AE2755,TRUE,_xll.ohTrigger(trigger))</f>
        <v>1.1385187411321716E-2</v>
      </c>
      <c r="AK2755" s="43" t="e">
        <f>_xll.qlIndexFixing($AA$6,$AE2755,TRUE,trigger)</f>
        <v>#NUM!</v>
      </c>
      <c r="AL2755" s="45" t="e">
        <f t="shared" si="58"/>
        <v>#NUM!</v>
      </c>
    </row>
    <row r="2756" spans="30:38" x14ac:dyDescent="0.2">
      <c r="AD2756" s="122" t="s">
        <v>88</v>
      </c>
      <c r="AE2756" s="40">
        <f>_xll.qlInterestRateIndexFixingDate($AA$21,AF2756)</f>
        <v>58722</v>
      </c>
      <c r="AF2756" s="40">
        <f>_xll.qlCalendarAdvance(calendar,$AF2755,AD2756,,,trigger)</f>
        <v>58726</v>
      </c>
      <c r="AG2756" s="40">
        <f>_xll.qlInterestRateIndexMaturity($AA$21,AF2756,)</f>
        <v>58818</v>
      </c>
      <c r="AH2756" s="43" t="e">
        <f>_xll.qlTenorBasisValue(TenorBasis3M,AF2756,_xll.ohTrigger(trigger,$AA$36))</f>
        <v>#NUM!</v>
      </c>
      <c r="AI2756" s="90" t="e">
        <f>_xll.qlTenorBasisForwardRate(TenorBasis3M,AF2756,_xll.ohTrigger(trigger,$AA$36))</f>
        <v>#NUM!</v>
      </c>
      <c r="AJ2756" s="90">
        <f>_xll.qlIndexFixing($AA$21,$AE2756,TRUE,_xll.ohTrigger(trigger))</f>
        <v>1.1382835446469276E-2</v>
      </c>
      <c r="AK2756" s="43" t="e">
        <f>_xll.qlIndexFixing($AA$6,$AE2756,TRUE,trigger)</f>
        <v>#NUM!</v>
      </c>
      <c r="AL2756" s="45" t="e">
        <f t="shared" ref="AL2756:AL2819" si="59">(AJ2756-AK2756)*10000</f>
        <v>#NUM!</v>
      </c>
    </row>
    <row r="2757" spans="30:38" x14ac:dyDescent="0.2">
      <c r="AD2757" s="122" t="s">
        <v>88</v>
      </c>
      <c r="AE2757" s="40">
        <f>_xll.qlInterestRateIndexFixingDate($AA$21,AF2757)</f>
        <v>58729</v>
      </c>
      <c r="AF2757" s="40">
        <f>_xll.qlCalendarAdvance(calendar,$AF2756,AD2757,,,trigger)</f>
        <v>58733</v>
      </c>
      <c r="AG2757" s="40">
        <f>_xll.qlInterestRateIndexMaturity($AA$21,AF2757,)</f>
        <v>58825</v>
      </c>
      <c r="AH2757" s="43" t="e">
        <f>_xll.qlTenorBasisValue(TenorBasis3M,AF2757,_xll.ohTrigger(trigger,$AA$36))</f>
        <v>#NUM!</v>
      </c>
      <c r="AI2757" s="90" t="e">
        <f>_xll.qlTenorBasisForwardRate(TenorBasis3M,AF2757,_xll.ohTrigger(trigger,$AA$36))</f>
        <v>#NUM!</v>
      </c>
      <c r="AJ2757" s="90">
        <f>_xll.qlIndexFixing($AA$21,$AE2757,TRUE,_xll.ohTrigger(trigger))</f>
        <v>1.1380520455207979E-2</v>
      </c>
      <c r="AK2757" s="43" t="e">
        <f>_xll.qlIndexFixing($AA$6,$AE2757,TRUE,trigger)</f>
        <v>#NUM!</v>
      </c>
      <c r="AL2757" s="45" t="e">
        <f t="shared" si="59"/>
        <v>#NUM!</v>
      </c>
    </row>
    <row r="2758" spans="30:38" x14ac:dyDescent="0.2">
      <c r="AD2758" s="122" t="s">
        <v>88</v>
      </c>
      <c r="AE2758" s="40">
        <f>_xll.qlInterestRateIndexFixingDate($AA$21,AF2758)</f>
        <v>58736</v>
      </c>
      <c r="AF2758" s="40">
        <f>_xll.qlCalendarAdvance(calendar,$AF2757,AD2758,,,trigger)</f>
        <v>58740</v>
      </c>
      <c r="AG2758" s="40">
        <f>_xll.qlInterestRateIndexMaturity($AA$21,AF2758,)</f>
        <v>58832</v>
      </c>
      <c r="AH2758" s="43" t="e">
        <f>_xll.qlTenorBasisValue(TenorBasis3M,AF2758,_xll.ohTrigger(trigger,$AA$36))</f>
        <v>#NUM!</v>
      </c>
      <c r="AI2758" s="90" t="e">
        <f>_xll.qlTenorBasisForwardRate(TenorBasis3M,AF2758,_xll.ohTrigger(trigger,$AA$36))</f>
        <v>#NUM!</v>
      </c>
      <c r="AJ2758" s="90">
        <f>_xll.qlIndexFixing($AA$21,$AE2758,TRUE,_xll.ohTrigger(trigger))</f>
        <v>1.1378242437471793E-2</v>
      </c>
      <c r="AK2758" s="43" t="e">
        <f>_xll.qlIndexFixing($AA$6,$AE2758,TRUE,trigger)</f>
        <v>#NUM!</v>
      </c>
      <c r="AL2758" s="45" t="e">
        <f t="shared" si="59"/>
        <v>#NUM!</v>
      </c>
    </row>
    <row r="2759" spans="30:38" x14ac:dyDescent="0.2">
      <c r="AD2759" s="122" t="s">
        <v>88</v>
      </c>
      <c r="AE2759" s="40">
        <f>_xll.qlInterestRateIndexFixingDate($AA$21,AF2759)</f>
        <v>58743</v>
      </c>
      <c r="AF2759" s="40">
        <f>_xll.qlCalendarAdvance(calendar,$AF2758,AD2759,,,trigger)</f>
        <v>58747</v>
      </c>
      <c r="AG2759" s="40">
        <f>_xll.qlInterestRateIndexMaturity($AA$21,AF2759,)</f>
        <v>58839</v>
      </c>
      <c r="AH2759" s="43" t="e">
        <f>_xll.qlTenorBasisValue(TenorBasis3M,AF2759,_xll.ohTrigger(trigger,$AA$36))</f>
        <v>#NUM!</v>
      </c>
      <c r="AI2759" s="90" t="e">
        <f>_xll.qlTenorBasisForwardRate(TenorBasis3M,AF2759,_xll.ohTrigger(trigger,$AA$36))</f>
        <v>#NUM!</v>
      </c>
      <c r="AJ2759" s="90">
        <f>_xll.qlIndexFixing($AA$21,$AE2759,TRUE,_xll.ohTrigger(trigger))</f>
        <v>1.1376001393198162E-2</v>
      </c>
      <c r="AK2759" s="43" t="e">
        <f>_xll.qlIndexFixing($AA$6,$AE2759,TRUE,trigger)</f>
        <v>#NUM!</v>
      </c>
      <c r="AL2759" s="45" t="e">
        <f t="shared" si="59"/>
        <v>#NUM!</v>
      </c>
    </row>
    <row r="2760" spans="30:38" x14ac:dyDescent="0.2">
      <c r="AD2760" s="122" t="s">
        <v>88</v>
      </c>
      <c r="AE2760" s="40">
        <f>_xll.qlInterestRateIndexFixingDate($AA$21,AF2760)</f>
        <v>58750</v>
      </c>
      <c r="AF2760" s="40">
        <f>_xll.qlCalendarAdvance(calendar,$AF2759,AD2760,,,trigger)</f>
        <v>58754</v>
      </c>
      <c r="AG2760" s="40">
        <f>_xll.qlInterestRateIndexMaturity($AA$21,AF2760,)</f>
        <v>58846</v>
      </c>
      <c r="AH2760" s="43" t="e">
        <f>_xll.qlTenorBasisValue(TenorBasis3M,AF2760,_xll.ohTrigger(trigger,$AA$36))</f>
        <v>#NUM!</v>
      </c>
      <c r="AI2760" s="90" t="e">
        <f>_xll.qlTenorBasisForwardRate(TenorBasis3M,AF2760,_xll.ohTrigger(trigger,$AA$36))</f>
        <v>#NUM!</v>
      </c>
      <c r="AJ2760" s="90">
        <f>_xll.qlIndexFixing($AA$21,$AE2760,TRUE,_xll.ohTrigger(trigger))</f>
        <v>1.1373797322322785E-2</v>
      </c>
      <c r="AK2760" s="43" t="e">
        <f>_xll.qlIndexFixing($AA$6,$AE2760,TRUE,trigger)</f>
        <v>#NUM!</v>
      </c>
      <c r="AL2760" s="45" t="e">
        <f t="shared" si="59"/>
        <v>#NUM!</v>
      </c>
    </row>
    <row r="2761" spans="30:38" x14ac:dyDescent="0.2">
      <c r="AD2761" s="122" t="s">
        <v>88</v>
      </c>
      <c r="AE2761" s="40">
        <f>_xll.qlInterestRateIndexFixingDate($AA$21,AF2761)</f>
        <v>58757</v>
      </c>
      <c r="AF2761" s="40">
        <f>_xll.qlCalendarAdvance(calendar,$AF2760,AD2761,,,trigger)</f>
        <v>58761</v>
      </c>
      <c r="AG2761" s="40">
        <f>_xll.qlInterestRateIndexMaturity($AA$21,AF2761,)</f>
        <v>58853</v>
      </c>
      <c r="AH2761" s="43" t="e">
        <f>_xll.qlTenorBasisValue(TenorBasis3M,AF2761,_xll.ohTrigger(trigger,$AA$36))</f>
        <v>#NUM!</v>
      </c>
      <c r="AI2761" s="90" t="e">
        <f>_xll.qlTenorBasisForwardRate(TenorBasis3M,AF2761,_xll.ohTrigger(trigger,$AA$36))</f>
        <v>#NUM!</v>
      </c>
      <c r="AJ2761" s="90">
        <f>_xll.qlIndexFixing($AA$21,$AE2761,TRUE,_xll.ohTrigger(trigger))</f>
        <v>1.1371630224782237E-2</v>
      </c>
      <c r="AK2761" s="43" t="e">
        <f>_xll.qlIndexFixing($AA$6,$AE2761,TRUE,trigger)</f>
        <v>#NUM!</v>
      </c>
      <c r="AL2761" s="45" t="e">
        <f t="shared" si="59"/>
        <v>#NUM!</v>
      </c>
    </row>
    <row r="2762" spans="30:38" x14ac:dyDescent="0.2">
      <c r="AD2762" s="122" t="s">
        <v>88</v>
      </c>
      <c r="AE2762" s="40">
        <f>_xll.qlInterestRateIndexFixingDate($AA$21,AF2762)</f>
        <v>58764</v>
      </c>
      <c r="AF2762" s="40">
        <f>_xll.qlCalendarAdvance(calendar,$AF2761,AD2762,,,trigger)</f>
        <v>58768</v>
      </c>
      <c r="AG2762" s="40">
        <f>_xll.qlInterestRateIndexMaturity($AA$21,AF2762,)</f>
        <v>58860</v>
      </c>
      <c r="AH2762" s="43" t="e">
        <f>_xll.qlTenorBasisValue(TenorBasis3M,AF2762,_xll.ohTrigger(trigger,$AA$36))</f>
        <v>#NUM!</v>
      </c>
      <c r="AI2762" s="90" t="e">
        <f>_xll.qlTenorBasisForwardRate(TenorBasis3M,AF2762,_xll.ohTrigger(trigger,$AA$36))</f>
        <v>#NUM!</v>
      </c>
      <c r="AJ2762" s="90">
        <f>_xll.qlIndexFixing($AA$21,$AE2762,TRUE,_xll.ohTrigger(trigger))</f>
        <v>1.1369500100516565E-2</v>
      </c>
      <c r="AK2762" s="43" t="e">
        <f>_xll.qlIndexFixing($AA$6,$AE2762,TRUE,trigger)</f>
        <v>#NUM!</v>
      </c>
      <c r="AL2762" s="45" t="e">
        <f t="shared" si="59"/>
        <v>#NUM!</v>
      </c>
    </row>
    <row r="2763" spans="30:38" x14ac:dyDescent="0.2">
      <c r="AD2763" s="122" t="s">
        <v>88</v>
      </c>
      <c r="AE2763" s="40">
        <f>_xll.qlInterestRateIndexFixingDate($AA$21,AF2763)</f>
        <v>58771</v>
      </c>
      <c r="AF2763" s="40">
        <f>_xll.qlCalendarAdvance(calendar,$AF2762,AD2763,,,trigger)</f>
        <v>58775</v>
      </c>
      <c r="AG2763" s="40">
        <f>_xll.qlInterestRateIndexMaturity($AA$21,AF2763,)</f>
        <v>58865</v>
      </c>
      <c r="AH2763" s="43" t="e">
        <f>_xll.qlTenorBasisValue(TenorBasis3M,AF2763,_xll.ohTrigger(trigger,$AA$36))</f>
        <v>#NUM!</v>
      </c>
      <c r="AI2763" s="90" t="e">
        <f>_xll.qlTenorBasisForwardRate(TenorBasis3M,AF2763,_xll.ohTrigger(trigger,$AA$36))</f>
        <v>#NUM!</v>
      </c>
      <c r="AJ2763" s="90">
        <f>_xll.qlIndexFixing($AA$21,$AE2763,TRUE,_xll.ohTrigger(trigger))</f>
        <v>1.136733366154008E-2</v>
      </c>
      <c r="AK2763" s="43" t="e">
        <f>_xll.qlIndexFixing($AA$6,$AE2763,TRUE,trigger)</f>
        <v>#NUM!</v>
      </c>
      <c r="AL2763" s="45" t="e">
        <f t="shared" si="59"/>
        <v>#NUM!</v>
      </c>
    </row>
    <row r="2764" spans="30:38" x14ac:dyDescent="0.2">
      <c r="AD2764" s="122" t="s">
        <v>88</v>
      </c>
      <c r="AE2764" s="40">
        <f>_xll.qlInterestRateIndexFixingDate($AA$21,AF2764)</f>
        <v>58778</v>
      </c>
      <c r="AF2764" s="40">
        <f>_xll.qlCalendarAdvance(calendar,$AF2763,AD2764,,,trigger)</f>
        <v>58782</v>
      </c>
      <c r="AG2764" s="40">
        <f>_xll.qlInterestRateIndexMaturity($AA$21,AF2764,)</f>
        <v>58872</v>
      </c>
      <c r="AH2764" s="43" t="e">
        <f>_xll.qlTenorBasisValue(TenorBasis3M,AF2764,_xll.ohTrigger(trigger,$AA$36))</f>
        <v>#NUM!</v>
      </c>
      <c r="AI2764" s="90" t="e">
        <f>_xll.qlTenorBasisForwardRate(TenorBasis3M,AF2764,_xll.ohTrigger(trigger,$AA$36))</f>
        <v>#NUM!</v>
      </c>
      <c r="AJ2764" s="90">
        <f>_xll.qlIndexFixing($AA$21,$AE2764,TRUE,_xll.ohTrigger(trigger))</f>
        <v>1.1365272331760323E-2</v>
      </c>
      <c r="AK2764" s="43" t="e">
        <f>_xll.qlIndexFixing($AA$6,$AE2764,TRUE,trigger)</f>
        <v>#NUM!</v>
      </c>
      <c r="AL2764" s="45" t="e">
        <f t="shared" si="59"/>
        <v>#NUM!</v>
      </c>
    </row>
    <row r="2765" spans="30:38" x14ac:dyDescent="0.2">
      <c r="AD2765" s="122" t="s">
        <v>88</v>
      </c>
      <c r="AE2765" s="40">
        <f>_xll.qlInterestRateIndexFixingDate($AA$21,AF2765)</f>
        <v>58785</v>
      </c>
      <c r="AF2765" s="40">
        <f>_xll.qlCalendarAdvance(calendar,$AF2764,AD2765,,,trigger)</f>
        <v>58789</v>
      </c>
      <c r="AG2765" s="40">
        <f>_xll.qlInterestRateIndexMaturity($AA$21,AF2765,)</f>
        <v>58879</v>
      </c>
      <c r="AH2765" s="43" t="e">
        <f>_xll.qlTenorBasisValue(TenorBasis3M,AF2765,_xll.ohTrigger(trigger,$AA$36))</f>
        <v>#NUM!</v>
      </c>
      <c r="AI2765" s="90" t="e">
        <f>_xll.qlTenorBasisForwardRate(TenorBasis3M,AF2765,_xll.ohTrigger(trigger,$AA$36))</f>
        <v>#NUM!</v>
      </c>
      <c r="AJ2765" s="90">
        <f>_xll.qlIndexFixing($AA$21,$AE2765,TRUE,_xll.ohTrigger(trigger))</f>
        <v>1.1363247972730584E-2</v>
      </c>
      <c r="AK2765" s="43" t="e">
        <f>_xll.qlIndexFixing($AA$6,$AE2765,TRUE,trigger)</f>
        <v>#NUM!</v>
      </c>
      <c r="AL2765" s="45" t="e">
        <f t="shared" si="59"/>
        <v>#NUM!</v>
      </c>
    </row>
    <row r="2766" spans="30:38" x14ac:dyDescent="0.2">
      <c r="AD2766" s="122" t="s">
        <v>88</v>
      </c>
      <c r="AE2766" s="40">
        <f>_xll.qlInterestRateIndexFixingDate($AA$21,AF2766)</f>
        <v>58792</v>
      </c>
      <c r="AF2766" s="40">
        <f>_xll.qlCalendarAdvance(calendar,$AF2765,AD2766,,,trigger)</f>
        <v>58796</v>
      </c>
      <c r="AG2766" s="40">
        <f>_xll.qlInterestRateIndexMaturity($AA$21,AF2766,)</f>
        <v>58886</v>
      </c>
      <c r="AH2766" s="43" t="e">
        <f>_xll.qlTenorBasisValue(TenorBasis3M,AF2766,_xll.ohTrigger(trigger,$AA$36))</f>
        <v>#NUM!</v>
      </c>
      <c r="AI2766" s="90" t="e">
        <f>_xll.qlTenorBasisForwardRate(TenorBasis3M,AF2766,_xll.ohTrigger(trigger,$AA$36))</f>
        <v>#NUM!</v>
      </c>
      <c r="AJ2766" s="90">
        <f>_xll.qlIndexFixing($AA$21,$AE2766,TRUE,_xll.ohTrigger(trigger))</f>
        <v>1.1361260584396682E-2</v>
      </c>
      <c r="AK2766" s="43" t="e">
        <f>_xll.qlIndexFixing($AA$6,$AE2766,TRUE,trigger)</f>
        <v>#NUM!</v>
      </c>
      <c r="AL2766" s="45" t="e">
        <f t="shared" si="59"/>
        <v>#NUM!</v>
      </c>
    </row>
    <row r="2767" spans="30:38" x14ac:dyDescent="0.2">
      <c r="AD2767" s="122" t="s">
        <v>88</v>
      </c>
      <c r="AE2767" s="40">
        <f>_xll.qlInterestRateIndexFixingDate($AA$21,AF2767)</f>
        <v>58799</v>
      </c>
      <c r="AF2767" s="40">
        <f>_xll.qlCalendarAdvance(calendar,$AF2766,AD2767,,,trigger)</f>
        <v>58803</v>
      </c>
      <c r="AG2767" s="40">
        <f>_xll.qlInterestRateIndexMaturity($AA$21,AF2767,)</f>
        <v>58893</v>
      </c>
      <c r="AH2767" s="43" t="e">
        <f>_xll.qlTenorBasisValue(TenorBasis3M,AF2767,_xll.ohTrigger(trigger,$AA$36))</f>
        <v>#NUM!</v>
      </c>
      <c r="AI2767" s="90" t="e">
        <f>_xll.qlTenorBasisForwardRate(TenorBasis3M,AF2767,_xll.ohTrigger(trigger,$AA$36))</f>
        <v>#NUM!</v>
      </c>
      <c r="AJ2767" s="90">
        <f>_xll.qlIndexFixing($AA$21,$AE2767,TRUE,_xll.ohTrigger(trigger))</f>
        <v>1.1359310166701775E-2</v>
      </c>
      <c r="AK2767" s="43" t="e">
        <f>_xll.qlIndexFixing($AA$6,$AE2767,TRUE,trigger)</f>
        <v>#NUM!</v>
      </c>
      <c r="AL2767" s="45" t="e">
        <f t="shared" si="59"/>
        <v>#NUM!</v>
      </c>
    </row>
    <row r="2768" spans="30:38" x14ac:dyDescent="0.2">
      <c r="AD2768" s="122" t="s">
        <v>88</v>
      </c>
      <c r="AE2768" s="40">
        <f>_xll.qlInterestRateIndexFixingDate($AA$21,AF2768)</f>
        <v>58806</v>
      </c>
      <c r="AF2768" s="40">
        <f>_xll.qlCalendarAdvance(calendar,$AF2767,AD2768,,,trigger)</f>
        <v>58810</v>
      </c>
      <c r="AG2768" s="40">
        <f>_xll.qlInterestRateIndexMaturity($AA$21,AF2768,)</f>
        <v>58900</v>
      </c>
      <c r="AH2768" s="43" t="e">
        <f>_xll.qlTenorBasisValue(TenorBasis3M,AF2768,_xll.ohTrigger(trigger,$AA$36))</f>
        <v>#NUM!</v>
      </c>
      <c r="AI2768" s="90" t="e">
        <f>_xll.qlTenorBasisForwardRate(TenorBasis3M,AF2768,_xll.ohTrigger(trigger,$AA$36))</f>
        <v>#NUM!</v>
      </c>
      <c r="AJ2768" s="90">
        <f>_xll.qlIndexFixing($AA$21,$AE2768,TRUE,_xll.ohTrigger(trigger))</f>
        <v>1.1357396719594348E-2</v>
      </c>
      <c r="AK2768" s="43" t="e">
        <f>_xll.qlIndexFixing($AA$6,$AE2768,TRUE,trigger)</f>
        <v>#NUM!</v>
      </c>
      <c r="AL2768" s="45" t="e">
        <f t="shared" si="59"/>
        <v>#NUM!</v>
      </c>
    </row>
    <row r="2769" spans="30:38" x14ac:dyDescent="0.2">
      <c r="AD2769" s="122" t="s">
        <v>88</v>
      </c>
      <c r="AE2769" s="40">
        <f>_xll.qlInterestRateIndexFixingDate($AA$21,AF2769)</f>
        <v>58813</v>
      </c>
      <c r="AF2769" s="40">
        <f>_xll.qlCalendarAdvance(calendar,$AF2768,AD2769,,,trigger)</f>
        <v>58817</v>
      </c>
      <c r="AG2769" s="40">
        <f>_xll.qlInterestRateIndexMaturity($AA$21,AF2769,)</f>
        <v>58908</v>
      </c>
      <c r="AH2769" s="43" t="e">
        <f>_xll.qlTenorBasisValue(TenorBasis3M,AF2769,_xll.ohTrigger(trigger,$AA$36))</f>
        <v>#NUM!</v>
      </c>
      <c r="AI2769" s="90" t="e">
        <f>_xll.qlTenorBasisForwardRate(TenorBasis3M,AF2769,_xll.ohTrigger(trigger,$AA$36))</f>
        <v>#NUM!</v>
      </c>
      <c r="AJ2769" s="90">
        <f>_xll.qlIndexFixing($AA$21,$AE2769,TRUE,_xll.ohTrigger(trigger))</f>
        <v>1.1355572236586346E-2</v>
      </c>
      <c r="AK2769" s="43" t="e">
        <f>_xll.qlIndexFixing($AA$6,$AE2769,TRUE,trigger)</f>
        <v>#NUM!</v>
      </c>
      <c r="AL2769" s="45" t="e">
        <f t="shared" si="59"/>
        <v>#NUM!</v>
      </c>
    </row>
    <row r="2770" spans="30:38" x14ac:dyDescent="0.2">
      <c r="AD2770" s="122" t="s">
        <v>88</v>
      </c>
      <c r="AE2770" s="40">
        <f>_xll.qlInterestRateIndexFixingDate($AA$21,AF2770)</f>
        <v>58820</v>
      </c>
      <c r="AF2770" s="40">
        <f>_xll.qlCalendarAdvance(calendar,$AF2769,AD2770,,,trigger)</f>
        <v>58824</v>
      </c>
      <c r="AG2770" s="40">
        <f>_xll.qlInterestRateIndexMaturity($AA$21,AF2770,)</f>
        <v>58914</v>
      </c>
      <c r="AH2770" s="43" t="e">
        <f>_xll.qlTenorBasisValue(TenorBasis3M,AF2770,_xll.ohTrigger(trigger,$AA$36))</f>
        <v>#NUM!</v>
      </c>
      <c r="AI2770" s="90" t="e">
        <f>_xll.qlTenorBasisForwardRate(TenorBasis3M,AF2770,_xll.ohTrigger(trigger,$AA$36))</f>
        <v>#NUM!</v>
      </c>
      <c r="AJ2770" s="90">
        <f>_xll.qlIndexFixing($AA$21,$AE2770,TRUE,_xll.ohTrigger(trigger))</f>
        <v>1.1353680736926108E-2</v>
      </c>
      <c r="AK2770" s="43" t="e">
        <f>_xll.qlIndexFixing($AA$6,$AE2770,TRUE,trigger)</f>
        <v>#NUM!</v>
      </c>
      <c r="AL2770" s="45" t="e">
        <f t="shared" si="59"/>
        <v>#NUM!</v>
      </c>
    </row>
    <row r="2771" spans="30:38" x14ac:dyDescent="0.2">
      <c r="AD2771" s="122" t="s">
        <v>88</v>
      </c>
      <c r="AE2771" s="40">
        <f>_xll.qlInterestRateIndexFixingDate($AA$21,AF2771)</f>
        <v>58827</v>
      </c>
      <c r="AF2771" s="40">
        <f>_xll.qlCalendarAdvance(calendar,$AF2770,AD2771,,,trigger)</f>
        <v>58831</v>
      </c>
      <c r="AG2771" s="40">
        <f>_xll.qlInterestRateIndexMaturity($AA$21,AF2771,)</f>
        <v>58921</v>
      </c>
      <c r="AH2771" s="43" t="e">
        <f>_xll.qlTenorBasisValue(TenorBasis3M,AF2771,_xll.ohTrigger(trigger,$AA$36))</f>
        <v>#NUM!</v>
      </c>
      <c r="AI2771" s="90" t="e">
        <f>_xll.qlTenorBasisForwardRate(TenorBasis3M,AF2771,_xll.ohTrigger(trigger,$AA$36))</f>
        <v>#NUM!</v>
      </c>
      <c r="AJ2771" s="90">
        <f>_xll.qlIndexFixing($AA$21,$AE2771,TRUE,_xll.ohTrigger(trigger))</f>
        <v>1.1351878201264043E-2</v>
      </c>
      <c r="AK2771" s="43" t="e">
        <f>_xll.qlIndexFixing($AA$6,$AE2771,TRUE,trigger)</f>
        <v>#NUM!</v>
      </c>
      <c r="AL2771" s="45" t="e">
        <f t="shared" si="59"/>
        <v>#NUM!</v>
      </c>
    </row>
    <row r="2772" spans="30:38" x14ac:dyDescent="0.2">
      <c r="AD2772" s="122" t="s">
        <v>88</v>
      </c>
      <c r="AE2772" s="40">
        <f>_xll.qlInterestRateIndexFixingDate($AA$21,AF2772)</f>
        <v>58834</v>
      </c>
      <c r="AF2772" s="40">
        <f>_xll.qlCalendarAdvance(calendar,$AF2771,AD2772,,,trigger)</f>
        <v>58838</v>
      </c>
      <c r="AG2772" s="40">
        <f>_xll.qlInterestRateIndexMaturity($AA$21,AF2772,)</f>
        <v>58928</v>
      </c>
      <c r="AH2772" s="43" t="e">
        <f>_xll.qlTenorBasisValue(TenorBasis3M,AF2772,_xll.ohTrigger(trigger,$AA$36))</f>
        <v>#NUM!</v>
      </c>
      <c r="AI2772" s="90" t="e">
        <f>_xll.qlTenorBasisForwardRate(TenorBasis3M,AF2772,_xll.ohTrigger(trigger,$AA$36))</f>
        <v>#NUM!</v>
      </c>
      <c r="AJ2772" s="90">
        <f>_xll.qlIndexFixing($AA$21,$AE2772,TRUE,_xll.ohTrigger(trigger))</f>
        <v>1.1350112635982512E-2</v>
      </c>
      <c r="AK2772" s="43" t="e">
        <f>_xll.qlIndexFixing($AA$6,$AE2772,TRUE,trigger)</f>
        <v>#NUM!</v>
      </c>
      <c r="AL2772" s="45" t="e">
        <f t="shared" si="59"/>
        <v>#NUM!</v>
      </c>
    </row>
    <row r="2773" spans="30:38" x14ac:dyDescent="0.2">
      <c r="AD2773" s="122" t="s">
        <v>88</v>
      </c>
      <c r="AE2773" s="40">
        <f>_xll.qlInterestRateIndexFixingDate($AA$21,AF2773)</f>
        <v>58841</v>
      </c>
      <c r="AF2773" s="40">
        <f>_xll.qlCalendarAdvance(calendar,$AF2772,AD2773,,,trigger)</f>
        <v>58845</v>
      </c>
      <c r="AG2773" s="40">
        <f>_xll.qlInterestRateIndexMaturity($AA$21,AF2773,)</f>
        <v>58935</v>
      </c>
      <c r="AH2773" s="43" t="e">
        <f>_xll.qlTenorBasisValue(TenorBasis3M,AF2773,_xll.ohTrigger(trigger,$AA$36))</f>
        <v>#NUM!</v>
      </c>
      <c r="AI2773" s="90" t="e">
        <f>_xll.qlTenorBasisForwardRate(TenorBasis3M,AF2773,_xll.ohTrigger(trigger,$AA$36))</f>
        <v>#NUM!</v>
      </c>
      <c r="AJ2773" s="90">
        <f>_xll.qlIndexFixing($AA$21,$AE2773,TRUE,_xll.ohTrigger(trigger))</f>
        <v>1.1348384041031778E-2</v>
      </c>
      <c r="AK2773" s="43" t="e">
        <f>_xll.qlIndexFixing($AA$6,$AE2773,TRUE,trigger)</f>
        <v>#NUM!</v>
      </c>
      <c r="AL2773" s="45" t="e">
        <f t="shared" si="59"/>
        <v>#NUM!</v>
      </c>
    </row>
    <row r="2774" spans="30:38" x14ac:dyDescent="0.2">
      <c r="AD2774" s="122" t="s">
        <v>88</v>
      </c>
      <c r="AE2774" s="40">
        <f>_xll.qlInterestRateIndexFixingDate($AA$21,AF2774)</f>
        <v>58848</v>
      </c>
      <c r="AF2774" s="40">
        <f>_xll.qlCalendarAdvance(calendar,$AF2773,AD2774,,,trigger)</f>
        <v>58852</v>
      </c>
      <c r="AG2774" s="40">
        <f>_xll.qlInterestRateIndexMaturity($AA$21,AF2774,)</f>
        <v>58942</v>
      </c>
      <c r="AH2774" s="43" t="e">
        <f>_xll.qlTenorBasisValue(TenorBasis3M,AF2774,_xll.ohTrigger(trigger,$AA$36))</f>
        <v>#NUM!</v>
      </c>
      <c r="AI2774" s="90" t="e">
        <f>_xll.qlTenorBasisForwardRate(TenorBasis3M,AF2774,_xll.ohTrigger(trigger,$AA$36))</f>
        <v>#NUM!</v>
      </c>
      <c r="AJ2774" s="90">
        <f>_xll.qlIndexFixing($AA$21,$AE2774,TRUE,_xll.ohTrigger(trigger))</f>
        <v>1.1346692416366544E-2</v>
      </c>
      <c r="AK2774" s="43" t="e">
        <f>_xll.qlIndexFixing($AA$6,$AE2774,TRUE,trigger)</f>
        <v>#NUM!</v>
      </c>
      <c r="AL2774" s="45" t="e">
        <f t="shared" si="59"/>
        <v>#NUM!</v>
      </c>
    </row>
    <row r="2775" spans="30:38" x14ac:dyDescent="0.2">
      <c r="AD2775" s="122" t="s">
        <v>88</v>
      </c>
      <c r="AE2775" s="40">
        <f>_xll.qlInterestRateIndexFixingDate($AA$21,AF2775)</f>
        <v>58855</v>
      </c>
      <c r="AF2775" s="40">
        <f>_xll.qlCalendarAdvance(calendar,$AF2774,AD2775,,,trigger)</f>
        <v>58859</v>
      </c>
      <c r="AG2775" s="40">
        <f>_xll.qlInterestRateIndexMaturity($AA$21,AF2775,)</f>
        <v>58949</v>
      </c>
      <c r="AH2775" s="43" t="e">
        <f>_xll.qlTenorBasisValue(TenorBasis3M,AF2775,_xll.ohTrigger(trigger,$AA$36))</f>
        <v>#NUM!</v>
      </c>
      <c r="AI2775" s="90" t="e">
        <f>_xll.qlTenorBasisForwardRate(TenorBasis3M,AF2775,_xll.ohTrigger(trigger,$AA$36))</f>
        <v>#NUM!</v>
      </c>
      <c r="AJ2775" s="90">
        <f>_xll.qlIndexFixing($AA$21,$AE2775,TRUE,_xll.ohTrigger(trigger))</f>
        <v>1.1345037761938848E-2</v>
      </c>
      <c r="AK2775" s="43" t="e">
        <f>_xll.qlIndexFixing($AA$6,$AE2775,TRUE,trigger)</f>
        <v>#NUM!</v>
      </c>
      <c r="AL2775" s="45" t="e">
        <f t="shared" si="59"/>
        <v>#NUM!</v>
      </c>
    </row>
    <row r="2776" spans="30:38" x14ac:dyDescent="0.2">
      <c r="AD2776" s="122" t="s">
        <v>88</v>
      </c>
      <c r="AE2776" s="40">
        <f>_xll.qlInterestRateIndexFixingDate($AA$21,AF2776)</f>
        <v>58862</v>
      </c>
      <c r="AF2776" s="40">
        <f>_xll.qlCalendarAdvance(calendar,$AF2775,AD2776,,,trigger)</f>
        <v>58866</v>
      </c>
      <c r="AG2776" s="40">
        <f>_xll.qlInterestRateIndexMaturity($AA$21,AF2776,)</f>
        <v>58958</v>
      </c>
      <c r="AH2776" s="43" t="e">
        <f>_xll.qlTenorBasisValue(TenorBasis3M,AF2776,_xll.ohTrigger(trigger,$AA$36))</f>
        <v>#NUM!</v>
      </c>
      <c r="AI2776" s="90" t="e">
        <f>_xll.qlTenorBasisForwardRate(TenorBasis3M,AF2776,_xll.ohTrigger(trigger,$AA$36))</f>
        <v>#NUM!</v>
      </c>
      <c r="AJ2776" s="90">
        <f>_xll.qlIndexFixing($AA$21,$AE2776,TRUE,_xll.ohTrigger(trigger))</f>
        <v>1.1343560522835092E-2</v>
      </c>
      <c r="AK2776" s="43" t="e">
        <f>_xll.qlIndexFixing($AA$6,$AE2776,TRUE,trigger)</f>
        <v>#NUM!</v>
      </c>
      <c r="AL2776" s="45" t="e">
        <f t="shared" si="59"/>
        <v>#NUM!</v>
      </c>
    </row>
    <row r="2777" spans="30:38" x14ac:dyDescent="0.2">
      <c r="AD2777" s="122" t="s">
        <v>88</v>
      </c>
      <c r="AE2777" s="40">
        <f>_xll.qlInterestRateIndexFixingDate($AA$21,AF2777)</f>
        <v>58869</v>
      </c>
      <c r="AF2777" s="40">
        <f>_xll.qlCalendarAdvance(calendar,$AF2776,AD2777,,,trigger)</f>
        <v>58873</v>
      </c>
      <c r="AG2777" s="40">
        <f>_xll.qlInterestRateIndexMaturity($AA$21,AF2777,)</f>
        <v>58965</v>
      </c>
      <c r="AH2777" s="43" t="e">
        <f>_xll.qlTenorBasisValue(TenorBasis3M,AF2777,_xll.ohTrigger(trigger,$AA$36))</f>
        <v>#NUM!</v>
      </c>
      <c r="AI2777" s="90" t="e">
        <f>_xll.qlTenorBasisForwardRate(TenorBasis3M,AF2777,_xll.ohTrigger(trigger,$AA$36))</f>
        <v>#NUM!</v>
      </c>
      <c r="AJ2777" s="90">
        <f>_xll.qlIndexFixing($AA$21,$AE2777,TRUE,_xll.ohTrigger(trigger))</f>
        <v>1.1341984991050056E-2</v>
      </c>
      <c r="AK2777" s="43" t="e">
        <f>_xll.qlIndexFixing($AA$6,$AE2777,TRUE,trigger)</f>
        <v>#NUM!</v>
      </c>
      <c r="AL2777" s="45" t="e">
        <f t="shared" si="59"/>
        <v>#NUM!</v>
      </c>
    </row>
    <row r="2778" spans="30:38" x14ac:dyDescent="0.2">
      <c r="AD2778" s="122" t="s">
        <v>88</v>
      </c>
      <c r="AE2778" s="40">
        <f>_xll.qlInterestRateIndexFixingDate($AA$21,AF2778)</f>
        <v>58876</v>
      </c>
      <c r="AF2778" s="40">
        <f>_xll.qlCalendarAdvance(calendar,$AF2777,AD2778,,,trigger)</f>
        <v>58880</v>
      </c>
      <c r="AG2778" s="40">
        <f>_xll.qlInterestRateIndexMaturity($AA$21,AF2778,)</f>
        <v>58972</v>
      </c>
      <c r="AH2778" s="43" t="e">
        <f>_xll.qlTenorBasisValue(TenorBasis3M,AF2778,_xll.ohTrigger(trigger,$AA$36))</f>
        <v>#NUM!</v>
      </c>
      <c r="AI2778" s="90" t="e">
        <f>_xll.qlTenorBasisForwardRate(TenorBasis3M,AF2778,_xll.ohTrigger(trigger,$AA$36))</f>
        <v>#NUM!</v>
      </c>
      <c r="AJ2778" s="90">
        <f>_xll.qlIndexFixing($AA$21,$AE2778,TRUE,_xll.ohTrigger(trigger))</f>
        <v>1.1340446431703174E-2</v>
      </c>
      <c r="AK2778" s="43" t="e">
        <f>_xll.qlIndexFixing($AA$6,$AE2778,TRUE,trigger)</f>
        <v>#NUM!</v>
      </c>
      <c r="AL2778" s="45" t="e">
        <f t="shared" si="59"/>
        <v>#NUM!</v>
      </c>
    </row>
    <row r="2779" spans="30:38" x14ac:dyDescent="0.2">
      <c r="AD2779" s="122" t="s">
        <v>88</v>
      </c>
      <c r="AE2779" s="40">
        <f>_xll.qlInterestRateIndexFixingDate($AA$21,AF2779)</f>
        <v>58883</v>
      </c>
      <c r="AF2779" s="40">
        <f>_xll.qlCalendarAdvance(calendar,$AF2778,AD2779,,,trigger)</f>
        <v>58887</v>
      </c>
      <c r="AG2779" s="40">
        <f>_xll.qlInterestRateIndexMaturity($AA$21,AF2779,)</f>
        <v>58979</v>
      </c>
      <c r="AH2779" s="43" t="e">
        <f>_xll.qlTenorBasisValue(TenorBasis3M,AF2779,_xll.ohTrigger(trigger,$AA$36))</f>
        <v>#NUM!</v>
      </c>
      <c r="AI2779" s="90" t="e">
        <f>_xll.qlTenorBasisForwardRate(TenorBasis3M,AF2779,_xll.ohTrigger(trigger,$AA$36))</f>
        <v>#NUM!</v>
      </c>
      <c r="AJ2779" s="90">
        <f>_xll.qlIndexFixing($AA$21,$AE2779,TRUE,_xll.ohTrigger(trigger))</f>
        <v>1.1338944844749265E-2</v>
      </c>
      <c r="AK2779" s="43" t="e">
        <f>_xll.qlIndexFixing($AA$6,$AE2779,TRUE,trigger)</f>
        <v>#NUM!</v>
      </c>
      <c r="AL2779" s="45" t="e">
        <f t="shared" si="59"/>
        <v>#NUM!</v>
      </c>
    </row>
    <row r="2780" spans="30:38" x14ac:dyDescent="0.2">
      <c r="AD2780" s="122" t="s">
        <v>88</v>
      </c>
      <c r="AE2780" s="40">
        <f>_xll.qlInterestRateIndexFixingDate($AA$21,AF2780)</f>
        <v>58890</v>
      </c>
      <c r="AF2780" s="40">
        <f>_xll.qlCalendarAdvance(calendar,$AF2779,AD2780,,,trigger)</f>
        <v>58894</v>
      </c>
      <c r="AG2780" s="40">
        <f>_xll.qlInterestRateIndexMaturity($AA$21,AF2780,)</f>
        <v>58986</v>
      </c>
      <c r="AH2780" s="43" t="e">
        <f>_xll.qlTenorBasisValue(TenorBasis3M,AF2780,_xll.ohTrigger(trigger,$AA$36))</f>
        <v>#NUM!</v>
      </c>
      <c r="AI2780" s="90" t="e">
        <f>_xll.qlTenorBasisForwardRate(TenorBasis3M,AF2780,_xll.ohTrigger(trigger,$AA$36))</f>
        <v>#NUM!</v>
      </c>
      <c r="AJ2780" s="90">
        <f>_xll.qlIndexFixing($AA$21,$AE2780,TRUE,_xll.ohTrigger(trigger))</f>
        <v>1.1337480230146624E-2</v>
      </c>
      <c r="AK2780" s="43" t="e">
        <f>_xll.qlIndexFixing($AA$6,$AE2780,TRUE,trigger)</f>
        <v>#NUM!</v>
      </c>
      <c r="AL2780" s="45" t="e">
        <f t="shared" si="59"/>
        <v>#NUM!</v>
      </c>
    </row>
    <row r="2781" spans="30:38" x14ac:dyDescent="0.2">
      <c r="AD2781" s="122" t="s">
        <v>88</v>
      </c>
      <c r="AE2781" s="40">
        <f>_xll.qlInterestRateIndexFixingDate($AA$21,AF2781)</f>
        <v>58897</v>
      </c>
      <c r="AF2781" s="40">
        <f>_xll.qlCalendarAdvance(calendar,$AF2780,AD2781,,,trigger)</f>
        <v>58901</v>
      </c>
      <c r="AG2781" s="40">
        <f>_xll.qlInterestRateIndexMaturity($AA$21,AF2781,)</f>
        <v>58992</v>
      </c>
      <c r="AH2781" s="43" t="e">
        <f>_xll.qlTenorBasisValue(TenorBasis3M,AF2781,_xll.ohTrigger(trigger,$AA$36))</f>
        <v>#NUM!</v>
      </c>
      <c r="AI2781" s="90" t="e">
        <f>_xll.qlTenorBasisForwardRate(TenorBasis3M,AF2781,_xll.ohTrigger(trigger,$AA$36))</f>
        <v>#NUM!</v>
      </c>
      <c r="AJ2781" s="90">
        <f>_xll.qlIndexFixing($AA$21,$AE2781,TRUE,_xll.ohTrigger(trigger))</f>
        <v>1.1335969273229161E-2</v>
      </c>
      <c r="AK2781" s="43" t="e">
        <f>_xll.qlIndexFixing($AA$6,$AE2781,TRUE,trigger)</f>
        <v>#NUM!</v>
      </c>
      <c r="AL2781" s="45" t="e">
        <f t="shared" si="59"/>
        <v>#NUM!</v>
      </c>
    </row>
    <row r="2782" spans="30:38" x14ac:dyDescent="0.2">
      <c r="AD2782" s="122" t="s">
        <v>88</v>
      </c>
      <c r="AE2782" s="40">
        <f>_xll.qlInterestRateIndexFixingDate($AA$21,AF2782)</f>
        <v>58902</v>
      </c>
      <c r="AF2782" s="40">
        <f>_xll.qlCalendarAdvance(calendar,$AF2781,AD2782,,,trigger)</f>
        <v>58908</v>
      </c>
      <c r="AG2782" s="40">
        <f>_xll.qlInterestRateIndexMaturity($AA$21,AF2782,)</f>
        <v>58999</v>
      </c>
      <c r="AH2782" s="43" t="e">
        <f>_xll.qlTenorBasisValue(TenorBasis3M,AF2782,_xll.ohTrigger(trigger,$AA$36))</f>
        <v>#NUM!</v>
      </c>
      <c r="AI2782" s="90" t="e">
        <f>_xll.qlTenorBasisForwardRate(TenorBasis3M,AF2782,_xll.ohTrigger(trigger,$AA$36))</f>
        <v>#NUM!</v>
      </c>
      <c r="AJ2782" s="90">
        <f>_xll.qlIndexFixing($AA$21,$AE2782,TRUE,_xll.ohTrigger(trigger))</f>
        <v>1.1334576006137133E-2</v>
      </c>
      <c r="AK2782" s="43" t="e">
        <f>_xll.qlIndexFixing($AA$6,$AE2782,TRUE,trigger)</f>
        <v>#NUM!</v>
      </c>
      <c r="AL2782" s="45" t="e">
        <f t="shared" si="59"/>
        <v>#NUM!</v>
      </c>
    </row>
    <row r="2783" spans="30:38" x14ac:dyDescent="0.2">
      <c r="AD2783" s="122" t="s">
        <v>88</v>
      </c>
      <c r="AE2783" s="40">
        <f>_xll.qlInterestRateIndexFixingDate($AA$21,AF2783)</f>
        <v>58911</v>
      </c>
      <c r="AF2783" s="40">
        <f>_xll.qlCalendarAdvance(calendar,$AF2782,AD2783,,,trigger)</f>
        <v>58915</v>
      </c>
      <c r="AG2783" s="40">
        <f>_xll.qlInterestRateIndexMaturity($AA$21,AF2783,)</f>
        <v>59006</v>
      </c>
      <c r="AH2783" s="43" t="e">
        <f>_xll.qlTenorBasisValue(TenorBasis3M,AF2783,_xll.ohTrigger(trigger,$AA$36))</f>
        <v>#NUM!</v>
      </c>
      <c r="AI2783" s="90" t="e">
        <f>_xll.qlTenorBasisForwardRate(TenorBasis3M,AF2783,_xll.ohTrigger(trigger,$AA$36))</f>
        <v>#NUM!</v>
      </c>
      <c r="AJ2783" s="90">
        <f>_xll.qlIndexFixing($AA$21,$AE2783,TRUE,_xll.ohTrigger(trigger))</f>
        <v>1.1333219710112193E-2</v>
      </c>
      <c r="AK2783" s="43" t="e">
        <f>_xll.qlIndexFixing($AA$6,$AE2783,TRUE,trigger)</f>
        <v>#NUM!</v>
      </c>
      <c r="AL2783" s="45" t="e">
        <f t="shared" si="59"/>
        <v>#NUM!</v>
      </c>
    </row>
    <row r="2784" spans="30:38" x14ac:dyDescent="0.2">
      <c r="AD2784" s="122" t="s">
        <v>88</v>
      </c>
      <c r="AE2784" s="40">
        <f>_xll.qlInterestRateIndexFixingDate($AA$21,AF2784)</f>
        <v>58918</v>
      </c>
      <c r="AF2784" s="40">
        <f>_xll.qlCalendarAdvance(calendar,$AF2783,AD2784,,,trigger)</f>
        <v>58922</v>
      </c>
      <c r="AG2784" s="40">
        <f>_xll.qlInterestRateIndexMaturity($AA$21,AF2784,)</f>
        <v>59013</v>
      </c>
      <c r="AH2784" s="43" t="e">
        <f>_xll.qlTenorBasisValue(TenorBasis3M,AF2784,_xll.ohTrigger(trigger,$AA$36))</f>
        <v>#NUM!</v>
      </c>
      <c r="AI2784" s="90" t="e">
        <f>_xll.qlTenorBasisForwardRate(TenorBasis3M,AF2784,_xll.ohTrigger(trigger,$AA$36))</f>
        <v>#NUM!</v>
      </c>
      <c r="AJ2784" s="90">
        <f>_xll.qlIndexFixing($AA$21,$AE2784,TRUE,_xll.ohTrigger(trigger))</f>
        <v>1.133190038511481E-2</v>
      </c>
      <c r="AK2784" s="43" t="e">
        <f>_xll.qlIndexFixing($AA$6,$AE2784,TRUE,trigger)</f>
        <v>#NUM!</v>
      </c>
      <c r="AL2784" s="45" t="e">
        <f t="shared" si="59"/>
        <v>#NUM!</v>
      </c>
    </row>
    <row r="2785" spans="30:38" x14ac:dyDescent="0.2">
      <c r="AD2785" s="122" t="s">
        <v>88</v>
      </c>
      <c r="AE2785" s="40">
        <f>_xll.qlInterestRateIndexFixingDate($AA$21,AF2785)</f>
        <v>58925</v>
      </c>
      <c r="AF2785" s="40">
        <f>_xll.qlCalendarAdvance(calendar,$AF2784,AD2785,,,trigger)</f>
        <v>58929</v>
      </c>
      <c r="AG2785" s="40">
        <f>_xll.qlInterestRateIndexMaturity($AA$21,AF2785,)</f>
        <v>59021</v>
      </c>
      <c r="AH2785" s="43" t="e">
        <f>_xll.qlTenorBasisValue(TenorBasis3M,AF2785,_xll.ohTrigger(trigger,$AA$36))</f>
        <v>#NUM!</v>
      </c>
      <c r="AI2785" s="90" t="e">
        <f>_xll.qlTenorBasisForwardRate(TenorBasis3M,AF2785,_xll.ohTrigger(trigger,$AA$36))</f>
        <v>#NUM!</v>
      </c>
      <c r="AJ2785" s="90">
        <f>_xll.qlIndexFixing($AA$21,$AE2785,TRUE,_xll.ohTrigger(trigger))</f>
        <v>1.1330711740980959E-2</v>
      </c>
      <c r="AK2785" s="43" t="e">
        <f>_xll.qlIndexFixing($AA$6,$AE2785,TRUE,trigger)</f>
        <v>#NUM!</v>
      </c>
      <c r="AL2785" s="45" t="e">
        <f t="shared" si="59"/>
        <v>#NUM!</v>
      </c>
    </row>
    <row r="2786" spans="30:38" x14ac:dyDescent="0.2">
      <c r="AD2786" s="122" t="s">
        <v>88</v>
      </c>
      <c r="AE2786" s="40">
        <f>_xll.qlInterestRateIndexFixingDate($AA$21,AF2786)</f>
        <v>58932</v>
      </c>
      <c r="AF2786" s="40">
        <f>_xll.qlCalendarAdvance(calendar,$AF2785,AD2786,,,trigger)</f>
        <v>58936</v>
      </c>
      <c r="AG2786" s="40">
        <f>_xll.qlInterestRateIndexMaturity($AA$21,AF2786,)</f>
        <v>59028</v>
      </c>
      <c r="AH2786" s="43" t="e">
        <f>_xll.qlTenorBasisValue(TenorBasis3M,AF2786,_xll.ohTrigger(trigger,$AA$36))</f>
        <v>#NUM!</v>
      </c>
      <c r="AI2786" s="90" t="e">
        <f>_xll.qlTenorBasisForwardRate(TenorBasis3M,AF2786,_xll.ohTrigger(trigger,$AA$36))</f>
        <v>#NUM!</v>
      </c>
      <c r="AJ2786" s="90">
        <f>_xll.qlIndexFixing($AA$21,$AE2786,TRUE,_xll.ohTrigger(trigger))</f>
        <v>1.132946895965007E-2</v>
      </c>
      <c r="AK2786" s="43" t="e">
        <f>_xll.qlIndexFixing($AA$6,$AE2786,TRUE,trigger)</f>
        <v>#NUM!</v>
      </c>
      <c r="AL2786" s="45" t="e">
        <f t="shared" si="59"/>
        <v>#NUM!</v>
      </c>
    </row>
    <row r="2787" spans="30:38" x14ac:dyDescent="0.2">
      <c r="AD2787" s="122" t="s">
        <v>88</v>
      </c>
      <c r="AE2787" s="40">
        <f>_xll.qlInterestRateIndexFixingDate($AA$21,AF2787)</f>
        <v>58939</v>
      </c>
      <c r="AF2787" s="40">
        <f>_xll.qlCalendarAdvance(calendar,$AF2786,AD2787,,,trigger)</f>
        <v>58943</v>
      </c>
      <c r="AG2787" s="40">
        <f>_xll.qlInterestRateIndexMaturity($AA$21,AF2787,)</f>
        <v>59035</v>
      </c>
      <c r="AH2787" s="43" t="e">
        <f>_xll.qlTenorBasisValue(TenorBasis3M,AF2787,_xll.ohTrigger(trigger,$AA$36))</f>
        <v>#NUM!</v>
      </c>
      <c r="AI2787" s="90" t="e">
        <f>_xll.qlTenorBasisForwardRate(TenorBasis3M,AF2787,_xll.ohTrigger(trigger,$AA$36))</f>
        <v>#NUM!</v>
      </c>
      <c r="AJ2787" s="90">
        <f>_xll.qlIndexFixing($AA$21,$AE2787,TRUE,_xll.ohTrigger(trigger))</f>
        <v>1.1328263150401967E-2</v>
      </c>
      <c r="AK2787" s="43" t="e">
        <f>_xll.qlIndexFixing($AA$6,$AE2787,TRUE,trigger)</f>
        <v>#NUM!</v>
      </c>
      <c r="AL2787" s="45" t="e">
        <f t="shared" si="59"/>
        <v>#NUM!</v>
      </c>
    </row>
    <row r="2788" spans="30:38" x14ac:dyDescent="0.2">
      <c r="AD2788" s="122" t="s">
        <v>88</v>
      </c>
      <c r="AE2788" s="40">
        <f>_xll.qlInterestRateIndexFixingDate($AA$21,AF2788)</f>
        <v>58946</v>
      </c>
      <c r="AF2788" s="40">
        <f>_xll.qlCalendarAdvance(calendar,$AF2787,AD2788,,,trigger)</f>
        <v>58950</v>
      </c>
      <c r="AG2788" s="40">
        <f>_xll.qlInterestRateIndexMaturity($AA$21,AF2788,)</f>
        <v>59042</v>
      </c>
      <c r="AH2788" s="43" t="e">
        <f>_xll.qlTenorBasisValue(TenorBasis3M,AF2788,_xll.ohTrigger(trigger,$AA$36))</f>
        <v>#NUM!</v>
      </c>
      <c r="AI2788" s="90" t="e">
        <f>_xll.qlTenorBasisForwardRate(TenorBasis3M,AF2788,_xll.ohTrigger(trigger,$AA$36))</f>
        <v>#NUM!</v>
      </c>
      <c r="AJ2788" s="90">
        <f>_xll.qlIndexFixing($AA$21,$AE2788,TRUE,_xll.ohTrigger(trigger))</f>
        <v>1.1327094313204503E-2</v>
      </c>
      <c r="AK2788" s="43" t="e">
        <f>_xll.qlIndexFixing($AA$6,$AE2788,TRUE,trigger)</f>
        <v>#NUM!</v>
      </c>
      <c r="AL2788" s="45" t="e">
        <f t="shared" si="59"/>
        <v>#NUM!</v>
      </c>
    </row>
    <row r="2789" spans="30:38" x14ac:dyDescent="0.2">
      <c r="AD2789" s="122" t="s">
        <v>88</v>
      </c>
      <c r="AE2789" s="40">
        <f>_xll.qlInterestRateIndexFixingDate($AA$21,AF2789)</f>
        <v>58953</v>
      </c>
      <c r="AF2789" s="40">
        <f>_xll.qlCalendarAdvance(calendar,$AF2788,AD2789,,,trigger)</f>
        <v>58957</v>
      </c>
      <c r="AG2789" s="40">
        <f>_xll.qlInterestRateIndexMaturity($AA$21,AF2789,)</f>
        <v>59049</v>
      </c>
      <c r="AH2789" s="43" t="e">
        <f>_xll.qlTenorBasisValue(TenorBasis3M,AF2789,_xll.ohTrigger(trigger,$AA$36))</f>
        <v>#NUM!</v>
      </c>
      <c r="AI2789" s="90" t="e">
        <f>_xll.qlTenorBasisForwardRate(TenorBasis3M,AF2789,_xll.ohTrigger(trigger,$AA$36))</f>
        <v>#NUM!</v>
      </c>
      <c r="AJ2789" s="90">
        <f>_xll.qlIndexFixing($AA$21,$AE2789,TRUE,_xll.ohTrigger(trigger))</f>
        <v>1.1325962448022054E-2</v>
      </c>
      <c r="AK2789" s="43" t="e">
        <f>_xll.qlIndexFixing($AA$6,$AE2789,TRUE,trigger)</f>
        <v>#NUM!</v>
      </c>
      <c r="AL2789" s="45" t="e">
        <f t="shared" si="59"/>
        <v>#NUM!</v>
      </c>
    </row>
    <row r="2790" spans="30:38" x14ac:dyDescent="0.2">
      <c r="AD2790" s="122" t="s">
        <v>88</v>
      </c>
      <c r="AE2790" s="40">
        <f>_xll.qlInterestRateIndexFixingDate($AA$21,AF2790)</f>
        <v>58960</v>
      </c>
      <c r="AF2790" s="40">
        <f>_xll.qlCalendarAdvance(calendar,$AF2789,AD2790,,,trigger)</f>
        <v>58964</v>
      </c>
      <c r="AG2790" s="40">
        <f>_xll.qlInterestRateIndexMaturity($AA$21,AF2790,)</f>
        <v>59056</v>
      </c>
      <c r="AH2790" s="43" t="e">
        <f>_xll.qlTenorBasisValue(TenorBasis3M,AF2790,_xll.ohTrigger(trigger,$AA$36))</f>
        <v>#NUM!</v>
      </c>
      <c r="AI2790" s="90" t="e">
        <f>_xll.qlTenorBasisForwardRate(TenorBasis3M,AF2790,_xll.ohTrigger(trigger,$AA$36))</f>
        <v>#NUM!</v>
      </c>
      <c r="AJ2790" s="90">
        <f>_xll.qlIndexFixing($AA$21,$AE2790,TRUE,_xll.ohTrigger(trigger))</f>
        <v>1.1324867554821602E-2</v>
      </c>
      <c r="AK2790" s="43" t="e">
        <f>_xll.qlIndexFixing($AA$6,$AE2790,TRUE,trigger)</f>
        <v>#NUM!</v>
      </c>
      <c r="AL2790" s="45" t="e">
        <f t="shared" si="59"/>
        <v>#NUM!</v>
      </c>
    </row>
    <row r="2791" spans="30:38" x14ac:dyDescent="0.2">
      <c r="AD2791" s="122" t="s">
        <v>88</v>
      </c>
      <c r="AE2791" s="40">
        <f>_xll.qlInterestRateIndexFixingDate($AA$21,AF2791)</f>
        <v>58967</v>
      </c>
      <c r="AF2791" s="40">
        <f>_xll.qlCalendarAdvance(calendar,$AF2790,AD2791,,,trigger)</f>
        <v>58971</v>
      </c>
      <c r="AG2791" s="40">
        <f>_xll.qlInterestRateIndexMaturity($AA$21,AF2791,)</f>
        <v>59063</v>
      </c>
      <c r="AH2791" s="43" t="e">
        <f>_xll.qlTenorBasisValue(TenorBasis3M,AF2791,_xll.ohTrigger(trigger,$AA$36))</f>
        <v>#NUM!</v>
      </c>
      <c r="AI2791" s="90" t="e">
        <f>_xll.qlTenorBasisForwardRate(TenorBasis3M,AF2791,_xll.ohTrigger(trigger,$AA$36))</f>
        <v>#NUM!</v>
      </c>
      <c r="AJ2791" s="90">
        <f>_xll.qlIndexFixing($AA$21,$AE2791,TRUE,_xll.ohTrigger(trigger))</f>
        <v>1.1323809633576213E-2</v>
      </c>
      <c r="AK2791" s="43" t="e">
        <f>_xll.qlIndexFixing($AA$6,$AE2791,TRUE,trigger)</f>
        <v>#NUM!</v>
      </c>
      <c r="AL2791" s="45" t="e">
        <f t="shared" si="59"/>
        <v>#NUM!</v>
      </c>
    </row>
    <row r="2792" spans="30:38" x14ac:dyDescent="0.2">
      <c r="AD2792" s="122" t="s">
        <v>88</v>
      </c>
      <c r="AE2792" s="40">
        <f>_xll.qlInterestRateIndexFixingDate($AA$21,AF2792)</f>
        <v>58974</v>
      </c>
      <c r="AF2792" s="40">
        <f>_xll.qlCalendarAdvance(calendar,$AF2791,AD2792,,,trigger)</f>
        <v>58978</v>
      </c>
      <c r="AG2792" s="40">
        <f>_xll.qlInterestRateIndexMaturity($AA$21,AF2792,)</f>
        <v>59070</v>
      </c>
      <c r="AH2792" s="43" t="e">
        <f>_xll.qlTenorBasisValue(TenorBasis3M,AF2792,_xll.ohTrigger(trigger,$AA$36))</f>
        <v>#NUM!</v>
      </c>
      <c r="AI2792" s="90" t="e">
        <f>_xll.qlTenorBasisForwardRate(TenorBasis3M,AF2792,_xll.ohTrigger(trigger,$AA$36))</f>
        <v>#NUM!</v>
      </c>
      <c r="AJ2792" s="90">
        <f>_xll.qlIndexFixing($AA$21,$AE2792,TRUE,_xll.ohTrigger(trigger))</f>
        <v>1.1322788684255475E-2</v>
      </c>
      <c r="AK2792" s="43" t="e">
        <f>_xll.qlIndexFixing($AA$6,$AE2792,TRUE,trigger)</f>
        <v>#NUM!</v>
      </c>
      <c r="AL2792" s="45" t="e">
        <f t="shared" si="59"/>
        <v>#NUM!</v>
      </c>
    </row>
    <row r="2793" spans="30:38" x14ac:dyDescent="0.2">
      <c r="AD2793" s="122" t="s">
        <v>88</v>
      </c>
      <c r="AE2793" s="40">
        <f>_xll.qlInterestRateIndexFixingDate($AA$21,AF2793)</f>
        <v>58981</v>
      </c>
      <c r="AF2793" s="40">
        <f>_xll.qlCalendarAdvance(calendar,$AF2792,AD2793,,,trigger)</f>
        <v>58985</v>
      </c>
      <c r="AG2793" s="40">
        <f>_xll.qlInterestRateIndexMaturity($AA$21,AF2793,)</f>
        <v>59077</v>
      </c>
      <c r="AH2793" s="43" t="e">
        <f>_xll.qlTenorBasisValue(TenorBasis3M,AF2793,_xll.ohTrigger(trigger,$AA$36))</f>
        <v>#NUM!</v>
      </c>
      <c r="AI2793" s="90" t="e">
        <f>_xll.qlTenorBasisForwardRate(TenorBasis3M,AF2793,_xll.ohTrigger(trigger,$AA$36))</f>
        <v>#NUM!</v>
      </c>
      <c r="AJ2793" s="90">
        <f>_xll.qlIndexFixing($AA$21,$AE2793,TRUE,_xll.ohTrigger(trigger))</f>
        <v>1.1321804706825506E-2</v>
      </c>
      <c r="AK2793" s="43" t="e">
        <f>_xll.qlIndexFixing($AA$6,$AE2793,TRUE,trigger)</f>
        <v>#NUM!</v>
      </c>
      <c r="AL2793" s="45" t="e">
        <f t="shared" si="59"/>
        <v>#NUM!</v>
      </c>
    </row>
    <row r="2794" spans="30:38" x14ac:dyDescent="0.2">
      <c r="AD2794" s="122" t="s">
        <v>88</v>
      </c>
      <c r="AE2794" s="40">
        <f>_xll.qlInterestRateIndexFixingDate($AA$21,AF2794)</f>
        <v>58988</v>
      </c>
      <c r="AF2794" s="40">
        <f>_xll.qlCalendarAdvance(calendar,$AF2793,AD2794,,,trigger)</f>
        <v>58992</v>
      </c>
      <c r="AG2794" s="40">
        <f>_xll.qlInterestRateIndexMaturity($AA$21,AF2794,)</f>
        <v>59084</v>
      </c>
      <c r="AH2794" s="43" t="e">
        <f>_xll.qlTenorBasisValue(TenorBasis3M,AF2794,_xll.ohTrigger(trigger,$AA$36))</f>
        <v>#NUM!</v>
      </c>
      <c r="AI2794" s="90" t="e">
        <f>_xll.qlTenorBasisForwardRate(TenorBasis3M,AF2794,_xll.ohTrigger(trigger,$AA$36))</f>
        <v>#NUM!</v>
      </c>
      <c r="AJ2794" s="90">
        <f>_xll.qlIndexFixing($AA$21,$AE2794,TRUE,_xll.ohTrigger(trigger))</f>
        <v>1.132085770126371E-2</v>
      </c>
      <c r="AK2794" s="43" t="e">
        <f>_xll.qlIndexFixing($AA$6,$AE2794,TRUE,trigger)</f>
        <v>#NUM!</v>
      </c>
      <c r="AL2794" s="45" t="e">
        <f t="shared" si="59"/>
        <v>#NUM!</v>
      </c>
    </row>
    <row r="2795" spans="30:38" x14ac:dyDescent="0.2">
      <c r="AD2795" s="122" t="s">
        <v>88</v>
      </c>
      <c r="AE2795" s="40">
        <f>_xll.qlInterestRateIndexFixingDate($AA$21,AF2795)</f>
        <v>58995</v>
      </c>
      <c r="AF2795" s="40">
        <f>_xll.qlCalendarAdvance(calendar,$AF2794,AD2795,,,trigger)</f>
        <v>58999</v>
      </c>
      <c r="AG2795" s="40">
        <f>_xll.qlInterestRateIndexMaturity($AA$21,AF2795,)</f>
        <v>59091</v>
      </c>
      <c r="AH2795" s="43" t="e">
        <f>_xll.qlTenorBasisValue(TenorBasis3M,AF2795,_xll.ohTrigger(trigger,$AA$36))</f>
        <v>#NUM!</v>
      </c>
      <c r="AI2795" s="90" t="e">
        <f>_xll.qlTenorBasisForwardRate(TenorBasis3M,AF2795,_xll.ohTrigger(trigger,$AA$36))</f>
        <v>#NUM!</v>
      </c>
      <c r="AJ2795" s="90">
        <f>_xll.qlIndexFixing($AA$21,$AE2795,TRUE,_xll.ohTrigger(trigger))</f>
        <v>1.1319947667541418E-2</v>
      </c>
      <c r="AK2795" s="43" t="e">
        <f>_xll.qlIndexFixing($AA$6,$AE2795,TRUE,trigger)</f>
        <v>#NUM!</v>
      </c>
      <c r="AL2795" s="45" t="e">
        <f t="shared" si="59"/>
        <v>#NUM!</v>
      </c>
    </row>
    <row r="2796" spans="30:38" x14ac:dyDescent="0.2">
      <c r="AD2796" s="122" t="s">
        <v>88</v>
      </c>
      <c r="AE2796" s="40">
        <f>_xll.qlInterestRateIndexFixingDate($AA$21,AF2796)</f>
        <v>59002</v>
      </c>
      <c r="AF2796" s="40">
        <f>_xll.qlCalendarAdvance(calendar,$AF2795,AD2796,,,trigger)</f>
        <v>59006</v>
      </c>
      <c r="AG2796" s="40">
        <f>_xll.qlInterestRateIndexMaturity($AA$21,AF2796,)</f>
        <v>59098</v>
      </c>
      <c r="AH2796" s="43" t="e">
        <f>_xll.qlTenorBasisValue(TenorBasis3M,AF2796,_xll.ohTrigger(trigger,$AA$36))</f>
        <v>#NUM!</v>
      </c>
      <c r="AI2796" s="90" t="e">
        <f>_xll.qlTenorBasisForwardRate(TenorBasis3M,AF2796,_xll.ohTrigger(trigger,$AA$36))</f>
        <v>#NUM!</v>
      </c>
      <c r="AJ2796" s="90">
        <f>_xll.qlIndexFixing($AA$21,$AE2796,TRUE,_xll.ohTrigger(trigger))</f>
        <v>1.1319074605633432E-2</v>
      </c>
      <c r="AK2796" s="43" t="e">
        <f>_xll.qlIndexFixing($AA$6,$AE2796,TRUE,trigger)</f>
        <v>#NUM!</v>
      </c>
      <c r="AL2796" s="45" t="e">
        <f t="shared" si="59"/>
        <v>#NUM!</v>
      </c>
    </row>
    <row r="2797" spans="30:38" x14ac:dyDescent="0.2">
      <c r="AD2797" s="122" t="s">
        <v>88</v>
      </c>
      <c r="AE2797" s="40">
        <f>_xll.qlInterestRateIndexFixingDate($AA$21,AF2797)</f>
        <v>59009</v>
      </c>
      <c r="AF2797" s="40">
        <f>_xll.qlCalendarAdvance(calendar,$AF2796,AD2797,,,trigger)</f>
        <v>59013</v>
      </c>
      <c r="AG2797" s="40">
        <f>_xll.qlInterestRateIndexMaturity($AA$21,AF2797,)</f>
        <v>59105</v>
      </c>
      <c r="AH2797" s="43" t="e">
        <f>_xll.qlTenorBasisValue(TenorBasis3M,AF2797,_xll.ohTrigger(trigger,$AA$36))</f>
        <v>#NUM!</v>
      </c>
      <c r="AI2797" s="90" t="e">
        <f>_xll.qlTenorBasisForwardRate(TenorBasis3M,AF2797,_xll.ohTrigger(trigger,$AA$36))</f>
        <v>#NUM!</v>
      </c>
      <c r="AJ2797" s="90">
        <f>_xll.qlIndexFixing($AA$21,$AE2797,TRUE,_xll.ohTrigger(trigger))</f>
        <v>1.1318238515514554E-2</v>
      </c>
      <c r="AK2797" s="43" t="e">
        <f>_xll.qlIndexFixing($AA$6,$AE2797,TRUE,trigger)</f>
        <v>#NUM!</v>
      </c>
      <c r="AL2797" s="45" t="e">
        <f t="shared" si="59"/>
        <v>#NUM!</v>
      </c>
    </row>
    <row r="2798" spans="30:38" x14ac:dyDescent="0.2">
      <c r="AD2798" s="122" t="s">
        <v>88</v>
      </c>
      <c r="AE2798" s="40">
        <f>_xll.qlInterestRateIndexFixingDate($AA$21,AF2798)</f>
        <v>59016</v>
      </c>
      <c r="AF2798" s="40">
        <f>_xll.qlCalendarAdvance(calendar,$AF2797,AD2798,,,trigger)</f>
        <v>59020</v>
      </c>
      <c r="AG2798" s="40">
        <f>_xll.qlInterestRateIndexMaturity($AA$21,AF2798,)</f>
        <v>59112</v>
      </c>
      <c r="AH2798" s="43" t="e">
        <f>_xll.qlTenorBasisValue(TenorBasis3M,AF2798,_xll.ohTrigger(trigger,$AA$36))</f>
        <v>#NUM!</v>
      </c>
      <c r="AI2798" s="90" t="e">
        <f>_xll.qlTenorBasisForwardRate(TenorBasis3M,AF2798,_xll.ohTrigger(trigger,$AA$36))</f>
        <v>#NUM!</v>
      </c>
      <c r="AJ2798" s="90">
        <f>_xll.qlIndexFixing($AA$21,$AE2798,TRUE,_xll.ohTrigger(trigger))</f>
        <v>1.1317439397160458E-2</v>
      </c>
      <c r="AK2798" s="43" t="e">
        <f>_xll.qlIndexFixing($AA$6,$AE2798,TRUE,trigger)</f>
        <v>#NUM!</v>
      </c>
      <c r="AL2798" s="45" t="e">
        <f t="shared" si="59"/>
        <v>#NUM!</v>
      </c>
    </row>
    <row r="2799" spans="30:38" x14ac:dyDescent="0.2">
      <c r="AD2799" s="122" t="s">
        <v>88</v>
      </c>
      <c r="AE2799" s="40">
        <f>_xll.qlInterestRateIndexFixingDate($AA$21,AF2799)</f>
        <v>59023</v>
      </c>
      <c r="AF2799" s="40">
        <f>_xll.qlCalendarAdvance(calendar,$AF2798,AD2799,,,trigger)</f>
        <v>59027</v>
      </c>
      <c r="AG2799" s="40">
        <f>_xll.qlInterestRateIndexMaturity($AA$21,AF2799,)</f>
        <v>59119</v>
      </c>
      <c r="AH2799" s="43" t="e">
        <f>_xll.qlTenorBasisValue(TenorBasis3M,AF2799,_xll.ohTrigger(trigger,$AA$36))</f>
        <v>#NUM!</v>
      </c>
      <c r="AI2799" s="90" t="e">
        <f>_xll.qlTenorBasisForwardRate(TenorBasis3M,AF2799,_xll.ohTrigger(trigger,$AA$36))</f>
        <v>#NUM!</v>
      </c>
      <c r="AJ2799" s="90">
        <f>_xll.qlIndexFixing($AA$21,$AE2799,TRUE,_xll.ohTrigger(trigger))</f>
        <v>1.1316677250551155E-2</v>
      </c>
      <c r="AK2799" s="43" t="e">
        <f>_xll.qlIndexFixing($AA$6,$AE2799,TRUE,trigger)</f>
        <v>#NUM!</v>
      </c>
      <c r="AL2799" s="45" t="e">
        <f t="shared" si="59"/>
        <v>#NUM!</v>
      </c>
    </row>
    <row r="2800" spans="30:38" x14ac:dyDescent="0.2">
      <c r="AD2800" s="122" t="s">
        <v>88</v>
      </c>
      <c r="AE2800" s="40">
        <f>_xll.qlInterestRateIndexFixingDate($AA$21,AF2800)</f>
        <v>59030</v>
      </c>
      <c r="AF2800" s="40">
        <f>_xll.qlCalendarAdvance(calendar,$AF2799,AD2800,,,trigger)</f>
        <v>59034</v>
      </c>
      <c r="AG2800" s="40">
        <f>_xll.qlInterestRateIndexMaturity($AA$21,AF2800,)</f>
        <v>59126</v>
      </c>
      <c r="AH2800" s="43" t="e">
        <f>_xll.qlTenorBasisValue(TenorBasis3M,AF2800,_xll.ohTrigger(trigger,$AA$36))</f>
        <v>#NUM!</v>
      </c>
      <c r="AI2800" s="90" t="e">
        <f>_xll.qlTenorBasisForwardRate(TenorBasis3M,AF2800,_xll.ohTrigger(trigger,$AA$36))</f>
        <v>#NUM!</v>
      </c>
      <c r="AJ2800" s="90">
        <f>_xll.qlIndexFixing($AA$21,$AE2800,TRUE,_xll.ohTrigger(trigger))</f>
        <v>1.1315952075662321E-2</v>
      </c>
      <c r="AK2800" s="43" t="e">
        <f>_xll.qlIndexFixing($AA$6,$AE2800,TRUE,trigger)</f>
        <v>#NUM!</v>
      </c>
      <c r="AL2800" s="45" t="e">
        <f t="shared" si="59"/>
        <v>#NUM!</v>
      </c>
    </row>
    <row r="2801" spans="30:38" x14ac:dyDescent="0.2">
      <c r="AD2801" s="122" t="s">
        <v>88</v>
      </c>
      <c r="AE2801" s="40">
        <f>_xll.qlInterestRateIndexFixingDate($AA$21,AF2801)</f>
        <v>59037</v>
      </c>
      <c r="AF2801" s="40">
        <f>_xll.qlCalendarAdvance(calendar,$AF2800,AD2801,,,trigger)</f>
        <v>59041</v>
      </c>
      <c r="AG2801" s="40">
        <f>_xll.qlInterestRateIndexMaturity($AA$21,AF2801,)</f>
        <v>59133</v>
      </c>
      <c r="AH2801" s="43" t="e">
        <f>_xll.qlTenorBasisValue(TenorBasis3M,AF2801,_xll.ohTrigger(trigger,$AA$36))</f>
        <v>#NUM!</v>
      </c>
      <c r="AI2801" s="90" t="e">
        <f>_xll.qlTenorBasisForwardRate(TenorBasis3M,AF2801,_xll.ohTrigger(trigger,$AA$36))</f>
        <v>#NUM!</v>
      </c>
      <c r="AJ2801" s="90">
        <f>_xll.qlIndexFixing($AA$21,$AE2801,TRUE,_xll.ohTrigger(trigger))</f>
        <v>1.1315263872475709E-2</v>
      </c>
      <c r="AK2801" s="43" t="e">
        <f>_xll.qlIndexFixing($AA$6,$AE2801,TRUE,trigger)</f>
        <v>#NUM!</v>
      </c>
      <c r="AL2801" s="45" t="e">
        <f t="shared" si="59"/>
        <v>#NUM!</v>
      </c>
    </row>
    <row r="2802" spans="30:38" x14ac:dyDescent="0.2">
      <c r="AD2802" s="122" t="s">
        <v>88</v>
      </c>
      <c r="AE2802" s="40">
        <f>_xll.qlInterestRateIndexFixingDate($AA$21,AF2802)</f>
        <v>59044</v>
      </c>
      <c r="AF2802" s="40">
        <f>_xll.qlCalendarAdvance(calendar,$AF2801,AD2802,,,trigger)</f>
        <v>59048</v>
      </c>
      <c r="AG2802" s="40">
        <f>_xll.qlInterestRateIndexMaturity($AA$21,AF2802,)</f>
        <v>59140</v>
      </c>
      <c r="AH2802" s="43" t="e">
        <f>_xll.qlTenorBasisValue(TenorBasis3M,AF2802,_xll.ohTrigger(trigger,$AA$36))</f>
        <v>#NUM!</v>
      </c>
      <c r="AI2802" s="90" t="e">
        <f>_xll.qlTenorBasisForwardRate(TenorBasis3M,AF2802,_xll.ohTrigger(trigger,$AA$36))</f>
        <v>#NUM!</v>
      </c>
      <c r="AJ2802" s="90">
        <f>_xll.qlIndexFixing($AA$21,$AE2802,TRUE,_xll.ohTrigger(trigger))</f>
        <v>1.1314612640968728E-2</v>
      </c>
      <c r="AK2802" s="43" t="e">
        <f>_xll.qlIndexFixing($AA$6,$AE2802,TRUE,trigger)</f>
        <v>#NUM!</v>
      </c>
      <c r="AL2802" s="45" t="e">
        <f t="shared" si="59"/>
        <v>#NUM!</v>
      </c>
    </row>
    <row r="2803" spans="30:38" x14ac:dyDescent="0.2">
      <c r="AD2803" s="122" t="s">
        <v>88</v>
      </c>
      <c r="AE2803" s="40">
        <f>_xll.qlInterestRateIndexFixingDate($AA$21,AF2803)</f>
        <v>59051</v>
      </c>
      <c r="AF2803" s="40">
        <f>_xll.qlCalendarAdvance(calendar,$AF2802,AD2803,,,trigger)</f>
        <v>59055</v>
      </c>
      <c r="AG2803" s="40">
        <f>_xll.qlInterestRateIndexMaturity($AA$21,AF2803,)</f>
        <v>59146</v>
      </c>
      <c r="AH2803" s="43" t="e">
        <f>_xll.qlTenorBasisValue(TenorBasis3M,AF2803,_xll.ohTrigger(trigger,$AA$36))</f>
        <v>#NUM!</v>
      </c>
      <c r="AI2803" s="90" t="e">
        <f>_xll.qlTenorBasisForwardRate(TenorBasis3M,AF2803,_xll.ohTrigger(trigger,$AA$36))</f>
        <v>#NUM!</v>
      </c>
      <c r="AJ2803" s="90">
        <f>_xll.qlIndexFixing($AA$21,$AE2803,TRUE,_xll.ohTrigger(trigger))</f>
        <v>1.1313857662415178E-2</v>
      </c>
      <c r="AK2803" s="43" t="e">
        <f>_xll.qlIndexFixing($AA$6,$AE2803,TRUE,trigger)</f>
        <v>#NUM!</v>
      </c>
      <c r="AL2803" s="45" t="e">
        <f t="shared" si="59"/>
        <v>#NUM!</v>
      </c>
    </row>
    <row r="2804" spans="30:38" x14ac:dyDescent="0.2">
      <c r="AD2804" s="122" t="s">
        <v>88</v>
      </c>
      <c r="AE2804" s="40">
        <f>_xll.qlInterestRateIndexFixingDate($AA$21,AF2804)</f>
        <v>59058</v>
      </c>
      <c r="AF2804" s="40">
        <f>_xll.qlCalendarAdvance(calendar,$AF2803,AD2804,,,trigger)</f>
        <v>59062</v>
      </c>
      <c r="AG2804" s="40">
        <f>_xll.qlInterestRateIndexMaturity($AA$21,AF2804,)</f>
        <v>59153</v>
      </c>
      <c r="AH2804" s="43" t="e">
        <f>_xll.qlTenorBasisValue(TenorBasis3M,AF2804,_xll.ohTrigger(trigger,$AA$36))</f>
        <v>#NUM!</v>
      </c>
      <c r="AI2804" s="90" t="e">
        <f>_xll.qlTenorBasisForwardRate(TenorBasis3M,AF2804,_xll.ohTrigger(trigger,$AA$36))</f>
        <v>#NUM!</v>
      </c>
      <c r="AJ2804" s="90">
        <f>_xll.qlIndexFixing($AA$21,$AE2804,TRUE,_xll.ohTrigger(trigger))</f>
        <v>1.1313277751585492E-2</v>
      </c>
      <c r="AK2804" s="43" t="e">
        <f>_xll.qlIndexFixing($AA$6,$AE2804,TRUE,trigger)</f>
        <v>#NUM!</v>
      </c>
      <c r="AL2804" s="45" t="e">
        <f t="shared" si="59"/>
        <v>#NUM!</v>
      </c>
    </row>
    <row r="2805" spans="30:38" x14ac:dyDescent="0.2">
      <c r="AD2805" s="122" t="s">
        <v>88</v>
      </c>
      <c r="AE2805" s="40">
        <f>_xll.qlInterestRateIndexFixingDate($AA$21,AF2805)</f>
        <v>59065</v>
      </c>
      <c r="AF2805" s="40">
        <f>_xll.qlCalendarAdvance(calendar,$AF2804,AD2805,,,trigger)</f>
        <v>59069</v>
      </c>
      <c r="AG2805" s="40">
        <f>_xll.qlInterestRateIndexMaturity($AA$21,AF2805,)</f>
        <v>59160</v>
      </c>
      <c r="AH2805" s="43" t="e">
        <f>_xll.qlTenorBasisValue(TenorBasis3M,AF2805,_xll.ohTrigger(trigger,$AA$36))</f>
        <v>#NUM!</v>
      </c>
      <c r="AI2805" s="90" t="e">
        <f>_xll.qlTenorBasisForwardRate(TenorBasis3M,AF2805,_xll.ohTrigger(trigger,$AA$36))</f>
        <v>#NUM!</v>
      </c>
      <c r="AJ2805" s="90">
        <f>_xll.qlIndexFixing($AA$21,$AE2805,TRUE,_xll.ohTrigger(trigger))</f>
        <v>1.1312734811228202E-2</v>
      </c>
      <c r="AK2805" s="43" t="e">
        <f>_xll.qlIndexFixing($AA$6,$AE2805,TRUE,trigger)</f>
        <v>#NUM!</v>
      </c>
      <c r="AL2805" s="45" t="e">
        <f t="shared" si="59"/>
        <v>#NUM!</v>
      </c>
    </row>
    <row r="2806" spans="30:38" x14ac:dyDescent="0.2">
      <c r="AD2806" s="122" t="s">
        <v>88</v>
      </c>
      <c r="AE2806" s="40">
        <f>_xll.qlInterestRateIndexFixingDate($AA$21,AF2806)</f>
        <v>59072</v>
      </c>
      <c r="AF2806" s="40">
        <f>_xll.qlCalendarAdvance(calendar,$AF2805,AD2806,,,trigger)</f>
        <v>59076</v>
      </c>
      <c r="AG2806" s="40">
        <f>_xll.qlInterestRateIndexMaturity($AA$21,AF2806,)</f>
        <v>59167</v>
      </c>
      <c r="AH2806" s="43" t="e">
        <f>_xll.qlTenorBasisValue(TenorBasis3M,AF2806,_xll.ohTrigger(trigger,$AA$36))</f>
        <v>#NUM!</v>
      </c>
      <c r="AI2806" s="90" t="e">
        <f>_xll.qlTenorBasisForwardRate(TenorBasis3M,AF2806,_xll.ohTrigger(trigger,$AA$36))</f>
        <v>#NUM!</v>
      </c>
      <c r="AJ2806" s="90">
        <f>_xll.qlIndexFixing($AA$21,$AE2806,TRUE,_xll.ohTrigger(trigger))</f>
        <v>1.1312228841323109E-2</v>
      </c>
      <c r="AK2806" s="43" t="e">
        <f>_xll.qlIndexFixing($AA$6,$AE2806,TRUE,trigger)</f>
        <v>#NUM!</v>
      </c>
      <c r="AL2806" s="45" t="e">
        <f t="shared" si="59"/>
        <v>#NUM!</v>
      </c>
    </row>
    <row r="2807" spans="30:38" x14ac:dyDescent="0.2">
      <c r="AD2807" s="122" t="s">
        <v>88</v>
      </c>
      <c r="AE2807" s="40">
        <f>_xll.qlInterestRateIndexFixingDate($AA$21,AF2807)</f>
        <v>59079</v>
      </c>
      <c r="AF2807" s="40">
        <f>_xll.qlCalendarAdvance(calendar,$AF2806,AD2807,,,trigger)</f>
        <v>59083</v>
      </c>
      <c r="AG2807" s="40">
        <f>_xll.qlInterestRateIndexMaturity($AA$21,AF2807,)</f>
        <v>59175</v>
      </c>
      <c r="AH2807" s="43" t="e">
        <f>_xll.qlTenorBasisValue(TenorBasis3M,AF2807,_xll.ohTrigger(trigger,$AA$36))</f>
        <v>#NUM!</v>
      </c>
      <c r="AI2807" s="90" t="e">
        <f>_xll.qlTenorBasisForwardRate(TenorBasis3M,AF2807,_xll.ohTrigger(trigger,$AA$36))</f>
        <v>#NUM!</v>
      </c>
      <c r="AJ2807" s="90">
        <f>_xll.qlIndexFixing($AA$21,$AE2807,TRUE,_xll.ohTrigger(trigger))</f>
        <v>1.1311911058053091E-2</v>
      </c>
      <c r="AK2807" s="43" t="e">
        <f>_xll.qlIndexFixing($AA$6,$AE2807,TRUE,trigger)</f>
        <v>#NUM!</v>
      </c>
      <c r="AL2807" s="45" t="e">
        <f t="shared" si="59"/>
        <v>#NUM!</v>
      </c>
    </row>
    <row r="2808" spans="30:38" x14ac:dyDescent="0.2">
      <c r="AD2808" s="122" t="s">
        <v>88</v>
      </c>
      <c r="AE2808" s="40">
        <f>_xll.qlInterestRateIndexFixingDate($AA$21,AF2808)</f>
        <v>59086</v>
      </c>
      <c r="AF2808" s="40">
        <f>_xll.qlCalendarAdvance(calendar,$AF2807,AD2808,,,trigger)</f>
        <v>59090</v>
      </c>
      <c r="AG2808" s="40">
        <f>_xll.qlInterestRateIndexMaturity($AA$21,AF2808,)</f>
        <v>59182</v>
      </c>
      <c r="AH2808" s="43" t="e">
        <f>_xll.qlTenorBasisValue(TenorBasis3M,AF2808,_xll.ohTrigger(trigger,$AA$36))</f>
        <v>#NUM!</v>
      </c>
      <c r="AI2808" s="90" t="e">
        <f>_xll.qlTenorBasisForwardRate(TenorBasis3M,AF2808,_xll.ohTrigger(trigger,$AA$36))</f>
        <v>#NUM!</v>
      </c>
      <c r="AJ2808" s="90">
        <f>_xll.qlIndexFixing($AA$21,$AE2808,TRUE,_xll.ohTrigger(trigger))</f>
        <v>1.1311481656287641E-2</v>
      </c>
      <c r="AK2808" s="43" t="e">
        <f>_xll.qlIndexFixing($AA$6,$AE2808,TRUE,trigger)</f>
        <v>#NUM!</v>
      </c>
      <c r="AL2808" s="45" t="e">
        <f t="shared" si="59"/>
        <v>#NUM!</v>
      </c>
    </row>
    <row r="2809" spans="30:38" x14ac:dyDescent="0.2">
      <c r="AD2809" s="122" t="s">
        <v>88</v>
      </c>
      <c r="AE2809" s="40">
        <f>_xll.qlInterestRateIndexFixingDate($AA$21,AF2809)</f>
        <v>59093</v>
      </c>
      <c r="AF2809" s="40">
        <f>_xll.qlCalendarAdvance(calendar,$AF2808,AD2809,,,trigger)</f>
        <v>59097</v>
      </c>
      <c r="AG2809" s="40">
        <f>_xll.qlInterestRateIndexMaturity($AA$21,AF2809,)</f>
        <v>59189</v>
      </c>
      <c r="AH2809" s="43" t="e">
        <f>_xll.qlTenorBasisValue(TenorBasis3M,AF2809,_xll.ohTrigger(trigger,$AA$36))</f>
        <v>#NUM!</v>
      </c>
      <c r="AI2809" s="90" t="e">
        <f>_xll.qlTenorBasisForwardRate(TenorBasis3M,AF2809,_xll.ohTrigger(trigger,$AA$36))</f>
        <v>#NUM!</v>
      </c>
      <c r="AJ2809" s="90">
        <f>_xll.qlIndexFixing($AA$21,$AE2809,TRUE,_xll.ohTrigger(trigger))</f>
        <v>1.131108922609669E-2</v>
      </c>
      <c r="AK2809" s="43" t="e">
        <f>_xll.qlIndexFixing($AA$6,$AE2809,TRUE,trigger)</f>
        <v>#NUM!</v>
      </c>
      <c r="AL2809" s="45" t="e">
        <f t="shared" si="59"/>
        <v>#NUM!</v>
      </c>
    </row>
    <row r="2810" spans="30:38" x14ac:dyDescent="0.2">
      <c r="AD2810" s="122" t="s">
        <v>88</v>
      </c>
      <c r="AE2810" s="40">
        <f>_xll.qlInterestRateIndexFixingDate($AA$21,AF2810)</f>
        <v>59100</v>
      </c>
      <c r="AF2810" s="40">
        <f>_xll.qlCalendarAdvance(calendar,$AF2809,AD2810,,,trigger)</f>
        <v>59104</v>
      </c>
      <c r="AG2810" s="40">
        <f>_xll.qlInterestRateIndexMaturity($AA$21,AF2810,)</f>
        <v>59196</v>
      </c>
      <c r="AH2810" s="43" t="e">
        <f>_xll.qlTenorBasisValue(TenorBasis3M,AF2810,_xll.ohTrigger(trigger,$AA$36))</f>
        <v>#NUM!</v>
      </c>
      <c r="AI2810" s="90" t="e">
        <f>_xll.qlTenorBasisForwardRate(TenorBasis3M,AF2810,_xll.ohTrigger(trigger,$AA$36))</f>
        <v>#NUM!</v>
      </c>
      <c r="AJ2810" s="90">
        <f>_xll.qlIndexFixing($AA$21,$AE2810,TRUE,_xll.ohTrigger(trigger))</f>
        <v>1.1310733767468941E-2</v>
      </c>
      <c r="AK2810" s="43" t="e">
        <f>_xll.qlIndexFixing($AA$6,$AE2810,TRUE,trigger)</f>
        <v>#NUM!</v>
      </c>
      <c r="AL2810" s="45" t="e">
        <f t="shared" si="59"/>
        <v>#NUM!</v>
      </c>
    </row>
    <row r="2811" spans="30:38" x14ac:dyDescent="0.2">
      <c r="AD2811" s="122" t="s">
        <v>88</v>
      </c>
      <c r="AE2811" s="40">
        <f>_xll.qlInterestRateIndexFixingDate($AA$21,AF2811)</f>
        <v>59107</v>
      </c>
      <c r="AF2811" s="40">
        <f>_xll.qlCalendarAdvance(calendar,$AF2810,AD2811,,,trigger)</f>
        <v>59111</v>
      </c>
      <c r="AG2811" s="40">
        <f>_xll.qlInterestRateIndexMaturity($AA$21,AF2811,)</f>
        <v>59203</v>
      </c>
      <c r="AH2811" s="43" t="e">
        <f>_xll.qlTenorBasisValue(TenorBasis3M,AF2811,_xll.ohTrigger(trigger,$AA$36))</f>
        <v>#NUM!</v>
      </c>
      <c r="AI2811" s="90" t="e">
        <f>_xll.qlTenorBasisForwardRate(TenorBasis3M,AF2811,_xll.ohTrigger(trigger,$AA$36))</f>
        <v>#NUM!</v>
      </c>
      <c r="AJ2811" s="90">
        <f>_xll.qlIndexFixing($AA$21,$AE2811,TRUE,_xll.ohTrigger(trigger))</f>
        <v>1.1310415280393097E-2</v>
      </c>
      <c r="AK2811" s="43" t="e">
        <f>_xll.qlIndexFixing($AA$6,$AE2811,TRUE,trigger)</f>
        <v>#NUM!</v>
      </c>
      <c r="AL2811" s="45" t="e">
        <f t="shared" si="59"/>
        <v>#NUM!</v>
      </c>
    </row>
    <row r="2812" spans="30:38" x14ac:dyDescent="0.2">
      <c r="AD2812" s="122" t="s">
        <v>88</v>
      </c>
      <c r="AE2812" s="40">
        <f>_xll.qlInterestRateIndexFixingDate($AA$21,AF2812)</f>
        <v>59114</v>
      </c>
      <c r="AF2812" s="40">
        <f>_xll.qlCalendarAdvance(calendar,$AF2811,AD2812,,,trigger)</f>
        <v>59118</v>
      </c>
      <c r="AG2812" s="40">
        <f>_xll.qlInterestRateIndexMaturity($AA$21,AF2812,)</f>
        <v>59210</v>
      </c>
      <c r="AH2812" s="43" t="e">
        <f>_xll.qlTenorBasisValue(TenorBasis3M,AF2812,_xll.ohTrigger(trigger,$AA$36))</f>
        <v>#NUM!</v>
      </c>
      <c r="AI2812" s="90" t="e">
        <f>_xll.qlTenorBasisForwardRate(TenorBasis3M,AF2812,_xll.ohTrigger(trigger,$AA$36))</f>
        <v>#NUM!</v>
      </c>
      <c r="AJ2812" s="90">
        <f>_xll.qlIndexFixing($AA$21,$AE2812,TRUE,_xll.ohTrigger(trigger))</f>
        <v>1.131013376486221E-2</v>
      </c>
      <c r="AK2812" s="43" t="e">
        <f>_xll.qlIndexFixing($AA$6,$AE2812,TRUE,trigger)</f>
        <v>#NUM!</v>
      </c>
      <c r="AL2812" s="45" t="e">
        <f t="shared" si="59"/>
        <v>#NUM!</v>
      </c>
    </row>
    <row r="2813" spans="30:38" x14ac:dyDescent="0.2">
      <c r="AD2813" s="122" t="s">
        <v>88</v>
      </c>
      <c r="AE2813" s="40">
        <f>_xll.qlInterestRateIndexFixingDate($AA$21,AF2813)</f>
        <v>59121</v>
      </c>
      <c r="AF2813" s="40">
        <f>_xll.qlCalendarAdvance(calendar,$AF2812,AD2813,,,trigger)</f>
        <v>59125</v>
      </c>
      <c r="AG2813" s="40">
        <f>_xll.qlInterestRateIndexMaturity($AA$21,AF2813,)</f>
        <v>59217</v>
      </c>
      <c r="AH2813" s="43" t="e">
        <f>_xll.qlTenorBasisValue(TenorBasis3M,AF2813,_xll.ohTrigger(trigger,$AA$36))</f>
        <v>#NUM!</v>
      </c>
      <c r="AI2813" s="90" t="e">
        <f>_xll.qlTenorBasisForwardRate(TenorBasis3M,AF2813,_xll.ohTrigger(trigger,$AA$36))</f>
        <v>#NUM!</v>
      </c>
      <c r="AJ2813" s="90">
        <f>_xll.qlIndexFixing($AA$21,$AE2813,TRUE,_xll.ohTrigger(trigger))</f>
        <v>1.1309889220868461E-2</v>
      </c>
      <c r="AK2813" s="43" t="e">
        <f>_xll.qlIndexFixing($AA$6,$AE2813,TRUE,trigger)</f>
        <v>#NUM!</v>
      </c>
      <c r="AL2813" s="45" t="e">
        <f t="shared" si="59"/>
        <v>#NUM!</v>
      </c>
    </row>
    <row r="2814" spans="30:38" x14ac:dyDescent="0.2">
      <c r="AD2814" s="122" t="s">
        <v>88</v>
      </c>
      <c r="AE2814" s="40">
        <f>_xll.qlInterestRateIndexFixingDate($AA$21,AF2814)</f>
        <v>59128</v>
      </c>
      <c r="AF2814" s="40">
        <f>_xll.qlCalendarAdvance(calendar,$AF2813,AD2814,,,trigger)</f>
        <v>59132</v>
      </c>
      <c r="AG2814" s="40">
        <f>_xll.qlInterestRateIndexMaturity($AA$21,AF2814,)</f>
        <v>59224</v>
      </c>
      <c r="AH2814" s="43" t="e">
        <f>_xll.qlTenorBasisValue(TenorBasis3M,AF2814,_xll.ohTrigger(trigger,$AA$36))</f>
        <v>#NUM!</v>
      </c>
      <c r="AI2814" s="90" t="e">
        <f>_xll.qlTenorBasisForwardRate(TenorBasis3M,AF2814,_xll.ohTrigger(trigger,$AA$36))</f>
        <v>#NUM!</v>
      </c>
      <c r="AJ2814" s="90">
        <f>_xll.qlIndexFixing($AA$21,$AE2814,TRUE,_xll.ohTrigger(trigger))</f>
        <v>1.1309681648405763E-2</v>
      </c>
      <c r="AK2814" s="43" t="e">
        <f>_xll.qlIndexFixing($AA$6,$AE2814,TRUE,trigger)</f>
        <v>#NUM!</v>
      </c>
      <c r="AL2814" s="45" t="e">
        <f t="shared" si="59"/>
        <v>#NUM!</v>
      </c>
    </row>
    <row r="2815" spans="30:38" x14ac:dyDescent="0.2">
      <c r="AD2815" s="122" t="s">
        <v>88</v>
      </c>
      <c r="AE2815" s="40">
        <f>_xll.qlInterestRateIndexFixingDate($AA$21,AF2815)</f>
        <v>59135</v>
      </c>
      <c r="AF2815" s="40">
        <f>_xll.qlCalendarAdvance(calendar,$AF2814,AD2815,,,trigger)</f>
        <v>59139</v>
      </c>
      <c r="AG2815" s="40">
        <f>_xll.qlInterestRateIndexMaturity($AA$21,AF2815,)</f>
        <v>59230</v>
      </c>
      <c r="AH2815" s="43" t="e">
        <f>_xll.qlTenorBasisValue(TenorBasis3M,AF2815,_xll.ohTrigger(trigger,$AA$36))</f>
        <v>#NUM!</v>
      </c>
      <c r="AI2815" s="90" t="e">
        <f>_xll.qlTenorBasisForwardRate(TenorBasis3M,AF2815,_xll.ohTrigger(trigger,$AA$36))</f>
        <v>#NUM!</v>
      </c>
      <c r="AJ2815" s="90">
        <f>_xll.qlIndexFixing($AA$21,$AE2815,TRUE,_xll.ohTrigger(trigger))</f>
        <v>1.1309338780631248E-2</v>
      </c>
      <c r="AK2815" s="43" t="e">
        <f>_xll.qlIndexFixing($AA$6,$AE2815,TRUE,trigger)</f>
        <v>#NUM!</v>
      </c>
      <c r="AL2815" s="45" t="e">
        <f t="shared" si="59"/>
        <v>#NUM!</v>
      </c>
    </row>
    <row r="2816" spans="30:38" x14ac:dyDescent="0.2">
      <c r="AD2816" s="122" t="s">
        <v>88</v>
      </c>
      <c r="AE2816" s="40">
        <f>_xll.qlInterestRateIndexFixingDate($AA$21,AF2816)</f>
        <v>59142</v>
      </c>
      <c r="AF2816" s="40">
        <f>_xll.qlCalendarAdvance(calendar,$AF2815,AD2816,,,trigger)</f>
        <v>59146</v>
      </c>
      <c r="AG2816" s="40">
        <f>_xll.qlInterestRateIndexMaturity($AA$21,AF2816,)</f>
        <v>59236</v>
      </c>
      <c r="AH2816" s="43" t="e">
        <f>_xll.qlTenorBasisValue(TenorBasis3M,AF2816,_xll.ohTrigger(trigger,$AA$36))</f>
        <v>#NUM!</v>
      </c>
      <c r="AI2816" s="90" t="e">
        <f>_xll.qlTenorBasisForwardRate(TenorBasis3M,AF2816,_xll.ohTrigger(trigger,$AA$36))</f>
        <v>#NUM!</v>
      </c>
      <c r="AJ2816" s="90">
        <f>_xll.qlIndexFixing($AA$21,$AE2816,TRUE,_xll.ohTrigger(trigger))</f>
        <v>1.1309027866324151E-2</v>
      </c>
      <c r="AK2816" s="43" t="e">
        <f>_xll.qlIndexFixing($AA$6,$AE2816,TRUE,trigger)</f>
        <v>#NUM!</v>
      </c>
      <c r="AL2816" s="45" t="e">
        <f t="shared" si="59"/>
        <v>#NUM!</v>
      </c>
    </row>
    <row r="2817" spans="30:38" x14ac:dyDescent="0.2">
      <c r="AD2817" s="122" t="s">
        <v>88</v>
      </c>
      <c r="AE2817" s="40">
        <f>_xll.qlInterestRateIndexFixingDate($AA$21,AF2817)</f>
        <v>59149</v>
      </c>
      <c r="AF2817" s="40">
        <f>_xll.qlCalendarAdvance(calendar,$AF2816,AD2817,,,trigger)</f>
        <v>59153</v>
      </c>
      <c r="AG2817" s="40">
        <f>_xll.qlInterestRateIndexMaturity($AA$21,AF2817,)</f>
        <v>59243</v>
      </c>
      <c r="AH2817" s="43" t="e">
        <f>_xll.qlTenorBasisValue(TenorBasis3M,AF2817,_xll.ohTrigger(trigger,$AA$36))</f>
        <v>#NUM!</v>
      </c>
      <c r="AI2817" s="90" t="e">
        <f>_xll.qlTenorBasisForwardRate(TenorBasis3M,AF2817,_xll.ohTrigger(trigger,$AA$36))</f>
        <v>#NUM!</v>
      </c>
      <c r="AJ2817" s="90">
        <f>_xll.qlIndexFixing($AA$21,$AE2817,TRUE,_xll.ohTrigger(trigger))</f>
        <v>1.1308925933168013E-2</v>
      </c>
      <c r="AK2817" s="43" t="e">
        <f>_xll.qlIndexFixing($AA$6,$AE2817,TRUE,trigger)</f>
        <v>#NUM!</v>
      </c>
      <c r="AL2817" s="45" t="e">
        <f t="shared" si="59"/>
        <v>#NUM!</v>
      </c>
    </row>
    <row r="2818" spans="30:38" x14ac:dyDescent="0.2">
      <c r="AD2818" s="122" t="s">
        <v>88</v>
      </c>
      <c r="AE2818" s="40">
        <f>_xll.qlInterestRateIndexFixingDate($AA$21,AF2818)</f>
        <v>59156</v>
      </c>
      <c r="AF2818" s="40">
        <f>_xll.qlCalendarAdvance(calendar,$AF2817,AD2818,,,trigger)</f>
        <v>59160</v>
      </c>
      <c r="AG2818" s="40">
        <f>_xll.qlInterestRateIndexMaturity($AA$21,AF2818,)</f>
        <v>59250</v>
      </c>
      <c r="AH2818" s="43" t="e">
        <f>_xll.qlTenorBasisValue(TenorBasis3M,AF2818,_xll.ohTrigger(trigger,$AA$36))</f>
        <v>#NUM!</v>
      </c>
      <c r="AI2818" s="90" t="e">
        <f>_xll.qlTenorBasisForwardRate(TenorBasis3M,AF2818,_xll.ohTrigger(trigger,$AA$36))</f>
        <v>#NUM!</v>
      </c>
      <c r="AJ2818" s="90">
        <f>_xll.qlIndexFixing($AA$21,$AE2818,TRUE,_xll.ohTrigger(trigger))</f>
        <v>1.1308860969206691E-2</v>
      </c>
      <c r="AK2818" s="43" t="e">
        <f>_xll.qlIndexFixing($AA$6,$AE2818,TRUE,trigger)</f>
        <v>#NUM!</v>
      </c>
      <c r="AL2818" s="45" t="e">
        <f t="shared" si="59"/>
        <v>#NUM!</v>
      </c>
    </row>
    <row r="2819" spans="30:38" x14ac:dyDescent="0.2">
      <c r="AD2819" s="122" t="s">
        <v>88</v>
      </c>
      <c r="AE2819" s="40">
        <f>_xll.qlInterestRateIndexFixingDate($AA$21,AF2819)</f>
        <v>59162</v>
      </c>
      <c r="AF2819" s="40">
        <f>_xll.qlCalendarAdvance(calendar,$AF2818,AD2819,,,trigger)</f>
        <v>59167</v>
      </c>
      <c r="AG2819" s="40">
        <f>_xll.qlInterestRateIndexMaturity($AA$21,AF2819,)</f>
        <v>59258</v>
      </c>
      <c r="AH2819" s="43" t="e">
        <f>_xll.qlTenorBasisValue(TenorBasis3M,AF2819,_xll.ohTrigger(trigger,$AA$36))</f>
        <v>#NUM!</v>
      </c>
      <c r="AI2819" s="90" t="e">
        <f>_xll.qlTenorBasisForwardRate(TenorBasis3M,AF2819,_xll.ohTrigger(trigger,$AA$36))</f>
        <v>#NUM!</v>
      </c>
      <c r="AJ2819" s="90">
        <f>_xll.qlIndexFixing($AA$21,$AE2819,TRUE,_xll.ohTrigger(trigger))</f>
        <v>1.1309015538879641E-2</v>
      </c>
      <c r="AK2819" s="43" t="e">
        <f>_xll.qlIndexFixing($AA$6,$AE2819,TRUE,trigger)</f>
        <v>#NUM!</v>
      </c>
      <c r="AL2819" s="45" t="e">
        <f t="shared" si="59"/>
        <v>#NUM!</v>
      </c>
    </row>
    <row r="2820" spans="30:38" x14ac:dyDescent="0.2">
      <c r="AD2820" s="122" t="s">
        <v>88</v>
      </c>
      <c r="AE2820" s="40">
        <f>_xll.qlInterestRateIndexFixingDate($AA$21,AF2820)</f>
        <v>59170</v>
      </c>
      <c r="AF2820" s="40">
        <f>_xll.qlCalendarAdvance(calendar,$AF2819,AD2820,,,trigger)</f>
        <v>59174</v>
      </c>
      <c r="AG2820" s="40">
        <f>_xll.qlInterestRateIndexMaturity($AA$21,AF2820,)</f>
        <v>59264</v>
      </c>
      <c r="AH2820" s="43" t="e">
        <f>_xll.qlTenorBasisValue(TenorBasis3M,AF2820,_xll.ohTrigger(trigger,$AA$36))</f>
        <v>#NUM!</v>
      </c>
      <c r="AI2820" s="90" t="e">
        <f>_xll.qlTenorBasisForwardRate(TenorBasis3M,AF2820,_xll.ohTrigger(trigger,$AA$36))</f>
        <v>#NUM!</v>
      </c>
      <c r="AJ2820" s="90">
        <f>_xll.qlIndexFixing($AA$21,$AE2820,TRUE,_xll.ohTrigger(trigger))</f>
        <v>1.1308841948856063E-2</v>
      </c>
      <c r="AK2820" s="43" t="e">
        <f>_xll.qlIndexFixing($AA$6,$AE2820,TRUE,trigger)</f>
        <v>#NUM!</v>
      </c>
      <c r="AL2820" s="45" t="e">
        <f t="shared" ref="AL2820:AL2883" si="60">(AJ2820-AK2820)*10000</f>
        <v>#NUM!</v>
      </c>
    </row>
    <row r="2821" spans="30:38" x14ac:dyDescent="0.2">
      <c r="AD2821" s="122" t="s">
        <v>88</v>
      </c>
      <c r="AE2821" s="40">
        <f>_xll.qlInterestRateIndexFixingDate($AA$21,AF2821)</f>
        <v>59177</v>
      </c>
      <c r="AF2821" s="40">
        <f>_xll.qlCalendarAdvance(calendar,$AF2820,AD2821,,,trigger)</f>
        <v>59181</v>
      </c>
      <c r="AG2821" s="40">
        <f>_xll.qlInterestRateIndexMaturity($AA$21,AF2821,)</f>
        <v>59271</v>
      </c>
      <c r="AH2821" s="43" t="e">
        <f>_xll.qlTenorBasisValue(TenorBasis3M,AF2821,_xll.ohTrigger(trigger,$AA$36))</f>
        <v>#NUM!</v>
      </c>
      <c r="AI2821" s="90" t="e">
        <f>_xll.qlTenorBasisForwardRate(TenorBasis3M,AF2821,_xll.ohTrigger(trigger,$AA$36))</f>
        <v>#NUM!</v>
      </c>
      <c r="AJ2821" s="90">
        <f>_xll.qlIndexFixing($AA$21,$AE2821,TRUE,_xll.ohTrigger(trigger))</f>
        <v>1.1308887892466757E-2</v>
      </c>
      <c r="AK2821" s="43" t="e">
        <f>_xll.qlIndexFixing($AA$6,$AE2821,TRUE,trigger)</f>
        <v>#NUM!</v>
      </c>
      <c r="AL2821" s="45" t="e">
        <f t="shared" si="60"/>
        <v>#NUM!</v>
      </c>
    </row>
    <row r="2822" spans="30:38" x14ac:dyDescent="0.2">
      <c r="AD2822" s="122" t="s">
        <v>88</v>
      </c>
      <c r="AE2822" s="40">
        <f>_xll.qlInterestRateIndexFixingDate($AA$21,AF2822)</f>
        <v>59184</v>
      </c>
      <c r="AF2822" s="40">
        <f>_xll.qlCalendarAdvance(calendar,$AF2821,AD2822,,,trigger)</f>
        <v>59188</v>
      </c>
      <c r="AG2822" s="40">
        <f>_xll.qlInterestRateIndexMaturity($AA$21,AF2822,)</f>
        <v>59278</v>
      </c>
      <c r="AH2822" s="43" t="e">
        <f>_xll.qlTenorBasisValue(TenorBasis3M,AF2822,_xll.ohTrigger(trigger,$AA$36))</f>
        <v>#NUM!</v>
      </c>
      <c r="AI2822" s="90" t="e">
        <f>_xll.qlTenorBasisForwardRate(TenorBasis3M,AF2822,_xll.ohTrigger(trigger,$AA$36))</f>
        <v>#NUM!</v>
      </c>
      <c r="AJ2822" s="90">
        <f>_xll.qlIndexFixing($AA$21,$AE2822,TRUE,_xll.ohTrigger(trigger))</f>
        <v>1.1308970805269603E-2</v>
      </c>
      <c r="AK2822" s="43" t="e">
        <f>_xll.qlIndexFixing($AA$6,$AE2822,TRUE,trigger)</f>
        <v>#NUM!</v>
      </c>
      <c r="AL2822" s="45" t="e">
        <f t="shared" si="60"/>
        <v>#NUM!</v>
      </c>
    </row>
    <row r="2823" spans="30:38" x14ac:dyDescent="0.2">
      <c r="AD2823" s="122" t="s">
        <v>88</v>
      </c>
      <c r="AE2823" s="40">
        <f>_xll.qlInterestRateIndexFixingDate($AA$21,AF2823)</f>
        <v>59191</v>
      </c>
      <c r="AF2823" s="40">
        <f>_xll.qlCalendarAdvance(calendar,$AF2822,AD2823,,,trigger)</f>
        <v>59195</v>
      </c>
      <c r="AG2823" s="40">
        <f>_xll.qlInterestRateIndexMaturity($AA$21,AF2823,)</f>
        <v>59285</v>
      </c>
      <c r="AH2823" s="43" t="e">
        <f>_xll.qlTenorBasisValue(TenorBasis3M,AF2823,_xll.ohTrigger(trigger,$AA$36))</f>
        <v>#NUM!</v>
      </c>
      <c r="AI2823" s="90" t="e">
        <f>_xll.qlTenorBasisForwardRate(TenorBasis3M,AF2823,_xll.ohTrigger(trigger,$AA$36))</f>
        <v>#NUM!</v>
      </c>
      <c r="AJ2823" s="90">
        <f>_xll.qlIndexFixing($AA$21,$AE2823,TRUE,_xll.ohTrigger(trigger))</f>
        <v>1.1309090687267265E-2</v>
      </c>
      <c r="AK2823" s="43" t="e">
        <f>_xll.qlIndexFixing($AA$6,$AE2823,TRUE,trigger)</f>
        <v>#NUM!</v>
      </c>
      <c r="AL2823" s="45" t="e">
        <f t="shared" si="60"/>
        <v>#NUM!</v>
      </c>
    </row>
    <row r="2824" spans="30:38" x14ac:dyDescent="0.2">
      <c r="AD2824" s="122" t="s">
        <v>88</v>
      </c>
      <c r="AE2824" s="40">
        <f>_xll.qlInterestRateIndexFixingDate($AA$21,AF2824)</f>
        <v>59198</v>
      </c>
      <c r="AF2824" s="40">
        <f>_xll.qlCalendarAdvance(calendar,$AF2823,AD2824,,,trigger)</f>
        <v>59202</v>
      </c>
      <c r="AG2824" s="40">
        <f>_xll.qlInterestRateIndexMaturity($AA$21,AF2824,)</f>
        <v>59289</v>
      </c>
      <c r="AH2824" s="43" t="e">
        <f>_xll.qlTenorBasisValue(TenorBasis3M,AF2824,_xll.ohTrigger(trigger,$AA$36))</f>
        <v>#NUM!</v>
      </c>
      <c r="AI2824" s="90" t="e">
        <f>_xll.qlTenorBasisForwardRate(TenorBasis3M,AF2824,_xll.ohTrigger(trigger,$AA$36))</f>
        <v>#NUM!</v>
      </c>
      <c r="AJ2824" s="90">
        <f>_xll.qlIndexFixing($AA$21,$AE2824,TRUE,_xll.ohTrigger(trigger))</f>
        <v>1.1308661732994366E-2</v>
      </c>
      <c r="AK2824" s="43" t="e">
        <f>_xll.qlIndexFixing($AA$6,$AE2824,TRUE,trigger)</f>
        <v>#NUM!</v>
      </c>
      <c r="AL2824" s="45" t="e">
        <f t="shared" si="60"/>
        <v>#NUM!</v>
      </c>
    </row>
    <row r="2825" spans="30:38" x14ac:dyDescent="0.2">
      <c r="AD2825" s="122" t="s">
        <v>88</v>
      </c>
      <c r="AE2825" s="40">
        <f>_xll.qlInterestRateIndexFixingDate($AA$21,AF2825)</f>
        <v>59205</v>
      </c>
      <c r="AF2825" s="40">
        <f>_xll.qlCalendarAdvance(calendar,$AF2824,AD2825,,,trigger)</f>
        <v>59209</v>
      </c>
      <c r="AG2825" s="40">
        <f>_xll.qlInterestRateIndexMaturity($AA$21,AF2825,)</f>
        <v>59299</v>
      </c>
      <c r="AH2825" s="43" t="e">
        <f>_xll.qlTenorBasisValue(TenorBasis3M,AF2825,_xll.ohTrigger(trigger,$AA$36))</f>
        <v>#NUM!</v>
      </c>
      <c r="AI2825" s="90" t="e">
        <f>_xll.qlTenorBasisForwardRate(TenorBasis3M,AF2825,_xll.ohTrigger(trigger,$AA$36))</f>
        <v>#NUM!</v>
      </c>
      <c r="AJ2825" s="90">
        <f>_xll.qlIndexFixing($AA$21,$AE2825,TRUE,_xll.ohTrigger(trigger))</f>
        <v>1.1309441358860362E-2</v>
      </c>
      <c r="AK2825" s="43" t="e">
        <f>_xll.qlIndexFixing($AA$6,$AE2825,TRUE,trigger)</f>
        <v>#NUM!</v>
      </c>
      <c r="AL2825" s="45" t="e">
        <f t="shared" si="60"/>
        <v>#NUM!</v>
      </c>
    </row>
    <row r="2826" spans="30:38" x14ac:dyDescent="0.2">
      <c r="AD2826" s="122" t="s">
        <v>88</v>
      </c>
      <c r="AE2826" s="40">
        <f>_xll.qlInterestRateIndexFixingDate($AA$21,AF2826)</f>
        <v>59212</v>
      </c>
      <c r="AF2826" s="40">
        <f>_xll.qlCalendarAdvance(calendar,$AF2825,AD2826,,,trigger)</f>
        <v>59216</v>
      </c>
      <c r="AG2826" s="40">
        <f>_xll.qlInterestRateIndexMaturity($AA$21,AF2826,)</f>
        <v>59306</v>
      </c>
      <c r="AH2826" s="43" t="e">
        <f>_xll.qlTenorBasisValue(TenorBasis3M,AF2826,_xll.ohTrigger(trigger,$AA$36))</f>
        <v>#NUM!</v>
      </c>
      <c r="AI2826" s="90" t="e">
        <f>_xll.qlTenorBasisForwardRate(TenorBasis3M,AF2826,_xll.ohTrigger(trigger,$AA$36))</f>
        <v>#NUM!</v>
      </c>
      <c r="AJ2826" s="90">
        <f>_xll.qlIndexFixing($AA$21,$AE2826,TRUE,_xll.ohTrigger(trigger))</f>
        <v>1.1309672148466454E-2</v>
      </c>
      <c r="AK2826" s="43" t="e">
        <f>_xll.qlIndexFixing($AA$6,$AE2826,TRUE,trigger)</f>
        <v>#NUM!</v>
      </c>
      <c r="AL2826" s="45" t="e">
        <f t="shared" si="60"/>
        <v>#NUM!</v>
      </c>
    </row>
    <row r="2827" spans="30:38" x14ac:dyDescent="0.2">
      <c r="AD2827" s="122" t="s">
        <v>88</v>
      </c>
      <c r="AE2827" s="40">
        <f>_xll.qlInterestRateIndexFixingDate($AA$21,AF2827)</f>
        <v>59219</v>
      </c>
      <c r="AF2827" s="40">
        <f>_xll.qlCalendarAdvance(calendar,$AF2826,AD2827,,,trigger)</f>
        <v>59223</v>
      </c>
      <c r="AG2827" s="40">
        <f>_xll.qlInterestRateIndexMaturity($AA$21,AF2827,)</f>
        <v>59313</v>
      </c>
      <c r="AH2827" s="43" t="e">
        <f>_xll.qlTenorBasisValue(TenorBasis3M,AF2827,_xll.ohTrigger(trigger,$AA$36))</f>
        <v>#NUM!</v>
      </c>
      <c r="AI2827" s="90" t="e">
        <f>_xll.qlTenorBasisForwardRate(TenorBasis3M,AF2827,_xll.ohTrigger(trigger,$AA$36))</f>
        <v>#NUM!</v>
      </c>
      <c r="AJ2827" s="90">
        <f>_xll.qlIndexFixing($AA$21,$AE2827,TRUE,_xll.ohTrigger(trigger))</f>
        <v>1.1309939907284239E-2</v>
      </c>
      <c r="AK2827" s="43" t="e">
        <f>_xll.qlIndexFixing($AA$6,$AE2827,TRUE,trigger)</f>
        <v>#NUM!</v>
      </c>
      <c r="AL2827" s="45" t="e">
        <f t="shared" si="60"/>
        <v>#NUM!</v>
      </c>
    </row>
    <row r="2828" spans="30:38" x14ac:dyDescent="0.2">
      <c r="AD2828" s="122" t="s">
        <v>88</v>
      </c>
      <c r="AE2828" s="40">
        <f>_xll.qlInterestRateIndexFixingDate($AA$21,AF2828)</f>
        <v>59226</v>
      </c>
      <c r="AF2828" s="40">
        <f>_xll.qlCalendarAdvance(calendar,$AF2827,AD2828,,,trigger)</f>
        <v>59230</v>
      </c>
      <c r="AG2828" s="40">
        <f>_xll.qlInterestRateIndexMaturity($AA$21,AF2828,)</f>
        <v>59322</v>
      </c>
      <c r="AH2828" s="43" t="e">
        <f>_xll.qlTenorBasisValue(TenorBasis3M,AF2828,_xll.ohTrigger(trigger,$AA$36))</f>
        <v>#NUM!</v>
      </c>
      <c r="AI2828" s="90" t="e">
        <f>_xll.qlTenorBasisForwardRate(TenorBasis3M,AF2828,_xll.ohTrigger(trigger,$AA$36))</f>
        <v>#NUM!</v>
      </c>
      <c r="AJ2828" s="90">
        <f>_xll.qlIndexFixing($AA$21,$AE2828,TRUE,_xll.ohTrigger(trigger))</f>
        <v>1.1310657643142966E-2</v>
      </c>
      <c r="AK2828" s="43" t="e">
        <f>_xll.qlIndexFixing($AA$6,$AE2828,TRUE,trigger)</f>
        <v>#NUM!</v>
      </c>
      <c r="AL2828" s="45" t="e">
        <f t="shared" si="60"/>
        <v>#NUM!</v>
      </c>
    </row>
    <row r="2829" spans="30:38" x14ac:dyDescent="0.2">
      <c r="AD2829" s="122" t="s">
        <v>88</v>
      </c>
      <c r="AE2829" s="40">
        <f>_xll.qlInterestRateIndexFixingDate($AA$21,AF2829)</f>
        <v>59233</v>
      </c>
      <c r="AF2829" s="40">
        <f>_xll.qlCalendarAdvance(calendar,$AF2828,AD2829,,,trigger)</f>
        <v>59237</v>
      </c>
      <c r="AG2829" s="40">
        <f>_xll.qlInterestRateIndexMaturity($AA$21,AF2829,)</f>
        <v>59329</v>
      </c>
      <c r="AH2829" s="43" t="e">
        <f>_xll.qlTenorBasisValue(TenorBasis3M,AF2829,_xll.ohTrigger(trigger,$AA$36))</f>
        <v>#NUM!</v>
      </c>
      <c r="AI2829" s="90" t="e">
        <f>_xll.qlTenorBasisForwardRate(TenorBasis3M,AF2829,_xll.ohTrigger(trigger,$AA$36))</f>
        <v>#NUM!</v>
      </c>
      <c r="AJ2829" s="90">
        <f>_xll.qlIndexFixing($AA$21,$AE2829,TRUE,_xll.ohTrigger(trigger))</f>
        <v>1.1311004643505323E-2</v>
      </c>
      <c r="AK2829" s="43" t="e">
        <f>_xll.qlIndexFixing($AA$6,$AE2829,TRUE,trigger)</f>
        <v>#NUM!</v>
      </c>
      <c r="AL2829" s="45" t="e">
        <f t="shared" si="60"/>
        <v>#NUM!</v>
      </c>
    </row>
    <row r="2830" spans="30:38" x14ac:dyDescent="0.2">
      <c r="AD2830" s="122" t="s">
        <v>88</v>
      </c>
      <c r="AE2830" s="40">
        <f>_xll.qlInterestRateIndexFixingDate($AA$21,AF2830)</f>
        <v>59240</v>
      </c>
      <c r="AF2830" s="40">
        <f>_xll.qlCalendarAdvance(calendar,$AF2829,AD2830,,,trigger)</f>
        <v>59244</v>
      </c>
      <c r="AG2830" s="40">
        <f>_xll.qlInterestRateIndexMaturity($AA$21,AF2830,)</f>
        <v>59336</v>
      </c>
      <c r="AH2830" s="43" t="e">
        <f>_xll.qlTenorBasisValue(TenorBasis3M,AF2830,_xll.ohTrigger(trigger,$AA$36))</f>
        <v>#NUM!</v>
      </c>
      <c r="AI2830" s="90" t="e">
        <f>_xll.qlTenorBasisForwardRate(TenorBasis3M,AF2830,_xll.ohTrigger(trigger,$AA$36))</f>
        <v>#NUM!</v>
      </c>
      <c r="AJ2830" s="90">
        <f>_xll.qlIndexFixing($AA$21,$AE2830,TRUE,_xll.ohTrigger(trigger))</f>
        <v>1.1311388615428276E-2</v>
      </c>
      <c r="AK2830" s="43" t="e">
        <f>_xll.qlIndexFixing($AA$6,$AE2830,TRUE,trigger)</f>
        <v>#NUM!</v>
      </c>
      <c r="AL2830" s="45" t="e">
        <f t="shared" si="60"/>
        <v>#NUM!</v>
      </c>
    </row>
    <row r="2831" spans="30:38" x14ac:dyDescent="0.2">
      <c r="AD2831" s="122" t="s">
        <v>88</v>
      </c>
      <c r="AE2831" s="40">
        <f>_xll.qlInterestRateIndexFixingDate($AA$21,AF2831)</f>
        <v>59247</v>
      </c>
      <c r="AF2831" s="40">
        <f>_xll.qlCalendarAdvance(calendar,$AF2830,AD2831,,,trigger)</f>
        <v>59251</v>
      </c>
      <c r="AG2831" s="40">
        <f>_xll.qlInterestRateIndexMaturity($AA$21,AF2831,)</f>
        <v>59343</v>
      </c>
      <c r="AH2831" s="43" t="e">
        <f>_xll.qlTenorBasisValue(TenorBasis3M,AF2831,_xll.ohTrigger(trigger,$AA$36))</f>
        <v>#NUM!</v>
      </c>
      <c r="AI2831" s="90" t="e">
        <f>_xll.qlTenorBasisForwardRate(TenorBasis3M,AF2831,_xll.ohTrigger(trigger,$AA$36))</f>
        <v>#NUM!</v>
      </c>
      <c r="AJ2831" s="90">
        <f>_xll.qlIndexFixing($AA$21,$AE2831,TRUE,_xll.ohTrigger(trigger))</f>
        <v>1.1311809558923989E-2</v>
      </c>
      <c r="AK2831" s="43" t="e">
        <f>_xll.qlIndexFixing($AA$6,$AE2831,TRUE,trigger)</f>
        <v>#NUM!</v>
      </c>
      <c r="AL2831" s="45" t="e">
        <f t="shared" si="60"/>
        <v>#NUM!</v>
      </c>
    </row>
    <row r="2832" spans="30:38" x14ac:dyDescent="0.2">
      <c r="AD2832" s="122" t="s">
        <v>88</v>
      </c>
      <c r="AE2832" s="40">
        <f>_xll.qlInterestRateIndexFixingDate($AA$21,AF2832)</f>
        <v>59252</v>
      </c>
      <c r="AF2832" s="40">
        <f>_xll.qlCalendarAdvance(calendar,$AF2831,AD2832,,,trigger)</f>
        <v>59258</v>
      </c>
      <c r="AG2832" s="40">
        <f>_xll.qlInterestRateIndexMaturity($AA$21,AF2832,)</f>
        <v>59350</v>
      </c>
      <c r="AH2832" s="43" t="e">
        <f>_xll.qlTenorBasisValue(TenorBasis3M,AF2832,_xll.ohTrigger(trigger,$AA$36))</f>
        <v>#NUM!</v>
      </c>
      <c r="AI2832" s="90" t="e">
        <f>_xll.qlTenorBasisForwardRate(TenorBasis3M,AF2832,_xll.ohTrigger(trigger,$AA$36))</f>
        <v>#NUM!</v>
      </c>
      <c r="AJ2832" s="90">
        <f>_xll.qlIndexFixing($AA$21,$AE2832,TRUE,_xll.ohTrigger(trigger))</f>
        <v>1.1312267474003757E-2</v>
      </c>
      <c r="AK2832" s="43" t="e">
        <f>_xll.qlIndexFixing($AA$6,$AE2832,TRUE,trigger)</f>
        <v>#NUM!</v>
      </c>
      <c r="AL2832" s="45" t="e">
        <f t="shared" si="60"/>
        <v>#NUM!</v>
      </c>
    </row>
    <row r="2833" spans="30:38" x14ac:dyDescent="0.2">
      <c r="AD2833" s="122" t="s">
        <v>88</v>
      </c>
      <c r="AE2833" s="40">
        <f>_xll.qlInterestRateIndexFixingDate($AA$21,AF2833)</f>
        <v>59261</v>
      </c>
      <c r="AF2833" s="40">
        <f>_xll.qlCalendarAdvance(calendar,$AF2832,AD2833,,,trigger)</f>
        <v>59265</v>
      </c>
      <c r="AG2833" s="40">
        <f>_xll.qlInterestRateIndexMaturity($AA$21,AF2833,)</f>
        <v>59356</v>
      </c>
      <c r="AH2833" s="43" t="e">
        <f>_xll.qlTenorBasisValue(TenorBasis3M,AF2833,_xll.ohTrigger(trigger,$AA$36))</f>
        <v>#NUM!</v>
      </c>
      <c r="AI2833" s="90" t="e">
        <f>_xll.qlTenorBasisForwardRate(TenorBasis3M,AF2833,_xll.ohTrigger(trigger,$AA$36))</f>
        <v>#NUM!</v>
      </c>
      <c r="AJ2833" s="90">
        <f>_xll.qlIndexFixing($AA$21,$AE2833,TRUE,_xll.ohTrigger(trigger))</f>
        <v>1.1312542458494902E-2</v>
      </c>
      <c r="AK2833" s="43" t="e">
        <f>_xll.qlIndexFixing($AA$6,$AE2833,TRUE,trigger)</f>
        <v>#NUM!</v>
      </c>
      <c r="AL2833" s="45" t="e">
        <f t="shared" si="60"/>
        <v>#NUM!</v>
      </c>
    </row>
    <row r="2834" spans="30:38" x14ac:dyDescent="0.2">
      <c r="AD2834" s="122" t="s">
        <v>88</v>
      </c>
      <c r="AE2834" s="40">
        <f>_xll.qlInterestRateIndexFixingDate($AA$21,AF2834)</f>
        <v>59268</v>
      </c>
      <c r="AF2834" s="40">
        <f>_xll.qlCalendarAdvance(calendar,$AF2833,AD2834,,,trigger)</f>
        <v>59272</v>
      </c>
      <c r="AG2834" s="40">
        <f>_xll.qlInterestRateIndexMaturity($AA$21,AF2834,)</f>
        <v>59363</v>
      </c>
      <c r="AH2834" s="43" t="e">
        <f>_xll.qlTenorBasisValue(TenorBasis3M,AF2834,_xll.ohTrigger(trigger,$AA$36))</f>
        <v>#NUM!</v>
      </c>
      <c r="AI2834" s="90" t="e">
        <f>_xll.qlTenorBasisForwardRate(TenorBasis3M,AF2834,_xll.ohTrigger(trigger,$AA$36))</f>
        <v>#NUM!</v>
      </c>
      <c r="AJ2834" s="90">
        <f>_xll.qlIndexFixing($AA$21,$AE2834,TRUE,_xll.ohTrigger(trigger))</f>
        <v>1.1313071659345076E-2</v>
      </c>
      <c r="AK2834" s="43" t="e">
        <f>_xll.qlIndexFixing($AA$6,$AE2834,TRUE,trigger)</f>
        <v>#NUM!</v>
      </c>
      <c r="AL2834" s="45" t="e">
        <f t="shared" si="60"/>
        <v>#NUM!</v>
      </c>
    </row>
    <row r="2835" spans="30:38" x14ac:dyDescent="0.2">
      <c r="AD2835" s="122" t="s">
        <v>88</v>
      </c>
      <c r="AE2835" s="40">
        <f>_xll.qlInterestRateIndexFixingDate($AA$21,AF2835)</f>
        <v>59275</v>
      </c>
      <c r="AF2835" s="40">
        <f>_xll.qlCalendarAdvance(calendar,$AF2834,AD2835,,,trigger)</f>
        <v>59279</v>
      </c>
      <c r="AG2835" s="40">
        <f>_xll.qlInterestRateIndexMaturity($AA$21,AF2835,)</f>
        <v>59370</v>
      </c>
      <c r="AH2835" s="43" t="e">
        <f>_xll.qlTenorBasisValue(TenorBasis3M,AF2835,_xll.ohTrigger(trigger,$AA$36))</f>
        <v>#NUM!</v>
      </c>
      <c r="AI2835" s="90" t="e">
        <f>_xll.qlTenorBasisForwardRate(TenorBasis3M,AF2835,_xll.ohTrigger(trigger,$AA$36))</f>
        <v>#NUM!</v>
      </c>
      <c r="AJ2835" s="90">
        <f>_xll.qlIndexFixing($AA$21,$AE2835,TRUE,_xll.ohTrigger(trigger))</f>
        <v>1.1313637830658863E-2</v>
      </c>
      <c r="AK2835" s="43" t="e">
        <f>_xll.qlIndexFixing($AA$6,$AE2835,TRUE,trigger)</f>
        <v>#NUM!</v>
      </c>
      <c r="AL2835" s="45" t="e">
        <f t="shared" si="60"/>
        <v>#NUM!</v>
      </c>
    </row>
    <row r="2836" spans="30:38" x14ac:dyDescent="0.2">
      <c r="AD2836" s="122" t="s">
        <v>88</v>
      </c>
      <c r="AE2836" s="40">
        <f>_xll.qlInterestRateIndexFixingDate($AA$21,AF2836)</f>
        <v>59282</v>
      </c>
      <c r="AF2836" s="40">
        <f>_xll.qlCalendarAdvance(calendar,$AF2835,AD2836,,,trigger)</f>
        <v>59286</v>
      </c>
      <c r="AG2836" s="40">
        <f>_xll.qlInterestRateIndexMaturity($AA$21,AF2836,)</f>
        <v>59377</v>
      </c>
      <c r="AH2836" s="43" t="e">
        <f>_xll.qlTenorBasisValue(TenorBasis3M,AF2836,_xll.ohTrigger(trigger,$AA$36))</f>
        <v>#NUM!</v>
      </c>
      <c r="AI2836" s="90" t="e">
        <f>_xll.qlTenorBasisForwardRate(TenorBasis3M,AF2836,_xll.ohTrigger(trigger,$AA$36))</f>
        <v>#NUM!</v>
      </c>
      <c r="AJ2836" s="90">
        <f>_xll.qlIndexFixing($AA$21,$AE2836,TRUE,_xll.ohTrigger(trigger))</f>
        <v>1.1314240972452075E-2</v>
      </c>
      <c r="AK2836" s="43" t="e">
        <f>_xll.qlIndexFixing($AA$6,$AE2836,TRUE,trigger)</f>
        <v>#NUM!</v>
      </c>
      <c r="AL2836" s="45" t="e">
        <f t="shared" si="60"/>
        <v>#NUM!</v>
      </c>
    </row>
    <row r="2837" spans="30:38" x14ac:dyDescent="0.2">
      <c r="AD2837" s="122" t="s">
        <v>88</v>
      </c>
      <c r="AE2837" s="40">
        <f>_xll.qlInterestRateIndexFixingDate($AA$21,AF2837)</f>
        <v>59288</v>
      </c>
      <c r="AF2837" s="40">
        <f>_xll.qlCalendarAdvance(calendar,$AF2836,AD2837,,,trigger)</f>
        <v>59293</v>
      </c>
      <c r="AG2837" s="40">
        <f>_xll.qlInterestRateIndexMaturity($AA$21,AF2837,)</f>
        <v>59385</v>
      </c>
      <c r="AH2837" s="43" t="e">
        <f>_xll.qlTenorBasisValue(TenorBasis3M,AF2837,_xll.ohTrigger(trigger,$AA$36))</f>
        <v>#NUM!</v>
      </c>
      <c r="AI2837" s="90" t="e">
        <f>_xll.qlTenorBasisForwardRate(TenorBasis3M,AF2837,_xll.ohTrigger(trigger,$AA$36))</f>
        <v>#NUM!</v>
      </c>
      <c r="AJ2837" s="90">
        <f>_xll.qlIndexFixing($AA$21,$AE2837,TRUE,_xll.ohTrigger(trigger))</f>
        <v>1.1315111623649989E-2</v>
      </c>
      <c r="AK2837" s="43" t="e">
        <f>_xll.qlIndexFixing($AA$6,$AE2837,TRUE,trigger)</f>
        <v>#NUM!</v>
      </c>
      <c r="AL2837" s="45" t="e">
        <f t="shared" si="60"/>
        <v>#NUM!</v>
      </c>
    </row>
    <row r="2838" spans="30:38" x14ac:dyDescent="0.2">
      <c r="AD2838" s="122" t="s">
        <v>88</v>
      </c>
      <c r="AE2838" s="40">
        <f>_xll.qlInterestRateIndexFixingDate($AA$21,AF2838)</f>
        <v>59296</v>
      </c>
      <c r="AF2838" s="40">
        <f>_xll.qlCalendarAdvance(calendar,$AF2837,AD2838,,,trigger)</f>
        <v>59300</v>
      </c>
      <c r="AG2838" s="40">
        <f>_xll.qlInterestRateIndexMaturity($AA$21,AF2838,)</f>
        <v>59392</v>
      </c>
      <c r="AH2838" s="43" t="e">
        <f>_xll.qlTenorBasisValue(TenorBasis3M,AF2838,_xll.ohTrigger(trigger,$AA$36))</f>
        <v>#NUM!</v>
      </c>
      <c r="AI2838" s="90" t="e">
        <f>_xll.qlTenorBasisForwardRate(TenorBasis3M,AF2838,_xll.ohTrigger(trigger,$AA$36))</f>
        <v>#NUM!</v>
      </c>
      <c r="AJ2838" s="90">
        <f>_xll.qlIndexFixing($AA$21,$AE2838,TRUE,_xll.ohTrigger(trigger))</f>
        <v>1.1315791368542535E-2</v>
      </c>
      <c r="AK2838" s="43" t="e">
        <f>_xll.qlIndexFixing($AA$6,$AE2838,TRUE,trigger)</f>
        <v>#NUM!</v>
      </c>
      <c r="AL2838" s="45" t="e">
        <f t="shared" si="60"/>
        <v>#NUM!</v>
      </c>
    </row>
    <row r="2839" spans="30:38" x14ac:dyDescent="0.2">
      <c r="AD2839" s="122" t="s">
        <v>88</v>
      </c>
      <c r="AE2839" s="40">
        <f>_xll.qlInterestRateIndexFixingDate($AA$21,AF2839)</f>
        <v>59303</v>
      </c>
      <c r="AF2839" s="40">
        <f>_xll.qlCalendarAdvance(calendar,$AF2838,AD2839,,,trigger)</f>
        <v>59307</v>
      </c>
      <c r="AG2839" s="40">
        <f>_xll.qlInterestRateIndexMaturity($AA$21,AF2839,)</f>
        <v>59399</v>
      </c>
      <c r="AH2839" s="43" t="e">
        <f>_xll.qlTenorBasisValue(TenorBasis3M,AF2839,_xll.ohTrigger(trigger,$AA$36))</f>
        <v>#NUM!</v>
      </c>
      <c r="AI2839" s="90" t="e">
        <f>_xll.qlTenorBasisForwardRate(TenorBasis3M,AF2839,_xll.ohTrigger(trigger,$AA$36))</f>
        <v>#NUM!</v>
      </c>
      <c r="AJ2839" s="90">
        <f>_xll.qlIndexFixing($AA$21,$AE2839,TRUE,_xll.ohTrigger(trigger))</f>
        <v>1.1316508085130354E-2</v>
      </c>
      <c r="AK2839" s="43" t="e">
        <f>_xll.qlIndexFixing($AA$6,$AE2839,TRUE,trigger)</f>
        <v>#NUM!</v>
      </c>
      <c r="AL2839" s="45" t="e">
        <f t="shared" si="60"/>
        <v>#NUM!</v>
      </c>
    </row>
    <row r="2840" spans="30:38" x14ac:dyDescent="0.2">
      <c r="AD2840" s="122" t="s">
        <v>88</v>
      </c>
      <c r="AE2840" s="40">
        <f>_xll.qlInterestRateIndexFixingDate($AA$21,AF2840)</f>
        <v>59310</v>
      </c>
      <c r="AF2840" s="40">
        <f>_xll.qlCalendarAdvance(calendar,$AF2839,AD2840,,,trigger)</f>
        <v>59314</v>
      </c>
      <c r="AG2840" s="40">
        <f>_xll.qlInterestRateIndexMaturity($AA$21,AF2840,)</f>
        <v>59406</v>
      </c>
      <c r="AH2840" s="43" t="e">
        <f>_xll.qlTenorBasisValue(TenorBasis3M,AF2840,_xll.ohTrigger(trigger,$AA$36))</f>
        <v>#NUM!</v>
      </c>
      <c r="AI2840" s="90" t="e">
        <f>_xll.qlTenorBasisForwardRate(TenorBasis3M,AF2840,_xll.ohTrigger(trigger,$AA$36))</f>
        <v>#NUM!</v>
      </c>
      <c r="AJ2840" s="90">
        <f>_xll.qlIndexFixing($AA$21,$AE2840,TRUE,_xll.ohTrigger(trigger))</f>
        <v>1.1317261773436902E-2</v>
      </c>
      <c r="AK2840" s="43" t="e">
        <f>_xll.qlIndexFixing($AA$6,$AE2840,TRUE,trigger)</f>
        <v>#NUM!</v>
      </c>
      <c r="AL2840" s="45" t="e">
        <f t="shared" si="60"/>
        <v>#NUM!</v>
      </c>
    </row>
    <row r="2841" spans="30:38" x14ac:dyDescent="0.2">
      <c r="AD2841" s="122" t="s">
        <v>88</v>
      </c>
      <c r="AE2841" s="40">
        <f>_xll.qlInterestRateIndexFixingDate($AA$21,AF2841)</f>
        <v>59317</v>
      </c>
      <c r="AF2841" s="40">
        <f>_xll.qlCalendarAdvance(calendar,$AF2840,AD2841,,,trigger)</f>
        <v>59321</v>
      </c>
      <c r="AG2841" s="40">
        <f>_xll.qlInterestRateIndexMaturity($AA$21,AF2841,)</f>
        <v>59413</v>
      </c>
      <c r="AH2841" s="43" t="e">
        <f>_xll.qlTenorBasisValue(TenorBasis3M,AF2841,_xll.ohTrigger(trigger,$AA$36))</f>
        <v>#NUM!</v>
      </c>
      <c r="AI2841" s="90" t="e">
        <f>_xll.qlTenorBasisForwardRate(TenorBasis3M,AF2841,_xll.ohTrigger(trigger,$AA$36))</f>
        <v>#NUM!</v>
      </c>
      <c r="AJ2841" s="90">
        <f>_xll.qlIndexFixing($AA$21,$AE2841,TRUE,_xll.ohTrigger(trigger))</f>
        <v>1.1318052433478687E-2</v>
      </c>
      <c r="AK2841" s="43" t="e">
        <f>_xll.qlIndexFixing($AA$6,$AE2841,TRUE,trigger)</f>
        <v>#NUM!</v>
      </c>
      <c r="AL2841" s="45" t="e">
        <f t="shared" si="60"/>
        <v>#NUM!</v>
      </c>
    </row>
    <row r="2842" spans="30:38" x14ac:dyDescent="0.2">
      <c r="AD2842" s="122" t="s">
        <v>88</v>
      </c>
      <c r="AE2842" s="40">
        <f>_xll.qlInterestRateIndexFixingDate($AA$21,AF2842)</f>
        <v>59324</v>
      </c>
      <c r="AF2842" s="40">
        <f>_xll.qlCalendarAdvance(calendar,$AF2841,AD2842,,,trigger)</f>
        <v>59328</v>
      </c>
      <c r="AG2842" s="40">
        <f>_xll.qlInterestRateIndexMaturity($AA$21,AF2842,)</f>
        <v>59420</v>
      </c>
      <c r="AH2842" s="43" t="e">
        <f>_xll.qlTenorBasisValue(TenorBasis3M,AF2842,_xll.ohTrigger(trigger,$AA$36))</f>
        <v>#NUM!</v>
      </c>
      <c r="AI2842" s="90" t="e">
        <f>_xll.qlTenorBasisForwardRate(TenorBasis3M,AF2842,_xll.ohTrigger(trigger,$AA$36))</f>
        <v>#NUM!</v>
      </c>
      <c r="AJ2842" s="90">
        <f>_xll.qlIndexFixing($AA$21,$AE2842,TRUE,_xll.ohTrigger(trigger))</f>
        <v>1.1318880065282647E-2</v>
      </c>
      <c r="AK2842" s="43" t="e">
        <f>_xll.qlIndexFixing($AA$6,$AE2842,TRUE,trigger)</f>
        <v>#NUM!</v>
      </c>
      <c r="AL2842" s="45" t="e">
        <f t="shared" si="60"/>
        <v>#NUM!</v>
      </c>
    </row>
    <row r="2843" spans="30:38" x14ac:dyDescent="0.2">
      <c r="AD2843" s="122" t="s">
        <v>88</v>
      </c>
      <c r="AE2843" s="40">
        <f>_xll.qlInterestRateIndexFixingDate($AA$21,AF2843)</f>
        <v>59331</v>
      </c>
      <c r="AF2843" s="40">
        <f>_xll.qlCalendarAdvance(calendar,$AF2842,AD2843,,,trigger)</f>
        <v>59335</v>
      </c>
      <c r="AG2843" s="40">
        <f>_xll.qlInterestRateIndexMaturity($AA$21,AF2843,)</f>
        <v>59427</v>
      </c>
      <c r="AH2843" s="43" t="e">
        <f>_xll.qlTenorBasisValue(TenorBasis3M,AF2843,_xll.ohTrigger(trigger,$AA$36))</f>
        <v>#NUM!</v>
      </c>
      <c r="AI2843" s="90" t="e">
        <f>_xll.qlTenorBasisForwardRate(TenorBasis3M,AF2843,_xll.ohTrigger(trigger,$AA$36))</f>
        <v>#NUM!</v>
      </c>
      <c r="AJ2843" s="90">
        <f>_xll.qlIndexFixing($AA$21,$AE2843,TRUE,_xll.ohTrigger(trigger))</f>
        <v>1.1319744668870502E-2</v>
      </c>
      <c r="AK2843" s="43" t="e">
        <f>_xll.qlIndexFixing($AA$6,$AE2843,TRUE,trigger)</f>
        <v>#NUM!</v>
      </c>
      <c r="AL2843" s="45" t="e">
        <f t="shared" si="60"/>
        <v>#NUM!</v>
      </c>
    </row>
    <row r="2844" spans="30:38" x14ac:dyDescent="0.2">
      <c r="AD2844" s="122" t="s">
        <v>88</v>
      </c>
      <c r="AE2844" s="40">
        <f>_xll.qlInterestRateIndexFixingDate($AA$21,AF2844)</f>
        <v>59338</v>
      </c>
      <c r="AF2844" s="40">
        <f>_xll.qlCalendarAdvance(calendar,$AF2843,AD2844,,,trigger)</f>
        <v>59342</v>
      </c>
      <c r="AG2844" s="40">
        <f>_xll.qlInterestRateIndexMaturity($AA$21,AF2844,)</f>
        <v>59434</v>
      </c>
      <c r="AH2844" s="43" t="e">
        <f>_xll.qlTenorBasisValue(TenorBasis3M,AF2844,_xll.ohTrigger(trigger,$AA$36))</f>
        <v>#NUM!</v>
      </c>
      <c r="AI2844" s="90" t="e">
        <f>_xll.qlTenorBasisForwardRate(TenorBasis3M,AF2844,_xll.ohTrigger(trigger,$AA$36))</f>
        <v>#NUM!</v>
      </c>
      <c r="AJ2844" s="90">
        <f>_xll.qlIndexFixing($AA$21,$AE2844,TRUE,_xll.ohTrigger(trigger))</f>
        <v>1.1320646244263974E-2</v>
      </c>
      <c r="AK2844" s="43" t="e">
        <f>_xll.qlIndexFixing($AA$6,$AE2844,TRUE,trigger)</f>
        <v>#NUM!</v>
      </c>
      <c r="AL2844" s="45" t="e">
        <f t="shared" si="60"/>
        <v>#NUM!</v>
      </c>
    </row>
    <row r="2845" spans="30:38" x14ac:dyDescent="0.2">
      <c r="AD2845" s="122" t="s">
        <v>88</v>
      </c>
      <c r="AE2845" s="40">
        <f>_xll.qlInterestRateIndexFixingDate($AA$21,AF2845)</f>
        <v>59345</v>
      </c>
      <c r="AF2845" s="40">
        <f>_xll.qlCalendarAdvance(calendar,$AF2844,AD2845,,,trigger)</f>
        <v>59349</v>
      </c>
      <c r="AG2845" s="40">
        <f>_xll.qlInterestRateIndexMaturity($AA$21,AF2845,)</f>
        <v>59441</v>
      </c>
      <c r="AH2845" s="43" t="e">
        <f>_xll.qlTenorBasisValue(TenorBasis3M,AF2845,_xll.ohTrigger(trigger,$AA$36))</f>
        <v>#NUM!</v>
      </c>
      <c r="AI2845" s="90" t="e">
        <f>_xll.qlTenorBasisForwardRate(TenorBasis3M,AF2845,_xll.ohTrigger(trigger,$AA$36))</f>
        <v>#NUM!</v>
      </c>
      <c r="AJ2845" s="90">
        <f>_xll.qlIndexFixing($AA$21,$AE2845,TRUE,_xll.ohTrigger(trigger))</f>
        <v>1.1321584791494343E-2</v>
      </c>
      <c r="AK2845" s="43" t="e">
        <f>_xll.qlIndexFixing($AA$6,$AE2845,TRUE,trigger)</f>
        <v>#NUM!</v>
      </c>
      <c r="AL2845" s="45" t="e">
        <f t="shared" si="60"/>
        <v>#NUM!</v>
      </c>
    </row>
    <row r="2846" spans="30:38" x14ac:dyDescent="0.2">
      <c r="AD2846" s="122" t="s">
        <v>88</v>
      </c>
      <c r="AE2846" s="40">
        <f>_xll.qlInterestRateIndexFixingDate($AA$21,AF2846)</f>
        <v>59352</v>
      </c>
      <c r="AF2846" s="40">
        <f>_xll.qlCalendarAdvance(calendar,$AF2845,AD2846,,,trigger)</f>
        <v>59356</v>
      </c>
      <c r="AG2846" s="40">
        <f>_xll.qlInterestRateIndexMaturity($AA$21,AF2846,)</f>
        <v>59448</v>
      </c>
      <c r="AH2846" s="43" t="e">
        <f>_xll.qlTenorBasisValue(TenorBasis3M,AF2846,_xll.ohTrigger(trigger,$AA$36))</f>
        <v>#NUM!</v>
      </c>
      <c r="AI2846" s="90" t="e">
        <f>_xll.qlTenorBasisForwardRate(TenorBasis3M,AF2846,_xll.ohTrigger(trigger,$AA$36))</f>
        <v>#NUM!</v>
      </c>
      <c r="AJ2846" s="90">
        <f>_xll.qlIndexFixing($AA$21,$AE2846,TRUE,_xll.ohTrigger(trigger))</f>
        <v>1.132256031058246E-2</v>
      </c>
      <c r="AK2846" s="43" t="e">
        <f>_xll.qlIndexFixing($AA$6,$AE2846,TRUE,trigger)</f>
        <v>#NUM!</v>
      </c>
      <c r="AL2846" s="45" t="e">
        <f t="shared" si="60"/>
        <v>#NUM!</v>
      </c>
    </row>
    <row r="2847" spans="30:38" x14ac:dyDescent="0.2">
      <c r="AD2847" s="122" t="s">
        <v>88</v>
      </c>
      <c r="AE2847" s="40">
        <f>_xll.qlInterestRateIndexFixingDate($AA$21,AF2847)</f>
        <v>59359</v>
      </c>
      <c r="AF2847" s="40">
        <f>_xll.qlCalendarAdvance(calendar,$AF2846,AD2847,,,trigger)</f>
        <v>59363</v>
      </c>
      <c r="AG2847" s="40">
        <f>_xll.qlInterestRateIndexMaturity($AA$21,AF2847,)</f>
        <v>59455</v>
      </c>
      <c r="AH2847" s="43" t="e">
        <f>_xll.qlTenorBasisValue(TenorBasis3M,AF2847,_xll.ohTrigger(trigger,$AA$36))</f>
        <v>#NUM!</v>
      </c>
      <c r="AI2847" s="90" t="e">
        <f>_xll.qlTenorBasisForwardRate(TenorBasis3M,AF2847,_xll.ohTrigger(trigger,$AA$36))</f>
        <v>#NUM!</v>
      </c>
      <c r="AJ2847" s="90">
        <f>_xll.qlIndexFixing($AA$21,$AE2847,TRUE,_xll.ohTrigger(trigger))</f>
        <v>1.1323572801561344E-2</v>
      </c>
      <c r="AK2847" s="43" t="e">
        <f>_xll.qlIndexFixing($AA$6,$AE2847,TRUE,trigger)</f>
        <v>#NUM!</v>
      </c>
      <c r="AL2847" s="45" t="e">
        <f t="shared" si="60"/>
        <v>#NUM!</v>
      </c>
    </row>
    <row r="2848" spans="30:38" x14ac:dyDescent="0.2">
      <c r="AD2848" s="122" t="s">
        <v>88</v>
      </c>
      <c r="AE2848" s="40">
        <f>_xll.qlInterestRateIndexFixingDate($AA$21,AF2848)</f>
        <v>59366</v>
      </c>
      <c r="AF2848" s="40">
        <f>_xll.qlCalendarAdvance(calendar,$AF2847,AD2848,,,trigger)</f>
        <v>59370</v>
      </c>
      <c r="AG2848" s="40">
        <f>_xll.qlInterestRateIndexMaturity($AA$21,AF2848,)</f>
        <v>59462</v>
      </c>
      <c r="AH2848" s="43" t="e">
        <f>_xll.qlTenorBasisValue(TenorBasis3M,AF2848,_xll.ohTrigger(trigger,$AA$36))</f>
        <v>#NUM!</v>
      </c>
      <c r="AI2848" s="90" t="e">
        <f>_xll.qlTenorBasisForwardRate(TenorBasis3M,AF2848,_xll.ohTrigger(trigger,$AA$36))</f>
        <v>#NUM!</v>
      </c>
      <c r="AJ2848" s="90">
        <f>_xll.qlIndexFixing($AA$21,$AE2848,TRUE,_xll.ohTrigger(trigger))</f>
        <v>1.1324622264454454E-2</v>
      </c>
      <c r="AK2848" s="43" t="e">
        <f>_xll.qlIndexFixing($AA$6,$AE2848,TRUE,trigger)</f>
        <v>#NUM!</v>
      </c>
      <c r="AL2848" s="45" t="e">
        <f t="shared" si="60"/>
        <v>#NUM!</v>
      </c>
    </row>
    <row r="2849" spans="30:38" x14ac:dyDescent="0.2">
      <c r="AD2849" s="122" t="s">
        <v>88</v>
      </c>
      <c r="AE2849" s="40">
        <f>_xll.qlInterestRateIndexFixingDate($AA$21,AF2849)</f>
        <v>59373</v>
      </c>
      <c r="AF2849" s="40">
        <f>_xll.qlCalendarAdvance(calendar,$AF2848,AD2849,,,trigger)</f>
        <v>59377</v>
      </c>
      <c r="AG2849" s="40">
        <f>_xll.qlInterestRateIndexMaturity($AA$21,AF2849,)</f>
        <v>59469</v>
      </c>
      <c r="AH2849" s="43" t="e">
        <f>_xll.qlTenorBasisValue(TenorBasis3M,AF2849,_xll.ohTrigger(trigger,$AA$36))</f>
        <v>#NUM!</v>
      </c>
      <c r="AI2849" s="90" t="e">
        <f>_xll.qlTenorBasisForwardRate(TenorBasis3M,AF2849,_xll.ohTrigger(trigger,$AA$36))</f>
        <v>#NUM!</v>
      </c>
      <c r="AJ2849" s="90">
        <f>_xll.qlIndexFixing($AA$21,$AE2849,TRUE,_xll.ohTrigger(trigger))</f>
        <v>1.1325708699294806E-2</v>
      </c>
      <c r="AK2849" s="43" t="e">
        <f>_xll.qlIndexFixing($AA$6,$AE2849,TRUE,trigger)</f>
        <v>#NUM!</v>
      </c>
      <c r="AL2849" s="45" t="e">
        <f t="shared" si="60"/>
        <v>#NUM!</v>
      </c>
    </row>
    <row r="2850" spans="30:38" x14ac:dyDescent="0.2">
      <c r="AD2850" s="122" t="s">
        <v>88</v>
      </c>
      <c r="AE2850" s="40">
        <f>_xll.qlInterestRateIndexFixingDate($AA$21,AF2850)</f>
        <v>59380</v>
      </c>
      <c r="AF2850" s="40">
        <f>_xll.qlCalendarAdvance(calendar,$AF2849,AD2850,,,trigger)</f>
        <v>59384</v>
      </c>
      <c r="AG2850" s="40">
        <f>_xll.qlInterestRateIndexMaturity($AA$21,AF2850,)</f>
        <v>59476</v>
      </c>
      <c r="AH2850" s="43" t="e">
        <f>_xll.qlTenorBasisValue(TenorBasis3M,AF2850,_xll.ohTrigger(trigger,$AA$36))</f>
        <v>#NUM!</v>
      </c>
      <c r="AI2850" s="90" t="e">
        <f>_xll.qlTenorBasisForwardRate(TenorBasis3M,AF2850,_xll.ohTrigger(trigger,$AA$36))</f>
        <v>#NUM!</v>
      </c>
      <c r="AJ2850" s="90">
        <f>_xll.qlIndexFixing($AA$21,$AE2850,TRUE,_xll.ohTrigger(trigger))</f>
        <v>1.1326832106109337E-2</v>
      </c>
      <c r="AK2850" s="43" t="e">
        <f>_xll.qlIndexFixing($AA$6,$AE2850,TRUE,trigger)</f>
        <v>#NUM!</v>
      </c>
      <c r="AL2850" s="45" t="e">
        <f t="shared" si="60"/>
        <v>#NUM!</v>
      </c>
    </row>
    <row r="2851" spans="30:38" x14ac:dyDescent="0.2">
      <c r="AD2851" s="122" t="s">
        <v>88</v>
      </c>
      <c r="AE2851" s="40">
        <f>_xll.qlInterestRateIndexFixingDate($AA$21,AF2851)</f>
        <v>59387</v>
      </c>
      <c r="AF2851" s="40">
        <f>_xll.qlCalendarAdvance(calendar,$AF2850,AD2851,,,trigger)</f>
        <v>59391</v>
      </c>
      <c r="AG2851" s="40">
        <f>_xll.qlInterestRateIndexMaturity($AA$21,AF2851,)</f>
        <v>59483</v>
      </c>
      <c r="AH2851" s="43" t="e">
        <f>_xll.qlTenorBasisValue(TenorBasis3M,AF2851,_xll.ohTrigger(trigger,$AA$36))</f>
        <v>#NUM!</v>
      </c>
      <c r="AI2851" s="90" t="e">
        <f>_xll.qlTenorBasisForwardRate(TenorBasis3M,AF2851,_xll.ohTrigger(trigger,$AA$36))</f>
        <v>#NUM!</v>
      </c>
      <c r="AJ2851" s="90">
        <f>_xll.qlIndexFixing($AA$21,$AE2851,TRUE,_xll.ohTrigger(trigger))</f>
        <v>1.1327992484935406E-2</v>
      </c>
      <c r="AK2851" s="43" t="e">
        <f>_xll.qlIndexFixing($AA$6,$AE2851,TRUE,trigger)</f>
        <v>#NUM!</v>
      </c>
      <c r="AL2851" s="45" t="e">
        <f t="shared" si="60"/>
        <v>#NUM!</v>
      </c>
    </row>
    <row r="2852" spans="30:38" x14ac:dyDescent="0.2">
      <c r="AD2852" s="122" t="s">
        <v>88</v>
      </c>
      <c r="AE2852" s="40">
        <f>_xll.qlInterestRateIndexFixingDate($AA$21,AF2852)</f>
        <v>59394</v>
      </c>
      <c r="AF2852" s="40">
        <f>_xll.qlCalendarAdvance(calendar,$AF2851,AD2852,,,trigger)</f>
        <v>59398</v>
      </c>
      <c r="AG2852" s="40">
        <f>_xll.qlInterestRateIndexMaturity($AA$21,AF2852,)</f>
        <v>59490</v>
      </c>
      <c r="AH2852" s="43" t="e">
        <f>_xll.qlTenorBasisValue(TenorBasis3M,AF2852,_xll.ohTrigger(trigger,$AA$36))</f>
        <v>#NUM!</v>
      </c>
      <c r="AI2852" s="90" t="e">
        <f>_xll.qlTenorBasisForwardRate(TenorBasis3M,AF2852,_xll.ohTrigger(trigger,$AA$36))</f>
        <v>#NUM!</v>
      </c>
      <c r="AJ2852" s="90">
        <f>_xll.qlIndexFixing($AA$21,$AE2852,TRUE,_xll.ohTrigger(trigger))</f>
        <v>1.1329189835800819E-2</v>
      </c>
      <c r="AK2852" s="43" t="e">
        <f>_xll.qlIndexFixing($AA$6,$AE2852,TRUE,trigger)</f>
        <v>#NUM!</v>
      </c>
      <c r="AL2852" s="45" t="e">
        <f t="shared" si="60"/>
        <v>#NUM!</v>
      </c>
    </row>
    <row r="2853" spans="30:38" x14ac:dyDescent="0.2">
      <c r="AD2853" s="122" t="s">
        <v>88</v>
      </c>
      <c r="AE2853" s="40">
        <f>_xll.qlInterestRateIndexFixingDate($AA$21,AF2853)</f>
        <v>59401</v>
      </c>
      <c r="AF2853" s="40">
        <f>_xll.qlCalendarAdvance(calendar,$AF2852,AD2853,,,trigger)</f>
        <v>59405</v>
      </c>
      <c r="AG2853" s="40">
        <f>_xll.qlInterestRateIndexMaturity($AA$21,AF2853,)</f>
        <v>59497</v>
      </c>
      <c r="AH2853" s="43" t="e">
        <f>_xll.qlTenorBasisValue(TenorBasis3M,AF2853,_xll.ohTrigger(trigger,$AA$36))</f>
        <v>#NUM!</v>
      </c>
      <c r="AI2853" s="90" t="e">
        <f>_xll.qlTenorBasisForwardRate(TenorBasis3M,AF2853,_xll.ohTrigger(trigger,$AA$36))</f>
        <v>#NUM!</v>
      </c>
      <c r="AJ2853" s="90">
        <f>_xll.qlIndexFixing($AA$21,$AE2853,TRUE,_xll.ohTrigger(trigger))</f>
        <v>1.1330424158742067E-2</v>
      </c>
      <c r="AK2853" s="43" t="e">
        <f>_xll.qlIndexFixing($AA$6,$AE2853,TRUE,trigger)</f>
        <v>#NUM!</v>
      </c>
      <c r="AL2853" s="45" t="e">
        <f t="shared" si="60"/>
        <v>#NUM!</v>
      </c>
    </row>
    <row r="2854" spans="30:38" x14ac:dyDescent="0.2">
      <c r="AD2854" s="122" t="s">
        <v>88</v>
      </c>
      <c r="AE2854" s="40">
        <f>_xll.qlInterestRateIndexFixingDate($AA$21,AF2854)</f>
        <v>59408</v>
      </c>
      <c r="AF2854" s="40">
        <f>_xll.qlCalendarAdvance(calendar,$AF2853,AD2854,,,trigger)</f>
        <v>59412</v>
      </c>
      <c r="AG2854" s="40">
        <f>_xll.qlInterestRateIndexMaturity($AA$21,AF2854,)</f>
        <v>59504</v>
      </c>
      <c r="AH2854" s="43" t="e">
        <f>_xll.qlTenorBasisValue(TenorBasis3M,AF2854,_xll.ohTrigger(trigger,$AA$36))</f>
        <v>#NUM!</v>
      </c>
      <c r="AI2854" s="90" t="e">
        <f>_xll.qlTenorBasisForwardRate(TenorBasis3M,AF2854,_xll.ohTrigger(trigger,$AA$36))</f>
        <v>#NUM!</v>
      </c>
      <c r="AJ2854" s="90">
        <f>_xll.qlIndexFixing($AA$21,$AE2854,TRUE,_xll.ohTrigger(trigger))</f>
        <v>1.1331695453793906E-2</v>
      </c>
      <c r="AK2854" s="43" t="e">
        <f>_xll.qlIndexFixing($AA$6,$AE2854,TRUE,trigger)</f>
        <v>#NUM!</v>
      </c>
      <c r="AL2854" s="45" t="e">
        <f t="shared" si="60"/>
        <v>#NUM!</v>
      </c>
    </row>
    <row r="2855" spans="30:38" x14ac:dyDescent="0.2">
      <c r="AD2855" s="122" t="s">
        <v>88</v>
      </c>
      <c r="AE2855" s="40">
        <f>_xll.qlInterestRateIndexFixingDate($AA$21,AF2855)</f>
        <v>59415</v>
      </c>
      <c r="AF2855" s="40">
        <f>_xll.qlCalendarAdvance(calendar,$AF2854,AD2855,,,trigger)</f>
        <v>59419</v>
      </c>
      <c r="AG2855" s="40">
        <f>_xll.qlInterestRateIndexMaturity($AA$21,AF2855,)</f>
        <v>59510</v>
      </c>
      <c r="AH2855" s="43" t="e">
        <f>_xll.qlTenorBasisValue(TenorBasis3M,AF2855,_xll.ohTrigger(trigger,$AA$36))</f>
        <v>#NUM!</v>
      </c>
      <c r="AI2855" s="90" t="e">
        <f>_xll.qlTenorBasisForwardRate(TenorBasis3M,AF2855,_xll.ohTrigger(trigger,$AA$36))</f>
        <v>#NUM!</v>
      </c>
      <c r="AJ2855" s="90">
        <f>_xll.qlIndexFixing($AA$21,$AE2855,TRUE,_xll.ohTrigger(trigger))</f>
        <v>1.1332725086266137E-2</v>
      </c>
      <c r="AK2855" s="43" t="e">
        <f>_xll.qlIndexFixing($AA$6,$AE2855,TRUE,trigger)</f>
        <v>#NUM!</v>
      </c>
      <c r="AL2855" s="45" t="e">
        <f t="shared" si="60"/>
        <v>#NUM!</v>
      </c>
    </row>
    <row r="2856" spans="30:38" x14ac:dyDescent="0.2">
      <c r="AD2856" s="122" t="s">
        <v>88</v>
      </c>
      <c r="AE2856" s="40">
        <f>_xll.qlInterestRateIndexFixingDate($AA$21,AF2856)</f>
        <v>59422</v>
      </c>
      <c r="AF2856" s="40">
        <f>_xll.qlCalendarAdvance(calendar,$AF2855,AD2856,,,trigger)</f>
        <v>59426</v>
      </c>
      <c r="AG2856" s="40">
        <f>_xll.qlInterestRateIndexMaturity($AA$21,AF2856,)</f>
        <v>59517</v>
      </c>
      <c r="AH2856" s="43" t="e">
        <f>_xll.qlTenorBasisValue(TenorBasis3M,AF2856,_xll.ohTrigger(trigger,$AA$36))</f>
        <v>#NUM!</v>
      </c>
      <c r="AI2856" s="90" t="e">
        <f>_xll.qlTenorBasisForwardRate(TenorBasis3M,AF2856,_xll.ohTrigger(trigger,$AA$36))</f>
        <v>#NUM!</v>
      </c>
      <c r="AJ2856" s="90">
        <f>_xll.qlIndexFixing($AA$21,$AE2856,TRUE,_xll.ohTrigger(trigger))</f>
        <v>1.1334067642567872E-2</v>
      </c>
      <c r="AK2856" s="43" t="e">
        <f>_xll.qlIndexFixing($AA$6,$AE2856,TRUE,trigger)</f>
        <v>#NUM!</v>
      </c>
      <c r="AL2856" s="45" t="e">
        <f t="shared" si="60"/>
        <v>#NUM!</v>
      </c>
    </row>
    <row r="2857" spans="30:38" x14ac:dyDescent="0.2">
      <c r="AD2857" s="122" t="s">
        <v>88</v>
      </c>
      <c r="AE2857" s="40">
        <f>_xll.qlInterestRateIndexFixingDate($AA$21,AF2857)</f>
        <v>59429</v>
      </c>
      <c r="AF2857" s="40">
        <f>_xll.qlCalendarAdvance(calendar,$AF2856,AD2857,,,trigger)</f>
        <v>59433</v>
      </c>
      <c r="AG2857" s="40">
        <f>_xll.qlInterestRateIndexMaturity($AA$21,AF2857,)</f>
        <v>59524</v>
      </c>
      <c r="AH2857" s="43" t="e">
        <f>_xll.qlTenorBasisValue(TenorBasis3M,AF2857,_xll.ohTrigger(trigger,$AA$36))</f>
        <v>#NUM!</v>
      </c>
      <c r="AI2857" s="90" t="e">
        <f>_xll.qlTenorBasisForwardRate(TenorBasis3M,AF2857,_xll.ohTrigger(trigger,$AA$36))</f>
        <v>#NUM!</v>
      </c>
      <c r="AJ2857" s="90">
        <f>_xll.qlIndexFixing($AA$21,$AE2857,TRUE,_xll.ohTrigger(trigger))</f>
        <v>1.1335447169918246E-2</v>
      </c>
      <c r="AK2857" s="43" t="e">
        <f>_xll.qlIndexFixing($AA$6,$AE2857,TRUE,trigger)</f>
        <v>#NUM!</v>
      </c>
      <c r="AL2857" s="45" t="e">
        <f t="shared" si="60"/>
        <v>#NUM!</v>
      </c>
    </row>
    <row r="2858" spans="30:38" x14ac:dyDescent="0.2">
      <c r="AD2858" s="122" t="s">
        <v>88</v>
      </c>
      <c r="AE2858" s="40">
        <f>_xll.qlInterestRateIndexFixingDate($AA$21,AF2858)</f>
        <v>59436</v>
      </c>
      <c r="AF2858" s="40">
        <f>_xll.qlCalendarAdvance(calendar,$AF2857,AD2858,,,trigger)</f>
        <v>59440</v>
      </c>
      <c r="AG2858" s="40">
        <f>_xll.qlInterestRateIndexMaturity($AA$21,AF2858,)</f>
        <v>59532</v>
      </c>
      <c r="AH2858" s="43" t="e">
        <f>_xll.qlTenorBasisValue(TenorBasis3M,AF2858,_xll.ohTrigger(trigger,$AA$36))</f>
        <v>#NUM!</v>
      </c>
      <c r="AI2858" s="90" t="e">
        <f>_xll.qlTenorBasisForwardRate(TenorBasis3M,AF2858,_xll.ohTrigger(trigger,$AA$36))</f>
        <v>#NUM!</v>
      </c>
      <c r="AJ2858" s="90">
        <f>_xll.qlIndexFixing($AA$21,$AE2858,TRUE,_xll.ohTrigger(trigger))</f>
        <v>1.1337150355835279E-2</v>
      </c>
      <c r="AK2858" s="43" t="e">
        <f>_xll.qlIndexFixing($AA$6,$AE2858,TRUE,trigger)</f>
        <v>#NUM!</v>
      </c>
      <c r="AL2858" s="45" t="e">
        <f t="shared" si="60"/>
        <v>#NUM!</v>
      </c>
    </row>
    <row r="2859" spans="30:38" x14ac:dyDescent="0.2">
      <c r="AD2859" s="122" t="s">
        <v>88</v>
      </c>
      <c r="AE2859" s="40">
        <f>_xll.qlInterestRateIndexFixingDate($AA$21,AF2859)</f>
        <v>59443</v>
      </c>
      <c r="AF2859" s="40">
        <f>_xll.qlCalendarAdvance(calendar,$AF2858,AD2859,,,trigger)</f>
        <v>59447</v>
      </c>
      <c r="AG2859" s="40">
        <f>_xll.qlInterestRateIndexMaturity($AA$21,AF2859,)</f>
        <v>59539</v>
      </c>
      <c r="AH2859" s="43" t="e">
        <f>_xll.qlTenorBasisValue(TenorBasis3M,AF2859,_xll.ohTrigger(trigger,$AA$36))</f>
        <v>#NUM!</v>
      </c>
      <c r="AI2859" s="90" t="e">
        <f>_xll.qlTenorBasisForwardRate(TenorBasis3M,AF2859,_xll.ohTrigger(trigger,$AA$36))</f>
        <v>#NUM!</v>
      </c>
      <c r="AJ2859" s="90">
        <f>_xll.qlIndexFixing($AA$21,$AE2859,TRUE,_xll.ohTrigger(trigger))</f>
        <v>1.1338606511997015E-2</v>
      </c>
      <c r="AK2859" s="43" t="e">
        <f>_xll.qlIndexFixing($AA$6,$AE2859,TRUE,trigger)</f>
        <v>#NUM!</v>
      </c>
      <c r="AL2859" s="45" t="e">
        <f t="shared" si="60"/>
        <v>#NUM!</v>
      </c>
    </row>
    <row r="2860" spans="30:38" x14ac:dyDescent="0.2">
      <c r="AD2860" s="122" t="s">
        <v>88</v>
      </c>
      <c r="AE2860" s="40">
        <f>_xll.qlInterestRateIndexFixingDate($AA$21,AF2860)</f>
        <v>59450</v>
      </c>
      <c r="AF2860" s="40">
        <f>_xll.qlCalendarAdvance(calendar,$AF2859,AD2860,,,trigger)</f>
        <v>59454</v>
      </c>
      <c r="AG2860" s="40">
        <f>_xll.qlInterestRateIndexMaturity($AA$21,AF2860,)</f>
        <v>59546</v>
      </c>
      <c r="AH2860" s="43" t="e">
        <f>_xll.qlTenorBasisValue(TenorBasis3M,AF2860,_xll.ohTrigger(trigger,$AA$36))</f>
        <v>#NUM!</v>
      </c>
      <c r="AI2860" s="90" t="e">
        <f>_xll.qlTenorBasisForwardRate(TenorBasis3M,AF2860,_xll.ohTrigger(trigger,$AA$36))</f>
        <v>#NUM!</v>
      </c>
      <c r="AJ2860" s="90">
        <f>_xll.qlIndexFixing($AA$21,$AE2860,TRUE,_xll.ohTrigger(trigger))</f>
        <v>1.1340099640499594E-2</v>
      </c>
      <c r="AK2860" s="43" t="e">
        <f>_xll.qlIndexFixing($AA$6,$AE2860,TRUE,trigger)</f>
        <v>#NUM!</v>
      </c>
      <c r="AL2860" s="45" t="e">
        <f t="shared" si="60"/>
        <v>#NUM!</v>
      </c>
    </row>
    <row r="2861" spans="30:38" x14ac:dyDescent="0.2">
      <c r="AD2861" s="122" t="s">
        <v>88</v>
      </c>
      <c r="AE2861" s="40">
        <f>_xll.qlInterestRateIndexFixingDate($AA$21,AF2861)</f>
        <v>59457</v>
      </c>
      <c r="AF2861" s="40">
        <f>_xll.qlCalendarAdvance(calendar,$AF2860,AD2861,,,trigger)</f>
        <v>59461</v>
      </c>
      <c r="AG2861" s="40">
        <f>_xll.qlInterestRateIndexMaturity($AA$21,AF2861,)</f>
        <v>59553</v>
      </c>
      <c r="AH2861" s="43" t="e">
        <f>_xll.qlTenorBasisValue(TenorBasis3M,AF2861,_xll.ohTrigger(trigger,$AA$36))</f>
        <v>#NUM!</v>
      </c>
      <c r="AI2861" s="90" t="e">
        <f>_xll.qlTenorBasisForwardRate(TenorBasis3M,AF2861,_xll.ohTrigger(trigger,$AA$36))</f>
        <v>#NUM!</v>
      </c>
      <c r="AJ2861" s="90">
        <f>_xll.qlIndexFixing($AA$21,$AE2861,TRUE,_xll.ohTrigger(trigger))</f>
        <v>1.1341629741386456E-2</v>
      </c>
      <c r="AK2861" s="43" t="e">
        <f>_xll.qlIndexFixing($AA$6,$AE2861,TRUE,trigger)</f>
        <v>#NUM!</v>
      </c>
      <c r="AL2861" s="45" t="e">
        <f t="shared" si="60"/>
        <v>#NUM!</v>
      </c>
    </row>
    <row r="2862" spans="30:38" x14ac:dyDescent="0.2">
      <c r="AD2862" s="122" t="s">
        <v>88</v>
      </c>
      <c r="AE2862" s="40">
        <f>_xll.qlInterestRateIndexFixingDate($AA$21,AF2862)</f>
        <v>59464</v>
      </c>
      <c r="AF2862" s="40">
        <f>_xll.qlCalendarAdvance(calendar,$AF2861,AD2862,,,trigger)</f>
        <v>59468</v>
      </c>
      <c r="AG2862" s="40">
        <f>_xll.qlInterestRateIndexMaturity($AA$21,AF2862,)</f>
        <v>59560</v>
      </c>
      <c r="AH2862" s="43" t="e">
        <f>_xll.qlTenorBasisValue(TenorBasis3M,AF2862,_xll.ohTrigger(trigger,$AA$36))</f>
        <v>#NUM!</v>
      </c>
      <c r="AI2862" s="90" t="e">
        <f>_xll.qlTenorBasisForwardRate(TenorBasis3M,AF2862,_xll.ohTrigger(trigger,$AA$36))</f>
        <v>#NUM!</v>
      </c>
      <c r="AJ2862" s="90">
        <f>_xll.qlIndexFixing($AA$21,$AE2862,TRUE,_xll.ohTrigger(trigger))</f>
        <v>1.134319681469931E-2</v>
      </c>
      <c r="AK2862" s="43" t="e">
        <f>_xll.qlIndexFixing($AA$6,$AE2862,TRUE,trigger)</f>
        <v>#NUM!</v>
      </c>
      <c r="AL2862" s="45" t="e">
        <f t="shared" si="60"/>
        <v>#NUM!</v>
      </c>
    </row>
    <row r="2863" spans="30:38" x14ac:dyDescent="0.2">
      <c r="AD2863" s="122" t="s">
        <v>88</v>
      </c>
      <c r="AE2863" s="40">
        <f>_xll.qlInterestRateIndexFixingDate($AA$21,AF2863)</f>
        <v>59471</v>
      </c>
      <c r="AF2863" s="40">
        <f>_xll.qlCalendarAdvance(calendar,$AF2862,AD2863,,,trigger)</f>
        <v>59475</v>
      </c>
      <c r="AG2863" s="40">
        <f>_xll.qlInterestRateIndexMaturity($AA$21,AF2863,)</f>
        <v>59567</v>
      </c>
      <c r="AH2863" s="43" t="e">
        <f>_xll.qlTenorBasisValue(TenorBasis3M,AF2863,_xll.ohTrigger(trigger,$AA$36))</f>
        <v>#NUM!</v>
      </c>
      <c r="AI2863" s="90" t="e">
        <f>_xll.qlTenorBasisForwardRate(TenorBasis3M,AF2863,_xll.ohTrigger(trigger,$AA$36))</f>
        <v>#NUM!</v>
      </c>
      <c r="AJ2863" s="90">
        <f>_xll.qlIndexFixing($AA$21,$AE2863,TRUE,_xll.ohTrigger(trigger))</f>
        <v>1.1344800860483333E-2</v>
      </c>
      <c r="AK2863" s="43" t="e">
        <f>_xll.qlIndexFixing($AA$6,$AE2863,TRUE,trigger)</f>
        <v>#NUM!</v>
      </c>
      <c r="AL2863" s="45" t="e">
        <f t="shared" si="60"/>
        <v>#NUM!</v>
      </c>
    </row>
    <row r="2864" spans="30:38" x14ac:dyDescent="0.2">
      <c r="AD2864" s="122" t="s">
        <v>88</v>
      </c>
      <c r="AE2864" s="40">
        <f>_xll.qlInterestRateIndexFixingDate($AA$21,AF2864)</f>
        <v>59478</v>
      </c>
      <c r="AF2864" s="40">
        <f>_xll.qlCalendarAdvance(calendar,$AF2863,AD2864,,,trigger)</f>
        <v>59482</v>
      </c>
      <c r="AG2864" s="40">
        <f>_xll.qlInterestRateIndexMaturity($AA$21,AF2864,)</f>
        <v>59574</v>
      </c>
      <c r="AH2864" s="43" t="e">
        <f>_xll.qlTenorBasisValue(TenorBasis3M,AF2864,_xll.ohTrigger(trigger,$AA$36))</f>
        <v>#NUM!</v>
      </c>
      <c r="AI2864" s="90" t="e">
        <f>_xll.qlTenorBasisForwardRate(TenorBasis3M,AF2864,_xll.ohTrigger(trigger,$AA$36))</f>
        <v>#NUM!</v>
      </c>
      <c r="AJ2864" s="90">
        <f>_xll.qlIndexFixing($AA$21,$AE2864,TRUE,_xll.ohTrigger(trigger))</f>
        <v>1.1346441878784579E-2</v>
      </c>
      <c r="AK2864" s="43" t="e">
        <f>_xll.qlIndexFixing($AA$6,$AE2864,TRUE,trigger)</f>
        <v>#NUM!</v>
      </c>
      <c r="AL2864" s="45" t="e">
        <f t="shared" si="60"/>
        <v>#NUM!</v>
      </c>
    </row>
    <row r="2865" spans="30:38" x14ac:dyDescent="0.2">
      <c r="AD2865" s="122" t="s">
        <v>88</v>
      </c>
      <c r="AE2865" s="40">
        <f>_xll.qlInterestRateIndexFixingDate($AA$21,AF2865)</f>
        <v>59485</v>
      </c>
      <c r="AF2865" s="40">
        <f>_xll.qlCalendarAdvance(calendar,$AF2864,AD2865,,,trigger)</f>
        <v>59489</v>
      </c>
      <c r="AG2865" s="40">
        <f>_xll.qlInterestRateIndexMaturity($AA$21,AF2865,)</f>
        <v>59581</v>
      </c>
      <c r="AH2865" s="43" t="e">
        <f>_xll.qlTenorBasisValue(TenorBasis3M,AF2865,_xll.ohTrigger(trigger,$AA$36))</f>
        <v>#NUM!</v>
      </c>
      <c r="AI2865" s="90" t="e">
        <f>_xll.qlTenorBasisForwardRate(TenorBasis3M,AF2865,_xll.ohTrigger(trigger,$AA$36))</f>
        <v>#NUM!</v>
      </c>
      <c r="AJ2865" s="90">
        <f>_xll.qlIndexFixing($AA$21,$AE2865,TRUE,_xll.ohTrigger(trigger))</f>
        <v>1.1348119869648229E-2</v>
      </c>
      <c r="AK2865" s="43" t="e">
        <f>_xll.qlIndexFixing($AA$6,$AE2865,TRUE,trigger)</f>
        <v>#NUM!</v>
      </c>
      <c r="AL2865" s="45" t="e">
        <f t="shared" si="60"/>
        <v>#NUM!</v>
      </c>
    </row>
    <row r="2866" spans="30:38" x14ac:dyDescent="0.2">
      <c r="AD2866" s="122" t="s">
        <v>88</v>
      </c>
      <c r="AE2866" s="40">
        <f>_xll.qlInterestRateIndexFixingDate($AA$21,AF2866)</f>
        <v>59492</v>
      </c>
      <c r="AF2866" s="40">
        <f>_xll.qlCalendarAdvance(calendar,$AF2865,AD2866,,,trigger)</f>
        <v>59496</v>
      </c>
      <c r="AG2866" s="40">
        <f>_xll.qlInterestRateIndexMaturity($AA$21,AF2866,)</f>
        <v>59588</v>
      </c>
      <c r="AH2866" s="43" t="e">
        <f>_xll.qlTenorBasisValue(TenorBasis3M,AF2866,_xll.ohTrigger(trigger,$AA$36))</f>
        <v>#NUM!</v>
      </c>
      <c r="AI2866" s="90" t="e">
        <f>_xll.qlTenorBasisForwardRate(TenorBasis3M,AF2866,_xll.ohTrigger(trigger,$AA$36))</f>
        <v>#NUM!</v>
      </c>
      <c r="AJ2866" s="90">
        <f>_xll.qlIndexFixing($AA$21,$AE2866,TRUE,_xll.ohTrigger(trigger))</f>
        <v>1.1349834833121198E-2</v>
      </c>
      <c r="AK2866" s="43" t="e">
        <f>_xll.qlIndexFixing($AA$6,$AE2866,TRUE,trigger)</f>
        <v>#NUM!</v>
      </c>
      <c r="AL2866" s="45" t="e">
        <f t="shared" si="60"/>
        <v>#NUM!</v>
      </c>
    </row>
    <row r="2867" spans="30:38" x14ac:dyDescent="0.2">
      <c r="AD2867" s="122" t="s">
        <v>88</v>
      </c>
      <c r="AE2867" s="40">
        <f>_xll.qlInterestRateIndexFixingDate($AA$21,AF2867)</f>
        <v>59499</v>
      </c>
      <c r="AF2867" s="40">
        <f>_xll.qlCalendarAdvance(calendar,$AF2866,AD2867,,,trigger)</f>
        <v>59503</v>
      </c>
      <c r="AG2867" s="40">
        <f>_xll.qlInterestRateIndexMaturity($AA$21,AF2867,)</f>
        <v>59595</v>
      </c>
      <c r="AH2867" s="43" t="e">
        <f>_xll.qlTenorBasisValue(TenorBasis3M,AF2867,_xll.ohTrigger(trigger,$AA$36))</f>
        <v>#NUM!</v>
      </c>
      <c r="AI2867" s="90" t="e">
        <f>_xll.qlTenorBasisForwardRate(TenorBasis3M,AF2867,_xll.ohTrigger(trigger,$AA$36))</f>
        <v>#NUM!</v>
      </c>
      <c r="AJ2867" s="90">
        <f>_xll.qlIndexFixing($AA$21,$AE2867,TRUE,_xll.ohTrigger(trigger))</f>
        <v>1.1351586769253887E-2</v>
      </c>
      <c r="AK2867" s="43" t="e">
        <f>_xll.qlIndexFixing($AA$6,$AE2867,TRUE,trigger)</f>
        <v>#NUM!</v>
      </c>
      <c r="AL2867" s="45" t="e">
        <f t="shared" si="60"/>
        <v>#NUM!</v>
      </c>
    </row>
    <row r="2868" spans="30:38" x14ac:dyDescent="0.2">
      <c r="AD2868" s="122" t="s">
        <v>88</v>
      </c>
      <c r="AE2868" s="40">
        <f>_xll.qlInterestRateIndexFixingDate($AA$21,AF2868)</f>
        <v>59506</v>
      </c>
      <c r="AF2868" s="40">
        <f>_xll.qlCalendarAdvance(calendar,$AF2867,AD2868,,,trigger)</f>
        <v>59510</v>
      </c>
      <c r="AG2868" s="40">
        <f>_xll.qlInterestRateIndexMaturity($AA$21,AF2868,)</f>
        <v>59600</v>
      </c>
      <c r="AH2868" s="43" t="e">
        <f>_xll.qlTenorBasisValue(TenorBasis3M,AF2868,_xll.ohTrigger(trigger,$AA$36))</f>
        <v>#NUM!</v>
      </c>
      <c r="AI2868" s="90" t="e">
        <f>_xll.qlTenorBasisForwardRate(TenorBasis3M,AF2868,_xll.ohTrigger(trigger,$AA$36))</f>
        <v>#NUM!</v>
      </c>
      <c r="AJ2868" s="90">
        <f>_xll.qlIndexFixing($AA$21,$AE2868,TRUE,_xll.ohTrigger(trigger))</f>
        <v>1.1352748729452244E-2</v>
      </c>
      <c r="AK2868" s="43" t="e">
        <f>_xll.qlIndexFixing($AA$6,$AE2868,TRUE,trigger)</f>
        <v>#NUM!</v>
      </c>
      <c r="AL2868" s="45" t="e">
        <f t="shared" si="60"/>
        <v>#NUM!</v>
      </c>
    </row>
    <row r="2869" spans="30:38" x14ac:dyDescent="0.2">
      <c r="AD2869" s="122" t="s">
        <v>88</v>
      </c>
      <c r="AE2869" s="40">
        <f>_xll.qlInterestRateIndexFixingDate($AA$21,AF2869)</f>
        <v>59513</v>
      </c>
      <c r="AF2869" s="40">
        <f>_xll.qlCalendarAdvance(calendar,$AF2868,AD2869,,,trigger)</f>
        <v>59517</v>
      </c>
      <c r="AG2869" s="40">
        <f>_xll.qlInterestRateIndexMaturity($AA$21,AF2869,)</f>
        <v>59607</v>
      </c>
      <c r="AH2869" s="43" t="e">
        <f>_xll.qlTenorBasisValue(TenorBasis3M,AF2869,_xll.ohTrigger(trigger,$AA$36))</f>
        <v>#NUM!</v>
      </c>
      <c r="AI2869" s="90" t="e">
        <f>_xll.qlTenorBasisForwardRate(TenorBasis3M,AF2869,_xll.ohTrigger(trigger,$AA$36))</f>
        <v>#NUM!</v>
      </c>
      <c r="AJ2869" s="90">
        <f>_xll.qlIndexFixing($AA$21,$AE2869,TRUE,_xll.ohTrigger(trigger))</f>
        <v>1.1354569214550025E-2</v>
      </c>
      <c r="AK2869" s="43" t="e">
        <f>_xll.qlIndexFixing($AA$6,$AE2869,TRUE,trigger)</f>
        <v>#NUM!</v>
      </c>
      <c r="AL2869" s="45" t="e">
        <f t="shared" si="60"/>
        <v>#NUM!</v>
      </c>
    </row>
    <row r="2870" spans="30:38" x14ac:dyDescent="0.2">
      <c r="AD2870" s="122" t="s">
        <v>88</v>
      </c>
      <c r="AE2870" s="40">
        <f>_xll.qlInterestRateIndexFixingDate($AA$21,AF2870)</f>
        <v>59520</v>
      </c>
      <c r="AF2870" s="40">
        <f>_xll.qlCalendarAdvance(calendar,$AF2869,AD2870,,,trigger)</f>
        <v>59524</v>
      </c>
      <c r="AG2870" s="40">
        <f>_xll.qlInterestRateIndexMaturity($AA$21,AF2870,)</f>
        <v>59614</v>
      </c>
      <c r="AH2870" s="43" t="e">
        <f>_xll.qlTenorBasisValue(TenorBasis3M,AF2870,_xll.ohTrigger(trigger,$AA$36))</f>
        <v>#NUM!</v>
      </c>
      <c r="AI2870" s="90" t="e">
        <f>_xll.qlTenorBasisForwardRate(TenorBasis3M,AF2870,_xll.ohTrigger(trigger,$AA$36))</f>
        <v>#NUM!</v>
      </c>
      <c r="AJ2870" s="90">
        <f>_xll.qlIndexFixing($AA$21,$AE2870,TRUE,_xll.ohTrigger(trigger))</f>
        <v>1.1356426670103836E-2</v>
      </c>
      <c r="AK2870" s="43" t="e">
        <f>_xll.qlIndexFixing($AA$6,$AE2870,TRUE,trigger)</f>
        <v>#NUM!</v>
      </c>
      <c r="AL2870" s="45" t="e">
        <f t="shared" si="60"/>
        <v>#NUM!</v>
      </c>
    </row>
    <row r="2871" spans="30:38" x14ac:dyDescent="0.2">
      <c r="AD2871" s="122" t="s">
        <v>88</v>
      </c>
      <c r="AE2871" s="40">
        <f>_xll.qlInterestRateIndexFixingDate($AA$21,AF2871)</f>
        <v>59526</v>
      </c>
      <c r="AF2871" s="40">
        <f>_xll.qlCalendarAdvance(calendar,$AF2870,AD2871,,,trigger)</f>
        <v>59532</v>
      </c>
      <c r="AG2871" s="40">
        <f>_xll.qlInterestRateIndexMaturity($AA$21,AF2871,)</f>
        <v>59622</v>
      </c>
      <c r="AH2871" s="43" t="e">
        <f>_xll.qlTenorBasisValue(TenorBasis3M,AF2871,_xll.ohTrigger(trigger,$AA$36))</f>
        <v>#NUM!</v>
      </c>
      <c r="AI2871" s="90" t="e">
        <f>_xll.qlTenorBasisForwardRate(TenorBasis3M,AF2871,_xll.ohTrigger(trigger,$AA$36))</f>
        <v>#NUM!</v>
      </c>
      <c r="AJ2871" s="90">
        <f>_xll.qlIndexFixing($AA$21,$AE2871,TRUE,_xll.ohTrigger(trigger))</f>
        <v>1.1358594746462281E-2</v>
      </c>
      <c r="AK2871" s="43" t="e">
        <f>_xll.qlIndexFixing($AA$6,$AE2871,TRUE,trigger)</f>
        <v>#NUM!</v>
      </c>
      <c r="AL2871" s="45" t="e">
        <f t="shared" si="60"/>
        <v>#NUM!</v>
      </c>
    </row>
    <row r="2872" spans="30:38" x14ac:dyDescent="0.2">
      <c r="AD2872" s="122" t="s">
        <v>88</v>
      </c>
      <c r="AE2872" s="40">
        <f>_xll.qlInterestRateIndexFixingDate($AA$21,AF2872)</f>
        <v>59534</v>
      </c>
      <c r="AF2872" s="40">
        <f>_xll.qlCalendarAdvance(calendar,$AF2871,AD2872,,,trigger)</f>
        <v>59539</v>
      </c>
      <c r="AG2872" s="40">
        <f>_xll.qlInterestRateIndexMaturity($AA$21,AF2872,)</f>
        <v>59629</v>
      </c>
      <c r="AH2872" s="43" t="e">
        <f>_xll.qlTenorBasisValue(TenorBasis3M,AF2872,_xll.ohTrigger(trigger,$AA$36))</f>
        <v>#NUM!</v>
      </c>
      <c r="AI2872" s="90" t="e">
        <f>_xll.qlTenorBasisForwardRate(TenorBasis3M,AF2872,_xll.ohTrigger(trigger,$AA$36))</f>
        <v>#NUM!</v>
      </c>
      <c r="AJ2872" s="90">
        <f>_xll.qlIndexFixing($AA$21,$AE2872,TRUE,_xll.ohTrigger(trigger))</f>
        <v>1.1360531424594811E-2</v>
      </c>
      <c r="AK2872" s="43" t="e">
        <f>_xll.qlIndexFixing($AA$6,$AE2872,TRUE,trigger)</f>
        <v>#NUM!</v>
      </c>
      <c r="AL2872" s="45" t="e">
        <f t="shared" si="60"/>
        <v>#NUM!</v>
      </c>
    </row>
    <row r="2873" spans="30:38" x14ac:dyDescent="0.2">
      <c r="AD2873" s="122" t="s">
        <v>88</v>
      </c>
      <c r="AE2873" s="40">
        <f>_xll.qlInterestRateIndexFixingDate($AA$21,AF2873)</f>
        <v>59544</v>
      </c>
      <c r="AF2873" s="40">
        <f>_xll.qlCalendarAdvance(calendar,$AF2872,AD2873,,,trigger)</f>
        <v>59546</v>
      </c>
      <c r="AG2873" s="40">
        <f>_xll.qlInterestRateIndexMaturity($AA$21,AF2873,)</f>
        <v>59636</v>
      </c>
      <c r="AH2873" s="43" t="e">
        <f>_xll.qlTenorBasisValue(TenorBasis3M,AF2873,_xll.ohTrigger(trigger,$AA$36))</f>
        <v>#NUM!</v>
      </c>
      <c r="AI2873" s="90" t="e">
        <f>_xll.qlTenorBasisForwardRate(TenorBasis3M,AF2873,_xll.ohTrigger(trigger,$AA$36))</f>
        <v>#NUM!</v>
      </c>
      <c r="AJ2873" s="90">
        <f>_xll.qlIndexFixing($AA$21,$AE2873,TRUE,_xll.ohTrigger(trigger))</f>
        <v>1.1362505073346796E-2</v>
      </c>
      <c r="AK2873" s="43" t="e">
        <f>_xll.qlIndexFixing($AA$6,$AE2873,TRUE,trigger)</f>
        <v>#NUM!</v>
      </c>
      <c r="AL2873" s="45" t="e">
        <f t="shared" si="60"/>
        <v>#NUM!</v>
      </c>
    </row>
    <row r="2874" spans="30:38" x14ac:dyDescent="0.2">
      <c r="AD2874" s="122" t="s">
        <v>88</v>
      </c>
      <c r="AE2874" s="40">
        <f>_xll.qlInterestRateIndexFixingDate($AA$21,AF2874)</f>
        <v>59551</v>
      </c>
      <c r="AF2874" s="40">
        <f>_xll.qlCalendarAdvance(calendar,$AF2873,AD2874,,,trigger)</f>
        <v>59553</v>
      </c>
      <c r="AG2874" s="40">
        <f>_xll.qlInterestRateIndexMaturity($AA$21,AF2874,)</f>
        <v>59643</v>
      </c>
      <c r="AH2874" s="43" t="e">
        <f>_xll.qlTenorBasisValue(TenorBasis3M,AF2874,_xll.ohTrigger(trigger,$AA$36))</f>
        <v>#NUM!</v>
      </c>
      <c r="AI2874" s="90" t="e">
        <f>_xll.qlTenorBasisForwardRate(TenorBasis3M,AF2874,_xll.ohTrigger(trigger,$AA$36))</f>
        <v>#NUM!</v>
      </c>
      <c r="AJ2874" s="90">
        <f>_xll.qlIndexFixing($AA$21,$AE2874,TRUE,_xll.ohTrigger(trigger))</f>
        <v>1.1364515692773303E-2</v>
      </c>
      <c r="AK2874" s="43" t="e">
        <f>_xll.qlIndexFixing($AA$6,$AE2874,TRUE,trigger)</f>
        <v>#NUM!</v>
      </c>
      <c r="AL2874" s="45" t="e">
        <f t="shared" si="60"/>
        <v>#NUM!</v>
      </c>
    </row>
    <row r="2875" spans="30:38" x14ac:dyDescent="0.2">
      <c r="AD2875" s="122" t="s">
        <v>88</v>
      </c>
      <c r="AE2875" s="40">
        <f>_xll.qlInterestRateIndexFixingDate($AA$21,AF2875)</f>
        <v>59558</v>
      </c>
      <c r="AF2875" s="40">
        <f>_xll.qlCalendarAdvance(calendar,$AF2874,AD2875,,,trigger)</f>
        <v>59560</v>
      </c>
      <c r="AG2875" s="40">
        <f>_xll.qlInterestRateIndexMaturity($AA$21,AF2875,)</f>
        <v>59650</v>
      </c>
      <c r="AH2875" s="43" t="e">
        <f>_xll.qlTenorBasisValue(TenorBasis3M,AF2875,_xll.ohTrigger(trigger,$AA$36))</f>
        <v>#NUM!</v>
      </c>
      <c r="AI2875" s="90" t="e">
        <f>_xll.qlTenorBasisForwardRate(TenorBasis3M,AF2875,_xll.ohTrigger(trigger,$AA$36))</f>
        <v>#NUM!</v>
      </c>
      <c r="AJ2875" s="90">
        <f>_xll.qlIndexFixing($AA$21,$AE2875,TRUE,_xll.ohTrigger(trigger))</f>
        <v>1.1366563282929398E-2</v>
      </c>
      <c r="AK2875" s="43" t="e">
        <f>_xll.qlIndexFixing($AA$6,$AE2875,TRUE,trigger)</f>
        <v>#NUM!</v>
      </c>
      <c r="AL2875" s="45" t="e">
        <f t="shared" si="60"/>
        <v>#NUM!</v>
      </c>
    </row>
    <row r="2876" spans="30:38" x14ac:dyDescent="0.2">
      <c r="AD2876" s="122" t="s">
        <v>88</v>
      </c>
      <c r="AE2876" s="40">
        <f>_xll.qlInterestRateIndexFixingDate($AA$21,AF2876)</f>
        <v>59565</v>
      </c>
      <c r="AF2876" s="40">
        <f>_xll.qlCalendarAdvance(calendar,$AF2875,AD2876,,,trigger)</f>
        <v>59567</v>
      </c>
      <c r="AG2876" s="40">
        <f>_xll.qlInterestRateIndexMaturity($AA$21,AF2876,)</f>
        <v>59656</v>
      </c>
      <c r="AH2876" s="43" t="e">
        <f>_xll.qlTenorBasisValue(TenorBasis3M,AF2876,_xll.ohTrigger(trigger,$AA$36))</f>
        <v>#NUM!</v>
      </c>
      <c r="AI2876" s="90" t="e">
        <f>_xll.qlTenorBasisForwardRate(TenorBasis3M,AF2876,_xll.ohTrigger(trigger,$AA$36))</f>
        <v>#NUM!</v>
      </c>
      <c r="AJ2876" s="90">
        <f>_xll.qlIndexFixing($AA$21,$AE2876,TRUE,_xll.ohTrigger(trigger))</f>
        <v>1.1368312761465479E-2</v>
      </c>
      <c r="AK2876" s="43" t="e">
        <f>_xll.qlIndexFixing($AA$6,$AE2876,TRUE,trigger)</f>
        <v>#NUM!</v>
      </c>
      <c r="AL2876" s="45" t="e">
        <f t="shared" si="60"/>
        <v>#NUM!</v>
      </c>
    </row>
    <row r="2877" spans="30:38" x14ac:dyDescent="0.2">
      <c r="AD2877" s="122" t="s">
        <v>88</v>
      </c>
      <c r="AE2877" s="40">
        <f>_xll.qlInterestRateIndexFixingDate($AA$21,AF2877)</f>
        <v>59572</v>
      </c>
      <c r="AF2877" s="40">
        <f>_xll.qlCalendarAdvance(calendar,$AF2876,AD2877,,,trigger)</f>
        <v>59574</v>
      </c>
      <c r="AG2877" s="40">
        <f>_xll.qlInterestRateIndexMaturity($AA$21,AF2877,)</f>
        <v>59663</v>
      </c>
      <c r="AH2877" s="43" t="e">
        <f>_xll.qlTenorBasisValue(TenorBasis3M,AF2877,_xll.ohTrigger(trigger,$AA$36))</f>
        <v>#NUM!</v>
      </c>
      <c r="AI2877" s="90" t="e">
        <f>_xll.qlTenorBasisForwardRate(TenorBasis3M,AF2877,_xll.ohTrigger(trigger,$AA$36))</f>
        <v>#NUM!</v>
      </c>
      <c r="AJ2877" s="90">
        <f>_xll.qlIndexFixing($AA$21,$AE2877,TRUE,_xll.ohTrigger(trigger))</f>
        <v>1.1370431585650348E-2</v>
      </c>
      <c r="AK2877" s="43" t="e">
        <f>_xll.qlIndexFixing($AA$6,$AE2877,TRUE,trigger)</f>
        <v>#NUM!</v>
      </c>
      <c r="AL2877" s="45" t="e">
        <f t="shared" si="60"/>
        <v>#NUM!</v>
      </c>
    </row>
    <row r="2878" spans="30:38" x14ac:dyDescent="0.2">
      <c r="AD2878" s="122" t="s">
        <v>88</v>
      </c>
      <c r="AE2878" s="40">
        <f>_xll.qlInterestRateIndexFixingDate($AA$21,AF2878)</f>
        <v>59579</v>
      </c>
      <c r="AF2878" s="40">
        <f>_xll.qlCalendarAdvance(calendar,$AF2877,AD2878,,,trigger)</f>
        <v>59581</v>
      </c>
      <c r="AG2878" s="40">
        <f>_xll.qlInterestRateIndexMaturity($AA$21,AF2878,)</f>
        <v>59670</v>
      </c>
      <c r="AH2878" s="43" t="e">
        <f>_xll.qlTenorBasisValue(TenorBasis3M,AF2878,_xll.ohTrigger(trigger,$AA$36))</f>
        <v>#NUM!</v>
      </c>
      <c r="AI2878" s="90" t="e">
        <f>_xll.qlTenorBasisForwardRate(TenorBasis3M,AF2878,_xll.ohTrigger(trigger,$AA$36))</f>
        <v>#NUM!</v>
      </c>
      <c r="AJ2878" s="90">
        <f>_xll.qlIndexFixing($AA$21,$AE2878,TRUE,_xll.ohTrigger(trigger))</f>
        <v>1.1372587379555986E-2</v>
      </c>
      <c r="AK2878" s="43" t="e">
        <f>_xll.qlIndexFixing($AA$6,$AE2878,TRUE,trigger)</f>
        <v>#NUM!</v>
      </c>
      <c r="AL2878" s="45" t="e">
        <f t="shared" si="60"/>
        <v>#NUM!</v>
      </c>
    </row>
    <row r="2879" spans="30:38" x14ac:dyDescent="0.2">
      <c r="AD2879" s="122" t="s">
        <v>88</v>
      </c>
      <c r="AE2879" s="40">
        <f>_xll.qlInterestRateIndexFixingDate($AA$21,AF2879)</f>
        <v>59586</v>
      </c>
      <c r="AF2879" s="40">
        <f>_xll.qlCalendarAdvance(calendar,$AF2878,AD2879,,,trigger)</f>
        <v>59588</v>
      </c>
      <c r="AG2879" s="40">
        <f>_xll.qlInterestRateIndexMaturity($AA$21,AF2879,)</f>
        <v>59677</v>
      </c>
      <c r="AH2879" s="43" t="e">
        <f>_xll.qlTenorBasisValue(TenorBasis3M,AF2879,_xll.ohTrigger(trigger,$AA$36))</f>
        <v>#NUM!</v>
      </c>
      <c r="AI2879" s="90" t="e">
        <f>_xll.qlTenorBasisForwardRate(TenorBasis3M,AF2879,_xll.ohTrigger(trigger,$AA$36))</f>
        <v>#NUM!</v>
      </c>
      <c r="AJ2879" s="90">
        <f>_xll.qlIndexFixing($AA$21,$AE2879,TRUE,_xll.ohTrigger(trigger))</f>
        <v>1.1374780143240769E-2</v>
      </c>
      <c r="AK2879" s="43" t="e">
        <f>_xll.qlIndexFixing($AA$6,$AE2879,TRUE,trigger)</f>
        <v>#NUM!</v>
      </c>
      <c r="AL2879" s="45" t="e">
        <f t="shared" si="60"/>
        <v>#NUM!</v>
      </c>
    </row>
    <row r="2880" spans="30:38" x14ac:dyDescent="0.2">
      <c r="AD2880" s="122" t="s">
        <v>88</v>
      </c>
      <c r="AE2880" s="40">
        <f>_xll.qlInterestRateIndexFixingDate($AA$21,AF2880)</f>
        <v>59593</v>
      </c>
      <c r="AF2880" s="40">
        <f>_xll.qlCalendarAdvance(calendar,$AF2879,AD2880,,,trigger)</f>
        <v>59595</v>
      </c>
      <c r="AG2880" s="40">
        <f>_xll.qlInterestRateIndexMaturity($AA$21,AF2880,)</f>
        <v>59687</v>
      </c>
      <c r="AH2880" s="43" t="e">
        <f>_xll.qlTenorBasisValue(TenorBasis3M,AF2880,_xll.ohTrigger(trigger,$AA$36))</f>
        <v>#NUM!</v>
      </c>
      <c r="AI2880" s="90" t="e">
        <f>_xll.qlTenorBasisForwardRate(TenorBasis3M,AF2880,_xll.ohTrigger(trigger,$AA$36))</f>
        <v>#NUM!</v>
      </c>
      <c r="AJ2880" s="90">
        <f>_xll.qlIndexFixing($AA$21,$AE2880,TRUE,_xll.ohTrigger(trigger))</f>
        <v>1.1378048433906407E-2</v>
      </c>
      <c r="AK2880" s="43" t="e">
        <f>_xll.qlIndexFixing($AA$6,$AE2880,TRUE,trigger)</f>
        <v>#NUM!</v>
      </c>
      <c r="AL2880" s="45" t="e">
        <f t="shared" si="60"/>
        <v>#NUM!</v>
      </c>
    </row>
    <row r="2881" spans="30:38" x14ac:dyDescent="0.2">
      <c r="AD2881" s="122" t="s">
        <v>88</v>
      </c>
      <c r="AE2881" s="40">
        <f>_xll.qlInterestRateIndexFixingDate($AA$21,AF2881)</f>
        <v>59600</v>
      </c>
      <c r="AF2881" s="40">
        <f>_xll.qlCalendarAdvance(calendar,$AF2880,AD2881,,,trigger)</f>
        <v>59602</v>
      </c>
      <c r="AG2881" s="40">
        <f>_xll.qlInterestRateIndexMaturity($AA$21,AF2881,)</f>
        <v>59694</v>
      </c>
      <c r="AH2881" s="43" t="e">
        <f>_xll.qlTenorBasisValue(TenorBasis3M,AF2881,_xll.ohTrigger(trigger,$AA$36))</f>
        <v>#NUM!</v>
      </c>
      <c r="AI2881" s="90" t="e">
        <f>_xll.qlTenorBasisForwardRate(TenorBasis3M,AF2881,_xll.ohTrigger(trigger,$AA$36))</f>
        <v>#NUM!</v>
      </c>
      <c r="AJ2881" s="90">
        <f>_xll.qlIndexFixing($AA$21,$AE2881,TRUE,_xll.ohTrigger(trigger))</f>
        <v>1.1380323274861145E-2</v>
      </c>
      <c r="AK2881" s="43" t="e">
        <f>_xll.qlIndexFixing($AA$6,$AE2881,TRUE,trigger)</f>
        <v>#NUM!</v>
      </c>
      <c r="AL2881" s="45" t="e">
        <f t="shared" si="60"/>
        <v>#NUM!</v>
      </c>
    </row>
    <row r="2882" spans="30:38" x14ac:dyDescent="0.2">
      <c r="AD2882" s="122" t="s">
        <v>88</v>
      </c>
      <c r="AE2882" s="40">
        <f>_xll.qlInterestRateIndexFixingDate($AA$21,AF2882)</f>
        <v>59607</v>
      </c>
      <c r="AF2882" s="40">
        <f>_xll.qlCalendarAdvance(calendar,$AF2881,AD2882,,,trigger)</f>
        <v>59609</v>
      </c>
      <c r="AG2882" s="40">
        <f>_xll.qlInterestRateIndexMaturity($AA$21,AF2882,)</f>
        <v>59701</v>
      </c>
      <c r="AH2882" s="43" t="e">
        <f>_xll.qlTenorBasisValue(TenorBasis3M,AF2882,_xll.ohTrigger(trigger,$AA$36))</f>
        <v>#NUM!</v>
      </c>
      <c r="AI2882" s="90" t="e">
        <f>_xll.qlTenorBasisForwardRate(TenorBasis3M,AF2882,_xll.ohTrigger(trigger,$AA$36))</f>
        <v>#NUM!</v>
      </c>
      <c r="AJ2882" s="90">
        <f>_xll.qlIndexFixing($AA$21,$AE2882,TRUE,_xll.ohTrigger(trigger))</f>
        <v>1.1382635089335782E-2</v>
      </c>
      <c r="AK2882" s="43" t="e">
        <f>_xll.qlIndexFixing($AA$6,$AE2882,TRUE,trigger)</f>
        <v>#NUM!</v>
      </c>
      <c r="AL2882" s="45" t="e">
        <f t="shared" si="60"/>
        <v>#NUM!</v>
      </c>
    </row>
    <row r="2883" spans="30:38" x14ac:dyDescent="0.2">
      <c r="AD2883" s="122" t="s">
        <v>88</v>
      </c>
      <c r="AE2883" s="40">
        <f>_xll.qlInterestRateIndexFixingDate($AA$21,AF2883)</f>
        <v>59614</v>
      </c>
      <c r="AF2883" s="40">
        <f>_xll.qlCalendarAdvance(calendar,$AF2882,AD2883,,,trigger)</f>
        <v>59616</v>
      </c>
      <c r="AG2883" s="40">
        <f>_xll.qlInterestRateIndexMaturity($AA$21,AF2883,)</f>
        <v>59708</v>
      </c>
      <c r="AH2883" s="43" t="e">
        <f>_xll.qlTenorBasisValue(TenorBasis3M,AF2883,_xll.ohTrigger(trigger,$AA$36))</f>
        <v>#NUM!</v>
      </c>
      <c r="AI2883" s="90" t="e">
        <f>_xll.qlTenorBasisForwardRate(TenorBasis3M,AF2883,_xll.ohTrigger(trigger,$AA$36))</f>
        <v>#NUM!</v>
      </c>
      <c r="AJ2883" s="90">
        <f>_xll.qlIndexFixing($AA$21,$AE2883,TRUE,_xll.ohTrigger(trigger))</f>
        <v>1.138498387739635E-2</v>
      </c>
      <c r="AK2883" s="43" t="e">
        <f>_xll.qlIndexFixing($AA$6,$AE2883,TRUE,trigger)</f>
        <v>#NUM!</v>
      </c>
      <c r="AL2883" s="45" t="e">
        <f t="shared" si="60"/>
        <v>#NUM!</v>
      </c>
    </row>
    <row r="2884" spans="30:38" x14ac:dyDescent="0.2">
      <c r="AD2884" s="122" t="s">
        <v>88</v>
      </c>
      <c r="AE2884" s="40">
        <f>_xll.qlInterestRateIndexFixingDate($AA$21,AF2884)</f>
        <v>59621</v>
      </c>
      <c r="AF2884" s="40">
        <f>_xll.qlCalendarAdvance(calendar,$AF2883,AD2884,,,trigger)</f>
        <v>59623</v>
      </c>
      <c r="AG2884" s="40">
        <f>_xll.qlInterestRateIndexMaturity($AA$21,AF2884,)</f>
        <v>59715</v>
      </c>
      <c r="AH2884" s="43" t="e">
        <f>_xll.qlTenorBasisValue(TenorBasis3M,AF2884,_xll.ohTrigger(trigger,$AA$36))</f>
        <v>#NUM!</v>
      </c>
      <c r="AI2884" s="90" t="e">
        <f>_xll.qlTenorBasisForwardRate(TenorBasis3M,AF2884,_xll.ohTrigger(trigger,$AA$36))</f>
        <v>#NUM!</v>
      </c>
      <c r="AJ2884" s="90">
        <f>_xll.qlIndexFixing($AA$21,$AE2884,TRUE,_xll.ohTrigger(trigger))</f>
        <v>1.1387369639109754E-2</v>
      </c>
      <c r="AK2884" s="43" t="e">
        <f>_xll.qlIndexFixing($AA$6,$AE2884,TRUE,trigger)</f>
        <v>#NUM!</v>
      </c>
      <c r="AL2884" s="45" t="e">
        <f t="shared" ref="AL2884:AL2947" si="61">(AJ2884-AK2884)*10000</f>
        <v>#NUM!</v>
      </c>
    </row>
    <row r="2885" spans="30:38" x14ac:dyDescent="0.2">
      <c r="AD2885" s="122" t="s">
        <v>88</v>
      </c>
      <c r="AE2885" s="40">
        <f>_xll.qlInterestRateIndexFixingDate($AA$21,AF2885)</f>
        <v>59628</v>
      </c>
      <c r="AF2885" s="40">
        <f>_xll.qlCalendarAdvance(calendar,$AF2884,AD2885,,,trigger)</f>
        <v>59630</v>
      </c>
      <c r="AG2885" s="40">
        <f>_xll.qlInterestRateIndexMaturity($AA$21,AF2885,)</f>
        <v>59721</v>
      </c>
      <c r="AH2885" s="43" t="e">
        <f>_xll.qlTenorBasisValue(TenorBasis3M,AF2885,_xll.ohTrigger(trigger,$AA$36))</f>
        <v>#NUM!</v>
      </c>
      <c r="AI2885" s="90" t="e">
        <f>_xll.qlTenorBasisForwardRate(TenorBasis3M,AF2885,_xll.ohTrigger(trigger,$AA$36))</f>
        <v>#NUM!</v>
      </c>
      <c r="AJ2885" s="90">
        <f>_xll.qlIndexFixing($AA$21,$AE2885,TRUE,_xll.ohTrigger(trigger))</f>
        <v>1.1389432347743457E-2</v>
      </c>
      <c r="AK2885" s="43" t="e">
        <f>_xll.qlIndexFixing($AA$6,$AE2885,TRUE,trigger)</f>
        <v>#NUM!</v>
      </c>
      <c r="AL2885" s="45" t="e">
        <f t="shared" si="61"/>
        <v>#NUM!</v>
      </c>
    </row>
    <row r="2886" spans="30:38" x14ac:dyDescent="0.2">
      <c r="AD2886" s="122" t="s">
        <v>88</v>
      </c>
      <c r="AE2886" s="40">
        <f>_xll.qlInterestRateIndexFixingDate($AA$21,AF2886)</f>
        <v>59635</v>
      </c>
      <c r="AF2886" s="40">
        <f>_xll.qlCalendarAdvance(calendar,$AF2885,AD2886,,,trigger)</f>
        <v>59637</v>
      </c>
      <c r="AG2886" s="40">
        <f>_xll.qlInterestRateIndexMaturity($AA$21,AF2886,)</f>
        <v>59728</v>
      </c>
      <c r="AH2886" s="43" t="e">
        <f>_xll.qlTenorBasisValue(TenorBasis3M,AF2886,_xll.ohTrigger(trigger,$AA$36))</f>
        <v>#NUM!</v>
      </c>
      <c r="AI2886" s="90" t="e">
        <f>_xll.qlTenorBasisForwardRate(TenorBasis3M,AF2886,_xll.ohTrigger(trigger,$AA$36))</f>
        <v>#NUM!</v>
      </c>
      <c r="AJ2886" s="90">
        <f>_xll.qlIndexFixing($AA$21,$AE2886,TRUE,_xll.ohTrigger(trigger))</f>
        <v>1.1391889338343003E-2</v>
      </c>
      <c r="AK2886" s="43" t="e">
        <f>_xll.qlIndexFixing($AA$6,$AE2886,TRUE,trigger)</f>
        <v>#NUM!</v>
      </c>
      <c r="AL2886" s="45" t="e">
        <f t="shared" si="61"/>
        <v>#NUM!</v>
      </c>
    </row>
    <row r="2887" spans="30:38" x14ac:dyDescent="0.2">
      <c r="AD2887" s="122" t="s">
        <v>88</v>
      </c>
      <c r="AE2887" s="40">
        <f>_xll.qlInterestRateIndexFixingDate($AA$21,AF2887)</f>
        <v>59638</v>
      </c>
      <c r="AF2887" s="40">
        <f>_xll.qlCalendarAdvance(calendar,$AF2886,AD2887,,,trigger)</f>
        <v>59644</v>
      </c>
      <c r="AG2887" s="40">
        <f>_xll.qlInterestRateIndexMaturity($AA$21,AF2887,)</f>
        <v>59735</v>
      </c>
      <c r="AH2887" s="43" t="e">
        <f>_xll.qlTenorBasisValue(TenorBasis3M,AF2887,_xll.ohTrigger(trigger,$AA$36))</f>
        <v>#NUM!</v>
      </c>
      <c r="AI2887" s="90" t="e">
        <f>_xll.qlTenorBasisForwardRate(TenorBasis3M,AF2887,_xll.ohTrigger(trigger,$AA$36))</f>
        <v>#NUM!</v>
      </c>
      <c r="AJ2887" s="90">
        <f>_xll.qlIndexFixing($AA$21,$AE2887,TRUE,_xll.ohTrigger(trigger))</f>
        <v>1.1394383301609237E-2</v>
      </c>
      <c r="AK2887" s="43" t="e">
        <f>_xll.qlIndexFixing($AA$6,$AE2887,TRUE,trigger)</f>
        <v>#NUM!</v>
      </c>
      <c r="AL2887" s="45" t="e">
        <f t="shared" si="61"/>
        <v>#NUM!</v>
      </c>
    </row>
    <row r="2888" spans="30:38" x14ac:dyDescent="0.2">
      <c r="AD2888" s="122" t="s">
        <v>88</v>
      </c>
      <c r="AE2888" s="40">
        <f>_xll.qlInterestRateIndexFixingDate($AA$21,AF2888)</f>
        <v>59649</v>
      </c>
      <c r="AF2888" s="40">
        <f>_xll.qlCalendarAdvance(calendar,$AF2887,AD2888,,,trigger)</f>
        <v>59651</v>
      </c>
      <c r="AG2888" s="40">
        <f>_xll.qlInterestRateIndexMaturity($AA$21,AF2888,)</f>
        <v>59742</v>
      </c>
      <c r="AH2888" s="43" t="e">
        <f>_xll.qlTenorBasisValue(TenorBasis3M,AF2888,_xll.ohTrigger(trigger,$AA$36))</f>
        <v>#NUM!</v>
      </c>
      <c r="AI2888" s="90" t="e">
        <f>_xll.qlTenorBasisForwardRate(TenorBasis3M,AF2888,_xll.ohTrigger(trigger,$AA$36))</f>
        <v>#NUM!</v>
      </c>
      <c r="AJ2888" s="90">
        <f>_xll.qlIndexFixing($AA$21,$AE2888,TRUE,_xll.ohTrigger(trigger))</f>
        <v>1.1396914237612429E-2</v>
      </c>
      <c r="AK2888" s="43" t="e">
        <f>_xll.qlIndexFixing($AA$6,$AE2888,TRUE,trigger)</f>
        <v>#NUM!</v>
      </c>
      <c r="AL2888" s="45" t="e">
        <f t="shared" si="61"/>
        <v>#NUM!</v>
      </c>
    </row>
    <row r="2889" spans="30:38" x14ac:dyDescent="0.2">
      <c r="AD2889" s="122" t="s">
        <v>88</v>
      </c>
      <c r="AE2889" s="40">
        <f>_xll.qlInterestRateIndexFixingDate($AA$21,AF2889)</f>
        <v>59653</v>
      </c>
      <c r="AF2889" s="40">
        <f>_xll.qlCalendarAdvance(calendar,$AF2888,AD2889,,,trigger)</f>
        <v>59658</v>
      </c>
      <c r="AG2889" s="40">
        <f>_xll.qlInterestRateIndexMaturity($AA$21,AF2889,)</f>
        <v>59750</v>
      </c>
      <c r="AH2889" s="43" t="e">
        <f>_xll.qlTenorBasisValue(TenorBasis3M,AF2889,_xll.ohTrigger(trigger,$AA$36))</f>
        <v>#NUM!</v>
      </c>
      <c r="AI2889" s="90" t="e">
        <f>_xll.qlTenorBasisForwardRate(TenorBasis3M,AF2889,_xll.ohTrigger(trigger,$AA$36))</f>
        <v>#NUM!</v>
      </c>
      <c r="AJ2889" s="90">
        <f>_xll.qlIndexFixing($AA$21,$AE2889,TRUE,_xll.ohTrigger(trigger))</f>
        <v>1.139985305485087E-2</v>
      </c>
      <c r="AK2889" s="43" t="e">
        <f>_xll.qlIndexFixing($AA$6,$AE2889,TRUE,trigger)</f>
        <v>#NUM!</v>
      </c>
      <c r="AL2889" s="45" t="e">
        <f t="shared" si="61"/>
        <v>#NUM!</v>
      </c>
    </row>
    <row r="2890" spans="30:38" x14ac:dyDescent="0.2">
      <c r="AD2890" s="122" t="s">
        <v>88</v>
      </c>
      <c r="AE2890" s="40">
        <f>_xll.qlInterestRateIndexFixingDate($AA$21,AF2890)</f>
        <v>59663</v>
      </c>
      <c r="AF2890" s="40">
        <f>_xll.qlCalendarAdvance(calendar,$AF2889,AD2890,,,trigger)</f>
        <v>59665</v>
      </c>
      <c r="AG2890" s="40">
        <f>_xll.qlInterestRateIndexMaturity($AA$21,AF2890,)</f>
        <v>59757</v>
      </c>
      <c r="AH2890" s="43" t="e">
        <f>_xll.qlTenorBasisValue(TenorBasis3M,AF2890,_xll.ohTrigger(trigger,$AA$36))</f>
        <v>#NUM!</v>
      </c>
      <c r="AI2890" s="90" t="e">
        <f>_xll.qlTenorBasisForwardRate(TenorBasis3M,AF2890,_xll.ohTrigger(trigger,$AA$36))</f>
        <v>#NUM!</v>
      </c>
      <c r="AJ2890" s="90">
        <f>_xll.qlIndexFixing($AA$21,$AE2890,TRUE,_xll.ohTrigger(trigger))</f>
        <v>1.1402460659928821E-2</v>
      </c>
      <c r="AK2890" s="43" t="e">
        <f>_xll.qlIndexFixing($AA$6,$AE2890,TRUE,trigger)</f>
        <v>#NUM!</v>
      </c>
      <c r="AL2890" s="45" t="e">
        <f t="shared" si="61"/>
        <v>#NUM!</v>
      </c>
    </row>
    <row r="2891" spans="30:38" x14ac:dyDescent="0.2">
      <c r="AD2891" s="122" t="s">
        <v>88</v>
      </c>
      <c r="AE2891" s="40">
        <f>_xll.qlInterestRateIndexFixingDate($AA$21,AF2891)</f>
        <v>59670</v>
      </c>
      <c r="AF2891" s="40">
        <f>_xll.qlCalendarAdvance(calendar,$AF2890,AD2891,,,trigger)</f>
        <v>59672</v>
      </c>
      <c r="AG2891" s="40">
        <f>_xll.qlInterestRateIndexMaturity($AA$21,AF2891,)</f>
        <v>59764</v>
      </c>
      <c r="AH2891" s="43" t="e">
        <f>_xll.qlTenorBasisValue(TenorBasis3M,AF2891,_xll.ohTrigger(trigger,$AA$36))</f>
        <v>#NUM!</v>
      </c>
      <c r="AI2891" s="90" t="e">
        <f>_xll.qlTenorBasisForwardRate(TenorBasis3M,AF2891,_xll.ohTrigger(trigger,$AA$36))</f>
        <v>#NUM!</v>
      </c>
      <c r="AJ2891" s="90">
        <f>_xll.qlIndexFixing($AA$21,$AE2891,TRUE,_xll.ohTrigger(trigger))</f>
        <v>1.1405105239153125E-2</v>
      </c>
      <c r="AK2891" s="43" t="e">
        <f>_xll.qlIndexFixing($AA$6,$AE2891,TRUE,trigger)</f>
        <v>#NUM!</v>
      </c>
      <c r="AL2891" s="45" t="e">
        <f t="shared" si="61"/>
        <v>#NUM!</v>
      </c>
    </row>
    <row r="2892" spans="30:38" x14ac:dyDescent="0.2">
      <c r="AD2892" s="122" t="s">
        <v>88</v>
      </c>
      <c r="AE2892" s="40">
        <f>_xll.qlInterestRateIndexFixingDate($AA$21,AF2892)</f>
        <v>59677</v>
      </c>
      <c r="AF2892" s="40">
        <f>_xll.qlCalendarAdvance(calendar,$AF2891,AD2892,,,trigger)</f>
        <v>59679</v>
      </c>
      <c r="AG2892" s="40">
        <f>_xll.qlInterestRateIndexMaturity($AA$21,AF2892,)</f>
        <v>59771</v>
      </c>
      <c r="AH2892" s="43" t="e">
        <f>_xll.qlTenorBasisValue(TenorBasis3M,AF2892,_xll.ohTrigger(trigger,$AA$36))</f>
        <v>#NUM!</v>
      </c>
      <c r="AI2892" s="90" t="e">
        <f>_xll.qlTenorBasisForwardRate(TenorBasis3M,AF2892,_xll.ohTrigger(trigger,$AA$36))</f>
        <v>#NUM!</v>
      </c>
      <c r="AJ2892" s="90">
        <f>_xll.qlIndexFixing($AA$21,$AE2892,TRUE,_xll.ohTrigger(trigger))</f>
        <v>1.1407786792597638E-2</v>
      </c>
      <c r="AK2892" s="43" t="e">
        <f>_xll.qlIndexFixing($AA$6,$AE2892,TRUE,trigger)</f>
        <v>#NUM!</v>
      </c>
      <c r="AL2892" s="45" t="e">
        <f t="shared" si="61"/>
        <v>#NUM!</v>
      </c>
    </row>
    <row r="2893" spans="30:38" x14ac:dyDescent="0.2">
      <c r="AD2893" s="122" t="s">
        <v>88</v>
      </c>
      <c r="AE2893" s="40">
        <f>_xll.qlInterestRateIndexFixingDate($AA$21,AF2893)</f>
        <v>59684</v>
      </c>
      <c r="AF2893" s="40">
        <f>_xll.qlCalendarAdvance(calendar,$AF2892,AD2893,,,trigger)</f>
        <v>59686</v>
      </c>
      <c r="AG2893" s="40">
        <f>_xll.qlInterestRateIndexMaturity($AA$21,AF2893,)</f>
        <v>59778</v>
      </c>
      <c r="AH2893" s="43" t="e">
        <f>_xll.qlTenorBasisValue(TenorBasis3M,AF2893,_xll.ohTrigger(trigger,$AA$36))</f>
        <v>#NUM!</v>
      </c>
      <c r="AI2893" s="90" t="e">
        <f>_xll.qlTenorBasisForwardRate(TenorBasis3M,AF2893,_xll.ohTrigger(trigger,$AA$36))</f>
        <v>#NUM!</v>
      </c>
      <c r="AJ2893" s="90">
        <f>_xll.qlIndexFixing($AA$21,$AE2893,TRUE,_xll.ohTrigger(trigger))</f>
        <v>1.1410505320339687E-2</v>
      </c>
      <c r="AK2893" s="43" t="e">
        <f>_xll.qlIndexFixing($AA$6,$AE2893,TRUE,trigger)</f>
        <v>#NUM!</v>
      </c>
      <c r="AL2893" s="45" t="e">
        <f t="shared" si="61"/>
        <v>#NUM!</v>
      </c>
    </row>
    <row r="2894" spans="30:38" x14ac:dyDescent="0.2">
      <c r="AD2894" s="122" t="s">
        <v>88</v>
      </c>
      <c r="AE2894" s="40">
        <f>_xll.qlInterestRateIndexFixingDate($AA$21,AF2894)</f>
        <v>59691</v>
      </c>
      <c r="AF2894" s="40">
        <f>_xll.qlCalendarAdvance(calendar,$AF2893,AD2894,,,trigger)</f>
        <v>59693</v>
      </c>
      <c r="AG2894" s="40">
        <f>_xll.qlInterestRateIndexMaturity($AA$21,AF2894,)</f>
        <v>59785</v>
      </c>
      <c r="AH2894" s="43" t="e">
        <f>_xll.qlTenorBasisValue(TenorBasis3M,AF2894,_xll.ohTrigger(trigger,$AA$36))</f>
        <v>#NUM!</v>
      </c>
      <c r="AI2894" s="90" t="e">
        <f>_xll.qlTenorBasisForwardRate(TenorBasis3M,AF2894,_xll.ohTrigger(trigger,$AA$36))</f>
        <v>#NUM!</v>
      </c>
      <c r="AJ2894" s="90">
        <f>_xll.qlIndexFixing($AA$21,$AE2894,TRUE,_xll.ohTrigger(trigger))</f>
        <v>1.1413260822454864E-2</v>
      </c>
      <c r="AK2894" s="43" t="e">
        <f>_xll.qlIndexFixing($AA$6,$AE2894,TRUE,trigger)</f>
        <v>#NUM!</v>
      </c>
      <c r="AL2894" s="45" t="e">
        <f t="shared" si="61"/>
        <v>#NUM!</v>
      </c>
    </row>
    <row r="2895" spans="30:38" x14ac:dyDescent="0.2">
      <c r="AD2895" s="122" t="s">
        <v>88</v>
      </c>
      <c r="AE2895" s="40">
        <f>_xll.qlInterestRateIndexFixingDate($AA$21,AF2895)</f>
        <v>59698</v>
      </c>
      <c r="AF2895" s="40">
        <f>_xll.qlCalendarAdvance(calendar,$AF2894,AD2895,,,trigger)</f>
        <v>59700</v>
      </c>
      <c r="AG2895" s="40">
        <f>_xll.qlInterestRateIndexMaturity($AA$21,AF2895,)</f>
        <v>59792</v>
      </c>
      <c r="AH2895" s="43" t="e">
        <f>_xll.qlTenorBasisValue(TenorBasis3M,AF2895,_xll.ohTrigger(trigger,$AA$36))</f>
        <v>#NUM!</v>
      </c>
      <c r="AI2895" s="90" t="e">
        <f>_xll.qlTenorBasisForwardRate(TenorBasis3M,AF2895,_xll.ohTrigger(trigger,$AA$36))</f>
        <v>#NUM!</v>
      </c>
      <c r="AJ2895" s="90">
        <f>_xll.qlIndexFixing($AA$21,$AE2895,TRUE,_xll.ohTrigger(trigger))</f>
        <v>1.1416053299019629E-2</v>
      </c>
      <c r="AK2895" s="43" t="e">
        <f>_xll.qlIndexFixing($AA$6,$AE2895,TRUE,trigger)</f>
        <v>#NUM!</v>
      </c>
      <c r="AL2895" s="45" t="e">
        <f t="shared" si="61"/>
        <v>#NUM!</v>
      </c>
    </row>
    <row r="2896" spans="30:38" x14ac:dyDescent="0.2">
      <c r="AD2896" s="122" t="s">
        <v>88</v>
      </c>
      <c r="AE2896" s="40">
        <f>_xll.qlInterestRateIndexFixingDate($AA$21,AF2896)</f>
        <v>59705</v>
      </c>
      <c r="AF2896" s="40">
        <f>_xll.qlCalendarAdvance(calendar,$AF2895,AD2896,,,trigger)</f>
        <v>59707</v>
      </c>
      <c r="AG2896" s="40">
        <f>_xll.qlInterestRateIndexMaturity($AA$21,AF2896,)</f>
        <v>59799</v>
      </c>
      <c r="AH2896" s="43" t="e">
        <f>_xll.qlTenorBasisValue(TenorBasis3M,AF2896,_xll.ohTrigger(trigger,$AA$36))</f>
        <v>#NUM!</v>
      </c>
      <c r="AI2896" s="90" t="e">
        <f>_xll.qlTenorBasisForwardRate(TenorBasis3M,AF2896,_xll.ohTrigger(trigger,$AA$36))</f>
        <v>#NUM!</v>
      </c>
      <c r="AJ2896" s="90">
        <f>_xll.qlIndexFixing($AA$21,$AE2896,TRUE,_xll.ohTrigger(trigger))</f>
        <v>1.1418882750116528E-2</v>
      </c>
      <c r="AK2896" s="43" t="e">
        <f>_xll.qlIndexFixing($AA$6,$AE2896,TRUE,trigger)</f>
        <v>#NUM!</v>
      </c>
      <c r="AL2896" s="45" t="e">
        <f t="shared" si="61"/>
        <v>#NUM!</v>
      </c>
    </row>
    <row r="2897" spans="30:38" x14ac:dyDescent="0.2">
      <c r="AD2897" s="122" t="s">
        <v>88</v>
      </c>
      <c r="AE2897" s="40">
        <f>_xll.qlInterestRateIndexFixingDate($AA$21,AF2897)</f>
        <v>59712</v>
      </c>
      <c r="AF2897" s="40">
        <f>_xll.qlCalendarAdvance(calendar,$AF2896,AD2897,,,trigger)</f>
        <v>59714</v>
      </c>
      <c r="AG2897" s="40">
        <f>_xll.qlInterestRateIndexMaturity($AA$21,AF2897,)</f>
        <v>59806</v>
      </c>
      <c r="AH2897" s="43" t="e">
        <f>_xll.qlTenorBasisValue(TenorBasis3M,AF2897,_xll.ohTrigger(trigger,$AA$36))</f>
        <v>#NUM!</v>
      </c>
      <c r="AI2897" s="90" t="e">
        <f>_xll.qlTenorBasisForwardRate(TenorBasis3M,AF2897,_xll.ohTrigger(trigger,$AA$36))</f>
        <v>#NUM!</v>
      </c>
      <c r="AJ2897" s="90">
        <f>_xll.qlIndexFixing($AA$21,$AE2897,TRUE,_xll.ohTrigger(trigger))</f>
        <v>1.1421749175823755E-2</v>
      </c>
      <c r="AK2897" s="43" t="e">
        <f>_xll.qlIndexFixing($AA$6,$AE2897,TRUE,trigger)</f>
        <v>#NUM!</v>
      </c>
      <c r="AL2897" s="45" t="e">
        <f t="shared" si="61"/>
        <v>#NUM!</v>
      </c>
    </row>
    <row r="2898" spans="30:38" x14ac:dyDescent="0.2">
      <c r="AD2898" s="122" t="s">
        <v>88</v>
      </c>
      <c r="AE2898" s="40">
        <f>_xll.qlInterestRateIndexFixingDate($AA$21,AF2898)</f>
        <v>59719</v>
      </c>
      <c r="AF2898" s="40">
        <f>_xll.qlCalendarAdvance(calendar,$AF2897,AD2898,,,trigger)</f>
        <v>59721</v>
      </c>
      <c r="AG2898" s="40">
        <f>_xll.qlInterestRateIndexMaturity($AA$21,AF2898,)</f>
        <v>59813</v>
      </c>
      <c r="AH2898" s="43" t="e">
        <f>_xll.qlTenorBasisValue(TenorBasis3M,AF2898,_xll.ohTrigger(trigger,$AA$36))</f>
        <v>#NUM!</v>
      </c>
      <c r="AI2898" s="90" t="e">
        <f>_xll.qlTenorBasisForwardRate(TenorBasis3M,AF2898,_xll.ohTrigger(trigger,$AA$36))</f>
        <v>#NUM!</v>
      </c>
      <c r="AJ2898" s="90">
        <f>_xll.qlIndexFixing($AA$21,$AE2898,TRUE,_xll.ohTrigger(trigger))</f>
        <v>1.142465257622125E-2</v>
      </c>
      <c r="AK2898" s="43" t="e">
        <f>_xll.qlIndexFixing($AA$6,$AE2898,TRUE,trigger)</f>
        <v>#NUM!</v>
      </c>
      <c r="AL2898" s="45" t="e">
        <f t="shared" si="61"/>
        <v>#NUM!</v>
      </c>
    </row>
    <row r="2899" spans="30:38" x14ac:dyDescent="0.2">
      <c r="AD2899" s="122" t="s">
        <v>88</v>
      </c>
      <c r="AE2899" s="40">
        <f>_xll.qlInterestRateIndexFixingDate($AA$21,AF2899)</f>
        <v>59726</v>
      </c>
      <c r="AF2899" s="40">
        <f>_xll.qlCalendarAdvance(calendar,$AF2898,AD2899,,,trigger)</f>
        <v>59728</v>
      </c>
      <c r="AG2899" s="40">
        <f>_xll.qlInterestRateIndexMaturity($AA$21,AF2899,)</f>
        <v>59820</v>
      </c>
      <c r="AH2899" s="43" t="e">
        <f>_xll.qlTenorBasisValue(TenorBasis3M,AF2899,_xll.ohTrigger(trigger,$AA$36))</f>
        <v>#NUM!</v>
      </c>
      <c r="AI2899" s="90" t="e">
        <f>_xll.qlTenorBasisForwardRate(TenorBasis3M,AF2899,_xll.ohTrigger(trigger,$AA$36))</f>
        <v>#NUM!</v>
      </c>
      <c r="AJ2899" s="90">
        <f>_xll.qlIndexFixing($AA$21,$AE2899,TRUE,_xll.ohTrigger(trigger))</f>
        <v>1.142759295139242E-2</v>
      </c>
      <c r="AK2899" s="43" t="e">
        <f>_xll.qlIndexFixing($AA$6,$AE2899,TRUE,trigger)</f>
        <v>#NUM!</v>
      </c>
      <c r="AL2899" s="45" t="e">
        <f t="shared" si="61"/>
        <v>#NUM!</v>
      </c>
    </row>
    <row r="2900" spans="30:38" x14ac:dyDescent="0.2">
      <c r="AD2900" s="122" t="s">
        <v>88</v>
      </c>
      <c r="AE2900" s="40">
        <f>_xll.qlInterestRateIndexFixingDate($AA$21,AF2900)</f>
        <v>59733</v>
      </c>
      <c r="AF2900" s="40">
        <f>_xll.qlCalendarAdvance(calendar,$AF2899,AD2900,,,trigger)</f>
        <v>59735</v>
      </c>
      <c r="AG2900" s="40">
        <f>_xll.qlInterestRateIndexMaturity($AA$21,AF2900,)</f>
        <v>59827</v>
      </c>
      <c r="AH2900" s="43" t="e">
        <f>_xll.qlTenorBasisValue(TenorBasis3M,AF2900,_xll.ohTrigger(trigger,$AA$36))</f>
        <v>#NUM!</v>
      </c>
      <c r="AI2900" s="90" t="e">
        <f>_xll.qlTenorBasisForwardRate(TenorBasis3M,AF2900,_xll.ohTrigger(trigger,$AA$36))</f>
        <v>#NUM!</v>
      </c>
      <c r="AJ2900" s="90">
        <f>_xll.qlIndexFixing($AA$21,$AE2900,TRUE,_xll.ohTrigger(trigger))</f>
        <v>1.1430570301419812E-2</v>
      </c>
      <c r="AK2900" s="43" t="e">
        <f>_xll.qlIndexFixing($AA$6,$AE2900,TRUE,trigger)</f>
        <v>#NUM!</v>
      </c>
      <c r="AL2900" s="45" t="e">
        <f t="shared" si="61"/>
        <v>#NUM!</v>
      </c>
    </row>
    <row r="2901" spans="30:38" x14ac:dyDescent="0.2">
      <c r="AD2901" s="122" t="s">
        <v>88</v>
      </c>
      <c r="AE2901" s="40">
        <f>_xll.qlInterestRateIndexFixingDate($AA$21,AF2901)</f>
        <v>59740</v>
      </c>
      <c r="AF2901" s="40">
        <f>_xll.qlCalendarAdvance(calendar,$AF2900,AD2901,,,trigger)</f>
        <v>59742</v>
      </c>
      <c r="AG2901" s="40">
        <f>_xll.qlInterestRateIndexMaturity($AA$21,AF2901,)</f>
        <v>59834</v>
      </c>
      <c r="AH2901" s="43" t="e">
        <f>_xll.qlTenorBasisValue(TenorBasis3M,AF2901,_xll.ohTrigger(trigger,$AA$36))</f>
        <v>#NUM!</v>
      </c>
      <c r="AI2901" s="90" t="e">
        <f>_xll.qlTenorBasisForwardRate(TenorBasis3M,AF2901,_xll.ohTrigger(trigger,$AA$36))</f>
        <v>#NUM!</v>
      </c>
      <c r="AJ2901" s="90">
        <f>_xll.qlIndexFixing($AA$21,$AE2901,TRUE,_xll.ohTrigger(trigger))</f>
        <v>1.1433584626388573E-2</v>
      </c>
      <c r="AK2901" s="43" t="e">
        <f>_xll.qlIndexFixing($AA$6,$AE2901,TRUE,trigger)</f>
        <v>#NUM!</v>
      </c>
      <c r="AL2901" s="45" t="e">
        <f t="shared" si="61"/>
        <v>#NUM!</v>
      </c>
    </row>
    <row r="2902" spans="30:38" x14ac:dyDescent="0.2">
      <c r="AD2902" s="122" t="s">
        <v>88</v>
      </c>
      <c r="AE2902" s="40">
        <f>_xll.qlInterestRateIndexFixingDate($AA$21,AF2902)</f>
        <v>59747</v>
      </c>
      <c r="AF2902" s="40">
        <f>_xll.qlCalendarAdvance(calendar,$AF2901,AD2902,,,trigger)</f>
        <v>59749</v>
      </c>
      <c r="AG2902" s="40">
        <f>_xll.qlInterestRateIndexMaturity($AA$21,AF2902,)</f>
        <v>59841</v>
      </c>
      <c r="AH2902" s="43" t="e">
        <f>_xll.qlTenorBasisValue(TenorBasis3M,AF2902,_xll.ohTrigger(trigger,$AA$36))</f>
        <v>#NUM!</v>
      </c>
      <c r="AI2902" s="90" t="e">
        <f>_xll.qlTenorBasisForwardRate(TenorBasis3M,AF2902,_xll.ohTrigger(trigger,$AA$36))</f>
        <v>#NUM!</v>
      </c>
      <c r="AJ2902" s="90">
        <f>_xll.qlIndexFixing($AA$21,$AE2902,TRUE,_xll.ohTrigger(trigger))</f>
        <v>1.1436635926381247E-2</v>
      </c>
      <c r="AK2902" s="43" t="e">
        <f>_xll.qlIndexFixing($AA$6,$AE2902,TRUE,trigger)</f>
        <v>#NUM!</v>
      </c>
      <c r="AL2902" s="45" t="e">
        <f t="shared" si="61"/>
        <v>#NUM!</v>
      </c>
    </row>
    <row r="2903" spans="30:38" x14ac:dyDescent="0.2">
      <c r="AD2903" s="122" t="s">
        <v>88</v>
      </c>
      <c r="AE2903" s="40">
        <f>_xll.qlInterestRateIndexFixingDate($AA$21,AF2903)</f>
        <v>59754</v>
      </c>
      <c r="AF2903" s="40">
        <f>_xll.qlCalendarAdvance(calendar,$AF2902,AD2903,,,trigger)</f>
        <v>59756</v>
      </c>
      <c r="AG2903" s="40">
        <f>_xll.qlInterestRateIndexMaturity($AA$21,AF2903,)</f>
        <v>59848</v>
      </c>
      <c r="AH2903" s="43" t="e">
        <f>_xll.qlTenorBasisValue(TenorBasis3M,AF2903,_xll.ohTrigger(trigger,$AA$36))</f>
        <v>#NUM!</v>
      </c>
      <c r="AI2903" s="90" t="e">
        <f>_xll.qlTenorBasisForwardRate(TenorBasis3M,AF2903,_xll.ohTrigger(trigger,$AA$36))</f>
        <v>#NUM!</v>
      </c>
      <c r="AJ2903" s="90">
        <f>_xll.qlIndexFixing($AA$21,$AE2903,TRUE,_xll.ohTrigger(trigger))</f>
        <v>1.1439724201486458E-2</v>
      </c>
      <c r="AK2903" s="43" t="e">
        <f>_xll.qlIndexFixing($AA$6,$AE2903,TRUE,trigger)</f>
        <v>#NUM!</v>
      </c>
      <c r="AL2903" s="45" t="e">
        <f t="shared" si="61"/>
        <v>#NUM!</v>
      </c>
    </row>
    <row r="2904" spans="30:38" x14ac:dyDescent="0.2">
      <c r="AD2904" s="122" t="s">
        <v>88</v>
      </c>
      <c r="AE2904" s="40">
        <f>_xll.qlInterestRateIndexFixingDate($AA$21,AF2904)</f>
        <v>59761</v>
      </c>
      <c r="AF2904" s="40">
        <f>_xll.qlCalendarAdvance(calendar,$AF2903,AD2904,,,trigger)</f>
        <v>59763</v>
      </c>
      <c r="AG2904" s="40">
        <f>_xll.qlInterestRateIndexMaturity($AA$21,AF2904,)</f>
        <v>59855</v>
      </c>
      <c r="AH2904" s="43" t="e">
        <f>_xll.qlTenorBasisValue(TenorBasis3M,AF2904,_xll.ohTrigger(trigger,$AA$36))</f>
        <v>#NUM!</v>
      </c>
      <c r="AI2904" s="90" t="e">
        <f>_xll.qlTenorBasisForwardRate(TenorBasis3M,AF2904,_xll.ohTrigger(trigger,$AA$36))</f>
        <v>#NUM!</v>
      </c>
      <c r="AJ2904" s="90">
        <f>_xll.qlIndexFixing($AA$21,$AE2904,TRUE,_xll.ohTrigger(trigger))</f>
        <v>1.144284945179283E-2</v>
      </c>
      <c r="AK2904" s="43" t="e">
        <f>_xll.qlIndexFixing($AA$6,$AE2904,TRUE,trigger)</f>
        <v>#NUM!</v>
      </c>
      <c r="AL2904" s="45" t="e">
        <f t="shared" si="61"/>
        <v>#NUM!</v>
      </c>
    </row>
    <row r="2905" spans="30:38" x14ac:dyDescent="0.2">
      <c r="AD2905" s="122" t="s">
        <v>88</v>
      </c>
      <c r="AE2905" s="40">
        <f>_xll.qlInterestRateIndexFixingDate($AA$21,AF2905)</f>
        <v>59768</v>
      </c>
      <c r="AF2905" s="40">
        <f>_xll.qlCalendarAdvance(calendar,$AF2904,AD2905,,,trigger)</f>
        <v>59770</v>
      </c>
      <c r="AG2905" s="40">
        <f>_xll.qlInterestRateIndexMaturity($AA$21,AF2905,)</f>
        <v>59862</v>
      </c>
      <c r="AH2905" s="43" t="e">
        <f>_xll.qlTenorBasisValue(TenorBasis3M,AF2905,_xll.ohTrigger(trigger,$AA$36))</f>
        <v>#NUM!</v>
      </c>
      <c r="AI2905" s="90" t="e">
        <f>_xll.qlTenorBasisForwardRate(TenorBasis3M,AF2905,_xll.ohTrigger(trigger,$AA$36))</f>
        <v>#NUM!</v>
      </c>
      <c r="AJ2905" s="90">
        <f>_xll.qlIndexFixing($AA$21,$AE2905,TRUE,_xll.ohTrigger(trigger))</f>
        <v>1.1446011677385513E-2</v>
      </c>
      <c r="AK2905" s="43" t="e">
        <f>_xll.qlIndexFixing($AA$6,$AE2905,TRUE,trigger)</f>
        <v>#NUM!</v>
      </c>
      <c r="AL2905" s="45" t="e">
        <f t="shared" si="61"/>
        <v>#NUM!</v>
      </c>
    </row>
    <row r="2906" spans="30:38" x14ac:dyDescent="0.2">
      <c r="AD2906" s="122" t="s">
        <v>88</v>
      </c>
      <c r="AE2906" s="40">
        <f>_xll.qlInterestRateIndexFixingDate($AA$21,AF2906)</f>
        <v>59775</v>
      </c>
      <c r="AF2906" s="40">
        <f>_xll.qlCalendarAdvance(calendar,$AF2905,AD2906,,,trigger)</f>
        <v>59777</v>
      </c>
      <c r="AG2906" s="40">
        <f>_xll.qlInterestRateIndexMaturity($AA$21,AF2906,)</f>
        <v>59869</v>
      </c>
      <c r="AH2906" s="43" t="e">
        <f>_xll.qlTenorBasisValue(TenorBasis3M,AF2906,_xll.ohTrigger(trigger,$AA$36))</f>
        <v>#NUM!</v>
      </c>
      <c r="AI2906" s="90" t="e">
        <f>_xll.qlTenorBasisForwardRate(TenorBasis3M,AF2906,_xll.ohTrigger(trigger,$AA$36))</f>
        <v>#NUM!</v>
      </c>
      <c r="AJ2906" s="90">
        <f>_xll.qlIndexFixing($AA$21,$AE2906,TRUE,_xll.ohTrigger(trigger))</f>
        <v>1.1449210878354869E-2</v>
      </c>
      <c r="AK2906" s="43" t="e">
        <f>_xll.qlIndexFixing($AA$6,$AE2906,TRUE,trigger)</f>
        <v>#NUM!</v>
      </c>
      <c r="AL2906" s="45" t="e">
        <f t="shared" si="61"/>
        <v>#NUM!</v>
      </c>
    </row>
    <row r="2907" spans="30:38" x14ac:dyDescent="0.2">
      <c r="AD2907" s="122" t="s">
        <v>88</v>
      </c>
      <c r="AE2907" s="40">
        <f>_xll.qlInterestRateIndexFixingDate($AA$21,AF2907)</f>
        <v>59782</v>
      </c>
      <c r="AF2907" s="40">
        <f>_xll.qlCalendarAdvance(calendar,$AF2906,AD2907,,,trigger)</f>
        <v>59784</v>
      </c>
      <c r="AG2907" s="40">
        <f>_xll.qlInterestRateIndexMaturity($AA$21,AF2907,)</f>
        <v>59875</v>
      </c>
      <c r="AH2907" s="43" t="e">
        <f>_xll.qlTenorBasisValue(TenorBasis3M,AF2907,_xll.ohTrigger(trigger,$AA$36))</f>
        <v>#NUM!</v>
      </c>
      <c r="AI2907" s="90" t="e">
        <f>_xll.qlTenorBasisForwardRate(TenorBasis3M,AF2907,_xll.ohTrigger(trigger,$AA$36))</f>
        <v>#NUM!</v>
      </c>
      <c r="AJ2907" s="90">
        <f>_xll.qlIndexFixing($AA$21,$AE2907,TRUE,_xll.ohTrigger(trigger))</f>
        <v>1.1452026941977465E-2</v>
      </c>
      <c r="AK2907" s="43" t="e">
        <f>_xll.qlIndexFixing($AA$6,$AE2907,TRUE,trigger)</f>
        <v>#NUM!</v>
      </c>
      <c r="AL2907" s="45" t="e">
        <f t="shared" si="61"/>
        <v>#NUM!</v>
      </c>
    </row>
    <row r="2908" spans="30:38" x14ac:dyDescent="0.2">
      <c r="AD2908" s="122" t="s">
        <v>88</v>
      </c>
      <c r="AE2908" s="40">
        <f>_xll.qlInterestRateIndexFixingDate($AA$21,AF2908)</f>
        <v>59789</v>
      </c>
      <c r="AF2908" s="40">
        <f>_xll.qlCalendarAdvance(calendar,$AF2907,AD2908,,,trigger)</f>
        <v>59791</v>
      </c>
      <c r="AG2908" s="40">
        <f>_xll.qlInterestRateIndexMaturity($AA$21,AF2908,)</f>
        <v>59882</v>
      </c>
      <c r="AH2908" s="43" t="e">
        <f>_xll.qlTenorBasisValue(TenorBasis3M,AF2908,_xll.ohTrigger(trigger,$AA$36))</f>
        <v>#NUM!</v>
      </c>
      <c r="AI2908" s="90" t="e">
        <f>_xll.qlTenorBasisForwardRate(TenorBasis3M,AF2908,_xll.ohTrigger(trigger,$AA$36))</f>
        <v>#NUM!</v>
      </c>
      <c r="AJ2908" s="90">
        <f>_xll.qlIndexFixing($AA$21,$AE2908,TRUE,_xll.ohTrigger(trigger))</f>
        <v>1.1455297348953026E-2</v>
      </c>
      <c r="AK2908" s="43" t="e">
        <f>_xll.qlIndexFixing($AA$6,$AE2908,TRUE,trigger)</f>
        <v>#NUM!</v>
      </c>
      <c r="AL2908" s="45" t="e">
        <f t="shared" si="61"/>
        <v>#NUM!</v>
      </c>
    </row>
    <row r="2909" spans="30:38" x14ac:dyDescent="0.2">
      <c r="AD2909" s="122" t="s">
        <v>88</v>
      </c>
      <c r="AE2909" s="40">
        <f>_xll.qlInterestRateIndexFixingDate($AA$21,AF2909)</f>
        <v>59796</v>
      </c>
      <c r="AF2909" s="40">
        <f>_xll.qlCalendarAdvance(calendar,$AF2908,AD2909,,,trigger)</f>
        <v>59798</v>
      </c>
      <c r="AG2909" s="40">
        <f>_xll.qlInterestRateIndexMaturity($AA$21,AF2909,)</f>
        <v>59889</v>
      </c>
      <c r="AH2909" s="43" t="e">
        <f>_xll.qlTenorBasisValue(TenorBasis3M,AF2909,_xll.ohTrigger(trigger,$AA$36))</f>
        <v>#NUM!</v>
      </c>
      <c r="AI2909" s="90" t="e">
        <f>_xll.qlTenorBasisForwardRate(TenorBasis3M,AF2909,_xll.ohTrigger(trigger,$AA$36))</f>
        <v>#NUM!</v>
      </c>
      <c r="AJ2909" s="90">
        <f>_xll.qlIndexFixing($AA$21,$AE2909,TRUE,_xll.ohTrigger(trigger))</f>
        <v>1.1458604730367042E-2</v>
      </c>
      <c r="AK2909" s="43" t="e">
        <f>_xll.qlIndexFixing($AA$6,$AE2909,TRUE,trigger)</f>
        <v>#NUM!</v>
      </c>
      <c r="AL2909" s="45" t="e">
        <f t="shared" si="61"/>
        <v>#NUM!</v>
      </c>
    </row>
    <row r="2910" spans="30:38" x14ac:dyDescent="0.2">
      <c r="AD2910" s="122" t="s">
        <v>88</v>
      </c>
      <c r="AE2910" s="40">
        <f>_xll.qlInterestRateIndexFixingDate($AA$21,AF2910)</f>
        <v>59803</v>
      </c>
      <c r="AF2910" s="40">
        <f>_xll.qlCalendarAdvance(calendar,$AF2909,AD2910,,,trigger)</f>
        <v>59805</v>
      </c>
      <c r="AG2910" s="40">
        <f>_xll.qlInterestRateIndexMaturity($AA$21,AF2910,)</f>
        <v>59897</v>
      </c>
      <c r="AH2910" s="43" t="e">
        <f>_xll.qlTenorBasisValue(TenorBasis3M,AF2910,_xll.ohTrigger(trigger,$AA$36))</f>
        <v>#NUM!</v>
      </c>
      <c r="AI2910" s="90" t="e">
        <f>_xll.qlTenorBasisForwardRate(TenorBasis3M,AF2910,_xll.ohTrigger(trigger,$AA$36))</f>
        <v>#NUM!</v>
      </c>
      <c r="AJ2910" s="90">
        <f>_xll.qlIndexFixing($AA$21,$AE2910,TRUE,_xll.ohTrigger(trigger))</f>
        <v>1.1462377437826266E-2</v>
      </c>
      <c r="AK2910" s="43" t="e">
        <f>_xll.qlIndexFixing($AA$6,$AE2910,TRUE,trigger)</f>
        <v>#NUM!</v>
      </c>
      <c r="AL2910" s="45" t="e">
        <f t="shared" si="61"/>
        <v>#NUM!</v>
      </c>
    </row>
    <row r="2911" spans="30:38" x14ac:dyDescent="0.2">
      <c r="AD2911" s="122" t="s">
        <v>88</v>
      </c>
      <c r="AE2911" s="40">
        <f>_xll.qlInterestRateIndexFixingDate($AA$21,AF2911)</f>
        <v>59810</v>
      </c>
      <c r="AF2911" s="40">
        <f>_xll.qlCalendarAdvance(calendar,$AF2910,AD2911,,,trigger)</f>
        <v>59812</v>
      </c>
      <c r="AG2911" s="40">
        <f>_xll.qlInterestRateIndexMaturity($AA$21,AF2911,)</f>
        <v>59904</v>
      </c>
      <c r="AH2911" s="43" t="e">
        <f>_xll.qlTenorBasisValue(TenorBasis3M,AF2911,_xll.ohTrigger(trigger,$AA$36))</f>
        <v>#NUM!</v>
      </c>
      <c r="AI2911" s="90" t="e">
        <f>_xll.qlTenorBasisForwardRate(TenorBasis3M,AF2911,_xll.ohTrigger(trigger,$AA$36))</f>
        <v>#NUM!</v>
      </c>
      <c r="AJ2911" s="90">
        <f>_xll.qlIndexFixing($AA$21,$AE2911,TRUE,_xll.ohTrigger(trigger))</f>
        <v>1.1465761517058757E-2</v>
      </c>
      <c r="AK2911" s="43" t="e">
        <f>_xll.qlIndexFixing($AA$6,$AE2911,TRUE,trigger)</f>
        <v>#NUM!</v>
      </c>
      <c r="AL2911" s="45" t="e">
        <f t="shared" si="61"/>
        <v>#NUM!</v>
      </c>
    </row>
    <row r="2912" spans="30:38" x14ac:dyDescent="0.2">
      <c r="AD2912" s="122" t="s">
        <v>88</v>
      </c>
      <c r="AE2912" s="40">
        <f>_xll.qlInterestRateIndexFixingDate($AA$21,AF2912)</f>
        <v>59817</v>
      </c>
      <c r="AF2912" s="40">
        <f>_xll.qlCalendarAdvance(calendar,$AF2911,AD2912,,,trigger)</f>
        <v>59819</v>
      </c>
      <c r="AG2912" s="40">
        <f>_xll.qlInterestRateIndexMaturity($AA$21,AF2912,)</f>
        <v>59911</v>
      </c>
      <c r="AH2912" s="43" t="e">
        <f>_xll.qlTenorBasisValue(TenorBasis3M,AF2912,_xll.ohTrigger(trigger,$AA$36))</f>
        <v>#NUM!</v>
      </c>
      <c r="AI2912" s="90" t="e">
        <f>_xll.qlTenorBasisForwardRate(TenorBasis3M,AF2912,_xll.ohTrigger(trigger,$AA$36))</f>
        <v>#NUM!</v>
      </c>
      <c r="AJ2912" s="90">
        <f>_xll.qlIndexFixing($AA$21,$AE2912,TRUE,_xll.ohTrigger(trigger))</f>
        <v>1.1469182572224866E-2</v>
      </c>
      <c r="AK2912" s="43" t="e">
        <f>_xll.qlIndexFixing($AA$6,$AE2912,TRUE,trigger)</f>
        <v>#NUM!</v>
      </c>
      <c r="AL2912" s="45" t="e">
        <f t="shared" si="61"/>
        <v>#NUM!</v>
      </c>
    </row>
    <row r="2913" spans="30:38" x14ac:dyDescent="0.2">
      <c r="AD2913" s="122" t="s">
        <v>88</v>
      </c>
      <c r="AE2913" s="40">
        <f>_xll.qlInterestRateIndexFixingDate($AA$21,AF2913)</f>
        <v>59824</v>
      </c>
      <c r="AF2913" s="40">
        <f>_xll.qlCalendarAdvance(calendar,$AF2912,AD2913,,,trigger)</f>
        <v>59826</v>
      </c>
      <c r="AG2913" s="40">
        <f>_xll.qlInterestRateIndexMaturity($AA$21,AF2913,)</f>
        <v>59918</v>
      </c>
      <c r="AH2913" s="43" t="e">
        <f>_xll.qlTenorBasisValue(TenorBasis3M,AF2913,_xll.ohTrigger(trigger,$AA$36))</f>
        <v>#NUM!</v>
      </c>
      <c r="AI2913" s="90" t="e">
        <f>_xll.qlTenorBasisForwardRate(TenorBasis3M,AF2913,_xll.ohTrigger(trigger,$AA$36))</f>
        <v>#NUM!</v>
      </c>
      <c r="AJ2913" s="90">
        <f>_xll.qlIndexFixing($AA$21,$AE2913,TRUE,_xll.ohTrigger(trigger))</f>
        <v>1.1472640603423645E-2</v>
      </c>
      <c r="AK2913" s="43" t="e">
        <f>_xll.qlIndexFixing($AA$6,$AE2913,TRUE,trigger)</f>
        <v>#NUM!</v>
      </c>
      <c r="AL2913" s="45" t="e">
        <f t="shared" si="61"/>
        <v>#NUM!</v>
      </c>
    </row>
    <row r="2914" spans="30:38" x14ac:dyDescent="0.2">
      <c r="AD2914" s="122" t="s">
        <v>88</v>
      </c>
      <c r="AE2914" s="40">
        <f>_xll.qlInterestRateIndexFixingDate($AA$21,AF2914)</f>
        <v>59831</v>
      </c>
      <c r="AF2914" s="40">
        <f>_xll.qlCalendarAdvance(calendar,$AF2913,AD2914,,,trigger)</f>
        <v>59833</v>
      </c>
      <c r="AG2914" s="40">
        <f>_xll.qlInterestRateIndexMaturity($AA$21,AF2914,)</f>
        <v>59925</v>
      </c>
      <c r="AH2914" s="43" t="e">
        <f>_xll.qlTenorBasisValue(TenorBasis3M,AF2914,_xll.ohTrigger(trigger,$AA$36))</f>
        <v>#NUM!</v>
      </c>
      <c r="AI2914" s="90" t="e">
        <f>_xll.qlTenorBasisForwardRate(TenorBasis3M,AF2914,_xll.ohTrigger(trigger,$AA$36))</f>
        <v>#NUM!</v>
      </c>
      <c r="AJ2914" s="90">
        <f>_xll.qlIndexFixing($AA$21,$AE2914,TRUE,_xll.ohTrigger(trigger))</f>
        <v>1.147613561075154E-2</v>
      </c>
      <c r="AK2914" s="43" t="e">
        <f>_xll.qlIndexFixing($AA$6,$AE2914,TRUE,trigger)</f>
        <v>#NUM!</v>
      </c>
      <c r="AL2914" s="45" t="e">
        <f t="shared" si="61"/>
        <v>#NUM!</v>
      </c>
    </row>
    <row r="2915" spans="30:38" x14ac:dyDescent="0.2">
      <c r="AD2915" s="122" t="s">
        <v>88</v>
      </c>
      <c r="AE2915" s="40">
        <f>_xll.qlInterestRateIndexFixingDate($AA$21,AF2915)</f>
        <v>59838</v>
      </c>
      <c r="AF2915" s="40">
        <f>_xll.qlCalendarAdvance(calendar,$AF2914,AD2915,,,trigger)</f>
        <v>59840</v>
      </c>
      <c r="AG2915" s="40">
        <f>_xll.qlInterestRateIndexMaturity($AA$21,AF2915,)</f>
        <v>59932</v>
      </c>
      <c r="AH2915" s="43" t="e">
        <f>_xll.qlTenorBasisValue(TenorBasis3M,AF2915,_xll.ohTrigger(trigger,$AA$36))</f>
        <v>#NUM!</v>
      </c>
      <c r="AI2915" s="90" t="e">
        <f>_xll.qlTenorBasisForwardRate(TenorBasis3M,AF2915,_xll.ohTrigger(trigger,$AA$36))</f>
        <v>#NUM!</v>
      </c>
      <c r="AJ2915" s="90">
        <f>_xll.qlIndexFixing($AA$21,$AE2915,TRUE,_xll.ohTrigger(trigger))</f>
        <v>1.1479667594308471E-2</v>
      </c>
      <c r="AK2915" s="43" t="e">
        <f>_xll.qlIndexFixing($AA$6,$AE2915,TRUE,trigger)</f>
        <v>#NUM!</v>
      </c>
      <c r="AL2915" s="45" t="e">
        <f t="shared" si="61"/>
        <v>#NUM!</v>
      </c>
    </row>
    <row r="2916" spans="30:38" x14ac:dyDescent="0.2">
      <c r="AD2916" s="122" t="s">
        <v>88</v>
      </c>
      <c r="AE2916" s="40">
        <f>_xll.qlInterestRateIndexFixingDate($AA$21,AF2916)</f>
        <v>59845</v>
      </c>
      <c r="AF2916" s="40">
        <f>_xll.qlCalendarAdvance(calendar,$AF2915,AD2916,,,trigger)</f>
        <v>59847</v>
      </c>
      <c r="AG2916" s="40">
        <f>_xll.qlInterestRateIndexMaturity($AA$21,AF2916,)</f>
        <v>59939</v>
      </c>
      <c r="AH2916" s="43" t="e">
        <f>_xll.qlTenorBasisValue(TenorBasis3M,AF2916,_xll.ohTrigger(trigger,$AA$36))</f>
        <v>#NUM!</v>
      </c>
      <c r="AI2916" s="90" t="e">
        <f>_xll.qlTenorBasisForwardRate(TenorBasis3M,AF2916,_xll.ohTrigger(trigger,$AA$36))</f>
        <v>#NUM!</v>
      </c>
      <c r="AJ2916" s="90">
        <f>_xll.qlIndexFixing($AA$21,$AE2916,TRUE,_xll.ohTrigger(trigger))</f>
        <v>1.1483236554193487E-2</v>
      </c>
      <c r="AK2916" s="43" t="e">
        <f>_xll.qlIndexFixing($AA$6,$AE2916,TRUE,trigger)</f>
        <v>#NUM!</v>
      </c>
      <c r="AL2916" s="45" t="e">
        <f t="shared" si="61"/>
        <v>#NUM!</v>
      </c>
    </row>
    <row r="2917" spans="30:38" x14ac:dyDescent="0.2">
      <c r="AD2917" s="122" t="s">
        <v>88</v>
      </c>
      <c r="AE2917" s="40">
        <f>_xll.qlInterestRateIndexFixingDate($AA$21,AF2917)</f>
        <v>59852</v>
      </c>
      <c r="AF2917" s="40">
        <f>_xll.qlCalendarAdvance(calendar,$AF2916,AD2917,,,trigger)</f>
        <v>59854</v>
      </c>
      <c r="AG2917" s="40">
        <f>_xll.qlInterestRateIndexMaturity($AA$21,AF2917,)</f>
        <v>59946</v>
      </c>
      <c r="AH2917" s="43" t="e">
        <f>_xll.qlTenorBasisValue(TenorBasis3M,AF2917,_xll.ohTrigger(trigger,$AA$36))</f>
        <v>#NUM!</v>
      </c>
      <c r="AI2917" s="90" t="e">
        <f>_xll.qlTenorBasisForwardRate(TenorBasis3M,AF2917,_xll.ohTrigger(trigger,$AA$36))</f>
        <v>#NUM!</v>
      </c>
      <c r="AJ2917" s="90">
        <f>_xll.qlIndexFixing($AA$21,$AE2917,TRUE,_xll.ohTrigger(trigger))</f>
        <v>1.1486842490507378E-2</v>
      </c>
      <c r="AK2917" s="43" t="e">
        <f>_xll.qlIndexFixing($AA$6,$AE2917,TRUE,trigger)</f>
        <v>#NUM!</v>
      </c>
      <c r="AL2917" s="45" t="e">
        <f t="shared" si="61"/>
        <v>#NUM!</v>
      </c>
    </row>
    <row r="2918" spans="30:38" x14ac:dyDescent="0.2">
      <c r="AD2918" s="122" t="s">
        <v>88</v>
      </c>
      <c r="AE2918" s="40">
        <f>_xll.qlInterestRateIndexFixingDate($AA$21,AF2918)</f>
        <v>59859</v>
      </c>
      <c r="AF2918" s="40">
        <f>_xll.qlCalendarAdvance(calendar,$AF2917,AD2918,,,trigger)</f>
        <v>59861</v>
      </c>
      <c r="AG2918" s="40">
        <f>_xll.qlInterestRateIndexMaturity($AA$21,AF2918,)</f>
        <v>59953</v>
      </c>
      <c r="AH2918" s="43" t="e">
        <f>_xll.qlTenorBasisValue(TenorBasis3M,AF2918,_xll.ohTrigger(trigger,$AA$36))</f>
        <v>#NUM!</v>
      </c>
      <c r="AI2918" s="90" t="e">
        <f>_xll.qlTenorBasisForwardRate(TenorBasis3M,AF2918,_xll.ohTrigger(trigger,$AA$36))</f>
        <v>#NUM!</v>
      </c>
      <c r="AJ2918" s="90">
        <f>_xll.qlIndexFixing($AA$21,$AE2918,TRUE,_xll.ohTrigger(trigger))</f>
        <v>1.1490485403351803E-2</v>
      </c>
      <c r="AK2918" s="43" t="e">
        <f>_xll.qlIndexFixing($AA$6,$AE2918,TRUE,trigger)</f>
        <v>#NUM!</v>
      </c>
      <c r="AL2918" s="45" t="e">
        <f t="shared" si="61"/>
        <v>#NUM!</v>
      </c>
    </row>
    <row r="2919" spans="30:38" x14ac:dyDescent="0.2">
      <c r="AD2919" s="122" t="s">
        <v>88</v>
      </c>
      <c r="AE2919" s="40">
        <f>_xll.qlInterestRateIndexFixingDate($AA$21,AF2919)</f>
        <v>59866</v>
      </c>
      <c r="AF2919" s="40">
        <f>_xll.qlCalendarAdvance(calendar,$AF2918,AD2919,,,trigger)</f>
        <v>59868</v>
      </c>
      <c r="AG2919" s="40">
        <f>_xll.qlInterestRateIndexMaturity($AA$21,AF2919,)</f>
        <v>59960</v>
      </c>
      <c r="AH2919" s="43" t="e">
        <f>_xll.qlTenorBasisValue(TenorBasis3M,AF2919,_xll.ohTrigger(trigger,$AA$36))</f>
        <v>#NUM!</v>
      </c>
      <c r="AI2919" s="90" t="e">
        <f>_xll.qlTenorBasisForwardRate(TenorBasis3M,AF2919,_xll.ohTrigger(trigger,$AA$36))</f>
        <v>#NUM!</v>
      </c>
      <c r="AJ2919" s="90">
        <f>_xll.qlIndexFixing($AA$21,$AE2919,TRUE,_xll.ohTrigger(trigger))</f>
        <v>1.1494165292831895E-2</v>
      </c>
      <c r="AK2919" s="43" t="e">
        <f>_xll.qlIndexFixing($AA$6,$AE2919,TRUE,trigger)</f>
        <v>#NUM!</v>
      </c>
      <c r="AL2919" s="45" t="e">
        <f t="shared" si="61"/>
        <v>#NUM!</v>
      </c>
    </row>
    <row r="2920" spans="30:38" x14ac:dyDescent="0.2">
      <c r="AD2920" s="122" t="s">
        <v>88</v>
      </c>
      <c r="AE2920" s="40">
        <f>_xll.qlInterestRateIndexFixingDate($AA$21,AF2920)</f>
        <v>59873</v>
      </c>
      <c r="AF2920" s="40">
        <f>_xll.qlCalendarAdvance(calendar,$AF2919,AD2920,,,trigger)</f>
        <v>59875</v>
      </c>
      <c r="AG2920" s="40">
        <f>_xll.qlInterestRateIndexMaturity($AA$21,AF2920,)</f>
        <v>59966</v>
      </c>
      <c r="AH2920" s="43" t="e">
        <f>_xll.qlTenorBasisValue(TenorBasis3M,AF2920,_xll.ohTrigger(trigger,$AA$36))</f>
        <v>#NUM!</v>
      </c>
      <c r="AI2920" s="90" t="e">
        <f>_xll.qlTenorBasisForwardRate(TenorBasis3M,AF2920,_xll.ohTrigger(trigger,$AA$36))</f>
        <v>#NUM!</v>
      </c>
      <c r="AJ2920" s="90">
        <f>_xll.qlIndexFixing($AA$21,$AE2920,TRUE,_xll.ohTrigger(trigger))</f>
        <v>1.1497426266143867E-2</v>
      </c>
      <c r="AK2920" s="43" t="e">
        <f>_xll.qlIndexFixing($AA$6,$AE2920,TRUE,trigger)</f>
        <v>#NUM!</v>
      </c>
      <c r="AL2920" s="45" t="e">
        <f t="shared" si="61"/>
        <v>#NUM!</v>
      </c>
    </row>
    <row r="2921" spans="30:38" x14ac:dyDescent="0.2">
      <c r="AD2921" s="122" t="s">
        <v>88</v>
      </c>
      <c r="AE2921" s="40">
        <f>_xll.qlInterestRateIndexFixingDate($AA$21,AF2921)</f>
        <v>59880</v>
      </c>
      <c r="AF2921" s="40">
        <f>_xll.qlCalendarAdvance(calendar,$AF2920,AD2921,,,trigger)</f>
        <v>59882</v>
      </c>
      <c r="AG2921" s="40">
        <f>_xll.qlInterestRateIndexMaturity($AA$21,AF2921,)</f>
        <v>59973</v>
      </c>
      <c r="AH2921" s="43" t="e">
        <f>_xll.qlTenorBasisValue(TenorBasis3M,AF2921,_xll.ohTrigger(trigger,$AA$36))</f>
        <v>#NUM!</v>
      </c>
      <c r="AI2921" s="90" t="e">
        <f>_xll.qlTenorBasisForwardRate(TenorBasis3M,AF2921,_xll.ohTrigger(trigger,$AA$36))</f>
        <v>#NUM!</v>
      </c>
      <c r="AJ2921" s="90">
        <f>_xll.qlIndexFixing($AA$21,$AE2921,TRUE,_xll.ohTrigger(trigger))</f>
        <v>1.1501177348343886E-2</v>
      </c>
      <c r="AK2921" s="43" t="e">
        <f>_xll.qlIndexFixing($AA$6,$AE2921,TRUE,trigger)</f>
        <v>#NUM!</v>
      </c>
      <c r="AL2921" s="45" t="e">
        <f t="shared" si="61"/>
        <v>#NUM!</v>
      </c>
    </row>
    <row r="2922" spans="30:38" x14ac:dyDescent="0.2">
      <c r="AD2922" s="122" t="s">
        <v>88</v>
      </c>
      <c r="AE2922" s="40">
        <f>_xll.qlInterestRateIndexFixingDate($AA$21,AF2922)</f>
        <v>59887</v>
      </c>
      <c r="AF2922" s="40">
        <f>_xll.qlCalendarAdvance(calendar,$AF2921,AD2922,,,trigger)</f>
        <v>59889</v>
      </c>
      <c r="AG2922" s="40">
        <f>_xll.qlInterestRateIndexMaturity($AA$21,AF2922,)</f>
        <v>59980</v>
      </c>
      <c r="AH2922" s="43" t="e">
        <f>_xll.qlTenorBasisValue(TenorBasis3M,AF2922,_xll.ohTrigger(trigger,$AA$36))</f>
        <v>#NUM!</v>
      </c>
      <c r="AI2922" s="90" t="e">
        <f>_xll.qlTenorBasisForwardRate(TenorBasis3M,AF2922,_xll.ohTrigger(trigger,$AA$36))</f>
        <v>#NUM!</v>
      </c>
      <c r="AJ2922" s="90">
        <f>_xll.qlIndexFixing($AA$21,$AE2922,TRUE,_xll.ohTrigger(trigger))</f>
        <v>1.1504965406268367E-2</v>
      </c>
      <c r="AK2922" s="43" t="e">
        <f>_xll.qlIndexFixing($AA$6,$AE2922,TRUE,trigger)</f>
        <v>#NUM!</v>
      </c>
      <c r="AL2922" s="45" t="e">
        <f t="shared" si="61"/>
        <v>#NUM!</v>
      </c>
    </row>
    <row r="2923" spans="30:38" x14ac:dyDescent="0.2">
      <c r="AD2923" s="122" t="s">
        <v>88</v>
      </c>
      <c r="AE2923" s="40">
        <f>_xll.qlInterestRateIndexFixingDate($AA$21,AF2923)</f>
        <v>59891</v>
      </c>
      <c r="AF2923" s="40">
        <f>_xll.qlCalendarAdvance(calendar,$AF2922,AD2923,,,trigger)</f>
        <v>59897</v>
      </c>
      <c r="AG2923" s="40">
        <f>_xll.qlInterestRateIndexMaturity($AA$21,AF2923,)</f>
        <v>59988</v>
      </c>
      <c r="AH2923" s="43" t="e">
        <f>_xll.qlTenorBasisValue(TenorBasis3M,AF2923,_xll.ohTrigger(trigger,$AA$36))</f>
        <v>#NUM!</v>
      </c>
      <c r="AI2923" s="90" t="e">
        <f>_xll.qlTenorBasisForwardRate(TenorBasis3M,AF2923,_xll.ohTrigger(trigger,$AA$36))</f>
        <v>#NUM!</v>
      </c>
      <c r="AJ2923" s="90">
        <f>_xll.qlIndexFixing($AA$21,$AE2923,TRUE,_xll.ohTrigger(trigger))</f>
        <v>1.1509339891854441E-2</v>
      </c>
      <c r="AK2923" s="43" t="e">
        <f>_xll.qlIndexFixing($AA$6,$AE2923,TRUE,trigger)</f>
        <v>#NUM!</v>
      </c>
      <c r="AL2923" s="45" t="e">
        <f t="shared" si="61"/>
        <v>#NUM!</v>
      </c>
    </row>
    <row r="2924" spans="30:38" x14ac:dyDescent="0.2">
      <c r="AD2924" s="122" t="s">
        <v>88</v>
      </c>
      <c r="AE2924" s="40">
        <f>_xll.qlInterestRateIndexFixingDate($AA$21,AF2924)</f>
        <v>59901</v>
      </c>
      <c r="AF2924" s="40">
        <f>_xll.qlCalendarAdvance(calendar,$AF2923,AD2924,,,trigger)</f>
        <v>59904</v>
      </c>
      <c r="AG2924" s="40">
        <f>_xll.qlInterestRateIndexMaturity($AA$21,AF2924,)</f>
        <v>59995</v>
      </c>
      <c r="AH2924" s="43" t="e">
        <f>_xll.qlTenorBasisValue(TenorBasis3M,AF2924,_xll.ohTrigger(trigger,$AA$36))</f>
        <v>#NUM!</v>
      </c>
      <c r="AI2924" s="90" t="e">
        <f>_xll.qlTenorBasisForwardRate(TenorBasis3M,AF2924,_xll.ohTrigger(trigger,$AA$36))</f>
        <v>#NUM!</v>
      </c>
      <c r="AJ2924" s="90">
        <f>_xll.qlIndexFixing($AA$21,$AE2924,TRUE,_xll.ohTrigger(trigger))</f>
        <v>1.1513207183825936E-2</v>
      </c>
      <c r="AK2924" s="43" t="e">
        <f>_xll.qlIndexFixing($AA$6,$AE2924,TRUE,trigger)</f>
        <v>#NUM!</v>
      </c>
      <c r="AL2924" s="45" t="e">
        <f t="shared" si="61"/>
        <v>#NUM!</v>
      </c>
    </row>
    <row r="2925" spans="30:38" x14ac:dyDescent="0.2">
      <c r="AD2925" s="122" t="s">
        <v>88</v>
      </c>
      <c r="AE2925" s="40">
        <f>_xll.qlInterestRateIndexFixingDate($AA$21,AF2925)</f>
        <v>59909</v>
      </c>
      <c r="AF2925" s="40">
        <f>_xll.qlCalendarAdvance(calendar,$AF2924,AD2925,,,trigger)</f>
        <v>59911</v>
      </c>
      <c r="AG2925" s="40">
        <f>_xll.qlInterestRateIndexMaturity($AA$21,AF2925,)</f>
        <v>60002</v>
      </c>
      <c r="AH2925" s="43" t="e">
        <f>_xll.qlTenorBasisValue(TenorBasis3M,AF2925,_xll.ohTrigger(trigger,$AA$36))</f>
        <v>#NUM!</v>
      </c>
      <c r="AI2925" s="90" t="e">
        <f>_xll.qlTenorBasisForwardRate(TenorBasis3M,AF2925,_xll.ohTrigger(trigger,$AA$36))</f>
        <v>#NUM!</v>
      </c>
      <c r="AJ2925" s="90">
        <f>_xll.qlIndexFixing($AA$21,$AE2925,TRUE,_xll.ohTrigger(trigger))</f>
        <v>1.1517111451857447E-2</v>
      </c>
      <c r="AK2925" s="43" t="e">
        <f>_xll.qlIndexFixing($AA$6,$AE2925,TRUE,trigger)</f>
        <v>#NUM!</v>
      </c>
      <c r="AL2925" s="45" t="e">
        <f t="shared" si="61"/>
        <v>#NUM!</v>
      </c>
    </row>
    <row r="2926" spans="30:38" x14ac:dyDescent="0.2">
      <c r="AD2926" s="122" t="s">
        <v>88</v>
      </c>
      <c r="AE2926" s="40">
        <f>_xll.qlInterestRateIndexFixingDate($AA$21,AF2926)</f>
        <v>59916</v>
      </c>
      <c r="AF2926" s="40">
        <f>_xll.qlCalendarAdvance(calendar,$AF2925,AD2926,,,trigger)</f>
        <v>59918</v>
      </c>
      <c r="AG2926" s="40">
        <f>_xll.qlInterestRateIndexMaturity($AA$21,AF2926,)</f>
        <v>60009</v>
      </c>
      <c r="AH2926" s="43" t="e">
        <f>_xll.qlTenorBasisValue(TenorBasis3M,AF2926,_xll.ohTrigger(trigger,$AA$36))</f>
        <v>#NUM!</v>
      </c>
      <c r="AI2926" s="90" t="e">
        <f>_xll.qlTenorBasisForwardRate(TenorBasis3M,AF2926,_xll.ohTrigger(trigger,$AA$36))</f>
        <v>#NUM!</v>
      </c>
      <c r="AJ2926" s="90">
        <f>_xll.qlIndexFixing($AA$21,$AE2926,TRUE,_xll.ohTrigger(trigger))</f>
        <v>1.152105269605702E-2</v>
      </c>
      <c r="AK2926" s="43" t="e">
        <f>_xll.qlIndexFixing($AA$6,$AE2926,TRUE,trigger)</f>
        <v>#NUM!</v>
      </c>
      <c r="AL2926" s="45" t="e">
        <f t="shared" si="61"/>
        <v>#NUM!</v>
      </c>
    </row>
    <row r="2927" spans="30:38" x14ac:dyDescent="0.2">
      <c r="AD2927" s="122" t="s">
        <v>88</v>
      </c>
      <c r="AE2927" s="40">
        <f>_xll.qlInterestRateIndexFixingDate($AA$21,AF2927)</f>
        <v>59923</v>
      </c>
      <c r="AF2927" s="40">
        <f>_xll.qlCalendarAdvance(calendar,$AF2926,AD2927,,,trigger)</f>
        <v>59925</v>
      </c>
      <c r="AG2927" s="40">
        <f>_xll.qlInterestRateIndexMaturity($AA$21,AF2927,)</f>
        <v>60016</v>
      </c>
      <c r="AH2927" s="43" t="e">
        <f>_xll.qlTenorBasisValue(TenorBasis3M,AF2927,_xll.ohTrigger(trigger,$AA$36))</f>
        <v>#NUM!</v>
      </c>
      <c r="AI2927" s="90" t="e">
        <f>_xll.qlTenorBasisForwardRate(TenorBasis3M,AF2927,_xll.ohTrigger(trigger,$AA$36))</f>
        <v>#NUM!</v>
      </c>
      <c r="AJ2927" s="90">
        <f>_xll.qlIndexFixing($AA$21,$AE2927,TRUE,_xll.ohTrigger(trigger))</f>
        <v>1.1525030916535334E-2</v>
      </c>
      <c r="AK2927" s="43" t="e">
        <f>_xll.qlIndexFixing($AA$6,$AE2927,TRUE,trigger)</f>
        <v>#NUM!</v>
      </c>
      <c r="AL2927" s="45" t="e">
        <f t="shared" si="61"/>
        <v>#NUM!</v>
      </c>
    </row>
    <row r="2928" spans="30:38" x14ac:dyDescent="0.2">
      <c r="AD2928" s="122" t="s">
        <v>88</v>
      </c>
      <c r="AE2928" s="40">
        <f>_xll.qlInterestRateIndexFixingDate($AA$21,AF2928)</f>
        <v>59930</v>
      </c>
      <c r="AF2928" s="40">
        <f>_xll.qlCalendarAdvance(calendar,$AF2927,AD2928,,,trigger)</f>
        <v>59932</v>
      </c>
      <c r="AG2928" s="40">
        <f>_xll.qlInterestRateIndexMaturity($AA$21,AF2928,)</f>
        <v>60022</v>
      </c>
      <c r="AH2928" s="43" t="e">
        <f>_xll.qlTenorBasisValue(TenorBasis3M,AF2928,_xll.ohTrigger(trigger,$AA$36))</f>
        <v>#NUM!</v>
      </c>
      <c r="AI2928" s="90" t="e">
        <f>_xll.qlTenorBasisForwardRate(TenorBasis3M,AF2928,_xll.ohTrigger(trigger,$AA$36))</f>
        <v>#NUM!</v>
      </c>
      <c r="AJ2928" s="90">
        <f>_xll.qlIndexFixing($AA$21,$AE2928,TRUE,_xll.ohTrigger(trigger))</f>
        <v>1.1528567977729054E-2</v>
      </c>
      <c r="AK2928" s="43" t="e">
        <f>_xll.qlIndexFixing($AA$6,$AE2928,TRUE,trigger)</f>
        <v>#NUM!</v>
      </c>
      <c r="AL2928" s="45" t="e">
        <f t="shared" si="61"/>
        <v>#NUM!</v>
      </c>
    </row>
    <row r="2929" spans="30:38" x14ac:dyDescent="0.2">
      <c r="AD2929" s="122" t="s">
        <v>88</v>
      </c>
      <c r="AE2929" s="40">
        <f>_xll.qlInterestRateIndexFixingDate($AA$21,AF2929)</f>
        <v>59937</v>
      </c>
      <c r="AF2929" s="40">
        <f>_xll.qlCalendarAdvance(calendar,$AF2928,AD2929,,,trigger)</f>
        <v>59939</v>
      </c>
      <c r="AG2929" s="40">
        <f>_xll.qlInterestRateIndexMaturity($AA$21,AF2929,)</f>
        <v>60029</v>
      </c>
      <c r="AH2929" s="43" t="e">
        <f>_xll.qlTenorBasisValue(TenorBasis3M,AF2929,_xll.ohTrigger(trigger,$AA$36))</f>
        <v>#NUM!</v>
      </c>
      <c r="AI2929" s="90" t="e">
        <f>_xll.qlTenorBasisForwardRate(TenorBasis3M,AF2929,_xll.ohTrigger(trigger,$AA$36))</f>
        <v>#NUM!</v>
      </c>
      <c r="AJ2929" s="90">
        <f>_xll.qlIndexFixing($AA$21,$AE2929,TRUE,_xll.ohTrigger(trigger))</f>
        <v>1.1532617380393795E-2</v>
      </c>
      <c r="AK2929" s="43" t="e">
        <f>_xll.qlIndexFixing($AA$6,$AE2929,TRUE,trigger)</f>
        <v>#NUM!</v>
      </c>
      <c r="AL2929" s="45" t="e">
        <f t="shared" si="61"/>
        <v>#NUM!</v>
      </c>
    </row>
    <row r="2930" spans="30:38" x14ac:dyDescent="0.2">
      <c r="AD2930" s="122" t="s">
        <v>88</v>
      </c>
      <c r="AE2930" s="40">
        <f>_xll.qlInterestRateIndexFixingDate($AA$21,AF2930)</f>
        <v>59944</v>
      </c>
      <c r="AF2930" s="40">
        <f>_xll.qlCalendarAdvance(calendar,$AF2929,AD2930,,,trigger)</f>
        <v>59946</v>
      </c>
      <c r="AG2930" s="40">
        <f>_xll.qlInterestRateIndexMaturity($AA$21,AF2930,)</f>
        <v>60036</v>
      </c>
      <c r="AH2930" s="43" t="e">
        <f>_xll.qlTenorBasisValue(TenorBasis3M,AF2930,_xll.ohTrigger(trigger,$AA$36))</f>
        <v>#NUM!</v>
      </c>
      <c r="AI2930" s="90" t="e">
        <f>_xll.qlTenorBasisForwardRate(TenorBasis3M,AF2930,_xll.ohTrigger(trigger,$AA$36))</f>
        <v>#NUM!</v>
      </c>
      <c r="AJ2930" s="90">
        <f>_xll.qlIndexFixing($AA$21,$AE2930,TRUE,_xll.ohTrigger(trigger))</f>
        <v>1.1536703758435962E-2</v>
      </c>
      <c r="AK2930" s="43" t="e">
        <f>_xll.qlIndexFixing($AA$6,$AE2930,TRUE,trigger)</f>
        <v>#NUM!</v>
      </c>
      <c r="AL2930" s="45" t="e">
        <f t="shared" si="61"/>
        <v>#NUM!</v>
      </c>
    </row>
    <row r="2931" spans="30:38" x14ac:dyDescent="0.2">
      <c r="AD2931" s="122" t="s">
        <v>88</v>
      </c>
      <c r="AE2931" s="40">
        <f>_xll.qlInterestRateIndexFixingDate($AA$21,AF2931)</f>
        <v>59951</v>
      </c>
      <c r="AF2931" s="40">
        <f>_xll.qlCalendarAdvance(calendar,$AF2930,AD2931,,,trigger)</f>
        <v>59953</v>
      </c>
      <c r="AG2931" s="40">
        <f>_xll.qlInterestRateIndexMaturity($AA$21,AF2931,)</f>
        <v>60043</v>
      </c>
      <c r="AH2931" s="43" t="e">
        <f>_xll.qlTenorBasisValue(TenorBasis3M,AF2931,_xll.ohTrigger(trigger,$AA$36))</f>
        <v>#NUM!</v>
      </c>
      <c r="AI2931" s="90" t="e">
        <f>_xll.qlTenorBasisForwardRate(TenorBasis3M,AF2931,_xll.ohTrigger(trigger,$AA$36))</f>
        <v>#NUM!</v>
      </c>
      <c r="AJ2931" s="90">
        <f>_xll.qlIndexFixing($AA$21,$AE2931,TRUE,_xll.ohTrigger(trigger))</f>
        <v>1.1540827111970131E-2</v>
      </c>
      <c r="AK2931" s="43" t="e">
        <f>_xll.qlIndexFixing($AA$6,$AE2931,TRUE,trigger)</f>
        <v>#NUM!</v>
      </c>
      <c r="AL2931" s="45" t="e">
        <f t="shared" si="61"/>
        <v>#NUM!</v>
      </c>
    </row>
    <row r="2932" spans="30:38" x14ac:dyDescent="0.2">
      <c r="AD2932" s="122" t="s">
        <v>88</v>
      </c>
      <c r="AE2932" s="40">
        <f>_xll.qlInterestRateIndexFixingDate($AA$21,AF2932)</f>
        <v>59958</v>
      </c>
      <c r="AF2932" s="40">
        <f>_xll.qlCalendarAdvance(calendar,$AF2931,AD2932,,,trigger)</f>
        <v>59960</v>
      </c>
      <c r="AG2932" s="40">
        <f>_xll.qlInterestRateIndexMaturity($AA$21,AF2932,)</f>
        <v>60050</v>
      </c>
      <c r="AH2932" s="43" t="e">
        <f>_xll.qlTenorBasisValue(TenorBasis3M,AF2932,_xll.ohTrigger(trigger,$AA$36))</f>
        <v>#NUM!</v>
      </c>
      <c r="AI2932" s="90" t="e">
        <f>_xll.qlTenorBasisForwardRate(TenorBasis3M,AF2932,_xll.ohTrigger(trigger,$AA$36))</f>
        <v>#NUM!</v>
      </c>
      <c r="AJ2932" s="90">
        <f>_xll.qlIndexFixing($AA$21,$AE2932,TRUE,_xll.ohTrigger(trigger))</f>
        <v>1.1544987441108212E-2</v>
      </c>
      <c r="AK2932" s="43" t="e">
        <f>_xll.qlIndexFixing($AA$6,$AE2932,TRUE,trigger)</f>
        <v>#NUM!</v>
      </c>
      <c r="AL2932" s="45" t="e">
        <f t="shared" si="61"/>
        <v>#NUM!</v>
      </c>
    </row>
    <row r="2933" spans="30:38" x14ac:dyDescent="0.2">
      <c r="AD2933" s="122" t="s">
        <v>88</v>
      </c>
      <c r="AE2933" s="40">
        <f>_xll.qlInterestRateIndexFixingDate($AA$21,AF2933)</f>
        <v>59965</v>
      </c>
      <c r="AF2933" s="40">
        <f>_xll.qlCalendarAdvance(calendar,$AF2932,AD2933,,,trigger)</f>
        <v>59967</v>
      </c>
      <c r="AG2933" s="40">
        <f>_xll.qlInterestRateIndexMaturity($AA$21,AF2933,)</f>
        <v>60059</v>
      </c>
      <c r="AH2933" s="43" t="e">
        <f>_xll.qlTenorBasisValue(TenorBasis3M,AF2933,_xll.ohTrigger(trigger,$AA$36))</f>
        <v>#NUM!</v>
      </c>
      <c r="AI2933" s="90" t="e">
        <f>_xll.qlTenorBasisForwardRate(TenorBasis3M,AF2933,_xll.ohTrigger(trigger,$AA$36))</f>
        <v>#NUM!</v>
      </c>
      <c r="AJ2933" s="90">
        <f>_xll.qlIndexFixing($AA$21,$AE2933,TRUE,_xll.ohTrigger(trigger))</f>
        <v>1.1550169024278127E-2</v>
      </c>
      <c r="AK2933" s="43" t="e">
        <f>_xll.qlIndexFixing($AA$6,$AE2933,TRUE,trigger)</f>
        <v>#NUM!</v>
      </c>
      <c r="AL2933" s="45" t="e">
        <f t="shared" si="61"/>
        <v>#NUM!</v>
      </c>
    </row>
    <row r="2934" spans="30:38" x14ac:dyDescent="0.2">
      <c r="AD2934" s="122" t="s">
        <v>88</v>
      </c>
      <c r="AE2934" s="40">
        <f>_xll.qlInterestRateIndexFixingDate($AA$21,AF2934)</f>
        <v>59972</v>
      </c>
      <c r="AF2934" s="40">
        <f>_xll.qlCalendarAdvance(calendar,$AF2933,AD2934,,,trigger)</f>
        <v>59974</v>
      </c>
      <c r="AG2934" s="40">
        <f>_xll.qlInterestRateIndexMaturity($AA$21,AF2934,)</f>
        <v>60066</v>
      </c>
      <c r="AH2934" s="43" t="e">
        <f>_xll.qlTenorBasisValue(TenorBasis3M,AF2934,_xll.ohTrigger(trigger,$AA$36))</f>
        <v>#NUM!</v>
      </c>
      <c r="AI2934" s="90" t="e">
        <f>_xll.qlTenorBasisForwardRate(TenorBasis3M,AF2934,_xll.ohTrigger(trigger,$AA$36))</f>
        <v>#NUM!</v>
      </c>
      <c r="AJ2934" s="90">
        <f>_xll.qlIndexFixing($AA$21,$AE2934,TRUE,_xll.ohTrigger(trigger))</f>
        <v>1.1554408858957992E-2</v>
      </c>
      <c r="AK2934" s="43" t="e">
        <f>_xll.qlIndexFixing($AA$6,$AE2934,TRUE,trigger)</f>
        <v>#NUM!</v>
      </c>
      <c r="AL2934" s="45" t="e">
        <f t="shared" si="61"/>
        <v>#NUM!</v>
      </c>
    </row>
    <row r="2935" spans="30:38" x14ac:dyDescent="0.2">
      <c r="AD2935" s="122" t="s">
        <v>88</v>
      </c>
      <c r="AE2935" s="40">
        <f>_xll.qlInterestRateIndexFixingDate($AA$21,AF2935)</f>
        <v>59979</v>
      </c>
      <c r="AF2935" s="40">
        <f>_xll.qlCalendarAdvance(calendar,$AF2934,AD2935,,,trigger)</f>
        <v>59981</v>
      </c>
      <c r="AG2935" s="40">
        <f>_xll.qlInterestRateIndexMaturity($AA$21,AF2935,)</f>
        <v>60073</v>
      </c>
      <c r="AH2935" s="43" t="e">
        <f>_xll.qlTenorBasisValue(TenorBasis3M,AF2935,_xll.ohTrigger(trigger,$AA$36))</f>
        <v>#NUM!</v>
      </c>
      <c r="AI2935" s="90" t="e">
        <f>_xll.qlTenorBasisForwardRate(TenorBasis3M,AF2935,_xll.ohTrigger(trigger,$AA$36))</f>
        <v>#NUM!</v>
      </c>
      <c r="AJ2935" s="90">
        <f>_xll.qlIndexFixing($AA$21,$AE2935,TRUE,_xll.ohTrigger(trigger))</f>
        <v>1.1558685672077297E-2</v>
      </c>
      <c r="AK2935" s="43" t="e">
        <f>_xll.qlIndexFixing($AA$6,$AE2935,TRUE,trigger)</f>
        <v>#NUM!</v>
      </c>
      <c r="AL2935" s="45" t="e">
        <f t="shared" si="61"/>
        <v>#NUM!</v>
      </c>
    </row>
    <row r="2936" spans="30:38" x14ac:dyDescent="0.2">
      <c r="AD2936" s="122" t="s">
        <v>88</v>
      </c>
      <c r="AE2936" s="40">
        <f>_xll.qlInterestRateIndexFixingDate($AA$21,AF2936)</f>
        <v>59986</v>
      </c>
      <c r="AF2936" s="40">
        <f>_xll.qlCalendarAdvance(calendar,$AF2935,AD2936,,,trigger)</f>
        <v>59988</v>
      </c>
      <c r="AG2936" s="40">
        <f>_xll.qlInterestRateIndexMaturity($AA$21,AF2936,)</f>
        <v>60080</v>
      </c>
      <c r="AH2936" s="43" t="e">
        <f>_xll.qlTenorBasisValue(TenorBasis3M,AF2936,_xll.ohTrigger(trigger,$AA$36))</f>
        <v>#NUM!</v>
      </c>
      <c r="AI2936" s="90" t="e">
        <f>_xll.qlTenorBasisForwardRate(TenorBasis3M,AF2936,_xll.ohTrigger(trigger,$AA$36))</f>
        <v>#NUM!</v>
      </c>
      <c r="AJ2936" s="90">
        <f>_xll.qlIndexFixing($AA$21,$AE2936,TRUE,_xll.ohTrigger(trigger))</f>
        <v>1.1562999463760291E-2</v>
      </c>
      <c r="AK2936" s="43" t="e">
        <f>_xll.qlIndexFixing($AA$6,$AE2936,TRUE,trigger)</f>
        <v>#NUM!</v>
      </c>
      <c r="AL2936" s="45" t="e">
        <f t="shared" si="61"/>
        <v>#NUM!</v>
      </c>
    </row>
    <row r="2937" spans="30:38" x14ac:dyDescent="0.2">
      <c r="AD2937" s="122" t="s">
        <v>88</v>
      </c>
      <c r="AE2937" s="40">
        <f>_xll.qlInterestRateIndexFixingDate($AA$21,AF2937)</f>
        <v>59993</v>
      </c>
      <c r="AF2937" s="40">
        <f>_xll.qlCalendarAdvance(calendar,$AF2936,AD2937,,,trigger)</f>
        <v>59995</v>
      </c>
      <c r="AG2937" s="40">
        <f>_xll.qlInterestRateIndexMaturity($AA$21,AF2937,)</f>
        <v>60086</v>
      </c>
      <c r="AH2937" s="43" t="e">
        <f>_xll.qlTenorBasisValue(TenorBasis3M,AF2937,_xll.ohTrigger(trigger,$AA$36))</f>
        <v>#NUM!</v>
      </c>
      <c r="AI2937" s="90" t="e">
        <f>_xll.qlTenorBasisForwardRate(TenorBasis3M,AF2937,_xll.ohTrigger(trigger,$AA$36))</f>
        <v>#NUM!</v>
      </c>
      <c r="AJ2937" s="90">
        <f>_xll.qlIndexFixing($AA$21,$AE2937,TRUE,_xll.ohTrigger(trigger))</f>
        <v>1.1566846841586717E-2</v>
      </c>
      <c r="AK2937" s="43" t="e">
        <f>_xll.qlIndexFixing($AA$6,$AE2937,TRUE,trigger)</f>
        <v>#NUM!</v>
      </c>
      <c r="AL2937" s="45" t="e">
        <f t="shared" si="61"/>
        <v>#NUM!</v>
      </c>
    </row>
    <row r="2938" spans="30:38" x14ac:dyDescent="0.2">
      <c r="AD2938" s="122" t="s">
        <v>88</v>
      </c>
      <c r="AE2938" s="40">
        <f>_xll.qlInterestRateIndexFixingDate($AA$21,AF2938)</f>
        <v>60000</v>
      </c>
      <c r="AF2938" s="40">
        <f>_xll.qlCalendarAdvance(calendar,$AF2937,AD2938,,,trigger)</f>
        <v>60002</v>
      </c>
      <c r="AG2938" s="40">
        <f>_xll.qlInterestRateIndexMaturity($AA$21,AF2938,)</f>
        <v>60093</v>
      </c>
      <c r="AH2938" s="43" t="e">
        <f>_xll.qlTenorBasisValue(TenorBasis3M,AF2938,_xll.ohTrigger(trigger,$AA$36))</f>
        <v>#NUM!</v>
      </c>
      <c r="AI2938" s="90" t="e">
        <f>_xll.qlTenorBasisForwardRate(TenorBasis3M,AF2938,_xll.ohTrigger(trigger,$AA$36))</f>
        <v>#NUM!</v>
      </c>
      <c r="AJ2938" s="90">
        <f>_xll.qlIndexFixing($AA$21,$AE2938,TRUE,_xll.ohTrigger(trigger))</f>
        <v>1.1571231808691742E-2</v>
      </c>
      <c r="AK2938" s="43" t="e">
        <f>_xll.qlIndexFixing($AA$6,$AE2938,TRUE,trigger)</f>
        <v>#NUM!</v>
      </c>
      <c r="AL2938" s="45" t="e">
        <f t="shared" si="61"/>
        <v>#NUM!</v>
      </c>
    </row>
    <row r="2939" spans="30:38" x14ac:dyDescent="0.2">
      <c r="AD2939" s="122" t="s">
        <v>88</v>
      </c>
      <c r="AE2939" s="40">
        <f>_xll.qlInterestRateIndexFixingDate($AA$21,AF2939)</f>
        <v>60007</v>
      </c>
      <c r="AF2939" s="40">
        <f>_xll.qlCalendarAdvance(calendar,$AF2938,AD2939,,,trigger)</f>
        <v>60009</v>
      </c>
      <c r="AG2939" s="40">
        <f>_xll.qlInterestRateIndexMaturity($AA$21,AF2939,)</f>
        <v>60100</v>
      </c>
      <c r="AH2939" s="43" t="e">
        <f>_xll.qlTenorBasisValue(TenorBasis3M,AF2939,_xll.ohTrigger(trigger,$AA$36))</f>
        <v>#NUM!</v>
      </c>
      <c r="AI2939" s="90" t="e">
        <f>_xll.qlTenorBasisForwardRate(TenorBasis3M,AF2939,_xll.ohTrigger(trigger,$AA$36))</f>
        <v>#NUM!</v>
      </c>
      <c r="AJ2939" s="90">
        <f>_xll.qlIndexFixing($AA$21,$AE2939,TRUE,_xll.ohTrigger(trigger))</f>
        <v>1.1575653753478342E-2</v>
      </c>
      <c r="AK2939" s="43" t="e">
        <f>_xll.qlIndexFixing($AA$6,$AE2939,TRUE,trigger)</f>
        <v>#NUM!</v>
      </c>
      <c r="AL2939" s="45" t="e">
        <f t="shared" si="61"/>
        <v>#NUM!</v>
      </c>
    </row>
    <row r="2940" spans="30:38" x14ac:dyDescent="0.2">
      <c r="AD2940" s="122" t="s">
        <v>88</v>
      </c>
      <c r="AE2940" s="40">
        <f>_xll.qlInterestRateIndexFixingDate($AA$21,AF2940)</f>
        <v>60014</v>
      </c>
      <c r="AF2940" s="40">
        <f>_xll.qlCalendarAdvance(calendar,$AF2939,AD2940,,,trigger)</f>
        <v>60016</v>
      </c>
      <c r="AG2940" s="40">
        <f>_xll.qlInterestRateIndexMaturity($AA$21,AF2940,)</f>
        <v>60107</v>
      </c>
      <c r="AH2940" s="43" t="e">
        <f>_xll.qlTenorBasisValue(TenorBasis3M,AF2940,_xll.ohTrigger(trigger,$AA$36))</f>
        <v>#NUM!</v>
      </c>
      <c r="AI2940" s="90" t="e">
        <f>_xll.qlTenorBasisForwardRate(TenorBasis3M,AF2940,_xll.ohTrigger(trigger,$AA$36))</f>
        <v>#NUM!</v>
      </c>
      <c r="AJ2940" s="90">
        <f>_xll.qlIndexFixing($AA$21,$AE2940,TRUE,_xll.ohTrigger(trigger))</f>
        <v>1.158011267606774E-2</v>
      </c>
      <c r="AK2940" s="43" t="e">
        <f>_xll.qlIndexFixing($AA$6,$AE2940,TRUE,trigger)</f>
        <v>#NUM!</v>
      </c>
      <c r="AL2940" s="45" t="e">
        <f t="shared" si="61"/>
        <v>#NUM!</v>
      </c>
    </row>
    <row r="2941" spans="30:38" x14ac:dyDescent="0.2">
      <c r="AD2941" s="122" t="s">
        <v>88</v>
      </c>
      <c r="AE2941" s="40">
        <f>_xll.qlInterestRateIndexFixingDate($AA$21,AF2941)</f>
        <v>60021</v>
      </c>
      <c r="AF2941" s="40">
        <f>_xll.qlCalendarAdvance(calendar,$AF2940,AD2941,,,trigger)</f>
        <v>60024</v>
      </c>
      <c r="AG2941" s="40">
        <f>_xll.qlInterestRateIndexMaturity($AA$21,AF2941,)</f>
        <v>60118</v>
      </c>
      <c r="AH2941" s="43" t="e">
        <f>_xll.qlTenorBasisValue(TenorBasis3M,AF2941,_xll.ohTrigger(trigger,$AA$36))</f>
        <v>#NUM!</v>
      </c>
      <c r="AI2941" s="90" t="e">
        <f>_xll.qlTenorBasisForwardRate(TenorBasis3M,AF2941,_xll.ohTrigger(trigger,$AA$36))</f>
        <v>#NUM!</v>
      </c>
      <c r="AJ2941" s="90">
        <f>_xll.qlIndexFixing($AA$21,$AE2941,TRUE,_xll.ohTrigger(trigger))</f>
        <v>1.1586799475914573E-2</v>
      </c>
      <c r="AK2941" s="43" t="e">
        <f>_xll.qlIndexFixing($AA$6,$AE2941,TRUE,trigger)</f>
        <v>#NUM!</v>
      </c>
      <c r="AL2941" s="45" t="e">
        <f t="shared" si="61"/>
        <v>#NUM!</v>
      </c>
    </row>
    <row r="2942" spans="30:38" x14ac:dyDescent="0.2">
      <c r="AD2942" s="122" t="s">
        <v>88</v>
      </c>
      <c r="AE2942" s="40">
        <f>_xll.qlInterestRateIndexFixingDate($AA$21,AF2942)</f>
        <v>60029</v>
      </c>
      <c r="AF2942" s="40">
        <f>_xll.qlCalendarAdvance(calendar,$AF2941,AD2942,,,trigger)</f>
        <v>60031</v>
      </c>
      <c r="AG2942" s="40">
        <f>_xll.qlInterestRateIndexMaturity($AA$21,AF2942,)</f>
        <v>60125</v>
      </c>
      <c r="AH2942" s="43" t="e">
        <f>_xll.qlTenorBasisValue(TenorBasis3M,AF2942,_xll.ohTrigger(trigger,$AA$36))</f>
        <v>#NUM!</v>
      </c>
      <c r="AI2942" s="90" t="e">
        <f>_xll.qlTenorBasisForwardRate(TenorBasis3M,AF2942,_xll.ohTrigger(trigger,$AA$36))</f>
        <v>#NUM!</v>
      </c>
      <c r="AJ2942" s="90">
        <f>_xll.qlIndexFixing($AA$21,$AE2942,TRUE,_xll.ohTrigger(trigger))</f>
        <v>1.159134599938717E-2</v>
      </c>
      <c r="AK2942" s="43" t="e">
        <f>_xll.qlIndexFixing($AA$6,$AE2942,TRUE,trigger)</f>
        <v>#NUM!</v>
      </c>
      <c r="AL2942" s="45" t="e">
        <f t="shared" si="61"/>
        <v>#NUM!</v>
      </c>
    </row>
    <row r="2943" spans="30:38" x14ac:dyDescent="0.2">
      <c r="AD2943" s="122" t="s">
        <v>88</v>
      </c>
      <c r="AE2943" s="40">
        <f>_xll.qlInterestRateIndexFixingDate($AA$21,AF2943)</f>
        <v>60036</v>
      </c>
      <c r="AF2943" s="40">
        <f>_xll.qlCalendarAdvance(calendar,$AF2942,AD2943,,,trigger)</f>
        <v>60038</v>
      </c>
      <c r="AG2943" s="40">
        <f>_xll.qlInterestRateIndexMaturity($AA$21,AF2943,)</f>
        <v>60132</v>
      </c>
      <c r="AH2943" s="43" t="e">
        <f>_xll.qlTenorBasisValue(TenorBasis3M,AF2943,_xll.ohTrigger(trigger,$AA$36))</f>
        <v>#NUM!</v>
      </c>
      <c r="AI2943" s="90" t="e">
        <f>_xll.qlTenorBasisForwardRate(TenorBasis3M,AF2943,_xll.ohTrigger(trigger,$AA$36))</f>
        <v>#NUM!</v>
      </c>
      <c r="AJ2943" s="90">
        <f>_xll.qlIndexFixing($AA$21,$AE2943,TRUE,_xll.ohTrigger(trigger))</f>
        <v>1.1595929504827894E-2</v>
      </c>
      <c r="AK2943" s="43" t="e">
        <f>_xll.qlIndexFixing($AA$6,$AE2943,TRUE,trigger)</f>
        <v>#NUM!</v>
      </c>
      <c r="AL2943" s="45" t="e">
        <f t="shared" si="61"/>
        <v>#NUM!</v>
      </c>
    </row>
    <row r="2944" spans="30:38" x14ac:dyDescent="0.2">
      <c r="AD2944" s="122" t="s">
        <v>88</v>
      </c>
      <c r="AE2944" s="40">
        <f>_xll.qlInterestRateIndexFixingDate($AA$21,AF2944)</f>
        <v>60043</v>
      </c>
      <c r="AF2944" s="40">
        <f>_xll.qlCalendarAdvance(calendar,$AF2943,AD2944,,,trigger)</f>
        <v>60045</v>
      </c>
      <c r="AG2944" s="40">
        <f>_xll.qlInterestRateIndexMaturity($AA$21,AF2944,)</f>
        <v>60139</v>
      </c>
      <c r="AH2944" s="43" t="e">
        <f>_xll.qlTenorBasisValue(TenorBasis3M,AF2944,_xll.ohTrigger(trigger,$AA$36))</f>
        <v>#NUM!</v>
      </c>
      <c r="AI2944" s="90" t="e">
        <f>_xll.qlTenorBasisForwardRate(TenorBasis3M,AF2944,_xll.ohTrigger(trigger,$AA$36))</f>
        <v>#NUM!</v>
      </c>
      <c r="AJ2944" s="90">
        <f>_xll.qlIndexFixing($AA$21,$AE2944,TRUE,_xll.ohTrigger(trigger))</f>
        <v>1.1600549992366852E-2</v>
      </c>
      <c r="AK2944" s="43" t="e">
        <f>_xll.qlIndexFixing($AA$6,$AE2944,TRUE,trigger)</f>
        <v>#NUM!</v>
      </c>
      <c r="AL2944" s="45" t="e">
        <f t="shared" si="61"/>
        <v>#NUM!</v>
      </c>
    </row>
    <row r="2945" spans="30:38" x14ac:dyDescent="0.2">
      <c r="AD2945" s="122" t="s">
        <v>88</v>
      </c>
      <c r="AE2945" s="40">
        <f>_xll.qlInterestRateIndexFixingDate($AA$21,AF2945)</f>
        <v>60050</v>
      </c>
      <c r="AF2945" s="40">
        <f>_xll.qlCalendarAdvance(calendar,$AF2944,AD2945,,,trigger)</f>
        <v>60052</v>
      </c>
      <c r="AG2945" s="40">
        <f>_xll.qlInterestRateIndexMaturity($AA$21,AF2945,)</f>
        <v>60143</v>
      </c>
      <c r="AH2945" s="43" t="e">
        <f>_xll.qlTenorBasisValue(TenorBasis3M,AF2945,_xll.ohTrigger(trigger,$AA$36))</f>
        <v>#NUM!</v>
      </c>
      <c r="AI2945" s="90" t="e">
        <f>_xll.qlTenorBasisForwardRate(TenorBasis3M,AF2945,_xll.ohTrigger(trigger,$AA$36))</f>
        <v>#NUM!</v>
      </c>
      <c r="AJ2945" s="90">
        <f>_xll.qlIndexFixing($AA$21,$AE2945,TRUE,_xll.ohTrigger(trigger))</f>
        <v>1.1603628381075605E-2</v>
      </c>
      <c r="AK2945" s="43" t="e">
        <f>_xll.qlIndexFixing($AA$6,$AE2945,TRUE,trigger)</f>
        <v>#NUM!</v>
      </c>
      <c r="AL2945" s="45" t="e">
        <f t="shared" si="61"/>
        <v>#NUM!</v>
      </c>
    </row>
    <row r="2946" spans="30:38" x14ac:dyDescent="0.2">
      <c r="AD2946" s="122" t="s">
        <v>88</v>
      </c>
      <c r="AE2946" s="40">
        <f>_xll.qlInterestRateIndexFixingDate($AA$21,AF2946)</f>
        <v>60057</v>
      </c>
      <c r="AF2946" s="40">
        <f>_xll.qlCalendarAdvance(calendar,$AF2945,AD2946,,,trigger)</f>
        <v>60059</v>
      </c>
      <c r="AG2946" s="40">
        <f>_xll.qlInterestRateIndexMaturity($AA$21,AF2946,)</f>
        <v>60153</v>
      </c>
      <c r="AH2946" s="43" t="e">
        <f>_xll.qlTenorBasisValue(TenorBasis3M,AF2946,_xll.ohTrigger(trigger,$AA$36))</f>
        <v>#NUM!</v>
      </c>
      <c r="AI2946" s="90" t="e">
        <f>_xll.qlTenorBasisForwardRate(TenorBasis3M,AF2946,_xll.ohTrigger(trigger,$AA$36))</f>
        <v>#NUM!</v>
      </c>
      <c r="AJ2946" s="90">
        <f>_xll.qlIndexFixing($AA$21,$AE2946,TRUE,_xll.ohTrigger(trigger))</f>
        <v>1.1609901914279467E-2</v>
      </c>
      <c r="AK2946" s="43" t="e">
        <f>_xll.qlIndexFixing($AA$6,$AE2946,TRUE,trigger)</f>
        <v>#NUM!</v>
      </c>
      <c r="AL2946" s="45" t="e">
        <f t="shared" si="61"/>
        <v>#NUM!</v>
      </c>
    </row>
    <row r="2947" spans="30:38" x14ac:dyDescent="0.2">
      <c r="AD2947" s="122" t="s">
        <v>88</v>
      </c>
      <c r="AE2947" s="40">
        <f>_xll.qlInterestRateIndexFixingDate($AA$21,AF2947)</f>
        <v>60064</v>
      </c>
      <c r="AF2947" s="40">
        <f>_xll.qlCalendarAdvance(calendar,$AF2946,AD2947,,,trigger)</f>
        <v>60066</v>
      </c>
      <c r="AG2947" s="40">
        <f>_xll.qlInterestRateIndexMaturity($AA$21,AF2947,)</f>
        <v>60160</v>
      </c>
      <c r="AH2947" s="43" t="e">
        <f>_xll.qlTenorBasisValue(TenorBasis3M,AF2947,_xll.ohTrigger(trigger,$AA$36))</f>
        <v>#NUM!</v>
      </c>
      <c r="AI2947" s="90" t="e">
        <f>_xll.qlTenorBasisForwardRate(TenorBasis3M,AF2947,_xll.ohTrigger(trigger,$AA$36))</f>
        <v>#NUM!</v>
      </c>
      <c r="AJ2947" s="90">
        <f>_xll.qlIndexFixing($AA$21,$AE2947,TRUE,_xll.ohTrigger(trigger))</f>
        <v>1.1614633348924397E-2</v>
      </c>
      <c r="AK2947" s="43" t="e">
        <f>_xll.qlIndexFixing($AA$6,$AE2947,TRUE,trigger)</f>
        <v>#NUM!</v>
      </c>
      <c r="AL2947" s="45" t="e">
        <f t="shared" si="61"/>
        <v>#NUM!</v>
      </c>
    </row>
    <row r="2948" spans="30:38" x14ac:dyDescent="0.2">
      <c r="AD2948" s="122" t="s">
        <v>88</v>
      </c>
      <c r="AE2948" s="40">
        <f>_xll.qlInterestRateIndexFixingDate($AA$21,AF2948)</f>
        <v>60071</v>
      </c>
      <c r="AF2948" s="40">
        <f>_xll.qlCalendarAdvance(calendar,$AF2947,AD2948,,,trigger)</f>
        <v>60073</v>
      </c>
      <c r="AG2948" s="40">
        <f>_xll.qlInterestRateIndexMaturity($AA$21,AF2948,)</f>
        <v>60167</v>
      </c>
      <c r="AH2948" s="43" t="e">
        <f>_xll.qlTenorBasisValue(TenorBasis3M,AF2948,_xll.ohTrigger(trigger,$AA$36))</f>
        <v>#NUM!</v>
      </c>
      <c r="AI2948" s="90" t="e">
        <f>_xll.qlTenorBasisForwardRate(TenorBasis3M,AF2948,_xll.ohTrigger(trigger,$AA$36))</f>
        <v>#NUM!</v>
      </c>
      <c r="AJ2948" s="90">
        <f>_xll.qlIndexFixing($AA$21,$AE2948,TRUE,_xll.ohTrigger(trigger))</f>
        <v>1.1619401766206704E-2</v>
      </c>
      <c r="AK2948" s="43" t="e">
        <f>_xll.qlIndexFixing($AA$6,$AE2948,TRUE,trigger)</f>
        <v>#NUM!</v>
      </c>
      <c r="AL2948" s="45" t="e">
        <f t="shared" ref="AL2948:AL3011" si="62">(AJ2948-AK2948)*10000</f>
        <v>#NUM!</v>
      </c>
    </row>
    <row r="2949" spans="30:38" x14ac:dyDescent="0.2">
      <c r="AD2949" s="122" t="s">
        <v>88</v>
      </c>
      <c r="AE2949" s="40">
        <f>_xll.qlInterestRateIndexFixingDate($AA$21,AF2949)</f>
        <v>60078</v>
      </c>
      <c r="AF2949" s="40">
        <f>_xll.qlCalendarAdvance(calendar,$AF2948,AD2949,,,trigger)</f>
        <v>60080</v>
      </c>
      <c r="AG2949" s="40">
        <f>_xll.qlInterestRateIndexMaturity($AA$21,AF2949,)</f>
        <v>60174</v>
      </c>
      <c r="AH2949" s="43" t="e">
        <f>_xll.qlTenorBasisValue(TenorBasis3M,AF2949,_xll.ohTrigger(trigger,$AA$36))</f>
        <v>#NUM!</v>
      </c>
      <c r="AI2949" s="90" t="e">
        <f>_xll.qlTenorBasisForwardRate(TenorBasis3M,AF2949,_xll.ohTrigger(trigger,$AA$36))</f>
        <v>#NUM!</v>
      </c>
      <c r="AJ2949" s="90">
        <f>_xll.qlIndexFixing($AA$21,$AE2949,TRUE,_xll.ohTrigger(trigger))</f>
        <v>1.1624207166266701E-2</v>
      </c>
      <c r="AK2949" s="43" t="e">
        <f>_xll.qlIndexFixing($AA$6,$AE2949,TRUE,trigger)</f>
        <v>#NUM!</v>
      </c>
      <c r="AL2949" s="45" t="e">
        <f t="shared" si="62"/>
        <v>#NUM!</v>
      </c>
    </row>
    <row r="2950" spans="30:38" x14ac:dyDescent="0.2">
      <c r="AD2950" s="122" t="s">
        <v>88</v>
      </c>
      <c r="AE2950" s="40">
        <f>_xll.qlInterestRateIndexFixingDate($AA$21,AF2950)</f>
        <v>60085</v>
      </c>
      <c r="AF2950" s="40">
        <f>_xll.qlCalendarAdvance(calendar,$AF2949,AD2950,,,trigger)</f>
        <v>60087</v>
      </c>
      <c r="AG2950" s="40">
        <f>_xll.qlInterestRateIndexMaturity($AA$21,AF2950,)</f>
        <v>60181</v>
      </c>
      <c r="AH2950" s="43" t="e">
        <f>_xll.qlTenorBasisValue(TenorBasis3M,AF2950,_xll.ohTrigger(trigger,$AA$36))</f>
        <v>#NUM!</v>
      </c>
      <c r="AI2950" s="90" t="e">
        <f>_xll.qlTenorBasisForwardRate(TenorBasis3M,AF2950,_xll.ohTrigger(trigger,$AA$36))</f>
        <v>#NUM!</v>
      </c>
      <c r="AJ2950" s="90">
        <f>_xll.qlIndexFixing($AA$21,$AE2950,TRUE,_xll.ohTrigger(trigger))</f>
        <v>1.1629049549243004E-2</v>
      </c>
      <c r="AK2950" s="43" t="e">
        <f>_xll.qlIndexFixing($AA$6,$AE2950,TRUE,trigger)</f>
        <v>#NUM!</v>
      </c>
      <c r="AL2950" s="45" t="e">
        <f t="shared" si="62"/>
        <v>#NUM!</v>
      </c>
    </row>
    <row r="2951" spans="30:38" x14ac:dyDescent="0.2">
      <c r="AD2951" s="122" t="s">
        <v>88</v>
      </c>
      <c r="AE2951" s="40">
        <f>_xll.qlInterestRateIndexFixingDate($AA$21,AF2951)</f>
        <v>60092</v>
      </c>
      <c r="AF2951" s="40">
        <f>_xll.qlCalendarAdvance(calendar,$AF2950,AD2951,,,trigger)</f>
        <v>60094</v>
      </c>
      <c r="AG2951" s="40">
        <f>_xll.qlInterestRateIndexMaturity($AA$21,AF2951,)</f>
        <v>60188</v>
      </c>
      <c r="AH2951" s="43" t="e">
        <f>_xll.qlTenorBasisValue(TenorBasis3M,AF2951,_xll.ohTrigger(trigger,$AA$36))</f>
        <v>#NUM!</v>
      </c>
      <c r="AI2951" s="90" t="e">
        <f>_xll.qlTenorBasisForwardRate(TenorBasis3M,AF2951,_xll.ohTrigger(trigger,$AA$36))</f>
        <v>#NUM!</v>
      </c>
      <c r="AJ2951" s="90">
        <f>_xll.qlIndexFixing($AA$21,$AE2951,TRUE,_xll.ohTrigger(trigger))</f>
        <v>1.1633928915276773E-2</v>
      </c>
      <c r="AK2951" s="43" t="e">
        <f>_xll.qlIndexFixing($AA$6,$AE2951,TRUE,trigger)</f>
        <v>#NUM!</v>
      </c>
      <c r="AL2951" s="45" t="e">
        <f t="shared" si="62"/>
        <v>#NUM!</v>
      </c>
    </row>
    <row r="2952" spans="30:38" x14ac:dyDescent="0.2">
      <c r="AD2952" s="122" t="s">
        <v>88</v>
      </c>
      <c r="AE2952" s="40">
        <f>_xll.qlInterestRateIndexFixingDate($AA$21,AF2952)</f>
        <v>60099</v>
      </c>
      <c r="AF2952" s="40">
        <f>_xll.qlCalendarAdvance(calendar,$AF2951,AD2952,,,trigger)</f>
        <v>60101</v>
      </c>
      <c r="AG2952" s="40">
        <f>_xll.qlInterestRateIndexMaturity($AA$21,AF2952,)</f>
        <v>60195</v>
      </c>
      <c r="AH2952" s="43" t="e">
        <f>_xll.qlTenorBasisValue(TenorBasis3M,AF2952,_xll.ohTrigger(trigger,$AA$36))</f>
        <v>#NUM!</v>
      </c>
      <c r="AI2952" s="90" t="e">
        <f>_xll.qlTenorBasisForwardRate(TenorBasis3M,AF2952,_xll.ohTrigger(trigger,$AA$36))</f>
        <v>#NUM!</v>
      </c>
      <c r="AJ2952" s="90">
        <f>_xll.qlIndexFixing($AA$21,$AE2952,TRUE,_xll.ohTrigger(trigger))</f>
        <v>1.1638845264506623E-2</v>
      </c>
      <c r="AK2952" s="43" t="e">
        <f>_xll.qlIndexFixing($AA$6,$AE2952,TRUE,trigger)</f>
        <v>#NUM!</v>
      </c>
      <c r="AL2952" s="45" t="e">
        <f t="shared" si="62"/>
        <v>#NUM!</v>
      </c>
    </row>
    <row r="2953" spans="30:38" x14ac:dyDescent="0.2">
      <c r="AD2953" s="122" t="s">
        <v>88</v>
      </c>
      <c r="AE2953" s="40">
        <f>_xll.qlInterestRateIndexFixingDate($AA$21,AF2953)</f>
        <v>60106</v>
      </c>
      <c r="AF2953" s="40">
        <f>_xll.qlCalendarAdvance(calendar,$AF2952,AD2953,,,trigger)</f>
        <v>60108</v>
      </c>
      <c r="AG2953" s="40">
        <f>_xll.qlInterestRateIndexMaturity($AA$21,AF2953,)</f>
        <v>60202</v>
      </c>
      <c r="AH2953" s="43" t="e">
        <f>_xll.qlTenorBasisValue(TenorBasis3M,AF2953,_xll.ohTrigger(trigger,$AA$36))</f>
        <v>#NUM!</v>
      </c>
      <c r="AI2953" s="90" t="e">
        <f>_xll.qlTenorBasisForwardRate(TenorBasis3M,AF2953,_xll.ohTrigger(trigger,$AA$36))</f>
        <v>#NUM!</v>
      </c>
      <c r="AJ2953" s="90">
        <f>_xll.qlIndexFixing($AA$21,$AE2953,TRUE,_xll.ohTrigger(trigger))</f>
        <v>1.1643798597075417E-2</v>
      </c>
      <c r="AK2953" s="43" t="e">
        <f>_xll.qlIndexFixing($AA$6,$AE2953,TRUE,trigger)</f>
        <v>#NUM!</v>
      </c>
      <c r="AL2953" s="45" t="e">
        <f t="shared" si="62"/>
        <v>#NUM!</v>
      </c>
    </row>
    <row r="2954" spans="30:38" x14ac:dyDescent="0.2">
      <c r="AD2954" s="122" t="s">
        <v>88</v>
      </c>
      <c r="AE2954" s="40">
        <f>_xll.qlInterestRateIndexFixingDate($AA$21,AF2954)</f>
        <v>60113</v>
      </c>
      <c r="AF2954" s="40">
        <f>_xll.qlCalendarAdvance(calendar,$AF2953,AD2954,,,trigger)</f>
        <v>60115</v>
      </c>
      <c r="AG2954" s="40">
        <f>_xll.qlInterestRateIndexMaturity($AA$21,AF2954,)</f>
        <v>60209</v>
      </c>
      <c r="AH2954" s="43" t="e">
        <f>_xll.qlTenorBasisValue(TenorBasis3M,AF2954,_xll.ohTrigger(trigger,$AA$36))</f>
        <v>#NUM!</v>
      </c>
      <c r="AI2954" s="90" t="e">
        <f>_xll.qlTenorBasisForwardRate(TenorBasis3M,AF2954,_xll.ohTrigger(trigger,$AA$36))</f>
        <v>#NUM!</v>
      </c>
      <c r="AJ2954" s="90">
        <f>_xll.qlIndexFixing($AA$21,$AE2954,TRUE,_xll.ohTrigger(trigger))</f>
        <v>1.1648788913126021E-2</v>
      </c>
      <c r="AK2954" s="43" t="e">
        <f>_xll.qlIndexFixing($AA$6,$AE2954,TRUE,trigger)</f>
        <v>#NUM!</v>
      </c>
      <c r="AL2954" s="45" t="e">
        <f t="shared" si="62"/>
        <v>#NUM!</v>
      </c>
    </row>
    <row r="2955" spans="30:38" x14ac:dyDescent="0.2">
      <c r="AD2955" s="122" t="s">
        <v>88</v>
      </c>
      <c r="AE2955" s="40">
        <f>_xll.qlInterestRateIndexFixingDate($AA$21,AF2955)</f>
        <v>60120</v>
      </c>
      <c r="AF2955" s="40">
        <f>_xll.qlCalendarAdvance(calendar,$AF2954,AD2955,,,trigger)</f>
        <v>60122</v>
      </c>
      <c r="AG2955" s="40">
        <f>_xll.qlInterestRateIndexMaturity($AA$21,AF2955,)</f>
        <v>60216</v>
      </c>
      <c r="AH2955" s="43" t="e">
        <f>_xll.qlTenorBasisValue(TenorBasis3M,AF2955,_xll.ohTrigger(trigger,$AA$36))</f>
        <v>#NUM!</v>
      </c>
      <c r="AI2955" s="90" t="e">
        <f>_xll.qlTenorBasisForwardRate(TenorBasis3M,AF2955,_xll.ohTrigger(trigger,$AA$36))</f>
        <v>#NUM!</v>
      </c>
      <c r="AJ2955" s="90">
        <f>_xll.qlIndexFixing($AA$21,$AE2955,TRUE,_xll.ohTrigger(trigger))</f>
        <v>1.1653816212802998E-2</v>
      </c>
      <c r="AK2955" s="43" t="e">
        <f>_xll.qlIndexFixing($AA$6,$AE2955,TRUE,trigger)</f>
        <v>#NUM!</v>
      </c>
      <c r="AL2955" s="45" t="e">
        <f t="shared" si="62"/>
        <v>#NUM!</v>
      </c>
    </row>
    <row r="2956" spans="30:38" x14ac:dyDescent="0.2">
      <c r="AD2956" s="122" t="s">
        <v>88</v>
      </c>
      <c r="AE2956" s="40">
        <f>_xll.qlInterestRateIndexFixingDate($AA$21,AF2956)</f>
        <v>60127</v>
      </c>
      <c r="AF2956" s="40">
        <f>_xll.qlCalendarAdvance(calendar,$AF2955,AD2956,,,trigger)</f>
        <v>60129</v>
      </c>
      <c r="AG2956" s="40">
        <f>_xll.qlInterestRateIndexMaturity($AA$21,AF2956,)</f>
        <v>60223</v>
      </c>
      <c r="AH2956" s="43" t="e">
        <f>_xll.qlTenorBasisValue(TenorBasis3M,AF2956,_xll.ohTrigger(trigger,$AA$36))</f>
        <v>#NUM!</v>
      </c>
      <c r="AI2956" s="90" t="e">
        <f>_xll.qlTenorBasisForwardRate(TenorBasis3M,AF2956,_xll.ohTrigger(trigger,$AA$36))</f>
        <v>#NUM!</v>
      </c>
      <c r="AJ2956" s="90">
        <f>_xll.qlIndexFixing($AA$21,$AE2956,TRUE,_xll.ohTrigger(trigger))</f>
        <v>1.1658880496250915E-2</v>
      </c>
      <c r="AK2956" s="43" t="e">
        <f>_xll.qlIndexFixing($AA$6,$AE2956,TRUE,trigger)</f>
        <v>#NUM!</v>
      </c>
      <c r="AL2956" s="45" t="e">
        <f t="shared" si="62"/>
        <v>#NUM!</v>
      </c>
    </row>
    <row r="2957" spans="30:38" x14ac:dyDescent="0.2">
      <c r="AD2957" s="122" t="s">
        <v>88</v>
      </c>
      <c r="AE2957" s="40">
        <f>_xll.qlInterestRateIndexFixingDate($AA$21,AF2957)</f>
        <v>60134</v>
      </c>
      <c r="AF2957" s="40">
        <f>_xll.qlCalendarAdvance(calendar,$AF2956,AD2957,,,trigger)</f>
        <v>60136</v>
      </c>
      <c r="AG2957" s="40">
        <f>_xll.qlInterestRateIndexMaturity($AA$21,AF2957,)</f>
        <v>60230</v>
      </c>
      <c r="AH2957" s="43" t="e">
        <f>_xll.qlTenorBasisValue(TenorBasis3M,AF2957,_xll.ohTrigger(trigger,$AA$36))</f>
        <v>#NUM!</v>
      </c>
      <c r="AI2957" s="90" t="e">
        <f>_xll.qlTenorBasisForwardRate(TenorBasis3M,AF2957,_xll.ohTrigger(trigger,$AA$36))</f>
        <v>#NUM!</v>
      </c>
      <c r="AJ2957" s="90">
        <f>_xll.qlIndexFixing($AA$21,$AE2957,TRUE,_xll.ohTrigger(trigger))</f>
        <v>1.1663981763616887E-2</v>
      </c>
      <c r="AK2957" s="43" t="e">
        <f>_xll.qlIndexFixing($AA$6,$AE2957,TRUE,trigger)</f>
        <v>#NUM!</v>
      </c>
      <c r="AL2957" s="45" t="e">
        <f t="shared" si="62"/>
        <v>#NUM!</v>
      </c>
    </row>
    <row r="2958" spans="30:38" x14ac:dyDescent="0.2">
      <c r="AD2958" s="122" t="s">
        <v>88</v>
      </c>
      <c r="AE2958" s="40">
        <f>_xll.qlInterestRateIndexFixingDate($AA$21,AF2958)</f>
        <v>60141</v>
      </c>
      <c r="AF2958" s="40">
        <f>_xll.qlCalendarAdvance(calendar,$AF2957,AD2958,,,trigger)</f>
        <v>60143</v>
      </c>
      <c r="AG2958" s="40">
        <f>_xll.qlInterestRateIndexMaturity($AA$21,AF2958,)</f>
        <v>60234</v>
      </c>
      <c r="AH2958" s="43" t="e">
        <f>_xll.qlTenorBasisValue(TenorBasis3M,AF2958,_xll.ohTrigger(trigger,$AA$36))</f>
        <v>#NUM!</v>
      </c>
      <c r="AI2958" s="90" t="e">
        <f>_xll.qlTenorBasisForwardRate(TenorBasis3M,AF2958,_xll.ohTrigger(trigger,$AA$36))</f>
        <v>#NUM!</v>
      </c>
      <c r="AJ2958" s="90">
        <f>_xll.qlIndexFixing($AA$21,$AE2958,TRUE,_xll.ohTrigger(trigger))</f>
        <v>1.1667431731130325E-2</v>
      </c>
      <c r="AK2958" s="43" t="e">
        <f>_xll.qlIndexFixing($AA$6,$AE2958,TRUE,trigger)</f>
        <v>#NUM!</v>
      </c>
      <c r="AL2958" s="45" t="e">
        <f t="shared" si="62"/>
        <v>#NUM!</v>
      </c>
    </row>
    <row r="2959" spans="30:38" x14ac:dyDescent="0.2">
      <c r="AD2959" s="122" t="s">
        <v>88</v>
      </c>
      <c r="AE2959" s="40">
        <f>_xll.qlInterestRateIndexFixingDate($AA$21,AF2959)</f>
        <v>60148</v>
      </c>
      <c r="AF2959" s="40">
        <f>_xll.qlCalendarAdvance(calendar,$AF2958,AD2959,,,trigger)</f>
        <v>60150</v>
      </c>
      <c r="AG2959" s="40">
        <f>_xll.qlInterestRateIndexMaturity($AA$21,AF2959,)</f>
        <v>60241</v>
      </c>
      <c r="AH2959" s="43" t="e">
        <f>_xll.qlTenorBasisValue(TenorBasis3M,AF2959,_xll.ohTrigger(trigger,$AA$36))</f>
        <v>#NUM!</v>
      </c>
      <c r="AI2959" s="90" t="e">
        <f>_xll.qlTenorBasisForwardRate(TenorBasis3M,AF2959,_xll.ohTrigger(trigger,$AA$36))</f>
        <v>#NUM!</v>
      </c>
      <c r="AJ2959" s="90">
        <f>_xll.qlIndexFixing($AA$21,$AE2959,TRUE,_xll.ohTrigger(trigger))</f>
        <v>1.1672598539793E-2</v>
      </c>
      <c r="AK2959" s="43" t="e">
        <f>_xll.qlIndexFixing($AA$6,$AE2959,TRUE,trigger)</f>
        <v>#NUM!</v>
      </c>
      <c r="AL2959" s="45" t="e">
        <f t="shared" si="62"/>
        <v>#NUM!</v>
      </c>
    </row>
    <row r="2960" spans="30:38" x14ac:dyDescent="0.2">
      <c r="AD2960" s="122" t="s">
        <v>88</v>
      </c>
      <c r="AE2960" s="40">
        <f>_xll.qlInterestRateIndexFixingDate($AA$21,AF2960)</f>
        <v>60155</v>
      </c>
      <c r="AF2960" s="40">
        <f>_xll.qlCalendarAdvance(calendar,$AF2959,AD2960,,,trigger)</f>
        <v>60157</v>
      </c>
      <c r="AG2960" s="40">
        <f>_xll.qlInterestRateIndexMaturity($AA$21,AF2960,)</f>
        <v>60248</v>
      </c>
      <c r="AH2960" s="43" t="e">
        <f>_xll.qlTenorBasisValue(TenorBasis3M,AF2960,_xll.ohTrigger(trigger,$AA$36))</f>
        <v>#NUM!</v>
      </c>
      <c r="AI2960" s="90" t="e">
        <f>_xll.qlTenorBasisForwardRate(TenorBasis3M,AF2960,_xll.ohTrigger(trigger,$AA$36))</f>
        <v>#NUM!</v>
      </c>
      <c r="AJ2960" s="90">
        <f>_xll.qlIndexFixing($AA$21,$AE2960,TRUE,_xll.ohTrigger(trigger))</f>
        <v>1.167780232896927E-2</v>
      </c>
      <c r="AK2960" s="43" t="e">
        <f>_xll.qlIndexFixing($AA$6,$AE2960,TRUE,trigger)</f>
        <v>#NUM!</v>
      </c>
      <c r="AL2960" s="45" t="e">
        <f t="shared" si="62"/>
        <v>#NUM!</v>
      </c>
    </row>
    <row r="2961" spans="30:38" x14ac:dyDescent="0.2">
      <c r="AD2961" s="122" t="s">
        <v>88</v>
      </c>
      <c r="AE2961" s="40">
        <f>_xll.qlInterestRateIndexFixingDate($AA$21,AF2961)</f>
        <v>60162</v>
      </c>
      <c r="AF2961" s="40">
        <f>_xll.qlCalendarAdvance(calendar,$AF2960,AD2961,,,trigger)</f>
        <v>60164</v>
      </c>
      <c r="AG2961" s="40">
        <f>_xll.qlInterestRateIndexMaturity($AA$21,AF2961,)</f>
        <v>60255</v>
      </c>
      <c r="AH2961" s="43" t="e">
        <f>_xll.qlTenorBasisValue(TenorBasis3M,AF2961,_xll.ohTrigger(trigger,$AA$36))</f>
        <v>#NUM!</v>
      </c>
      <c r="AI2961" s="90" t="e">
        <f>_xll.qlTenorBasisForwardRate(TenorBasis3M,AF2961,_xll.ohTrigger(trigger,$AA$36))</f>
        <v>#NUM!</v>
      </c>
      <c r="AJ2961" s="90">
        <f>_xll.qlIndexFixing($AA$21,$AE2961,TRUE,_xll.ohTrigger(trigger))</f>
        <v>1.168304309880671E-2</v>
      </c>
      <c r="AK2961" s="43" t="e">
        <f>_xll.qlIndexFixing($AA$6,$AE2961,TRUE,trigger)</f>
        <v>#NUM!</v>
      </c>
      <c r="AL2961" s="45" t="e">
        <f t="shared" si="62"/>
        <v>#NUM!</v>
      </c>
    </row>
    <row r="2962" spans="30:38" x14ac:dyDescent="0.2">
      <c r="AD2962" s="122" t="s">
        <v>88</v>
      </c>
      <c r="AE2962" s="40">
        <f>_xll.qlInterestRateIndexFixingDate($AA$21,AF2962)</f>
        <v>60169</v>
      </c>
      <c r="AF2962" s="40">
        <f>_xll.qlCalendarAdvance(calendar,$AF2961,AD2962,,,trigger)</f>
        <v>60171</v>
      </c>
      <c r="AG2962" s="40">
        <f>_xll.qlInterestRateIndexMaturity($AA$21,AF2962,)</f>
        <v>60265</v>
      </c>
      <c r="AH2962" s="43" t="e">
        <f>_xll.qlTenorBasisValue(TenorBasis3M,AF2962,_xll.ohTrigger(trigger,$AA$36))</f>
        <v>#NUM!</v>
      </c>
      <c r="AI2962" s="90" t="e">
        <f>_xll.qlTenorBasisForwardRate(TenorBasis3M,AF2962,_xll.ohTrigger(trigger,$AA$36))</f>
        <v>#NUM!</v>
      </c>
      <c r="AJ2962" s="90">
        <f>_xll.qlIndexFixing($AA$21,$AE2962,TRUE,_xll.ohTrigger(trigger))</f>
        <v>1.1690042864403224E-2</v>
      </c>
      <c r="AK2962" s="43" t="e">
        <f>_xll.qlIndexFixing($AA$6,$AE2962,TRUE,trigger)</f>
        <v>#NUM!</v>
      </c>
      <c r="AL2962" s="45" t="e">
        <f t="shared" si="62"/>
        <v>#NUM!</v>
      </c>
    </row>
    <row r="2963" spans="30:38" x14ac:dyDescent="0.2">
      <c r="AD2963" s="122" t="s">
        <v>88</v>
      </c>
      <c r="AE2963" s="40">
        <f>_xll.qlInterestRateIndexFixingDate($AA$21,AF2963)</f>
        <v>60176</v>
      </c>
      <c r="AF2963" s="40">
        <f>_xll.qlCalendarAdvance(calendar,$AF2962,AD2963,,,trigger)</f>
        <v>60178</v>
      </c>
      <c r="AG2963" s="40">
        <f>_xll.qlInterestRateIndexMaturity($AA$21,AF2963,)</f>
        <v>60272</v>
      </c>
      <c r="AH2963" s="43" t="e">
        <f>_xll.qlTenorBasisValue(TenorBasis3M,AF2963,_xll.ohTrigger(trigger,$AA$36))</f>
        <v>#NUM!</v>
      </c>
      <c r="AI2963" s="90" t="e">
        <f>_xll.qlTenorBasisForwardRate(TenorBasis3M,AF2963,_xll.ohTrigger(trigger,$AA$36))</f>
        <v>#NUM!</v>
      </c>
      <c r="AJ2963" s="90">
        <f>_xll.qlIndexFixing($AA$21,$AE2963,TRUE,_xll.ohTrigger(trigger))</f>
        <v>1.1695366038404391E-2</v>
      </c>
      <c r="AK2963" s="43" t="e">
        <f>_xll.qlIndexFixing($AA$6,$AE2963,TRUE,trigger)</f>
        <v>#NUM!</v>
      </c>
      <c r="AL2963" s="45" t="e">
        <f t="shared" si="62"/>
        <v>#NUM!</v>
      </c>
    </row>
    <row r="2964" spans="30:38" x14ac:dyDescent="0.2">
      <c r="AD2964" s="122" t="s">
        <v>88</v>
      </c>
      <c r="AE2964" s="40">
        <f>_xll.qlInterestRateIndexFixingDate($AA$21,AF2964)</f>
        <v>60183</v>
      </c>
      <c r="AF2964" s="40">
        <f>_xll.qlCalendarAdvance(calendar,$AF2963,AD2964,,,trigger)</f>
        <v>60185</v>
      </c>
      <c r="AG2964" s="40">
        <f>_xll.qlInterestRateIndexMaturity($AA$21,AF2964,)</f>
        <v>60279</v>
      </c>
      <c r="AH2964" s="43" t="e">
        <f>_xll.qlTenorBasisValue(TenorBasis3M,AF2964,_xll.ohTrigger(trigger,$AA$36))</f>
        <v>#NUM!</v>
      </c>
      <c r="AI2964" s="90" t="e">
        <f>_xll.qlTenorBasisForwardRate(TenorBasis3M,AF2964,_xll.ohTrigger(trigger,$AA$36))</f>
        <v>#NUM!</v>
      </c>
      <c r="AJ2964" s="90">
        <f>_xll.qlIndexFixing($AA$21,$AE2964,TRUE,_xll.ohTrigger(trigger))</f>
        <v>1.1700726197378089E-2</v>
      </c>
      <c r="AK2964" s="43" t="e">
        <f>_xll.qlIndexFixing($AA$6,$AE2964,TRUE,trigger)</f>
        <v>#NUM!</v>
      </c>
      <c r="AL2964" s="45" t="e">
        <f t="shared" si="62"/>
        <v>#NUM!</v>
      </c>
    </row>
    <row r="2965" spans="30:38" x14ac:dyDescent="0.2">
      <c r="AD2965" s="122" t="s">
        <v>88</v>
      </c>
      <c r="AE2965" s="40">
        <f>_xll.qlInterestRateIndexFixingDate($AA$21,AF2965)</f>
        <v>60190</v>
      </c>
      <c r="AF2965" s="40">
        <f>_xll.qlCalendarAdvance(calendar,$AF2964,AD2965,,,trigger)</f>
        <v>60192</v>
      </c>
      <c r="AG2965" s="40">
        <f>_xll.qlInterestRateIndexMaturity($AA$21,AF2965,)</f>
        <v>60286</v>
      </c>
      <c r="AH2965" s="43" t="e">
        <f>_xll.qlTenorBasisValue(TenorBasis3M,AF2965,_xll.ohTrigger(trigger,$AA$36))</f>
        <v>#NUM!</v>
      </c>
      <c r="AI2965" s="90" t="e">
        <f>_xll.qlTenorBasisForwardRate(TenorBasis3M,AF2965,_xll.ohTrigger(trigger,$AA$36))</f>
        <v>#NUM!</v>
      </c>
      <c r="AJ2965" s="90">
        <f>_xll.qlIndexFixing($AA$21,$AE2965,TRUE,_xll.ohTrigger(trigger))</f>
        <v>1.1706123341477389E-2</v>
      </c>
      <c r="AK2965" s="43" t="e">
        <f>_xll.qlIndexFixing($AA$6,$AE2965,TRUE,trigger)</f>
        <v>#NUM!</v>
      </c>
      <c r="AL2965" s="45" t="e">
        <f t="shared" si="62"/>
        <v>#NUM!</v>
      </c>
    </row>
    <row r="2966" spans="30:38" x14ac:dyDescent="0.2">
      <c r="AD2966" s="122" t="s">
        <v>88</v>
      </c>
      <c r="AE2966" s="40">
        <f>_xll.qlInterestRateIndexFixingDate($AA$21,AF2966)</f>
        <v>60197</v>
      </c>
      <c r="AF2966" s="40">
        <f>_xll.qlCalendarAdvance(calendar,$AF2965,AD2966,,,trigger)</f>
        <v>60199</v>
      </c>
      <c r="AG2966" s="40">
        <f>_xll.qlInterestRateIndexMaturity($AA$21,AF2966,)</f>
        <v>60293</v>
      </c>
      <c r="AH2966" s="43" t="e">
        <f>_xll.qlTenorBasisValue(TenorBasis3M,AF2966,_xll.ohTrigger(trigger,$AA$36))</f>
        <v>#NUM!</v>
      </c>
      <c r="AI2966" s="90" t="e">
        <f>_xll.qlTenorBasisForwardRate(TenorBasis3M,AF2966,_xll.ohTrigger(trigger,$AA$36))</f>
        <v>#NUM!</v>
      </c>
      <c r="AJ2966" s="90">
        <f>_xll.qlIndexFixing($AA$21,$AE2966,TRUE,_xll.ohTrigger(trigger))</f>
        <v>1.1711557470858759E-2</v>
      </c>
      <c r="AK2966" s="43" t="e">
        <f>_xll.qlIndexFixing($AA$6,$AE2966,TRUE,trigger)</f>
        <v>#NUM!</v>
      </c>
      <c r="AL2966" s="45" t="e">
        <f t="shared" si="62"/>
        <v>#NUM!</v>
      </c>
    </row>
    <row r="2967" spans="30:38" x14ac:dyDescent="0.2">
      <c r="AD2967" s="122" t="s">
        <v>88</v>
      </c>
      <c r="AE2967" s="40">
        <f>_xll.qlInterestRateIndexFixingDate($AA$21,AF2967)</f>
        <v>60204</v>
      </c>
      <c r="AF2967" s="40">
        <f>_xll.qlCalendarAdvance(calendar,$AF2966,AD2967,,,trigger)</f>
        <v>60206</v>
      </c>
      <c r="AG2967" s="40">
        <f>_xll.qlInterestRateIndexMaturity($AA$21,AF2967,)</f>
        <v>60297</v>
      </c>
      <c r="AH2967" s="43" t="e">
        <f>_xll.qlTenorBasisValue(TenorBasis3M,AF2967,_xll.ohTrigger(trigger,$AA$36))</f>
        <v>#NUM!</v>
      </c>
      <c r="AI2967" s="90" t="e">
        <f>_xll.qlTenorBasisForwardRate(TenorBasis3M,AF2967,_xll.ohTrigger(trigger,$AA$36))</f>
        <v>#NUM!</v>
      </c>
      <c r="AJ2967" s="90">
        <f>_xll.qlIndexFixing($AA$21,$AE2967,TRUE,_xll.ohTrigger(trigger))</f>
        <v>1.1715264319976583E-2</v>
      </c>
      <c r="AK2967" s="43" t="e">
        <f>_xll.qlIndexFixing($AA$6,$AE2967,TRUE,trigger)</f>
        <v>#NUM!</v>
      </c>
      <c r="AL2967" s="45" t="e">
        <f t="shared" si="62"/>
        <v>#NUM!</v>
      </c>
    </row>
    <row r="2968" spans="30:38" x14ac:dyDescent="0.2">
      <c r="AD2968" s="122" t="s">
        <v>88</v>
      </c>
      <c r="AE2968" s="40">
        <f>_xll.qlInterestRateIndexFixingDate($AA$21,AF2968)</f>
        <v>60211</v>
      </c>
      <c r="AF2968" s="40">
        <f>_xll.qlCalendarAdvance(calendar,$AF2967,AD2968,,,trigger)</f>
        <v>60213</v>
      </c>
      <c r="AG2968" s="40">
        <f>_xll.qlInterestRateIndexMaturity($AA$21,AF2968,)</f>
        <v>60307</v>
      </c>
      <c r="AH2968" s="43" t="e">
        <f>_xll.qlTenorBasisValue(TenorBasis3M,AF2968,_xll.ohTrigger(trigger,$AA$36))</f>
        <v>#NUM!</v>
      </c>
      <c r="AI2968" s="90" t="e">
        <f>_xll.qlTenorBasisForwardRate(TenorBasis3M,AF2968,_xll.ohTrigger(trigger,$AA$36))</f>
        <v>#NUM!</v>
      </c>
      <c r="AJ2968" s="90">
        <f>_xll.qlIndexFixing($AA$21,$AE2968,TRUE,_xll.ohTrigger(trigger))</f>
        <v>1.1722536686096146E-2</v>
      </c>
      <c r="AK2968" s="43" t="e">
        <f>_xll.qlIndexFixing($AA$6,$AE2968,TRUE,trigger)</f>
        <v>#NUM!</v>
      </c>
      <c r="AL2968" s="45" t="e">
        <f t="shared" si="62"/>
        <v>#NUM!</v>
      </c>
    </row>
    <row r="2969" spans="30:38" x14ac:dyDescent="0.2">
      <c r="AD2969" s="122" t="s">
        <v>88</v>
      </c>
      <c r="AE2969" s="40">
        <f>_xll.qlInterestRateIndexFixingDate($AA$21,AF2969)</f>
        <v>60218</v>
      </c>
      <c r="AF2969" s="40">
        <f>_xll.qlCalendarAdvance(calendar,$AF2968,AD2969,,,trigger)</f>
        <v>60220</v>
      </c>
      <c r="AG2969" s="40">
        <f>_xll.qlInterestRateIndexMaturity($AA$21,AF2969,)</f>
        <v>60314</v>
      </c>
      <c r="AH2969" s="43" t="e">
        <f>_xll.qlTenorBasisValue(TenorBasis3M,AF2969,_xll.ohTrigger(trigger,$AA$36))</f>
        <v>#NUM!</v>
      </c>
      <c r="AI2969" s="90" t="e">
        <f>_xll.qlTenorBasisForwardRate(TenorBasis3M,AF2969,_xll.ohTrigger(trigger,$AA$36))</f>
        <v>#NUM!</v>
      </c>
      <c r="AJ2969" s="90">
        <f>_xll.qlIndexFixing($AA$21,$AE2969,TRUE,_xll.ohTrigger(trigger))</f>
        <v>1.1728081772269356E-2</v>
      </c>
      <c r="AK2969" s="43" t="e">
        <f>_xll.qlIndexFixing($AA$6,$AE2969,TRUE,trigger)</f>
        <v>#NUM!</v>
      </c>
      <c r="AL2969" s="45" t="e">
        <f t="shared" si="62"/>
        <v>#NUM!</v>
      </c>
    </row>
    <row r="2970" spans="30:38" x14ac:dyDescent="0.2">
      <c r="AD2970" s="122" t="s">
        <v>88</v>
      </c>
      <c r="AE2970" s="40">
        <f>_xll.qlInterestRateIndexFixingDate($AA$21,AF2970)</f>
        <v>60225</v>
      </c>
      <c r="AF2970" s="40">
        <f>_xll.qlCalendarAdvance(calendar,$AF2969,AD2970,,,trigger)</f>
        <v>60227</v>
      </c>
      <c r="AG2970" s="40">
        <f>_xll.qlInterestRateIndexMaturity($AA$21,AF2970,)</f>
        <v>60321</v>
      </c>
      <c r="AH2970" s="43" t="e">
        <f>_xll.qlTenorBasisValue(TenorBasis3M,AF2970,_xll.ohTrigger(trigger,$AA$36))</f>
        <v>#NUM!</v>
      </c>
      <c r="AI2970" s="90" t="e">
        <f>_xll.qlTenorBasisForwardRate(TenorBasis3M,AF2970,_xll.ohTrigger(trigger,$AA$36))</f>
        <v>#NUM!</v>
      </c>
      <c r="AJ2970" s="90">
        <f>_xll.qlIndexFixing($AA$21,$AE2970,TRUE,_xll.ohTrigger(trigger))</f>
        <v>1.1733663844358172E-2</v>
      </c>
      <c r="AK2970" s="43" t="e">
        <f>_xll.qlIndexFixing($AA$6,$AE2970,TRUE,trigger)</f>
        <v>#NUM!</v>
      </c>
      <c r="AL2970" s="45" t="e">
        <f t="shared" si="62"/>
        <v>#NUM!</v>
      </c>
    </row>
    <row r="2971" spans="30:38" x14ac:dyDescent="0.2">
      <c r="AD2971" s="122" t="s">
        <v>88</v>
      </c>
      <c r="AE2971" s="40">
        <f>_xll.qlInterestRateIndexFixingDate($AA$21,AF2971)</f>
        <v>60232</v>
      </c>
      <c r="AF2971" s="40">
        <f>_xll.qlCalendarAdvance(calendar,$AF2970,AD2971,,,trigger)</f>
        <v>60234</v>
      </c>
      <c r="AG2971" s="40">
        <f>_xll.qlInterestRateIndexMaturity($AA$21,AF2971,)</f>
        <v>60325</v>
      </c>
      <c r="AH2971" s="43" t="e">
        <f>_xll.qlTenorBasisValue(TenorBasis3M,AF2971,_xll.ohTrigger(trigger,$AA$36))</f>
        <v>#NUM!</v>
      </c>
      <c r="AI2971" s="90" t="e">
        <f>_xll.qlTenorBasisForwardRate(TenorBasis3M,AF2971,_xll.ohTrigger(trigger,$AA$36))</f>
        <v>#NUM!</v>
      </c>
      <c r="AJ2971" s="90">
        <f>_xll.qlIndexFixing($AA$21,$AE2971,TRUE,_xll.ohTrigger(trigger))</f>
        <v>1.1737484766249893E-2</v>
      </c>
      <c r="AK2971" s="43" t="e">
        <f>_xll.qlIndexFixing($AA$6,$AE2971,TRUE,trigger)</f>
        <v>#NUM!</v>
      </c>
      <c r="AL2971" s="45" t="e">
        <f t="shared" si="62"/>
        <v>#NUM!</v>
      </c>
    </row>
    <row r="2972" spans="30:38" x14ac:dyDescent="0.2">
      <c r="AD2972" s="122" t="s">
        <v>88</v>
      </c>
      <c r="AE2972" s="40">
        <f>_xll.qlInterestRateIndexFixingDate($AA$21,AF2972)</f>
        <v>60239</v>
      </c>
      <c r="AF2972" s="40">
        <f>_xll.qlCalendarAdvance(calendar,$AF2971,AD2972,,,trigger)</f>
        <v>60241</v>
      </c>
      <c r="AG2972" s="40">
        <f>_xll.qlInterestRateIndexMaturity($AA$21,AF2972,)</f>
        <v>60331</v>
      </c>
      <c r="AH2972" s="43" t="e">
        <f>_xll.qlTenorBasisValue(TenorBasis3M,AF2972,_xll.ohTrigger(trigger,$AA$36))</f>
        <v>#NUM!</v>
      </c>
      <c r="AI2972" s="90" t="e">
        <f>_xll.qlTenorBasisForwardRate(TenorBasis3M,AF2972,_xll.ohTrigger(trigger,$AA$36))</f>
        <v>#NUM!</v>
      </c>
      <c r="AJ2972" s="90">
        <f>_xll.qlIndexFixing($AA$21,$AE2972,TRUE,_xll.ohTrigger(trigger))</f>
        <v>1.1742530693651609E-2</v>
      </c>
      <c r="AK2972" s="43" t="e">
        <f>_xll.qlIndexFixing($AA$6,$AE2972,TRUE,trigger)</f>
        <v>#NUM!</v>
      </c>
      <c r="AL2972" s="45" t="e">
        <f t="shared" si="62"/>
        <v>#NUM!</v>
      </c>
    </row>
    <row r="2973" spans="30:38" x14ac:dyDescent="0.2">
      <c r="AD2973" s="122" t="s">
        <v>88</v>
      </c>
      <c r="AE2973" s="40">
        <f>_xll.qlInterestRateIndexFixingDate($AA$21,AF2973)</f>
        <v>60246</v>
      </c>
      <c r="AF2973" s="40">
        <f>_xll.qlCalendarAdvance(calendar,$AF2972,AD2973,,,trigger)</f>
        <v>60248</v>
      </c>
      <c r="AG2973" s="40">
        <f>_xll.qlInterestRateIndexMaturity($AA$21,AF2973,)</f>
        <v>60338</v>
      </c>
      <c r="AH2973" s="43" t="e">
        <f>_xll.qlTenorBasisValue(TenorBasis3M,AF2973,_xll.ohTrigger(trigger,$AA$36))</f>
        <v>#NUM!</v>
      </c>
      <c r="AI2973" s="90" t="e">
        <f>_xll.qlTenorBasisForwardRate(TenorBasis3M,AF2973,_xll.ohTrigger(trigger,$AA$36))</f>
        <v>#NUM!</v>
      </c>
      <c r="AJ2973" s="90">
        <f>_xll.qlIndexFixing($AA$21,$AE2973,TRUE,_xll.ohTrigger(trigger))</f>
        <v>1.1748212416414994E-2</v>
      </c>
      <c r="AK2973" s="43" t="e">
        <f>_xll.qlIndexFixing($AA$6,$AE2973,TRUE,trigger)</f>
        <v>#NUM!</v>
      </c>
      <c r="AL2973" s="45" t="e">
        <f t="shared" si="62"/>
        <v>#NUM!</v>
      </c>
    </row>
    <row r="2974" spans="30:38" x14ac:dyDescent="0.2">
      <c r="AD2974" s="122" t="s">
        <v>88</v>
      </c>
      <c r="AE2974" s="40">
        <f>_xll.qlInterestRateIndexFixingDate($AA$21,AF2974)</f>
        <v>60253</v>
      </c>
      <c r="AF2974" s="40">
        <f>_xll.qlCalendarAdvance(calendar,$AF2973,AD2974,,,trigger)</f>
        <v>60255</v>
      </c>
      <c r="AG2974" s="40">
        <f>_xll.qlInterestRateIndexMaturity($AA$21,AF2974,)</f>
        <v>60345</v>
      </c>
      <c r="AH2974" s="43" t="e">
        <f>_xll.qlTenorBasisValue(TenorBasis3M,AF2974,_xll.ohTrigger(trigger,$AA$36))</f>
        <v>#NUM!</v>
      </c>
      <c r="AI2974" s="90" t="e">
        <f>_xll.qlTenorBasisForwardRate(TenorBasis3M,AF2974,_xll.ohTrigger(trigger,$AA$36))</f>
        <v>#NUM!</v>
      </c>
      <c r="AJ2974" s="90">
        <f>_xll.qlIndexFixing($AA$21,$AE2974,TRUE,_xll.ohTrigger(trigger))</f>
        <v>1.1753931120519034E-2</v>
      </c>
      <c r="AK2974" s="43" t="e">
        <f>_xll.qlIndexFixing($AA$6,$AE2974,TRUE,trigger)</f>
        <v>#NUM!</v>
      </c>
      <c r="AL2974" s="45" t="e">
        <f t="shared" si="62"/>
        <v>#NUM!</v>
      </c>
    </row>
    <row r="2975" spans="30:38" x14ac:dyDescent="0.2">
      <c r="AD2975" s="122" t="s">
        <v>88</v>
      </c>
      <c r="AE2975" s="40">
        <f>_xll.qlInterestRateIndexFixingDate($AA$21,AF2975)</f>
        <v>60259</v>
      </c>
      <c r="AF2975" s="40">
        <f>_xll.qlCalendarAdvance(calendar,$AF2974,AD2975,,,trigger)</f>
        <v>60265</v>
      </c>
      <c r="AG2975" s="40">
        <f>_xll.qlInterestRateIndexMaturity($AA$21,AF2975,)</f>
        <v>60357</v>
      </c>
      <c r="AH2975" s="43" t="e">
        <f>_xll.qlTenorBasisValue(TenorBasis3M,AF2975,_xll.ohTrigger(trigger,$AA$36))</f>
        <v>#NUM!</v>
      </c>
      <c r="AI2975" s="90" t="e">
        <f>_xll.qlTenorBasisForwardRate(TenorBasis3M,AF2975,_xll.ohTrigger(trigger,$AA$36))</f>
        <v>#NUM!</v>
      </c>
      <c r="AJ2975" s="90">
        <f>_xll.qlIndexFixing($AA$21,$AE2975,TRUE,_xll.ohTrigger(trigger))</f>
        <v>1.176338780587485E-2</v>
      </c>
      <c r="AK2975" s="43" t="e">
        <f>_xll.qlIndexFixing($AA$6,$AE2975,TRUE,trigger)</f>
        <v>#NUM!</v>
      </c>
      <c r="AL2975" s="45" t="e">
        <f t="shared" si="62"/>
        <v>#NUM!</v>
      </c>
    </row>
    <row r="2976" spans="30:38" x14ac:dyDescent="0.2">
      <c r="AD2976" s="122" t="s">
        <v>88</v>
      </c>
      <c r="AE2976" s="40">
        <f>_xll.qlInterestRateIndexFixingDate($AA$21,AF2976)</f>
        <v>60267</v>
      </c>
      <c r="AF2976" s="40">
        <f>_xll.qlCalendarAdvance(calendar,$AF2975,AD2976,,,trigger)</f>
        <v>60272</v>
      </c>
      <c r="AG2976" s="40">
        <f>_xll.qlInterestRateIndexMaturity($AA$21,AF2976,)</f>
        <v>60363</v>
      </c>
      <c r="AH2976" s="43" t="e">
        <f>_xll.qlTenorBasisValue(TenorBasis3M,AF2976,_xll.ohTrigger(trigger,$AA$36))</f>
        <v>#NUM!</v>
      </c>
      <c r="AI2976" s="90" t="e">
        <f>_xll.qlTenorBasisForwardRate(TenorBasis3M,AF2976,_xll.ohTrigger(trigger,$AA$36))</f>
        <v>#NUM!</v>
      </c>
      <c r="AJ2976" s="90">
        <f>_xll.qlIndexFixing($AA$21,$AE2976,TRUE,_xll.ohTrigger(trigger))</f>
        <v>1.176858753388778E-2</v>
      </c>
      <c r="AK2976" s="43" t="e">
        <f>_xll.qlIndexFixing($AA$6,$AE2976,TRUE,trigger)</f>
        <v>#NUM!</v>
      </c>
      <c r="AL2976" s="45" t="e">
        <f t="shared" si="62"/>
        <v>#NUM!</v>
      </c>
    </row>
    <row r="2977" spans="30:38" x14ac:dyDescent="0.2">
      <c r="AD2977" s="122" t="s">
        <v>88</v>
      </c>
      <c r="AE2977" s="40">
        <f>_xll.qlInterestRateIndexFixingDate($AA$21,AF2977)</f>
        <v>60275</v>
      </c>
      <c r="AF2977" s="40">
        <f>_xll.qlCalendarAdvance(calendar,$AF2976,AD2977,,,trigger)</f>
        <v>60279</v>
      </c>
      <c r="AG2977" s="40">
        <f>_xll.qlInterestRateIndexMaturity($AA$21,AF2977,)</f>
        <v>60370</v>
      </c>
      <c r="AH2977" s="43" t="e">
        <f>_xll.qlTenorBasisValue(TenorBasis3M,AF2977,_xll.ohTrigger(trigger,$AA$36))</f>
        <v>#NUM!</v>
      </c>
      <c r="AI2977" s="90" t="e">
        <f>_xll.qlTenorBasisForwardRate(TenorBasis3M,AF2977,_xll.ohTrigger(trigger,$AA$36))</f>
        <v>#NUM!</v>
      </c>
      <c r="AJ2977" s="90">
        <f>_xll.qlIndexFixing($AA$21,$AE2977,TRUE,_xll.ohTrigger(trigger))</f>
        <v>1.1774435864884405E-2</v>
      </c>
      <c r="AK2977" s="43" t="e">
        <f>_xll.qlIndexFixing($AA$6,$AE2977,TRUE,trigger)</f>
        <v>#NUM!</v>
      </c>
      <c r="AL2977" s="45" t="e">
        <f t="shared" si="62"/>
        <v>#NUM!</v>
      </c>
    </row>
    <row r="2978" spans="30:38" x14ac:dyDescent="0.2">
      <c r="AD2978" s="122" t="s">
        <v>88</v>
      </c>
      <c r="AE2978" s="40">
        <f>_xll.qlInterestRateIndexFixingDate($AA$21,AF2978)</f>
        <v>60282</v>
      </c>
      <c r="AF2978" s="40">
        <f>_xll.qlCalendarAdvance(calendar,$AF2977,AD2978,,,trigger)</f>
        <v>60286</v>
      </c>
      <c r="AG2978" s="40">
        <f>_xll.qlInterestRateIndexMaturity($AA$21,AF2978,)</f>
        <v>60377</v>
      </c>
      <c r="AH2978" s="43" t="e">
        <f>_xll.qlTenorBasisValue(TenorBasis3M,AF2978,_xll.ohTrigger(trigger,$AA$36))</f>
        <v>#NUM!</v>
      </c>
      <c r="AI2978" s="90" t="e">
        <f>_xll.qlTenorBasisForwardRate(TenorBasis3M,AF2978,_xll.ohTrigger(trigger,$AA$36))</f>
        <v>#NUM!</v>
      </c>
      <c r="AJ2978" s="90">
        <f>_xll.qlIndexFixing($AA$21,$AE2978,TRUE,_xll.ohTrigger(trigger))</f>
        <v>1.1780321179243337E-2</v>
      </c>
      <c r="AK2978" s="43" t="e">
        <f>_xll.qlIndexFixing($AA$6,$AE2978,TRUE,trigger)</f>
        <v>#NUM!</v>
      </c>
      <c r="AL2978" s="45" t="e">
        <f t="shared" si="62"/>
        <v>#NUM!</v>
      </c>
    </row>
    <row r="2979" spans="30:38" x14ac:dyDescent="0.2">
      <c r="AD2979" s="122" t="s">
        <v>88</v>
      </c>
      <c r="AE2979" s="40">
        <f>_xll.qlInterestRateIndexFixingDate($AA$21,AF2979)</f>
        <v>60289</v>
      </c>
      <c r="AF2979" s="40">
        <f>_xll.qlCalendarAdvance(calendar,$AF2978,AD2979,,,trigger)</f>
        <v>60293</v>
      </c>
      <c r="AG2979" s="40">
        <f>_xll.qlInterestRateIndexMaturity($AA$21,AF2979,)</f>
        <v>60384</v>
      </c>
      <c r="AH2979" s="43" t="e">
        <f>_xll.qlTenorBasisValue(TenorBasis3M,AF2979,_xll.ohTrigger(trigger,$AA$36))</f>
        <v>#NUM!</v>
      </c>
      <c r="AI2979" s="90" t="e">
        <f>_xll.qlTenorBasisForwardRate(TenorBasis3M,AF2979,_xll.ohTrigger(trigger,$AA$36))</f>
        <v>#NUM!</v>
      </c>
      <c r="AJ2979" s="90">
        <f>_xll.qlIndexFixing($AA$21,$AE2979,TRUE,_xll.ohTrigger(trigger))</f>
        <v>1.178624347712884E-2</v>
      </c>
      <c r="AK2979" s="43" t="e">
        <f>_xll.qlIndexFixing($AA$6,$AE2979,TRUE,trigger)</f>
        <v>#NUM!</v>
      </c>
      <c r="AL2979" s="45" t="e">
        <f t="shared" si="62"/>
        <v>#NUM!</v>
      </c>
    </row>
    <row r="2980" spans="30:38" x14ac:dyDescent="0.2">
      <c r="AD2980" s="122" t="s">
        <v>88</v>
      </c>
      <c r="AE2980" s="40">
        <f>_xll.qlInterestRateIndexFixingDate($AA$21,AF2980)</f>
        <v>60296</v>
      </c>
      <c r="AF2980" s="40">
        <f>_xll.qlCalendarAdvance(calendar,$AF2979,AD2980,,,trigger)</f>
        <v>60300</v>
      </c>
      <c r="AG2980" s="40">
        <f>_xll.qlInterestRateIndexMaturity($AA$21,AF2980,)</f>
        <v>60391</v>
      </c>
      <c r="AH2980" s="43" t="e">
        <f>_xll.qlTenorBasisValue(TenorBasis3M,AF2980,_xll.ohTrigger(trigger,$AA$36))</f>
        <v>#NUM!</v>
      </c>
      <c r="AI2980" s="90" t="e">
        <f>_xll.qlTenorBasisForwardRate(TenorBasis3M,AF2980,_xll.ohTrigger(trigger,$AA$36))</f>
        <v>#NUM!</v>
      </c>
      <c r="AJ2980" s="90">
        <f>_xll.qlIndexFixing($AA$21,$AE2980,TRUE,_xll.ohTrigger(trigger))</f>
        <v>1.1792202758706058E-2</v>
      </c>
      <c r="AK2980" s="43" t="e">
        <f>_xll.qlIndexFixing($AA$6,$AE2980,TRUE,trigger)</f>
        <v>#NUM!</v>
      </c>
      <c r="AL2980" s="45" t="e">
        <f t="shared" si="62"/>
        <v>#NUM!</v>
      </c>
    </row>
    <row r="2981" spans="30:38" x14ac:dyDescent="0.2">
      <c r="AD2981" s="122" t="s">
        <v>88</v>
      </c>
      <c r="AE2981" s="40">
        <f>_xll.qlInterestRateIndexFixingDate($AA$21,AF2981)</f>
        <v>60303</v>
      </c>
      <c r="AF2981" s="40">
        <f>_xll.qlCalendarAdvance(calendar,$AF2980,AD2981,,,trigger)</f>
        <v>60307</v>
      </c>
      <c r="AG2981" s="40">
        <f>_xll.qlInterestRateIndexMaturity($AA$21,AF2981,)</f>
        <v>60398</v>
      </c>
      <c r="AH2981" s="43" t="e">
        <f>_xll.qlTenorBasisValue(TenorBasis3M,AF2981,_xll.ohTrigger(trigger,$AA$36))</f>
        <v>#NUM!</v>
      </c>
      <c r="AI2981" s="90" t="e">
        <f>_xll.qlTenorBasisForwardRate(TenorBasis3M,AF2981,_xll.ohTrigger(trigger,$AA$36))</f>
        <v>#NUM!</v>
      </c>
      <c r="AJ2981" s="90">
        <f>_xll.qlIndexFixing($AA$21,$AE2981,TRUE,_xll.ohTrigger(trigger))</f>
        <v>1.1798199024142766E-2</v>
      </c>
      <c r="AK2981" s="43" t="e">
        <f>_xll.qlIndexFixing($AA$6,$AE2981,TRUE,trigger)</f>
        <v>#NUM!</v>
      </c>
      <c r="AL2981" s="45" t="e">
        <f t="shared" si="62"/>
        <v>#NUM!</v>
      </c>
    </row>
    <row r="2982" spans="30:38" x14ac:dyDescent="0.2">
      <c r="AD2982" s="122" t="s">
        <v>88</v>
      </c>
      <c r="AE2982" s="40">
        <f>_xll.qlInterestRateIndexFixingDate($AA$21,AF2982)</f>
        <v>60310</v>
      </c>
      <c r="AF2982" s="40">
        <f>_xll.qlCalendarAdvance(calendar,$AF2981,AD2982,,,trigger)</f>
        <v>60314</v>
      </c>
      <c r="AG2982" s="40">
        <f>_xll.qlInterestRateIndexMaturity($AA$21,AF2982,)</f>
        <v>60405</v>
      </c>
      <c r="AH2982" s="43" t="e">
        <f>_xll.qlTenorBasisValue(TenorBasis3M,AF2982,_xll.ohTrigger(trigger,$AA$36))</f>
        <v>#NUM!</v>
      </c>
      <c r="AI2982" s="90" t="e">
        <f>_xll.qlTenorBasisForwardRate(TenorBasis3M,AF2982,_xll.ohTrigger(trigger,$AA$36))</f>
        <v>#NUM!</v>
      </c>
      <c r="AJ2982" s="90">
        <f>_xll.qlIndexFixing($AA$21,$AE2982,TRUE,_xll.ohTrigger(trigger))</f>
        <v>1.1804232273605865E-2</v>
      </c>
      <c r="AK2982" s="43" t="e">
        <f>_xll.qlIndexFixing($AA$6,$AE2982,TRUE,trigger)</f>
        <v>#NUM!</v>
      </c>
      <c r="AL2982" s="45" t="e">
        <f t="shared" si="62"/>
        <v>#NUM!</v>
      </c>
    </row>
    <row r="2983" spans="30:38" x14ac:dyDescent="0.2">
      <c r="AD2983" s="122" t="s">
        <v>88</v>
      </c>
      <c r="AE2983" s="40">
        <f>_xll.qlInterestRateIndexFixingDate($AA$21,AF2983)</f>
        <v>60317</v>
      </c>
      <c r="AF2983" s="40">
        <f>_xll.qlCalendarAdvance(calendar,$AF2982,AD2983,,,trigger)</f>
        <v>60321</v>
      </c>
      <c r="AG2983" s="40">
        <f>_xll.qlInterestRateIndexMaturity($AA$21,AF2983,)</f>
        <v>60412</v>
      </c>
      <c r="AH2983" s="43" t="e">
        <f>_xll.qlTenorBasisValue(TenorBasis3M,AF2983,_xll.ohTrigger(trigger,$AA$36))</f>
        <v>#NUM!</v>
      </c>
      <c r="AI2983" s="90" t="e">
        <f>_xll.qlTenorBasisForwardRate(TenorBasis3M,AF2983,_xll.ohTrigger(trigger,$AA$36))</f>
        <v>#NUM!</v>
      </c>
      <c r="AJ2983" s="90">
        <f>_xll.qlIndexFixing($AA$21,$AE2983,TRUE,_xll.ohTrigger(trigger))</f>
        <v>1.181030250726489E-2</v>
      </c>
      <c r="AK2983" s="43" t="e">
        <f>_xll.qlIndexFixing($AA$6,$AE2983,TRUE,trigger)</f>
        <v>#NUM!</v>
      </c>
      <c r="AL2983" s="45" t="e">
        <f t="shared" si="62"/>
        <v>#NUM!</v>
      </c>
    </row>
    <row r="2984" spans="30:38" x14ac:dyDescent="0.2">
      <c r="AD2984" s="122" t="s">
        <v>88</v>
      </c>
      <c r="AE2984" s="40">
        <f>_xll.qlInterestRateIndexFixingDate($AA$21,AF2984)</f>
        <v>60324</v>
      </c>
      <c r="AF2984" s="40">
        <f>_xll.qlCalendarAdvance(calendar,$AF2983,AD2984,,,trigger)</f>
        <v>60328</v>
      </c>
      <c r="AG2984" s="40">
        <f>_xll.qlInterestRateIndexMaturity($AA$21,AF2984,)</f>
        <v>60420</v>
      </c>
      <c r="AH2984" s="43" t="e">
        <f>_xll.qlTenorBasisValue(TenorBasis3M,AF2984,_xll.ohTrigger(trigger,$AA$36))</f>
        <v>#NUM!</v>
      </c>
      <c r="AI2984" s="90" t="e">
        <f>_xll.qlTenorBasisForwardRate(TenorBasis3M,AF2984,_xll.ohTrigger(trigger,$AA$36))</f>
        <v>#NUM!</v>
      </c>
      <c r="AJ2984" s="90">
        <f>_xll.qlIndexFixing($AA$21,$AE2984,TRUE,_xll.ohTrigger(trigger))</f>
        <v>1.1817046875137545E-2</v>
      </c>
      <c r="AK2984" s="43" t="e">
        <f>_xll.qlIndexFixing($AA$6,$AE2984,TRUE,trigger)</f>
        <v>#NUM!</v>
      </c>
      <c r="AL2984" s="45" t="e">
        <f t="shared" si="62"/>
        <v>#NUM!</v>
      </c>
    </row>
    <row r="2985" spans="30:38" x14ac:dyDescent="0.2">
      <c r="AD2985" s="122" t="s">
        <v>88</v>
      </c>
      <c r="AE2985" s="40">
        <f>_xll.qlInterestRateIndexFixingDate($AA$21,AF2985)</f>
        <v>60331</v>
      </c>
      <c r="AF2985" s="40">
        <f>_xll.qlCalendarAdvance(calendar,$AF2984,AD2985,,,trigger)</f>
        <v>60335</v>
      </c>
      <c r="AG2985" s="40">
        <f>_xll.qlInterestRateIndexMaturity($AA$21,AF2985,)</f>
        <v>60427</v>
      </c>
      <c r="AH2985" s="43" t="e">
        <f>_xll.qlTenorBasisValue(TenorBasis3M,AF2985,_xll.ohTrigger(trigger,$AA$36))</f>
        <v>#NUM!</v>
      </c>
      <c r="AI2985" s="90" t="e">
        <f>_xll.qlTenorBasisForwardRate(TenorBasis3M,AF2985,_xll.ohTrigger(trigger,$AA$36))</f>
        <v>#NUM!</v>
      </c>
      <c r="AJ2985" s="90">
        <f>_xll.qlIndexFixing($AA$21,$AE2985,TRUE,_xll.ohTrigger(trigger))</f>
        <v>1.1823193920986404E-2</v>
      </c>
      <c r="AK2985" s="43" t="e">
        <f>_xll.qlIndexFixing($AA$6,$AE2985,TRUE,trigger)</f>
        <v>#NUM!</v>
      </c>
      <c r="AL2985" s="45" t="e">
        <f t="shared" si="62"/>
        <v>#NUM!</v>
      </c>
    </row>
    <row r="2986" spans="30:38" x14ac:dyDescent="0.2">
      <c r="AD2986" s="122" t="s">
        <v>88</v>
      </c>
      <c r="AE2986" s="40">
        <f>_xll.qlInterestRateIndexFixingDate($AA$21,AF2986)</f>
        <v>60338</v>
      </c>
      <c r="AF2986" s="40">
        <f>_xll.qlCalendarAdvance(calendar,$AF2985,AD2986,,,trigger)</f>
        <v>60342</v>
      </c>
      <c r="AG2986" s="40">
        <f>_xll.qlInterestRateIndexMaturity($AA$21,AF2986,)</f>
        <v>60434</v>
      </c>
      <c r="AH2986" s="43" t="e">
        <f>_xll.qlTenorBasisValue(TenorBasis3M,AF2986,_xll.ohTrigger(trigger,$AA$36))</f>
        <v>#NUM!</v>
      </c>
      <c r="AI2986" s="90" t="e">
        <f>_xll.qlTenorBasisForwardRate(TenorBasis3M,AF2986,_xll.ohTrigger(trigger,$AA$36))</f>
        <v>#NUM!</v>
      </c>
      <c r="AJ2986" s="90">
        <f>_xll.qlIndexFixing($AA$21,$AE2986,TRUE,_xll.ohTrigger(trigger))</f>
        <v>1.1829377952872974E-2</v>
      </c>
      <c r="AK2986" s="43" t="e">
        <f>_xll.qlIndexFixing($AA$6,$AE2986,TRUE,trigger)</f>
        <v>#NUM!</v>
      </c>
      <c r="AL2986" s="45" t="e">
        <f t="shared" si="62"/>
        <v>#NUM!</v>
      </c>
    </row>
    <row r="2987" spans="30:38" x14ac:dyDescent="0.2">
      <c r="AD2987" s="122" t="s">
        <v>88</v>
      </c>
      <c r="AE2987" s="40">
        <f>_xll.qlInterestRateIndexFixingDate($AA$21,AF2987)</f>
        <v>60345</v>
      </c>
      <c r="AF2987" s="40">
        <f>_xll.qlCalendarAdvance(calendar,$AF2986,AD2987,,,trigger)</f>
        <v>60349</v>
      </c>
      <c r="AG2987" s="40">
        <f>_xll.qlInterestRateIndexMaturity($AA$21,AF2987,)</f>
        <v>60441</v>
      </c>
      <c r="AH2987" s="43" t="e">
        <f>_xll.qlTenorBasisValue(TenorBasis3M,AF2987,_xll.ohTrigger(trigger,$AA$36))</f>
        <v>#NUM!</v>
      </c>
      <c r="AI2987" s="90" t="e">
        <f>_xll.qlTenorBasisForwardRate(TenorBasis3M,AF2987,_xll.ohTrigger(trigger,$AA$36))</f>
        <v>#NUM!</v>
      </c>
      <c r="AJ2987" s="90">
        <f>_xll.qlIndexFixing($AA$21,$AE2987,TRUE,_xll.ohTrigger(trigger))</f>
        <v>1.1835598970973634E-2</v>
      </c>
      <c r="AK2987" s="43" t="e">
        <f>_xll.qlIndexFixing($AA$6,$AE2987,TRUE,trigger)</f>
        <v>#NUM!</v>
      </c>
      <c r="AL2987" s="45" t="e">
        <f t="shared" si="62"/>
        <v>#NUM!</v>
      </c>
    </row>
    <row r="2988" spans="30:38" x14ac:dyDescent="0.2">
      <c r="AD2988" s="122" t="s">
        <v>88</v>
      </c>
      <c r="AE2988" s="40">
        <f>_xll.qlInterestRateIndexFixingDate($AA$21,AF2988)</f>
        <v>60351</v>
      </c>
      <c r="AF2988" s="40">
        <f>_xll.qlCalendarAdvance(calendar,$AF2987,AD2988,,,trigger)</f>
        <v>60357</v>
      </c>
      <c r="AG2988" s="40">
        <f>_xll.qlInterestRateIndexMaturity($AA$21,AF2988,)</f>
        <v>60448</v>
      </c>
      <c r="AH2988" s="43" t="e">
        <f>_xll.qlTenorBasisValue(TenorBasis3M,AF2988,_xll.ohTrigger(trigger,$AA$36))</f>
        <v>#NUM!</v>
      </c>
      <c r="AI2988" s="90" t="e">
        <f>_xll.qlTenorBasisForwardRate(TenorBasis3M,AF2988,_xll.ohTrigger(trigger,$AA$36))</f>
        <v>#NUM!</v>
      </c>
      <c r="AJ2988" s="90">
        <f>_xll.qlIndexFixing($AA$21,$AE2988,TRUE,_xll.ohTrigger(trigger))</f>
        <v>1.1842105057544279E-2</v>
      </c>
      <c r="AK2988" s="43" t="e">
        <f>_xll.qlIndexFixing($AA$6,$AE2988,TRUE,trigger)</f>
        <v>#NUM!</v>
      </c>
      <c r="AL2988" s="45" t="e">
        <f t="shared" si="62"/>
        <v>#NUM!</v>
      </c>
    </row>
    <row r="2989" spans="30:38" x14ac:dyDescent="0.2">
      <c r="AD2989" s="122" t="s">
        <v>88</v>
      </c>
      <c r="AE2989" s="40">
        <f>_xll.qlInterestRateIndexFixingDate($AA$21,AF2989)</f>
        <v>60360</v>
      </c>
      <c r="AF2989" s="40">
        <f>_xll.qlCalendarAdvance(calendar,$AF2988,AD2989,,,trigger)</f>
        <v>60364</v>
      </c>
      <c r="AG2989" s="40">
        <f>_xll.qlInterestRateIndexMaturity($AA$21,AF2989,)</f>
        <v>60455</v>
      </c>
      <c r="AH2989" s="43" t="e">
        <f>_xll.qlTenorBasisValue(TenorBasis3M,AF2989,_xll.ohTrigger(trigger,$AA$36))</f>
        <v>#NUM!</v>
      </c>
      <c r="AI2989" s="90" t="e">
        <f>_xll.qlTenorBasisForwardRate(TenorBasis3M,AF2989,_xll.ohTrigger(trigger,$AA$36))</f>
        <v>#NUM!</v>
      </c>
      <c r="AJ2989" s="90">
        <f>_xll.qlIndexFixing($AA$21,$AE2989,TRUE,_xll.ohTrigger(trigger))</f>
        <v>1.1848402483592162E-2</v>
      </c>
      <c r="AK2989" s="43" t="e">
        <f>_xll.qlIndexFixing($AA$6,$AE2989,TRUE,trigger)</f>
        <v>#NUM!</v>
      </c>
      <c r="AL2989" s="45" t="e">
        <f t="shared" si="62"/>
        <v>#NUM!</v>
      </c>
    </row>
    <row r="2990" spans="30:38" x14ac:dyDescent="0.2">
      <c r="AD2990" s="122" t="s">
        <v>88</v>
      </c>
      <c r="AE2990" s="40">
        <f>_xll.qlInterestRateIndexFixingDate($AA$21,AF2990)</f>
        <v>60367</v>
      </c>
      <c r="AF2990" s="40">
        <f>_xll.qlCalendarAdvance(calendar,$AF2989,AD2990,,,trigger)</f>
        <v>60371</v>
      </c>
      <c r="AG2990" s="40">
        <f>_xll.qlInterestRateIndexMaturity($AA$21,AF2990,)</f>
        <v>60462</v>
      </c>
      <c r="AH2990" s="43" t="e">
        <f>_xll.qlTenorBasisValue(TenorBasis3M,AF2990,_xll.ohTrigger(trigger,$AA$36))</f>
        <v>#NUM!</v>
      </c>
      <c r="AI2990" s="90" t="e">
        <f>_xll.qlTenorBasisForwardRate(TenorBasis3M,AF2990,_xll.ohTrigger(trigger,$AA$36))</f>
        <v>#NUM!</v>
      </c>
      <c r="AJ2990" s="90">
        <f>_xll.qlIndexFixing($AA$21,$AE2990,TRUE,_xll.ohTrigger(trigger))</f>
        <v>1.1854736895070148E-2</v>
      </c>
      <c r="AK2990" s="43" t="e">
        <f>_xll.qlIndexFixing($AA$6,$AE2990,TRUE,trigger)</f>
        <v>#NUM!</v>
      </c>
      <c r="AL2990" s="45" t="e">
        <f t="shared" si="62"/>
        <v>#NUM!</v>
      </c>
    </row>
    <row r="2991" spans="30:38" x14ac:dyDescent="0.2">
      <c r="AD2991" s="122" t="s">
        <v>88</v>
      </c>
      <c r="AE2991" s="40">
        <f>_xll.qlInterestRateIndexFixingDate($AA$21,AF2991)</f>
        <v>60374</v>
      </c>
      <c r="AF2991" s="40">
        <f>_xll.qlCalendarAdvance(calendar,$AF2990,AD2991,,,trigger)</f>
        <v>60378</v>
      </c>
      <c r="AG2991" s="40">
        <f>_xll.qlInterestRateIndexMaturity($AA$21,AF2991,)</f>
        <v>60469</v>
      </c>
      <c r="AH2991" s="43" t="e">
        <f>_xll.qlTenorBasisValue(TenorBasis3M,AF2991,_xll.ohTrigger(trigger,$AA$36))</f>
        <v>#NUM!</v>
      </c>
      <c r="AI2991" s="90" t="e">
        <f>_xll.qlTenorBasisForwardRate(TenorBasis3M,AF2991,_xll.ohTrigger(trigger,$AA$36))</f>
        <v>#NUM!</v>
      </c>
      <c r="AJ2991" s="90">
        <f>_xll.qlIndexFixing($AA$21,$AE2991,TRUE,_xll.ohTrigger(trigger))</f>
        <v>1.1861108292154799E-2</v>
      </c>
      <c r="AK2991" s="43" t="e">
        <f>_xll.qlIndexFixing($AA$6,$AE2991,TRUE,trigger)</f>
        <v>#NUM!</v>
      </c>
      <c r="AL2991" s="45" t="e">
        <f t="shared" si="62"/>
        <v>#NUM!</v>
      </c>
    </row>
    <row r="2992" spans="30:38" x14ac:dyDescent="0.2">
      <c r="AD2992" s="122" t="s">
        <v>88</v>
      </c>
      <c r="AE2992" s="40">
        <f>_xll.qlInterestRateIndexFixingDate($AA$21,AF2992)</f>
        <v>60381</v>
      </c>
      <c r="AF2992" s="40">
        <f>_xll.qlCalendarAdvance(calendar,$AF2991,AD2992,,,trigger)</f>
        <v>60385</v>
      </c>
      <c r="AG2992" s="40">
        <f>_xll.qlInterestRateIndexMaturity($AA$21,AF2992,)</f>
        <v>60476</v>
      </c>
      <c r="AH2992" s="43" t="e">
        <f>_xll.qlTenorBasisValue(TenorBasis3M,AF2992,_xll.ohTrigger(trigger,$AA$36))</f>
        <v>#NUM!</v>
      </c>
      <c r="AI2992" s="90" t="e">
        <f>_xll.qlTenorBasisForwardRate(TenorBasis3M,AF2992,_xll.ohTrigger(trigger,$AA$36))</f>
        <v>#NUM!</v>
      </c>
      <c r="AJ2992" s="90">
        <f>_xll.qlIndexFixing($AA$21,$AE2992,TRUE,_xll.ohTrigger(trigger))</f>
        <v>1.1867516675025313E-2</v>
      </c>
      <c r="AK2992" s="43" t="e">
        <f>_xll.qlIndexFixing($AA$6,$AE2992,TRUE,trigger)</f>
        <v>#NUM!</v>
      </c>
      <c r="AL2992" s="45" t="e">
        <f t="shared" si="62"/>
        <v>#NUM!</v>
      </c>
    </row>
    <row r="2993" spans="30:38" x14ac:dyDescent="0.2">
      <c r="AD2993" s="122" t="s">
        <v>88</v>
      </c>
      <c r="AE2993" s="40">
        <f>_xll.qlInterestRateIndexFixingDate($AA$21,AF2993)</f>
        <v>60387</v>
      </c>
      <c r="AF2993" s="40">
        <f>_xll.qlCalendarAdvance(calendar,$AF2992,AD2993,,,trigger)</f>
        <v>60392</v>
      </c>
      <c r="AG2993" s="40">
        <f>_xll.qlInterestRateIndexMaturity($AA$21,AF2993,)</f>
        <v>60484</v>
      </c>
      <c r="AH2993" s="43" t="e">
        <f>_xll.qlTenorBasisValue(TenorBasis3M,AF2993,_xll.ohTrigger(trigger,$AA$36))</f>
        <v>#NUM!</v>
      </c>
      <c r="AI2993" s="90" t="e">
        <f>_xll.qlTenorBasisForwardRate(TenorBasis3M,AF2993,_xll.ohTrigger(trigger,$AA$36))</f>
        <v>#NUM!</v>
      </c>
      <c r="AJ2993" s="90">
        <f>_xll.qlIndexFixing($AA$21,$AE2993,TRUE,_xll.ohTrigger(trigger))</f>
        <v>1.187462523921415E-2</v>
      </c>
      <c r="AK2993" s="43" t="e">
        <f>_xll.qlIndexFixing($AA$6,$AE2993,TRUE,trigger)</f>
        <v>#NUM!</v>
      </c>
      <c r="AL2993" s="45" t="e">
        <f t="shared" si="62"/>
        <v>#NUM!</v>
      </c>
    </row>
    <row r="2994" spans="30:38" x14ac:dyDescent="0.2">
      <c r="AD2994" s="122" t="s">
        <v>88</v>
      </c>
      <c r="AE2994" s="40">
        <f>_xll.qlInterestRateIndexFixingDate($AA$21,AF2994)</f>
        <v>60395</v>
      </c>
      <c r="AF2994" s="40">
        <f>_xll.qlCalendarAdvance(calendar,$AF2993,AD2994,,,trigger)</f>
        <v>60399</v>
      </c>
      <c r="AG2994" s="40">
        <f>_xll.qlInterestRateIndexMaturity($AA$21,AF2994,)</f>
        <v>60491</v>
      </c>
      <c r="AH2994" s="43" t="e">
        <f>_xll.qlTenorBasisValue(TenorBasis3M,AF2994,_xll.ohTrigger(trigger,$AA$36))</f>
        <v>#NUM!</v>
      </c>
      <c r="AI2994" s="90" t="e">
        <f>_xll.qlTenorBasisForwardRate(TenorBasis3M,AF2994,_xll.ohTrigger(trigger,$AA$36))</f>
        <v>#NUM!</v>
      </c>
      <c r="AJ2994" s="90">
        <f>_xll.qlIndexFixing($AA$21,$AE2994,TRUE,_xll.ohTrigger(trigger))</f>
        <v>1.1881110449722761E-2</v>
      </c>
      <c r="AK2994" s="43" t="e">
        <f>_xll.qlIndexFixing($AA$6,$AE2994,TRUE,trigger)</f>
        <v>#NUM!</v>
      </c>
      <c r="AL2994" s="45" t="e">
        <f t="shared" si="62"/>
        <v>#NUM!</v>
      </c>
    </row>
    <row r="2995" spans="30:38" x14ac:dyDescent="0.2">
      <c r="AD2995" s="122" t="s">
        <v>88</v>
      </c>
      <c r="AE2995" s="40">
        <f>_xll.qlInterestRateIndexFixingDate($AA$21,AF2995)</f>
        <v>60402</v>
      </c>
      <c r="AF2995" s="40">
        <f>_xll.qlCalendarAdvance(calendar,$AF2994,AD2995,,,trigger)</f>
        <v>60406</v>
      </c>
      <c r="AG2995" s="40">
        <f>_xll.qlInterestRateIndexMaturity($AA$21,AF2995,)</f>
        <v>60498</v>
      </c>
      <c r="AH2995" s="43" t="e">
        <f>_xll.qlTenorBasisValue(TenorBasis3M,AF2995,_xll.ohTrigger(trigger,$AA$36))</f>
        <v>#NUM!</v>
      </c>
      <c r="AI2995" s="90" t="e">
        <f>_xll.qlTenorBasisForwardRate(TenorBasis3M,AF2995,_xll.ohTrigger(trigger,$AA$36))</f>
        <v>#NUM!</v>
      </c>
      <c r="AJ2995" s="90">
        <f>_xll.qlIndexFixing($AA$21,$AE2995,TRUE,_xll.ohTrigger(trigger))</f>
        <v>1.1887632647907773E-2</v>
      </c>
      <c r="AK2995" s="43" t="e">
        <f>_xll.qlIndexFixing($AA$6,$AE2995,TRUE,trigger)</f>
        <v>#NUM!</v>
      </c>
      <c r="AL2995" s="45" t="e">
        <f t="shared" si="62"/>
        <v>#NUM!</v>
      </c>
    </row>
    <row r="2996" spans="30:38" x14ac:dyDescent="0.2">
      <c r="AD2996" s="122" t="s">
        <v>88</v>
      </c>
      <c r="AE2996" s="40">
        <f>_xll.qlInterestRateIndexFixingDate($AA$21,AF2996)</f>
        <v>60409</v>
      </c>
      <c r="AF2996" s="40">
        <f>_xll.qlCalendarAdvance(calendar,$AF2995,AD2996,,,trigger)</f>
        <v>60413</v>
      </c>
      <c r="AG2996" s="40">
        <f>_xll.qlInterestRateIndexMaturity($AA$21,AF2996,)</f>
        <v>60505</v>
      </c>
      <c r="AH2996" s="43" t="e">
        <f>_xll.qlTenorBasisValue(TenorBasis3M,AF2996,_xll.ohTrigger(trigger,$AA$36))</f>
        <v>#NUM!</v>
      </c>
      <c r="AI2996" s="90" t="e">
        <f>_xll.qlTenorBasisForwardRate(TenorBasis3M,AF2996,_xll.ohTrigger(trigger,$AA$36))</f>
        <v>#NUM!</v>
      </c>
      <c r="AJ2996" s="90">
        <f>_xll.qlIndexFixing($AA$21,$AE2996,TRUE,_xll.ohTrigger(trigger))</f>
        <v>1.1894191833951646E-2</v>
      </c>
      <c r="AK2996" s="43" t="e">
        <f>_xll.qlIndexFixing($AA$6,$AE2996,TRUE,trigger)</f>
        <v>#NUM!</v>
      </c>
      <c r="AL2996" s="45" t="e">
        <f t="shared" si="62"/>
        <v>#NUM!</v>
      </c>
    </row>
    <row r="2997" spans="30:38" x14ac:dyDescent="0.2">
      <c r="AD2997" s="122" t="s">
        <v>88</v>
      </c>
      <c r="AE2997" s="40">
        <f>_xll.qlInterestRateIndexFixingDate($AA$21,AF2997)</f>
        <v>60416</v>
      </c>
      <c r="AF2997" s="40">
        <f>_xll.qlCalendarAdvance(calendar,$AF2996,AD2997,,,trigger)</f>
        <v>60420</v>
      </c>
      <c r="AG2997" s="40">
        <f>_xll.qlInterestRateIndexMaturity($AA$21,AF2997,)</f>
        <v>60512</v>
      </c>
      <c r="AH2997" s="43" t="e">
        <f>_xll.qlTenorBasisValue(TenorBasis3M,AF2997,_xll.ohTrigger(trigger,$AA$36))</f>
        <v>#NUM!</v>
      </c>
      <c r="AI2997" s="90" t="e">
        <f>_xll.qlTenorBasisForwardRate(TenorBasis3M,AF2997,_xll.ohTrigger(trigger,$AA$36))</f>
        <v>#NUM!</v>
      </c>
      <c r="AJ2997" s="90">
        <f>_xll.qlIndexFixing($AA$21,$AE2997,TRUE,_xll.ohTrigger(trigger))</f>
        <v>1.1900788008040321E-2</v>
      </c>
      <c r="AK2997" s="43" t="e">
        <f>_xll.qlIndexFixing($AA$6,$AE2997,TRUE,trigger)</f>
        <v>#NUM!</v>
      </c>
      <c r="AL2997" s="45" t="e">
        <f t="shared" si="62"/>
        <v>#NUM!</v>
      </c>
    </row>
    <row r="2998" spans="30:38" x14ac:dyDescent="0.2">
      <c r="AD2998" s="122" t="s">
        <v>88</v>
      </c>
      <c r="AE2998" s="40">
        <f>_xll.qlInterestRateIndexFixingDate($AA$21,AF2998)</f>
        <v>60423</v>
      </c>
      <c r="AF2998" s="40">
        <f>_xll.qlCalendarAdvance(calendar,$AF2997,AD2998,,,trigger)</f>
        <v>60427</v>
      </c>
      <c r="AG2998" s="40">
        <f>_xll.qlInterestRateIndexMaturity($AA$21,AF2998,)</f>
        <v>60519</v>
      </c>
      <c r="AH2998" s="43" t="e">
        <f>_xll.qlTenorBasisValue(TenorBasis3M,AF2998,_xll.ohTrigger(trigger,$AA$36))</f>
        <v>#NUM!</v>
      </c>
      <c r="AI2998" s="90" t="e">
        <f>_xll.qlTenorBasisForwardRate(TenorBasis3M,AF2998,_xll.ohTrigger(trigger,$AA$36))</f>
        <v>#NUM!</v>
      </c>
      <c r="AJ2998" s="90">
        <f>_xll.qlIndexFixing($AA$21,$AE2998,TRUE,_xll.ohTrigger(trigger))</f>
        <v>1.1907421170360604E-2</v>
      </c>
      <c r="AK2998" s="43" t="e">
        <f>_xll.qlIndexFixing($AA$6,$AE2998,TRUE,trigger)</f>
        <v>#NUM!</v>
      </c>
      <c r="AL2998" s="45" t="e">
        <f t="shared" si="62"/>
        <v>#NUM!</v>
      </c>
    </row>
    <row r="2999" spans="30:38" x14ac:dyDescent="0.2">
      <c r="AD2999" s="122" t="s">
        <v>88</v>
      </c>
      <c r="AE2999" s="40">
        <f>_xll.qlInterestRateIndexFixingDate($AA$21,AF2999)</f>
        <v>60430</v>
      </c>
      <c r="AF2999" s="40">
        <f>_xll.qlCalendarAdvance(calendar,$AF2998,AD2999,,,trigger)</f>
        <v>60434</v>
      </c>
      <c r="AG2999" s="40">
        <f>_xll.qlInterestRateIndexMaturity($AA$21,AF2999,)</f>
        <v>60526</v>
      </c>
      <c r="AH2999" s="43" t="e">
        <f>_xll.qlTenorBasisValue(TenorBasis3M,AF2999,_xll.ohTrigger(trigger,$AA$36))</f>
        <v>#NUM!</v>
      </c>
      <c r="AI2999" s="90" t="e">
        <f>_xll.qlTenorBasisForwardRate(TenorBasis3M,AF2999,_xll.ohTrigger(trigger,$AA$36))</f>
        <v>#NUM!</v>
      </c>
      <c r="AJ2999" s="90">
        <f>_xll.qlIndexFixing($AA$21,$AE2999,TRUE,_xll.ohTrigger(trigger))</f>
        <v>1.1914091321099302E-2</v>
      </c>
      <c r="AK2999" s="43" t="e">
        <f>_xll.qlIndexFixing($AA$6,$AE2999,TRUE,trigger)</f>
        <v>#NUM!</v>
      </c>
      <c r="AL2999" s="45" t="e">
        <f t="shared" si="62"/>
        <v>#NUM!</v>
      </c>
    </row>
    <row r="3000" spans="30:38" x14ac:dyDescent="0.2">
      <c r="AD3000" s="122" t="s">
        <v>88</v>
      </c>
      <c r="AE3000" s="40">
        <f>_xll.qlInterestRateIndexFixingDate($AA$21,AF3000)</f>
        <v>60437</v>
      </c>
      <c r="AF3000" s="40">
        <f>_xll.qlCalendarAdvance(calendar,$AF2999,AD3000,,,trigger)</f>
        <v>60441</v>
      </c>
      <c r="AG3000" s="40">
        <f>_xll.qlInterestRateIndexMaturity($AA$21,AF3000,)</f>
        <v>60533</v>
      </c>
      <c r="AH3000" s="43" t="e">
        <f>_xll.qlTenorBasisValue(TenorBasis3M,AF3000,_xll.ohTrigger(trigger,$AA$36))</f>
        <v>#NUM!</v>
      </c>
      <c r="AI3000" s="90" t="e">
        <f>_xll.qlTenorBasisForwardRate(TenorBasis3M,AF3000,_xll.ohTrigger(trigger,$AA$36))</f>
        <v>#NUM!</v>
      </c>
      <c r="AJ3000" s="90">
        <f>_xll.qlIndexFixing($AA$21,$AE3000,TRUE,_xll.ohTrigger(trigger))</f>
        <v>1.1920798460444091E-2</v>
      </c>
      <c r="AK3000" s="43" t="e">
        <f>_xll.qlIndexFixing($AA$6,$AE3000,TRUE,trigger)</f>
        <v>#NUM!</v>
      </c>
      <c r="AL3000" s="45" t="e">
        <f t="shared" si="62"/>
        <v>#NUM!</v>
      </c>
    </row>
    <row r="3001" spans="30:38" x14ac:dyDescent="0.2">
      <c r="AD3001" s="122" t="s">
        <v>88</v>
      </c>
      <c r="AE3001" s="40">
        <f>_xll.qlInterestRateIndexFixingDate($AA$21,AF3001)</f>
        <v>60444</v>
      </c>
      <c r="AF3001" s="40">
        <f>_xll.qlCalendarAdvance(calendar,$AF3000,AD3001,,,trigger)</f>
        <v>60448</v>
      </c>
      <c r="AG3001" s="40">
        <f>_xll.qlInterestRateIndexMaturity($AA$21,AF3001,)</f>
        <v>60540</v>
      </c>
      <c r="AH3001" s="43" t="e">
        <f>_xll.qlTenorBasisValue(TenorBasis3M,AF3001,_xll.ohTrigger(trigger,$AA$36))</f>
        <v>#NUM!</v>
      </c>
      <c r="AI3001" s="90" t="e">
        <f>_xll.qlTenorBasisForwardRate(TenorBasis3M,AF3001,_xll.ohTrigger(trigger,$AA$36))</f>
        <v>#NUM!</v>
      </c>
      <c r="AJ3001" s="90">
        <f>_xll.qlIndexFixing($AA$21,$AE3001,TRUE,_xll.ohTrigger(trigger))</f>
        <v>1.1927542588586122E-2</v>
      </c>
      <c r="AK3001" s="43" t="e">
        <f>_xll.qlIndexFixing($AA$6,$AE3001,TRUE,trigger)</f>
        <v>#NUM!</v>
      </c>
      <c r="AL3001" s="45" t="e">
        <f t="shared" si="62"/>
        <v>#NUM!</v>
      </c>
    </row>
    <row r="3002" spans="30:38" x14ac:dyDescent="0.2">
      <c r="AD3002" s="122" t="s">
        <v>88</v>
      </c>
      <c r="AE3002" s="40">
        <f>_xll.qlInterestRateIndexFixingDate($AA$21,AF3002)</f>
        <v>60451</v>
      </c>
      <c r="AF3002" s="40">
        <f>_xll.qlCalendarAdvance(calendar,$AF3001,AD3002,,,trigger)</f>
        <v>60455</v>
      </c>
      <c r="AG3002" s="40">
        <f>_xll.qlInterestRateIndexMaturity($AA$21,AF3002,)</f>
        <v>60547</v>
      </c>
      <c r="AH3002" s="43" t="e">
        <f>_xll.qlTenorBasisValue(TenorBasis3M,AF3002,_xll.ohTrigger(trigger,$AA$36))</f>
        <v>#NUM!</v>
      </c>
      <c r="AI3002" s="90" t="e">
        <f>_xll.qlTenorBasisForwardRate(TenorBasis3M,AF3002,_xll.ohTrigger(trigger,$AA$36))</f>
        <v>#NUM!</v>
      </c>
      <c r="AJ3002" s="90">
        <f>_xll.qlIndexFixing($AA$21,$AE3002,TRUE,_xll.ohTrigger(trigger))</f>
        <v>1.193432347267861E-2</v>
      </c>
      <c r="AK3002" s="43" t="e">
        <f>_xll.qlIndexFixing($AA$6,$AE3002,TRUE,trigger)</f>
        <v>#NUM!</v>
      </c>
      <c r="AL3002" s="45" t="e">
        <f t="shared" si="62"/>
        <v>#NUM!</v>
      </c>
    </row>
    <row r="3003" spans="30:38" x14ac:dyDescent="0.2">
      <c r="AD3003" s="122" t="s">
        <v>88</v>
      </c>
      <c r="AE3003" s="40">
        <f>_xll.qlInterestRateIndexFixingDate($AA$21,AF3003)</f>
        <v>60458</v>
      </c>
      <c r="AF3003" s="40">
        <f>_xll.qlCalendarAdvance(calendar,$AF3002,AD3003,,,trigger)</f>
        <v>60462</v>
      </c>
      <c r="AG3003" s="40">
        <f>_xll.qlInterestRateIndexMaturity($AA$21,AF3003,)</f>
        <v>60554</v>
      </c>
      <c r="AH3003" s="43" t="e">
        <f>_xll.qlTenorBasisValue(TenorBasis3M,AF3003,_xll.ohTrigger(trigger,$AA$36))</f>
        <v>#NUM!</v>
      </c>
      <c r="AI3003" s="90" t="e">
        <f>_xll.qlTenorBasisForwardRate(TenorBasis3M,AF3003,_xll.ohTrigger(trigger,$AA$36))</f>
        <v>#NUM!</v>
      </c>
      <c r="AJ3003" s="90">
        <f>_xll.qlIndexFixing($AA$21,$AE3003,TRUE,_xll.ohTrigger(trigger))</f>
        <v>1.1941138590499124E-2</v>
      </c>
      <c r="AK3003" s="43" t="e">
        <f>_xll.qlIndexFixing($AA$6,$AE3003,TRUE,trigger)</f>
        <v>#NUM!</v>
      </c>
      <c r="AL3003" s="45" t="e">
        <f t="shared" si="62"/>
        <v>#NUM!</v>
      </c>
    </row>
    <row r="3004" spans="30:38" x14ac:dyDescent="0.2">
      <c r="AD3004" s="122" t="s">
        <v>88</v>
      </c>
      <c r="AE3004" s="40">
        <f>_xll.qlInterestRateIndexFixingDate($AA$21,AF3004)</f>
        <v>60465</v>
      </c>
      <c r="AF3004" s="40">
        <f>_xll.qlCalendarAdvance(calendar,$AF3003,AD3004,,,trigger)</f>
        <v>60469</v>
      </c>
      <c r="AG3004" s="40">
        <f>_xll.qlInterestRateIndexMaturity($AA$21,AF3004,)</f>
        <v>60561</v>
      </c>
      <c r="AH3004" s="43" t="e">
        <f>_xll.qlTenorBasisValue(TenorBasis3M,AF3004,_xll.ohTrigger(trigger,$AA$36))</f>
        <v>#NUM!</v>
      </c>
      <c r="AI3004" s="90" t="e">
        <f>_xll.qlTenorBasisForwardRate(TenorBasis3M,AF3004,_xll.ohTrigger(trigger,$AA$36))</f>
        <v>#NUM!</v>
      </c>
      <c r="AJ3004" s="90">
        <f>_xll.qlIndexFixing($AA$21,$AE3004,TRUE,_xll.ohTrigger(trigger))</f>
        <v>1.1947984120389023E-2</v>
      </c>
      <c r="AK3004" s="43" t="e">
        <f>_xll.qlIndexFixing($AA$6,$AE3004,TRUE,trigger)</f>
        <v>#NUM!</v>
      </c>
      <c r="AL3004" s="45" t="e">
        <f t="shared" si="62"/>
        <v>#NUM!</v>
      </c>
    </row>
    <row r="3005" spans="30:38" x14ac:dyDescent="0.2">
      <c r="AD3005" s="122" t="s">
        <v>88</v>
      </c>
      <c r="AE3005" s="40">
        <f>_xll.qlInterestRateIndexFixingDate($AA$21,AF3005)</f>
        <v>60472</v>
      </c>
      <c r="AF3005" s="40">
        <f>_xll.qlCalendarAdvance(calendar,$AF3004,AD3005,,,trigger)</f>
        <v>60476</v>
      </c>
      <c r="AG3005" s="40">
        <f>_xll.qlInterestRateIndexMaturity($AA$21,AF3005,)</f>
        <v>60568</v>
      </c>
      <c r="AH3005" s="43" t="e">
        <f>_xll.qlTenorBasisValue(TenorBasis3M,AF3005,_xll.ohTrigger(trigger,$AA$36))</f>
        <v>#NUM!</v>
      </c>
      <c r="AI3005" s="90" t="e">
        <f>_xll.qlTenorBasisForwardRate(TenorBasis3M,AF3005,_xll.ohTrigger(trigger,$AA$36))</f>
        <v>#NUM!</v>
      </c>
      <c r="AJ3005" s="90">
        <f>_xll.qlIndexFixing($AA$21,$AE3005,TRUE,_xll.ohTrigger(trigger))</f>
        <v>1.1954856225742492E-2</v>
      </c>
      <c r="AK3005" s="43" t="e">
        <f>_xll.qlIndexFixing($AA$6,$AE3005,TRUE,trigger)</f>
        <v>#NUM!</v>
      </c>
      <c r="AL3005" s="45" t="e">
        <f t="shared" si="62"/>
        <v>#NUM!</v>
      </c>
    </row>
    <row r="3006" spans="30:38" x14ac:dyDescent="0.2">
      <c r="AD3006" s="122" t="s">
        <v>88</v>
      </c>
      <c r="AE3006" s="40">
        <f>_xll.qlInterestRateIndexFixingDate($AA$21,AF3006)</f>
        <v>60479</v>
      </c>
      <c r="AF3006" s="40">
        <f>_xll.qlCalendarAdvance(calendar,$AF3005,AD3006,,,trigger)</f>
        <v>60483</v>
      </c>
      <c r="AG3006" s="40">
        <f>_xll.qlInterestRateIndexMaturity($AA$21,AF3006,)</f>
        <v>60575</v>
      </c>
      <c r="AH3006" s="43" t="e">
        <f>_xll.qlTenorBasisValue(TenorBasis3M,AF3006,_xll.ohTrigger(trigger,$AA$36))</f>
        <v>#NUM!</v>
      </c>
      <c r="AI3006" s="90" t="e">
        <f>_xll.qlTenorBasisForwardRate(TenorBasis3M,AF3006,_xll.ohTrigger(trigger,$AA$36))</f>
        <v>#NUM!</v>
      </c>
      <c r="AJ3006" s="90">
        <f>_xll.qlIndexFixing($AA$21,$AE3006,TRUE,_xll.ohTrigger(trigger))</f>
        <v>1.1961751069931992E-2</v>
      </c>
      <c r="AK3006" s="43" t="e">
        <f>_xll.qlIndexFixing($AA$6,$AE3006,TRUE,trigger)</f>
        <v>#NUM!</v>
      </c>
      <c r="AL3006" s="45" t="e">
        <f t="shared" si="62"/>
        <v>#NUM!</v>
      </c>
    </row>
    <row r="3007" spans="30:38" x14ac:dyDescent="0.2">
      <c r="AD3007" s="122" t="s">
        <v>88</v>
      </c>
      <c r="AE3007" s="40">
        <f>_xll.qlInterestRateIndexFixingDate($AA$21,AF3007)</f>
        <v>60486</v>
      </c>
      <c r="AF3007" s="40">
        <f>_xll.qlCalendarAdvance(calendar,$AF3006,AD3007,,,trigger)</f>
        <v>60490</v>
      </c>
      <c r="AG3007" s="40">
        <f>_xll.qlInterestRateIndexMaturity($AA$21,AF3007,)</f>
        <v>60582</v>
      </c>
      <c r="AH3007" s="43" t="e">
        <f>_xll.qlTenorBasisValue(TenorBasis3M,AF3007,_xll.ohTrigger(trigger,$AA$36))</f>
        <v>#NUM!</v>
      </c>
      <c r="AI3007" s="90" t="e">
        <f>_xll.qlTenorBasisForwardRate(TenorBasis3M,AF3007,_xll.ohTrigger(trigger,$AA$36))</f>
        <v>#NUM!</v>
      </c>
      <c r="AJ3007" s="90">
        <f>_xll.qlIndexFixing($AA$21,$AE3007,TRUE,_xll.ohTrigger(trigger))</f>
        <v>1.1968664816303052E-2</v>
      </c>
      <c r="AK3007" s="43" t="e">
        <f>_xll.qlIndexFixing($AA$6,$AE3007,TRUE,trigger)</f>
        <v>#NUM!</v>
      </c>
      <c r="AL3007" s="45" t="e">
        <f t="shared" si="62"/>
        <v>#NUM!</v>
      </c>
    </row>
    <row r="3008" spans="30:38" x14ac:dyDescent="0.2">
      <c r="AD3008" s="122" t="s">
        <v>88</v>
      </c>
      <c r="AE3008" s="40">
        <f>_xll.qlInterestRateIndexFixingDate($AA$21,AF3008)</f>
        <v>60493</v>
      </c>
      <c r="AF3008" s="40">
        <f>_xll.qlCalendarAdvance(calendar,$AF3007,AD3008,,,trigger)</f>
        <v>60497</v>
      </c>
      <c r="AG3008" s="40">
        <f>_xll.qlInterestRateIndexMaturity($AA$21,AF3008,)</f>
        <v>60589</v>
      </c>
      <c r="AH3008" s="43" t="e">
        <f>_xll.qlTenorBasisValue(TenorBasis3M,AF3008,_xll.ohTrigger(trigger,$AA$36))</f>
        <v>#NUM!</v>
      </c>
      <c r="AI3008" s="90" t="e">
        <f>_xll.qlTenorBasisForwardRate(TenorBasis3M,AF3008,_xll.ohTrigger(trigger,$AA$36))</f>
        <v>#NUM!</v>
      </c>
      <c r="AJ3008" s="90">
        <f>_xll.qlIndexFixing($AA$21,$AE3008,TRUE,_xll.ohTrigger(trigger))</f>
        <v>1.1975593628175131E-2</v>
      </c>
      <c r="AK3008" s="43" t="e">
        <f>_xll.qlIndexFixing($AA$6,$AE3008,TRUE,trigger)</f>
        <v>#NUM!</v>
      </c>
      <c r="AL3008" s="45" t="e">
        <f t="shared" si="62"/>
        <v>#NUM!</v>
      </c>
    </row>
    <row r="3009" spans="30:38" x14ac:dyDescent="0.2">
      <c r="AD3009" s="122" t="s">
        <v>88</v>
      </c>
      <c r="AE3009" s="40">
        <f>_xll.qlInterestRateIndexFixingDate($AA$21,AF3009)</f>
        <v>60500</v>
      </c>
      <c r="AF3009" s="40">
        <f>_xll.qlCalendarAdvance(calendar,$AF3008,AD3009,,,trigger)</f>
        <v>60504</v>
      </c>
      <c r="AG3009" s="40">
        <f>_xll.qlInterestRateIndexMaturity($AA$21,AF3009,)</f>
        <v>60596</v>
      </c>
      <c r="AH3009" s="43" t="e">
        <f>_xll.qlTenorBasisValue(TenorBasis3M,AF3009,_xll.ohTrigger(trigger,$AA$36))</f>
        <v>#NUM!</v>
      </c>
      <c r="AI3009" s="90" t="e">
        <f>_xll.qlTenorBasisForwardRate(TenorBasis3M,AF3009,_xll.ohTrigger(trigger,$AA$36))</f>
        <v>#NUM!</v>
      </c>
      <c r="AJ3009" s="90">
        <f>_xll.qlIndexFixing($AA$21,$AE3009,TRUE,_xll.ohTrigger(trigger))</f>
        <v>1.1982533668835544E-2</v>
      </c>
      <c r="AK3009" s="43" t="e">
        <f>_xll.qlIndexFixing($AA$6,$AE3009,TRUE,trigger)</f>
        <v>#NUM!</v>
      </c>
      <c r="AL3009" s="45" t="e">
        <f t="shared" si="62"/>
        <v>#NUM!</v>
      </c>
    </row>
    <row r="3010" spans="30:38" x14ac:dyDescent="0.2">
      <c r="AD3010" s="122" t="s">
        <v>88</v>
      </c>
      <c r="AE3010" s="40">
        <f>_xll.qlInterestRateIndexFixingDate($AA$21,AF3010)</f>
        <v>60507</v>
      </c>
      <c r="AF3010" s="40">
        <f>_xll.qlCalendarAdvance(calendar,$AF3009,AD3010,,,trigger)</f>
        <v>60511</v>
      </c>
      <c r="AG3010" s="40">
        <f>_xll.qlInterestRateIndexMaturity($AA$21,AF3010,)</f>
        <v>60602</v>
      </c>
      <c r="AH3010" s="43" t="e">
        <f>_xll.qlTenorBasisValue(TenorBasis3M,AF3010,_xll.ohTrigger(trigger,$AA$36))</f>
        <v>#NUM!</v>
      </c>
      <c r="AI3010" s="90" t="e">
        <f>_xll.qlTenorBasisForwardRate(TenorBasis3M,AF3010,_xll.ohTrigger(trigger,$AA$36))</f>
        <v>#NUM!</v>
      </c>
      <c r="AJ3010" s="90">
        <f>_xll.qlIndexFixing($AA$21,$AE3010,TRUE,_xll.ohTrigger(trigger))</f>
        <v>1.1988785237876644E-2</v>
      </c>
      <c r="AK3010" s="43" t="e">
        <f>_xll.qlIndexFixing($AA$6,$AE3010,TRUE,trigger)</f>
        <v>#NUM!</v>
      </c>
      <c r="AL3010" s="45" t="e">
        <f t="shared" si="62"/>
        <v>#NUM!</v>
      </c>
    </row>
    <row r="3011" spans="30:38" x14ac:dyDescent="0.2">
      <c r="AD3011" s="122" t="s">
        <v>88</v>
      </c>
      <c r="AE3011" s="40">
        <f>_xll.qlInterestRateIndexFixingDate($AA$21,AF3011)</f>
        <v>60514</v>
      </c>
      <c r="AF3011" s="40">
        <f>_xll.qlCalendarAdvance(calendar,$AF3010,AD3011,,,trigger)</f>
        <v>60518</v>
      </c>
      <c r="AG3011" s="40">
        <f>_xll.qlInterestRateIndexMaturity($AA$21,AF3011,)</f>
        <v>60609</v>
      </c>
      <c r="AH3011" s="43" t="e">
        <f>_xll.qlTenorBasisValue(TenorBasis3M,AF3011,_xll.ohTrigger(trigger,$AA$36))</f>
        <v>#NUM!</v>
      </c>
      <c r="AI3011" s="90" t="e">
        <f>_xll.qlTenorBasisForwardRate(TenorBasis3M,AF3011,_xll.ohTrigger(trigger,$AA$36))</f>
        <v>#NUM!</v>
      </c>
      <c r="AJ3011" s="90">
        <f>_xll.qlIndexFixing($AA$21,$AE3011,TRUE,_xll.ohTrigger(trigger))</f>
        <v>1.1995736627280082E-2</v>
      </c>
      <c r="AK3011" s="43" t="e">
        <f>_xll.qlIndexFixing($AA$6,$AE3011,TRUE,trigger)</f>
        <v>#NUM!</v>
      </c>
      <c r="AL3011" s="45" t="e">
        <f t="shared" si="62"/>
        <v>#NUM!</v>
      </c>
    </row>
    <row r="3012" spans="30:38" x14ac:dyDescent="0.2">
      <c r="AD3012" s="122" t="s">
        <v>88</v>
      </c>
      <c r="AE3012" s="40">
        <f>_xll.qlInterestRateIndexFixingDate($AA$21,AF3012)</f>
        <v>60521</v>
      </c>
      <c r="AF3012" s="40">
        <f>_xll.qlCalendarAdvance(calendar,$AF3011,AD3012,,,trigger)</f>
        <v>60525</v>
      </c>
      <c r="AG3012" s="40">
        <f>_xll.qlInterestRateIndexMaturity($AA$21,AF3012,)</f>
        <v>60616</v>
      </c>
      <c r="AH3012" s="43" t="e">
        <f>_xll.qlTenorBasisValue(TenorBasis3M,AF3012,_xll.ohTrigger(trigger,$AA$36))</f>
        <v>#NUM!</v>
      </c>
      <c r="AI3012" s="90" t="e">
        <f>_xll.qlTenorBasisForwardRate(TenorBasis3M,AF3012,_xll.ohTrigger(trigger,$AA$36))</f>
        <v>#NUM!</v>
      </c>
      <c r="AJ3012" s="90">
        <f>_xll.qlIndexFixing($AA$21,$AE3012,TRUE,_xll.ohTrigger(trigger))</f>
        <v>1.2002687879616898E-2</v>
      </c>
      <c r="AK3012" s="43" t="e">
        <f>_xll.qlIndexFixing($AA$6,$AE3012,TRUE,trigger)</f>
        <v>#NUM!</v>
      </c>
      <c r="AL3012" s="45" t="e">
        <f t="shared" ref="AL3012:AL3075" si="63">(AJ3012-AK3012)*10000</f>
        <v>#NUM!</v>
      </c>
    </row>
    <row r="3013" spans="30:38" x14ac:dyDescent="0.2">
      <c r="AD3013" s="122" t="s">
        <v>88</v>
      </c>
      <c r="AE3013" s="40">
        <f>_xll.qlInterestRateIndexFixingDate($AA$21,AF3013)</f>
        <v>60528</v>
      </c>
      <c r="AF3013" s="40">
        <f>_xll.qlCalendarAdvance(calendar,$AF3012,AD3013,,,trigger)</f>
        <v>60532</v>
      </c>
      <c r="AG3013" s="40">
        <f>_xll.qlInterestRateIndexMaturity($AA$21,AF3013,)</f>
        <v>60623</v>
      </c>
      <c r="AH3013" s="43" t="e">
        <f>_xll.qlTenorBasisValue(TenorBasis3M,AF3013,_xll.ohTrigger(trigger,$AA$36))</f>
        <v>#NUM!</v>
      </c>
      <c r="AI3013" s="90" t="e">
        <f>_xll.qlTenorBasisForwardRate(TenorBasis3M,AF3013,_xll.ohTrigger(trigger,$AA$36))</f>
        <v>#NUM!</v>
      </c>
      <c r="AJ3013" s="90">
        <f>_xll.qlIndexFixing($AA$21,$AE3013,TRUE,_xll.ohTrigger(trigger))</f>
        <v>1.2009635116036447E-2</v>
      </c>
      <c r="AK3013" s="43" t="e">
        <f>_xll.qlIndexFixing($AA$6,$AE3013,TRUE,trigger)</f>
        <v>#NUM!</v>
      </c>
      <c r="AL3013" s="45" t="e">
        <f t="shared" si="63"/>
        <v>#NUM!</v>
      </c>
    </row>
    <row r="3014" spans="30:38" x14ac:dyDescent="0.2">
      <c r="AD3014" s="122" t="s">
        <v>88</v>
      </c>
      <c r="AE3014" s="40">
        <f>_xll.qlInterestRateIndexFixingDate($AA$21,AF3014)</f>
        <v>60535</v>
      </c>
      <c r="AF3014" s="40">
        <f>_xll.qlCalendarAdvance(calendar,$AF3013,AD3014,,,trigger)</f>
        <v>60539</v>
      </c>
      <c r="AG3014" s="40">
        <f>_xll.qlInterestRateIndexMaturity($AA$21,AF3014,)</f>
        <v>60630</v>
      </c>
      <c r="AH3014" s="43" t="e">
        <f>_xll.qlTenorBasisValue(TenorBasis3M,AF3014,_xll.ohTrigger(trigger,$AA$36))</f>
        <v>#NUM!</v>
      </c>
      <c r="AI3014" s="90" t="e">
        <f>_xll.qlTenorBasisForwardRate(TenorBasis3M,AF3014,_xll.ohTrigger(trigger,$AA$36))</f>
        <v>#NUM!</v>
      </c>
      <c r="AJ3014" s="90">
        <f>_xll.qlIndexFixing($AA$21,$AE3014,TRUE,_xll.ohTrigger(trigger))</f>
        <v>1.2016574457661725E-2</v>
      </c>
      <c r="AK3014" s="43" t="e">
        <f>_xll.qlIndexFixing($AA$6,$AE3014,TRUE,trigger)</f>
        <v>#NUM!</v>
      </c>
      <c r="AL3014" s="45" t="e">
        <f t="shared" si="63"/>
        <v>#NUM!</v>
      </c>
    </row>
    <row r="3015" spans="30:38" x14ac:dyDescent="0.2">
      <c r="AD3015" s="122" t="s">
        <v>88</v>
      </c>
      <c r="AE3015" s="40">
        <f>_xll.qlInterestRateIndexFixingDate($AA$21,AF3015)</f>
        <v>60542</v>
      </c>
      <c r="AF3015" s="40">
        <f>_xll.qlCalendarAdvance(calendar,$AF3014,AD3015,,,trigger)</f>
        <v>60546</v>
      </c>
      <c r="AG3015" s="40">
        <f>_xll.qlInterestRateIndexMaturity($AA$21,AF3015,)</f>
        <v>60638</v>
      </c>
      <c r="AH3015" s="43" t="e">
        <f>_xll.qlTenorBasisValue(TenorBasis3M,AF3015,_xll.ohTrigger(trigger,$AA$36))</f>
        <v>#NUM!</v>
      </c>
      <c r="AI3015" s="90" t="e">
        <f>_xll.qlTenorBasisForwardRate(TenorBasis3M,AF3015,_xll.ohTrigger(trigger,$AA$36))</f>
        <v>#NUM!</v>
      </c>
      <c r="AJ3015" s="90">
        <f>_xll.qlIndexFixing($AA$21,$AE3015,TRUE,_xll.ohTrigger(trigger))</f>
        <v>1.2024194977619217E-2</v>
      </c>
      <c r="AK3015" s="43" t="e">
        <f>_xll.qlIndexFixing($AA$6,$AE3015,TRUE,trigger)</f>
        <v>#NUM!</v>
      </c>
      <c r="AL3015" s="45" t="e">
        <f t="shared" si="63"/>
        <v>#NUM!</v>
      </c>
    </row>
    <row r="3016" spans="30:38" x14ac:dyDescent="0.2">
      <c r="AD3016" s="122" t="s">
        <v>88</v>
      </c>
      <c r="AE3016" s="40">
        <f>_xll.qlInterestRateIndexFixingDate($AA$21,AF3016)</f>
        <v>60549</v>
      </c>
      <c r="AF3016" s="40">
        <f>_xll.qlCalendarAdvance(calendar,$AF3015,AD3016,,,trigger)</f>
        <v>60553</v>
      </c>
      <c r="AG3016" s="40">
        <f>_xll.qlInterestRateIndexMaturity($AA$21,AF3016,)</f>
        <v>60645</v>
      </c>
      <c r="AH3016" s="43" t="e">
        <f>_xll.qlTenorBasisValue(TenorBasis3M,AF3016,_xll.ohTrigger(trigger,$AA$36))</f>
        <v>#NUM!</v>
      </c>
      <c r="AI3016" s="90" t="e">
        <f>_xll.qlTenorBasisForwardRate(TenorBasis3M,AF3016,_xll.ohTrigger(trigger,$AA$36))</f>
        <v>#NUM!</v>
      </c>
      <c r="AJ3016" s="90">
        <f>_xll.qlIndexFixing($AA$21,$AE3016,TRUE,_xll.ohTrigger(trigger))</f>
        <v>1.2031108551825384E-2</v>
      </c>
      <c r="AK3016" s="43" t="e">
        <f>_xll.qlIndexFixing($AA$6,$AE3016,TRUE,trigger)</f>
        <v>#NUM!</v>
      </c>
      <c r="AL3016" s="45" t="e">
        <f t="shared" si="63"/>
        <v>#NUM!</v>
      </c>
    </row>
    <row r="3017" spans="30:38" x14ac:dyDescent="0.2">
      <c r="AD3017" s="122" t="s">
        <v>88</v>
      </c>
      <c r="AE3017" s="40">
        <f>_xll.qlInterestRateIndexFixingDate($AA$21,AF3017)</f>
        <v>60556</v>
      </c>
      <c r="AF3017" s="40">
        <f>_xll.qlCalendarAdvance(calendar,$AF3016,AD3017,,,trigger)</f>
        <v>60560</v>
      </c>
      <c r="AG3017" s="40">
        <f>_xll.qlInterestRateIndexMaturity($AA$21,AF3017,)</f>
        <v>60652</v>
      </c>
      <c r="AH3017" s="43" t="e">
        <f>_xll.qlTenorBasisValue(TenorBasis3M,AF3017,_xll.ohTrigger(trigger,$AA$36))</f>
        <v>#NUM!</v>
      </c>
      <c r="AI3017" s="90" t="e">
        <f>_xll.qlTenorBasisForwardRate(TenorBasis3M,AF3017,_xll.ohTrigger(trigger,$AA$36))</f>
        <v>#NUM!</v>
      </c>
      <c r="AJ3017" s="90">
        <f>_xll.qlIndexFixing($AA$21,$AE3017,TRUE,_xll.ohTrigger(trigger))</f>
        <v>1.203800868951096E-2</v>
      </c>
      <c r="AK3017" s="43" t="e">
        <f>_xll.qlIndexFixing($AA$6,$AE3017,TRUE,trigger)</f>
        <v>#NUM!</v>
      </c>
      <c r="AL3017" s="45" t="e">
        <f t="shared" si="63"/>
        <v>#NUM!</v>
      </c>
    </row>
    <row r="3018" spans="30:38" x14ac:dyDescent="0.2">
      <c r="AD3018" s="122" t="s">
        <v>88</v>
      </c>
      <c r="AE3018" s="40">
        <f>_xll.qlInterestRateIndexFixingDate($AA$21,AF3018)</f>
        <v>60563</v>
      </c>
      <c r="AF3018" s="40">
        <f>_xll.qlCalendarAdvance(calendar,$AF3017,AD3018,,,trigger)</f>
        <v>60567</v>
      </c>
      <c r="AG3018" s="40">
        <f>_xll.qlInterestRateIndexMaturity($AA$21,AF3018,)</f>
        <v>60659</v>
      </c>
      <c r="AH3018" s="43" t="e">
        <f>_xll.qlTenorBasisValue(TenorBasis3M,AF3018,_xll.ohTrigger(trigger,$AA$36))</f>
        <v>#NUM!</v>
      </c>
      <c r="AI3018" s="90" t="e">
        <f>_xll.qlTenorBasisForwardRate(TenorBasis3M,AF3018,_xll.ohTrigger(trigger,$AA$36))</f>
        <v>#NUM!</v>
      </c>
      <c r="AJ3018" s="90">
        <f>_xll.qlIndexFixing($AA$21,$AE3018,TRUE,_xll.ohTrigger(trigger))</f>
        <v>1.2044895390602091E-2</v>
      </c>
      <c r="AK3018" s="43" t="e">
        <f>_xll.qlIndexFixing($AA$6,$AE3018,TRUE,trigger)</f>
        <v>#NUM!</v>
      </c>
      <c r="AL3018" s="45" t="e">
        <f t="shared" si="63"/>
        <v>#NUM!</v>
      </c>
    </row>
    <row r="3019" spans="30:38" x14ac:dyDescent="0.2">
      <c r="AD3019" s="122" t="s">
        <v>88</v>
      </c>
      <c r="AE3019" s="40">
        <f>_xll.qlInterestRateIndexFixingDate($AA$21,AF3019)</f>
        <v>60570</v>
      </c>
      <c r="AF3019" s="40">
        <f>_xll.qlCalendarAdvance(calendar,$AF3018,AD3019,,,trigger)</f>
        <v>60574</v>
      </c>
      <c r="AG3019" s="40">
        <f>_xll.qlInterestRateIndexMaturity($AA$21,AF3019,)</f>
        <v>60666</v>
      </c>
      <c r="AH3019" s="43" t="e">
        <f>_xll.qlTenorBasisValue(TenorBasis3M,AF3019,_xll.ohTrigger(trigger,$AA$36))</f>
        <v>#NUM!</v>
      </c>
      <c r="AI3019" s="90" t="e">
        <f>_xll.qlTenorBasisForwardRate(TenorBasis3M,AF3019,_xll.ohTrigger(trigger,$AA$36))</f>
        <v>#NUM!</v>
      </c>
      <c r="AJ3019" s="90">
        <f>_xll.qlIndexFixing($AA$21,$AE3019,TRUE,_xll.ohTrigger(trigger))</f>
        <v>1.2051768655028395E-2</v>
      </c>
      <c r="AK3019" s="43" t="e">
        <f>_xll.qlIndexFixing($AA$6,$AE3019,TRUE,trigger)</f>
        <v>#NUM!</v>
      </c>
      <c r="AL3019" s="45" t="e">
        <f t="shared" si="63"/>
        <v>#NUM!</v>
      </c>
    </row>
    <row r="3020" spans="30:38" x14ac:dyDescent="0.2">
      <c r="AD3020" s="122" t="s">
        <v>88</v>
      </c>
      <c r="AE3020" s="40">
        <f>_xll.qlInterestRateIndexFixingDate($AA$21,AF3020)</f>
        <v>60577</v>
      </c>
      <c r="AF3020" s="40">
        <f>_xll.qlCalendarAdvance(calendar,$AF3019,AD3020,,,trigger)</f>
        <v>60581</v>
      </c>
      <c r="AG3020" s="40">
        <f>_xll.qlInterestRateIndexMaturity($AA$21,AF3020,)</f>
        <v>60673</v>
      </c>
      <c r="AH3020" s="43" t="e">
        <f>_xll.qlTenorBasisValue(TenorBasis3M,AF3020,_xll.ohTrigger(trigger,$AA$36))</f>
        <v>#NUM!</v>
      </c>
      <c r="AI3020" s="90" t="e">
        <f>_xll.qlTenorBasisForwardRate(TenorBasis3M,AF3020,_xll.ohTrigger(trigger,$AA$36))</f>
        <v>#NUM!</v>
      </c>
      <c r="AJ3020" s="90">
        <f>_xll.qlIndexFixing($AA$21,$AE3020,TRUE,_xll.ohTrigger(trigger))</f>
        <v>1.2058628482720369E-2</v>
      </c>
      <c r="AK3020" s="43" t="e">
        <f>_xll.qlIndexFixing($AA$6,$AE3020,TRUE,trigger)</f>
        <v>#NUM!</v>
      </c>
      <c r="AL3020" s="45" t="e">
        <f t="shared" si="63"/>
        <v>#NUM!</v>
      </c>
    </row>
    <row r="3021" spans="30:38" x14ac:dyDescent="0.2">
      <c r="AD3021" s="122" t="s">
        <v>88</v>
      </c>
      <c r="AE3021" s="40">
        <f>_xll.qlInterestRateIndexFixingDate($AA$21,AF3021)</f>
        <v>60584</v>
      </c>
      <c r="AF3021" s="40">
        <f>_xll.qlCalendarAdvance(calendar,$AF3020,AD3021,,,trigger)</f>
        <v>60588</v>
      </c>
      <c r="AG3021" s="40">
        <f>_xll.qlInterestRateIndexMaturity($AA$21,AF3021,)</f>
        <v>60680</v>
      </c>
      <c r="AH3021" s="43" t="e">
        <f>_xll.qlTenorBasisValue(TenorBasis3M,AF3021,_xll.ohTrigger(trigger,$AA$36))</f>
        <v>#NUM!</v>
      </c>
      <c r="AI3021" s="90" t="e">
        <f>_xll.qlTenorBasisForwardRate(TenorBasis3M,AF3021,_xll.ohTrigger(trigger,$AA$36))</f>
        <v>#NUM!</v>
      </c>
      <c r="AJ3021" s="90">
        <f>_xll.qlIndexFixing($AA$21,$AE3021,TRUE,_xll.ohTrigger(trigger))</f>
        <v>1.206547487360589E-2</v>
      </c>
      <c r="AK3021" s="43" t="e">
        <f>_xll.qlIndexFixing($AA$6,$AE3021,TRUE,trigger)</f>
        <v>#NUM!</v>
      </c>
      <c r="AL3021" s="45" t="e">
        <f t="shared" si="63"/>
        <v>#NUM!</v>
      </c>
    </row>
    <row r="3022" spans="30:38" x14ac:dyDescent="0.2">
      <c r="AD3022" s="122" t="s">
        <v>88</v>
      </c>
      <c r="AE3022" s="40">
        <f>_xll.qlInterestRateIndexFixingDate($AA$21,AF3022)</f>
        <v>60591</v>
      </c>
      <c r="AF3022" s="40">
        <f>_xll.qlCalendarAdvance(calendar,$AF3021,AD3022,,,trigger)</f>
        <v>60595</v>
      </c>
      <c r="AG3022" s="40">
        <f>_xll.qlInterestRateIndexMaturity($AA$21,AF3022,)</f>
        <v>60687</v>
      </c>
      <c r="AH3022" s="43" t="e">
        <f>_xll.qlTenorBasisValue(TenorBasis3M,AF3022,_xll.ohTrigger(trigger,$AA$36))</f>
        <v>#NUM!</v>
      </c>
      <c r="AI3022" s="90" t="e">
        <f>_xll.qlTenorBasisForwardRate(TenorBasis3M,AF3022,_xll.ohTrigger(trigger,$AA$36))</f>
        <v>#NUM!</v>
      </c>
      <c r="AJ3022" s="90">
        <f>_xll.qlIndexFixing($AA$21,$AE3022,TRUE,_xll.ohTrigger(trigger))</f>
        <v>1.2072307827617191E-2</v>
      </c>
      <c r="AK3022" s="43" t="e">
        <f>_xll.qlIndexFixing($AA$6,$AE3022,TRUE,trigger)</f>
        <v>#NUM!</v>
      </c>
      <c r="AL3022" s="45" t="e">
        <f t="shared" si="63"/>
        <v>#NUM!</v>
      </c>
    </row>
    <row r="3023" spans="30:38" x14ac:dyDescent="0.2">
      <c r="AD3023" s="122" t="s">
        <v>88</v>
      </c>
      <c r="AE3023" s="40">
        <f>_xll.qlInterestRateIndexFixingDate($AA$21,AF3023)</f>
        <v>60598</v>
      </c>
      <c r="AF3023" s="40">
        <f>_xll.qlCalendarAdvance(calendar,$AF3022,AD3023,,,trigger)</f>
        <v>60602</v>
      </c>
      <c r="AG3023" s="40">
        <f>_xll.qlInterestRateIndexMaturity($AA$21,AF3023,)</f>
        <v>60692</v>
      </c>
      <c r="AH3023" s="43" t="e">
        <f>_xll.qlTenorBasisValue(TenorBasis3M,AF3023,_xll.ohTrigger(trigger,$AA$36))</f>
        <v>#NUM!</v>
      </c>
      <c r="AI3023" s="90" t="e">
        <f>_xll.qlTenorBasisForwardRate(TenorBasis3M,AF3023,_xll.ohTrigger(trigger,$AA$36))</f>
        <v>#NUM!</v>
      </c>
      <c r="AJ3023" s="90">
        <f>_xll.qlIndexFixing($AA$21,$AE3023,TRUE,_xll.ohTrigger(trigger))</f>
        <v>1.2077753311188211E-2</v>
      </c>
      <c r="AK3023" s="43" t="e">
        <f>_xll.qlIndexFixing($AA$6,$AE3023,TRUE,trigger)</f>
        <v>#NUM!</v>
      </c>
      <c r="AL3023" s="45" t="e">
        <f t="shared" si="63"/>
        <v>#NUM!</v>
      </c>
    </row>
    <row r="3024" spans="30:38" x14ac:dyDescent="0.2">
      <c r="AD3024" s="122" t="s">
        <v>88</v>
      </c>
      <c r="AE3024" s="40">
        <f>_xll.qlInterestRateIndexFixingDate($AA$21,AF3024)</f>
        <v>60605</v>
      </c>
      <c r="AF3024" s="40">
        <f>_xll.qlCalendarAdvance(calendar,$AF3023,AD3024,,,trigger)</f>
        <v>60609</v>
      </c>
      <c r="AG3024" s="40">
        <f>_xll.qlInterestRateIndexMaturity($AA$21,AF3024,)</f>
        <v>60699</v>
      </c>
      <c r="AH3024" s="43" t="e">
        <f>_xll.qlTenorBasisValue(TenorBasis3M,AF3024,_xll.ohTrigger(trigger,$AA$36))</f>
        <v>#NUM!</v>
      </c>
      <c r="AI3024" s="90" t="e">
        <f>_xll.qlTenorBasisForwardRate(TenorBasis3M,AF3024,_xll.ohTrigger(trigger,$AA$36))</f>
        <v>#NUM!</v>
      </c>
      <c r="AJ3024" s="90">
        <f>_xll.qlIndexFixing($AA$21,$AE3024,TRUE,_xll.ohTrigger(trigger))</f>
        <v>1.2084560854590087E-2</v>
      </c>
      <c r="AK3024" s="43" t="e">
        <f>_xll.qlIndexFixing($AA$6,$AE3024,TRUE,trigger)</f>
        <v>#NUM!</v>
      </c>
      <c r="AL3024" s="45" t="e">
        <f t="shared" si="63"/>
        <v>#NUM!</v>
      </c>
    </row>
    <row r="3025" spans="30:38" x14ac:dyDescent="0.2">
      <c r="AD3025" s="122" t="s">
        <v>88</v>
      </c>
      <c r="AE3025" s="40">
        <f>_xll.qlInterestRateIndexFixingDate($AA$21,AF3025)</f>
        <v>60612</v>
      </c>
      <c r="AF3025" s="40">
        <f>_xll.qlCalendarAdvance(calendar,$AF3024,AD3025,,,trigger)</f>
        <v>60616</v>
      </c>
      <c r="AG3025" s="40">
        <f>_xll.qlInterestRateIndexMaturity($AA$21,AF3025,)</f>
        <v>60706</v>
      </c>
      <c r="AH3025" s="43" t="e">
        <f>_xll.qlTenorBasisValue(TenorBasis3M,AF3025,_xll.ohTrigger(trigger,$AA$36))</f>
        <v>#NUM!</v>
      </c>
      <c r="AI3025" s="90" t="e">
        <f>_xll.qlTenorBasisForwardRate(TenorBasis3M,AF3025,_xll.ohTrigger(trigger,$AA$36))</f>
        <v>#NUM!</v>
      </c>
      <c r="AJ3025" s="90">
        <f>_xll.qlIndexFixing($AA$21,$AE3025,TRUE,_xll.ohTrigger(trigger))</f>
        <v>1.2091354961559553E-2</v>
      </c>
      <c r="AK3025" s="43" t="e">
        <f>_xll.qlIndexFixing($AA$6,$AE3025,TRUE,trigger)</f>
        <v>#NUM!</v>
      </c>
      <c r="AL3025" s="45" t="e">
        <f t="shared" si="63"/>
        <v>#NUM!</v>
      </c>
    </row>
    <row r="3026" spans="30:38" x14ac:dyDescent="0.2">
      <c r="AD3026" s="122" t="s">
        <v>88</v>
      </c>
      <c r="AE3026" s="40">
        <f>_xll.qlInterestRateIndexFixingDate($AA$21,AF3026)</f>
        <v>60619</v>
      </c>
      <c r="AF3026" s="40">
        <f>_xll.qlCalendarAdvance(calendar,$AF3025,AD3026,,,trigger)</f>
        <v>60623</v>
      </c>
      <c r="AG3026" s="40">
        <f>_xll.qlInterestRateIndexMaturity($AA$21,AF3026,)</f>
        <v>60713</v>
      </c>
      <c r="AH3026" s="43" t="e">
        <f>_xll.qlTenorBasisValue(TenorBasis3M,AF3026,_xll.ohTrigger(trigger,$AA$36))</f>
        <v>#NUM!</v>
      </c>
      <c r="AI3026" s="90" t="e">
        <f>_xll.qlTenorBasisForwardRate(TenorBasis3M,AF3026,_xll.ohTrigger(trigger,$AA$36))</f>
        <v>#NUM!</v>
      </c>
      <c r="AJ3026" s="90">
        <f>_xll.qlIndexFixing($AA$21,$AE3026,TRUE,_xll.ohTrigger(trigger))</f>
        <v>1.2098135632030882E-2</v>
      </c>
      <c r="AK3026" s="43" t="e">
        <f>_xll.qlIndexFixing($AA$6,$AE3026,TRUE,trigger)</f>
        <v>#NUM!</v>
      </c>
      <c r="AL3026" s="45" t="e">
        <f t="shared" si="63"/>
        <v>#NUM!</v>
      </c>
    </row>
    <row r="3027" spans="30:38" x14ac:dyDescent="0.2">
      <c r="AD3027" s="122" t="s">
        <v>88</v>
      </c>
      <c r="AE3027" s="40">
        <f>_xll.qlInterestRateIndexFixingDate($AA$21,AF3027)</f>
        <v>60625</v>
      </c>
      <c r="AF3027" s="40">
        <f>_xll.qlCalendarAdvance(calendar,$AF3026,AD3027,,,trigger)</f>
        <v>60630</v>
      </c>
      <c r="AG3027" s="40">
        <f>_xll.qlInterestRateIndexMaturity($AA$21,AF3027,)</f>
        <v>60720</v>
      </c>
      <c r="AH3027" s="43" t="e">
        <f>_xll.qlTenorBasisValue(TenorBasis3M,AF3027,_xll.ohTrigger(trigger,$AA$36))</f>
        <v>#NUM!</v>
      </c>
      <c r="AI3027" s="90" t="e">
        <f>_xll.qlTenorBasisForwardRate(TenorBasis3M,AF3027,_xll.ohTrigger(trigger,$AA$36))</f>
        <v>#NUM!</v>
      </c>
      <c r="AJ3027" s="90">
        <f>_xll.qlIndexFixing($AA$21,$AE3027,TRUE,_xll.ohTrigger(trigger))</f>
        <v>1.2104902865933909E-2</v>
      </c>
      <c r="AK3027" s="43" t="e">
        <f>_xll.qlIndexFixing($AA$6,$AE3027,TRUE,trigger)</f>
        <v>#NUM!</v>
      </c>
      <c r="AL3027" s="45" t="e">
        <f t="shared" si="63"/>
        <v>#NUM!</v>
      </c>
    </row>
    <row r="3028" spans="30:38" x14ac:dyDescent="0.2">
      <c r="AD3028" s="122" t="s">
        <v>88</v>
      </c>
      <c r="AE3028" s="40">
        <f>_xll.qlInterestRateIndexFixingDate($AA$21,AF3028)</f>
        <v>60632</v>
      </c>
      <c r="AF3028" s="40">
        <f>_xll.qlCalendarAdvance(calendar,$AF3027,AD3028,,,trigger)</f>
        <v>60637</v>
      </c>
      <c r="AG3028" s="40">
        <f>_xll.qlInterestRateIndexMaturity($AA$21,AF3028,)</f>
        <v>60727</v>
      </c>
      <c r="AH3028" s="43" t="e">
        <f>_xll.qlTenorBasisValue(TenorBasis3M,AF3028,_xll.ohTrigger(trigger,$AA$36))</f>
        <v>#NUM!</v>
      </c>
      <c r="AI3028" s="90" t="e">
        <f>_xll.qlTenorBasisForwardRate(TenorBasis3M,AF3028,_xll.ohTrigger(trigger,$AA$36))</f>
        <v>#NUM!</v>
      </c>
      <c r="AJ3028" s="90">
        <f>_xll.qlIndexFixing($AA$21,$AE3028,TRUE,_xll.ohTrigger(trigger))</f>
        <v>1.2111656663200243E-2</v>
      </c>
      <c r="AK3028" s="43" t="e">
        <f>_xll.qlIndexFixing($AA$6,$AE3028,TRUE,trigger)</f>
        <v>#NUM!</v>
      </c>
      <c r="AL3028" s="45" t="e">
        <f t="shared" si="63"/>
        <v>#NUM!</v>
      </c>
    </row>
    <row r="3029" spans="30:38" x14ac:dyDescent="0.2">
      <c r="AD3029" s="122" t="s">
        <v>88</v>
      </c>
      <c r="AE3029" s="40">
        <f>_xll.qlInterestRateIndexFixingDate($AA$21,AF3029)</f>
        <v>60640</v>
      </c>
      <c r="AF3029" s="40">
        <f>_xll.qlCalendarAdvance(calendar,$AF3028,AD3029,,,trigger)</f>
        <v>60644</v>
      </c>
      <c r="AG3029" s="40">
        <f>_xll.qlInterestRateIndexMaturity($AA$21,AF3029,)</f>
        <v>60735</v>
      </c>
      <c r="AH3029" s="43" t="e">
        <f>_xll.qlTenorBasisValue(TenorBasis3M,AF3029,_xll.ohTrigger(trigger,$AA$36))</f>
        <v>#NUM!</v>
      </c>
      <c r="AI3029" s="90" t="e">
        <f>_xll.qlTenorBasisForwardRate(TenorBasis3M,AF3029,_xll.ohTrigger(trigger,$AA$36))</f>
        <v>#NUM!</v>
      </c>
      <c r="AJ3029" s="90">
        <f>_xll.qlIndexFixing($AA$21,$AE3029,TRUE,_xll.ohTrigger(trigger))</f>
        <v>1.2119079672862944E-2</v>
      </c>
      <c r="AK3029" s="43" t="e">
        <f>_xll.qlIndexFixing($AA$6,$AE3029,TRUE,trigger)</f>
        <v>#NUM!</v>
      </c>
      <c r="AL3029" s="45" t="e">
        <f t="shared" si="63"/>
        <v>#NUM!</v>
      </c>
    </row>
    <row r="3030" spans="30:38" x14ac:dyDescent="0.2">
      <c r="AD3030" s="122" t="s">
        <v>88</v>
      </c>
      <c r="AE3030" s="40">
        <f>_xll.qlInterestRateIndexFixingDate($AA$21,AF3030)</f>
        <v>60647</v>
      </c>
      <c r="AF3030" s="40">
        <f>_xll.qlCalendarAdvance(calendar,$AF3029,AD3030,,,trigger)</f>
        <v>60651</v>
      </c>
      <c r="AG3030" s="40">
        <f>_xll.qlInterestRateIndexMaturity($AA$21,AF3030,)</f>
        <v>60741</v>
      </c>
      <c r="AH3030" s="43" t="e">
        <f>_xll.qlTenorBasisValue(TenorBasis3M,AF3030,_xll.ohTrigger(trigger,$AA$36))</f>
        <v>#NUM!</v>
      </c>
      <c r="AI3030" s="90" t="e">
        <f>_xll.qlTenorBasisForwardRate(TenorBasis3M,AF3030,_xll.ohTrigger(trigger,$AA$36))</f>
        <v>#NUM!</v>
      </c>
      <c r="AJ3030" s="90">
        <f>_xll.qlIndexFixing($AA$21,$AE3030,TRUE,_xll.ohTrigger(trigger))</f>
        <v>1.2125123947554606E-2</v>
      </c>
      <c r="AK3030" s="43" t="e">
        <f>_xll.qlIndexFixing($AA$6,$AE3030,TRUE,trigger)</f>
        <v>#NUM!</v>
      </c>
      <c r="AL3030" s="45" t="e">
        <f t="shared" si="63"/>
        <v>#NUM!</v>
      </c>
    </row>
    <row r="3031" spans="30:38" x14ac:dyDescent="0.2">
      <c r="AD3031" s="122" t="s">
        <v>88</v>
      </c>
      <c r="AE3031" s="40">
        <f>_xll.qlInterestRateIndexFixingDate($AA$21,AF3031)</f>
        <v>60654</v>
      </c>
      <c r="AF3031" s="40">
        <f>_xll.qlCalendarAdvance(calendar,$AF3030,AD3031,,,trigger)</f>
        <v>60658</v>
      </c>
      <c r="AG3031" s="40">
        <f>_xll.qlInterestRateIndexMaturity($AA$21,AF3031,)</f>
        <v>60748</v>
      </c>
      <c r="AH3031" s="43" t="e">
        <f>_xll.qlTenorBasisValue(TenorBasis3M,AF3031,_xll.ohTrigger(trigger,$AA$36))</f>
        <v>#NUM!</v>
      </c>
      <c r="AI3031" s="90" t="e">
        <f>_xll.qlTenorBasisForwardRate(TenorBasis3M,AF3031,_xll.ohTrigger(trigger,$AA$36))</f>
        <v>#NUM!</v>
      </c>
      <c r="AJ3031" s="90">
        <f>_xll.qlIndexFixing($AA$21,$AE3031,TRUE,_xll.ohTrigger(trigger))</f>
        <v>1.2131837434506743E-2</v>
      </c>
      <c r="AK3031" s="43" t="e">
        <f>_xll.qlIndexFixing($AA$6,$AE3031,TRUE,trigger)</f>
        <v>#NUM!</v>
      </c>
      <c r="AL3031" s="45" t="e">
        <f t="shared" si="63"/>
        <v>#NUM!</v>
      </c>
    </row>
    <row r="3032" spans="30:38" x14ac:dyDescent="0.2">
      <c r="AD3032" s="122" t="s">
        <v>88</v>
      </c>
      <c r="AE3032" s="40">
        <f>_xll.qlInterestRateIndexFixingDate($AA$21,AF3032)</f>
        <v>60661</v>
      </c>
      <c r="AF3032" s="40">
        <f>_xll.qlCalendarAdvance(calendar,$AF3031,AD3032,,,trigger)</f>
        <v>60665</v>
      </c>
      <c r="AG3032" s="40">
        <f>_xll.qlInterestRateIndexMaturity($AA$21,AF3032,)</f>
        <v>60755</v>
      </c>
      <c r="AH3032" s="43" t="e">
        <f>_xll.qlTenorBasisValue(TenorBasis3M,AF3032,_xll.ohTrigger(trigger,$AA$36))</f>
        <v>#NUM!</v>
      </c>
      <c r="AI3032" s="90" t="e">
        <f>_xll.qlTenorBasisForwardRate(TenorBasis3M,AF3032,_xll.ohTrigger(trigger,$AA$36))</f>
        <v>#NUM!</v>
      </c>
      <c r="AJ3032" s="90">
        <f>_xll.qlIndexFixing($AA$21,$AE3032,TRUE,_xll.ohTrigger(trigger))</f>
        <v>1.2138537484552181E-2</v>
      </c>
      <c r="AK3032" s="43" t="e">
        <f>_xll.qlIndexFixing($AA$6,$AE3032,TRUE,trigger)</f>
        <v>#NUM!</v>
      </c>
      <c r="AL3032" s="45" t="e">
        <f t="shared" si="63"/>
        <v>#NUM!</v>
      </c>
    </row>
    <row r="3033" spans="30:38" x14ac:dyDescent="0.2">
      <c r="AD3033" s="122" t="s">
        <v>88</v>
      </c>
      <c r="AE3033" s="40">
        <f>_xll.qlInterestRateIndexFixingDate($AA$21,AF3033)</f>
        <v>60668</v>
      </c>
      <c r="AF3033" s="40">
        <f>_xll.qlCalendarAdvance(calendar,$AF3032,AD3033,,,trigger)</f>
        <v>60672</v>
      </c>
      <c r="AG3033" s="40">
        <f>_xll.qlInterestRateIndexMaturity($AA$21,AF3033,)</f>
        <v>60762</v>
      </c>
      <c r="AH3033" s="43" t="e">
        <f>_xll.qlTenorBasisValue(TenorBasis3M,AF3033,_xll.ohTrigger(trigger,$AA$36))</f>
        <v>#NUM!</v>
      </c>
      <c r="AI3033" s="90" t="e">
        <f>_xll.qlTenorBasisForwardRate(TenorBasis3M,AF3033,_xll.ohTrigger(trigger,$AA$36))</f>
        <v>#NUM!</v>
      </c>
      <c r="AJ3033" s="90">
        <f>_xll.qlIndexFixing($AA$21,$AE3033,TRUE,_xll.ohTrigger(trigger))</f>
        <v>1.2145224097622531E-2</v>
      </c>
      <c r="AK3033" s="43" t="e">
        <f>_xll.qlIndexFixing($AA$6,$AE3033,TRUE,trigger)</f>
        <v>#NUM!</v>
      </c>
      <c r="AL3033" s="45" t="e">
        <f t="shared" si="63"/>
        <v>#NUM!</v>
      </c>
    </row>
    <row r="3034" spans="30:38" x14ac:dyDescent="0.2">
      <c r="AD3034" s="122" t="s">
        <v>88</v>
      </c>
      <c r="AE3034" s="40">
        <f>_xll.qlInterestRateIndexFixingDate($AA$21,AF3034)</f>
        <v>60675</v>
      </c>
      <c r="AF3034" s="40">
        <f>_xll.qlCalendarAdvance(calendar,$AF3033,AD3034,,,trigger)</f>
        <v>60679</v>
      </c>
      <c r="AG3034" s="40">
        <f>_xll.qlInterestRateIndexMaturity($AA$21,AF3034,)</f>
        <v>60769</v>
      </c>
      <c r="AH3034" s="43" t="e">
        <f>_xll.qlTenorBasisValue(TenorBasis3M,AF3034,_xll.ohTrigger(trigger,$AA$36))</f>
        <v>#NUM!</v>
      </c>
      <c r="AI3034" s="90" t="e">
        <f>_xll.qlTenorBasisForwardRate(TenorBasis3M,AF3034,_xll.ohTrigger(trigger,$AA$36))</f>
        <v>#NUM!</v>
      </c>
      <c r="AJ3034" s="90">
        <f>_xll.qlIndexFixing($AA$21,$AE3034,TRUE,_xll.ohTrigger(trigger))</f>
        <v>1.2151897273653844E-2</v>
      </c>
      <c r="AK3034" s="43" t="e">
        <f>_xll.qlIndexFixing($AA$6,$AE3034,TRUE,trigger)</f>
        <v>#NUM!</v>
      </c>
      <c r="AL3034" s="45" t="e">
        <f t="shared" si="63"/>
        <v>#NUM!</v>
      </c>
    </row>
    <row r="3035" spans="30:38" x14ac:dyDescent="0.2">
      <c r="AD3035" s="122" t="s">
        <v>88</v>
      </c>
      <c r="AE3035" s="40">
        <f>_xll.qlInterestRateIndexFixingDate($AA$21,AF3035)</f>
        <v>60682</v>
      </c>
      <c r="AF3035" s="40">
        <f>_xll.qlCalendarAdvance(calendar,$AF3034,AD3035,,,trigger)</f>
        <v>60686</v>
      </c>
      <c r="AG3035" s="40">
        <f>_xll.qlInterestRateIndexMaturity($AA$21,AF3035,)</f>
        <v>60776</v>
      </c>
      <c r="AH3035" s="43" t="e">
        <f>_xll.qlTenorBasisValue(TenorBasis3M,AF3035,_xll.ohTrigger(trigger,$AA$36))</f>
        <v>#NUM!</v>
      </c>
      <c r="AI3035" s="90" t="e">
        <f>_xll.qlTenorBasisForwardRate(TenorBasis3M,AF3035,_xll.ohTrigger(trigger,$AA$36))</f>
        <v>#NUM!</v>
      </c>
      <c r="AJ3035" s="90">
        <f>_xll.qlIndexFixing($AA$21,$AE3035,TRUE,_xll.ohTrigger(trigger))</f>
        <v>1.2158557012575066E-2</v>
      </c>
      <c r="AK3035" s="43" t="e">
        <f>_xll.qlIndexFixing($AA$6,$AE3035,TRUE,trigger)</f>
        <v>#NUM!</v>
      </c>
      <c r="AL3035" s="45" t="e">
        <f t="shared" si="63"/>
        <v>#NUM!</v>
      </c>
    </row>
    <row r="3036" spans="30:38" x14ac:dyDescent="0.2">
      <c r="AD3036" s="122" t="s">
        <v>88</v>
      </c>
      <c r="AE3036" s="40">
        <f>_xll.qlInterestRateIndexFixingDate($AA$21,AF3036)</f>
        <v>60689</v>
      </c>
      <c r="AF3036" s="40">
        <f>_xll.qlCalendarAdvance(calendar,$AF3035,AD3036,,,trigger)</f>
        <v>60693</v>
      </c>
      <c r="AG3036" s="40">
        <f>_xll.qlInterestRateIndexMaturity($AA$21,AF3036,)</f>
        <v>60785</v>
      </c>
      <c r="AH3036" s="43" t="e">
        <f>_xll.qlTenorBasisValue(TenorBasis3M,AF3036,_xll.ohTrigger(trigger,$AA$36))</f>
        <v>#NUM!</v>
      </c>
      <c r="AI3036" s="90" t="e">
        <f>_xll.qlTenorBasisForwardRate(TenorBasis3M,AF3036,_xll.ohTrigger(trigger,$AA$36))</f>
        <v>#NUM!</v>
      </c>
      <c r="AJ3036" s="90">
        <f>_xll.qlIndexFixing($AA$21,$AE3036,TRUE,_xll.ohTrigger(trigger))</f>
        <v>1.216655827274651E-2</v>
      </c>
      <c r="AK3036" s="43" t="e">
        <f>_xll.qlIndexFixing($AA$6,$AE3036,TRUE,trigger)</f>
        <v>#NUM!</v>
      </c>
      <c r="AL3036" s="45" t="e">
        <f t="shared" si="63"/>
        <v>#NUM!</v>
      </c>
    </row>
    <row r="3037" spans="30:38" x14ac:dyDescent="0.2">
      <c r="AD3037" s="122" t="s">
        <v>88</v>
      </c>
      <c r="AE3037" s="40">
        <f>_xll.qlInterestRateIndexFixingDate($AA$21,AF3037)</f>
        <v>60696</v>
      </c>
      <c r="AF3037" s="40">
        <f>_xll.qlCalendarAdvance(calendar,$AF3036,AD3037,,,trigger)</f>
        <v>60700</v>
      </c>
      <c r="AG3037" s="40">
        <f>_xll.qlInterestRateIndexMaturity($AA$21,AF3037,)</f>
        <v>60792</v>
      </c>
      <c r="AH3037" s="43" t="e">
        <f>_xll.qlTenorBasisValue(TenorBasis3M,AF3037,_xll.ohTrigger(trigger,$AA$36))</f>
        <v>#NUM!</v>
      </c>
      <c r="AI3037" s="90" t="e">
        <f>_xll.qlTenorBasisForwardRate(TenorBasis3M,AF3037,_xll.ohTrigger(trigger,$AA$36))</f>
        <v>#NUM!</v>
      </c>
      <c r="AJ3037" s="90">
        <f>_xll.qlIndexFixing($AA$21,$AE3037,TRUE,_xll.ohTrigger(trigger))</f>
        <v>1.2173189665272918E-2</v>
      </c>
      <c r="AK3037" s="43" t="e">
        <f>_xll.qlIndexFixing($AA$6,$AE3037,TRUE,trigger)</f>
        <v>#NUM!</v>
      </c>
      <c r="AL3037" s="45" t="e">
        <f t="shared" si="63"/>
        <v>#NUM!</v>
      </c>
    </row>
    <row r="3038" spans="30:38" x14ac:dyDescent="0.2">
      <c r="AD3038" s="122" t="s">
        <v>88</v>
      </c>
      <c r="AE3038" s="40">
        <f>_xll.qlInterestRateIndexFixingDate($AA$21,AF3038)</f>
        <v>60703</v>
      </c>
      <c r="AF3038" s="40">
        <f>_xll.qlCalendarAdvance(calendar,$AF3037,AD3038,,,trigger)</f>
        <v>60707</v>
      </c>
      <c r="AG3038" s="40">
        <f>_xll.qlInterestRateIndexMaturity($AA$21,AF3038,)</f>
        <v>60799</v>
      </c>
      <c r="AH3038" s="43" t="e">
        <f>_xll.qlTenorBasisValue(TenorBasis3M,AF3038,_xll.ohTrigger(trigger,$AA$36))</f>
        <v>#NUM!</v>
      </c>
      <c r="AI3038" s="90" t="e">
        <f>_xll.qlTenorBasisForwardRate(TenorBasis3M,AF3038,_xll.ohTrigger(trigger,$AA$36))</f>
        <v>#NUM!</v>
      </c>
      <c r="AJ3038" s="90">
        <f>_xll.qlIndexFixing($AA$21,$AE3038,TRUE,_xll.ohTrigger(trigger))</f>
        <v>1.2179807619816423E-2</v>
      </c>
      <c r="AK3038" s="43" t="e">
        <f>_xll.qlIndexFixing($AA$6,$AE3038,TRUE,trigger)</f>
        <v>#NUM!</v>
      </c>
      <c r="AL3038" s="45" t="e">
        <f t="shared" si="63"/>
        <v>#NUM!</v>
      </c>
    </row>
    <row r="3039" spans="30:38" x14ac:dyDescent="0.2">
      <c r="AD3039" s="122" t="s">
        <v>88</v>
      </c>
      <c r="AE3039" s="40">
        <f>_xll.qlInterestRateIndexFixingDate($AA$21,AF3039)</f>
        <v>60710</v>
      </c>
      <c r="AF3039" s="40">
        <f>_xll.qlCalendarAdvance(calendar,$AF3038,AD3039,,,trigger)</f>
        <v>60714</v>
      </c>
      <c r="AG3039" s="40">
        <f>_xll.qlInterestRateIndexMaturity($AA$21,AF3039,)</f>
        <v>60806</v>
      </c>
      <c r="AH3039" s="43" t="e">
        <f>_xll.qlTenorBasisValue(TenorBasis3M,AF3039,_xll.ohTrigger(trigger,$AA$36))</f>
        <v>#NUM!</v>
      </c>
      <c r="AI3039" s="90" t="e">
        <f>_xll.qlTenorBasisForwardRate(TenorBasis3M,AF3039,_xll.ohTrigger(trigger,$AA$36))</f>
        <v>#NUM!</v>
      </c>
      <c r="AJ3039" s="90">
        <f>_xll.qlIndexFixing($AA$21,$AE3039,TRUE,_xll.ohTrigger(trigger))</f>
        <v>1.2186412136310125E-2</v>
      </c>
      <c r="AK3039" s="43" t="e">
        <f>_xll.qlIndexFixing($AA$6,$AE3039,TRUE,trigger)</f>
        <v>#NUM!</v>
      </c>
      <c r="AL3039" s="45" t="e">
        <f t="shared" si="63"/>
        <v>#NUM!</v>
      </c>
    </row>
    <row r="3040" spans="30:38" x14ac:dyDescent="0.2">
      <c r="AD3040" s="122" t="s">
        <v>88</v>
      </c>
      <c r="AE3040" s="40">
        <f>_xll.qlInterestRateIndexFixingDate($AA$21,AF3040)</f>
        <v>60717</v>
      </c>
      <c r="AF3040" s="40">
        <f>_xll.qlCalendarAdvance(calendar,$AF3039,AD3040,,,trigger)</f>
        <v>60721</v>
      </c>
      <c r="AG3040" s="40">
        <f>_xll.qlInterestRateIndexMaturity($AA$21,AF3040,)</f>
        <v>60813</v>
      </c>
      <c r="AH3040" s="43" t="e">
        <f>_xll.qlTenorBasisValue(TenorBasis3M,AF3040,_xll.ohTrigger(trigger,$AA$36))</f>
        <v>#NUM!</v>
      </c>
      <c r="AI3040" s="90" t="e">
        <f>_xll.qlTenorBasisForwardRate(TenorBasis3M,AF3040,_xll.ohTrigger(trigger,$AA$36))</f>
        <v>#NUM!</v>
      </c>
      <c r="AJ3040" s="90">
        <f>_xll.qlIndexFixing($AA$21,$AE3040,TRUE,_xll.ohTrigger(trigger))</f>
        <v>1.2193003214684514E-2</v>
      </c>
      <c r="AK3040" s="43" t="e">
        <f>_xll.qlIndexFixing($AA$6,$AE3040,TRUE,trigger)</f>
        <v>#NUM!</v>
      </c>
      <c r="AL3040" s="45" t="e">
        <f t="shared" si="63"/>
        <v>#NUM!</v>
      </c>
    </row>
    <row r="3041" spans="30:38" x14ac:dyDescent="0.2">
      <c r="AD3041" s="122" t="s">
        <v>88</v>
      </c>
      <c r="AE3041" s="40">
        <f>_xll.qlInterestRateIndexFixingDate($AA$21,AF3041)</f>
        <v>60724</v>
      </c>
      <c r="AF3041" s="40">
        <f>_xll.qlCalendarAdvance(calendar,$AF3040,AD3041,,,trigger)</f>
        <v>60728</v>
      </c>
      <c r="AG3041" s="40">
        <f>_xll.qlInterestRateIndexMaturity($AA$21,AF3041,)</f>
        <v>60819</v>
      </c>
      <c r="AH3041" s="43" t="e">
        <f>_xll.qlTenorBasisValue(TenorBasis3M,AF3041,_xll.ohTrigger(trigger,$AA$36))</f>
        <v>#NUM!</v>
      </c>
      <c r="AI3041" s="90" t="e">
        <f>_xll.qlTenorBasisForwardRate(TenorBasis3M,AF3041,_xll.ohTrigger(trigger,$AA$36))</f>
        <v>#NUM!</v>
      </c>
      <c r="AJ3041" s="90">
        <f>_xll.qlIndexFixing($AA$21,$AE3041,TRUE,_xll.ohTrigger(trigger))</f>
        <v>1.2198907086557605E-2</v>
      </c>
      <c r="AK3041" s="43" t="e">
        <f>_xll.qlIndexFixing($AA$6,$AE3041,TRUE,trigger)</f>
        <v>#NUM!</v>
      </c>
      <c r="AL3041" s="45" t="e">
        <f t="shared" si="63"/>
        <v>#NUM!</v>
      </c>
    </row>
    <row r="3042" spans="30:38" x14ac:dyDescent="0.2">
      <c r="AD3042" s="122" t="s">
        <v>88</v>
      </c>
      <c r="AE3042" s="40">
        <f>_xll.qlInterestRateIndexFixingDate($AA$21,AF3042)</f>
        <v>60729</v>
      </c>
      <c r="AF3042" s="40">
        <f>_xll.qlCalendarAdvance(calendar,$AF3041,AD3042,,,trigger)</f>
        <v>60735</v>
      </c>
      <c r="AG3042" s="40">
        <f>_xll.qlInterestRateIndexMaturity($AA$21,AF3042,)</f>
        <v>60826</v>
      </c>
      <c r="AH3042" s="43" t="e">
        <f>_xll.qlTenorBasisValue(TenorBasis3M,AF3042,_xll.ohTrigger(trigger,$AA$36))</f>
        <v>#NUM!</v>
      </c>
      <c r="AI3042" s="90" t="e">
        <f>_xll.qlTenorBasisForwardRate(TenorBasis3M,AF3042,_xll.ohTrigger(trigger,$AA$36))</f>
        <v>#NUM!</v>
      </c>
      <c r="AJ3042" s="90">
        <f>_xll.qlIndexFixing($AA$21,$AE3042,TRUE,_xll.ohTrigger(trigger))</f>
        <v>1.2205472026193034E-2</v>
      </c>
      <c r="AK3042" s="43" t="e">
        <f>_xll.qlIndexFixing($AA$6,$AE3042,TRUE,trigger)</f>
        <v>#NUM!</v>
      </c>
      <c r="AL3042" s="45" t="e">
        <f t="shared" si="63"/>
        <v>#NUM!</v>
      </c>
    </row>
    <row r="3043" spans="30:38" x14ac:dyDescent="0.2">
      <c r="AD3043" s="122" t="s">
        <v>88</v>
      </c>
      <c r="AE3043" s="40">
        <f>_xll.qlInterestRateIndexFixingDate($AA$21,AF3043)</f>
        <v>60738</v>
      </c>
      <c r="AF3043" s="40">
        <f>_xll.qlCalendarAdvance(calendar,$AF3042,AD3043,,,trigger)</f>
        <v>60742</v>
      </c>
      <c r="AG3043" s="40">
        <f>_xll.qlInterestRateIndexMaturity($AA$21,AF3043,)</f>
        <v>60833</v>
      </c>
      <c r="AH3043" s="43" t="e">
        <f>_xll.qlTenorBasisValue(TenorBasis3M,AF3043,_xll.ohTrigger(trigger,$AA$36))</f>
        <v>#NUM!</v>
      </c>
      <c r="AI3043" s="90" t="e">
        <f>_xll.qlTenorBasisForwardRate(TenorBasis3M,AF3043,_xll.ohTrigger(trigger,$AA$36))</f>
        <v>#NUM!</v>
      </c>
      <c r="AJ3043" s="90">
        <f>_xll.qlIndexFixing($AA$21,$AE3043,TRUE,_xll.ohTrigger(trigger))</f>
        <v>1.2212023527848063E-2</v>
      </c>
      <c r="AK3043" s="43" t="e">
        <f>_xll.qlIndexFixing($AA$6,$AE3043,TRUE,trigger)</f>
        <v>#NUM!</v>
      </c>
      <c r="AL3043" s="45" t="e">
        <f t="shared" si="63"/>
        <v>#NUM!</v>
      </c>
    </row>
    <row r="3044" spans="30:38" x14ac:dyDescent="0.2">
      <c r="AD3044" s="122" t="s">
        <v>88</v>
      </c>
      <c r="AE3044" s="40">
        <f>_xll.qlInterestRateIndexFixingDate($AA$21,AF3044)</f>
        <v>60745</v>
      </c>
      <c r="AF3044" s="40">
        <f>_xll.qlCalendarAdvance(calendar,$AF3043,AD3044,,,trigger)</f>
        <v>60749</v>
      </c>
      <c r="AG3044" s="40">
        <f>_xll.qlInterestRateIndexMaturity($AA$21,AF3044,)</f>
        <v>60840</v>
      </c>
      <c r="AH3044" s="43" t="e">
        <f>_xll.qlTenorBasisValue(TenorBasis3M,AF3044,_xll.ohTrigger(trigger,$AA$36))</f>
        <v>#NUM!</v>
      </c>
      <c r="AI3044" s="90" t="e">
        <f>_xll.qlTenorBasisForwardRate(TenorBasis3M,AF3044,_xll.ohTrigger(trigger,$AA$36))</f>
        <v>#NUM!</v>
      </c>
      <c r="AJ3044" s="90">
        <f>_xll.qlIndexFixing($AA$21,$AE3044,TRUE,_xll.ohTrigger(trigger))</f>
        <v>1.2218561591455934E-2</v>
      </c>
      <c r="AK3044" s="43" t="e">
        <f>_xll.qlIndexFixing($AA$6,$AE3044,TRUE,trigger)</f>
        <v>#NUM!</v>
      </c>
      <c r="AL3044" s="45" t="e">
        <f t="shared" si="63"/>
        <v>#NUM!</v>
      </c>
    </row>
    <row r="3045" spans="30:38" x14ac:dyDescent="0.2">
      <c r="AD3045" s="122" t="s">
        <v>88</v>
      </c>
      <c r="AE3045" s="40">
        <f>_xll.qlInterestRateIndexFixingDate($AA$21,AF3045)</f>
        <v>60752</v>
      </c>
      <c r="AF3045" s="40">
        <f>_xll.qlCalendarAdvance(calendar,$AF3044,AD3045,,,trigger)</f>
        <v>60756</v>
      </c>
      <c r="AG3045" s="40">
        <f>_xll.qlInterestRateIndexMaturity($AA$21,AF3045,)</f>
        <v>60848</v>
      </c>
      <c r="AH3045" s="43" t="e">
        <f>_xll.qlTenorBasisValue(TenorBasis3M,AF3045,_xll.ohTrigger(trigger,$AA$36))</f>
        <v>#NUM!</v>
      </c>
      <c r="AI3045" s="90" t="e">
        <f>_xll.qlTenorBasisForwardRate(TenorBasis3M,AF3045,_xll.ohTrigger(trigger,$AA$36))</f>
        <v>#NUM!</v>
      </c>
      <c r="AJ3045" s="90">
        <f>_xll.qlIndexFixing($AA$21,$AE3045,TRUE,_xll.ohTrigger(trigger))</f>
        <v>1.2225757032412998E-2</v>
      </c>
      <c r="AK3045" s="43" t="e">
        <f>_xll.qlIndexFixing($AA$6,$AE3045,TRUE,trigger)</f>
        <v>#NUM!</v>
      </c>
      <c r="AL3045" s="45" t="e">
        <f t="shared" si="63"/>
        <v>#NUM!</v>
      </c>
    </row>
    <row r="3046" spans="30:38" x14ac:dyDescent="0.2">
      <c r="AD3046" s="122" t="s">
        <v>88</v>
      </c>
      <c r="AE3046" s="40">
        <f>_xll.qlInterestRateIndexFixingDate($AA$21,AF3046)</f>
        <v>60759</v>
      </c>
      <c r="AF3046" s="40">
        <f>_xll.qlCalendarAdvance(calendar,$AF3045,AD3046,,,trigger)</f>
        <v>60763</v>
      </c>
      <c r="AG3046" s="40">
        <f>_xll.qlInterestRateIndexMaturity($AA$21,AF3046,)</f>
        <v>60855</v>
      </c>
      <c r="AH3046" s="43" t="e">
        <f>_xll.qlTenorBasisValue(TenorBasis3M,AF3046,_xll.ohTrigger(trigger,$AA$36))</f>
        <v>#NUM!</v>
      </c>
      <c r="AI3046" s="90" t="e">
        <f>_xll.qlTenorBasisForwardRate(TenorBasis3M,AF3046,_xll.ohTrigger(trigger,$AA$36))</f>
        <v>#NUM!</v>
      </c>
      <c r="AJ3046" s="90">
        <f>_xll.qlIndexFixing($AA$21,$AE3046,TRUE,_xll.ohTrigger(trigger))</f>
        <v>1.2232267480659595E-2</v>
      </c>
      <c r="AK3046" s="43" t="e">
        <f>_xll.qlIndexFixing($AA$6,$AE3046,TRUE,trigger)</f>
        <v>#NUM!</v>
      </c>
      <c r="AL3046" s="45" t="e">
        <f t="shared" si="63"/>
        <v>#NUM!</v>
      </c>
    </row>
    <row r="3047" spans="30:38" x14ac:dyDescent="0.2">
      <c r="AD3047" s="122" t="s">
        <v>88</v>
      </c>
      <c r="AE3047" s="40">
        <f>_xll.qlInterestRateIndexFixingDate($AA$21,AF3047)</f>
        <v>60766</v>
      </c>
      <c r="AF3047" s="40">
        <f>_xll.qlCalendarAdvance(calendar,$AF3046,AD3047,,,trigger)</f>
        <v>60770</v>
      </c>
      <c r="AG3047" s="40">
        <f>_xll.qlInterestRateIndexMaturity($AA$21,AF3047,)</f>
        <v>60862</v>
      </c>
      <c r="AH3047" s="43" t="e">
        <f>_xll.qlTenorBasisValue(TenorBasis3M,AF3047,_xll.ohTrigger(trigger,$AA$36))</f>
        <v>#NUM!</v>
      </c>
      <c r="AI3047" s="90" t="e">
        <f>_xll.qlTenorBasisForwardRate(TenorBasis3M,AF3047,_xll.ohTrigger(trigger,$AA$36))</f>
        <v>#NUM!</v>
      </c>
      <c r="AJ3047" s="90">
        <f>_xll.qlIndexFixing($AA$21,$AE3047,TRUE,_xll.ohTrigger(trigger))</f>
        <v>1.2238764490316821E-2</v>
      </c>
      <c r="AK3047" s="43" t="e">
        <f>_xll.qlIndexFixing($AA$6,$AE3047,TRUE,trigger)</f>
        <v>#NUM!</v>
      </c>
      <c r="AL3047" s="45" t="e">
        <f t="shared" si="63"/>
        <v>#NUM!</v>
      </c>
    </row>
    <row r="3048" spans="30:38" x14ac:dyDescent="0.2">
      <c r="AD3048" s="122" t="s">
        <v>88</v>
      </c>
      <c r="AE3048" s="40">
        <f>_xll.qlInterestRateIndexFixingDate($AA$21,AF3048)</f>
        <v>60773</v>
      </c>
      <c r="AF3048" s="40">
        <f>_xll.qlCalendarAdvance(calendar,$AF3047,AD3048,,,trigger)</f>
        <v>60777</v>
      </c>
      <c r="AG3048" s="40">
        <f>_xll.qlInterestRateIndexMaturity($AA$21,AF3048,)</f>
        <v>60869</v>
      </c>
      <c r="AH3048" s="43" t="e">
        <f>_xll.qlTenorBasisValue(TenorBasis3M,AF3048,_xll.ohTrigger(trigger,$AA$36))</f>
        <v>#NUM!</v>
      </c>
      <c r="AI3048" s="90" t="e">
        <f>_xll.qlTenorBasisForwardRate(TenorBasis3M,AF3048,_xll.ohTrigger(trigger,$AA$36))</f>
        <v>#NUM!</v>
      </c>
      <c r="AJ3048" s="90">
        <f>_xll.qlIndexFixing($AA$21,$AE3048,TRUE,_xll.ohTrigger(trigger))</f>
        <v>1.2245248061316034E-2</v>
      </c>
      <c r="AK3048" s="43" t="e">
        <f>_xll.qlIndexFixing($AA$6,$AE3048,TRUE,trigger)</f>
        <v>#NUM!</v>
      </c>
      <c r="AL3048" s="45" t="e">
        <f t="shared" si="63"/>
        <v>#NUM!</v>
      </c>
    </row>
    <row r="3049" spans="30:38" x14ac:dyDescent="0.2">
      <c r="AD3049" s="122" t="s">
        <v>88</v>
      </c>
      <c r="AE3049" s="40">
        <f>_xll.qlInterestRateIndexFixingDate($AA$21,AF3049)</f>
        <v>60780</v>
      </c>
      <c r="AF3049" s="40">
        <f>_xll.qlCalendarAdvance(calendar,$AF3048,AD3049,,,trigger)</f>
        <v>60784</v>
      </c>
      <c r="AG3049" s="40">
        <f>_xll.qlInterestRateIndexMaturity($AA$21,AF3049,)</f>
        <v>60876</v>
      </c>
      <c r="AH3049" s="43" t="e">
        <f>_xll.qlTenorBasisValue(TenorBasis3M,AF3049,_xll.ohTrigger(trigger,$AA$36))</f>
        <v>#NUM!</v>
      </c>
      <c r="AI3049" s="90" t="e">
        <f>_xll.qlTenorBasisForwardRate(TenorBasis3M,AF3049,_xll.ohTrigger(trigger,$AA$36))</f>
        <v>#NUM!</v>
      </c>
      <c r="AJ3049" s="90">
        <f>_xll.qlIndexFixing($AA$21,$AE3049,TRUE,_xll.ohTrigger(trigger))</f>
        <v>1.2251718193592939E-2</v>
      </c>
      <c r="AK3049" s="43" t="e">
        <f>_xll.qlIndexFixing($AA$6,$AE3049,TRUE,trigger)</f>
        <v>#NUM!</v>
      </c>
      <c r="AL3049" s="45" t="e">
        <f t="shared" si="63"/>
        <v>#NUM!</v>
      </c>
    </row>
    <row r="3050" spans="30:38" x14ac:dyDescent="0.2">
      <c r="AD3050" s="122" t="s">
        <v>88</v>
      </c>
      <c r="AE3050" s="40">
        <f>_xll.qlInterestRateIndexFixingDate($AA$21,AF3050)</f>
        <v>60787</v>
      </c>
      <c r="AF3050" s="40">
        <f>_xll.qlCalendarAdvance(calendar,$AF3049,AD3050,,,trigger)</f>
        <v>60791</v>
      </c>
      <c r="AG3050" s="40">
        <f>_xll.qlInterestRateIndexMaturity($AA$21,AF3050,)</f>
        <v>60883</v>
      </c>
      <c r="AH3050" s="43" t="e">
        <f>_xll.qlTenorBasisValue(TenorBasis3M,AF3050,_xll.ohTrigger(trigger,$AA$36))</f>
        <v>#NUM!</v>
      </c>
      <c r="AI3050" s="90" t="e">
        <f>_xll.qlTenorBasisForwardRate(TenorBasis3M,AF3050,_xll.ohTrigger(trigger,$AA$36))</f>
        <v>#NUM!</v>
      </c>
      <c r="AJ3050" s="90">
        <f>_xll.qlIndexFixing($AA$21,$AE3050,TRUE,_xll.ohTrigger(trigger))</f>
        <v>1.2258174887079762E-2</v>
      </c>
      <c r="AK3050" s="43" t="e">
        <f>_xll.qlIndexFixing($AA$6,$AE3050,TRUE,trigger)</f>
        <v>#NUM!</v>
      </c>
      <c r="AL3050" s="45" t="e">
        <f t="shared" si="63"/>
        <v>#NUM!</v>
      </c>
    </row>
    <row r="3051" spans="30:38" x14ac:dyDescent="0.2">
      <c r="AD3051" s="122" t="s">
        <v>88</v>
      </c>
      <c r="AE3051" s="40">
        <f>_xll.qlInterestRateIndexFixingDate($AA$21,AF3051)</f>
        <v>60794</v>
      </c>
      <c r="AF3051" s="40">
        <f>_xll.qlCalendarAdvance(calendar,$AF3050,AD3051,,,trigger)</f>
        <v>60798</v>
      </c>
      <c r="AG3051" s="40">
        <f>_xll.qlInterestRateIndexMaturity($AA$21,AF3051,)</f>
        <v>60890</v>
      </c>
      <c r="AH3051" s="43" t="e">
        <f>_xll.qlTenorBasisValue(TenorBasis3M,AF3051,_xll.ohTrigger(trigger,$AA$36))</f>
        <v>#NUM!</v>
      </c>
      <c r="AI3051" s="90" t="e">
        <f>_xll.qlTenorBasisForwardRate(TenorBasis3M,AF3051,_xll.ohTrigger(trigger,$AA$36))</f>
        <v>#NUM!</v>
      </c>
      <c r="AJ3051" s="90">
        <f>_xll.qlIndexFixing($AA$21,$AE3051,TRUE,_xll.ohTrigger(trigger))</f>
        <v>1.2264618141710471E-2</v>
      </c>
      <c r="AK3051" s="43" t="e">
        <f>_xll.qlIndexFixing($AA$6,$AE3051,TRUE,trigger)</f>
        <v>#NUM!</v>
      </c>
      <c r="AL3051" s="45" t="e">
        <f t="shared" si="63"/>
        <v>#NUM!</v>
      </c>
    </row>
    <row r="3052" spans="30:38" x14ac:dyDescent="0.2">
      <c r="AD3052" s="122" t="s">
        <v>88</v>
      </c>
      <c r="AE3052" s="40">
        <f>_xll.qlInterestRateIndexFixingDate($AA$21,AF3052)</f>
        <v>60801</v>
      </c>
      <c r="AF3052" s="40">
        <f>_xll.qlCalendarAdvance(calendar,$AF3051,AD3052,,,trigger)</f>
        <v>60805</v>
      </c>
      <c r="AG3052" s="40">
        <f>_xll.qlInterestRateIndexMaturity($AA$21,AF3052,)</f>
        <v>60897</v>
      </c>
      <c r="AH3052" s="43" t="e">
        <f>_xll.qlTenorBasisValue(TenorBasis3M,AF3052,_xll.ohTrigger(trigger,$AA$36))</f>
        <v>#NUM!</v>
      </c>
      <c r="AI3052" s="90" t="e">
        <f>_xll.qlTenorBasisForwardRate(TenorBasis3M,AF3052,_xll.ohTrigger(trigger,$AA$36))</f>
        <v>#NUM!</v>
      </c>
      <c r="AJ3052" s="90">
        <f>_xll.qlIndexFixing($AA$21,$AE3052,TRUE,_xll.ohTrigger(trigger))</f>
        <v>1.2271047957420768E-2</v>
      </c>
      <c r="AK3052" s="43" t="e">
        <f>_xll.qlIndexFixing($AA$6,$AE3052,TRUE,trigger)</f>
        <v>#NUM!</v>
      </c>
      <c r="AL3052" s="45" t="e">
        <f t="shared" si="63"/>
        <v>#NUM!</v>
      </c>
    </row>
    <row r="3053" spans="30:38" x14ac:dyDescent="0.2">
      <c r="AD3053" s="122" t="s">
        <v>88</v>
      </c>
      <c r="AE3053" s="40">
        <f>_xll.qlInterestRateIndexFixingDate($AA$21,AF3053)</f>
        <v>60808</v>
      </c>
      <c r="AF3053" s="40">
        <f>_xll.qlCalendarAdvance(calendar,$AF3052,AD3053,,,trigger)</f>
        <v>60812</v>
      </c>
      <c r="AG3053" s="40">
        <f>_xll.qlInterestRateIndexMaturity($AA$21,AF3053,)</f>
        <v>60904</v>
      </c>
      <c r="AH3053" s="43" t="e">
        <f>_xll.qlTenorBasisValue(TenorBasis3M,AF3053,_xll.ohTrigger(trigger,$AA$36))</f>
        <v>#NUM!</v>
      </c>
      <c r="AI3053" s="90" t="e">
        <f>_xll.qlTenorBasisForwardRate(TenorBasis3M,AF3053,_xll.ohTrigger(trigger,$AA$36))</f>
        <v>#NUM!</v>
      </c>
      <c r="AJ3053" s="90">
        <f>_xll.qlIndexFixing($AA$21,$AE3053,TRUE,_xll.ohTrigger(trigger))</f>
        <v>1.2277464334141144E-2</v>
      </c>
      <c r="AK3053" s="43" t="e">
        <f>_xll.qlIndexFixing($AA$6,$AE3053,TRUE,trigger)</f>
        <v>#NUM!</v>
      </c>
      <c r="AL3053" s="45" t="e">
        <f t="shared" si="63"/>
        <v>#NUM!</v>
      </c>
    </row>
    <row r="3054" spans="30:38" x14ac:dyDescent="0.2">
      <c r="AD3054" s="122" t="s">
        <v>88</v>
      </c>
      <c r="AE3054" s="40">
        <f>_xll.qlInterestRateIndexFixingDate($AA$21,AF3054)</f>
        <v>60815</v>
      </c>
      <c r="AF3054" s="40">
        <f>_xll.qlCalendarAdvance(calendar,$AF3053,AD3054,,,trigger)</f>
        <v>60819</v>
      </c>
      <c r="AG3054" s="40">
        <f>_xll.qlInterestRateIndexMaturity($AA$21,AF3054,)</f>
        <v>60911</v>
      </c>
      <c r="AH3054" s="43" t="e">
        <f>_xll.qlTenorBasisValue(TenorBasis3M,AF3054,_xll.ohTrigger(trigger,$AA$36))</f>
        <v>#NUM!</v>
      </c>
      <c r="AI3054" s="90" t="e">
        <f>_xll.qlTenorBasisForwardRate(TenorBasis3M,AF3054,_xll.ohTrigger(trigger,$AA$36))</f>
        <v>#NUM!</v>
      </c>
      <c r="AJ3054" s="90">
        <f>_xll.qlIndexFixing($AA$21,$AE3054,TRUE,_xll.ohTrigger(trigger))</f>
        <v>1.2283867271807304E-2</v>
      </c>
      <c r="AK3054" s="43" t="e">
        <f>_xll.qlIndexFixing($AA$6,$AE3054,TRUE,trigger)</f>
        <v>#NUM!</v>
      </c>
      <c r="AL3054" s="45" t="e">
        <f t="shared" si="63"/>
        <v>#NUM!</v>
      </c>
    </row>
    <row r="3055" spans="30:38" x14ac:dyDescent="0.2">
      <c r="AD3055" s="122" t="s">
        <v>88</v>
      </c>
      <c r="AE3055" s="40">
        <f>_xll.qlInterestRateIndexFixingDate($AA$21,AF3055)</f>
        <v>60822</v>
      </c>
      <c r="AF3055" s="40">
        <f>_xll.qlCalendarAdvance(calendar,$AF3054,AD3055,,,trigger)</f>
        <v>60826</v>
      </c>
      <c r="AG3055" s="40">
        <f>_xll.qlInterestRateIndexMaturity($AA$21,AF3055,)</f>
        <v>60918</v>
      </c>
      <c r="AH3055" s="43" t="e">
        <f>_xll.qlTenorBasisValue(TenorBasis3M,AF3055,_xll.ohTrigger(trigger,$AA$36))</f>
        <v>#NUM!</v>
      </c>
      <c r="AI3055" s="90" t="e">
        <f>_xll.qlTenorBasisForwardRate(TenorBasis3M,AF3055,_xll.ohTrigger(trigger,$AA$36))</f>
        <v>#NUM!</v>
      </c>
      <c r="AJ3055" s="90">
        <f>_xll.qlIndexFixing($AA$21,$AE3055,TRUE,_xll.ohTrigger(trigger))</f>
        <v>1.2290256770354949E-2</v>
      </c>
      <c r="AK3055" s="43" t="e">
        <f>_xll.qlIndexFixing($AA$6,$AE3055,TRUE,trigger)</f>
        <v>#NUM!</v>
      </c>
      <c r="AL3055" s="45" t="e">
        <f t="shared" si="63"/>
        <v>#NUM!</v>
      </c>
    </row>
    <row r="3056" spans="30:38" x14ac:dyDescent="0.2">
      <c r="AD3056" s="122" t="s">
        <v>88</v>
      </c>
      <c r="AE3056" s="40">
        <f>_xll.qlInterestRateIndexFixingDate($AA$21,AF3056)</f>
        <v>60829</v>
      </c>
      <c r="AF3056" s="40">
        <f>_xll.qlCalendarAdvance(calendar,$AF3055,AD3056,,,trigger)</f>
        <v>60833</v>
      </c>
      <c r="AG3056" s="40">
        <f>_xll.qlInterestRateIndexMaturity($AA$21,AF3056,)</f>
        <v>60925</v>
      </c>
      <c r="AH3056" s="43" t="e">
        <f>_xll.qlTenorBasisValue(TenorBasis3M,AF3056,_xll.ohTrigger(trigger,$AA$36))</f>
        <v>#NUM!</v>
      </c>
      <c r="AI3056" s="90" t="e">
        <f>_xll.qlTenorBasisForwardRate(TenorBasis3M,AF3056,_xll.ohTrigger(trigger,$AA$36))</f>
        <v>#NUM!</v>
      </c>
      <c r="AJ3056" s="90">
        <f>_xll.qlIndexFixing($AA$21,$AE3056,TRUE,_xll.ohTrigger(trigger))</f>
        <v>1.229663282971544E-2</v>
      </c>
      <c r="AK3056" s="43" t="e">
        <f>_xll.qlIndexFixing($AA$6,$AE3056,TRUE,trigger)</f>
        <v>#NUM!</v>
      </c>
      <c r="AL3056" s="45" t="e">
        <f t="shared" si="63"/>
        <v>#NUM!</v>
      </c>
    </row>
    <row r="3057" spans="30:38" x14ac:dyDescent="0.2">
      <c r="AD3057" s="122" t="s">
        <v>88</v>
      </c>
      <c r="AE3057" s="40">
        <f>_xll.qlInterestRateIndexFixingDate($AA$21,AF3057)</f>
        <v>60836</v>
      </c>
      <c r="AF3057" s="40">
        <f>_xll.qlCalendarAdvance(calendar,$AF3056,AD3057,,,trigger)</f>
        <v>60840</v>
      </c>
      <c r="AG3057" s="40">
        <f>_xll.qlInterestRateIndexMaturity($AA$21,AF3057,)</f>
        <v>60932</v>
      </c>
      <c r="AH3057" s="43" t="e">
        <f>_xll.qlTenorBasisValue(TenorBasis3M,AF3057,_xll.ohTrigger(trigger,$AA$36))</f>
        <v>#NUM!</v>
      </c>
      <c r="AI3057" s="90" t="e">
        <f>_xll.qlTenorBasisForwardRate(TenorBasis3M,AF3057,_xll.ohTrigger(trigger,$AA$36))</f>
        <v>#NUM!</v>
      </c>
      <c r="AJ3057" s="90">
        <f>_xll.qlIndexFixing($AA$21,$AE3057,TRUE,_xll.ohTrigger(trigger))</f>
        <v>1.2302995449825349E-2</v>
      </c>
      <c r="AK3057" s="43" t="e">
        <f>_xll.qlIndexFixing($AA$6,$AE3057,TRUE,trigger)</f>
        <v>#NUM!</v>
      </c>
      <c r="AL3057" s="45" t="e">
        <f t="shared" si="63"/>
        <v>#NUM!</v>
      </c>
    </row>
    <row r="3058" spans="30:38" x14ac:dyDescent="0.2">
      <c r="AD3058" s="122" t="s">
        <v>88</v>
      </c>
      <c r="AE3058" s="40">
        <f>_xll.qlInterestRateIndexFixingDate($AA$21,AF3058)</f>
        <v>60843</v>
      </c>
      <c r="AF3058" s="40">
        <f>_xll.qlCalendarAdvance(calendar,$AF3057,AD3058,,,trigger)</f>
        <v>60847</v>
      </c>
      <c r="AG3058" s="40">
        <f>_xll.qlInterestRateIndexMaturity($AA$21,AF3058,)</f>
        <v>60939</v>
      </c>
      <c r="AH3058" s="43" t="e">
        <f>_xll.qlTenorBasisValue(TenorBasis3M,AF3058,_xll.ohTrigger(trigger,$AA$36))</f>
        <v>#NUM!</v>
      </c>
      <c r="AI3058" s="90" t="e">
        <f>_xll.qlTenorBasisForwardRate(TenorBasis3M,AF3058,_xll.ohTrigger(trigger,$AA$36))</f>
        <v>#NUM!</v>
      </c>
      <c r="AJ3058" s="90">
        <f>_xll.qlIndexFixing($AA$21,$AE3058,TRUE,_xll.ohTrigger(trigger))</f>
        <v>1.2309344630618642E-2</v>
      </c>
      <c r="AK3058" s="43" t="e">
        <f>_xll.qlIndexFixing($AA$6,$AE3058,TRUE,trigger)</f>
        <v>#NUM!</v>
      </c>
      <c r="AL3058" s="45" t="e">
        <f t="shared" si="63"/>
        <v>#NUM!</v>
      </c>
    </row>
    <row r="3059" spans="30:38" x14ac:dyDescent="0.2">
      <c r="AD3059" s="122" t="s">
        <v>88</v>
      </c>
      <c r="AE3059" s="40">
        <f>_xll.qlInterestRateIndexFixingDate($AA$21,AF3059)</f>
        <v>60850</v>
      </c>
      <c r="AF3059" s="40">
        <f>_xll.qlCalendarAdvance(calendar,$AF3058,AD3059,,,trigger)</f>
        <v>60854</v>
      </c>
      <c r="AG3059" s="40">
        <f>_xll.qlInterestRateIndexMaturity($AA$21,AF3059,)</f>
        <v>60946</v>
      </c>
      <c r="AH3059" s="43" t="e">
        <f>_xll.qlTenorBasisValue(TenorBasis3M,AF3059,_xll.ohTrigger(trigger,$AA$36))</f>
        <v>#NUM!</v>
      </c>
      <c r="AI3059" s="90" t="e">
        <f>_xll.qlTenorBasisForwardRate(TenorBasis3M,AF3059,_xll.ohTrigger(trigger,$AA$36))</f>
        <v>#NUM!</v>
      </c>
      <c r="AJ3059" s="90">
        <f>_xll.qlIndexFixing($AA$21,$AE3059,TRUE,_xll.ohTrigger(trigger))</f>
        <v>1.2315680372030154E-2</v>
      </c>
      <c r="AK3059" s="43" t="e">
        <f>_xll.qlIndexFixing($AA$6,$AE3059,TRUE,trigger)</f>
        <v>#NUM!</v>
      </c>
      <c r="AL3059" s="45" t="e">
        <f t="shared" si="63"/>
        <v>#NUM!</v>
      </c>
    </row>
    <row r="3060" spans="30:38" x14ac:dyDescent="0.2">
      <c r="AD3060" s="122" t="s">
        <v>88</v>
      </c>
      <c r="AE3060" s="40">
        <f>_xll.qlInterestRateIndexFixingDate($AA$21,AF3060)</f>
        <v>60857</v>
      </c>
      <c r="AF3060" s="40">
        <f>_xll.qlCalendarAdvance(calendar,$AF3059,AD3060,,,trigger)</f>
        <v>60861</v>
      </c>
      <c r="AG3060" s="40">
        <f>_xll.qlInterestRateIndexMaturity($AA$21,AF3060,)</f>
        <v>60953</v>
      </c>
      <c r="AH3060" s="43" t="e">
        <f>_xll.qlTenorBasisValue(TenorBasis3M,AF3060,_xll.ohTrigger(trigger,$AA$36))</f>
        <v>#NUM!</v>
      </c>
      <c r="AI3060" s="90" t="e">
        <f>_xll.qlTenorBasisForwardRate(TenorBasis3M,AF3060,_xll.ohTrigger(trigger,$AA$36))</f>
        <v>#NUM!</v>
      </c>
      <c r="AJ3060" s="90">
        <f>_xll.qlIndexFixing($AA$21,$AE3060,TRUE,_xll.ohTrigger(trigger))</f>
        <v>1.232200267399472E-2</v>
      </c>
      <c r="AK3060" s="43" t="e">
        <f>_xll.qlIndexFixing($AA$6,$AE3060,TRUE,trigger)</f>
        <v>#NUM!</v>
      </c>
      <c r="AL3060" s="45" t="e">
        <f t="shared" si="63"/>
        <v>#NUM!</v>
      </c>
    </row>
    <row r="3061" spans="30:38" x14ac:dyDescent="0.2">
      <c r="AD3061" s="122" t="s">
        <v>88</v>
      </c>
      <c r="AE3061" s="40">
        <f>_xll.qlInterestRateIndexFixingDate($AA$21,AF3061)</f>
        <v>60864</v>
      </c>
      <c r="AF3061" s="40">
        <f>_xll.qlCalendarAdvance(calendar,$AF3060,AD3061,,,trigger)</f>
        <v>60868</v>
      </c>
      <c r="AG3061" s="40">
        <f>_xll.qlInterestRateIndexMaturity($AA$21,AF3061,)</f>
        <v>60960</v>
      </c>
      <c r="AH3061" s="43" t="e">
        <f>_xll.qlTenorBasisValue(TenorBasis3M,AF3061,_xll.ohTrigger(trigger,$AA$36))</f>
        <v>#NUM!</v>
      </c>
      <c r="AI3061" s="90" t="e">
        <f>_xll.qlTenorBasisForwardRate(TenorBasis3M,AF3061,_xll.ohTrigger(trigger,$AA$36))</f>
        <v>#NUM!</v>
      </c>
      <c r="AJ3061" s="90">
        <f>_xll.qlIndexFixing($AA$21,$AE3061,TRUE,_xll.ohTrigger(trigger))</f>
        <v>1.2328311536447173E-2</v>
      </c>
      <c r="AK3061" s="43" t="e">
        <f>_xll.qlIndexFixing($AA$6,$AE3061,TRUE,trigger)</f>
        <v>#NUM!</v>
      </c>
      <c r="AL3061" s="45" t="e">
        <f t="shared" si="63"/>
        <v>#NUM!</v>
      </c>
    </row>
    <row r="3062" spans="30:38" x14ac:dyDescent="0.2">
      <c r="AD3062" s="122" t="s">
        <v>88</v>
      </c>
      <c r="AE3062" s="40">
        <f>_xll.qlInterestRateIndexFixingDate($AA$21,AF3062)</f>
        <v>60871</v>
      </c>
      <c r="AF3062" s="40">
        <f>_xll.qlCalendarAdvance(calendar,$AF3061,AD3062,,,trigger)</f>
        <v>60875</v>
      </c>
      <c r="AG3062" s="40">
        <f>_xll.qlInterestRateIndexMaturity($AA$21,AF3062,)</f>
        <v>60966</v>
      </c>
      <c r="AH3062" s="43" t="e">
        <f>_xll.qlTenorBasisValue(TenorBasis3M,AF3062,_xll.ohTrigger(trigger,$AA$36))</f>
        <v>#NUM!</v>
      </c>
      <c r="AI3062" s="90" t="e">
        <f>_xll.qlTenorBasisForwardRate(TenorBasis3M,AF3062,_xll.ohTrigger(trigger,$AA$36))</f>
        <v>#NUM!</v>
      </c>
      <c r="AJ3062" s="90">
        <f>_xll.qlIndexFixing($AA$21,$AE3062,TRUE,_xll.ohTrigger(trigger))</f>
        <v>1.233394875521732E-2</v>
      </c>
      <c r="AK3062" s="43" t="e">
        <f>_xll.qlIndexFixing($AA$6,$AE3062,TRUE,trigger)</f>
        <v>#NUM!</v>
      </c>
      <c r="AL3062" s="45" t="e">
        <f t="shared" si="63"/>
        <v>#NUM!</v>
      </c>
    </row>
    <row r="3063" spans="30:38" x14ac:dyDescent="0.2">
      <c r="AD3063" s="122" t="s">
        <v>88</v>
      </c>
      <c r="AE3063" s="40">
        <f>_xll.qlInterestRateIndexFixingDate($AA$21,AF3063)</f>
        <v>60878</v>
      </c>
      <c r="AF3063" s="40">
        <f>_xll.qlCalendarAdvance(calendar,$AF3062,AD3063,,,trigger)</f>
        <v>60882</v>
      </c>
      <c r="AG3063" s="40">
        <f>_xll.qlInterestRateIndexMaturity($AA$21,AF3063,)</f>
        <v>60973</v>
      </c>
      <c r="AH3063" s="43" t="e">
        <f>_xll.qlTenorBasisValue(TenorBasis3M,AF3063,_xll.ohTrigger(trigger,$AA$36))</f>
        <v>#NUM!</v>
      </c>
      <c r="AI3063" s="90" t="e">
        <f>_xll.qlTenorBasisForwardRate(TenorBasis3M,AF3063,_xll.ohTrigger(trigger,$AA$36))</f>
        <v>#NUM!</v>
      </c>
      <c r="AJ3063" s="90">
        <f>_xll.qlIndexFixing($AA$21,$AE3063,TRUE,_xll.ohTrigger(trigger))</f>
        <v>1.2340231483454762E-2</v>
      </c>
      <c r="AK3063" s="43" t="e">
        <f>_xll.qlIndexFixing($AA$6,$AE3063,TRUE,trigger)</f>
        <v>#NUM!</v>
      </c>
      <c r="AL3063" s="45" t="e">
        <f t="shared" si="63"/>
        <v>#NUM!</v>
      </c>
    </row>
    <row r="3064" spans="30:38" x14ac:dyDescent="0.2">
      <c r="AD3064" s="122" t="s">
        <v>88</v>
      </c>
      <c r="AE3064" s="40">
        <f>_xll.qlInterestRateIndexFixingDate($AA$21,AF3064)</f>
        <v>60885</v>
      </c>
      <c r="AF3064" s="40">
        <f>_xll.qlCalendarAdvance(calendar,$AF3063,AD3064,,,trigger)</f>
        <v>60889</v>
      </c>
      <c r="AG3064" s="40">
        <f>_xll.qlInterestRateIndexMaturity($AA$21,AF3064,)</f>
        <v>60980</v>
      </c>
      <c r="AH3064" s="43" t="e">
        <f>_xll.qlTenorBasisValue(TenorBasis3M,AF3064,_xll.ohTrigger(trigger,$AA$36))</f>
        <v>#NUM!</v>
      </c>
      <c r="AI3064" s="90" t="e">
        <f>_xll.qlTenorBasisForwardRate(TenorBasis3M,AF3064,_xll.ohTrigger(trigger,$AA$36))</f>
        <v>#NUM!</v>
      </c>
      <c r="AJ3064" s="90">
        <f>_xll.qlIndexFixing($AA$21,$AE3064,TRUE,_xll.ohTrigger(trigger))</f>
        <v>1.2346500772344107E-2</v>
      </c>
      <c r="AK3064" s="43" t="e">
        <f>_xll.qlIndexFixing($AA$6,$AE3064,TRUE,trigger)</f>
        <v>#NUM!</v>
      </c>
      <c r="AL3064" s="45" t="e">
        <f t="shared" si="63"/>
        <v>#NUM!</v>
      </c>
    </row>
    <row r="3065" spans="30:38" x14ac:dyDescent="0.2">
      <c r="AD3065" s="122" t="s">
        <v>88</v>
      </c>
      <c r="AE3065" s="40">
        <f>_xll.qlInterestRateIndexFixingDate($AA$21,AF3065)</f>
        <v>60892</v>
      </c>
      <c r="AF3065" s="40">
        <f>_xll.qlCalendarAdvance(calendar,$AF3064,AD3065,,,trigger)</f>
        <v>60896</v>
      </c>
      <c r="AG3065" s="40">
        <f>_xll.qlInterestRateIndexMaturity($AA$21,AF3065,)</f>
        <v>60987</v>
      </c>
      <c r="AH3065" s="43" t="e">
        <f>_xll.qlTenorBasisValue(TenorBasis3M,AF3065,_xll.ohTrigger(trigger,$AA$36))</f>
        <v>#NUM!</v>
      </c>
      <c r="AI3065" s="90" t="e">
        <f>_xll.qlTenorBasisForwardRate(TenorBasis3M,AF3065,_xll.ohTrigger(trigger,$AA$36))</f>
        <v>#NUM!</v>
      </c>
      <c r="AJ3065" s="90">
        <f>_xll.qlIndexFixing($AA$21,$AE3065,TRUE,_xll.ohTrigger(trigger))</f>
        <v>1.2352756621817718E-2</v>
      </c>
      <c r="AK3065" s="43" t="e">
        <f>_xll.qlIndexFixing($AA$6,$AE3065,TRUE,trigger)</f>
        <v>#NUM!</v>
      </c>
      <c r="AL3065" s="45" t="e">
        <f t="shared" si="63"/>
        <v>#NUM!</v>
      </c>
    </row>
    <row r="3066" spans="30:38" x14ac:dyDescent="0.2">
      <c r="AD3066" s="122" t="s">
        <v>88</v>
      </c>
      <c r="AE3066" s="40">
        <f>_xll.qlInterestRateIndexFixingDate($AA$21,AF3066)</f>
        <v>60899</v>
      </c>
      <c r="AF3066" s="40">
        <f>_xll.qlCalendarAdvance(calendar,$AF3065,AD3066,,,trigger)</f>
        <v>60903</v>
      </c>
      <c r="AG3066" s="40">
        <f>_xll.qlInterestRateIndexMaturity($AA$21,AF3066,)</f>
        <v>60994</v>
      </c>
      <c r="AH3066" s="43" t="e">
        <f>_xll.qlTenorBasisValue(TenorBasis3M,AF3066,_xll.ohTrigger(trigger,$AA$36))</f>
        <v>#NUM!</v>
      </c>
      <c r="AI3066" s="90" t="e">
        <f>_xll.qlTenorBasisForwardRate(TenorBasis3M,AF3066,_xll.ohTrigger(trigger,$AA$36))</f>
        <v>#NUM!</v>
      </c>
      <c r="AJ3066" s="90">
        <f>_xll.qlIndexFixing($AA$21,$AE3066,TRUE,_xll.ohTrigger(trigger))</f>
        <v>1.2358999031814106E-2</v>
      </c>
      <c r="AK3066" s="43" t="e">
        <f>_xll.qlIndexFixing($AA$6,$AE3066,TRUE,trigger)</f>
        <v>#NUM!</v>
      </c>
      <c r="AL3066" s="45" t="e">
        <f t="shared" si="63"/>
        <v>#NUM!</v>
      </c>
    </row>
    <row r="3067" spans="30:38" x14ac:dyDescent="0.2">
      <c r="AD3067" s="122" t="s">
        <v>88</v>
      </c>
      <c r="AE3067" s="40">
        <f>_xll.qlInterestRateIndexFixingDate($AA$21,AF3067)</f>
        <v>60906</v>
      </c>
      <c r="AF3067" s="40">
        <f>_xll.qlCalendarAdvance(calendar,$AF3066,AD3067,,,trigger)</f>
        <v>60910</v>
      </c>
      <c r="AG3067" s="40">
        <f>_xll.qlInterestRateIndexMaturity($AA$21,AF3067,)</f>
        <v>61002</v>
      </c>
      <c r="AH3067" s="43" t="e">
        <f>_xll.qlTenorBasisValue(TenorBasis3M,AF3067,_xll.ohTrigger(trigger,$AA$36))</f>
        <v>#NUM!</v>
      </c>
      <c r="AI3067" s="90" t="e">
        <f>_xll.qlTenorBasisForwardRate(TenorBasis3M,AF3067,_xll.ohTrigger(trigger,$AA$36))</f>
        <v>#NUM!</v>
      </c>
      <c r="AJ3067" s="90">
        <f>_xll.qlIndexFixing($AA$21,$AE3067,TRUE,_xll.ohTrigger(trigger))</f>
        <v>1.2365882477793043E-2</v>
      </c>
      <c r="AK3067" s="43" t="e">
        <f>_xll.qlIndexFixing($AA$6,$AE3067,TRUE,trigger)</f>
        <v>#NUM!</v>
      </c>
      <c r="AL3067" s="45" t="e">
        <f t="shared" si="63"/>
        <v>#NUM!</v>
      </c>
    </row>
    <row r="3068" spans="30:38" x14ac:dyDescent="0.2">
      <c r="AD3068" s="122" t="s">
        <v>88</v>
      </c>
      <c r="AE3068" s="40">
        <f>_xll.qlInterestRateIndexFixingDate($AA$21,AF3068)</f>
        <v>60913</v>
      </c>
      <c r="AF3068" s="40">
        <f>_xll.qlCalendarAdvance(calendar,$AF3067,AD3068,,,trigger)</f>
        <v>60917</v>
      </c>
      <c r="AG3068" s="40">
        <f>_xll.qlInterestRateIndexMaturity($AA$21,AF3068,)</f>
        <v>61009</v>
      </c>
      <c r="AH3068" s="43" t="e">
        <f>_xll.qlTenorBasisValue(TenorBasis3M,AF3068,_xll.ohTrigger(trigger,$AA$36))</f>
        <v>#NUM!</v>
      </c>
      <c r="AI3068" s="90" t="e">
        <f>_xll.qlTenorBasisForwardRate(TenorBasis3M,AF3068,_xll.ohTrigger(trigger,$AA$36))</f>
        <v>#NUM!</v>
      </c>
      <c r="AJ3068" s="90">
        <f>_xll.qlIndexFixing($AA$21,$AE3068,TRUE,_xll.ohTrigger(trigger))</f>
        <v>1.2372097261856068E-2</v>
      </c>
      <c r="AK3068" s="43" t="e">
        <f>_xll.qlIndexFixing($AA$6,$AE3068,TRUE,trigger)</f>
        <v>#NUM!</v>
      </c>
      <c r="AL3068" s="45" t="e">
        <f t="shared" si="63"/>
        <v>#NUM!</v>
      </c>
    </row>
    <row r="3069" spans="30:38" x14ac:dyDescent="0.2">
      <c r="AD3069" s="122" t="s">
        <v>88</v>
      </c>
      <c r="AE3069" s="40">
        <f>_xll.qlInterestRateIndexFixingDate($AA$21,AF3069)</f>
        <v>60920</v>
      </c>
      <c r="AF3069" s="40">
        <f>_xll.qlCalendarAdvance(calendar,$AF3068,AD3069,,,trigger)</f>
        <v>60924</v>
      </c>
      <c r="AG3069" s="40">
        <f>_xll.qlInterestRateIndexMaturity($AA$21,AF3069,)</f>
        <v>61016</v>
      </c>
      <c r="AH3069" s="43" t="e">
        <f>_xll.qlTenorBasisValue(TenorBasis3M,AF3069,_xll.ohTrigger(trigger,$AA$36))</f>
        <v>#NUM!</v>
      </c>
      <c r="AI3069" s="90" t="e">
        <f>_xll.qlTenorBasisForwardRate(TenorBasis3M,AF3069,_xll.ohTrigger(trigger,$AA$36))</f>
        <v>#NUM!</v>
      </c>
      <c r="AJ3069" s="90">
        <f>_xll.qlIndexFixing($AA$21,$AE3069,TRUE,_xll.ohTrigger(trigger))</f>
        <v>1.2378298605891744E-2</v>
      </c>
      <c r="AK3069" s="43" t="e">
        <f>_xll.qlIndexFixing($AA$6,$AE3069,TRUE,trigger)</f>
        <v>#NUM!</v>
      </c>
      <c r="AL3069" s="45" t="e">
        <f t="shared" si="63"/>
        <v>#NUM!</v>
      </c>
    </row>
    <row r="3070" spans="30:38" x14ac:dyDescent="0.2">
      <c r="AD3070" s="122" t="s">
        <v>88</v>
      </c>
      <c r="AE3070" s="40">
        <f>_xll.qlInterestRateIndexFixingDate($AA$21,AF3070)</f>
        <v>60927</v>
      </c>
      <c r="AF3070" s="40">
        <f>_xll.qlCalendarAdvance(calendar,$AF3069,AD3070,,,trigger)</f>
        <v>60931</v>
      </c>
      <c r="AG3070" s="40">
        <f>_xll.qlInterestRateIndexMaturity($AA$21,AF3070,)</f>
        <v>61023</v>
      </c>
      <c r="AH3070" s="43" t="e">
        <f>_xll.qlTenorBasisValue(TenorBasis3M,AF3070,_xll.ohTrigger(trigger,$AA$36))</f>
        <v>#NUM!</v>
      </c>
      <c r="AI3070" s="90" t="e">
        <f>_xll.qlTenorBasisForwardRate(TenorBasis3M,AF3070,_xll.ohTrigger(trigger,$AA$36))</f>
        <v>#NUM!</v>
      </c>
      <c r="AJ3070" s="90">
        <f>_xll.qlIndexFixing($AA$21,$AE3070,TRUE,_xll.ohTrigger(trigger))</f>
        <v>1.2384486509836638E-2</v>
      </c>
      <c r="AK3070" s="43" t="e">
        <f>_xll.qlIndexFixing($AA$6,$AE3070,TRUE,trigger)</f>
        <v>#NUM!</v>
      </c>
      <c r="AL3070" s="45" t="e">
        <f t="shared" si="63"/>
        <v>#NUM!</v>
      </c>
    </row>
    <row r="3071" spans="30:38" x14ac:dyDescent="0.2">
      <c r="AD3071" s="122" t="s">
        <v>88</v>
      </c>
      <c r="AE3071" s="40">
        <f>_xll.qlInterestRateIndexFixingDate($AA$21,AF3071)</f>
        <v>60934</v>
      </c>
      <c r="AF3071" s="40">
        <f>_xll.qlCalendarAdvance(calendar,$AF3070,AD3071,,,trigger)</f>
        <v>60938</v>
      </c>
      <c r="AG3071" s="40">
        <f>_xll.qlInterestRateIndexMaturity($AA$21,AF3071,)</f>
        <v>61030</v>
      </c>
      <c r="AH3071" s="43" t="e">
        <f>_xll.qlTenorBasisValue(TenorBasis3M,AF3071,_xll.ohTrigger(trigger,$AA$36))</f>
        <v>#NUM!</v>
      </c>
      <c r="AI3071" s="90" t="e">
        <f>_xll.qlTenorBasisForwardRate(TenorBasis3M,AF3071,_xll.ohTrigger(trigger,$AA$36))</f>
        <v>#NUM!</v>
      </c>
      <c r="AJ3071" s="90">
        <f>_xll.qlIndexFixing($AA$21,$AE3071,TRUE,_xll.ohTrigger(trigger))</f>
        <v>1.2390660973627328E-2</v>
      </c>
      <c r="AK3071" s="43" t="e">
        <f>_xll.qlIndexFixing($AA$6,$AE3071,TRUE,trigger)</f>
        <v>#NUM!</v>
      </c>
      <c r="AL3071" s="45" t="e">
        <f t="shared" si="63"/>
        <v>#NUM!</v>
      </c>
    </row>
    <row r="3072" spans="30:38" x14ac:dyDescent="0.2">
      <c r="AD3072" s="122" t="s">
        <v>88</v>
      </c>
      <c r="AE3072" s="40">
        <f>_xll.qlInterestRateIndexFixingDate($AA$21,AF3072)</f>
        <v>60941</v>
      </c>
      <c r="AF3072" s="40">
        <f>_xll.qlCalendarAdvance(calendar,$AF3071,AD3072,,,trigger)</f>
        <v>60945</v>
      </c>
      <c r="AG3072" s="40">
        <f>_xll.qlInterestRateIndexMaturity($AA$21,AF3072,)</f>
        <v>61037</v>
      </c>
      <c r="AH3072" s="43" t="e">
        <f>_xll.qlTenorBasisValue(TenorBasis3M,AF3072,_xll.ohTrigger(trigger,$AA$36))</f>
        <v>#NUM!</v>
      </c>
      <c r="AI3072" s="90" t="e">
        <f>_xll.qlTenorBasisForwardRate(TenorBasis3M,AF3072,_xll.ohTrigger(trigger,$AA$36))</f>
        <v>#NUM!</v>
      </c>
      <c r="AJ3072" s="90">
        <f>_xll.qlIndexFixing($AA$21,$AE3072,TRUE,_xll.ohTrigger(trigger))</f>
        <v>1.2396821997201249E-2</v>
      </c>
      <c r="AK3072" s="43" t="e">
        <f>_xll.qlIndexFixing($AA$6,$AE3072,TRUE,trigger)</f>
        <v>#NUM!</v>
      </c>
      <c r="AL3072" s="45" t="e">
        <f t="shared" si="63"/>
        <v>#NUM!</v>
      </c>
    </row>
    <row r="3073" spans="30:38" x14ac:dyDescent="0.2">
      <c r="AD3073" s="122" t="s">
        <v>88</v>
      </c>
      <c r="AE3073" s="40">
        <f>_xll.qlInterestRateIndexFixingDate($AA$21,AF3073)</f>
        <v>60948</v>
      </c>
      <c r="AF3073" s="40">
        <f>_xll.qlCalendarAdvance(calendar,$AF3072,AD3073,,,trigger)</f>
        <v>60952</v>
      </c>
      <c r="AG3073" s="40">
        <f>_xll.qlInterestRateIndexMaturity($AA$21,AF3073,)</f>
        <v>61044</v>
      </c>
      <c r="AH3073" s="43" t="e">
        <f>_xll.qlTenorBasisValue(TenorBasis3M,AF3073,_xll.ohTrigger(trigger,$AA$36))</f>
        <v>#NUM!</v>
      </c>
      <c r="AI3073" s="90" t="e">
        <f>_xll.qlTenorBasisForwardRate(TenorBasis3M,AF3073,_xll.ohTrigger(trigger,$AA$36))</f>
        <v>#NUM!</v>
      </c>
      <c r="AJ3073" s="90">
        <f>_xll.qlIndexFixing($AA$21,$AE3073,TRUE,_xll.ohTrigger(trigger))</f>
        <v>1.240296958049498E-2</v>
      </c>
      <c r="AK3073" s="43" t="e">
        <f>_xll.qlIndexFixing($AA$6,$AE3073,TRUE,trigger)</f>
        <v>#NUM!</v>
      </c>
      <c r="AL3073" s="45" t="e">
        <f t="shared" si="63"/>
        <v>#NUM!</v>
      </c>
    </row>
    <row r="3074" spans="30:38" x14ac:dyDescent="0.2">
      <c r="AD3074" s="122" t="s">
        <v>88</v>
      </c>
      <c r="AE3074" s="40">
        <f>_xll.qlInterestRateIndexFixingDate($AA$21,AF3074)</f>
        <v>60955</v>
      </c>
      <c r="AF3074" s="40">
        <f>_xll.qlCalendarAdvance(calendar,$AF3073,AD3074,,,trigger)</f>
        <v>60959</v>
      </c>
      <c r="AG3074" s="40">
        <f>_xll.qlInterestRateIndexMaturity($AA$21,AF3074,)</f>
        <v>61051</v>
      </c>
      <c r="AH3074" s="43" t="e">
        <f>_xll.qlTenorBasisValue(TenorBasis3M,AF3074,_xll.ohTrigger(trigger,$AA$36))</f>
        <v>#NUM!</v>
      </c>
      <c r="AI3074" s="90" t="e">
        <f>_xll.qlTenorBasisForwardRate(TenorBasis3M,AF3074,_xll.ohTrigger(trigger,$AA$36))</f>
        <v>#NUM!</v>
      </c>
      <c r="AJ3074" s="90">
        <f>_xll.qlIndexFixing($AA$21,$AE3074,TRUE,_xll.ohTrigger(trigger))</f>
        <v>1.2409103723444219E-2</v>
      </c>
      <c r="AK3074" s="43" t="e">
        <f>_xll.qlIndexFixing($AA$6,$AE3074,TRUE,trigger)</f>
        <v>#NUM!</v>
      </c>
      <c r="AL3074" s="45" t="e">
        <f t="shared" si="63"/>
        <v>#NUM!</v>
      </c>
    </row>
    <row r="3075" spans="30:38" x14ac:dyDescent="0.2">
      <c r="AD3075" s="122" t="s">
        <v>88</v>
      </c>
      <c r="AE3075" s="40">
        <f>_xll.qlInterestRateIndexFixingDate($AA$21,AF3075)</f>
        <v>60962</v>
      </c>
      <c r="AF3075" s="40">
        <f>_xll.qlCalendarAdvance(calendar,$AF3074,AD3075,,,trigger)</f>
        <v>60966</v>
      </c>
      <c r="AG3075" s="40">
        <f>_xll.qlInterestRateIndexMaturity($AA$21,AF3075,)</f>
        <v>61056</v>
      </c>
      <c r="AH3075" s="43" t="e">
        <f>_xll.qlTenorBasisValue(TenorBasis3M,AF3075,_xll.ohTrigger(trigger,$AA$36))</f>
        <v>#NUM!</v>
      </c>
      <c r="AI3075" s="90" t="e">
        <f>_xll.qlTenorBasisForwardRate(TenorBasis3M,AF3075,_xll.ohTrigger(trigger,$AA$36))</f>
        <v>#NUM!</v>
      </c>
      <c r="AJ3075" s="90">
        <f>_xll.qlIndexFixing($AA$21,$AE3075,TRUE,_xll.ohTrigger(trigger))</f>
        <v>1.2413927387124879E-2</v>
      </c>
      <c r="AK3075" s="43" t="e">
        <f>_xll.qlIndexFixing($AA$6,$AE3075,TRUE,trigger)</f>
        <v>#NUM!</v>
      </c>
      <c r="AL3075" s="45" t="e">
        <f t="shared" si="63"/>
        <v>#NUM!</v>
      </c>
    </row>
    <row r="3076" spans="30:38" x14ac:dyDescent="0.2">
      <c r="AD3076" s="122" t="s">
        <v>88</v>
      </c>
      <c r="AE3076" s="40">
        <f>_xll.qlInterestRateIndexFixingDate($AA$21,AF3076)</f>
        <v>60969</v>
      </c>
      <c r="AF3076" s="40">
        <f>_xll.qlCalendarAdvance(calendar,$AF3075,AD3076,,,trigger)</f>
        <v>60973</v>
      </c>
      <c r="AG3076" s="40">
        <f>_xll.qlInterestRateIndexMaturity($AA$21,AF3076,)</f>
        <v>61063</v>
      </c>
      <c r="AH3076" s="43" t="e">
        <f>_xll.qlTenorBasisValue(TenorBasis3M,AF3076,_xll.ohTrigger(trigger,$AA$36))</f>
        <v>#NUM!</v>
      </c>
      <c r="AI3076" s="90" t="e">
        <f>_xll.qlTenorBasisForwardRate(TenorBasis3M,AF3076,_xll.ohTrigger(trigger,$AA$36))</f>
        <v>#NUM!</v>
      </c>
      <c r="AJ3076" s="90">
        <f>_xll.qlIndexFixing($AA$21,$AE3076,TRUE,_xll.ohTrigger(trigger))</f>
        <v>1.2420036148510505E-2</v>
      </c>
      <c r="AK3076" s="43" t="e">
        <f>_xll.qlIndexFixing($AA$6,$AE3076,TRUE,trigger)</f>
        <v>#NUM!</v>
      </c>
      <c r="AL3076" s="45" t="e">
        <f t="shared" ref="AL3076:AL3139" si="64">(AJ3076-AK3076)*10000</f>
        <v>#NUM!</v>
      </c>
    </row>
    <row r="3077" spans="30:38" x14ac:dyDescent="0.2">
      <c r="AD3077" s="122" t="s">
        <v>88</v>
      </c>
      <c r="AE3077" s="40">
        <f>_xll.qlInterestRateIndexFixingDate($AA$21,AF3077)</f>
        <v>60976</v>
      </c>
      <c r="AF3077" s="40">
        <f>_xll.qlCalendarAdvance(calendar,$AF3076,AD3077,,,trigger)</f>
        <v>60980</v>
      </c>
      <c r="AG3077" s="40">
        <f>_xll.qlInterestRateIndexMaturity($AA$21,AF3077,)</f>
        <v>61070</v>
      </c>
      <c r="AH3077" s="43" t="e">
        <f>_xll.qlTenorBasisValue(TenorBasis3M,AF3077,_xll.ohTrigger(trigger,$AA$36))</f>
        <v>#NUM!</v>
      </c>
      <c r="AI3077" s="90" t="e">
        <f>_xll.qlTenorBasisForwardRate(TenorBasis3M,AF3077,_xll.ohTrigger(trigger,$AA$36))</f>
        <v>#NUM!</v>
      </c>
      <c r="AJ3077" s="90">
        <f>_xll.qlIndexFixing($AA$21,$AE3077,TRUE,_xll.ohTrigger(trigger))</f>
        <v>1.2426131470093082E-2</v>
      </c>
      <c r="AK3077" s="43" t="e">
        <f>_xll.qlIndexFixing($AA$6,$AE3077,TRUE,trigger)</f>
        <v>#NUM!</v>
      </c>
      <c r="AL3077" s="45" t="e">
        <f t="shared" si="64"/>
        <v>#NUM!</v>
      </c>
    </row>
    <row r="3078" spans="30:38" x14ac:dyDescent="0.2">
      <c r="AD3078" s="122" t="s">
        <v>88</v>
      </c>
      <c r="AE3078" s="40">
        <f>_xll.qlInterestRateIndexFixingDate($AA$21,AF3078)</f>
        <v>60983</v>
      </c>
      <c r="AF3078" s="40">
        <f>_xll.qlCalendarAdvance(calendar,$AF3077,AD3078,,,trigger)</f>
        <v>60987</v>
      </c>
      <c r="AG3078" s="40">
        <f>_xll.qlInterestRateIndexMaturity($AA$21,AF3078,)</f>
        <v>61077</v>
      </c>
      <c r="AH3078" s="43" t="e">
        <f>_xll.qlTenorBasisValue(TenorBasis3M,AF3078,_xll.ohTrigger(trigger,$AA$36))</f>
        <v>#NUM!</v>
      </c>
      <c r="AI3078" s="90" t="e">
        <f>_xll.qlTenorBasisForwardRate(TenorBasis3M,AF3078,_xll.ohTrigger(trigger,$AA$36))</f>
        <v>#NUM!</v>
      </c>
      <c r="AJ3078" s="90">
        <f>_xll.qlIndexFixing($AA$21,$AE3078,TRUE,_xll.ohTrigger(trigger))</f>
        <v>1.2432213351809551E-2</v>
      </c>
      <c r="AK3078" s="43" t="e">
        <f>_xll.qlIndexFixing($AA$6,$AE3078,TRUE,trigger)</f>
        <v>#NUM!</v>
      </c>
      <c r="AL3078" s="45" t="e">
        <f t="shared" si="64"/>
        <v>#NUM!</v>
      </c>
    </row>
    <row r="3079" spans="30:38" x14ac:dyDescent="0.2">
      <c r="AD3079" s="122" t="s">
        <v>88</v>
      </c>
      <c r="AE3079" s="40">
        <f>_xll.qlInterestRateIndexFixingDate($AA$21,AF3079)</f>
        <v>60990</v>
      </c>
      <c r="AF3079" s="40">
        <f>_xll.qlCalendarAdvance(calendar,$AF3078,AD3079,,,trigger)</f>
        <v>60994</v>
      </c>
      <c r="AG3079" s="40">
        <f>_xll.qlInterestRateIndexMaturity($AA$21,AF3079,)</f>
        <v>61084</v>
      </c>
      <c r="AH3079" s="43" t="e">
        <f>_xll.qlTenorBasisValue(TenorBasis3M,AF3079,_xll.ohTrigger(trigger,$AA$36))</f>
        <v>#NUM!</v>
      </c>
      <c r="AI3079" s="90" t="e">
        <f>_xll.qlTenorBasisForwardRate(TenorBasis3M,AF3079,_xll.ohTrigger(trigger,$AA$36))</f>
        <v>#NUM!</v>
      </c>
      <c r="AJ3079" s="90">
        <f>_xll.qlIndexFixing($AA$21,$AE3079,TRUE,_xll.ohTrigger(trigger))</f>
        <v>1.2438281793599515E-2</v>
      </c>
      <c r="AK3079" s="43" t="e">
        <f>_xll.qlIndexFixing($AA$6,$AE3079,TRUE,trigger)</f>
        <v>#NUM!</v>
      </c>
      <c r="AL3079" s="45" t="e">
        <f t="shared" si="64"/>
        <v>#NUM!</v>
      </c>
    </row>
    <row r="3080" spans="30:38" x14ac:dyDescent="0.2">
      <c r="AD3080" s="122" t="s">
        <v>88</v>
      </c>
      <c r="AE3080" s="40">
        <f>_xll.qlInterestRateIndexFixingDate($AA$21,AF3080)</f>
        <v>60997</v>
      </c>
      <c r="AF3080" s="40">
        <f>_xll.qlCalendarAdvance(calendar,$AF3079,AD3080,,,trigger)</f>
        <v>61001</v>
      </c>
      <c r="AG3080" s="40">
        <f>_xll.qlInterestRateIndexMaturity($AA$21,AF3080,)</f>
        <v>61092</v>
      </c>
      <c r="AH3080" s="43" t="e">
        <f>_xll.qlTenorBasisValue(TenorBasis3M,AF3080,_xll.ohTrigger(trigger,$AA$36))</f>
        <v>#NUM!</v>
      </c>
      <c r="AI3080" s="90" t="e">
        <f>_xll.qlTenorBasisForwardRate(TenorBasis3M,AF3080,_xll.ohTrigger(trigger,$AA$36))</f>
        <v>#NUM!</v>
      </c>
      <c r="AJ3080" s="90">
        <f>_xll.qlIndexFixing($AA$21,$AE3080,TRUE,_xll.ohTrigger(trigger))</f>
        <v>1.2444981591311922E-2</v>
      </c>
      <c r="AK3080" s="43" t="e">
        <f>_xll.qlIndexFixing($AA$6,$AE3080,TRUE,trigger)</f>
        <v>#NUM!</v>
      </c>
      <c r="AL3080" s="45" t="e">
        <f t="shared" si="64"/>
        <v>#NUM!</v>
      </c>
    </row>
    <row r="3081" spans="30:38" x14ac:dyDescent="0.2">
      <c r="AD3081" s="122" t="s">
        <v>88</v>
      </c>
      <c r="AE3081" s="40">
        <f>_xll.qlInterestRateIndexFixingDate($AA$21,AF3081)</f>
        <v>61004</v>
      </c>
      <c r="AF3081" s="40">
        <f>_xll.qlCalendarAdvance(calendar,$AF3080,AD3081,,,trigger)</f>
        <v>61008</v>
      </c>
      <c r="AG3081" s="40">
        <f>_xll.qlInterestRateIndexMaturity($AA$21,AF3081,)</f>
        <v>61098</v>
      </c>
      <c r="AH3081" s="43" t="e">
        <f>_xll.qlTenorBasisValue(TenorBasis3M,AF3081,_xll.ohTrigger(trigger,$AA$36))</f>
        <v>#NUM!</v>
      </c>
      <c r="AI3081" s="90" t="e">
        <f>_xll.qlTenorBasisForwardRate(TenorBasis3M,AF3081,_xll.ohTrigger(trigger,$AA$36))</f>
        <v>#NUM!</v>
      </c>
      <c r="AJ3081" s="90">
        <f>_xll.qlIndexFixing($AA$21,$AE3081,TRUE,_xll.ohTrigger(trigger))</f>
        <v>1.2450378357156566E-2</v>
      </c>
      <c r="AK3081" s="43" t="e">
        <f>_xll.qlIndexFixing($AA$6,$AE3081,TRUE,trigger)</f>
        <v>#NUM!</v>
      </c>
      <c r="AL3081" s="45" t="e">
        <f t="shared" si="64"/>
        <v>#NUM!</v>
      </c>
    </row>
    <row r="3082" spans="30:38" x14ac:dyDescent="0.2">
      <c r="AD3082" s="122" t="s">
        <v>88</v>
      </c>
      <c r="AE3082" s="40">
        <f>_xll.qlInterestRateIndexFixingDate($AA$21,AF3082)</f>
        <v>61011</v>
      </c>
      <c r="AF3082" s="40">
        <f>_xll.qlCalendarAdvance(calendar,$AF3081,AD3082,,,trigger)</f>
        <v>61015</v>
      </c>
      <c r="AG3082" s="40">
        <f>_xll.qlInterestRateIndexMaturity($AA$21,AF3082,)</f>
        <v>61105</v>
      </c>
      <c r="AH3082" s="43" t="e">
        <f>_xll.qlTenorBasisValue(TenorBasis3M,AF3082,_xll.ohTrigger(trigger,$AA$36))</f>
        <v>#NUM!</v>
      </c>
      <c r="AI3082" s="90" t="e">
        <f>_xll.qlTenorBasisForwardRate(TenorBasis3M,AF3082,_xll.ohTrigger(trigger,$AA$36))</f>
        <v>#NUM!</v>
      </c>
      <c r="AJ3082" s="90">
        <f>_xll.qlIndexFixing($AA$21,$AE3082,TRUE,_xll.ohTrigger(trigger))</f>
        <v>1.2456406478801973E-2</v>
      </c>
      <c r="AK3082" s="43" t="e">
        <f>_xll.qlIndexFixing($AA$6,$AE3082,TRUE,trigger)</f>
        <v>#NUM!</v>
      </c>
      <c r="AL3082" s="45" t="e">
        <f t="shared" si="64"/>
        <v>#NUM!</v>
      </c>
    </row>
    <row r="3083" spans="30:38" x14ac:dyDescent="0.2">
      <c r="AD3083" s="122" t="s">
        <v>88</v>
      </c>
      <c r="AE3083" s="40">
        <f>_xll.qlInterestRateIndexFixingDate($AA$21,AF3083)</f>
        <v>61018</v>
      </c>
      <c r="AF3083" s="40">
        <f>_xll.qlCalendarAdvance(calendar,$AF3082,AD3083,,,trigger)</f>
        <v>61022</v>
      </c>
      <c r="AG3083" s="40">
        <f>_xll.qlInterestRateIndexMaturity($AA$21,AF3083,)</f>
        <v>61112</v>
      </c>
      <c r="AH3083" s="43" t="e">
        <f>_xll.qlTenorBasisValue(TenorBasis3M,AF3083,_xll.ohTrigger(trigger,$AA$36))</f>
        <v>#NUM!</v>
      </c>
      <c r="AI3083" s="90" t="e">
        <f>_xll.qlTenorBasisForwardRate(TenorBasis3M,AF3083,_xll.ohTrigger(trigger,$AA$36))</f>
        <v>#NUM!</v>
      </c>
      <c r="AJ3083" s="90">
        <f>_xll.qlIndexFixing($AA$21,$AE3083,TRUE,_xll.ohTrigger(trigger))</f>
        <v>1.2462421160277515E-2</v>
      </c>
      <c r="AK3083" s="43" t="e">
        <f>_xll.qlIndexFixing($AA$6,$AE3083,TRUE,trigger)</f>
        <v>#NUM!</v>
      </c>
      <c r="AL3083" s="45" t="e">
        <f t="shared" si="64"/>
        <v>#NUM!</v>
      </c>
    </row>
    <row r="3084" spans="30:38" x14ac:dyDescent="0.2">
      <c r="AD3084" s="122" t="s">
        <v>88</v>
      </c>
      <c r="AE3084" s="40">
        <f>_xll.qlInterestRateIndexFixingDate($AA$21,AF3084)</f>
        <v>61025</v>
      </c>
      <c r="AF3084" s="40">
        <f>_xll.qlCalendarAdvance(calendar,$AF3083,AD3084,,,trigger)</f>
        <v>61029</v>
      </c>
      <c r="AG3084" s="40">
        <f>_xll.qlInterestRateIndexMaturity($AA$21,AF3084,)</f>
        <v>61119</v>
      </c>
      <c r="AH3084" s="43" t="e">
        <f>_xll.qlTenorBasisValue(TenorBasis3M,AF3084,_xll.ohTrigger(trigger,$AA$36))</f>
        <v>#NUM!</v>
      </c>
      <c r="AI3084" s="90" t="e">
        <f>_xll.qlTenorBasisForwardRate(TenorBasis3M,AF3084,_xll.ohTrigger(trigger,$AA$36))</f>
        <v>#NUM!</v>
      </c>
      <c r="AJ3084" s="90">
        <f>_xll.qlIndexFixing($AA$21,$AE3084,TRUE,_xll.ohTrigger(trigger))</f>
        <v>1.2468422401523682E-2</v>
      </c>
      <c r="AK3084" s="43" t="e">
        <f>_xll.qlIndexFixing($AA$6,$AE3084,TRUE,trigger)</f>
        <v>#NUM!</v>
      </c>
      <c r="AL3084" s="45" t="e">
        <f t="shared" si="64"/>
        <v>#NUM!</v>
      </c>
    </row>
    <row r="3085" spans="30:38" x14ac:dyDescent="0.2">
      <c r="AD3085" s="122" t="s">
        <v>88</v>
      </c>
      <c r="AE3085" s="40">
        <f>_xll.qlInterestRateIndexFixingDate($AA$21,AF3085)</f>
        <v>61032</v>
      </c>
      <c r="AF3085" s="40">
        <f>_xll.qlCalendarAdvance(calendar,$AF3084,AD3085,,,trigger)</f>
        <v>61036</v>
      </c>
      <c r="AG3085" s="40">
        <f>_xll.qlInterestRateIndexMaturity($AA$21,AF3085,)</f>
        <v>61126</v>
      </c>
      <c r="AH3085" s="43" t="e">
        <f>_xll.qlTenorBasisValue(TenorBasis3M,AF3085,_xll.ohTrigger(trigger,$AA$36))</f>
        <v>#NUM!</v>
      </c>
      <c r="AI3085" s="90" t="e">
        <f>_xll.qlTenorBasisForwardRate(TenorBasis3M,AF3085,_xll.ohTrigger(trigger,$AA$36))</f>
        <v>#NUM!</v>
      </c>
      <c r="AJ3085" s="90">
        <f>_xll.qlIndexFixing($AA$21,$AE3085,TRUE,_xll.ohTrigger(trigger))</f>
        <v>1.2474410202478303E-2</v>
      </c>
      <c r="AK3085" s="43" t="e">
        <f>_xll.qlIndexFixing($AA$6,$AE3085,TRUE,trigger)</f>
        <v>#NUM!</v>
      </c>
      <c r="AL3085" s="45" t="e">
        <f t="shared" si="64"/>
        <v>#NUM!</v>
      </c>
    </row>
    <row r="3086" spans="30:38" x14ac:dyDescent="0.2">
      <c r="AD3086" s="122" t="s">
        <v>88</v>
      </c>
      <c r="AE3086" s="40">
        <f>_xll.qlInterestRateIndexFixingDate($AA$21,AF3086)</f>
        <v>61039</v>
      </c>
      <c r="AF3086" s="40">
        <f>_xll.qlCalendarAdvance(calendar,$AF3085,AD3086,,,trigger)</f>
        <v>61043</v>
      </c>
      <c r="AG3086" s="40">
        <f>_xll.qlInterestRateIndexMaturity($AA$21,AF3086,)</f>
        <v>61133</v>
      </c>
      <c r="AH3086" s="43" t="e">
        <f>_xll.qlTenorBasisValue(TenorBasis3M,AF3086,_xll.ohTrigger(trigger,$AA$36))</f>
        <v>#NUM!</v>
      </c>
      <c r="AI3086" s="90" t="e">
        <f>_xll.qlTenorBasisForwardRate(TenorBasis3M,AF3086,_xll.ohTrigger(trigger,$AA$36))</f>
        <v>#NUM!</v>
      </c>
      <c r="AJ3086" s="90">
        <f>_xll.qlIndexFixing($AA$21,$AE3086,TRUE,_xll.ohTrigger(trigger))</f>
        <v>1.2480384563083646E-2</v>
      </c>
      <c r="AK3086" s="43" t="e">
        <f>_xll.qlIndexFixing($AA$6,$AE3086,TRUE,trigger)</f>
        <v>#NUM!</v>
      </c>
      <c r="AL3086" s="45" t="e">
        <f t="shared" si="64"/>
        <v>#NUM!</v>
      </c>
    </row>
    <row r="3087" spans="30:38" x14ac:dyDescent="0.2">
      <c r="AD3087" s="122" t="s">
        <v>88</v>
      </c>
      <c r="AE3087" s="40">
        <f>_xll.qlInterestRateIndexFixingDate($AA$21,AF3087)</f>
        <v>61046</v>
      </c>
      <c r="AF3087" s="40">
        <f>_xll.qlCalendarAdvance(calendar,$AF3086,AD3087,,,trigger)</f>
        <v>61050</v>
      </c>
      <c r="AG3087" s="40">
        <f>_xll.qlInterestRateIndexMaturity($AA$21,AF3087,)</f>
        <v>61140</v>
      </c>
      <c r="AH3087" s="43" t="e">
        <f>_xll.qlTenorBasisValue(TenorBasis3M,AF3087,_xll.ohTrigger(trigger,$AA$36))</f>
        <v>#NUM!</v>
      </c>
      <c r="AI3087" s="90" t="e">
        <f>_xll.qlTenorBasisForwardRate(TenorBasis3M,AF3087,_xll.ohTrigger(trigger,$AA$36))</f>
        <v>#NUM!</v>
      </c>
      <c r="AJ3087" s="90">
        <f>_xll.qlIndexFixing($AA$21,$AE3087,TRUE,_xll.ohTrigger(trigger))</f>
        <v>1.2486345483277539E-2</v>
      </c>
      <c r="AK3087" s="43" t="e">
        <f>_xll.qlIndexFixing($AA$6,$AE3087,TRUE,trigger)</f>
        <v>#NUM!</v>
      </c>
      <c r="AL3087" s="45" t="e">
        <f t="shared" si="64"/>
        <v>#NUM!</v>
      </c>
    </row>
    <row r="3088" spans="30:38" x14ac:dyDescent="0.2">
      <c r="AD3088" s="122" t="s">
        <v>88</v>
      </c>
      <c r="AE3088" s="40">
        <f>_xll.qlInterestRateIndexFixingDate($AA$21,AF3088)</f>
        <v>61053</v>
      </c>
      <c r="AF3088" s="40">
        <f>_xll.qlCalendarAdvance(calendar,$AF3087,AD3088,,,trigger)</f>
        <v>61057</v>
      </c>
      <c r="AG3088" s="40">
        <f>_xll.qlInterestRateIndexMaturity($AA$21,AF3088,)</f>
        <v>61149</v>
      </c>
      <c r="AH3088" s="43" t="e">
        <f>_xll.qlTenorBasisValue(TenorBasis3M,AF3088,_xll.ohTrigger(trigger,$AA$36))</f>
        <v>#NUM!</v>
      </c>
      <c r="AI3088" s="90" t="e">
        <f>_xll.qlTenorBasisForwardRate(TenorBasis3M,AF3088,_xll.ohTrigger(trigger,$AA$36))</f>
        <v>#NUM!</v>
      </c>
      <c r="AJ3088" s="90">
        <f>_xll.qlIndexFixing($AA$21,$AE3088,TRUE,_xll.ohTrigger(trigger))</f>
        <v>1.2493570453566695E-2</v>
      </c>
      <c r="AK3088" s="43" t="e">
        <f>_xll.qlIndexFixing($AA$6,$AE3088,TRUE,trigger)</f>
        <v>#NUM!</v>
      </c>
      <c r="AL3088" s="45" t="e">
        <f t="shared" si="64"/>
        <v>#NUM!</v>
      </c>
    </row>
    <row r="3089" spans="30:38" x14ac:dyDescent="0.2">
      <c r="AD3089" s="122" t="s">
        <v>88</v>
      </c>
      <c r="AE3089" s="40">
        <f>_xll.qlInterestRateIndexFixingDate($AA$21,AF3089)</f>
        <v>61060</v>
      </c>
      <c r="AF3089" s="40">
        <f>_xll.qlCalendarAdvance(calendar,$AF3088,AD3089,,,trigger)</f>
        <v>61064</v>
      </c>
      <c r="AG3089" s="40">
        <f>_xll.qlInterestRateIndexMaturity($AA$21,AF3089,)</f>
        <v>61156</v>
      </c>
      <c r="AH3089" s="43" t="e">
        <f>_xll.qlTenorBasisValue(TenorBasis3M,AF3089,_xll.ohTrigger(trigger,$AA$36))</f>
        <v>#NUM!</v>
      </c>
      <c r="AI3089" s="90" t="e">
        <f>_xll.qlTenorBasisForwardRate(TenorBasis3M,AF3089,_xll.ohTrigger(trigger,$AA$36))</f>
        <v>#NUM!</v>
      </c>
      <c r="AJ3089" s="90">
        <f>_xll.qlIndexFixing($AA$21,$AE3089,TRUE,_xll.ohTrigger(trigger))</f>
        <v>1.2499502983869357E-2</v>
      </c>
      <c r="AK3089" s="43" t="e">
        <f>_xll.qlIndexFixing($AA$6,$AE3089,TRUE,trigger)</f>
        <v>#NUM!</v>
      </c>
      <c r="AL3089" s="45" t="e">
        <f t="shared" si="64"/>
        <v>#NUM!</v>
      </c>
    </row>
    <row r="3090" spans="30:38" x14ac:dyDescent="0.2">
      <c r="AD3090" s="122" t="s">
        <v>88</v>
      </c>
      <c r="AE3090" s="40">
        <f>_xll.qlInterestRateIndexFixingDate($AA$21,AF3090)</f>
        <v>61067</v>
      </c>
      <c r="AF3090" s="40">
        <f>_xll.qlCalendarAdvance(calendar,$AF3089,AD3090,,,trigger)</f>
        <v>61071</v>
      </c>
      <c r="AG3090" s="40">
        <f>_xll.qlInterestRateIndexMaturity($AA$21,AF3090,)</f>
        <v>61163</v>
      </c>
      <c r="AH3090" s="43" t="e">
        <f>_xll.qlTenorBasisValue(TenorBasis3M,AF3090,_xll.ohTrigger(trigger,$AA$36))</f>
        <v>#NUM!</v>
      </c>
      <c r="AI3090" s="90" t="e">
        <f>_xll.qlTenorBasisForwardRate(TenorBasis3M,AF3090,_xll.ohTrigger(trigger,$AA$36))</f>
        <v>#NUM!</v>
      </c>
      <c r="AJ3090" s="90">
        <f>_xll.qlIndexFixing($AA$21,$AE3090,TRUE,_xll.ohTrigger(trigger))</f>
        <v>1.2505422072836149E-2</v>
      </c>
      <c r="AK3090" s="43" t="e">
        <f>_xll.qlIndexFixing($AA$6,$AE3090,TRUE,trigger)</f>
        <v>#NUM!</v>
      </c>
      <c r="AL3090" s="45" t="e">
        <f t="shared" si="64"/>
        <v>#NUM!</v>
      </c>
    </row>
    <row r="3091" spans="30:38" x14ac:dyDescent="0.2">
      <c r="AD3091" s="122" t="s">
        <v>88</v>
      </c>
      <c r="AE3091" s="40">
        <f>_xll.qlInterestRateIndexFixingDate($AA$21,AF3091)</f>
        <v>61074</v>
      </c>
      <c r="AF3091" s="40">
        <f>_xll.qlCalendarAdvance(calendar,$AF3090,AD3091,,,trigger)</f>
        <v>61078</v>
      </c>
      <c r="AG3091" s="40">
        <f>_xll.qlInterestRateIndexMaturity($AA$21,AF3091,)</f>
        <v>61170</v>
      </c>
      <c r="AH3091" s="43" t="e">
        <f>_xll.qlTenorBasisValue(TenorBasis3M,AF3091,_xll.ohTrigger(trigger,$AA$36))</f>
        <v>#NUM!</v>
      </c>
      <c r="AI3091" s="90" t="e">
        <f>_xll.qlTenorBasisForwardRate(TenorBasis3M,AF3091,_xll.ohTrigger(trigger,$AA$36))</f>
        <v>#NUM!</v>
      </c>
      <c r="AJ3091" s="90">
        <f>_xll.qlIndexFixing($AA$21,$AE3091,TRUE,_xll.ohTrigger(trigger))</f>
        <v>1.2511327720407988E-2</v>
      </c>
      <c r="AK3091" s="43" t="e">
        <f>_xll.qlIndexFixing($AA$6,$AE3091,TRUE,trigger)</f>
        <v>#NUM!</v>
      </c>
      <c r="AL3091" s="45" t="e">
        <f t="shared" si="64"/>
        <v>#NUM!</v>
      </c>
    </row>
    <row r="3092" spans="30:38" x14ac:dyDescent="0.2">
      <c r="AD3092" s="122" t="s">
        <v>88</v>
      </c>
      <c r="AE3092" s="40">
        <f>_xll.qlInterestRateIndexFixingDate($AA$21,AF3092)</f>
        <v>61081</v>
      </c>
      <c r="AF3092" s="40">
        <f>_xll.qlCalendarAdvance(calendar,$AF3091,AD3092,,,trigger)</f>
        <v>61085</v>
      </c>
      <c r="AG3092" s="40">
        <f>_xll.qlInterestRateIndexMaturity($AA$21,AF3092,)</f>
        <v>61177</v>
      </c>
      <c r="AH3092" s="43" t="e">
        <f>_xll.qlTenorBasisValue(TenorBasis3M,AF3092,_xll.ohTrigger(trigger,$AA$36))</f>
        <v>#NUM!</v>
      </c>
      <c r="AI3092" s="90" t="e">
        <f>_xll.qlTenorBasisForwardRate(TenorBasis3M,AF3092,_xll.ohTrigger(trigger,$AA$36))</f>
        <v>#NUM!</v>
      </c>
      <c r="AJ3092" s="90">
        <f>_xll.qlIndexFixing($AA$21,$AE3092,TRUE,_xll.ohTrigger(trigger))</f>
        <v>1.2517219926519708E-2</v>
      </c>
      <c r="AK3092" s="43" t="e">
        <f>_xll.qlIndexFixing($AA$6,$AE3092,TRUE,trigger)</f>
        <v>#NUM!</v>
      </c>
      <c r="AL3092" s="45" t="e">
        <f t="shared" si="64"/>
        <v>#NUM!</v>
      </c>
    </row>
    <row r="3093" spans="30:38" x14ac:dyDescent="0.2">
      <c r="AD3093" s="122" t="s">
        <v>88</v>
      </c>
      <c r="AE3093" s="40">
        <f>_xll.qlInterestRateIndexFixingDate($AA$21,AF3093)</f>
        <v>61086</v>
      </c>
      <c r="AF3093" s="40">
        <f>_xll.qlCalendarAdvance(calendar,$AF3092,AD3093,,,trigger)</f>
        <v>61092</v>
      </c>
      <c r="AG3093" s="40">
        <f>_xll.qlInterestRateIndexMaturity($AA$21,AF3093,)</f>
        <v>61183</v>
      </c>
      <c r="AH3093" s="43" t="e">
        <f>_xll.qlTenorBasisValue(TenorBasis3M,AF3093,_xll.ohTrigger(trigger,$AA$36))</f>
        <v>#NUM!</v>
      </c>
      <c r="AI3093" s="90" t="e">
        <f>_xll.qlTenorBasisForwardRate(TenorBasis3M,AF3093,_xll.ohTrigger(trigger,$AA$36))</f>
        <v>#NUM!</v>
      </c>
      <c r="AJ3093" s="90">
        <f>_xll.qlIndexFixing($AA$21,$AE3093,TRUE,_xll.ohTrigger(trigger))</f>
        <v>1.2522463750503457E-2</v>
      </c>
      <c r="AK3093" s="43" t="e">
        <f>_xll.qlIndexFixing($AA$6,$AE3093,TRUE,trigger)</f>
        <v>#NUM!</v>
      </c>
      <c r="AL3093" s="45" t="e">
        <f t="shared" si="64"/>
        <v>#NUM!</v>
      </c>
    </row>
    <row r="3094" spans="30:38" x14ac:dyDescent="0.2">
      <c r="AD3094" s="122" t="s">
        <v>88</v>
      </c>
      <c r="AE3094" s="40">
        <f>_xll.qlInterestRateIndexFixingDate($AA$21,AF3094)</f>
        <v>61095</v>
      </c>
      <c r="AF3094" s="40">
        <f>_xll.qlCalendarAdvance(calendar,$AF3093,AD3094,,,trigger)</f>
        <v>61099</v>
      </c>
      <c r="AG3094" s="40">
        <f>_xll.qlInterestRateIndexMaturity($AA$21,AF3094,)</f>
        <v>61190</v>
      </c>
      <c r="AH3094" s="43" t="e">
        <f>_xll.qlTenorBasisValue(TenorBasis3M,AF3094,_xll.ohTrigger(trigger,$AA$36))</f>
        <v>#NUM!</v>
      </c>
      <c r="AI3094" s="90" t="e">
        <f>_xll.qlTenorBasisForwardRate(TenorBasis3M,AF3094,_xll.ohTrigger(trigger,$AA$36))</f>
        <v>#NUM!</v>
      </c>
      <c r="AJ3094" s="90">
        <f>_xll.qlIndexFixing($AA$21,$AE3094,TRUE,_xll.ohTrigger(trigger))</f>
        <v>1.252832982985847E-2</v>
      </c>
      <c r="AK3094" s="43" t="e">
        <f>_xll.qlIndexFixing($AA$6,$AE3094,TRUE,trigger)</f>
        <v>#NUM!</v>
      </c>
      <c r="AL3094" s="45" t="e">
        <f t="shared" si="64"/>
        <v>#NUM!</v>
      </c>
    </row>
    <row r="3095" spans="30:38" x14ac:dyDescent="0.2">
      <c r="AD3095" s="122" t="s">
        <v>88</v>
      </c>
      <c r="AE3095" s="40">
        <f>_xll.qlInterestRateIndexFixingDate($AA$21,AF3095)</f>
        <v>61102</v>
      </c>
      <c r="AF3095" s="40">
        <f>_xll.qlCalendarAdvance(calendar,$AF3094,AD3095,,,trigger)</f>
        <v>61106</v>
      </c>
      <c r="AG3095" s="40">
        <f>_xll.qlInterestRateIndexMaturity($AA$21,AF3095,)</f>
        <v>61197</v>
      </c>
      <c r="AH3095" s="43" t="e">
        <f>_xll.qlTenorBasisValue(TenorBasis3M,AF3095,_xll.ohTrigger(trigger,$AA$36))</f>
        <v>#NUM!</v>
      </c>
      <c r="AI3095" s="90" t="e">
        <f>_xll.qlTenorBasisForwardRate(TenorBasis3M,AF3095,_xll.ohTrigger(trigger,$AA$36))</f>
        <v>#NUM!</v>
      </c>
      <c r="AJ3095" s="90">
        <f>_xll.qlIndexFixing($AA$21,$AE3095,TRUE,_xll.ohTrigger(trigger))</f>
        <v>1.2534182467951314E-2</v>
      </c>
      <c r="AK3095" s="43" t="e">
        <f>_xll.qlIndexFixing($AA$6,$AE3095,TRUE,trigger)</f>
        <v>#NUM!</v>
      </c>
      <c r="AL3095" s="45" t="e">
        <f t="shared" si="64"/>
        <v>#NUM!</v>
      </c>
    </row>
    <row r="3096" spans="30:38" x14ac:dyDescent="0.2">
      <c r="AD3096" s="122" t="s">
        <v>88</v>
      </c>
      <c r="AE3096" s="40">
        <f>_xll.qlInterestRateIndexFixingDate($AA$21,AF3096)</f>
        <v>61109</v>
      </c>
      <c r="AF3096" s="40">
        <f>_xll.qlCalendarAdvance(calendar,$AF3095,AD3096,,,trigger)</f>
        <v>61113</v>
      </c>
      <c r="AG3096" s="40">
        <f>_xll.qlInterestRateIndexMaturity($AA$21,AF3096,)</f>
        <v>61204</v>
      </c>
      <c r="AH3096" s="43" t="e">
        <f>_xll.qlTenorBasisValue(TenorBasis3M,AF3096,_xll.ohTrigger(trigger,$AA$36))</f>
        <v>#NUM!</v>
      </c>
      <c r="AI3096" s="90" t="e">
        <f>_xll.qlTenorBasisForwardRate(TenorBasis3M,AF3096,_xll.ohTrigger(trigger,$AA$36))</f>
        <v>#NUM!</v>
      </c>
      <c r="AJ3096" s="90">
        <f>_xll.qlIndexFixing($AA$21,$AE3096,TRUE,_xll.ohTrigger(trigger))</f>
        <v>1.2540021664723134E-2</v>
      </c>
      <c r="AK3096" s="43" t="e">
        <f>_xll.qlIndexFixing($AA$6,$AE3096,TRUE,trigger)</f>
        <v>#NUM!</v>
      </c>
      <c r="AL3096" s="45" t="e">
        <f t="shared" si="64"/>
        <v>#NUM!</v>
      </c>
    </row>
    <row r="3097" spans="30:38" x14ac:dyDescent="0.2">
      <c r="AD3097" s="122" t="s">
        <v>88</v>
      </c>
      <c r="AE3097" s="40">
        <f>_xll.qlInterestRateIndexFixingDate($AA$21,AF3097)</f>
        <v>61116</v>
      </c>
      <c r="AF3097" s="40">
        <f>_xll.qlCalendarAdvance(calendar,$AF3096,AD3097,,,trigger)</f>
        <v>61120</v>
      </c>
      <c r="AG3097" s="40">
        <f>_xll.qlInterestRateIndexMaturity($AA$21,AF3097,)</f>
        <v>61212</v>
      </c>
      <c r="AH3097" s="43" t="e">
        <f>_xll.qlTenorBasisValue(TenorBasis3M,AF3097,_xll.ohTrigger(trigger,$AA$36))</f>
        <v>#NUM!</v>
      </c>
      <c r="AI3097" s="90" t="e">
        <f>_xll.qlTenorBasisForwardRate(TenorBasis3M,AF3097,_xll.ohTrigger(trigger,$AA$36))</f>
        <v>#NUM!</v>
      </c>
      <c r="AJ3097" s="90">
        <f>_xll.qlIndexFixing($AA$21,$AE3097,TRUE,_xll.ohTrigger(trigger))</f>
        <v>1.2546479333105135E-2</v>
      </c>
      <c r="AK3097" s="43" t="e">
        <f>_xll.qlIndexFixing($AA$6,$AE3097,TRUE,trigger)</f>
        <v>#NUM!</v>
      </c>
      <c r="AL3097" s="45" t="e">
        <f t="shared" si="64"/>
        <v>#NUM!</v>
      </c>
    </row>
    <row r="3098" spans="30:38" x14ac:dyDescent="0.2">
      <c r="AD3098" s="122" t="s">
        <v>88</v>
      </c>
      <c r="AE3098" s="40">
        <f>_xll.qlInterestRateIndexFixingDate($AA$21,AF3098)</f>
        <v>61123</v>
      </c>
      <c r="AF3098" s="40">
        <f>_xll.qlCalendarAdvance(calendar,$AF3097,AD3098,,,trigger)</f>
        <v>61127</v>
      </c>
      <c r="AG3098" s="40">
        <f>_xll.qlInterestRateIndexMaturity($AA$21,AF3098,)</f>
        <v>61219</v>
      </c>
      <c r="AH3098" s="43" t="e">
        <f>_xll.qlTenorBasisValue(TenorBasis3M,AF3098,_xll.ohTrigger(trigger,$AA$36))</f>
        <v>#NUM!</v>
      </c>
      <c r="AI3098" s="90" t="e">
        <f>_xll.qlTenorBasisForwardRate(TenorBasis3M,AF3098,_xll.ohTrigger(trigger,$AA$36))</f>
        <v>#NUM!</v>
      </c>
      <c r="AJ3098" s="90">
        <f>_xll.qlIndexFixing($AA$21,$AE3098,TRUE,_xll.ohTrigger(trigger))</f>
        <v>1.2552290889206707E-2</v>
      </c>
      <c r="AK3098" s="43" t="e">
        <f>_xll.qlIndexFixing($AA$6,$AE3098,TRUE,trigger)</f>
        <v>#NUM!</v>
      </c>
      <c r="AL3098" s="45" t="e">
        <f t="shared" si="64"/>
        <v>#NUM!</v>
      </c>
    </row>
    <row r="3099" spans="30:38" x14ac:dyDescent="0.2">
      <c r="AD3099" s="122" t="s">
        <v>88</v>
      </c>
      <c r="AE3099" s="40">
        <f>_xll.qlInterestRateIndexFixingDate($AA$21,AF3099)</f>
        <v>61130</v>
      </c>
      <c r="AF3099" s="40">
        <f>_xll.qlCalendarAdvance(calendar,$AF3098,AD3099,,,trigger)</f>
        <v>61134</v>
      </c>
      <c r="AG3099" s="40">
        <f>_xll.qlInterestRateIndexMaturity($AA$21,AF3099,)</f>
        <v>61226</v>
      </c>
      <c r="AH3099" s="43" t="e">
        <f>_xll.qlTenorBasisValue(TenorBasis3M,AF3099,_xll.ohTrigger(trigger,$AA$36))</f>
        <v>#NUM!</v>
      </c>
      <c r="AI3099" s="90" t="e">
        <f>_xll.qlTenorBasisForwardRate(TenorBasis3M,AF3099,_xll.ohTrigger(trigger,$AA$36))</f>
        <v>#NUM!</v>
      </c>
      <c r="AJ3099" s="90">
        <f>_xll.qlIndexFixing($AA$21,$AE3099,TRUE,_xll.ohTrigger(trigger))</f>
        <v>1.2558089003429364E-2</v>
      </c>
      <c r="AK3099" s="43" t="e">
        <f>_xll.qlIndexFixing($AA$6,$AE3099,TRUE,trigger)</f>
        <v>#NUM!</v>
      </c>
      <c r="AL3099" s="45" t="e">
        <f t="shared" si="64"/>
        <v>#NUM!</v>
      </c>
    </row>
    <row r="3100" spans="30:38" x14ac:dyDescent="0.2">
      <c r="AD3100" s="122" t="s">
        <v>88</v>
      </c>
      <c r="AE3100" s="40">
        <f>_xll.qlInterestRateIndexFixingDate($AA$21,AF3100)</f>
        <v>61137</v>
      </c>
      <c r="AF3100" s="40">
        <f>_xll.qlCalendarAdvance(calendar,$AF3099,AD3100,,,trigger)</f>
        <v>61141</v>
      </c>
      <c r="AG3100" s="40">
        <f>_xll.qlInterestRateIndexMaturity($AA$21,AF3100,)</f>
        <v>61233</v>
      </c>
      <c r="AH3100" s="43" t="e">
        <f>_xll.qlTenorBasisValue(TenorBasis3M,AF3100,_xll.ohTrigger(trigger,$AA$36))</f>
        <v>#NUM!</v>
      </c>
      <c r="AI3100" s="90" t="e">
        <f>_xll.qlTenorBasisForwardRate(TenorBasis3M,AF3100,_xll.ohTrigger(trigger,$AA$36))</f>
        <v>#NUM!</v>
      </c>
      <c r="AJ3100" s="90">
        <f>_xll.qlIndexFixing($AA$21,$AE3100,TRUE,_xll.ohTrigger(trigger))</f>
        <v>1.2563873675713154E-2</v>
      </c>
      <c r="AK3100" s="43" t="e">
        <f>_xll.qlIndexFixing($AA$6,$AE3100,TRUE,trigger)</f>
        <v>#NUM!</v>
      </c>
      <c r="AL3100" s="45" t="e">
        <f t="shared" si="64"/>
        <v>#NUM!</v>
      </c>
    </row>
    <row r="3101" spans="30:38" x14ac:dyDescent="0.2">
      <c r="AD3101" s="122" t="s">
        <v>88</v>
      </c>
      <c r="AE3101" s="40">
        <f>_xll.qlInterestRateIndexFixingDate($AA$21,AF3101)</f>
        <v>61144</v>
      </c>
      <c r="AF3101" s="40">
        <f>_xll.qlCalendarAdvance(calendar,$AF3100,AD3101,,,trigger)</f>
        <v>61148</v>
      </c>
      <c r="AG3101" s="40">
        <f>_xll.qlInterestRateIndexMaturity($AA$21,AF3101,)</f>
        <v>61240</v>
      </c>
      <c r="AH3101" s="43" t="e">
        <f>_xll.qlTenorBasisValue(TenorBasis3M,AF3101,_xll.ohTrigger(trigger,$AA$36))</f>
        <v>#NUM!</v>
      </c>
      <c r="AI3101" s="90" t="e">
        <f>_xll.qlTenorBasisForwardRate(TenorBasis3M,AF3101,_xll.ohTrigger(trigger,$AA$36))</f>
        <v>#NUM!</v>
      </c>
      <c r="AJ3101" s="90">
        <f>_xll.qlIndexFixing($AA$21,$AE3101,TRUE,_xll.ohTrigger(trigger))</f>
        <v>1.2569644905999863E-2</v>
      </c>
      <c r="AK3101" s="43" t="e">
        <f>_xll.qlIndexFixing($AA$6,$AE3101,TRUE,trigger)</f>
        <v>#NUM!</v>
      </c>
      <c r="AL3101" s="45" t="e">
        <f t="shared" si="64"/>
        <v>#NUM!</v>
      </c>
    </row>
    <row r="3102" spans="30:38" x14ac:dyDescent="0.2">
      <c r="AD3102" s="122" t="s">
        <v>88</v>
      </c>
      <c r="AE3102" s="40">
        <f>_xll.qlInterestRateIndexFixingDate($AA$21,AF3102)</f>
        <v>61151</v>
      </c>
      <c r="AF3102" s="40">
        <f>_xll.qlCalendarAdvance(calendar,$AF3101,AD3102,,,trigger)</f>
        <v>61155</v>
      </c>
      <c r="AG3102" s="40">
        <f>_xll.qlInterestRateIndexMaturity($AA$21,AF3102,)</f>
        <v>61247</v>
      </c>
      <c r="AH3102" s="43" t="e">
        <f>_xll.qlTenorBasisValue(TenorBasis3M,AF3102,_xll.ohTrigger(trigger,$AA$36))</f>
        <v>#NUM!</v>
      </c>
      <c r="AI3102" s="90" t="e">
        <f>_xll.qlTenorBasisForwardRate(TenorBasis3M,AF3102,_xll.ohTrigger(trigger,$AA$36))</f>
        <v>#NUM!</v>
      </c>
      <c r="AJ3102" s="90">
        <f>_xll.qlIndexFixing($AA$21,$AE3102,TRUE,_xll.ohTrigger(trigger))</f>
        <v>1.257540269423041E-2</v>
      </c>
      <c r="AK3102" s="43" t="e">
        <f>_xll.qlIndexFixing($AA$6,$AE3102,TRUE,trigger)</f>
        <v>#NUM!</v>
      </c>
      <c r="AL3102" s="45" t="e">
        <f t="shared" si="64"/>
        <v>#NUM!</v>
      </c>
    </row>
    <row r="3103" spans="30:38" x14ac:dyDescent="0.2">
      <c r="AD3103" s="122" t="s">
        <v>88</v>
      </c>
      <c r="AE3103" s="40">
        <f>_xll.qlInterestRateIndexFixingDate($AA$21,AF3103)</f>
        <v>61158</v>
      </c>
      <c r="AF3103" s="40">
        <f>_xll.qlCalendarAdvance(calendar,$AF3102,AD3103,,,trigger)</f>
        <v>61162</v>
      </c>
      <c r="AG3103" s="40">
        <f>_xll.qlInterestRateIndexMaturity($AA$21,AF3103,)</f>
        <v>61254</v>
      </c>
      <c r="AH3103" s="43" t="e">
        <f>_xll.qlTenorBasisValue(TenorBasis3M,AF3103,_xll.ohTrigger(trigger,$AA$36))</f>
        <v>#NUM!</v>
      </c>
      <c r="AI3103" s="90" t="e">
        <f>_xll.qlTenorBasisForwardRate(TenorBasis3M,AF3103,_xll.ohTrigger(trigger,$AA$36))</f>
        <v>#NUM!</v>
      </c>
      <c r="AJ3103" s="90">
        <f>_xll.qlIndexFixing($AA$21,$AE3103,TRUE,_xll.ohTrigger(trigger))</f>
        <v>1.258114704034397E-2</v>
      </c>
      <c r="AK3103" s="43" t="e">
        <f>_xll.qlIndexFixing($AA$6,$AE3103,TRUE,trigger)</f>
        <v>#NUM!</v>
      </c>
      <c r="AL3103" s="45" t="e">
        <f t="shared" si="64"/>
        <v>#NUM!</v>
      </c>
    </row>
    <row r="3104" spans="30:38" x14ac:dyDescent="0.2">
      <c r="AD3104" s="122" t="s">
        <v>88</v>
      </c>
      <c r="AE3104" s="40">
        <f>_xll.qlInterestRateIndexFixingDate($AA$21,AF3104)</f>
        <v>61165</v>
      </c>
      <c r="AF3104" s="40">
        <f>_xll.qlCalendarAdvance(calendar,$AF3103,AD3104,,,trigger)</f>
        <v>61169</v>
      </c>
      <c r="AG3104" s="40">
        <f>_xll.qlInterestRateIndexMaturity($AA$21,AF3104,)</f>
        <v>61261</v>
      </c>
      <c r="AH3104" s="43" t="e">
        <f>_xll.qlTenorBasisValue(TenorBasis3M,AF3104,_xll.ohTrigger(trigger,$AA$36))</f>
        <v>#NUM!</v>
      </c>
      <c r="AI3104" s="90" t="e">
        <f>_xll.qlTenorBasisForwardRate(TenorBasis3M,AF3104,_xll.ohTrigger(trigger,$AA$36))</f>
        <v>#NUM!</v>
      </c>
      <c r="AJ3104" s="90">
        <f>_xll.qlIndexFixing($AA$21,$AE3104,TRUE,_xll.ohTrigger(trigger))</f>
        <v>1.2586877944283202E-2</v>
      </c>
      <c r="AK3104" s="43" t="e">
        <f>_xll.qlIndexFixing($AA$6,$AE3104,TRUE,trigger)</f>
        <v>#NUM!</v>
      </c>
      <c r="AL3104" s="45" t="e">
        <f t="shared" si="64"/>
        <v>#NUM!</v>
      </c>
    </row>
    <row r="3105" spans="30:38" x14ac:dyDescent="0.2">
      <c r="AD3105" s="122" t="s">
        <v>88</v>
      </c>
      <c r="AE3105" s="40">
        <f>_xll.qlInterestRateIndexFixingDate($AA$21,AF3105)</f>
        <v>61172</v>
      </c>
      <c r="AF3105" s="40">
        <f>_xll.qlCalendarAdvance(calendar,$AF3104,AD3105,,,trigger)</f>
        <v>61176</v>
      </c>
      <c r="AG3105" s="40">
        <f>_xll.qlInterestRateIndexMaturity($AA$21,AF3105,)</f>
        <v>61268</v>
      </c>
      <c r="AH3105" s="43" t="e">
        <f>_xll.qlTenorBasisValue(TenorBasis3M,AF3105,_xll.ohTrigger(trigger,$AA$36))</f>
        <v>#NUM!</v>
      </c>
      <c r="AI3105" s="90" t="e">
        <f>_xll.qlTenorBasisForwardRate(TenorBasis3M,AF3105,_xll.ohTrigger(trigger,$AA$36))</f>
        <v>#NUM!</v>
      </c>
      <c r="AJ3105" s="90">
        <f>_xll.qlIndexFixing($AA$21,$AE3105,TRUE,_xll.ohTrigger(trigger))</f>
        <v>1.2592595405988151E-2</v>
      </c>
      <c r="AK3105" s="43" t="e">
        <f>_xll.qlIndexFixing($AA$6,$AE3105,TRUE,trigger)</f>
        <v>#NUM!</v>
      </c>
      <c r="AL3105" s="45" t="e">
        <f t="shared" si="64"/>
        <v>#NUM!</v>
      </c>
    </row>
    <row r="3106" spans="30:38" x14ac:dyDescent="0.2">
      <c r="AD3106" s="122" t="s">
        <v>88</v>
      </c>
      <c r="AE3106" s="40">
        <f>_xll.qlInterestRateIndexFixingDate($AA$21,AF3106)</f>
        <v>61179</v>
      </c>
      <c r="AF3106" s="40">
        <f>_xll.qlCalendarAdvance(calendar,$AF3105,AD3106,,,trigger)</f>
        <v>61183</v>
      </c>
      <c r="AG3106" s="40">
        <f>_xll.qlInterestRateIndexMaturity($AA$21,AF3106,)</f>
        <v>61275</v>
      </c>
      <c r="AH3106" s="43" t="e">
        <f>_xll.qlTenorBasisValue(TenorBasis3M,AF3106,_xll.ohTrigger(trigger,$AA$36))</f>
        <v>#NUM!</v>
      </c>
      <c r="AI3106" s="90" t="e">
        <f>_xll.qlTenorBasisForwardRate(TenorBasis3M,AF3106,_xll.ohTrigger(trigger,$AA$36))</f>
        <v>#NUM!</v>
      </c>
      <c r="AJ3106" s="90">
        <f>_xll.qlIndexFixing($AA$21,$AE3106,TRUE,_xll.ohTrigger(trigger))</f>
        <v>1.2598299425400604E-2</v>
      </c>
      <c r="AK3106" s="43" t="e">
        <f>_xll.qlIndexFixing($AA$6,$AE3106,TRUE,trigger)</f>
        <v>#NUM!</v>
      </c>
      <c r="AL3106" s="45" t="e">
        <f t="shared" si="64"/>
        <v>#NUM!</v>
      </c>
    </row>
    <row r="3107" spans="30:38" x14ac:dyDescent="0.2">
      <c r="AD3107" s="122" t="s">
        <v>88</v>
      </c>
      <c r="AE3107" s="40">
        <f>_xll.qlInterestRateIndexFixingDate($AA$21,AF3107)</f>
        <v>61186</v>
      </c>
      <c r="AF3107" s="40">
        <f>_xll.qlCalendarAdvance(calendar,$AF3106,AD3107,,,trigger)</f>
        <v>61190</v>
      </c>
      <c r="AG3107" s="40">
        <f>_xll.qlInterestRateIndexMaturity($AA$21,AF3107,)</f>
        <v>61282</v>
      </c>
      <c r="AH3107" s="43" t="e">
        <f>_xll.qlTenorBasisValue(TenorBasis3M,AF3107,_xll.ohTrigger(trigger,$AA$36))</f>
        <v>#NUM!</v>
      </c>
      <c r="AI3107" s="90" t="e">
        <f>_xll.qlTenorBasisForwardRate(TenorBasis3M,AF3107,_xll.ohTrigger(trigger,$AA$36))</f>
        <v>#NUM!</v>
      </c>
      <c r="AJ3107" s="90">
        <f>_xll.qlIndexFixing($AA$21,$AE3107,TRUE,_xll.ohTrigger(trigger))</f>
        <v>1.2603990002462345E-2</v>
      </c>
      <c r="AK3107" s="43" t="e">
        <f>_xll.qlIndexFixing($AA$6,$AE3107,TRUE,trigger)</f>
        <v>#NUM!</v>
      </c>
      <c r="AL3107" s="45" t="e">
        <f t="shared" si="64"/>
        <v>#NUM!</v>
      </c>
    </row>
    <row r="3108" spans="30:38" x14ac:dyDescent="0.2">
      <c r="AD3108" s="122" t="s">
        <v>88</v>
      </c>
      <c r="AE3108" s="40">
        <f>_xll.qlInterestRateIndexFixingDate($AA$21,AF3108)</f>
        <v>61193</v>
      </c>
      <c r="AF3108" s="40">
        <f>_xll.qlCalendarAdvance(calendar,$AF3107,AD3108,,,trigger)</f>
        <v>61197</v>
      </c>
      <c r="AG3108" s="40">
        <f>_xll.qlInterestRateIndexMaturity($AA$21,AF3108,)</f>
        <v>61289</v>
      </c>
      <c r="AH3108" s="43" t="e">
        <f>_xll.qlTenorBasisValue(TenorBasis3M,AF3108,_xll.ohTrigger(trigger,$AA$36))</f>
        <v>#NUM!</v>
      </c>
      <c r="AI3108" s="90" t="e">
        <f>_xll.qlTenorBasisForwardRate(TenorBasis3M,AF3108,_xll.ohTrigger(trigger,$AA$36))</f>
        <v>#NUM!</v>
      </c>
      <c r="AJ3108" s="90">
        <f>_xll.qlIndexFixing($AA$21,$AE3108,TRUE,_xll.ohTrigger(trigger))</f>
        <v>1.2609667137113425E-2</v>
      </c>
      <c r="AK3108" s="43" t="e">
        <f>_xll.qlIndexFixing($AA$6,$AE3108,TRUE,trigger)</f>
        <v>#NUM!</v>
      </c>
      <c r="AL3108" s="45" t="e">
        <f t="shared" si="64"/>
        <v>#NUM!</v>
      </c>
    </row>
    <row r="3109" spans="30:38" x14ac:dyDescent="0.2">
      <c r="AD3109" s="122" t="s">
        <v>88</v>
      </c>
      <c r="AE3109" s="40">
        <f>_xll.qlInterestRateIndexFixingDate($AA$21,AF3109)</f>
        <v>61200</v>
      </c>
      <c r="AF3109" s="40">
        <f>_xll.qlCalendarAdvance(calendar,$AF3108,AD3109,,,trigger)</f>
        <v>61204</v>
      </c>
      <c r="AG3109" s="40">
        <f>_xll.qlInterestRateIndexMaturity($AA$21,AF3109,)</f>
        <v>61296</v>
      </c>
      <c r="AH3109" s="43" t="e">
        <f>_xll.qlTenorBasisValue(TenorBasis3M,AF3109,_xll.ohTrigger(trigger,$AA$36))</f>
        <v>#NUM!</v>
      </c>
      <c r="AI3109" s="90" t="e">
        <f>_xll.qlTenorBasisForwardRate(TenorBasis3M,AF3109,_xll.ohTrigger(trigger,$AA$36))</f>
        <v>#NUM!</v>
      </c>
      <c r="AJ3109" s="90">
        <f>_xll.qlIndexFixing($AA$21,$AE3109,TRUE,_xll.ohTrigger(trigger))</f>
        <v>1.2615330829297363E-2</v>
      </c>
      <c r="AK3109" s="43" t="e">
        <f>_xll.qlIndexFixing($AA$6,$AE3109,TRUE,trigger)</f>
        <v>#NUM!</v>
      </c>
      <c r="AL3109" s="45" t="e">
        <f t="shared" si="64"/>
        <v>#NUM!</v>
      </c>
    </row>
    <row r="3110" spans="30:38" x14ac:dyDescent="0.2">
      <c r="AD3110" s="122" t="s">
        <v>88</v>
      </c>
      <c r="AE3110" s="40">
        <f>_xll.qlInterestRateIndexFixingDate($AA$21,AF3110)</f>
        <v>61207</v>
      </c>
      <c r="AF3110" s="40">
        <f>_xll.qlCalendarAdvance(calendar,$AF3109,AD3110,,,trigger)</f>
        <v>61211</v>
      </c>
      <c r="AG3110" s="40">
        <f>_xll.qlInterestRateIndexMaturity($AA$21,AF3110,)</f>
        <v>61303</v>
      </c>
      <c r="AH3110" s="43" t="e">
        <f>_xll.qlTenorBasisValue(TenorBasis3M,AF3110,_xll.ohTrigger(trigger,$AA$36))</f>
        <v>#NUM!</v>
      </c>
      <c r="AI3110" s="90" t="e">
        <f>_xll.qlTenorBasisForwardRate(TenorBasis3M,AF3110,_xll.ohTrigger(trigger,$AA$36))</f>
        <v>#NUM!</v>
      </c>
      <c r="AJ3110" s="90">
        <f>_xll.qlIndexFixing($AA$21,$AE3110,TRUE,_xll.ohTrigger(trigger))</f>
        <v>1.2620981078954211E-2</v>
      </c>
      <c r="AK3110" s="43" t="e">
        <f>_xll.qlIndexFixing($AA$6,$AE3110,TRUE,trigger)</f>
        <v>#NUM!</v>
      </c>
      <c r="AL3110" s="45" t="e">
        <f t="shared" si="64"/>
        <v>#NUM!</v>
      </c>
    </row>
    <row r="3111" spans="30:38" x14ac:dyDescent="0.2">
      <c r="AD3111" s="122" t="s">
        <v>88</v>
      </c>
      <c r="AE3111" s="40">
        <f>_xll.qlInterestRateIndexFixingDate($AA$21,AF3111)</f>
        <v>61214</v>
      </c>
      <c r="AF3111" s="40">
        <f>_xll.qlCalendarAdvance(calendar,$AF3110,AD3111,,,trigger)</f>
        <v>61218</v>
      </c>
      <c r="AG3111" s="40">
        <f>_xll.qlInterestRateIndexMaturity($AA$21,AF3111,)</f>
        <v>61310</v>
      </c>
      <c r="AH3111" s="43" t="e">
        <f>_xll.qlTenorBasisValue(TenorBasis3M,AF3111,_xll.ohTrigger(trigger,$AA$36))</f>
        <v>#NUM!</v>
      </c>
      <c r="AI3111" s="90" t="e">
        <f>_xll.qlTenorBasisForwardRate(TenorBasis3M,AF3111,_xll.ohTrigger(trigger,$AA$36))</f>
        <v>#NUM!</v>
      </c>
      <c r="AJ3111" s="90">
        <f>_xll.qlIndexFixing($AA$21,$AE3111,TRUE,_xll.ohTrigger(trigger))</f>
        <v>1.2626617886026622E-2</v>
      </c>
      <c r="AK3111" s="43" t="e">
        <f>_xll.qlIndexFixing($AA$6,$AE3111,TRUE,trigger)</f>
        <v>#NUM!</v>
      </c>
      <c r="AL3111" s="45" t="e">
        <f t="shared" si="64"/>
        <v>#NUM!</v>
      </c>
    </row>
    <row r="3112" spans="30:38" x14ac:dyDescent="0.2">
      <c r="AD3112" s="122" t="s">
        <v>88</v>
      </c>
      <c r="AE3112" s="40">
        <f>_xll.qlInterestRateIndexFixingDate($AA$21,AF3112)</f>
        <v>61221</v>
      </c>
      <c r="AF3112" s="40">
        <f>_xll.qlCalendarAdvance(calendar,$AF3111,AD3112,,,trigger)</f>
        <v>61225</v>
      </c>
      <c r="AG3112" s="40">
        <f>_xll.qlInterestRateIndexMaturity($AA$21,AF3112,)</f>
        <v>61317</v>
      </c>
      <c r="AH3112" s="43" t="e">
        <f>_xll.qlTenorBasisValue(TenorBasis3M,AF3112,_xll.ohTrigger(trigger,$AA$36))</f>
        <v>#NUM!</v>
      </c>
      <c r="AI3112" s="90" t="e">
        <f>_xll.qlTenorBasisForwardRate(TenorBasis3M,AF3112,_xll.ohTrigger(trigger,$AA$36))</f>
        <v>#NUM!</v>
      </c>
      <c r="AJ3112" s="90">
        <f>_xll.qlIndexFixing($AA$21,$AE3112,TRUE,_xll.ohTrigger(trigger))</f>
        <v>1.2632241250456382E-2</v>
      </c>
      <c r="AK3112" s="43" t="e">
        <f>_xll.qlIndexFixing($AA$6,$AE3112,TRUE,trigger)</f>
        <v>#NUM!</v>
      </c>
      <c r="AL3112" s="45" t="e">
        <f t="shared" si="64"/>
        <v>#NUM!</v>
      </c>
    </row>
    <row r="3113" spans="30:38" x14ac:dyDescent="0.2">
      <c r="AD3113" s="122" t="s">
        <v>88</v>
      </c>
      <c r="AE3113" s="40">
        <f>_xll.qlInterestRateIndexFixingDate($AA$21,AF3113)</f>
        <v>61228</v>
      </c>
      <c r="AF3113" s="40">
        <f>_xll.qlCalendarAdvance(calendar,$AF3112,AD3113,,,trigger)</f>
        <v>61232</v>
      </c>
      <c r="AG3113" s="40">
        <f>_xll.qlInterestRateIndexMaturity($AA$21,AF3113,)</f>
        <v>61324</v>
      </c>
      <c r="AH3113" s="43" t="e">
        <f>_xll.qlTenorBasisValue(TenorBasis3M,AF3113,_xll.ohTrigger(trigger,$AA$36))</f>
        <v>#NUM!</v>
      </c>
      <c r="AI3113" s="90" t="e">
        <f>_xll.qlTenorBasisForwardRate(TenorBasis3M,AF3113,_xll.ohTrigger(trigger,$AA$36))</f>
        <v>#NUM!</v>
      </c>
      <c r="AJ3113" s="90">
        <f>_xll.qlIndexFixing($AA$21,$AE3113,TRUE,_xll.ohTrigger(trigger))</f>
        <v>1.2637851172187013E-2</v>
      </c>
      <c r="AK3113" s="43" t="e">
        <f>_xll.qlIndexFixing($AA$6,$AE3113,TRUE,trigger)</f>
        <v>#NUM!</v>
      </c>
      <c r="AL3113" s="45" t="e">
        <f t="shared" si="64"/>
        <v>#NUM!</v>
      </c>
    </row>
    <row r="3114" spans="30:38" x14ac:dyDescent="0.2">
      <c r="AD3114" s="122" t="s">
        <v>88</v>
      </c>
      <c r="AE3114" s="40">
        <f>_xll.qlInterestRateIndexFixingDate($AA$21,AF3114)</f>
        <v>61235</v>
      </c>
      <c r="AF3114" s="40">
        <f>_xll.qlCalendarAdvance(calendar,$AF3113,AD3114,,,trigger)</f>
        <v>61239</v>
      </c>
      <c r="AG3114" s="40">
        <f>_xll.qlInterestRateIndexMaturity($AA$21,AF3114,)</f>
        <v>61331</v>
      </c>
      <c r="AH3114" s="43" t="e">
        <f>_xll.qlTenorBasisValue(TenorBasis3M,AF3114,_xll.ohTrigger(trigger,$AA$36))</f>
        <v>#NUM!</v>
      </c>
      <c r="AI3114" s="90" t="e">
        <f>_xll.qlTenorBasisForwardRate(TenorBasis3M,AF3114,_xll.ohTrigger(trigger,$AA$36))</f>
        <v>#NUM!</v>
      </c>
      <c r="AJ3114" s="90">
        <f>_xll.qlIndexFixing($AA$21,$AE3114,TRUE,_xll.ohTrigger(trigger))</f>
        <v>1.2643447651159436E-2</v>
      </c>
      <c r="AK3114" s="43" t="e">
        <f>_xll.qlIndexFixing($AA$6,$AE3114,TRUE,trigger)</f>
        <v>#NUM!</v>
      </c>
      <c r="AL3114" s="45" t="e">
        <f t="shared" si="64"/>
        <v>#NUM!</v>
      </c>
    </row>
    <row r="3115" spans="30:38" x14ac:dyDescent="0.2">
      <c r="AD3115" s="122" t="s">
        <v>88</v>
      </c>
      <c r="AE3115" s="40">
        <f>_xll.qlInterestRateIndexFixingDate($AA$21,AF3115)</f>
        <v>61242</v>
      </c>
      <c r="AF3115" s="40">
        <f>_xll.qlCalendarAdvance(calendar,$AF3114,AD3115,,,trigger)</f>
        <v>61246</v>
      </c>
      <c r="AG3115" s="40">
        <f>_xll.qlInterestRateIndexMaturity($AA$21,AF3115,)</f>
        <v>61337</v>
      </c>
      <c r="AH3115" s="43" t="e">
        <f>_xll.qlTenorBasisValue(TenorBasis3M,AF3115,_xll.ohTrigger(trigger,$AA$36))</f>
        <v>#NUM!</v>
      </c>
      <c r="AI3115" s="90" t="e">
        <f>_xll.qlTenorBasisForwardRate(TenorBasis3M,AF3115,_xll.ohTrigger(trigger,$AA$36))</f>
        <v>#NUM!</v>
      </c>
      <c r="AJ3115" s="90">
        <f>_xll.qlIndexFixing($AA$21,$AE3115,TRUE,_xll.ohTrigger(trigger))</f>
        <v>1.2648412474077934E-2</v>
      </c>
      <c r="AK3115" s="43" t="e">
        <f>_xll.qlIndexFixing($AA$6,$AE3115,TRUE,trigger)</f>
        <v>#NUM!</v>
      </c>
      <c r="AL3115" s="45" t="e">
        <f t="shared" si="64"/>
        <v>#NUM!</v>
      </c>
    </row>
    <row r="3116" spans="30:38" x14ac:dyDescent="0.2">
      <c r="AD3116" s="122" t="s">
        <v>88</v>
      </c>
      <c r="AE3116" s="40">
        <f>_xll.qlInterestRateIndexFixingDate($AA$21,AF3116)</f>
        <v>61249</v>
      </c>
      <c r="AF3116" s="40">
        <f>_xll.qlCalendarAdvance(calendar,$AF3115,AD3116,,,trigger)</f>
        <v>61253</v>
      </c>
      <c r="AG3116" s="40">
        <f>_xll.qlInterestRateIndexMaturity($AA$21,AF3116,)</f>
        <v>61344</v>
      </c>
      <c r="AH3116" s="43" t="e">
        <f>_xll.qlTenorBasisValue(TenorBasis3M,AF3116,_xll.ohTrigger(trigger,$AA$36))</f>
        <v>#NUM!</v>
      </c>
      <c r="AI3116" s="90" t="e">
        <f>_xll.qlTenorBasisForwardRate(TenorBasis3M,AF3116,_xll.ohTrigger(trigger,$AA$36))</f>
        <v>#NUM!</v>
      </c>
      <c r="AJ3116" s="90">
        <f>_xll.qlIndexFixing($AA$21,$AE3116,TRUE,_xll.ohTrigger(trigger))</f>
        <v>1.2653982832126164E-2</v>
      </c>
      <c r="AK3116" s="43" t="e">
        <f>_xll.qlIndexFixing($AA$6,$AE3116,TRUE,trigger)</f>
        <v>#NUM!</v>
      </c>
      <c r="AL3116" s="45" t="e">
        <f t="shared" si="64"/>
        <v>#NUM!</v>
      </c>
    </row>
    <row r="3117" spans="30:38" x14ac:dyDescent="0.2">
      <c r="AD3117" s="122" t="s">
        <v>88</v>
      </c>
      <c r="AE3117" s="40">
        <f>_xll.qlInterestRateIndexFixingDate($AA$21,AF3117)</f>
        <v>61256</v>
      </c>
      <c r="AF3117" s="40">
        <f>_xll.qlCalendarAdvance(calendar,$AF3116,AD3117,,,trigger)</f>
        <v>61260</v>
      </c>
      <c r="AG3117" s="40">
        <f>_xll.qlInterestRateIndexMaturity($AA$21,AF3117,)</f>
        <v>61351</v>
      </c>
      <c r="AH3117" s="43" t="e">
        <f>_xll.qlTenorBasisValue(TenorBasis3M,AF3117,_xll.ohTrigger(trigger,$AA$36))</f>
        <v>#NUM!</v>
      </c>
      <c r="AI3117" s="90" t="e">
        <f>_xll.qlTenorBasisForwardRate(TenorBasis3M,AF3117,_xll.ohTrigger(trigger,$AA$36))</f>
        <v>#NUM!</v>
      </c>
      <c r="AJ3117" s="90">
        <f>_xll.qlIndexFixing($AA$21,$AE3117,TRUE,_xll.ohTrigger(trigger))</f>
        <v>1.2659539747635005E-2</v>
      </c>
      <c r="AK3117" s="43" t="e">
        <f>_xll.qlIndexFixing($AA$6,$AE3117,TRUE,trigger)</f>
        <v>#NUM!</v>
      </c>
      <c r="AL3117" s="45" t="e">
        <f t="shared" si="64"/>
        <v>#NUM!</v>
      </c>
    </row>
    <row r="3118" spans="30:38" x14ac:dyDescent="0.2">
      <c r="AD3118" s="122" t="s">
        <v>88</v>
      </c>
      <c r="AE3118" s="40">
        <f>_xll.qlInterestRateIndexFixingDate($AA$21,AF3118)</f>
        <v>61263</v>
      </c>
      <c r="AF3118" s="40">
        <f>_xll.qlCalendarAdvance(calendar,$AF3117,AD3118,,,trigger)</f>
        <v>61267</v>
      </c>
      <c r="AG3118" s="40">
        <f>_xll.qlInterestRateIndexMaturity($AA$21,AF3118,)</f>
        <v>61358</v>
      </c>
      <c r="AH3118" s="43" t="e">
        <f>_xll.qlTenorBasisValue(TenorBasis3M,AF3118,_xll.ohTrigger(trigger,$AA$36))</f>
        <v>#NUM!</v>
      </c>
      <c r="AI3118" s="90" t="e">
        <f>_xll.qlTenorBasisForwardRate(TenorBasis3M,AF3118,_xll.ohTrigger(trigger,$AA$36))</f>
        <v>#NUM!</v>
      </c>
      <c r="AJ3118" s="90">
        <f>_xll.qlIndexFixing($AA$21,$AE3118,TRUE,_xll.ohTrigger(trigger))</f>
        <v>1.2665083220547359E-2</v>
      </c>
      <c r="AK3118" s="43" t="e">
        <f>_xll.qlIndexFixing($AA$6,$AE3118,TRUE,trigger)</f>
        <v>#NUM!</v>
      </c>
      <c r="AL3118" s="45" t="e">
        <f t="shared" si="64"/>
        <v>#NUM!</v>
      </c>
    </row>
    <row r="3119" spans="30:38" x14ac:dyDescent="0.2">
      <c r="AD3119" s="122" t="s">
        <v>88</v>
      </c>
      <c r="AE3119" s="40">
        <f>_xll.qlInterestRateIndexFixingDate($AA$21,AF3119)</f>
        <v>61270</v>
      </c>
      <c r="AF3119" s="40">
        <f>_xll.qlCalendarAdvance(calendar,$AF3118,AD3119,,,trigger)</f>
        <v>61274</v>
      </c>
      <c r="AG3119" s="40">
        <f>_xll.qlInterestRateIndexMaturity($AA$21,AF3119,)</f>
        <v>61366</v>
      </c>
      <c r="AH3119" s="43" t="e">
        <f>_xll.qlTenorBasisValue(TenorBasis3M,AF3119,_xll.ohTrigger(trigger,$AA$36))</f>
        <v>#NUM!</v>
      </c>
      <c r="AI3119" s="90" t="e">
        <f>_xll.qlTenorBasisForwardRate(TenorBasis3M,AF3119,_xll.ohTrigger(trigger,$AA$36))</f>
        <v>#NUM!</v>
      </c>
      <c r="AJ3119" s="90">
        <f>_xll.qlIndexFixing($AA$21,$AE3119,TRUE,_xll.ohTrigger(trigger))</f>
        <v>1.2671228402646499E-2</v>
      </c>
      <c r="AK3119" s="43" t="e">
        <f>_xll.qlIndexFixing($AA$6,$AE3119,TRUE,trigger)</f>
        <v>#NUM!</v>
      </c>
      <c r="AL3119" s="45" t="e">
        <f t="shared" si="64"/>
        <v>#NUM!</v>
      </c>
    </row>
    <row r="3120" spans="30:38" x14ac:dyDescent="0.2">
      <c r="AD3120" s="122" t="s">
        <v>88</v>
      </c>
      <c r="AE3120" s="40">
        <f>_xll.qlInterestRateIndexFixingDate($AA$21,AF3120)</f>
        <v>61277</v>
      </c>
      <c r="AF3120" s="40">
        <f>_xll.qlCalendarAdvance(calendar,$AF3119,AD3120,,,trigger)</f>
        <v>61281</v>
      </c>
      <c r="AG3120" s="40">
        <f>_xll.qlInterestRateIndexMaturity($AA$21,AF3120,)</f>
        <v>61373</v>
      </c>
      <c r="AH3120" s="43" t="e">
        <f>_xll.qlTenorBasisValue(TenorBasis3M,AF3120,_xll.ohTrigger(trigger,$AA$36))</f>
        <v>#NUM!</v>
      </c>
      <c r="AI3120" s="90" t="e">
        <f>_xll.qlTenorBasisForwardRate(TenorBasis3M,AF3120,_xll.ohTrigger(trigger,$AA$36))</f>
        <v>#NUM!</v>
      </c>
      <c r="AJ3120" s="90">
        <f>_xll.qlIndexFixing($AA$21,$AE3120,TRUE,_xll.ohTrigger(trigger))</f>
        <v>1.2676744223870615E-2</v>
      </c>
      <c r="AK3120" s="43" t="e">
        <f>_xll.qlIndexFixing($AA$6,$AE3120,TRUE,trigger)</f>
        <v>#NUM!</v>
      </c>
      <c r="AL3120" s="45" t="e">
        <f t="shared" si="64"/>
        <v>#NUM!</v>
      </c>
    </row>
    <row r="3121" spans="30:38" x14ac:dyDescent="0.2">
      <c r="AD3121" s="122" t="s">
        <v>88</v>
      </c>
      <c r="AE3121" s="40">
        <f>_xll.qlInterestRateIndexFixingDate($AA$21,AF3121)</f>
        <v>61284</v>
      </c>
      <c r="AF3121" s="40">
        <f>_xll.qlCalendarAdvance(calendar,$AF3120,AD3121,,,trigger)</f>
        <v>61288</v>
      </c>
      <c r="AG3121" s="40">
        <f>_xll.qlInterestRateIndexMaturity($AA$21,AF3121,)</f>
        <v>61380</v>
      </c>
      <c r="AH3121" s="43" t="e">
        <f>_xll.qlTenorBasisValue(TenorBasis3M,AF3121,_xll.ohTrigger(trigger,$AA$36))</f>
        <v>#NUM!</v>
      </c>
      <c r="AI3121" s="90" t="e">
        <f>_xll.qlTenorBasisForwardRate(TenorBasis3M,AF3121,_xll.ohTrigger(trigger,$AA$36))</f>
        <v>#NUM!</v>
      </c>
      <c r="AJ3121" s="90">
        <f>_xll.qlIndexFixing($AA$21,$AE3121,TRUE,_xll.ohTrigger(trigger))</f>
        <v>1.2682246601936838E-2</v>
      </c>
      <c r="AK3121" s="43" t="e">
        <f>_xll.qlIndexFixing($AA$6,$AE3121,TRUE,trigger)</f>
        <v>#NUM!</v>
      </c>
      <c r="AL3121" s="45" t="e">
        <f t="shared" si="64"/>
        <v>#NUM!</v>
      </c>
    </row>
    <row r="3122" spans="30:38" x14ac:dyDescent="0.2">
      <c r="AD3122" s="122" t="s">
        <v>88</v>
      </c>
      <c r="AE3122" s="40">
        <f>_xll.qlInterestRateIndexFixingDate($AA$21,AF3122)</f>
        <v>61291</v>
      </c>
      <c r="AF3122" s="40">
        <f>_xll.qlCalendarAdvance(calendar,$AF3121,AD3122,,,trigger)</f>
        <v>61295</v>
      </c>
      <c r="AG3122" s="40">
        <f>_xll.qlInterestRateIndexMaturity($AA$21,AF3122,)</f>
        <v>61387</v>
      </c>
      <c r="AH3122" s="43" t="e">
        <f>_xll.qlTenorBasisValue(TenorBasis3M,AF3122,_xll.ohTrigger(trigger,$AA$36))</f>
        <v>#NUM!</v>
      </c>
      <c r="AI3122" s="90" t="e">
        <f>_xll.qlTenorBasisForwardRate(TenorBasis3M,AF3122,_xll.ohTrigger(trigger,$AA$36))</f>
        <v>#NUM!</v>
      </c>
      <c r="AJ3122" s="90">
        <f>_xll.qlIndexFixing($AA$21,$AE3122,TRUE,_xll.ohTrigger(trigger))</f>
        <v>1.2687735536786955E-2</v>
      </c>
      <c r="AK3122" s="43" t="e">
        <f>_xll.qlIndexFixing($AA$6,$AE3122,TRUE,trigger)</f>
        <v>#NUM!</v>
      </c>
      <c r="AL3122" s="45" t="e">
        <f t="shared" si="64"/>
        <v>#NUM!</v>
      </c>
    </row>
    <row r="3123" spans="30:38" x14ac:dyDescent="0.2">
      <c r="AD3123" s="122" t="s">
        <v>88</v>
      </c>
      <c r="AE3123" s="40">
        <f>_xll.qlInterestRateIndexFixingDate($AA$21,AF3123)</f>
        <v>61298</v>
      </c>
      <c r="AF3123" s="40">
        <f>_xll.qlCalendarAdvance(calendar,$AF3122,AD3123,,,trigger)</f>
        <v>61302</v>
      </c>
      <c r="AG3123" s="40">
        <f>_xll.qlInterestRateIndexMaturity($AA$21,AF3123,)</f>
        <v>61394</v>
      </c>
      <c r="AH3123" s="43" t="e">
        <f>_xll.qlTenorBasisValue(TenorBasis3M,AF3123,_xll.ohTrigger(trigger,$AA$36))</f>
        <v>#NUM!</v>
      </c>
      <c r="AI3123" s="90" t="e">
        <f>_xll.qlTenorBasisForwardRate(TenorBasis3M,AF3123,_xll.ohTrigger(trigger,$AA$36))</f>
        <v>#NUM!</v>
      </c>
      <c r="AJ3123" s="90">
        <f>_xll.qlIndexFixing($AA$21,$AE3123,TRUE,_xll.ohTrigger(trigger))</f>
        <v>1.2693211028368836E-2</v>
      </c>
      <c r="AK3123" s="43" t="e">
        <f>_xll.qlIndexFixing($AA$6,$AE3123,TRUE,trigger)</f>
        <v>#NUM!</v>
      </c>
      <c r="AL3123" s="45" t="e">
        <f t="shared" si="64"/>
        <v>#NUM!</v>
      </c>
    </row>
    <row r="3124" spans="30:38" x14ac:dyDescent="0.2">
      <c r="AD3124" s="122" t="s">
        <v>88</v>
      </c>
      <c r="AE3124" s="40">
        <f>_xll.qlInterestRateIndexFixingDate($AA$21,AF3124)</f>
        <v>61305</v>
      </c>
      <c r="AF3124" s="40">
        <f>_xll.qlCalendarAdvance(calendar,$AF3123,AD3124,,,trigger)</f>
        <v>61309</v>
      </c>
      <c r="AG3124" s="40">
        <f>_xll.qlInterestRateIndexMaturity($AA$21,AF3124,)</f>
        <v>61401</v>
      </c>
      <c r="AH3124" s="43" t="e">
        <f>_xll.qlTenorBasisValue(TenorBasis3M,AF3124,_xll.ohTrigger(trigger,$AA$36))</f>
        <v>#NUM!</v>
      </c>
      <c r="AI3124" s="90" t="e">
        <f>_xll.qlTenorBasisForwardRate(TenorBasis3M,AF3124,_xll.ohTrigger(trigger,$AA$36))</f>
        <v>#NUM!</v>
      </c>
      <c r="AJ3124" s="90">
        <f>_xll.qlIndexFixing($AA$21,$AE3124,TRUE,_xll.ohTrigger(trigger))</f>
        <v>1.2698673076622527E-2</v>
      </c>
      <c r="AK3124" s="43" t="e">
        <f>_xll.qlIndexFixing($AA$6,$AE3124,TRUE,trigger)</f>
        <v>#NUM!</v>
      </c>
      <c r="AL3124" s="45" t="e">
        <f t="shared" si="64"/>
        <v>#NUM!</v>
      </c>
    </row>
    <row r="3125" spans="30:38" x14ac:dyDescent="0.2">
      <c r="AD3125" s="122" t="s">
        <v>88</v>
      </c>
      <c r="AE3125" s="40">
        <f>_xll.qlInterestRateIndexFixingDate($AA$21,AF3125)</f>
        <v>61312</v>
      </c>
      <c r="AF3125" s="40">
        <f>_xll.qlCalendarAdvance(calendar,$AF3124,AD3125,,,trigger)</f>
        <v>61316</v>
      </c>
      <c r="AG3125" s="40">
        <f>_xll.qlInterestRateIndexMaturity($AA$21,AF3125,)</f>
        <v>61408</v>
      </c>
      <c r="AH3125" s="43" t="e">
        <f>_xll.qlTenorBasisValue(TenorBasis3M,AF3125,_xll.ohTrigger(trigger,$AA$36))</f>
        <v>#NUM!</v>
      </c>
      <c r="AI3125" s="90" t="e">
        <f>_xll.qlTenorBasisForwardRate(TenorBasis3M,AF3125,_xll.ohTrigger(trigger,$AA$36))</f>
        <v>#NUM!</v>
      </c>
      <c r="AJ3125" s="90">
        <f>_xll.qlIndexFixing($AA$21,$AE3125,TRUE,_xll.ohTrigger(trigger))</f>
        <v>1.2704121681494157E-2</v>
      </c>
      <c r="AK3125" s="43" t="e">
        <f>_xll.qlIndexFixing($AA$6,$AE3125,TRUE,trigger)</f>
        <v>#NUM!</v>
      </c>
      <c r="AL3125" s="45" t="e">
        <f t="shared" si="64"/>
        <v>#NUM!</v>
      </c>
    </row>
    <row r="3126" spans="30:38" x14ac:dyDescent="0.2">
      <c r="AD3126" s="122" t="s">
        <v>88</v>
      </c>
      <c r="AE3126" s="40">
        <f>_xll.qlInterestRateIndexFixingDate($AA$21,AF3126)</f>
        <v>61319</v>
      </c>
      <c r="AF3126" s="40">
        <f>_xll.qlCalendarAdvance(calendar,$AF3125,AD3126,,,trigger)</f>
        <v>61323</v>
      </c>
      <c r="AG3126" s="40">
        <f>_xll.qlInterestRateIndexMaturity($AA$21,AF3126,)</f>
        <v>61415</v>
      </c>
      <c r="AH3126" s="43" t="e">
        <f>_xll.qlTenorBasisValue(TenorBasis3M,AF3126,_xll.ohTrigger(trigger,$AA$36))</f>
        <v>#NUM!</v>
      </c>
      <c r="AI3126" s="90" t="e">
        <f>_xll.qlTenorBasisForwardRate(TenorBasis3M,AF3126,_xll.ohTrigger(trigger,$AA$36))</f>
        <v>#NUM!</v>
      </c>
      <c r="AJ3126" s="90">
        <f>_xll.qlIndexFixing($AA$21,$AE3126,TRUE,_xll.ohTrigger(trigger))</f>
        <v>1.2709556842926384E-2</v>
      </c>
      <c r="AK3126" s="43" t="e">
        <f>_xll.qlIndexFixing($AA$6,$AE3126,TRUE,trigger)</f>
        <v>#NUM!</v>
      </c>
      <c r="AL3126" s="45" t="e">
        <f t="shared" si="64"/>
        <v>#NUM!</v>
      </c>
    </row>
    <row r="3127" spans="30:38" x14ac:dyDescent="0.2">
      <c r="AD3127" s="122" t="s">
        <v>88</v>
      </c>
      <c r="AE3127" s="40">
        <f>_xll.qlInterestRateIndexFixingDate($AA$21,AF3127)</f>
        <v>61326</v>
      </c>
      <c r="AF3127" s="40">
        <f>_xll.qlCalendarAdvance(calendar,$AF3126,AD3127,,,trigger)</f>
        <v>61330</v>
      </c>
      <c r="AG3127" s="40">
        <f>_xll.qlInterestRateIndexMaturity($AA$21,AF3127,)</f>
        <v>61422</v>
      </c>
      <c r="AH3127" s="43" t="e">
        <f>_xll.qlTenorBasisValue(TenorBasis3M,AF3127,_xll.ohTrigger(trigger,$AA$36))</f>
        <v>#NUM!</v>
      </c>
      <c r="AI3127" s="90" t="e">
        <f>_xll.qlTenorBasisForwardRate(TenorBasis3M,AF3127,_xll.ohTrigger(trigger,$AA$36))</f>
        <v>#NUM!</v>
      </c>
      <c r="AJ3127" s="90">
        <f>_xll.qlIndexFixing($AA$21,$AE3127,TRUE,_xll.ohTrigger(trigger))</f>
        <v>1.2714978560865333E-2</v>
      </c>
      <c r="AK3127" s="43" t="e">
        <f>_xll.qlIndexFixing($AA$6,$AE3127,TRUE,trigger)</f>
        <v>#NUM!</v>
      </c>
      <c r="AL3127" s="45" t="e">
        <f t="shared" si="64"/>
        <v>#NUM!</v>
      </c>
    </row>
    <row r="3128" spans="30:38" x14ac:dyDescent="0.2">
      <c r="AD3128" s="122" t="s">
        <v>88</v>
      </c>
      <c r="AE3128" s="40">
        <f>_xll.qlInterestRateIndexFixingDate($AA$21,AF3128)</f>
        <v>61333</v>
      </c>
      <c r="AF3128" s="40">
        <f>_xll.qlCalendarAdvance(calendar,$AF3127,AD3128,,,trigger)</f>
        <v>61337</v>
      </c>
      <c r="AG3128" s="40">
        <f>_xll.qlInterestRateIndexMaturity($AA$21,AF3128,)</f>
        <v>61428</v>
      </c>
      <c r="AH3128" s="43" t="e">
        <f>_xll.qlTenorBasisValue(TenorBasis3M,AF3128,_xll.ohTrigger(trigger,$AA$36))</f>
        <v>#NUM!</v>
      </c>
      <c r="AI3128" s="90" t="e">
        <f>_xll.qlTenorBasisForwardRate(TenorBasis3M,AF3128,_xll.ohTrigger(trigger,$AA$36))</f>
        <v>#NUM!</v>
      </c>
      <c r="AJ3128" s="90">
        <f>_xll.qlIndexFixing($AA$21,$AE3128,TRUE,_xll.ohTrigger(trigger))</f>
        <v>1.2719778594552237E-2</v>
      </c>
      <c r="AK3128" s="43" t="e">
        <f>_xll.qlIndexFixing($AA$6,$AE3128,TRUE,trigger)</f>
        <v>#NUM!</v>
      </c>
      <c r="AL3128" s="45" t="e">
        <f t="shared" si="64"/>
        <v>#NUM!</v>
      </c>
    </row>
    <row r="3129" spans="30:38" x14ac:dyDescent="0.2">
      <c r="AD3129" s="122" t="s">
        <v>88</v>
      </c>
      <c r="AE3129" s="40">
        <f>_xll.qlInterestRateIndexFixingDate($AA$21,AF3129)</f>
        <v>61340</v>
      </c>
      <c r="AF3129" s="40">
        <f>_xll.qlCalendarAdvance(calendar,$AF3128,AD3129,,,trigger)</f>
        <v>61344</v>
      </c>
      <c r="AG3129" s="40">
        <f>_xll.qlInterestRateIndexMaturity($AA$21,AF3129,)</f>
        <v>61435</v>
      </c>
      <c r="AH3129" s="43" t="e">
        <f>_xll.qlTenorBasisValue(TenorBasis3M,AF3129,_xll.ohTrigger(trigger,$AA$36))</f>
        <v>#NUM!</v>
      </c>
      <c r="AI3129" s="90" t="e">
        <f>_xll.qlTenorBasisForwardRate(TenorBasis3M,AF3129,_xll.ohTrigger(trigger,$AA$36))</f>
        <v>#NUM!</v>
      </c>
      <c r="AJ3129" s="90">
        <f>_xll.qlIndexFixing($AA$21,$AE3129,TRUE,_xll.ohTrigger(trigger))</f>
        <v>1.2725174195216517E-2</v>
      </c>
      <c r="AK3129" s="43" t="e">
        <f>_xll.qlIndexFixing($AA$6,$AE3129,TRUE,trigger)</f>
        <v>#NUM!</v>
      </c>
      <c r="AL3129" s="45" t="e">
        <f t="shared" si="64"/>
        <v>#NUM!</v>
      </c>
    </row>
    <row r="3130" spans="30:38" x14ac:dyDescent="0.2">
      <c r="AD3130" s="122" t="s">
        <v>88</v>
      </c>
      <c r="AE3130" s="40">
        <f>_xll.qlInterestRateIndexFixingDate($AA$21,AF3130)</f>
        <v>61347</v>
      </c>
      <c r="AF3130" s="40">
        <f>_xll.qlCalendarAdvance(calendar,$AF3129,AD3130,,,trigger)</f>
        <v>61351</v>
      </c>
      <c r="AG3130" s="40">
        <f>_xll.qlInterestRateIndexMaturity($AA$21,AF3130,)</f>
        <v>61442</v>
      </c>
      <c r="AH3130" s="43" t="e">
        <f>_xll.qlTenorBasisValue(TenorBasis3M,AF3130,_xll.ohTrigger(trigger,$AA$36))</f>
        <v>#NUM!</v>
      </c>
      <c r="AI3130" s="90" t="e">
        <f>_xll.qlTenorBasisForwardRate(TenorBasis3M,AF3130,_xll.ohTrigger(trigger,$AA$36))</f>
        <v>#NUM!</v>
      </c>
      <c r="AJ3130" s="90">
        <f>_xll.qlIndexFixing($AA$21,$AE3130,TRUE,_xll.ohTrigger(trigger))</f>
        <v>1.2730556352618471E-2</v>
      </c>
      <c r="AK3130" s="43" t="e">
        <f>_xll.qlIndexFixing($AA$6,$AE3130,TRUE,trigger)</f>
        <v>#NUM!</v>
      </c>
      <c r="AL3130" s="45" t="e">
        <f t="shared" si="64"/>
        <v>#NUM!</v>
      </c>
    </row>
    <row r="3131" spans="30:38" x14ac:dyDescent="0.2">
      <c r="AD3131" s="122" t="s">
        <v>88</v>
      </c>
      <c r="AE3131" s="40">
        <f>_xll.qlInterestRateIndexFixingDate($AA$21,AF3131)</f>
        <v>61353</v>
      </c>
      <c r="AF3131" s="40">
        <f>_xll.qlCalendarAdvance(calendar,$AF3130,AD3131,,,trigger)</f>
        <v>61358</v>
      </c>
      <c r="AG3131" s="40">
        <f>_xll.qlInterestRateIndexMaturity($AA$21,AF3131,)</f>
        <v>61449</v>
      </c>
      <c r="AH3131" s="43" t="e">
        <f>_xll.qlTenorBasisValue(TenorBasis3M,AF3131,_xll.ohTrigger(trigger,$AA$36))</f>
        <v>#NUM!</v>
      </c>
      <c r="AI3131" s="90" t="e">
        <f>_xll.qlTenorBasisForwardRate(TenorBasis3M,AF3131,_xll.ohTrigger(trigger,$AA$36))</f>
        <v>#NUM!</v>
      </c>
      <c r="AJ3131" s="90">
        <f>_xll.qlIndexFixing($AA$21,$AE3131,TRUE,_xll.ohTrigger(trigger))</f>
        <v>1.2735925066701881E-2</v>
      </c>
      <c r="AK3131" s="43" t="e">
        <f>_xll.qlIndexFixing($AA$6,$AE3131,TRUE,trigger)</f>
        <v>#NUM!</v>
      </c>
      <c r="AL3131" s="45" t="e">
        <f t="shared" si="64"/>
        <v>#NUM!</v>
      </c>
    </row>
    <row r="3132" spans="30:38" x14ac:dyDescent="0.2">
      <c r="AD3132" s="122" t="s">
        <v>88</v>
      </c>
      <c r="AE3132" s="40">
        <f>_xll.qlInterestRateIndexFixingDate($AA$21,AF3132)</f>
        <v>61361</v>
      </c>
      <c r="AF3132" s="40">
        <f>_xll.qlCalendarAdvance(calendar,$AF3131,AD3132,,,trigger)</f>
        <v>61365</v>
      </c>
      <c r="AG3132" s="40">
        <f>_xll.qlInterestRateIndexMaturity($AA$21,AF3132,)</f>
        <v>61456</v>
      </c>
      <c r="AH3132" s="43" t="e">
        <f>_xll.qlTenorBasisValue(TenorBasis3M,AF3132,_xll.ohTrigger(trigger,$AA$36))</f>
        <v>#NUM!</v>
      </c>
      <c r="AI3132" s="90" t="e">
        <f>_xll.qlTenorBasisForwardRate(TenorBasis3M,AF3132,_xll.ohTrigger(trigger,$AA$36))</f>
        <v>#NUM!</v>
      </c>
      <c r="AJ3132" s="90">
        <f>_xll.qlIndexFixing($AA$21,$AE3132,TRUE,_xll.ohTrigger(trigger))</f>
        <v>1.2741280337412279E-2</v>
      </c>
      <c r="AK3132" s="43" t="e">
        <f>_xll.qlIndexFixing($AA$6,$AE3132,TRUE,trigger)</f>
        <v>#NUM!</v>
      </c>
      <c r="AL3132" s="45" t="e">
        <f t="shared" si="64"/>
        <v>#NUM!</v>
      </c>
    </row>
    <row r="3133" spans="30:38" x14ac:dyDescent="0.2">
      <c r="AD3133" s="122" t="s">
        <v>88</v>
      </c>
      <c r="AE3133" s="40">
        <f>_xll.qlInterestRateIndexFixingDate($AA$21,AF3133)</f>
        <v>61368</v>
      </c>
      <c r="AF3133" s="40">
        <f>_xll.qlCalendarAdvance(calendar,$AF3132,AD3133,,,trigger)</f>
        <v>61372</v>
      </c>
      <c r="AG3133" s="40">
        <f>_xll.qlInterestRateIndexMaturity($AA$21,AF3133,)</f>
        <v>61463</v>
      </c>
      <c r="AH3133" s="43" t="e">
        <f>_xll.qlTenorBasisValue(TenorBasis3M,AF3133,_xll.ohTrigger(trigger,$AA$36))</f>
        <v>#NUM!</v>
      </c>
      <c r="AI3133" s="90" t="e">
        <f>_xll.qlTenorBasisForwardRate(TenorBasis3M,AF3133,_xll.ohTrigger(trigger,$AA$36))</f>
        <v>#NUM!</v>
      </c>
      <c r="AJ3133" s="90">
        <f>_xll.qlIndexFixing($AA$21,$AE3133,TRUE,_xll.ohTrigger(trigger))</f>
        <v>1.274662216469521E-2</v>
      </c>
      <c r="AK3133" s="43" t="e">
        <f>_xll.qlIndexFixing($AA$6,$AE3133,TRUE,trigger)</f>
        <v>#NUM!</v>
      </c>
      <c r="AL3133" s="45" t="e">
        <f t="shared" si="64"/>
        <v>#NUM!</v>
      </c>
    </row>
    <row r="3134" spans="30:38" x14ac:dyDescent="0.2">
      <c r="AD3134" s="122" t="s">
        <v>88</v>
      </c>
      <c r="AE3134" s="40">
        <f>_xll.qlInterestRateIndexFixingDate($AA$21,AF3134)</f>
        <v>61375</v>
      </c>
      <c r="AF3134" s="40">
        <f>_xll.qlCalendarAdvance(calendar,$AF3133,AD3134,,,trigger)</f>
        <v>61379</v>
      </c>
      <c r="AG3134" s="40">
        <f>_xll.qlInterestRateIndexMaturity($AA$21,AF3134,)</f>
        <v>61470</v>
      </c>
      <c r="AH3134" s="43" t="e">
        <f>_xll.qlTenorBasisValue(TenorBasis3M,AF3134,_xll.ohTrigger(trigger,$AA$36))</f>
        <v>#NUM!</v>
      </c>
      <c r="AI3134" s="90" t="e">
        <f>_xll.qlTenorBasisForwardRate(TenorBasis3M,AF3134,_xll.ohTrigger(trigger,$AA$36))</f>
        <v>#NUM!</v>
      </c>
      <c r="AJ3134" s="90">
        <f>_xll.qlIndexFixing($AA$21,$AE3134,TRUE,_xll.ohTrigger(trigger))</f>
        <v>1.2751950548497084E-2</v>
      </c>
      <c r="AK3134" s="43" t="e">
        <f>_xll.qlIndexFixing($AA$6,$AE3134,TRUE,trigger)</f>
        <v>#NUM!</v>
      </c>
      <c r="AL3134" s="45" t="e">
        <f t="shared" si="64"/>
        <v>#NUM!</v>
      </c>
    </row>
    <row r="3135" spans="30:38" x14ac:dyDescent="0.2">
      <c r="AD3135" s="122" t="s">
        <v>88</v>
      </c>
      <c r="AE3135" s="40">
        <f>_xll.qlInterestRateIndexFixingDate($AA$21,AF3135)</f>
        <v>61382</v>
      </c>
      <c r="AF3135" s="40">
        <f>_xll.qlCalendarAdvance(calendar,$AF3134,AD3135,,,trigger)</f>
        <v>61386</v>
      </c>
      <c r="AG3135" s="40">
        <f>_xll.qlInterestRateIndexMaturity($AA$21,AF3135,)</f>
        <v>61477</v>
      </c>
      <c r="AH3135" s="43" t="e">
        <f>_xll.qlTenorBasisValue(TenorBasis3M,AF3135,_xll.ohTrigger(trigger,$AA$36))</f>
        <v>#NUM!</v>
      </c>
      <c r="AI3135" s="90" t="e">
        <f>_xll.qlTenorBasisForwardRate(TenorBasis3M,AF3135,_xll.ohTrigger(trigger,$AA$36))</f>
        <v>#NUM!</v>
      </c>
      <c r="AJ3135" s="90">
        <f>_xll.qlIndexFixing($AA$21,$AE3135,TRUE,_xll.ohTrigger(trigger))</f>
        <v>1.2757265488762567E-2</v>
      </c>
      <c r="AK3135" s="43" t="e">
        <f>_xll.qlIndexFixing($AA$6,$AE3135,TRUE,trigger)</f>
        <v>#NUM!</v>
      </c>
      <c r="AL3135" s="45" t="e">
        <f t="shared" si="64"/>
        <v>#NUM!</v>
      </c>
    </row>
    <row r="3136" spans="30:38" x14ac:dyDescent="0.2">
      <c r="AD3136" s="122" t="s">
        <v>88</v>
      </c>
      <c r="AE3136" s="40">
        <f>_xll.qlInterestRateIndexFixingDate($AA$21,AF3136)</f>
        <v>61389</v>
      </c>
      <c r="AF3136" s="40">
        <f>_xll.qlCalendarAdvance(calendar,$AF3135,AD3136,,,trigger)</f>
        <v>61393</v>
      </c>
      <c r="AG3136" s="40">
        <f>_xll.qlInterestRateIndexMaturity($AA$21,AF3136,)</f>
        <v>61483</v>
      </c>
      <c r="AH3136" s="43" t="e">
        <f>_xll.qlTenorBasisValue(TenorBasis3M,AF3136,_xll.ohTrigger(trigger,$AA$36))</f>
        <v>#NUM!</v>
      </c>
      <c r="AI3136" s="90" t="e">
        <f>_xll.qlTenorBasisForwardRate(TenorBasis3M,AF3136,_xll.ohTrigger(trigger,$AA$36))</f>
        <v>#NUM!</v>
      </c>
      <c r="AJ3136" s="90">
        <f>_xll.qlIndexFixing($AA$21,$AE3136,TRUE,_xll.ohTrigger(trigger))</f>
        <v>1.2761964855473984E-2</v>
      </c>
      <c r="AK3136" s="43" t="e">
        <f>_xll.qlIndexFixing($AA$6,$AE3136,TRUE,trigger)</f>
        <v>#NUM!</v>
      </c>
      <c r="AL3136" s="45" t="e">
        <f t="shared" si="64"/>
        <v>#NUM!</v>
      </c>
    </row>
    <row r="3137" spans="30:38" x14ac:dyDescent="0.2">
      <c r="AD3137" s="122" t="s">
        <v>88</v>
      </c>
      <c r="AE3137" s="40">
        <f>_xll.qlInterestRateIndexFixingDate($AA$21,AF3137)</f>
        <v>61396</v>
      </c>
      <c r="AF3137" s="40">
        <f>_xll.qlCalendarAdvance(calendar,$AF3136,AD3137,,,trigger)</f>
        <v>61400</v>
      </c>
      <c r="AG3137" s="40">
        <f>_xll.qlInterestRateIndexMaturity($AA$21,AF3137,)</f>
        <v>61490</v>
      </c>
      <c r="AH3137" s="43" t="e">
        <f>_xll.qlTenorBasisValue(TenorBasis3M,AF3137,_xll.ohTrigger(trigger,$AA$36))</f>
        <v>#NUM!</v>
      </c>
      <c r="AI3137" s="90" t="e">
        <f>_xll.qlTenorBasisForwardRate(TenorBasis3M,AF3137,_xll.ohTrigger(trigger,$AA$36))</f>
        <v>#NUM!</v>
      </c>
      <c r="AJ3137" s="90">
        <f>_xll.qlIndexFixing($AA$21,$AE3137,TRUE,_xll.ohTrigger(trigger))</f>
        <v>1.276725368153997E-2</v>
      </c>
      <c r="AK3137" s="43" t="e">
        <f>_xll.qlIndexFixing($AA$6,$AE3137,TRUE,trigger)</f>
        <v>#NUM!</v>
      </c>
      <c r="AL3137" s="45" t="e">
        <f t="shared" si="64"/>
        <v>#NUM!</v>
      </c>
    </row>
    <row r="3138" spans="30:38" x14ac:dyDescent="0.2">
      <c r="AD3138" s="122" t="s">
        <v>88</v>
      </c>
      <c r="AE3138" s="40">
        <f>_xll.qlInterestRateIndexFixingDate($AA$21,AF3138)</f>
        <v>61403</v>
      </c>
      <c r="AF3138" s="40">
        <f>_xll.qlCalendarAdvance(calendar,$AF3137,AD3138,,,trigger)</f>
        <v>61407</v>
      </c>
      <c r="AG3138" s="40">
        <f>_xll.qlInterestRateIndexMaturity($AA$21,AF3138,)</f>
        <v>61497</v>
      </c>
      <c r="AH3138" s="43" t="e">
        <f>_xll.qlTenorBasisValue(TenorBasis3M,AF3138,_xll.ohTrigger(trigger,$AA$36))</f>
        <v>#NUM!</v>
      </c>
      <c r="AI3138" s="90" t="e">
        <f>_xll.qlTenorBasisForwardRate(TenorBasis3M,AF3138,_xll.ohTrigger(trigger,$AA$36))</f>
        <v>#NUM!</v>
      </c>
      <c r="AJ3138" s="90">
        <f>_xll.qlIndexFixing($AA$21,$AE3138,TRUE,_xll.ohTrigger(trigger))</f>
        <v>1.2772529064310589E-2</v>
      </c>
      <c r="AK3138" s="43" t="e">
        <f>_xll.qlIndexFixing($AA$6,$AE3138,TRUE,trigger)</f>
        <v>#NUM!</v>
      </c>
      <c r="AL3138" s="45" t="e">
        <f t="shared" si="64"/>
        <v>#NUM!</v>
      </c>
    </row>
    <row r="3139" spans="30:38" x14ac:dyDescent="0.2">
      <c r="AD3139" s="122" t="s">
        <v>88</v>
      </c>
      <c r="AE3139" s="40">
        <f>_xll.qlInterestRateIndexFixingDate($AA$21,AF3139)</f>
        <v>61410</v>
      </c>
      <c r="AF3139" s="40">
        <f>_xll.qlCalendarAdvance(calendar,$AF3138,AD3139,,,trigger)</f>
        <v>61414</v>
      </c>
      <c r="AG3139" s="40">
        <f>_xll.qlInterestRateIndexMaturity($AA$21,AF3139,)</f>
        <v>61504</v>
      </c>
      <c r="AH3139" s="43" t="e">
        <f>_xll.qlTenorBasisValue(TenorBasis3M,AF3139,_xll.ohTrigger(trigger,$AA$36))</f>
        <v>#NUM!</v>
      </c>
      <c r="AI3139" s="90" t="e">
        <f>_xll.qlTenorBasisForwardRate(TenorBasis3M,AF3139,_xll.ohTrigger(trigger,$AA$36))</f>
        <v>#NUM!</v>
      </c>
      <c r="AJ3139" s="90">
        <f>_xll.qlIndexFixing($AA$21,$AE3139,TRUE,_xll.ohTrigger(trigger))</f>
        <v>1.2777791003734329E-2</v>
      </c>
      <c r="AK3139" s="43" t="e">
        <f>_xll.qlIndexFixing($AA$6,$AE3139,TRUE,trigger)</f>
        <v>#NUM!</v>
      </c>
      <c r="AL3139" s="45" t="e">
        <f t="shared" si="64"/>
        <v>#NUM!</v>
      </c>
    </row>
    <row r="3140" spans="30:38" x14ac:dyDescent="0.2">
      <c r="AD3140" s="122" t="s">
        <v>88</v>
      </c>
      <c r="AE3140" s="40">
        <f>_xll.qlInterestRateIndexFixingDate($AA$21,AF3140)</f>
        <v>61417</v>
      </c>
      <c r="AF3140" s="40">
        <f>_xll.qlCalendarAdvance(calendar,$AF3139,AD3140,,,trigger)</f>
        <v>61421</v>
      </c>
      <c r="AG3140" s="40">
        <f>_xll.qlInterestRateIndexMaturity($AA$21,AF3140,)</f>
        <v>61511</v>
      </c>
      <c r="AH3140" s="43" t="e">
        <f>_xll.qlTenorBasisValue(TenorBasis3M,AF3140,_xll.ohTrigger(trigger,$AA$36))</f>
        <v>#NUM!</v>
      </c>
      <c r="AI3140" s="90" t="e">
        <f>_xll.qlTenorBasisForwardRate(TenorBasis3M,AF3140,_xll.ohTrigger(trigger,$AA$36))</f>
        <v>#NUM!</v>
      </c>
      <c r="AJ3140" s="90">
        <f>_xll.qlIndexFixing($AA$21,$AE3140,TRUE,_xll.ohTrigger(trigger))</f>
        <v>1.278303949975701E-2</v>
      </c>
      <c r="AK3140" s="43" t="e">
        <f>_xll.qlIndexFixing($AA$6,$AE3140,TRUE,trigger)</f>
        <v>#NUM!</v>
      </c>
      <c r="AL3140" s="45" t="e">
        <f t="shared" ref="AL3140:AL3203" si="65">(AJ3140-AK3140)*10000</f>
        <v>#NUM!</v>
      </c>
    </row>
    <row r="3141" spans="30:38" x14ac:dyDescent="0.2">
      <c r="AD3141" s="122" t="s">
        <v>88</v>
      </c>
      <c r="AE3141" s="40">
        <f>_xll.qlInterestRateIndexFixingDate($AA$21,AF3141)</f>
        <v>61424</v>
      </c>
      <c r="AF3141" s="40">
        <f>_xll.qlCalendarAdvance(calendar,$AF3140,AD3141,,,trigger)</f>
        <v>61428</v>
      </c>
      <c r="AG3141" s="40">
        <f>_xll.qlInterestRateIndexMaturity($AA$21,AF3141,)</f>
        <v>61520</v>
      </c>
      <c r="AH3141" s="43" t="e">
        <f>_xll.qlTenorBasisValue(TenorBasis3M,AF3141,_xll.ohTrigger(trigger,$AA$36))</f>
        <v>#NUM!</v>
      </c>
      <c r="AI3141" s="90" t="e">
        <f>_xll.qlTenorBasisForwardRate(TenorBasis3M,AF3141,_xll.ohTrigger(trigger,$AA$36))</f>
        <v>#NUM!</v>
      </c>
      <c r="AJ3141" s="90">
        <f>_xll.qlIndexFixing($AA$21,$AE3141,TRUE,_xll.ohTrigger(trigger))</f>
        <v>1.278947101410338E-2</v>
      </c>
      <c r="AK3141" s="43" t="e">
        <f>_xll.qlIndexFixing($AA$6,$AE3141,TRUE,trigger)</f>
        <v>#NUM!</v>
      </c>
      <c r="AL3141" s="45" t="e">
        <f t="shared" si="65"/>
        <v>#NUM!</v>
      </c>
    </row>
    <row r="3142" spans="30:38" x14ac:dyDescent="0.2">
      <c r="AD3142" s="122" t="s">
        <v>88</v>
      </c>
      <c r="AE3142" s="40">
        <f>_xll.qlInterestRateIndexFixingDate($AA$21,AF3142)</f>
        <v>61431</v>
      </c>
      <c r="AF3142" s="40">
        <f>_xll.qlCalendarAdvance(calendar,$AF3141,AD3142,,,trigger)</f>
        <v>61435</v>
      </c>
      <c r="AG3142" s="40">
        <f>_xll.qlInterestRateIndexMaturity($AA$21,AF3142,)</f>
        <v>61527</v>
      </c>
      <c r="AH3142" s="43" t="e">
        <f>_xll.qlTenorBasisValue(TenorBasis3M,AF3142,_xll.ohTrigger(trigger,$AA$36))</f>
        <v>#NUM!</v>
      </c>
      <c r="AI3142" s="90" t="e">
        <f>_xll.qlTenorBasisForwardRate(TenorBasis3M,AF3142,_xll.ohTrigger(trigger,$AA$36))</f>
        <v>#NUM!</v>
      </c>
      <c r="AJ3142" s="90">
        <f>_xll.qlIndexFixing($AA$21,$AE3142,TRUE,_xll.ohTrigger(trigger))</f>
        <v>1.2794691073012857E-2</v>
      </c>
      <c r="AK3142" s="43" t="e">
        <f>_xll.qlIndexFixing($AA$6,$AE3142,TRUE,trigger)</f>
        <v>#NUM!</v>
      </c>
      <c r="AL3142" s="45" t="e">
        <f t="shared" si="65"/>
        <v>#NUM!</v>
      </c>
    </row>
    <row r="3143" spans="30:38" x14ac:dyDescent="0.2">
      <c r="AD3143" s="122" t="s">
        <v>88</v>
      </c>
      <c r="AE3143" s="40">
        <f>_xll.qlInterestRateIndexFixingDate($AA$21,AF3143)</f>
        <v>61438</v>
      </c>
      <c r="AF3143" s="40">
        <f>_xll.qlCalendarAdvance(calendar,$AF3142,AD3143,,,trigger)</f>
        <v>61442</v>
      </c>
      <c r="AG3143" s="40">
        <f>_xll.qlInterestRateIndexMaturity($AA$21,AF3143,)</f>
        <v>61534</v>
      </c>
      <c r="AH3143" s="43" t="e">
        <f>_xll.qlTenorBasisValue(TenorBasis3M,AF3143,_xll.ohTrigger(trigger,$AA$36))</f>
        <v>#NUM!</v>
      </c>
      <c r="AI3143" s="90" t="e">
        <f>_xll.qlTenorBasisForwardRate(TenorBasis3M,AF3143,_xll.ohTrigger(trigger,$AA$36))</f>
        <v>#NUM!</v>
      </c>
      <c r="AJ3143" s="90">
        <f>_xll.qlIndexFixing($AA$21,$AE3143,TRUE,_xll.ohTrigger(trigger))</f>
        <v>1.2799897687551498E-2</v>
      </c>
      <c r="AK3143" s="43" t="e">
        <f>_xll.qlIndexFixing($AA$6,$AE3143,TRUE,trigger)</f>
        <v>#NUM!</v>
      </c>
      <c r="AL3143" s="45" t="e">
        <f t="shared" si="65"/>
        <v>#NUM!</v>
      </c>
    </row>
    <row r="3144" spans="30:38" x14ac:dyDescent="0.2">
      <c r="AD3144" s="122" t="s">
        <v>88</v>
      </c>
      <c r="AE3144" s="40">
        <f>_xll.qlInterestRateIndexFixingDate($AA$21,AF3144)</f>
        <v>61445</v>
      </c>
      <c r="AF3144" s="40">
        <f>_xll.qlCalendarAdvance(calendar,$AF3143,AD3144,,,trigger)</f>
        <v>61449</v>
      </c>
      <c r="AG3144" s="40">
        <f>_xll.qlInterestRateIndexMaturity($AA$21,AF3144,)</f>
        <v>61541</v>
      </c>
      <c r="AH3144" s="43" t="e">
        <f>_xll.qlTenorBasisValue(TenorBasis3M,AF3144,_xll.ohTrigger(trigger,$AA$36))</f>
        <v>#NUM!</v>
      </c>
      <c r="AI3144" s="90" t="e">
        <f>_xll.qlTenorBasisForwardRate(TenorBasis3M,AF3144,_xll.ohTrigger(trigger,$AA$36))</f>
        <v>#NUM!</v>
      </c>
      <c r="AJ3144" s="90">
        <f>_xll.qlIndexFixing($AA$21,$AE3144,TRUE,_xll.ohTrigger(trigger))</f>
        <v>1.2805090857668041E-2</v>
      </c>
      <c r="AK3144" s="43" t="e">
        <f>_xll.qlIndexFixing($AA$6,$AE3144,TRUE,trigger)</f>
        <v>#NUM!</v>
      </c>
      <c r="AL3144" s="45" t="e">
        <f t="shared" si="65"/>
        <v>#NUM!</v>
      </c>
    </row>
    <row r="3145" spans="30:38" x14ac:dyDescent="0.2">
      <c r="AD3145" s="122" t="s">
        <v>88</v>
      </c>
      <c r="AE3145" s="40">
        <f>_xll.qlInterestRateIndexFixingDate($AA$21,AF3145)</f>
        <v>61452</v>
      </c>
      <c r="AF3145" s="40">
        <f>_xll.qlCalendarAdvance(calendar,$AF3144,AD3145,,,trigger)</f>
        <v>61456</v>
      </c>
      <c r="AG3145" s="40">
        <f>_xll.qlInterestRateIndexMaturity($AA$21,AF3145,)</f>
        <v>61547</v>
      </c>
      <c r="AH3145" s="43" t="e">
        <f>_xll.qlTenorBasisValue(TenorBasis3M,AF3145,_xll.ohTrigger(trigger,$AA$36))</f>
        <v>#NUM!</v>
      </c>
      <c r="AI3145" s="90" t="e">
        <f>_xll.qlTenorBasisForwardRate(TenorBasis3M,AF3145,_xll.ohTrigger(trigger,$AA$36))</f>
        <v>#NUM!</v>
      </c>
      <c r="AJ3145" s="90">
        <f>_xll.qlIndexFixing($AA$21,$AE3145,TRUE,_xll.ohTrigger(trigger))</f>
        <v>1.2809675485145791E-2</v>
      </c>
      <c r="AK3145" s="43" t="e">
        <f>_xll.qlIndexFixing($AA$6,$AE3145,TRUE,trigger)</f>
        <v>#NUM!</v>
      </c>
      <c r="AL3145" s="45" t="e">
        <f t="shared" si="65"/>
        <v>#NUM!</v>
      </c>
    </row>
    <row r="3146" spans="30:38" x14ac:dyDescent="0.2">
      <c r="AD3146" s="122" t="s">
        <v>88</v>
      </c>
      <c r="AE3146" s="40">
        <f>_xll.qlInterestRateIndexFixingDate($AA$21,AF3146)</f>
        <v>61459</v>
      </c>
      <c r="AF3146" s="40">
        <f>_xll.qlCalendarAdvance(calendar,$AF3145,AD3146,,,trigger)</f>
        <v>61463</v>
      </c>
      <c r="AG3146" s="40">
        <f>_xll.qlInterestRateIndexMaturity($AA$21,AF3146,)</f>
        <v>61554</v>
      </c>
      <c r="AH3146" s="43" t="e">
        <f>_xll.qlTenorBasisValue(TenorBasis3M,AF3146,_xll.ohTrigger(trigger,$AA$36))</f>
        <v>#NUM!</v>
      </c>
      <c r="AI3146" s="90" t="e">
        <f>_xll.qlTenorBasisForwardRate(TenorBasis3M,AF3146,_xll.ohTrigger(trigger,$AA$36))</f>
        <v>#NUM!</v>
      </c>
      <c r="AJ3146" s="90">
        <f>_xll.qlIndexFixing($AA$21,$AE3146,TRUE,_xll.ohTrigger(trigger))</f>
        <v>1.2814842542983212E-2</v>
      </c>
      <c r="AK3146" s="43" t="e">
        <f>_xll.qlIndexFixing($AA$6,$AE3146,TRUE,trigger)</f>
        <v>#NUM!</v>
      </c>
      <c r="AL3146" s="45" t="e">
        <f t="shared" si="65"/>
        <v>#NUM!</v>
      </c>
    </row>
    <row r="3147" spans="30:38" x14ac:dyDescent="0.2">
      <c r="AD3147" s="122" t="s">
        <v>88</v>
      </c>
      <c r="AE3147" s="40">
        <f>_xll.qlInterestRateIndexFixingDate($AA$21,AF3147)</f>
        <v>61466</v>
      </c>
      <c r="AF3147" s="40">
        <f>_xll.qlCalendarAdvance(calendar,$AF3146,AD3147,,,trigger)</f>
        <v>61470</v>
      </c>
      <c r="AG3147" s="40">
        <f>_xll.qlInterestRateIndexMaturity($AA$21,AF3147,)</f>
        <v>61561</v>
      </c>
      <c r="AH3147" s="43" t="e">
        <f>_xll.qlTenorBasisValue(TenorBasis3M,AF3147,_xll.ohTrigger(trigger,$AA$36))</f>
        <v>#NUM!</v>
      </c>
      <c r="AI3147" s="90" t="e">
        <f>_xll.qlTenorBasisForwardRate(TenorBasis3M,AF3147,_xll.ohTrigger(trigger,$AA$36))</f>
        <v>#NUM!</v>
      </c>
      <c r="AJ3147" s="90">
        <f>_xll.qlIndexFixing($AA$21,$AE3147,TRUE,_xll.ohTrigger(trigger))</f>
        <v>1.2819996156646507E-2</v>
      </c>
      <c r="AK3147" s="43" t="e">
        <f>_xll.qlIndexFixing($AA$6,$AE3147,TRUE,trigger)</f>
        <v>#NUM!</v>
      </c>
      <c r="AL3147" s="45" t="e">
        <f t="shared" si="65"/>
        <v>#NUM!</v>
      </c>
    </row>
    <row r="3148" spans="30:38" x14ac:dyDescent="0.2">
      <c r="AD3148" s="122" t="s">
        <v>88</v>
      </c>
      <c r="AE3148" s="40">
        <f>_xll.qlInterestRateIndexFixingDate($AA$21,AF3148)</f>
        <v>61471</v>
      </c>
      <c r="AF3148" s="40">
        <f>_xll.qlCalendarAdvance(calendar,$AF3147,AD3148,,,trigger)</f>
        <v>61477</v>
      </c>
      <c r="AG3148" s="40">
        <f>_xll.qlInterestRateIndexMaturity($AA$21,AF3148,)</f>
        <v>61568</v>
      </c>
      <c r="AH3148" s="43" t="e">
        <f>_xll.qlTenorBasisValue(TenorBasis3M,AF3148,_xll.ohTrigger(trigger,$AA$36))</f>
        <v>#NUM!</v>
      </c>
      <c r="AI3148" s="90" t="e">
        <f>_xll.qlTenorBasisForwardRate(TenorBasis3M,AF3148,_xll.ohTrigger(trigger,$AA$36))</f>
        <v>#NUM!</v>
      </c>
      <c r="AJ3148" s="90">
        <f>_xll.qlIndexFixing($AA$21,$AE3148,TRUE,_xll.ohTrigger(trigger))</f>
        <v>1.2825136326082971E-2</v>
      </c>
      <c r="AK3148" s="43" t="e">
        <f>_xll.qlIndexFixing($AA$6,$AE3148,TRUE,trigger)</f>
        <v>#NUM!</v>
      </c>
      <c r="AL3148" s="45" t="e">
        <f t="shared" si="65"/>
        <v>#NUM!</v>
      </c>
    </row>
    <row r="3149" spans="30:38" x14ac:dyDescent="0.2">
      <c r="AD3149" s="122" t="s">
        <v>88</v>
      </c>
      <c r="AE3149" s="40">
        <f>_xll.qlInterestRateIndexFixingDate($AA$21,AF3149)</f>
        <v>61480</v>
      </c>
      <c r="AF3149" s="40">
        <f>_xll.qlCalendarAdvance(calendar,$AF3148,AD3149,,,trigger)</f>
        <v>61485</v>
      </c>
      <c r="AG3149" s="40">
        <f>_xll.qlInterestRateIndexMaturity($AA$21,AF3149,)</f>
        <v>61577</v>
      </c>
      <c r="AH3149" s="43" t="e">
        <f>_xll.qlTenorBasisValue(TenorBasis3M,AF3149,_xll.ohTrigger(trigger,$AA$36))</f>
        <v>#NUM!</v>
      </c>
      <c r="AI3149" s="90" t="e">
        <f>_xll.qlTenorBasisForwardRate(TenorBasis3M,AF3149,_xll.ohTrigger(trigger,$AA$36))</f>
        <v>#NUM!</v>
      </c>
      <c r="AJ3149" s="90">
        <f>_xll.qlIndexFixing($AA$21,$AE3149,TRUE,_xll.ohTrigger(trigger))</f>
        <v>1.2831586220680317E-2</v>
      </c>
      <c r="AK3149" s="43" t="e">
        <f>_xll.qlIndexFixing($AA$6,$AE3149,TRUE,trigger)</f>
        <v>#NUM!</v>
      </c>
      <c r="AL3149" s="45" t="e">
        <f t="shared" si="65"/>
        <v>#NUM!</v>
      </c>
    </row>
    <row r="3150" spans="30:38" x14ac:dyDescent="0.2">
      <c r="AD3150" s="122" t="s">
        <v>88</v>
      </c>
      <c r="AE3150" s="40">
        <f>_xll.qlInterestRateIndexFixingDate($AA$21,AF3150)</f>
        <v>61490</v>
      </c>
      <c r="AF3150" s="40">
        <f>_xll.qlCalendarAdvance(calendar,$AF3149,AD3150,,,trigger)</f>
        <v>61492</v>
      </c>
      <c r="AG3150" s="40">
        <f>_xll.qlInterestRateIndexMaturity($AA$21,AF3150,)</f>
        <v>61584</v>
      </c>
      <c r="AH3150" s="43" t="e">
        <f>_xll.qlTenorBasisValue(TenorBasis3M,AF3150,_xll.ohTrigger(trigger,$AA$36))</f>
        <v>#NUM!</v>
      </c>
      <c r="AI3150" s="90" t="e">
        <f>_xll.qlTenorBasisForwardRate(TenorBasis3M,AF3150,_xll.ohTrigger(trigger,$AA$36))</f>
        <v>#NUM!</v>
      </c>
      <c r="AJ3150" s="90">
        <f>_xll.qlIndexFixing($AA$21,$AE3150,TRUE,_xll.ohTrigger(trigger))</f>
        <v>1.2836696802460692E-2</v>
      </c>
      <c r="AK3150" s="43" t="e">
        <f>_xll.qlIndexFixing($AA$6,$AE3150,TRUE,trigger)</f>
        <v>#NUM!</v>
      </c>
      <c r="AL3150" s="45" t="e">
        <f t="shared" si="65"/>
        <v>#NUM!</v>
      </c>
    </row>
    <row r="3151" spans="30:38" x14ac:dyDescent="0.2">
      <c r="AD3151" s="122" t="s">
        <v>88</v>
      </c>
      <c r="AE3151" s="40">
        <f>_xll.qlInterestRateIndexFixingDate($AA$21,AF3151)</f>
        <v>61497</v>
      </c>
      <c r="AF3151" s="40">
        <f>_xll.qlCalendarAdvance(calendar,$AF3150,AD3151,,,trigger)</f>
        <v>61499</v>
      </c>
      <c r="AG3151" s="40">
        <f>_xll.qlInterestRateIndexMaturity($AA$21,AF3151,)</f>
        <v>61591</v>
      </c>
      <c r="AH3151" s="43" t="e">
        <f>_xll.qlTenorBasisValue(TenorBasis3M,AF3151,_xll.ohTrigger(trigger,$AA$36))</f>
        <v>#NUM!</v>
      </c>
      <c r="AI3151" s="90" t="e">
        <f>_xll.qlTenorBasisForwardRate(TenorBasis3M,AF3151,_xll.ohTrigger(trigger,$AA$36))</f>
        <v>#NUM!</v>
      </c>
      <c r="AJ3151" s="90">
        <f>_xll.qlIndexFixing($AA$21,$AE3151,TRUE,_xll.ohTrigger(trigger))</f>
        <v>1.2841793939438403E-2</v>
      </c>
      <c r="AK3151" s="43" t="e">
        <f>_xll.qlIndexFixing($AA$6,$AE3151,TRUE,trigger)</f>
        <v>#NUM!</v>
      </c>
      <c r="AL3151" s="45" t="e">
        <f t="shared" si="65"/>
        <v>#NUM!</v>
      </c>
    </row>
    <row r="3152" spans="30:38" x14ac:dyDescent="0.2">
      <c r="AD3152" s="122" t="s">
        <v>88</v>
      </c>
      <c r="AE3152" s="40">
        <f>_xll.qlInterestRateIndexFixingDate($AA$21,AF3152)</f>
        <v>61504</v>
      </c>
      <c r="AF3152" s="40">
        <f>_xll.qlCalendarAdvance(calendar,$AF3151,AD3152,,,trigger)</f>
        <v>61506</v>
      </c>
      <c r="AG3152" s="40">
        <f>_xll.qlInterestRateIndexMaturity($AA$21,AF3152,)</f>
        <v>61598</v>
      </c>
      <c r="AH3152" s="43" t="e">
        <f>_xll.qlTenorBasisValue(TenorBasis3M,AF3152,_xll.ohTrigger(trigger,$AA$36))</f>
        <v>#NUM!</v>
      </c>
      <c r="AI3152" s="90" t="e">
        <f>_xll.qlTenorBasisForwardRate(TenorBasis3M,AF3152,_xll.ohTrigger(trigger,$AA$36))</f>
        <v>#NUM!</v>
      </c>
      <c r="AJ3152" s="90">
        <f>_xll.qlIndexFixing($AA$21,$AE3152,TRUE,_xll.ohTrigger(trigger))</f>
        <v>1.2846877631563926E-2</v>
      </c>
      <c r="AK3152" s="43" t="e">
        <f>_xll.qlIndexFixing($AA$6,$AE3152,TRUE,trigger)</f>
        <v>#NUM!</v>
      </c>
      <c r="AL3152" s="45" t="e">
        <f t="shared" si="65"/>
        <v>#NUM!</v>
      </c>
    </row>
    <row r="3153" spans="30:38" x14ac:dyDescent="0.2">
      <c r="AD3153" s="122" t="s">
        <v>88</v>
      </c>
      <c r="AE3153" s="40">
        <f>_xll.qlInterestRateIndexFixingDate($AA$21,AF3153)</f>
        <v>61511</v>
      </c>
      <c r="AF3153" s="40">
        <f>_xll.qlCalendarAdvance(calendar,$AF3152,AD3153,,,trigger)</f>
        <v>61513</v>
      </c>
      <c r="AG3153" s="40">
        <f>_xll.qlInterestRateIndexMaturity($AA$21,AF3153,)</f>
        <v>61605</v>
      </c>
      <c r="AH3153" s="43" t="e">
        <f>_xll.qlTenorBasisValue(TenorBasis3M,AF3153,_xll.ohTrigger(trigger,$AA$36))</f>
        <v>#NUM!</v>
      </c>
      <c r="AI3153" s="90" t="e">
        <f>_xll.qlTenorBasisForwardRate(TenorBasis3M,AF3153,_xll.ohTrigger(trigger,$AA$36))</f>
        <v>#NUM!</v>
      </c>
      <c r="AJ3153" s="90">
        <f>_xll.qlIndexFixing($AA$21,$AE3153,TRUE,_xll.ohTrigger(trigger))</f>
        <v>1.2851947878781654E-2</v>
      </c>
      <c r="AK3153" s="43" t="e">
        <f>_xll.qlIndexFixing($AA$6,$AE3153,TRUE,trigger)</f>
        <v>#NUM!</v>
      </c>
      <c r="AL3153" s="45" t="e">
        <f t="shared" si="65"/>
        <v>#NUM!</v>
      </c>
    </row>
    <row r="3154" spans="30:38" x14ac:dyDescent="0.2">
      <c r="AD3154" s="122" t="s">
        <v>88</v>
      </c>
      <c r="AE3154" s="40">
        <f>_xll.qlInterestRateIndexFixingDate($AA$21,AF3154)</f>
        <v>61518</v>
      </c>
      <c r="AF3154" s="40">
        <f>_xll.qlCalendarAdvance(calendar,$AF3153,AD3154,,,trigger)</f>
        <v>61520</v>
      </c>
      <c r="AG3154" s="40">
        <f>_xll.qlInterestRateIndexMaturity($AA$21,AF3154,)</f>
        <v>61612</v>
      </c>
      <c r="AH3154" s="43" t="e">
        <f>_xll.qlTenorBasisValue(TenorBasis3M,AF3154,_xll.ohTrigger(trigger,$AA$36))</f>
        <v>#NUM!</v>
      </c>
      <c r="AI3154" s="90" t="e">
        <f>_xll.qlTenorBasisForwardRate(TenorBasis3M,AF3154,_xll.ohTrigger(trigger,$AA$36))</f>
        <v>#NUM!</v>
      </c>
      <c r="AJ3154" s="90">
        <f>_xll.qlIndexFixing($AA$21,$AE3154,TRUE,_xll.ohTrigger(trigger))</f>
        <v>1.2857004681042929E-2</v>
      </c>
      <c r="AK3154" s="43" t="e">
        <f>_xll.qlIndexFixing($AA$6,$AE3154,TRUE,trigger)</f>
        <v>#NUM!</v>
      </c>
      <c r="AL3154" s="45" t="e">
        <f t="shared" si="65"/>
        <v>#NUM!</v>
      </c>
    </row>
    <row r="3155" spans="30:38" x14ac:dyDescent="0.2">
      <c r="AD3155" s="122" t="s">
        <v>88</v>
      </c>
      <c r="AE3155" s="40">
        <f>_xll.qlInterestRateIndexFixingDate($AA$21,AF3155)</f>
        <v>61525</v>
      </c>
      <c r="AF3155" s="40">
        <f>_xll.qlCalendarAdvance(calendar,$AF3154,AD3155,,,trigger)</f>
        <v>61527</v>
      </c>
      <c r="AG3155" s="40">
        <f>_xll.qlInterestRateIndexMaturity($AA$21,AF3155,)</f>
        <v>61619</v>
      </c>
      <c r="AH3155" s="43" t="e">
        <f>_xll.qlTenorBasisValue(TenorBasis3M,AF3155,_xll.ohTrigger(trigger,$AA$36))</f>
        <v>#NUM!</v>
      </c>
      <c r="AI3155" s="90" t="e">
        <f>_xll.qlTenorBasisForwardRate(TenorBasis3M,AF3155,_xll.ohTrigger(trigger,$AA$36))</f>
        <v>#NUM!</v>
      </c>
      <c r="AJ3155" s="90">
        <f>_xll.qlIndexFixing($AA$21,$AE3155,TRUE,_xll.ohTrigger(trigger))</f>
        <v>1.2862048038293012E-2</v>
      </c>
      <c r="AK3155" s="43" t="e">
        <f>_xll.qlIndexFixing($AA$6,$AE3155,TRUE,trigger)</f>
        <v>#NUM!</v>
      </c>
      <c r="AL3155" s="45" t="e">
        <f t="shared" si="65"/>
        <v>#NUM!</v>
      </c>
    </row>
    <row r="3156" spans="30:38" x14ac:dyDescent="0.2">
      <c r="AD3156" s="122" t="s">
        <v>88</v>
      </c>
      <c r="AE3156" s="40">
        <f>_xll.qlInterestRateIndexFixingDate($AA$21,AF3156)</f>
        <v>61532</v>
      </c>
      <c r="AF3156" s="40">
        <f>_xll.qlCalendarAdvance(calendar,$AF3155,AD3156,,,trigger)</f>
        <v>61534</v>
      </c>
      <c r="AG3156" s="40">
        <f>_xll.qlInterestRateIndexMaturity($AA$21,AF3156,)</f>
        <v>61626</v>
      </c>
      <c r="AH3156" s="43" t="e">
        <f>_xll.qlTenorBasisValue(TenorBasis3M,AF3156,_xll.ohTrigger(trigger,$AA$36))</f>
        <v>#NUM!</v>
      </c>
      <c r="AI3156" s="90" t="e">
        <f>_xll.qlTenorBasisForwardRate(TenorBasis3M,AF3156,_xll.ohTrigger(trigger,$AA$36))</f>
        <v>#NUM!</v>
      </c>
      <c r="AJ3156" s="90">
        <f>_xll.qlIndexFixing($AA$21,$AE3156,TRUE,_xll.ohTrigger(trigger))</f>
        <v>1.2867077950481511E-2</v>
      </c>
      <c r="AK3156" s="43" t="e">
        <f>_xll.qlIndexFixing($AA$6,$AE3156,TRUE,trigger)</f>
        <v>#NUM!</v>
      </c>
      <c r="AL3156" s="45" t="e">
        <f t="shared" si="65"/>
        <v>#NUM!</v>
      </c>
    </row>
    <row r="3157" spans="30:38" x14ac:dyDescent="0.2">
      <c r="AD3157" s="122" t="s">
        <v>88</v>
      </c>
      <c r="AE3157" s="40">
        <f>_xll.qlInterestRateIndexFixingDate($AA$21,AF3157)</f>
        <v>61539</v>
      </c>
      <c r="AF3157" s="40">
        <f>_xll.qlCalendarAdvance(calendar,$AF3156,AD3157,,,trigger)</f>
        <v>61541</v>
      </c>
      <c r="AG3157" s="40">
        <f>_xll.qlInterestRateIndexMaturity($AA$21,AF3157,)</f>
        <v>61633</v>
      </c>
      <c r="AH3157" s="43" t="e">
        <f>_xll.qlTenorBasisValue(TenorBasis3M,AF3157,_xll.ohTrigger(trigger,$AA$36))</f>
        <v>#NUM!</v>
      </c>
      <c r="AI3157" s="90" t="e">
        <f>_xll.qlTenorBasisForwardRate(TenorBasis3M,AF3157,_xll.ohTrigger(trigger,$AA$36))</f>
        <v>#NUM!</v>
      </c>
      <c r="AJ3157" s="90">
        <f>_xll.qlIndexFixing($AA$21,$AE3157,TRUE,_xll.ohTrigger(trigger))</f>
        <v>1.287209441755629E-2</v>
      </c>
      <c r="AK3157" s="43" t="e">
        <f>_xll.qlIndexFixing($AA$6,$AE3157,TRUE,trigger)</f>
        <v>#NUM!</v>
      </c>
      <c r="AL3157" s="45" t="e">
        <f t="shared" si="65"/>
        <v>#NUM!</v>
      </c>
    </row>
    <row r="3158" spans="30:38" x14ac:dyDescent="0.2">
      <c r="AD3158" s="122" t="s">
        <v>88</v>
      </c>
      <c r="AE3158" s="40">
        <f>_xll.qlInterestRateIndexFixingDate($AA$21,AF3158)</f>
        <v>61546</v>
      </c>
      <c r="AF3158" s="40">
        <f>_xll.qlCalendarAdvance(calendar,$AF3157,AD3158,,,trigger)</f>
        <v>61548</v>
      </c>
      <c r="AG3158" s="40">
        <f>_xll.qlInterestRateIndexMaturity($AA$21,AF3158,)</f>
        <v>61640</v>
      </c>
      <c r="AH3158" s="43" t="e">
        <f>_xll.qlTenorBasisValue(TenorBasis3M,AF3158,_xll.ohTrigger(trigger,$AA$36))</f>
        <v>#NUM!</v>
      </c>
      <c r="AI3158" s="90" t="e">
        <f>_xll.qlTenorBasisForwardRate(TenorBasis3M,AF3158,_xll.ohTrigger(trigger,$AA$36))</f>
        <v>#NUM!</v>
      </c>
      <c r="AJ3158" s="90">
        <f>_xll.qlIndexFixing($AA$21,$AE3158,TRUE,_xll.ohTrigger(trigger))</f>
        <v>1.2877097439466089E-2</v>
      </c>
      <c r="AK3158" s="43" t="e">
        <f>_xll.qlIndexFixing($AA$6,$AE3158,TRUE,trigger)</f>
        <v>#NUM!</v>
      </c>
      <c r="AL3158" s="45" t="e">
        <f t="shared" si="65"/>
        <v>#NUM!</v>
      </c>
    </row>
    <row r="3159" spans="30:38" x14ac:dyDescent="0.2">
      <c r="AD3159" s="122" t="s">
        <v>88</v>
      </c>
      <c r="AE3159" s="40">
        <f>_xll.qlInterestRateIndexFixingDate($AA$21,AF3159)</f>
        <v>61553</v>
      </c>
      <c r="AF3159" s="40">
        <f>_xll.qlCalendarAdvance(calendar,$AF3158,AD3159,,,trigger)</f>
        <v>61555</v>
      </c>
      <c r="AG3159" s="40">
        <f>_xll.qlInterestRateIndexMaturity($AA$21,AF3159,)</f>
        <v>61647</v>
      </c>
      <c r="AH3159" s="43" t="e">
        <f>_xll.qlTenorBasisValue(TenorBasis3M,AF3159,_xll.ohTrigger(trigger,$AA$36))</f>
        <v>#NUM!</v>
      </c>
      <c r="AI3159" s="90" t="e">
        <f>_xll.qlTenorBasisForwardRate(TenorBasis3M,AF3159,_xll.ohTrigger(trigger,$AA$36))</f>
        <v>#NUM!</v>
      </c>
      <c r="AJ3159" s="90">
        <f>_xll.qlIndexFixing($AA$21,$AE3159,TRUE,_xll.ohTrigger(trigger))</f>
        <v>1.2882087016159643E-2</v>
      </c>
      <c r="AK3159" s="43" t="e">
        <f>_xll.qlIndexFixing($AA$6,$AE3159,TRUE,trigger)</f>
        <v>#NUM!</v>
      </c>
      <c r="AL3159" s="45" t="e">
        <f t="shared" si="65"/>
        <v>#NUM!</v>
      </c>
    </row>
    <row r="3160" spans="30:38" x14ac:dyDescent="0.2">
      <c r="AD3160" s="122" t="s">
        <v>88</v>
      </c>
      <c r="AE3160" s="40">
        <f>_xll.qlInterestRateIndexFixingDate($AA$21,AF3160)</f>
        <v>61560</v>
      </c>
      <c r="AF3160" s="40">
        <f>_xll.qlCalendarAdvance(calendar,$AF3159,AD3160,,,trigger)</f>
        <v>61562</v>
      </c>
      <c r="AG3160" s="40">
        <f>_xll.qlInterestRateIndexMaturity($AA$21,AF3160,)</f>
        <v>61654</v>
      </c>
      <c r="AH3160" s="43" t="e">
        <f>_xll.qlTenorBasisValue(TenorBasis3M,AF3160,_xll.ohTrigger(trigger,$AA$36))</f>
        <v>#NUM!</v>
      </c>
      <c r="AI3160" s="90" t="e">
        <f>_xll.qlTenorBasisForwardRate(TenorBasis3M,AF3160,_xll.ohTrigger(trigger,$AA$36))</f>
        <v>#NUM!</v>
      </c>
      <c r="AJ3160" s="90">
        <f>_xll.qlIndexFixing($AA$21,$AE3160,TRUE,_xll.ohTrigger(trigger))</f>
        <v>1.2887063147585689E-2</v>
      </c>
      <c r="AK3160" s="43" t="e">
        <f>_xll.qlIndexFixing($AA$6,$AE3160,TRUE,trigger)</f>
        <v>#NUM!</v>
      </c>
      <c r="AL3160" s="45" t="e">
        <f t="shared" si="65"/>
        <v>#NUM!</v>
      </c>
    </row>
    <row r="3161" spans="30:38" x14ac:dyDescent="0.2">
      <c r="AD3161" s="122" t="s">
        <v>88</v>
      </c>
      <c r="AE3161" s="40">
        <f>_xll.qlInterestRateIndexFixingDate($AA$21,AF3161)</f>
        <v>61567</v>
      </c>
      <c r="AF3161" s="40">
        <f>_xll.qlCalendarAdvance(calendar,$AF3160,AD3161,,,trigger)</f>
        <v>61569</v>
      </c>
      <c r="AG3161" s="40">
        <f>_xll.qlInterestRateIndexMaturity($AA$21,AF3161,)</f>
        <v>61661</v>
      </c>
      <c r="AH3161" s="43" t="e">
        <f>_xll.qlTenorBasisValue(TenorBasis3M,AF3161,_xll.ohTrigger(trigger,$AA$36))</f>
        <v>#NUM!</v>
      </c>
      <c r="AI3161" s="90" t="e">
        <f>_xll.qlTenorBasisForwardRate(TenorBasis3M,AF3161,_xll.ohTrigger(trigger,$AA$36))</f>
        <v>#NUM!</v>
      </c>
      <c r="AJ3161" s="90">
        <f>_xll.qlIndexFixing($AA$21,$AE3161,TRUE,_xll.ohTrigger(trigger))</f>
        <v>1.2892025833691225E-2</v>
      </c>
      <c r="AK3161" s="43" t="e">
        <f>_xll.qlIndexFixing($AA$6,$AE3161,TRUE,trigger)</f>
        <v>#NUM!</v>
      </c>
      <c r="AL3161" s="45" t="e">
        <f t="shared" si="65"/>
        <v>#NUM!</v>
      </c>
    </row>
    <row r="3162" spans="30:38" x14ac:dyDescent="0.2">
      <c r="AD3162" s="122" t="s">
        <v>88</v>
      </c>
      <c r="AE3162" s="40">
        <f>_xll.qlInterestRateIndexFixingDate($AA$21,AF3162)</f>
        <v>61574</v>
      </c>
      <c r="AF3162" s="40">
        <f>_xll.qlCalendarAdvance(calendar,$AF3161,AD3162,,,trigger)</f>
        <v>61576</v>
      </c>
      <c r="AG3162" s="40">
        <f>_xll.qlInterestRateIndexMaturity($AA$21,AF3162,)</f>
        <v>61668</v>
      </c>
      <c r="AH3162" s="43" t="e">
        <f>_xll.qlTenorBasisValue(TenorBasis3M,AF3162,_xll.ohTrigger(trigger,$AA$36))</f>
        <v>#NUM!</v>
      </c>
      <c r="AI3162" s="90" t="e">
        <f>_xll.qlTenorBasisForwardRate(TenorBasis3M,AF3162,_xll.ohTrigger(trigger,$AA$36))</f>
        <v>#NUM!</v>
      </c>
      <c r="AJ3162" s="90">
        <f>_xll.qlIndexFixing($AA$21,$AE3162,TRUE,_xll.ohTrigger(trigger))</f>
        <v>1.2896975074429334E-2</v>
      </c>
      <c r="AK3162" s="43" t="e">
        <f>_xll.qlIndexFixing($AA$6,$AE3162,TRUE,trigger)</f>
        <v>#NUM!</v>
      </c>
      <c r="AL3162" s="45" t="e">
        <f t="shared" si="65"/>
        <v>#NUM!</v>
      </c>
    </row>
    <row r="3163" spans="30:38" x14ac:dyDescent="0.2">
      <c r="AD3163" s="122" t="s">
        <v>88</v>
      </c>
      <c r="AE3163" s="40">
        <f>_xll.qlInterestRateIndexFixingDate($AA$21,AF3163)</f>
        <v>61581</v>
      </c>
      <c r="AF3163" s="40">
        <f>_xll.qlCalendarAdvance(calendar,$AF3162,AD3163,,,trigger)</f>
        <v>61583</v>
      </c>
      <c r="AG3163" s="40">
        <f>_xll.qlInterestRateIndexMaturity($AA$21,AF3163,)</f>
        <v>61675</v>
      </c>
      <c r="AH3163" s="43" t="e">
        <f>_xll.qlTenorBasisValue(TenorBasis3M,AF3163,_xll.ohTrigger(trigger,$AA$36))</f>
        <v>#NUM!</v>
      </c>
      <c r="AI3163" s="90" t="e">
        <f>_xll.qlTenorBasisForwardRate(TenorBasis3M,AF3163,_xll.ohTrigger(trigger,$AA$36))</f>
        <v>#NUM!</v>
      </c>
      <c r="AJ3163" s="90">
        <f>_xll.qlIndexFixing($AA$21,$AE3163,TRUE,_xll.ohTrigger(trigger))</f>
        <v>1.2901910869744408E-2</v>
      </c>
      <c r="AK3163" s="43" t="e">
        <f>_xll.qlIndexFixing($AA$6,$AE3163,TRUE,trigger)</f>
        <v>#NUM!</v>
      </c>
      <c r="AL3163" s="45" t="e">
        <f t="shared" si="65"/>
        <v>#NUM!</v>
      </c>
    </row>
    <row r="3164" spans="30:38" x14ac:dyDescent="0.2">
      <c r="AD3164" s="122" t="s">
        <v>88</v>
      </c>
      <c r="AE3164" s="40">
        <f>_xll.qlInterestRateIndexFixingDate($AA$21,AF3164)</f>
        <v>61588</v>
      </c>
      <c r="AF3164" s="40">
        <f>_xll.qlCalendarAdvance(calendar,$AF3163,AD3164,,,trigger)</f>
        <v>61590</v>
      </c>
      <c r="AG3164" s="40">
        <f>_xll.qlInterestRateIndexMaturity($AA$21,AF3164,)</f>
        <v>61682</v>
      </c>
      <c r="AH3164" s="43" t="e">
        <f>_xll.qlTenorBasisValue(TenorBasis3M,AF3164,_xll.ohTrigger(trigger,$AA$36))</f>
        <v>#NUM!</v>
      </c>
      <c r="AI3164" s="90" t="e">
        <f>_xll.qlTenorBasisForwardRate(TenorBasis3M,AF3164,_xll.ohTrigger(trigger,$AA$36))</f>
        <v>#NUM!</v>
      </c>
      <c r="AJ3164" s="90">
        <f>_xll.qlIndexFixing($AA$21,$AE3164,TRUE,_xll.ohTrigger(trigger))</f>
        <v>1.2906833219587788E-2</v>
      </c>
      <c r="AK3164" s="43" t="e">
        <f>_xll.qlIndexFixing($AA$6,$AE3164,TRUE,trigger)</f>
        <v>#NUM!</v>
      </c>
      <c r="AL3164" s="45" t="e">
        <f t="shared" si="65"/>
        <v>#NUM!</v>
      </c>
    </row>
    <row r="3165" spans="30:38" x14ac:dyDescent="0.2">
      <c r="AD3165" s="122" t="s">
        <v>88</v>
      </c>
      <c r="AE3165" s="40">
        <f>_xll.qlInterestRateIndexFixingDate($AA$21,AF3165)</f>
        <v>61595</v>
      </c>
      <c r="AF3165" s="40">
        <f>_xll.qlCalendarAdvance(calendar,$AF3164,AD3165,,,trigger)</f>
        <v>61597</v>
      </c>
      <c r="AG3165" s="40">
        <f>_xll.qlInterestRateIndexMaturity($AA$21,AF3165,)</f>
        <v>61689</v>
      </c>
      <c r="AH3165" s="43" t="e">
        <f>_xll.qlTenorBasisValue(TenorBasis3M,AF3165,_xll.ohTrigger(trigger,$AA$36))</f>
        <v>#NUM!</v>
      </c>
      <c r="AI3165" s="90" t="e">
        <f>_xll.qlTenorBasisForwardRate(TenorBasis3M,AF3165,_xll.ohTrigger(trigger,$AA$36))</f>
        <v>#NUM!</v>
      </c>
      <c r="AJ3165" s="90">
        <f>_xll.qlIndexFixing($AA$21,$AE3165,TRUE,_xll.ohTrigger(trigger))</f>
        <v>1.2911742123911687E-2</v>
      </c>
      <c r="AK3165" s="43" t="e">
        <f>_xll.qlIndexFixing($AA$6,$AE3165,TRUE,trigger)</f>
        <v>#NUM!</v>
      </c>
      <c r="AL3165" s="45" t="e">
        <f t="shared" si="65"/>
        <v>#NUM!</v>
      </c>
    </row>
    <row r="3166" spans="30:38" x14ac:dyDescent="0.2">
      <c r="AD3166" s="122" t="s">
        <v>88</v>
      </c>
      <c r="AE3166" s="40">
        <f>_xll.qlInterestRateIndexFixingDate($AA$21,AF3166)</f>
        <v>61602</v>
      </c>
      <c r="AF3166" s="40">
        <f>_xll.qlCalendarAdvance(calendar,$AF3165,AD3166,,,trigger)</f>
        <v>61604</v>
      </c>
      <c r="AG3166" s="40">
        <f>_xll.qlInterestRateIndexMaturity($AA$21,AF3166,)</f>
        <v>61696</v>
      </c>
      <c r="AH3166" s="43" t="e">
        <f>_xll.qlTenorBasisValue(TenorBasis3M,AF3166,_xll.ohTrigger(trigger,$AA$36))</f>
        <v>#NUM!</v>
      </c>
      <c r="AI3166" s="90" t="e">
        <f>_xll.qlTenorBasisForwardRate(TenorBasis3M,AF3166,_xll.ohTrigger(trigger,$AA$36))</f>
        <v>#NUM!</v>
      </c>
      <c r="AJ3166" s="90">
        <f>_xll.qlIndexFixing($AA$21,$AE3166,TRUE,_xll.ohTrigger(trigger))</f>
        <v>1.29166375826605E-2</v>
      </c>
      <c r="AK3166" s="43" t="e">
        <f>_xll.qlIndexFixing($AA$6,$AE3166,TRUE,trigger)</f>
        <v>#NUM!</v>
      </c>
      <c r="AL3166" s="45" t="e">
        <f t="shared" si="65"/>
        <v>#NUM!</v>
      </c>
    </row>
    <row r="3167" spans="30:38" x14ac:dyDescent="0.2">
      <c r="AD3167" s="122" t="s">
        <v>88</v>
      </c>
      <c r="AE3167" s="40">
        <f>_xll.qlInterestRateIndexFixingDate($AA$21,AF3167)</f>
        <v>61609</v>
      </c>
      <c r="AF3167" s="40">
        <f>_xll.qlCalendarAdvance(calendar,$AF3166,AD3167,,,trigger)</f>
        <v>61611</v>
      </c>
      <c r="AG3167" s="40">
        <f>_xll.qlInterestRateIndexMaturity($AA$21,AF3167,)</f>
        <v>61702</v>
      </c>
      <c r="AH3167" s="43" t="e">
        <f>_xll.qlTenorBasisValue(TenorBasis3M,AF3167,_xll.ohTrigger(trigger,$AA$36))</f>
        <v>#NUM!</v>
      </c>
      <c r="AI3167" s="90" t="e">
        <f>_xll.qlTenorBasisForwardRate(TenorBasis3M,AF3167,_xll.ohTrigger(trigger,$AA$36))</f>
        <v>#NUM!</v>
      </c>
      <c r="AJ3167" s="90">
        <f>_xll.qlIndexFixing($AA$21,$AE3167,TRUE,_xll.ohTrigger(trigger))</f>
        <v>1.2920941792962349E-2</v>
      </c>
      <c r="AK3167" s="43" t="e">
        <f>_xll.qlIndexFixing($AA$6,$AE3167,TRUE,trigger)</f>
        <v>#NUM!</v>
      </c>
      <c r="AL3167" s="45" t="e">
        <f t="shared" si="65"/>
        <v>#NUM!</v>
      </c>
    </row>
    <row r="3168" spans="30:38" x14ac:dyDescent="0.2">
      <c r="AD3168" s="122" t="s">
        <v>88</v>
      </c>
      <c r="AE3168" s="40">
        <f>_xll.qlInterestRateIndexFixingDate($AA$21,AF3168)</f>
        <v>61616</v>
      </c>
      <c r="AF3168" s="40">
        <f>_xll.qlCalendarAdvance(calendar,$AF3167,AD3168,,,trigger)</f>
        <v>61618</v>
      </c>
      <c r="AG3168" s="40">
        <f>_xll.qlInterestRateIndexMaturity($AA$21,AF3168,)</f>
        <v>61709</v>
      </c>
      <c r="AH3168" s="43" t="e">
        <f>_xll.qlTenorBasisValue(TenorBasis3M,AF3168,_xll.ohTrigger(trigger,$AA$36))</f>
        <v>#NUM!</v>
      </c>
      <c r="AI3168" s="90" t="e">
        <f>_xll.qlTenorBasisForwardRate(TenorBasis3M,AF3168,_xll.ohTrigger(trigger,$AA$36))</f>
        <v>#NUM!</v>
      </c>
      <c r="AJ3168" s="90">
        <f>_xll.qlIndexFixing($AA$21,$AE3168,TRUE,_xll.ohTrigger(trigger))</f>
        <v>1.2925811146304866E-2</v>
      </c>
      <c r="AK3168" s="43" t="e">
        <f>_xll.qlIndexFixing($AA$6,$AE3168,TRUE,trigger)</f>
        <v>#NUM!</v>
      </c>
      <c r="AL3168" s="45" t="e">
        <f t="shared" si="65"/>
        <v>#NUM!</v>
      </c>
    </row>
    <row r="3169" spans="30:38" x14ac:dyDescent="0.2">
      <c r="AD3169" s="122" t="s">
        <v>88</v>
      </c>
      <c r="AE3169" s="40">
        <f>_xll.qlInterestRateIndexFixingDate($AA$21,AF3169)</f>
        <v>61623</v>
      </c>
      <c r="AF3169" s="40">
        <f>_xll.qlCalendarAdvance(calendar,$AF3168,AD3169,,,trigger)</f>
        <v>61625</v>
      </c>
      <c r="AG3169" s="40">
        <f>_xll.qlInterestRateIndexMaturity($AA$21,AF3169,)</f>
        <v>61716</v>
      </c>
      <c r="AH3169" s="43" t="e">
        <f>_xll.qlTenorBasisValue(TenorBasis3M,AF3169,_xll.ohTrigger(trigger,$AA$36))</f>
        <v>#NUM!</v>
      </c>
      <c r="AI3169" s="90" t="e">
        <f>_xll.qlTenorBasisForwardRate(TenorBasis3M,AF3169,_xll.ohTrigger(trigger,$AA$36))</f>
        <v>#NUM!</v>
      </c>
      <c r="AJ3169" s="90">
        <f>_xll.qlIndexFixing($AA$21,$AE3169,TRUE,_xll.ohTrigger(trigger))</f>
        <v>1.293066705434537E-2</v>
      </c>
      <c r="AK3169" s="43" t="e">
        <f>_xll.qlIndexFixing($AA$6,$AE3169,TRUE,trigger)</f>
        <v>#NUM!</v>
      </c>
      <c r="AL3169" s="45" t="e">
        <f t="shared" si="65"/>
        <v>#NUM!</v>
      </c>
    </row>
    <row r="3170" spans="30:38" x14ac:dyDescent="0.2">
      <c r="AD3170" s="122" t="s">
        <v>88</v>
      </c>
      <c r="AE3170" s="40">
        <f>_xll.qlInterestRateIndexFixingDate($AA$21,AF3170)</f>
        <v>61630</v>
      </c>
      <c r="AF3170" s="40">
        <f>_xll.qlCalendarAdvance(calendar,$AF3169,AD3170,,,trigger)</f>
        <v>61632</v>
      </c>
      <c r="AG3170" s="40">
        <f>_xll.qlInterestRateIndexMaturity($AA$21,AF3170,)</f>
        <v>61724</v>
      </c>
      <c r="AH3170" s="43" t="e">
        <f>_xll.qlTenorBasisValue(TenorBasis3M,AF3170,_xll.ohTrigger(trigger,$AA$36))</f>
        <v>#NUM!</v>
      </c>
      <c r="AI3170" s="90" t="e">
        <f>_xll.qlTenorBasisForwardRate(TenorBasis3M,AF3170,_xll.ohTrigger(trigger,$AA$36))</f>
        <v>#NUM!</v>
      </c>
      <c r="AJ3170" s="90">
        <f>_xll.qlIndexFixing($AA$21,$AE3170,TRUE,_xll.ohTrigger(trigger))</f>
        <v>1.2936084960926518E-2</v>
      </c>
      <c r="AK3170" s="43" t="e">
        <f>_xll.qlIndexFixing($AA$6,$AE3170,TRUE,trigger)</f>
        <v>#NUM!</v>
      </c>
      <c r="AL3170" s="45" t="e">
        <f t="shared" si="65"/>
        <v>#NUM!</v>
      </c>
    </row>
    <row r="3171" spans="30:38" x14ac:dyDescent="0.2">
      <c r="AD3171" s="122" t="s">
        <v>88</v>
      </c>
      <c r="AE3171" s="40">
        <f>_xll.qlInterestRateIndexFixingDate($AA$21,AF3171)</f>
        <v>61637</v>
      </c>
      <c r="AF3171" s="40">
        <f>_xll.qlCalendarAdvance(calendar,$AF3170,AD3171,,,trigger)</f>
        <v>61639</v>
      </c>
      <c r="AG3171" s="40">
        <f>_xll.qlInterestRateIndexMaturity($AA$21,AF3171,)</f>
        <v>61731</v>
      </c>
      <c r="AH3171" s="43" t="e">
        <f>_xll.qlTenorBasisValue(TenorBasis3M,AF3171,_xll.ohTrigger(trigger,$AA$36))</f>
        <v>#NUM!</v>
      </c>
      <c r="AI3171" s="90" t="e">
        <f>_xll.qlTenorBasisForwardRate(TenorBasis3M,AF3171,_xll.ohTrigger(trigger,$AA$36))</f>
        <v>#NUM!</v>
      </c>
      <c r="AJ3171" s="90">
        <f>_xll.qlIndexFixing($AA$21,$AE3171,TRUE,_xll.ohTrigger(trigger))</f>
        <v>1.2940913191061349E-2</v>
      </c>
      <c r="AK3171" s="43" t="e">
        <f>_xll.qlIndexFixing($AA$6,$AE3171,TRUE,trigger)</f>
        <v>#NUM!</v>
      </c>
      <c r="AL3171" s="45" t="e">
        <f t="shared" si="65"/>
        <v>#NUM!</v>
      </c>
    </row>
    <row r="3172" spans="30:38" x14ac:dyDescent="0.2">
      <c r="AD3172" s="122" t="s">
        <v>88</v>
      </c>
      <c r="AE3172" s="40">
        <f>_xll.qlInterestRateIndexFixingDate($AA$21,AF3172)</f>
        <v>61644</v>
      </c>
      <c r="AF3172" s="40">
        <f>_xll.qlCalendarAdvance(calendar,$AF3171,AD3172,,,trigger)</f>
        <v>61646</v>
      </c>
      <c r="AG3172" s="40">
        <f>_xll.qlInterestRateIndexMaturity($AA$21,AF3172,)</f>
        <v>61738</v>
      </c>
      <c r="AH3172" s="43" t="e">
        <f>_xll.qlTenorBasisValue(TenorBasis3M,AF3172,_xll.ohTrigger(trigger,$AA$36))</f>
        <v>#NUM!</v>
      </c>
      <c r="AI3172" s="90" t="e">
        <f>_xll.qlTenorBasisForwardRate(TenorBasis3M,AF3172,_xll.ohTrigger(trigger,$AA$36))</f>
        <v>#NUM!</v>
      </c>
      <c r="AJ3172" s="90">
        <f>_xll.qlIndexFixing($AA$21,$AE3172,TRUE,_xll.ohTrigger(trigger))</f>
        <v>1.2945727975324808E-2</v>
      </c>
      <c r="AK3172" s="43" t="e">
        <f>_xll.qlIndexFixing($AA$6,$AE3172,TRUE,trigger)</f>
        <v>#NUM!</v>
      </c>
      <c r="AL3172" s="45" t="e">
        <f t="shared" si="65"/>
        <v>#NUM!</v>
      </c>
    </row>
    <row r="3173" spans="30:38" x14ac:dyDescent="0.2">
      <c r="AD3173" s="122" t="s">
        <v>88</v>
      </c>
      <c r="AE3173" s="40">
        <f>_xll.qlInterestRateIndexFixingDate($AA$21,AF3173)</f>
        <v>61651</v>
      </c>
      <c r="AF3173" s="40">
        <f>_xll.qlCalendarAdvance(calendar,$AF3172,AD3173,,,trigger)</f>
        <v>61653</v>
      </c>
      <c r="AG3173" s="40">
        <f>_xll.qlInterestRateIndexMaturity($AA$21,AF3173,)</f>
        <v>61745</v>
      </c>
      <c r="AH3173" s="43" t="e">
        <f>_xll.qlTenorBasisValue(TenorBasis3M,AF3173,_xll.ohTrigger(trigger,$AA$36))</f>
        <v>#NUM!</v>
      </c>
      <c r="AI3173" s="90" t="e">
        <f>_xll.qlTenorBasisForwardRate(TenorBasis3M,AF3173,_xll.ohTrigger(trigger,$AA$36))</f>
        <v>#NUM!</v>
      </c>
      <c r="AJ3173" s="90">
        <f>_xll.qlIndexFixing($AA$21,$AE3173,TRUE,_xll.ohTrigger(trigger))</f>
        <v>1.2950529313664763E-2</v>
      </c>
      <c r="AK3173" s="43" t="e">
        <f>_xll.qlIndexFixing($AA$6,$AE3173,TRUE,trigger)</f>
        <v>#NUM!</v>
      </c>
      <c r="AL3173" s="45" t="e">
        <f t="shared" si="65"/>
        <v>#NUM!</v>
      </c>
    </row>
    <row r="3174" spans="30:38" x14ac:dyDescent="0.2">
      <c r="AD3174" s="122" t="s">
        <v>88</v>
      </c>
      <c r="AE3174" s="40">
        <f>_xll.qlInterestRateIndexFixingDate($AA$21,AF3174)</f>
        <v>61658</v>
      </c>
      <c r="AF3174" s="40">
        <f>_xll.qlCalendarAdvance(calendar,$AF3173,AD3174,,,trigger)</f>
        <v>61660</v>
      </c>
      <c r="AG3174" s="40">
        <f>_xll.qlInterestRateIndexMaturity($AA$21,AF3174,)</f>
        <v>61752</v>
      </c>
      <c r="AH3174" s="43" t="e">
        <f>_xll.qlTenorBasisValue(TenorBasis3M,AF3174,_xll.ohTrigger(trigger,$AA$36))</f>
        <v>#NUM!</v>
      </c>
      <c r="AI3174" s="90" t="e">
        <f>_xll.qlTenorBasisForwardRate(TenorBasis3M,AF3174,_xll.ohTrigger(trigger,$AA$36))</f>
        <v>#NUM!</v>
      </c>
      <c r="AJ3174" s="90">
        <f>_xll.qlIndexFixing($AA$21,$AE3174,TRUE,_xll.ohTrigger(trigger))</f>
        <v>1.2955317206033424E-2</v>
      </c>
      <c r="AK3174" s="43" t="e">
        <f>_xll.qlIndexFixing($AA$6,$AE3174,TRUE,trigger)</f>
        <v>#NUM!</v>
      </c>
      <c r="AL3174" s="45" t="e">
        <f t="shared" si="65"/>
        <v>#NUM!</v>
      </c>
    </row>
    <row r="3175" spans="30:38" x14ac:dyDescent="0.2">
      <c r="AD3175" s="122" t="s">
        <v>88</v>
      </c>
      <c r="AE3175" s="40">
        <f>_xll.qlInterestRateIndexFixingDate($AA$21,AF3175)</f>
        <v>61665</v>
      </c>
      <c r="AF3175" s="40">
        <f>_xll.qlCalendarAdvance(calendar,$AF3174,AD3175,,,trigger)</f>
        <v>61667</v>
      </c>
      <c r="AG3175" s="40">
        <f>_xll.qlInterestRateIndexMaturity($AA$21,AF3175,)</f>
        <v>61759</v>
      </c>
      <c r="AH3175" s="43" t="e">
        <f>_xll.qlTenorBasisValue(TenorBasis3M,AF3175,_xll.ohTrigger(trigger,$AA$36))</f>
        <v>#NUM!</v>
      </c>
      <c r="AI3175" s="90" t="e">
        <f>_xll.qlTenorBasisForwardRate(TenorBasis3M,AF3175,_xll.ohTrigger(trigger,$AA$36))</f>
        <v>#NUM!</v>
      </c>
      <c r="AJ3175" s="90">
        <f>_xll.qlIndexFixing($AA$21,$AE3175,TRUE,_xll.ohTrigger(trigger))</f>
        <v>1.2960091652381265E-2</v>
      </c>
      <c r="AK3175" s="43" t="e">
        <f>_xll.qlIndexFixing($AA$6,$AE3175,TRUE,trigger)</f>
        <v>#NUM!</v>
      </c>
      <c r="AL3175" s="45" t="e">
        <f t="shared" si="65"/>
        <v>#NUM!</v>
      </c>
    </row>
    <row r="3176" spans="30:38" x14ac:dyDescent="0.2">
      <c r="AD3176" s="122" t="s">
        <v>88</v>
      </c>
      <c r="AE3176" s="40">
        <f>_xll.qlInterestRateIndexFixingDate($AA$21,AF3176)</f>
        <v>61672</v>
      </c>
      <c r="AF3176" s="40">
        <f>_xll.qlCalendarAdvance(calendar,$AF3175,AD3176,,,trigger)</f>
        <v>61674</v>
      </c>
      <c r="AG3176" s="40">
        <f>_xll.qlInterestRateIndexMaturity($AA$21,AF3176,)</f>
        <v>61766</v>
      </c>
      <c r="AH3176" s="43" t="e">
        <f>_xll.qlTenorBasisValue(TenorBasis3M,AF3176,_xll.ohTrigger(trigger,$AA$36))</f>
        <v>#NUM!</v>
      </c>
      <c r="AI3176" s="90" t="e">
        <f>_xll.qlTenorBasisForwardRate(TenorBasis3M,AF3176,_xll.ohTrigger(trigger,$AA$36))</f>
        <v>#NUM!</v>
      </c>
      <c r="AJ3176" s="90">
        <f>_xll.qlIndexFixing($AA$21,$AE3176,TRUE,_xll.ohTrigger(trigger))</f>
        <v>1.2964852652660501E-2</v>
      </c>
      <c r="AK3176" s="43" t="e">
        <f>_xll.qlIndexFixing($AA$6,$AE3176,TRUE,trigger)</f>
        <v>#NUM!</v>
      </c>
      <c r="AL3176" s="45" t="e">
        <f t="shared" si="65"/>
        <v>#NUM!</v>
      </c>
    </row>
    <row r="3177" spans="30:38" x14ac:dyDescent="0.2">
      <c r="AD3177" s="122" t="s">
        <v>88</v>
      </c>
      <c r="AE3177" s="40">
        <f>_xll.qlInterestRateIndexFixingDate($AA$21,AF3177)</f>
        <v>61679</v>
      </c>
      <c r="AF3177" s="40">
        <f>_xll.qlCalendarAdvance(calendar,$AF3176,AD3177,,,trigger)</f>
        <v>61681</v>
      </c>
      <c r="AG3177" s="40">
        <f>_xll.qlInterestRateIndexMaturity($AA$21,AF3177,)</f>
        <v>61773</v>
      </c>
      <c r="AH3177" s="43" t="e">
        <f>_xll.qlTenorBasisValue(TenorBasis3M,AF3177,_xll.ohTrigger(trigger,$AA$36))</f>
        <v>#NUM!</v>
      </c>
      <c r="AI3177" s="90" t="e">
        <f>_xll.qlTenorBasisForwardRate(TenorBasis3M,AF3177,_xll.ohTrigger(trigger,$AA$36))</f>
        <v>#NUM!</v>
      </c>
      <c r="AJ3177" s="90">
        <f>_xll.qlIndexFixing($AA$21,$AE3177,TRUE,_xll.ohTrigger(trigger))</f>
        <v>1.2969600206820737E-2</v>
      </c>
      <c r="AK3177" s="43" t="e">
        <f>_xll.qlIndexFixing($AA$6,$AE3177,TRUE,trigger)</f>
        <v>#NUM!</v>
      </c>
      <c r="AL3177" s="45" t="e">
        <f t="shared" si="65"/>
        <v>#NUM!</v>
      </c>
    </row>
    <row r="3178" spans="30:38" x14ac:dyDescent="0.2">
      <c r="AD3178" s="122" t="s">
        <v>88</v>
      </c>
      <c r="AE3178" s="40">
        <f>_xll.qlInterestRateIndexFixingDate($AA$21,AF3178)</f>
        <v>61686</v>
      </c>
      <c r="AF3178" s="40">
        <f>_xll.qlCalendarAdvance(calendar,$AF3177,AD3178,,,trigger)</f>
        <v>61688</v>
      </c>
      <c r="AG3178" s="40">
        <f>_xll.qlInterestRateIndexMaturity($AA$21,AF3178,)</f>
        <v>61780</v>
      </c>
      <c r="AH3178" s="43" t="e">
        <f>_xll.qlTenorBasisValue(TenorBasis3M,AF3178,_xll.ohTrigger(trigger,$AA$36))</f>
        <v>#NUM!</v>
      </c>
      <c r="AI3178" s="90" t="e">
        <f>_xll.qlTenorBasisForwardRate(TenorBasis3M,AF3178,_xll.ohTrigger(trigger,$AA$36))</f>
        <v>#NUM!</v>
      </c>
      <c r="AJ3178" s="90">
        <f>_xll.qlIndexFixing($AA$21,$AE3178,TRUE,_xll.ohTrigger(trigger))</f>
        <v>1.2974334314815053E-2</v>
      </c>
      <c r="AK3178" s="43" t="e">
        <f>_xll.qlIndexFixing($AA$6,$AE3178,TRUE,trigger)</f>
        <v>#NUM!</v>
      </c>
      <c r="AL3178" s="45" t="e">
        <f t="shared" si="65"/>
        <v>#NUM!</v>
      </c>
    </row>
    <row r="3179" spans="30:38" x14ac:dyDescent="0.2">
      <c r="AD3179" s="122" t="s">
        <v>88</v>
      </c>
      <c r="AE3179" s="40">
        <f>_xll.qlInterestRateIndexFixingDate($AA$21,AF3179)</f>
        <v>61693</v>
      </c>
      <c r="AF3179" s="40">
        <f>_xll.qlCalendarAdvance(calendar,$AF3178,AD3179,,,trigger)</f>
        <v>61695</v>
      </c>
      <c r="AG3179" s="40">
        <f>_xll.qlInterestRateIndexMaturity($AA$21,AF3179,)</f>
        <v>61787</v>
      </c>
      <c r="AH3179" s="43" t="e">
        <f>_xll.qlTenorBasisValue(TenorBasis3M,AF3179,_xll.ohTrigger(trigger,$AA$36))</f>
        <v>#NUM!</v>
      </c>
      <c r="AI3179" s="90" t="e">
        <f>_xll.qlTenorBasisForwardRate(TenorBasis3M,AF3179,_xll.ohTrigger(trigger,$AA$36))</f>
        <v>#NUM!</v>
      </c>
      <c r="AJ3179" s="90">
        <f>_xll.qlIndexFixing($AA$21,$AE3179,TRUE,_xll.ohTrigger(trigger))</f>
        <v>1.2979054976593053E-2</v>
      </c>
      <c r="AK3179" s="43" t="e">
        <f>_xll.qlIndexFixing($AA$6,$AE3179,TRUE,trigger)</f>
        <v>#NUM!</v>
      </c>
      <c r="AL3179" s="45" t="e">
        <f t="shared" si="65"/>
        <v>#NUM!</v>
      </c>
    </row>
    <row r="3180" spans="30:38" x14ac:dyDescent="0.2">
      <c r="AD3180" s="122" t="s">
        <v>88</v>
      </c>
      <c r="AE3180" s="40">
        <f>_xll.qlInterestRateIndexFixingDate($AA$21,AF3180)</f>
        <v>61700</v>
      </c>
      <c r="AF3180" s="40">
        <f>_xll.qlCalendarAdvance(calendar,$AF3179,AD3180,,,trigger)</f>
        <v>61702</v>
      </c>
      <c r="AG3180" s="40">
        <f>_xll.qlInterestRateIndexMaturity($AA$21,AF3180,)</f>
        <v>61792</v>
      </c>
      <c r="AH3180" s="43" t="e">
        <f>_xll.qlTenorBasisValue(TenorBasis3M,AF3180,_xll.ohTrigger(trigger,$AA$36))</f>
        <v>#NUM!</v>
      </c>
      <c r="AI3180" s="90" t="e">
        <f>_xll.qlTenorBasisForwardRate(TenorBasis3M,AF3180,_xll.ohTrigger(trigger,$AA$36))</f>
        <v>#NUM!</v>
      </c>
      <c r="AJ3180" s="90">
        <f>_xll.qlIndexFixing($AA$21,$AE3180,TRUE,_xll.ohTrigger(trigger))</f>
        <v>1.2982627023594873E-2</v>
      </c>
      <c r="AK3180" s="43" t="e">
        <f>_xll.qlIndexFixing($AA$6,$AE3180,TRUE,trigger)</f>
        <v>#NUM!</v>
      </c>
      <c r="AL3180" s="45" t="e">
        <f t="shared" si="65"/>
        <v>#NUM!</v>
      </c>
    </row>
    <row r="3181" spans="30:38" x14ac:dyDescent="0.2">
      <c r="AD3181" s="122" t="s">
        <v>88</v>
      </c>
      <c r="AE3181" s="40">
        <f>_xll.qlInterestRateIndexFixingDate($AA$21,AF3181)</f>
        <v>61707</v>
      </c>
      <c r="AF3181" s="40">
        <f>_xll.qlCalendarAdvance(calendar,$AF3180,AD3181,,,trigger)</f>
        <v>61709</v>
      </c>
      <c r="AG3181" s="40">
        <f>_xll.qlInterestRateIndexMaturity($AA$21,AF3181,)</f>
        <v>61799</v>
      </c>
      <c r="AH3181" s="43" t="e">
        <f>_xll.qlTenorBasisValue(TenorBasis3M,AF3181,_xll.ohTrigger(trigger,$AA$36))</f>
        <v>#NUM!</v>
      </c>
      <c r="AI3181" s="90" t="e">
        <f>_xll.qlTenorBasisForwardRate(TenorBasis3M,AF3181,_xll.ohTrigger(trigger,$AA$36))</f>
        <v>#NUM!</v>
      </c>
      <c r="AJ3181" s="90">
        <f>_xll.qlIndexFixing($AA$21,$AE3181,TRUE,_xll.ohTrigger(trigger))</f>
        <v>1.2987322375525245E-2</v>
      </c>
      <c r="AK3181" s="43" t="e">
        <f>_xll.qlIndexFixing($AA$6,$AE3181,TRUE,trigger)</f>
        <v>#NUM!</v>
      </c>
      <c r="AL3181" s="45" t="e">
        <f t="shared" si="65"/>
        <v>#NUM!</v>
      </c>
    </row>
    <row r="3182" spans="30:38" x14ac:dyDescent="0.2">
      <c r="AD3182" s="122" t="s">
        <v>88</v>
      </c>
      <c r="AE3182" s="40">
        <f>_xll.qlInterestRateIndexFixingDate($AA$21,AF3182)</f>
        <v>61714</v>
      </c>
      <c r="AF3182" s="40">
        <f>_xll.qlCalendarAdvance(calendar,$AF3181,AD3182,,,trigger)</f>
        <v>61716</v>
      </c>
      <c r="AG3182" s="40">
        <f>_xll.qlInterestRateIndexMaturity($AA$21,AF3182,)</f>
        <v>61806</v>
      </c>
      <c r="AH3182" s="43" t="e">
        <f>_xll.qlTenorBasisValue(TenorBasis3M,AF3182,_xll.ohTrigger(trigger,$AA$36))</f>
        <v>#NUM!</v>
      </c>
      <c r="AI3182" s="90" t="e">
        <f>_xll.qlTenorBasisForwardRate(TenorBasis3M,AF3182,_xll.ohTrigger(trigger,$AA$36))</f>
        <v>#NUM!</v>
      </c>
      <c r="AJ3182" s="90">
        <f>_xll.qlIndexFixing($AA$21,$AE3182,TRUE,_xll.ohTrigger(trigger))</f>
        <v>1.2992004281946024E-2</v>
      </c>
      <c r="AK3182" s="43" t="e">
        <f>_xll.qlIndexFixing($AA$6,$AE3182,TRUE,trigger)</f>
        <v>#NUM!</v>
      </c>
      <c r="AL3182" s="45" t="e">
        <f t="shared" si="65"/>
        <v>#NUM!</v>
      </c>
    </row>
    <row r="3183" spans="30:38" x14ac:dyDescent="0.2">
      <c r="AD3183" s="122" t="s">
        <v>88</v>
      </c>
      <c r="AE3183" s="40">
        <f>_xll.qlInterestRateIndexFixingDate($AA$21,AF3183)</f>
        <v>61718</v>
      </c>
      <c r="AF3183" s="40">
        <f>_xll.qlCalendarAdvance(calendar,$AF3182,AD3183,,,trigger)</f>
        <v>61724</v>
      </c>
      <c r="AG3183" s="40">
        <f>_xll.qlInterestRateIndexMaturity($AA$21,AF3183,)</f>
        <v>61814</v>
      </c>
      <c r="AH3183" s="43" t="e">
        <f>_xll.qlTenorBasisValue(TenorBasis3M,AF3183,_xll.ohTrigger(trigger,$AA$36))</f>
        <v>#NUM!</v>
      </c>
      <c r="AI3183" s="90" t="e">
        <f>_xll.qlTenorBasisForwardRate(TenorBasis3M,AF3183,_xll.ohTrigger(trigger,$AA$36))</f>
        <v>#NUM!</v>
      </c>
      <c r="AJ3183" s="90">
        <f>_xll.qlIndexFixing($AA$21,$AE3183,TRUE,_xll.ohTrigger(trigger))</f>
        <v>1.2997338568197847E-2</v>
      </c>
      <c r="AK3183" s="43" t="e">
        <f>_xll.qlIndexFixing($AA$6,$AE3183,TRUE,trigger)</f>
        <v>#NUM!</v>
      </c>
      <c r="AL3183" s="45" t="e">
        <f t="shared" si="65"/>
        <v>#NUM!</v>
      </c>
    </row>
    <row r="3184" spans="30:38" x14ac:dyDescent="0.2">
      <c r="AD3184" s="122" t="s">
        <v>88</v>
      </c>
      <c r="AE3184" s="40">
        <f>_xll.qlInterestRateIndexFixingDate($AA$21,AF3184)</f>
        <v>61728</v>
      </c>
      <c r="AF3184" s="40">
        <f>_xll.qlCalendarAdvance(calendar,$AF3183,AD3184,,,trigger)</f>
        <v>61731</v>
      </c>
      <c r="AG3184" s="40">
        <f>_xll.qlInterestRateIndexMaturity($AA$21,AF3184,)</f>
        <v>61821</v>
      </c>
      <c r="AH3184" s="43" t="e">
        <f>_xll.qlTenorBasisValue(TenorBasis3M,AF3184,_xll.ohTrigger(trigger,$AA$36))</f>
        <v>#NUM!</v>
      </c>
      <c r="AI3184" s="90" t="e">
        <f>_xll.qlTenorBasisForwardRate(TenorBasis3M,AF3184,_xll.ohTrigger(trigger,$AA$36))</f>
        <v>#NUM!</v>
      </c>
      <c r="AJ3184" s="90">
        <f>_xll.qlIndexFixing($AA$21,$AE3184,TRUE,_xll.ohTrigger(trigger))</f>
        <v>1.3001991662658696E-2</v>
      </c>
      <c r="AK3184" s="43" t="e">
        <f>_xll.qlIndexFixing($AA$6,$AE3184,TRUE,trigger)</f>
        <v>#NUM!</v>
      </c>
      <c r="AL3184" s="45" t="e">
        <f t="shared" si="65"/>
        <v>#NUM!</v>
      </c>
    </row>
    <row r="3185" spans="30:38" x14ac:dyDescent="0.2">
      <c r="AD3185" s="122" t="s">
        <v>88</v>
      </c>
      <c r="AE3185" s="40">
        <f>_xll.qlInterestRateIndexFixingDate($AA$21,AF3185)</f>
        <v>61736</v>
      </c>
      <c r="AF3185" s="40">
        <f>_xll.qlCalendarAdvance(calendar,$AF3184,AD3185,,,trigger)</f>
        <v>61738</v>
      </c>
      <c r="AG3185" s="40">
        <f>_xll.qlInterestRateIndexMaturity($AA$21,AF3185,)</f>
        <v>61828</v>
      </c>
      <c r="AH3185" s="43" t="e">
        <f>_xll.qlTenorBasisValue(TenorBasis3M,AF3185,_xll.ohTrigger(trigger,$AA$36))</f>
        <v>#NUM!</v>
      </c>
      <c r="AI3185" s="90" t="e">
        <f>_xll.qlTenorBasisForwardRate(TenorBasis3M,AF3185,_xll.ohTrigger(trigger,$AA$36))</f>
        <v>#NUM!</v>
      </c>
      <c r="AJ3185" s="90">
        <f>_xll.qlIndexFixing($AA$21,$AE3185,TRUE,_xll.ohTrigger(trigger))</f>
        <v>1.3006631311466954E-2</v>
      </c>
      <c r="AK3185" s="43" t="e">
        <f>_xll.qlIndexFixing($AA$6,$AE3185,TRUE,trigger)</f>
        <v>#NUM!</v>
      </c>
      <c r="AL3185" s="45" t="e">
        <f t="shared" si="65"/>
        <v>#NUM!</v>
      </c>
    </row>
    <row r="3186" spans="30:38" x14ac:dyDescent="0.2">
      <c r="AD3186" s="122" t="s">
        <v>88</v>
      </c>
      <c r="AE3186" s="40">
        <f>_xll.qlInterestRateIndexFixingDate($AA$21,AF3186)</f>
        <v>61743</v>
      </c>
      <c r="AF3186" s="40">
        <f>_xll.qlCalendarAdvance(calendar,$AF3185,AD3186,,,trigger)</f>
        <v>61745</v>
      </c>
      <c r="AG3186" s="40">
        <f>_xll.qlInterestRateIndexMaturity($AA$21,AF3186,)</f>
        <v>61835</v>
      </c>
      <c r="AH3186" s="43" t="e">
        <f>_xll.qlTenorBasisValue(TenorBasis3M,AF3186,_xll.ohTrigger(trigger,$AA$36))</f>
        <v>#NUM!</v>
      </c>
      <c r="AI3186" s="90" t="e">
        <f>_xll.qlTenorBasisForwardRate(TenorBasis3M,AF3186,_xll.ohTrigger(trigger,$AA$36))</f>
        <v>#NUM!</v>
      </c>
      <c r="AJ3186" s="90">
        <f>_xll.qlIndexFixing($AA$21,$AE3186,TRUE,_xll.ohTrigger(trigger))</f>
        <v>1.3011257514572883E-2</v>
      </c>
      <c r="AK3186" s="43" t="e">
        <f>_xll.qlIndexFixing($AA$6,$AE3186,TRUE,trigger)</f>
        <v>#NUM!</v>
      </c>
      <c r="AL3186" s="45" t="e">
        <f t="shared" si="65"/>
        <v>#NUM!</v>
      </c>
    </row>
    <row r="3187" spans="30:38" x14ac:dyDescent="0.2">
      <c r="AD3187" s="122" t="s">
        <v>88</v>
      </c>
      <c r="AE3187" s="40">
        <f>_xll.qlInterestRateIndexFixingDate($AA$21,AF3187)</f>
        <v>61750</v>
      </c>
      <c r="AF3187" s="40">
        <f>_xll.qlCalendarAdvance(calendar,$AF3186,AD3187,,,trigger)</f>
        <v>61752</v>
      </c>
      <c r="AG3187" s="40">
        <f>_xll.qlInterestRateIndexMaturity($AA$21,AF3187,)</f>
        <v>61842</v>
      </c>
      <c r="AH3187" s="43" t="e">
        <f>_xll.qlTenorBasisValue(TenorBasis3M,AF3187,_xll.ohTrigger(trigger,$AA$36))</f>
        <v>#NUM!</v>
      </c>
      <c r="AI3187" s="90" t="e">
        <f>_xll.qlTenorBasisForwardRate(TenorBasis3M,AF3187,_xll.ohTrigger(trigger,$AA$36))</f>
        <v>#NUM!</v>
      </c>
      <c r="AJ3187" s="90">
        <f>_xll.qlIndexFixing($AA$21,$AE3187,TRUE,_xll.ohTrigger(trigger))</f>
        <v>1.3015870271932073E-2</v>
      </c>
      <c r="AK3187" s="43" t="e">
        <f>_xll.qlIndexFixing($AA$6,$AE3187,TRUE,trigger)</f>
        <v>#NUM!</v>
      </c>
      <c r="AL3187" s="45" t="e">
        <f t="shared" si="65"/>
        <v>#NUM!</v>
      </c>
    </row>
    <row r="3188" spans="30:38" x14ac:dyDescent="0.2">
      <c r="AD3188" s="122" t="s">
        <v>88</v>
      </c>
      <c r="AE3188" s="40">
        <f>_xll.qlInterestRateIndexFixingDate($AA$21,AF3188)</f>
        <v>61757</v>
      </c>
      <c r="AF3188" s="40">
        <f>_xll.qlCalendarAdvance(calendar,$AF3187,AD3188,,,trigger)</f>
        <v>61759</v>
      </c>
      <c r="AG3188" s="40">
        <f>_xll.qlInterestRateIndexMaturity($AA$21,AF3188,)</f>
        <v>61848</v>
      </c>
      <c r="AH3188" s="43" t="e">
        <f>_xll.qlTenorBasisValue(TenorBasis3M,AF3188,_xll.ohTrigger(trigger,$AA$36))</f>
        <v>#NUM!</v>
      </c>
      <c r="AI3188" s="90" t="e">
        <f>_xll.qlTenorBasisForwardRate(TenorBasis3M,AF3188,_xll.ohTrigger(trigger,$AA$36))</f>
        <v>#NUM!</v>
      </c>
      <c r="AJ3188" s="90">
        <f>_xll.qlIndexFixing($AA$21,$AE3188,TRUE,_xll.ohTrigger(trigger))</f>
        <v>1.3019908362242184E-2</v>
      </c>
      <c r="AK3188" s="43" t="e">
        <f>_xll.qlIndexFixing($AA$6,$AE3188,TRUE,trigger)</f>
        <v>#NUM!</v>
      </c>
      <c r="AL3188" s="45" t="e">
        <f t="shared" si="65"/>
        <v>#NUM!</v>
      </c>
    </row>
    <row r="3189" spans="30:38" x14ac:dyDescent="0.2">
      <c r="AD3189" s="122" t="s">
        <v>88</v>
      </c>
      <c r="AE3189" s="40">
        <f>_xll.qlInterestRateIndexFixingDate($AA$21,AF3189)</f>
        <v>61764</v>
      </c>
      <c r="AF3189" s="40">
        <f>_xll.qlCalendarAdvance(calendar,$AF3188,AD3189,,,trigger)</f>
        <v>61766</v>
      </c>
      <c r="AG3189" s="40">
        <f>_xll.qlInterestRateIndexMaturity($AA$21,AF3189,)</f>
        <v>61855</v>
      </c>
      <c r="AH3189" s="43" t="e">
        <f>_xll.qlTenorBasisValue(TenorBasis3M,AF3189,_xll.ohTrigger(trigger,$AA$36))</f>
        <v>#NUM!</v>
      </c>
      <c r="AI3189" s="90" t="e">
        <f>_xll.qlTenorBasisForwardRate(TenorBasis3M,AF3189,_xll.ohTrigger(trigger,$AA$36))</f>
        <v>#NUM!</v>
      </c>
      <c r="AJ3189" s="90">
        <f>_xll.qlIndexFixing($AA$21,$AE3189,TRUE,_xll.ohTrigger(trigger))</f>
        <v>1.3024495022738088E-2</v>
      </c>
      <c r="AK3189" s="43" t="e">
        <f>_xll.qlIndexFixing($AA$6,$AE3189,TRUE,trigger)</f>
        <v>#NUM!</v>
      </c>
      <c r="AL3189" s="45" t="e">
        <f t="shared" si="65"/>
        <v>#NUM!</v>
      </c>
    </row>
    <row r="3190" spans="30:38" x14ac:dyDescent="0.2">
      <c r="AD3190" s="122" t="s">
        <v>88</v>
      </c>
      <c r="AE3190" s="40">
        <f>_xll.qlInterestRateIndexFixingDate($AA$21,AF3190)</f>
        <v>61771</v>
      </c>
      <c r="AF3190" s="40">
        <f>_xll.qlCalendarAdvance(calendar,$AF3189,AD3190,,,trigger)</f>
        <v>61773</v>
      </c>
      <c r="AG3190" s="40">
        <f>_xll.qlInterestRateIndexMaturity($AA$21,AF3190,)</f>
        <v>61862</v>
      </c>
      <c r="AH3190" s="43" t="e">
        <f>_xll.qlTenorBasisValue(TenorBasis3M,AF3190,_xll.ohTrigger(trigger,$AA$36))</f>
        <v>#NUM!</v>
      </c>
      <c r="AI3190" s="90" t="e">
        <f>_xll.qlTenorBasisForwardRate(TenorBasis3M,AF3190,_xll.ohTrigger(trigger,$AA$36))</f>
        <v>#NUM!</v>
      </c>
      <c r="AJ3190" s="90">
        <f>_xll.qlIndexFixing($AA$21,$AE3190,TRUE,_xll.ohTrigger(trigger))</f>
        <v>1.3029068237778007E-2</v>
      </c>
      <c r="AK3190" s="43" t="e">
        <f>_xll.qlIndexFixing($AA$6,$AE3190,TRUE,trigger)</f>
        <v>#NUM!</v>
      </c>
      <c r="AL3190" s="45" t="e">
        <f t="shared" si="65"/>
        <v>#NUM!</v>
      </c>
    </row>
    <row r="3191" spans="30:38" x14ac:dyDescent="0.2">
      <c r="AD3191" s="122" t="s">
        <v>88</v>
      </c>
      <c r="AE3191" s="40">
        <f>_xll.qlInterestRateIndexFixingDate($AA$21,AF3191)</f>
        <v>61778</v>
      </c>
      <c r="AF3191" s="40">
        <f>_xll.qlCalendarAdvance(calendar,$AF3190,AD3191,,,trigger)</f>
        <v>61780</v>
      </c>
      <c r="AG3191" s="40">
        <f>_xll.qlInterestRateIndexMaturity($AA$21,AF3191,)</f>
        <v>61869</v>
      </c>
      <c r="AH3191" s="43" t="e">
        <f>_xll.qlTenorBasisValue(TenorBasis3M,AF3191,_xll.ohTrigger(trigger,$AA$36))</f>
        <v>#NUM!</v>
      </c>
      <c r="AI3191" s="90" t="e">
        <f>_xll.qlTenorBasisForwardRate(TenorBasis3M,AF3191,_xll.ohTrigger(trigger,$AA$36))</f>
        <v>#NUM!</v>
      </c>
      <c r="AJ3191" s="90">
        <f>_xll.qlIndexFixing($AA$21,$AE3191,TRUE,_xll.ohTrigger(trigger))</f>
        <v>1.3033628007316134E-2</v>
      </c>
      <c r="AK3191" s="43" t="e">
        <f>_xll.qlIndexFixing($AA$6,$AE3191,TRUE,trigger)</f>
        <v>#NUM!</v>
      </c>
      <c r="AL3191" s="45" t="e">
        <f t="shared" si="65"/>
        <v>#NUM!</v>
      </c>
    </row>
    <row r="3192" spans="30:38" x14ac:dyDescent="0.2">
      <c r="AD3192" s="122" t="s">
        <v>88</v>
      </c>
      <c r="AE3192" s="40">
        <f>_xll.qlInterestRateIndexFixingDate($AA$21,AF3192)</f>
        <v>61785</v>
      </c>
      <c r="AF3192" s="40">
        <f>_xll.qlCalendarAdvance(calendar,$AF3191,AD3192,,,trigger)</f>
        <v>61787</v>
      </c>
      <c r="AG3192" s="40">
        <f>_xll.qlInterestRateIndexMaturity($AA$21,AF3192,)</f>
        <v>61879</v>
      </c>
      <c r="AH3192" s="43" t="e">
        <f>_xll.qlTenorBasisValue(TenorBasis3M,AF3192,_xll.ohTrigger(trigger,$AA$36))</f>
        <v>#NUM!</v>
      </c>
      <c r="AI3192" s="90" t="e">
        <f>_xll.qlTenorBasisForwardRate(TenorBasis3M,AF3192,_xll.ohTrigger(trigger,$AA$36))</f>
        <v>#NUM!</v>
      </c>
      <c r="AJ3192" s="90">
        <f>_xll.qlIndexFixing($AA$21,$AE3192,TRUE,_xll.ohTrigger(trigger))</f>
        <v>1.3039848262547938E-2</v>
      </c>
      <c r="AK3192" s="43" t="e">
        <f>_xll.qlIndexFixing($AA$6,$AE3192,TRUE,trigger)</f>
        <v>#NUM!</v>
      </c>
      <c r="AL3192" s="45" t="e">
        <f t="shared" si="65"/>
        <v>#NUM!</v>
      </c>
    </row>
    <row r="3193" spans="30:38" x14ac:dyDescent="0.2">
      <c r="AD3193" s="122" t="s">
        <v>88</v>
      </c>
      <c r="AE3193" s="40">
        <f>_xll.qlInterestRateIndexFixingDate($AA$21,AF3193)</f>
        <v>61792</v>
      </c>
      <c r="AF3193" s="40">
        <f>_xll.qlCalendarAdvance(calendar,$AF3192,AD3193,,,trigger)</f>
        <v>61794</v>
      </c>
      <c r="AG3193" s="40">
        <f>_xll.qlInterestRateIndexMaturity($AA$21,AF3193,)</f>
        <v>61886</v>
      </c>
      <c r="AH3193" s="43" t="e">
        <f>_xll.qlTenorBasisValue(TenorBasis3M,AF3193,_xll.ohTrigger(trigger,$AA$36))</f>
        <v>#NUM!</v>
      </c>
      <c r="AI3193" s="90" t="e">
        <f>_xll.qlTenorBasisForwardRate(TenorBasis3M,AF3193,_xll.ohTrigger(trigger,$AA$36))</f>
        <v>#NUM!</v>
      </c>
      <c r="AJ3193" s="90">
        <f>_xll.qlIndexFixing($AA$21,$AE3193,TRUE,_xll.ohTrigger(trigger))</f>
        <v>1.3044378751284277E-2</v>
      </c>
      <c r="AK3193" s="43" t="e">
        <f>_xll.qlIndexFixing($AA$6,$AE3193,TRUE,trigger)</f>
        <v>#NUM!</v>
      </c>
      <c r="AL3193" s="45" t="e">
        <f t="shared" si="65"/>
        <v>#NUM!</v>
      </c>
    </row>
    <row r="3194" spans="30:38" x14ac:dyDescent="0.2">
      <c r="AD3194" s="122" t="s">
        <v>88</v>
      </c>
      <c r="AE3194" s="40">
        <f>_xll.qlInterestRateIndexFixingDate($AA$21,AF3194)</f>
        <v>61799</v>
      </c>
      <c r="AF3194" s="40">
        <f>_xll.qlCalendarAdvance(calendar,$AF3193,AD3194,,,trigger)</f>
        <v>61801</v>
      </c>
      <c r="AG3194" s="40">
        <f>_xll.qlInterestRateIndexMaturity($AA$21,AF3194,)</f>
        <v>61893</v>
      </c>
      <c r="AH3194" s="43" t="e">
        <f>_xll.qlTenorBasisValue(TenorBasis3M,AF3194,_xll.ohTrigger(trigger,$AA$36))</f>
        <v>#NUM!</v>
      </c>
      <c r="AI3194" s="90" t="e">
        <f>_xll.qlTenorBasisForwardRate(TenorBasis3M,AF3194,_xll.ohTrigger(trigger,$AA$36))</f>
        <v>#NUM!</v>
      </c>
      <c r="AJ3194" s="90">
        <f>_xll.qlIndexFixing($AA$21,$AE3194,TRUE,_xll.ohTrigger(trigger))</f>
        <v>1.3048895793084877E-2</v>
      </c>
      <c r="AK3194" s="43" t="e">
        <f>_xll.qlIndexFixing($AA$6,$AE3194,TRUE,trigger)</f>
        <v>#NUM!</v>
      </c>
      <c r="AL3194" s="45" t="e">
        <f t="shared" si="65"/>
        <v>#NUM!</v>
      </c>
    </row>
    <row r="3195" spans="30:38" x14ac:dyDescent="0.2">
      <c r="AD3195" s="122" t="s">
        <v>88</v>
      </c>
      <c r="AE3195" s="40">
        <f>_xll.qlInterestRateIndexFixingDate($AA$21,AF3195)</f>
        <v>61806</v>
      </c>
      <c r="AF3195" s="40">
        <f>_xll.qlCalendarAdvance(calendar,$AF3194,AD3195,,,trigger)</f>
        <v>61808</v>
      </c>
      <c r="AG3195" s="40">
        <f>_xll.qlInterestRateIndexMaturity($AA$21,AF3195,)</f>
        <v>61900</v>
      </c>
      <c r="AH3195" s="43" t="e">
        <f>_xll.qlTenorBasisValue(TenorBasis3M,AF3195,_xll.ohTrigger(trigger,$AA$36))</f>
        <v>#NUM!</v>
      </c>
      <c r="AI3195" s="90" t="e">
        <f>_xll.qlTenorBasisForwardRate(TenorBasis3M,AF3195,_xll.ohTrigger(trigger,$AA$36))</f>
        <v>#NUM!</v>
      </c>
      <c r="AJ3195" s="90">
        <f>_xll.qlIndexFixing($AA$21,$AE3195,TRUE,_xll.ohTrigger(trigger))</f>
        <v>1.3053399387904556E-2</v>
      </c>
      <c r="AK3195" s="43" t="e">
        <f>_xll.qlIndexFixing($AA$6,$AE3195,TRUE,trigger)</f>
        <v>#NUM!</v>
      </c>
      <c r="AL3195" s="45" t="e">
        <f t="shared" si="65"/>
        <v>#NUM!</v>
      </c>
    </row>
    <row r="3196" spans="30:38" x14ac:dyDescent="0.2">
      <c r="AD3196" s="122" t="s">
        <v>88</v>
      </c>
      <c r="AE3196" s="40">
        <f>_xll.qlInterestRateIndexFixingDate($AA$21,AF3196)</f>
        <v>61813</v>
      </c>
      <c r="AF3196" s="40">
        <f>_xll.qlCalendarAdvance(calendar,$AF3195,AD3196,,,trigger)</f>
        <v>61815</v>
      </c>
      <c r="AG3196" s="40">
        <f>_xll.qlInterestRateIndexMaturity($AA$21,AF3196,)</f>
        <v>61907</v>
      </c>
      <c r="AH3196" s="43" t="e">
        <f>_xll.qlTenorBasisValue(TenorBasis3M,AF3196,_xll.ohTrigger(trigger,$AA$36))</f>
        <v>#NUM!</v>
      </c>
      <c r="AI3196" s="90" t="e">
        <f>_xll.qlTenorBasisForwardRate(TenorBasis3M,AF3196,_xll.ohTrigger(trigger,$AA$36))</f>
        <v>#NUM!</v>
      </c>
      <c r="AJ3196" s="90">
        <f>_xll.qlIndexFixing($AA$21,$AE3196,TRUE,_xll.ohTrigger(trigger))</f>
        <v>1.3057889535692922E-2</v>
      </c>
      <c r="AK3196" s="43" t="e">
        <f>_xll.qlIndexFixing($AA$6,$AE3196,TRUE,trigger)</f>
        <v>#NUM!</v>
      </c>
      <c r="AL3196" s="45" t="e">
        <f t="shared" si="65"/>
        <v>#NUM!</v>
      </c>
    </row>
    <row r="3197" spans="30:38" x14ac:dyDescent="0.2">
      <c r="AD3197" s="122" t="s">
        <v>88</v>
      </c>
      <c r="AE3197" s="40">
        <f>_xll.qlInterestRateIndexFixingDate($AA$21,AF3197)</f>
        <v>61820</v>
      </c>
      <c r="AF3197" s="40">
        <f>_xll.qlCalendarAdvance(calendar,$AF3196,AD3197,,,trigger)</f>
        <v>61822</v>
      </c>
      <c r="AG3197" s="40">
        <f>_xll.qlInterestRateIndexMaturity($AA$21,AF3197,)</f>
        <v>61913</v>
      </c>
      <c r="AH3197" s="43" t="e">
        <f>_xll.qlTenorBasisValue(TenorBasis3M,AF3197,_xll.ohTrigger(trigger,$AA$36))</f>
        <v>#NUM!</v>
      </c>
      <c r="AI3197" s="90" t="e">
        <f>_xll.qlTenorBasisForwardRate(TenorBasis3M,AF3197,_xll.ohTrigger(trigger,$AA$36))</f>
        <v>#NUM!</v>
      </c>
      <c r="AJ3197" s="90">
        <f>_xll.qlIndexFixing($AA$21,$AE3197,TRUE,_xll.ohTrigger(trigger))</f>
        <v>1.306181230921391E-2</v>
      </c>
      <c r="AK3197" s="43" t="e">
        <f>_xll.qlIndexFixing($AA$6,$AE3197,TRUE,trigger)</f>
        <v>#NUM!</v>
      </c>
      <c r="AL3197" s="45" t="e">
        <f t="shared" si="65"/>
        <v>#NUM!</v>
      </c>
    </row>
    <row r="3198" spans="30:38" x14ac:dyDescent="0.2">
      <c r="AD3198" s="122" t="s">
        <v>88</v>
      </c>
      <c r="AE3198" s="40">
        <f>_xll.qlInterestRateIndexFixingDate($AA$21,AF3198)</f>
        <v>61827</v>
      </c>
      <c r="AF3198" s="40">
        <f>_xll.qlCalendarAdvance(calendar,$AF3197,AD3198,,,trigger)</f>
        <v>61829</v>
      </c>
      <c r="AG3198" s="40">
        <f>_xll.qlInterestRateIndexMaturity($AA$21,AF3198,)</f>
        <v>61920</v>
      </c>
      <c r="AH3198" s="43" t="e">
        <f>_xll.qlTenorBasisValue(TenorBasis3M,AF3198,_xll.ohTrigger(trigger,$AA$36))</f>
        <v>#NUM!</v>
      </c>
      <c r="AI3198" s="90" t="e">
        <f>_xll.qlTenorBasisForwardRate(TenorBasis3M,AF3198,_xll.ohTrigger(trigger,$AA$36))</f>
        <v>#NUM!</v>
      </c>
      <c r="AJ3198" s="90">
        <f>_xll.qlIndexFixing($AA$21,$AE3198,TRUE,_xll.ohTrigger(trigger))</f>
        <v>1.3066276361589135E-2</v>
      </c>
      <c r="AK3198" s="43" t="e">
        <f>_xll.qlIndexFixing($AA$6,$AE3198,TRUE,trigger)</f>
        <v>#NUM!</v>
      </c>
      <c r="AL3198" s="45" t="e">
        <f t="shared" si="65"/>
        <v>#NUM!</v>
      </c>
    </row>
    <row r="3199" spans="30:38" x14ac:dyDescent="0.2">
      <c r="AD3199" s="122" t="s">
        <v>88</v>
      </c>
      <c r="AE3199" s="40">
        <f>_xll.qlInterestRateIndexFixingDate($AA$21,AF3199)</f>
        <v>61834</v>
      </c>
      <c r="AF3199" s="40">
        <f>_xll.qlCalendarAdvance(calendar,$AF3198,AD3199,,,trigger)</f>
        <v>61836</v>
      </c>
      <c r="AG3199" s="40">
        <f>_xll.qlInterestRateIndexMaturity($AA$21,AF3199,)</f>
        <v>61927</v>
      </c>
      <c r="AH3199" s="43" t="e">
        <f>_xll.qlTenorBasisValue(TenorBasis3M,AF3199,_xll.ohTrigger(trigger,$AA$36))</f>
        <v>#NUM!</v>
      </c>
      <c r="AI3199" s="90" t="e">
        <f>_xll.qlTenorBasisForwardRate(TenorBasis3M,AF3199,_xll.ohTrigger(trigger,$AA$36))</f>
        <v>#NUM!</v>
      </c>
      <c r="AJ3199" s="90">
        <f>_xll.qlIndexFixing($AA$21,$AE3199,TRUE,_xll.ohTrigger(trigger))</f>
        <v>1.3070726967233159E-2</v>
      </c>
      <c r="AK3199" s="43" t="e">
        <f>_xll.qlIndexFixing($AA$6,$AE3199,TRUE,trigger)</f>
        <v>#NUM!</v>
      </c>
      <c r="AL3199" s="45" t="e">
        <f t="shared" si="65"/>
        <v>#NUM!</v>
      </c>
    </row>
    <row r="3200" spans="30:38" x14ac:dyDescent="0.2">
      <c r="AD3200" s="122" t="s">
        <v>88</v>
      </c>
      <c r="AE3200" s="40">
        <f>_xll.qlInterestRateIndexFixingDate($AA$21,AF3200)</f>
        <v>61841</v>
      </c>
      <c r="AF3200" s="40">
        <f>_xll.qlCalendarAdvance(calendar,$AF3199,AD3200,,,trigger)</f>
        <v>61843</v>
      </c>
      <c r="AG3200" s="40">
        <f>_xll.qlInterestRateIndexMaturity($AA$21,AF3200,)</f>
        <v>61934</v>
      </c>
      <c r="AH3200" s="43" t="e">
        <f>_xll.qlTenorBasisValue(TenorBasis3M,AF3200,_xll.ohTrigger(trigger,$AA$36))</f>
        <v>#NUM!</v>
      </c>
      <c r="AI3200" s="90" t="e">
        <f>_xll.qlTenorBasisForwardRate(TenorBasis3M,AF3200,_xll.ohTrigger(trigger,$AA$36))</f>
        <v>#NUM!</v>
      </c>
      <c r="AJ3200" s="90">
        <f>_xll.qlIndexFixing($AA$21,$AE3200,TRUE,_xll.ohTrigger(trigger))</f>
        <v>1.3075164126101184E-2</v>
      </c>
      <c r="AK3200" s="43" t="e">
        <f>_xll.qlIndexFixing($AA$6,$AE3200,TRUE,trigger)</f>
        <v>#NUM!</v>
      </c>
      <c r="AL3200" s="45" t="e">
        <f t="shared" si="65"/>
        <v>#NUM!</v>
      </c>
    </row>
    <row r="3201" spans="30:38" x14ac:dyDescent="0.2">
      <c r="AD3201" s="122" t="s">
        <v>88</v>
      </c>
      <c r="AE3201" s="40">
        <f>_xll.qlInterestRateIndexFixingDate($AA$21,AF3201)</f>
        <v>61847</v>
      </c>
      <c r="AF3201" s="40">
        <f>_xll.qlCalendarAdvance(calendar,$AF3200,AD3201,,,trigger)</f>
        <v>61850</v>
      </c>
      <c r="AG3201" s="40">
        <f>_xll.qlInterestRateIndexMaturity($AA$21,AF3201,)</f>
        <v>61942</v>
      </c>
      <c r="AH3201" s="43" t="e">
        <f>_xll.qlTenorBasisValue(TenorBasis3M,AF3201,_xll.ohTrigger(trigger,$AA$36))</f>
        <v>#NUM!</v>
      </c>
      <c r="AI3201" s="90" t="e">
        <f>_xll.qlTenorBasisForwardRate(TenorBasis3M,AF3201,_xll.ohTrigger(trigger,$AA$36))</f>
        <v>#NUM!</v>
      </c>
      <c r="AJ3201" s="90">
        <f>_xll.qlIndexFixing($AA$21,$AE3201,TRUE,_xll.ohTrigger(trigger))</f>
        <v>1.3080138567604541E-2</v>
      </c>
      <c r="AK3201" s="43" t="e">
        <f>_xll.qlIndexFixing($AA$6,$AE3201,TRUE,trigger)</f>
        <v>#NUM!</v>
      </c>
      <c r="AL3201" s="45" t="e">
        <f t="shared" si="65"/>
        <v>#NUM!</v>
      </c>
    </row>
    <row r="3202" spans="30:38" x14ac:dyDescent="0.2">
      <c r="AD3202" s="122" t="s">
        <v>88</v>
      </c>
      <c r="AE3202" s="40">
        <f>_xll.qlInterestRateIndexFixingDate($AA$21,AF3202)</f>
        <v>61855</v>
      </c>
      <c r="AF3202" s="40">
        <f>_xll.qlCalendarAdvance(calendar,$AF3201,AD3202,,,trigger)</f>
        <v>61857</v>
      </c>
      <c r="AG3202" s="40">
        <f>_xll.qlInterestRateIndexMaturity($AA$21,AF3202,)</f>
        <v>61949</v>
      </c>
      <c r="AH3202" s="43" t="e">
        <f>_xll.qlTenorBasisValue(TenorBasis3M,AF3202,_xll.ohTrigger(trigger,$AA$36))</f>
        <v>#NUM!</v>
      </c>
      <c r="AI3202" s="90" t="e">
        <f>_xll.qlTenorBasisForwardRate(TenorBasis3M,AF3202,_xll.ohTrigger(trigger,$AA$36))</f>
        <v>#NUM!</v>
      </c>
      <c r="AJ3202" s="90">
        <f>_xll.qlIndexFixing($AA$21,$AE3202,TRUE,_xll.ohTrigger(trigger))</f>
        <v>1.308454803225882E-2</v>
      </c>
      <c r="AK3202" s="43" t="e">
        <f>_xll.qlIndexFixing($AA$6,$AE3202,TRUE,trigger)</f>
        <v>#NUM!</v>
      </c>
      <c r="AL3202" s="45" t="e">
        <f t="shared" si="65"/>
        <v>#NUM!</v>
      </c>
    </row>
    <row r="3203" spans="30:38" x14ac:dyDescent="0.2">
      <c r="AD3203" s="122" t="s">
        <v>88</v>
      </c>
      <c r="AE3203" s="40">
        <f>_xll.qlInterestRateIndexFixingDate($AA$21,AF3203)</f>
        <v>61862</v>
      </c>
      <c r="AF3203" s="40">
        <f>_xll.qlCalendarAdvance(calendar,$AF3202,AD3203,,,trigger)</f>
        <v>61864</v>
      </c>
      <c r="AG3203" s="40">
        <f>_xll.qlInterestRateIndexMaturity($AA$21,AF3203,)</f>
        <v>61956</v>
      </c>
      <c r="AH3203" s="43" t="e">
        <f>_xll.qlTenorBasisValue(TenorBasis3M,AF3203,_xll.ohTrigger(trigger,$AA$36))</f>
        <v>#NUM!</v>
      </c>
      <c r="AI3203" s="90" t="e">
        <f>_xll.qlTenorBasisForwardRate(TenorBasis3M,AF3203,_xll.ohTrigger(trigger,$AA$36))</f>
        <v>#NUM!</v>
      </c>
      <c r="AJ3203" s="90">
        <f>_xll.qlIndexFixing($AA$21,$AE3203,TRUE,_xll.ohTrigger(trigger))</f>
        <v>1.3088944049565515E-2</v>
      </c>
      <c r="AK3203" s="43" t="e">
        <f>_xll.qlIndexFixing($AA$6,$AE3203,TRUE,trigger)</f>
        <v>#NUM!</v>
      </c>
      <c r="AL3203" s="45" t="e">
        <f t="shared" si="65"/>
        <v>#NUM!</v>
      </c>
    </row>
    <row r="3204" spans="30:38" x14ac:dyDescent="0.2">
      <c r="AD3204" s="122" t="s">
        <v>88</v>
      </c>
      <c r="AE3204" s="40">
        <f>_xll.qlInterestRateIndexFixingDate($AA$21,AF3204)</f>
        <v>61869</v>
      </c>
      <c r="AF3204" s="40">
        <f>_xll.qlCalendarAdvance(calendar,$AF3203,AD3204,,,trigger)</f>
        <v>61871</v>
      </c>
      <c r="AG3204" s="40">
        <f>_xll.qlInterestRateIndexMaturity($AA$21,AF3204,)</f>
        <v>61963</v>
      </c>
      <c r="AH3204" s="43" t="e">
        <f>_xll.qlTenorBasisValue(TenorBasis3M,AF3204,_xll.ohTrigger(trigger,$AA$36))</f>
        <v>#NUM!</v>
      </c>
      <c r="AI3204" s="90" t="e">
        <f>_xll.qlTenorBasisForwardRate(TenorBasis3M,AF3204,_xll.ohTrigger(trigger,$AA$36))</f>
        <v>#NUM!</v>
      </c>
      <c r="AJ3204" s="90">
        <f>_xll.qlIndexFixing($AA$21,$AE3204,TRUE,_xll.ohTrigger(trigger))</f>
        <v>1.309332661947684E-2</v>
      </c>
      <c r="AK3204" s="43" t="e">
        <f>_xll.qlIndexFixing($AA$6,$AE3204,TRUE,trigger)</f>
        <v>#NUM!</v>
      </c>
      <c r="AL3204" s="45" t="e">
        <f t="shared" ref="AL3204:AL3267" si="66">(AJ3204-AK3204)*10000</f>
        <v>#NUM!</v>
      </c>
    </row>
    <row r="3205" spans="30:38" x14ac:dyDescent="0.2">
      <c r="AD3205" s="122" t="s">
        <v>88</v>
      </c>
      <c r="AE3205" s="40">
        <f>_xll.qlInterestRateIndexFixingDate($AA$21,AF3205)</f>
        <v>61876</v>
      </c>
      <c r="AF3205" s="40">
        <f>_xll.qlCalendarAdvance(calendar,$AF3204,AD3205,,,trigger)</f>
        <v>61878</v>
      </c>
      <c r="AG3205" s="40">
        <f>_xll.qlInterestRateIndexMaturity($AA$21,AF3205,)</f>
        <v>61970</v>
      </c>
      <c r="AH3205" s="43" t="e">
        <f>_xll.qlTenorBasisValue(TenorBasis3M,AF3205,_xll.ohTrigger(trigger,$AA$36))</f>
        <v>#NUM!</v>
      </c>
      <c r="AI3205" s="90" t="e">
        <f>_xll.qlTenorBasisForwardRate(TenorBasis3M,AF3205,_xll.ohTrigger(trigger,$AA$36))</f>
        <v>#NUM!</v>
      </c>
      <c r="AJ3205" s="90">
        <f>_xll.qlIndexFixing($AA$21,$AE3205,TRUE,_xll.ohTrigger(trigger))</f>
        <v>1.3097695741950218E-2</v>
      </c>
      <c r="AK3205" s="43" t="e">
        <f>_xll.qlIndexFixing($AA$6,$AE3205,TRUE,trigger)</f>
        <v>#NUM!</v>
      </c>
      <c r="AL3205" s="45" t="e">
        <f t="shared" si="66"/>
        <v>#NUM!</v>
      </c>
    </row>
    <row r="3206" spans="30:38" x14ac:dyDescent="0.2">
      <c r="AD3206" s="122" t="s">
        <v>88</v>
      </c>
      <c r="AE3206" s="40">
        <f>_xll.qlInterestRateIndexFixingDate($AA$21,AF3206)</f>
        <v>61883</v>
      </c>
      <c r="AF3206" s="40">
        <f>_xll.qlCalendarAdvance(calendar,$AF3205,AD3206,,,trigger)</f>
        <v>61885</v>
      </c>
      <c r="AG3206" s="40">
        <f>_xll.qlInterestRateIndexMaturity($AA$21,AF3206,)</f>
        <v>61977</v>
      </c>
      <c r="AH3206" s="43" t="e">
        <f>_xll.qlTenorBasisValue(TenorBasis3M,AF3206,_xll.ohTrigger(trigger,$AA$36))</f>
        <v>#NUM!</v>
      </c>
      <c r="AI3206" s="90" t="e">
        <f>_xll.qlTenorBasisForwardRate(TenorBasis3M,AF3206,_xll.ohTrigger(trigger,$AA$36))</f>
        <v>#NUM!</v>
      </c>
      <c r="AJ3206" s="90">
        <f>_xll.qlIndexFixing($AA$21,$AE3206,TRUE,_xll.ohTrigger(trigger))</f>
        <v>1.310205141694047E-2</v>
      </c>
      <c r="AK3206" s="43" t="e">
        <f>_xll.qlIndexFixing($AA$6,$AE3206,TRUE,trigger)</f>
        <v>#NUM!</v>
      </c>
      <c r="AL3206" s="45" t="e">
        <f t="shared" si="66"/>
        <v>#NUM!</v>
      </c>
    </row>
    <row r="3207" spans="30:38" x14ac:dyDescent="0.2">
      <c r="AD3207" s="122" t="s">
        <v>88</v>
      </c>
      <c r="AE3207" s="40">
        <f>_xll.qlInterestRateIndexFixingDate($AA$21,AF3207)</f>
        <v>61890</v>
      </c>
      <c r="AF3207" s="40">
        <f>_xll.qlCalendarAdvance(calendar,$AF3206,AD3207,,,trigger)</f>
        <v>61892</v>
      </c>
      <c r="AG3207" s="40">
        <f>_xll.qlInterestRateIndexMaturity($AA$21,AF3207,)</f>
        <v>61984</v>
      </c>
      <c r="AH3207" s="43" t="e">
        <f>_xll.qlTenorBasisValue(TenorBasis3M,AF3207,_xll.ohTrigger(trigger,$AA$36))</f>
        <v>#NUM!</v>
      </c>
      <c r="AI3207" s="90" t="e">
        <f>_xll.qlTenorBasisForwardRate(TenorBasis3M,AF3207,_xll.ohTrigger(trigger,$AA$36))</f>
        <v>#NUM!</v>
      </c>
      <c r="AJ3207" s="90">
        <f>_xll.qlIndexFixing($AA$21,$AE3207,TRUE,_xll.ohTrigger(trigger))</f>
        <v>1.3106393644401543E-2</v>
      </c>
      <c r="AK3207" s="43" t="e">
        <f>_xll.qlIndexFixing($AA$6,$AE3207,TRUE,trigger)</f>
        <v>#NUM!</v>
      </c>
      <c r="AL3207" s="45" t="e">
        <f t="shared" si="66"/>
        <v>#NUM!</v>
      </c>
    </row>
    <row r="3208" spans="30:38" x14ac:dyDescent="0.2">
      <c r="AD3208" s="122" t="s">
        <v>88</v>
      </c>
      <c r="AE3208" s="40">
        <f>_xll.qlInterestRateIndexFixingDate($AA$21,AF3208)</f>
        <v>61897</v>
      </c>
      <c r="AF3208" s="40">
        <f>_xll.qlCalendarAdvance(calendar,$AF3207,AD3208,,,trigger)</f>
        <v>61899</v>
      </c>
      <c r="AG3208" s="40">
        <f>_xll.qlInterestRateIndexMaturity($AA$21,AF3208,)</f>
        <v>61991</v>
      </c>
      <c r="AH3208" s="43" t="e">
        <f>_xll.qlTenorBasisValue(TenorBasis3M,AF3208,_xll.ohTrigger(trigger,$AA$36))</f>
        <v>#NUM!</v>
      </c>
      <c r="AI3208" s="90" t="e">
        <f>_xll.qlTenorBasisForwardRate(TenorBasis3M,AF3208,_xll.ohTrigger(trigger,$AA$36))</f>
        <v>#NUM!</v>
      </c>
      <c r="AJ3208" s="90">
        <f>_xll.qlIndexFixing($AA$21,$AE3208,TRUE,_xll.ohTrigger(trigger))</f>
        <v>1.3110722424289128E-2</v>
      </c>
      <c r="AK3208" s="43" t="e">
        <f>_xll.qlIndexFixing($AA$6,$AE3208,TRUE,trigger)</f>
        <v>#NUM!</v>
      </c>
      <c r="AL3208" s="45" t="e">
        <f t="shared" si="66"/>
        <v>#NUM!</v>
      </c>
    </row>
    <row r="3209" spans="30:38" x14ac:dyDescent="0.2">
      <c r="AD3209" s="122" t="s">
        <v>88</v>
      </c>
      <c r="AE3209" s="40">
        <f>_xll.qlInterestRateIndexFixingDate($AA$21,AF3209)</f>
        <v>61904</v>
      </c>
      <c r="AF3209" s="40">
        <f>_xll.qlCalendarAdvance(calendar,$AF3208,AD3209,,,trigger)</f>
        <v>61906</v>
      </c>
      <c r="AG3209" s="40">
        <f>_xll.qlInterestRateIndexMaturity($AA$21,AF3209,)</f>
        <v>61998</v>
      </c>
      <c r="AH3209" s="43" t="e">
        <f>_xll.qlTenorBasisValue(TenorBasis3M,AF3209,_xll.ohTrigger(trigger,$AA$36))</f>
        <v>#NUM!</v>
      </c>
      <c r="AI3209" s="90" t="e">
        <f>_xll.qlTenorBasisForwardRate(TenorBasis3M,AF3209,_xll.ohTrigger(trigger,$AA$36))</f>
        <v>#NUM!</v>
      </c>
      <c r="AJ3209" s="90">
        <f>_xll.qlIndexFixing($AA$21,$AE3209,TRUE,_xll.ohTrigger(trigger))</f>
        <v>1.3115037756558912E-2</v>
      </c>
      <c r="AK3209" s="43" t="e">
        <f>_xll.qlIndexFixing($AA$6,$AE3209,TRUE,trigger)</f>
        <v>#NUM!</v>
      </c>
      <c r="AL3209" s="45" t="e">
        <f t="shared" si="66"/>
        <v>#NUM!</v>
      </c>
    </row>
    <row r="3210" spans="30:38" x14ac:dyDescent="0.2">
      <c r="AD3210" s="122" t="s">
        <v>88</v>
      </c>
      <c r="AE3210" s="40">
        <f>_xll.qlInterestRateIndexFixingDate($AA$21,AF3210)</f>
        <v>61911</v>
      </c>
      <c r="AF3210" s="40">
        <f>_xll.qlCalendarAdvance(calendar,$AF3209,AD3210,,,trigger)</f>
        <v>61913</v>
      </c>
      <c r="AG3210" s="40">
        <f>_xll.qlInterestRateIndexMaturity($AA$21,AF3210,)</f>
        <v>62005</v>
      </c>
      <c r="AH3210" s="43" t="e">
        <f>_xll.qlTenorBasisValue(TenorBasis3M,AF3210,_xll.ohTrigger(trigger,$AA$36))</f>
        <v>#NUM!</v>
      </c>
      <c r="AI3210" s="90" t="e">
        <f>_xll.qlTenorBasisForwardRate(TenorBasis3M,AF3210,_xll.ohTrigger(trigger,$AA$36))</f>
        <v>#NUM!</v>
      </c>
      <c r="AJ3210" s="90">
        <f>_xll.qlIndexFixing($AA$21,$AE3210,TRUE,_xll.ohTrigger(trigger))</f>
        <v>1.311933964116745E-2</v>
      </c>
      <c r="AK3210" s="43" t="e">
        <f>_xll.qlIndexFixing($AA$6,$AE3210,TRUE,trigger)</f>
        <v>#NUM!</v>
      </c>
      <c r="AL3210" s="45" t="e">
        <f t="shared" si="66"/>
        <v>#NUM!</v>
      </c>
    </row>
    <row r="3211" spans="30:38" x14ac:dyDescent="0.2">
      <c r="AD3211" s="122" t="s">
        <v>88</v>
      </c>
      <c r="AE3211" s="40">
        <f>_xll.qlInterestRateIndexFixingDate($AA$21,AF3211)</f>
        <v>61918</v>
      </c>
      <c r="AF3211" s="40">
        <f>_xll.qlCalendarAdvance(calendar,$AF3210,AD3211,,,trigger)</f>
        <v>61920</v>
      </c>
      <c r="AG3211" s="40">
        <f>_xll.qlInterestRateIndexMaturity($AA$21,AF3211,)</f>
        <v>62012</v>
      </c>
      <c r="AH3211" s="43" t="e">
        <f>_xll.qlTenorBasisValue(TenorBasis3M,AF3211,_xll.ohTrigger(trigger,$AA$36))</f>
        <v>#NUM!</v>
      </c>
      <c r="AI3211" s="90" t="e">
        <f>_xll.qlTenorBasisForwardRate(TenorBasis3M,AF3211,_xll.ohTrigger(trigger,$AA$36))</f>
        <v>#NUM!</v>
      </c>
      <c r="AJ3211" s="90">
        <f>_xll.qlIndexFixing($AA$21,$AE3211,TRUE,_xll.ohTrigger(trigger))</f>
        <v>1.312362807806869E-2</v>
      </c>
      <c r="AK3211" s="43" t="e">
        <f>_xll.qlIndexFixing($AA$6,$AE3211,TRUE,trigger)</f>
        <v>#NUM!</v>
      </c>
      <c r="AL3211" s="45" t="e">
        <f t="shared" si="66"/>
        <v>#NUM!</v>
      </c>
    </row>
    <row r="3212" spans="30:38" x14ac:dyDescent="0.2">
      <c r="AD3212" s="122" t="s">
        <v>88</v>
      </c>
      <c r="AE3212" s="40">
        <f>_xll.qlInterestRateIndexFixingDate($AA$21,AF3212)</f>
        <v>61925</v>
      </c>
      <c r="AF3212" s="40">
        <f>_xll.qlCalendarAdvance(calendar,$AF3211,AD3212,,,trigger)</f>
        <v>61927</v>
      </c>
      <c r="AG3212" s="40">
        <f>_xll.qlInterestRateIndexMaturity($AA$21,AF3212,)</f>
        <v>62019</v>
      </c>
      <c r="AH3212" s="43" t="e">
        <f>_xll.qlTenorBasisValue(TenorBasis3M,AF3212,_xll.ohTrigger(trigger,$AA$36))</f>
        <v>#NUM!</v>
      </c>
      <c r="AI3212" s="90" t="e">
        <f>_xll.qlTenorBasisForwardRate(TenorBasis3M,AF3212,_xll.ohTrigger(trigger,$AA$36))</f>
        <v>#NUM!</v>
      </c>
      <c r="AJ3212" s="90">
        <f>_xll.qlIndexFixing($AA$21,$AE3212,TRUE,_xll.ohTrigger(trigger))</f>
        <v>1.3127903067220063E-2</v>
      </c>
      <c r="AK3212" s="43" t="e">
        <f>_xll.qlIndexFixing($AA$6,$AE3212,TRUE,trigger)</f>
        <v>#NUM!</v>
      </c>
      <c r="AL3212" s="45" t="e">
        <f t="shared" si="66"/>
        <v>#NUM!</v>
      </c>
    </row>
    <row r="3213" spans="30:38" x14ac:dyDescent="0.2">
      <c r="AD3213" s="122" t="s">
        <v>88</v>
      </c>
      <c r="AE3213" s="40">
        <f>_xll.qlInterestRateIndexFixingDate($AA$21,AF3213)</f>
        <v>61932</v>
      </c>
      <c r="AF3213" s="40">
        <f>_xll.qlCalendarAdvance(calendar,$AF3212,AD3213,,,trigger)</f>
        <v>61934</v>
      </c>
      <c r="AG3213" s="40">
        <f>_xll.qlInterestRateIndexMaturity($AA$21,AF3213,)</f>
        <v>62026</v>
      </c>
      <c r="AH3213" s="43" t="e">
        <f>_xll.qlTenorBasisValue(TenorBasis3M,AF3213,_xll.ohTrigger(trigger,$AA$36))</f>
        <v>#NUM!</v>
      </c>
      <c r="AI3213" s="90" t="e">
        <f>_xll.qlTenorBasisForwardRate(TenorBasis3M,AF3213,_xll.ohTrigger(trigger,$AA$36))</f>
        <v>#NUM!</v>
      </c>
      <c r="AJ3213" s="90">
        <f>_xll.qlIndexFixing($AA$21,$AE3213,TRUE,_xll.ohTrigger(trigger))</f>
        <v>1.313216460857812E-2</v>
      </c>
      <c r="AK3213" s="43" t="e">
        <f>_xll.qlIndexFixing($AA$6,$AE3213,TRUE,trigger)</f>
        <v>#NUM!</v>
      </c>
      <c r="AL3213" s="45" t="e">
        <f t="shared" si="66"/>
        <v>#NUM!</v>
      </c>
    </row>
    <row r="3214" spans="30:38" x14ac:dyDescent="0.2">
      <c r="AD3214" s="122" t="s">
        <v>88</v>
      </c>
      <c r="AE3214" s="40">
        <f>_xll.qlInterestRateIndexFixingDate($AA$21,AF3214)</f>
        <v>61939</v>
      </c>
      <c r="AF3214" s="40">
        <f>_xll.qlCalendarAdvance(calendar,$AF3213,AD3214,,,trigger)</f>
        <v>61941</v>
      </c>
      <c r="AG3214" s="40">
        <f>_xll.qlInterestRateIndexMaturity($AA$21,AF3214,)</f>
        <v>62033</v>
      </c>
      <c r="AH3214" s="43" t="e">
        <f>_xll.qlTenorBasisValue(TenorBasis3M,AF3214,_xll.ohTrigger(trigger,$AA$36))</f>
        <v>#NUM!</v>
      </c>
      <c r="AI3214" s="90" t="e">
        <f>_xll.qlTenorBasisForwardRate(TenorBasis3M,AF3214,_xll.ohTrigger(trigger,$AA$36))</f>
        <v>#NUM!</v>
      </c>
      <c r="AJ3214" s="90">
        <f>_xll.qlIndexFixing($AA$21,$AE3214,TRUE,_xll.ohTrigger(trigger))</f>
        <v>1.3136412702097684E-2</v>
      </c>
      <c r="AK3214" s="43" t="e">
        <f>_xll.qlIndexFixing($AA$6,$AE3214,TRUE,trigger)</f>
        <v>#NUM!</v>
      </c>
      <c r="AL3214" s="45" t="e">
        <f t="shared" si="66"/>
        <v>#NUM!</v>
      </c>
    </row>
    <row r="3215" spans="30:38" x14ac:dyDescent="0.2">
      <c r="AD3215" s="122" t="s">
        <v>88</v>
      </c>
      <c r="AE3215" s="40">
        <f>_xll.qlInterestRateIndexFixingDate($AA$21,AF3215)</f>
        <v>61946</v>
      </c>
      <c r="AF3215" s="40">
        <f>_xll.qlCalendarAdvance(calendar,$AF3214,AD3215,,,trigger)</f>
        <v>61948</v>
      </c>
      <c r="AG3215" s="40">
        <f>_xll.qlInterestRateIndexMaturity($AA$21,AF3215,)</f>
        <v>62040</v>
      </c>
      <c r="AH3215" s="43" t="e">
        <f>_xll.qlTenorBasisValue(TenorBasis3M,AF3215,_xll.ohTrigger(trigger,$AA$36))</f>
        <v>#NUM!</v>
      </c>
      <c r="AI3215" s="90" t="e">
        <f>_xll.qlTenorBasisForwardRate(TenorBasis3M,AF3215,_xll.ohTrigger(trigger,$AA$36))</f>
        <v>#NUM!</v>
      </c>
      <c r="AJ3215" s="90">
        <f>_xll.qlIndexFixing($AA$21,$AE3215,TRUE,_xll.ohTrigger(trigger))</f>
        <v>1.3140647347734439E-2</v>
      </c>
      <c r="AK3215" s="43" t="e">
        <f>_xll.qlIndexFixing($AA$6,$AE3215,TRUE,trigger)</f>
        <v>#NUM!</v>
      </c>
      <c r="AL3215" s="45" t="e">
        <f t="shared" si="66"/>
        <v>#NUM!</v>
      </c>
    </row>
    <row r="3216" spans="30:38" x14ac:dyDescent="0.2">
      <c r="AD3216" s="122" t="s">
        <v>88</v>
      </c>
      <c r="AE3216" s="40">
        <f>_xll.qlInterestRateIndexFixingDate($AA$21,AF3216)</f>
        <v>61953</v>
      </c>
      <c r="AF3216" s="40">
        <f>_xll.qlCalendarAdvance(calendar,$AF3215,AD3216,,,trigger)</f>
        <v>61955</v>
      </c>
      <c r="AG3216" s="40">
        <f>_xll.qlInterestRateIndexMaturity($AA$21,AF3216,)</f>
        <v>62047</v>
      </c>
      <c r="AH3216" s="43" t="e">
        <f>_xll.qlTenorBasisValue(TenorBasis3M,AF3216,_xll.ohTrigger(trigger,$AA$36))</f>
        <v>#NUM!</v>
      </c>
      <c r="AI3216" s="90" t="e">
        <f>_xll.qlTenorBasisForwardRate(TenorBasis3M,AF3216,_xll.ohTrigger(trigger,$AA$36))</f>
        <v>#NUM!</v>
      </c>
      <c r="AJ3216" s="90">
        <f>_xll.qlIndexFixing($AA$21,$AE3216,TRUE,_xll.ohTrigger(trigger))</f>
        <v>1.314486854544755E-2</v>
      </c>
      <c r="AK3216" s="43" t="e">
        <f>_xll.qlIndexFixing($AA$6,$AE3216,TRUE,trigger)</f>
        <v>#NUM!</v>
      </c>
      <c r="AL3216" s="45" t="e">
        <f t="shared" si="66"/>
        <v>#NUM!</v>
      </c>
    </row>
    <row r="3217" spans="30:38" x14ac:dyDescent="0.2">
      <c r="AD3217" s="122" t="s">
        <v>88</v>
      </c>
      <c r="AE3217" s="40">
        <f>_xll.qlInterestRateIndexFixingDate($AA$21,AF3217)</f>
        <v>61960</v>
      </c>
      <c r="AF3217" s="40">
        <f>_xll.qlCalendarAdvance(calendar,$AF3216,AD3217,,,trigger)</f>
        <v>61962</v>
      </c>
      <c r="AG3217" s="40">
        <f>_xll.qlInterestRateIndexMaturity($AA$21,AF3217,)</f>
        <v>62054</v>
      </c>
      <c r="AH3217" s="43" t="e">
        <f>_xll.qlTenorBasisValue(TenorBasis3M,AF3217,_xll.ohTrigger(trigger,$AA$36))</f>
        <v>#NUM!</v>
      </c>
      <c r="AI3217" s="90" t="e">
        <f>_xll.qlTenorBasisForwardRate(TenorBasis3M,AF3217,_xll.ohTrigger(trigger,$AA$36))</f>
        <v>#NUM!</v>
      </c>
      <c r="AJ3217" s="90">
        <f>_xll.qlIndexFixing($AA$21,$AE3217,TRUE,_xll.ohTrigger(trigger))</f>
        <v>1.3149076295190968E-2</v>
      </c>
      <c r="AK3217" s="43" t="e">
        <f>_xll.qlIndexFixing($AA$6,$AE3217,TRUE,trigger)</f>
        <v>#NUM!</v>
      </c>
      <c r="AL3217" s="45" t="e">
        <f t="shared" si="66"/>
        <v>#NUM!</v>
      </c>
    </row>
    <row r="3218" spans="30:38" x14ac:dyDescent="0.2">
      <c r="AD3218" s="122" t="s">
        <v>88</v>
      </c>
      <c r="AE3218" s="40">
        <f>_xll.qlInterestRateIndexFixingDate($AA$21,AF3218)</f>
        <v>61967</v>
      </c>
      <c r="AF3218" s="40">
        <f>_xll.qlCalendarAdvance(calendar,$AF3217,AD3218,,,trigger)</f>
        <v>61969</v>
      </c>
      <c r="AG3218" s="40">
        <f>_xll.qlInterestRateIndexMaturity($AA$21,AF3218,)</f>
        <v>62061</v>
      </c>
      <c r="AH3218" s="43" t="e">
        <f>_xll.qlTenorBasisValue(TenorBasis3M,AF3218,_xll.ohTrigger(trigger,$AA$36))</f>
        <v>#NUM!</v>
      </c>
      <c r="AI3218" s="90" t="e">
        <f>_xll.qlTenorBasisForwardRate(TenorBasis3M,AF3218,_xll.ohTrigger(trigger,$AA$36))</f>
        <v>#NUM!</v>
      </c>
      <c r="AJ3218" s="90">
        <f>_xll.qlIndexFixing($AA$21,$AE3218,TRUE,_xll.ohTrigger(trigger))</f>
        <v>1.3153270596922985E-2</v>
      </c>
      <c r="AK3218" s="43" t="e">
        <f>_xll.qlIndexFixing($AA$6,$AE3218,TRUE,trigger)</f>
        <v>#NUM!</v>
      </c>
      <c r="AL3218" s="45" t="e">
        <f t="shared" si="66"/>
        <v>#NUM!</v>
      </c>
    </row>
    <row r="3219" spans="30:38" x14ac:dyDescent="0.2">
      <c r="AD3219" s="122" t="s">
        <v>88</v>
      </c>
      <c r="AE3219" s="40">
        <f>_xll.qlInterestRateIndexFixingDate($AA$21,AF3219)</f>
        <v>61974</v>
      </c>
      <c r="AF3219" s="40">
        <f>_xll.qlCalendarAdvance(calendar,$AF3218,AD3219,,,trigger)</f>
        <v>61976</v>
      </c>
      <c r="AG3219" s="40">
        <f>_xll.qlInterestRateIndexMaturity($AA$21,AF3219,)</f>
        <v>62067</v>
      </c>
      <c r="AH3219" s="43" t="e">
        <f>_xll.qlTenorBasisValue(TenorBasis3M,AF3219,_xll.ohTrigger(trigger,$AA$36))</f>
        <v>#NUM!</v>
      </c>
      <c r="AI3219" s="90" t="e">
        <f>_xll.qlTenorBasisForwardRate(TenorBasis3M,AF3219,_xll.ohTrigger(trigger,$AA$36))</f>
        <v>#NUM!</v>
      </c>
      <c r="AJ3219" s="90">
        <f>_xll.qlIndexFixing($AA$21,$AE3219,TRUE,_xll.ohTrigger(trigger))</f>
        <v>1.3156915197920943E-2</v>
      </c>
      <c r="AK3219" s="43" t="e">
        <f>_xll.qlIndexFixing($AA$6,$AE3219,TRUE,trigger)</f>
        <v>#NUM!</v>
      </c>
      <c r="AL3219" s="45" t="e">
        <f t="shared" si="66"/>
        <v>#NUM!</v>
      </c>
    </row>
    <row r="3220" spans="30:38" x14ac:dyDescent="0.2">
      <c r="AD3220" s="122" t="s">
        <v>88</v>
      </c>
      <c r="AE3220" s="40">
        <f>_xll.qlInterestRateIndexFixingDate($AA$21,AF3220)</f>
        <v>61981</v>
      </c>
      <c r="AF3220" s="40">
        <f>_xll.qlCalendarAdvance(calendar,$AF3219,AD3220,,,trigger)</f>
        <v>61983</v>
      </c>
      <c r="AG3220" s="40">
        <f>_xll.qlInterestRateIndexMaturity($AA$21,AF3220,)</f>
        <v>62074</v>
      </c>
      <c r="AH3220" s="43" t="e">
        <f>_xll.qlTenorBasisValue(TenorBasis3M,AF3220,_xll.ohTrigger(trigger,$AA$36))</f>
        <v>#NUM!</v>
      </c>
      <c r="AI3220" s="90" t="e">
        <f>_xll.qlTenorBasisForwardRate(TenorBasis3M,AF3220,_xll.ohTrigger(trigger,$AA$36))</f>
        <v>#NUM!</v>
      </c>
      <c r="AJ3220" s="90">
        <f>_xll.qlIndexFixing($AA$21,$AE3220,TRUE,_xll.ohTrigger(trigger))</f>
        <v>1.3161083411971782E-2</v>
      </c>
      <c r="AK3220" s="43" t="e">
        <f>_xll.qlIndexFixing($AA$6,$AE3220,TRUE,trigger)</f>
        <v>#NUM!</v>
      </c>
      <c r="AL3220" s="45" t="e">
        <f t="shared" si="66"/>
        <v>#NUM!</v>
      </c>
    </row>
    <row r="3221" spans="30:38" x14ac:dyDescent="0.2">
      <c r="AD3221" s="122" t="s">
        <v>88</v>
      </c>
      <c r="AE3221" s="40">
        <f>_xll.qlInterestRateIndexFixingDate($AA$21,AF3221)</f>
        <v>61988</v>
      </c>
      <c r="AF3221" s="40">
        <f>_xll.qlCalendarAdvance(calendar,$AF3220,AD3221,,,trigger)</f>
        <v>61990</v>
      </c>
      <c r="AG3221" s="40">
        <f>_xll.qlInterestRateIndexMaturity($AA$21,AF3221,)</f>
        <v>62081</v>
      </c>
      <c r="AH3221" s="43" t="e">
        <f>_xll.qlTenorBasisValue(TenorBasis3M,AF3221,_xll.ohTrigger(trigger,$AA$36))</f>
        <v>#NUM!</v>
      </c>
      <c r="AI3221" s="90" t="e">
        <f>_xll.qlTenorBasisForwardRate(TenorBasis3M,AF3221,_xll.ohTrigger(trigger,$AA$36))</f>
        <v>#NUM!</v>
      </c>
      <c r="AJ3221" s="90">
        <f>_xll.qlIndexFixing($AA$21,$AE3221,TRUE,_xll.ohTrigger(trigger))</f>
        <v>1.3165238178328672E-2</v>
      </c>
      <c r="AK3221" s="43" t="e">
        <f>_xll.qlIndexFixing($AA$6,$AE3221,TRUE,trigger)</f>
        <v>#NUM!</v>
      </c>
      <c r="AL3221" s="45" t="e">
        <f t="shared" si="66"/>
        <v>#NUM!</v>
      </c>
    </row>
    <row r="3222" spans="30:38" x14ac:dyDescent="0.2">
      <c r="AD3222" s="122" t="s">
        <v>88</v>
      </c>
      <c r="AE3222" s="40">
        <f>_xll.qlInterestRateIndexFixingDate($AA$21,AF3222)</f>
        <v>61995</v>
      </c>
      <c r="AF3222" s="40">
        <f>_xll.qlCalendarAdvance(calendar,$AF3221,AD3222,,,trigger)</f>
        <v>61997</v>
      </c>
      <c r="AG3222" s="40">
        <f>_xll.qlInterestRateIndexMaturity($AA$21,AF3222,)</f>
        <v>62089</v>
      </c>
      <c r="AH3222" s="43" t="e">
        <f>_xll.qlTenorBasisValue(TenorBasis3M,AF3222,_xll.ohTrigger(trigger,$AA$36))</f>
        <v>#NUM!</v>
      </c>
      <c r="AI3222" s="90" t="e">
        <f>_xll.qlTenorBasisForwardRate(TenorBasis3M,AF3222,_xll.ohTrigger(trigger,$AA$36))</f>
        <v>#NUM!</v>
      </c>
      <c r="AJ3222" s="90">
        <f>_xll.qlIndexFixing($AA$21,$AE3222,TRUE,_xll.ohTrigger(trigger))</f>
        <v>1.3169913322871657E-2</v>
      </c>
      <c r="AK3222" s="43" t="e">
        <f>_xll.qlIndexFixing($AA$6,$AE3222,TRUE,trigger)</f>
        <v>#NUM!</v>
      </c>
      <c r="AL3222" s="45" t="e">
        <f t="shared" si="66"/>
        <v>#NUM!</v>
      </c>
    </row>
    <row r="3223" spans="30:38" x14ac:dyDescent="0.2">
      <c r="AD3223" s="122" t="s">
        <v>88</v>
      </c>
      <c r="AE3223" s="40">
        <f>_xll.qlInterestRateIndexFixingDate($AA$21,AF3223)</f>
        <v>62002</v>
      </c>
      <c r="AF3223" s="40">
        <f>_xll.qlCalendarAdvance(calendar,$AF3222,AD3223,,,trigger)</f>
        <v>62004</v>
      </c>
      <c r="AG3223" s="40">
        <f>_xll.qlInterestRateIndexMaturity($AA$21,AF3223,)</f>
        <v>62096</v>
      </c>
      <c r="AH3223" s="43" t="e">
        <f>_xll.qlTenorBasisValue(TenorBasis3M,AF3223,_xll.ohTrigger(trigger,$AA$36))</f>
        <v>#NUM!</v>
      </c>
      <c r="AI3223" s="90" t="e">
        <f>_xll.qlTenorBasisForwardRate(TenorBasis3M,AF3223,_xll.ohTrigger(trigger,$AA$36))</f>
        <v>#NUM!</v>
      </c>
      <c r="AJ3223" s="90">
        <f>_xll.qlIndexFixing($AA$21,$AE3223,TRUE,_xll.ohTrigger(trigger))</f>
        <v>1.3174040383901103E-2</v>
      </c>
      <c r="AK3223" s="43" t="e">
        <f>_xll.qlIndexFixing($AA$6,$AE3223,TRUE,trigger)</f>
        <v>#NUM!</v>
      </c>
      <c r="AL3223" s="45" t="e">
        <f t="shared" si="66"/>
        <v>#NUM!</v>
      </c>
    </row>
    <row r="3224" spans="30:38" x14ac:dyDescent="0.2">
      <c r="AD3224" s="122" t="s">
        <v>88</v>
      </c>
      <c r="AE3224" s="40">
        <f>_xll.qlInterestRateIndexFixingDate($AA$21,AF3224)</f>
        <v>62009</v>
      </c>
      <c r="AF3224" s="40">
        <f>_xll.qlCalendarAdvance(calendar,$AF3223,AD3224,,,trigger)</f>
        <v>62011</v>
      </c>
      <c r="AG3224" s="40">
        <f>_xll.qlInterestRateIndexMaturity($AA$21,AF3224,)</f>
        <v>62103</v>
      </c>
      <c r="AH3224" s="43" t="e">
        <f>_xll.qlTenorBasisValue(TenorBasis3M,AF3224,_xll.ohTrigger(trigger,$AA$36))</f>
        <v>#NUM!</v>
      </c>
      <c r="AI3224" s="90" t="e">
        <f>_xll.qlTenorBasisForwardRate(TenorBasis3M,AF3224,_xll.ohTrigger(trigger,$AA$36))</f>
        <v>#NUM!</v>
      </c>
      <c r="AJ3224" s="90">
        <f>_xll.qlIndexFixing($AA$21,$AE3224,TRUE,_xll.ohTrigger(trigger))</f>
        <v>1.3178153996661963E-2</v>
      </c>
      <c r="AK3224" s="43" t="e">
        <f>_xll.qlIndexFixing($AA$6,$AE3224,TRUE,trigger)</f>
        <v>#NUM!</v>
      </c>
      <c r="AL3224" s="45" t="e">
        <f t="shared" si="66"/>
        <v>#NUM!</v>
      </c>
    </row>
    <row r="3225" spans="30:38" x14ac:dyDescent="0.2">
      <c r="AD3225" s="122" t="s">
        <v>88</v>
      </c>
      <c r="AE3225" s="40">
        <f>_xll.qlInterestRateIndexFixingDate($AA$21,AF3225)</f>
        <v>62016</v>
      </c>
      <c r="AF3225" s="40">
        <f>_xll.qlCalendarAdvance(calendar,$AF3224,AD3225,,,trigger)</f>
        <v>62018</v>
      </c>
      <c r="AG3225" s="40">
        <f>_xll.qlInterestRateIndexMaturity($AA$21,AF3225,)</f>
        <v>62110</v>
      </c>
      <c r="AH3225" s="43" t="e">
        <f>_xll.qlTenorBasisValue(TenorBasis3M,AF3225,_xll.ohTrigger(trigger,$AA$36))</f>
        <v>#NUM!</v>
      </c>
      <c r="AI3225" s="90" t="e">
        <f>_xll.qlTenorBasisForwardRate(TenorBasis3M,AF3225,_xll.ohTrigger(trigger,$AA$36))</f>
        <v>#NUM!</v>
      </c>
      <c r="AJ3225" s="90">
        <f>_xll.qlIndexFixing($AA$21,$AE3225,TRUE,_xll.ohTrigger(trigger))</f>
        <v>1.3182254161110794E-2</v>
      </c>
      <c r="AK3225" s="43" t="e">
        <f>_xll.qlIndexFixing($AA$6,$AE3225,TRUE,trigger)</f>
        <v>#NUM!</v>
      </c>
      <c r="AL3225" s="45" t="e">
        <f t="shared" si="66"/>
        <v>#NUM!</v>
      </c>
    </row>
    <row r="3226" spans="30:38" x14ac:dyDescent="0.2">
      <c r="AD3226" s="122" t="s">
        <v>88</v>
      </c>
      <c r="AE3226" s="40">
        <f>_xll.qlInterestRateIndexFixingDate($AA$21,AF3226)</f>
        <v>62023</v>
      </c>
      <c r="AF3226" s="40">
        <f>_xll.qlCalendarAdvance(calendar,$AF3225,AD3226,,,trigger)</f>
        <v>62025</v>
      </c>
      <c r="AG3226" s="40">
        <f>_xll.qlInterestRateIndexMaturity($AA$21,AF3226,)</f>
        <v>62117</v>
      </c>
      <c r="AH3226" s="43" t="e">
        <f>_xll.qlTenorBasisValue(TenorBasis3M,AF3226,_xll.ohTrigger(trigger,$AA$36))</f>
        <v>#NUM!</v>
      </c>
      <c r="AI3226" s="90" t="e">
        <f>_xll.qlTenorBasisForwardRate(TenorBasis3M,AF3226,_xll.ohTrigger(trigger,$AA$36))</f>
        <v>#NUM!</v>
      </c>
      <c r="AJ3226" s="90">
        <f>_xll.qlIndexFixing($AA$21,$AE3226,TRUE,_xll.ohTrigger(trigger))</f>
        <v>1.3186340877208496E-2</v>
      </c>
      <c r="AK3226" s="43" t="e">
        <f>_xll.qlIndexFixing($AA$6,$AE3226,TRUE,trigger)</f>
        <v>#NUM!</v>
      </c>
      <c r="AL3226" s="45" t="e">
        <f t="shared" si="66"/>
        <v>#NUM!</v>
      </c>
    </row>
    <row r="3227" spans="30:38" x14ac:dyDescent="0.2">
      <c r="AD3227" s="122" t="s">
        <v>88</v>
      </c>
      <c r="AE3227" s="40">
        <f>_xll.qlInterestRateIndexFixingDate($AA$21,AF3227)</f>
        <v>62030</v>
      </c>
      <c r="AF3227" s="40">
        <f>_xll.qlCalendarAdvance(calendar,$AF3226,AD3227,,,trigger)</f>
        <v>62032</v>
      </c>
      <c r="AG3227" s="40">
        <f>_xll.qlInterestRateIndexMaturity($AA$21,AF3227,)</f>
        <v>62124</v>
      </c>
      <c r="AH3227" s="43" t="e">
        <f>_xll.qlTenorBasisValue(TenorBasis3M,AF3227,_xll.ohTrigger(trigger,$AA$36))</f>
        <v>#NUM!</v>
      </c>
      <c r="AI3227" s="90" t="e">
        <f>_xll.qlTenorBasisForwardRate(TenorBasis3M,AF3227,_xll.ohTrigger(trigger,$AA$36))</f>
        <v>#NUM!</v>
      </c>
      <c r="AJ3227" s="90">
        <f>_xll.qlIndexFixing($AA$21,$AE3227,TRUE,_xll.ohTrigger(trigger))</f>
        <v>1.3190414144909891E-2</v>
      </c>
      <c r="AK3227" s="43" t="e">
        <f>_xll.qlIndexFixing($AA$6,$AE3227,TRUE,trigger)</f>
        <v>#NUM!</v>
      </c>
      <c r="AL3227" s="45" t="e">
        <f t="shared" si="66"/>
        <v>#NUM!</v>
      </c>
    </row>
    <row r="3228" spans="30:38" x14ac:dyDescent="0.2">
      <c r="AD3228" s="122" t="s">
        <v>88</v>
      </c>
      <c r="AE3228" s="40">
        <f>_xll.qlInterestRateIndexFixingDate($AA$21,AF3228)</f>
        <v>62037</v>
      </c>
      <c r="AF3228" s="40">
        <f>_xll.qlCalendarAdvance(calendar,$AF3227,AD3228,,,trigger)</f>
        <v>62039</v>
      </c>
      <c r="AG3228" s="40">
        <f>_xll.qlInterestRateIndexMaturity($AA$21,AF3228,)</f>
        <v>62131</v>
      </c>
      <c r="AH3228" s="43" t="e">
        <f>_xll.qlTenorBasisValue(TenorBasis3M,AF3228,_xll.ohTrigger(trigger,$AA$36))</f>
        <v>#NUM!</v>
      </c>
      <c r="AI3228" s="90" t="e">
        <f>_xll.qlTenorBasisForwardRate(TenorBasis3M,AF3228,_xll.ohTrigger(trigger,$AA$36))</f>
        <v>#NUM!</v>
      </c>
      <c r="AJ3228" s="90">
        <f>_xll.qlIndexFixing($AA$21,$AE3228,TRUE,_xll.ohTrigger(trigger))</f>
        <v>1.3194473964175005E-2</v>
      </c>
      <c r="AK3228" s="43" t="e">
        <f>_xll.qlIndexFixing($AA$6,$AE3228,TRUE,trigger)</f>
        <v>#NUM!</v>
      </c>
      <c r="AL3228" s="45" t="e">
        <f t="shared" si="66"/>
        <v>#NUM!</v>
      </c>
    </row>
    <row r="3229" spans="30:38" x14ac:dyDescent="0.2">
      <c r="AD3229" s="122" t="s">
        <v>88</v>
      </c>
      <c r="AE3229" s="40">
        <f>_xll.qlInterestRateIndexFixingDate($AA$21,AF3229)</f>
        <v>62044</v>
      </c>
      <c r="AF3229" s="40">
        <f>_xll.qlCalendarAdvance(calendar,$AF3228,AD3229,,,trigger)</f>
        <v>62046</v>
      </c>
      <c r="AG3229" s="40">
        <f>_xll.qlInterestRateIndexMaturity($AA$21,AF3229,)</f>
        <v>62138</v>
      </c>
      <c r="AH3229" s="43" t="e">
        <f>_xll.qlTenorBasisValue(TenorBasis3M,AF3229,_xll.ohTrigger(trigger,$AA$36))</f>
        <v>#NUM!</v>
      </c>
      <c r="AI3229" s="90" t="e">
        <f>_xll.qlTenorBasisForwardRate(TenorBasis3M,AF3229,_xll.ohTrigger(trigger,$AA$36))</f>
        <v>#NUM!</v>
      </c>
      <c r="AJ3229" s="90">
        <f>_xll.qlIndexFixing($AA$21,$AE3229,TRUE,_xll.ohTrigger(trigger))</f>
        <v>1.3198520334961269E-2</v>
      </c>
      <c r="AK3229" s="43" t="e">
        <f>_xll.qlIndexFixing($AA$6,$AE3229,TRUE,trigger)</f>
        <v>#NUM!</v>
      </c>
      <c r="AL3229" s="45" t="e">
        <f t="shared" si="66"/>
        <v>#NUM!</v>
      </c>
    </row>
    <row r="3230" spans="30:38" x14ac:dyDescent="0.2">
      <c r="AD3230" s="122" t="s">
        <v>88</v>
      </c>
      <c r="AE3230" s="40">
        <f>_xll.qlInterestRateIndexFixingDate($AA$21,AF3230)</f>
        <v>62051</v>
      </c>
      <c r="AF3230" s="40">
        <f>_xll.qlCalendarAdvance(calendar,$AF3229,AD3230,,,trigger)</f>
        <v>62053</v>
      </c>
      <c r="AG3230" s="40">
        <f>_xll.qlInterestRateIndexMaturity($AA$21,AF3230,)</f>
        <v>62145</v>
      </c>
      <c r="AH3230" s="43" t="e">
        <f>_xll.qlTenorBasisValue(TenorBasis3M,AF3230,_xll.ohTrigger(trigger,$AA$36))</f>
        <v>#NUM!</v>
      </c>
      <c r="AI3230" s="90" t="e">
        <f>_xll.qlTenorBasisForwardRate(TenorBasis3M,AF3230,_xll.ohTrigger(trigger,$AA$36))</f>
        <v>#NUM!</v>
      </c>
      <c r="AJ3230" s="90">
        <f>_xll.qlIndexFixing($AA$21,$AE3230,TRUE,_xll.ohTrigger(trigger))</f>
        <v>1.3202553257228711E-2</v>
      </c>
      <c r="AK3230" s="43" t="e">
        <f>_xll.qlIndexFixing($AA$6,$AE3230,TRUE,trigger)</f>
        <v>#NUM!</v>
      </c>
      <c r="AL3230" s="45" t="e">
        <f t="shared" si="66"/>
        <v>#NUM!</v>
      </c>
    </row>
    <row r="3231" spans="30:38" x14ac:dyDescent="0.2">
      <c r="AD3231" s="122" t="s">
        <v>88</v>
      </c>
      <c r="AE3231" s="40">
        <f>_xll.qlInterestRateIndexFixingDate($AA$21,AF3231)</f>
        <v>62058</v>
      </c>
      <c r="AF3231" s="40">
        <f>_xll.qlCalendarAdvance(calendar,$AF3230,AD3231,,,trigger)</f>
        <v>62060</v>
      </c>
      <c r="AG3231" s="40">
        <f>_xll.qlInterestRateIndexMaturity($AA$21,AF3231,)</f>
        <v>62152</v>
      </c>
      <c r="AH3231" s="43" t="e">
        <f>_xll.qlTenorBasisValue(TenorBasis3M,AF3231,_xll.ohTrigger(trigger,$AA$36))</f>
        <v>#NUM!</v>
      </c>
      <c r="AI3231" s="90" t="e">
        <f>_xll.qlTenorBasisForwardRate(TenorBasis3M,AF3231,_xll.ohTrigger(trigger,$AA$36))</f>
        <v>#NUM!</v>
      </c>
      <c r="AJ3231" s="90">
        <f>_xll.qlIndexFixing($AA$21,$AE3231,TRUE,_xll.ohTrigger(trigger))</f>
        <v>1.3206572730934759E-2</v>
      </c>
      <c r="AK3231" s="43" t="e">
        <f>_xll.qlIndexFixing($AA$6,$AE3231,TRUE,trigger)</f>
        <v>#NUM!</v>
      </c>
      <c r="AL3231" s="45" t="e">
        <f t="shared" si="66"/>
        <v>#NUM!</v>
      </c>
    </row>
    <row r="3232" spans="30:38" x14ac:dyDescent="0.2">
      <c r="AD3232" s="122" t="s">
        <v>88</v>
      </c>
      <c r="AE3232" s="40">
        <f>_xll.qlInterestRateIndexFixingDate($AA$21,AF3232)</f>
        <v>62065</v>
      </c>
      <c r="AF3232" s="40">
        <f>_xll.qlCalendarAdvance(calendar,$AF3231,AD3232,,,trigger)</f>
        <v>62067</v>
      </c>
      <c r="AG3232" s="40">
        <f>_xll.qlInterestRateIndexMaturity($AA$21,AF3232,)</f>
        <v>62157</v>
      </c>
      <c r="AH3232" s="43" t="e">
        <f>_xll.qlTenorBasisValue(TenorBasis3M,AF3232,_xll.ohTrigger(trigger,$AA$36))</f>
        <v>#NUM!</v>
      </c>
      <c r="AI3232" s="90" t="e">
        <f>_xll.qlTenorBasisForwardRate(TenorBasis3M,AF3232,_xll.ohTrigger(trigger,$AA$36))</f>
        <v>#NUM!</v>
      </c>
      <c r="AJ3232" s="90">
        <f>_xll.qlIndexFixing($AA$21,$AE3232,TRUE,_xll.ohTrigger(trigger))</f>
        <v>1.3209527275985344E-2</v>
      </c>
      <c r="AK3232" s="43" t="e">
        <f>_xll.qlIndexFixing($AA$6,$AE3232,TRUE,trigger)</f>
        <v>#NUM!</v>
      </c>
      <c r="AL3232" s="45" t="e">
        <f t="shared" si="66"/>
        <v>#NUM!</v>
      </c>
    </row>
    <row r="3233" spans="30:38" x14ac:dyDescent="0.2">
      <c r="AD3233" s="122" t="s">
        <v>88</v>
      </c>
      <c r="AE3233" s="40">
        <f>_xll.qlInterestRateIndexFixingDate($AA$21,AF3233)</f>
        <v>62072</v>
      </c>
      <c r="AF3233" s="40">
        <f>_xll.qlCalendarAdvance(calendar,$AF3232,AD3233,,,trigger)</f>
        <v>62074</v>
      </c>
      <c r="AG3233" s="40">
        <f>_xll.qlInterestRateIndexMaturity($AA$21,AF3233,)</f>
        <v>62164</v>
      </c>
      <c r="AH3233" s="43" t="e">
        <f>_xll.qlTenorBasisValue(TenorBasis3M,AF3233,_xll.ohTrigger(trigger,$AA$36))</f>
        <v>#NUM!</v>
      </c>
      <c r="AI3233" s="90" t="e">
        <f>_xll.qlTenorBasisForwardRate(TenorBasis3M,AF3233,_xll.ohTrigger(trigger,$AA$36))</f>
        <v>#NUM!</v>
      </c>
      <c r="AJ3233" s="90">
        <f>_xll.qlIndexFixing($AA$21,$AE3233,TRUE,_xll.ohTrigger(trigger))</f>
        <v>1.3213521480993862E-2</v>
      </c>
      <c r="AK3233" s="43" t="e">
        <f>_xll.qlIndexFixing($AA$6,$AE3233,TRUE,trigger)</f>
        <v>#NUM!</v>
      </c>
      <c r="AL3233" s="45" t="e">
        <f t="shared" si="66"/>
        <v>#NUM!</v>
      </c>
    </row>
    <row r="3234" spans="30:38" x14ac:dyDescent="0.2">
      <c r="AD3234" s="122" t="s">
        <v>88</v>
      </c>
      <c r="AE3234" s="40">
        <f>_xll.qlInterestRateIndexFixingDate($AA$21,AF3234)</f>
        <v>62079</v>
      </c>
      <c r="AF3234" s="40">
        <f>_xll.qlCalendarAdvance(calendar,$AF3233,AD3234,,,trigger)</f>
        <v>62081</v>
      </c>
      <c r="AG3234" s="40">
        <f>_xll.qlInterestRateIndexMaturity($AA$21,AF3234,)</f>
        <v>62171</v>
      </c>
      <c r="AH3234" s="43" t="e">
        <f>_xll.qlTenorBasisValue(TenorBasis3M,AF3234,_xll.ohTrigger(trigger,$AA$36))</f>
        <v>#NUM!</v>
      </c>
      <c r="AI3234" s="90" t="e">
        <f>_xll.qlTenorBasisForwardRate(TenorBasis3M,AF3234,_xll.ohTrigger(trigger,$AA$36))</f>
        <v>#NUM!</v>
      </c>
      <c r="AJ3234" s="90">
        <f>_xll.qlIndexFixing($AA$21,$AE3234,TRUE,_xll.ohTrigger(trigger))</f>
        <v>1.3217502238220824E-2</v>
      </c>
      <c r="AK3234" s="43" t="e">
        <f>_xll.qlIndexFixing($AA$6,$AE3234,TRUE,trigger)</f>
        <v>#NUM!</v>
      </c>
      <c r="AL3234" s="45" t="e">
        <f t="shared" si="66"/>
        <v>#NUM!</v>
      </c>
    </row>
    <row r="3235" spans="30:38" x14ac:dyDescent="0.2">
      <c r="AD3235" s="122" t="s">
        <v>88</v>
      </c>
      <c r="AE3235" s="40">
        <f>_xll.qlInterestRateIndexFixingDate($AA$21,AF3235)</f>
        <v>62085</v>
      </c>
      <c r="AF3235" s="40">
        <f>_xll.qlCalendarAdvance(calendar,$AF3234,AD3235,,,trigger)</f>
        <v>62089</v>
      </c>
      <c r="AG3235" s="40">
        <f>_xll.qlInterestRateIndexMaturity($AA$21,AF3235,)</f>
        <v>62179</v>
      </c>
      <c r="AH3235" s="43" t="e">
        <f>_xll.qlTenorBasisValue(TenorBasis3M,AF3235,_xll.ohTrigger(trigger,$AA$36))</f>
        <v>#NUM!</v>
      </c>
      <c r="AI3235" s="90" t="e">
        <f>_xll.qlTenorBasisForwardRate(TenorBasis3M,AF3235,_xll.ohTrigger(trigger,$AA$36))</f>
        <v>#NUM!</v>
      </c>
      <c r="AJ3235" s="90">
        <f>_xll.qlIndexFixing($AA$21,$AE3235,TRUE,_xll.ohTrigger(trigger))</f>
        <v>1.3222035208328542E-2</v>
      </c>
      <c r="AK3235" s="43" t="e">
        <f>_xll.qlIndexFixing($AA$6,$AE3235,TRUE,trigger)</f>
        <v>#NUM!</v>
      </c>
      <c r="AL3235" s="45" t="e">
        <f t="shared" si="66"/>
        <v>#NUM!</v>
      </c>
    </row>
    <row r="3236" spans="30:38" x14ac:dyDescent="0.2">
      <c r="AD3236" s="122" t="s">
        <v>88</v>
      </c>
      <c r="AE3236" s="40">
        <f>_xll.qlInterestRateIndexFixingDate($AA$21,AF3236)</f>
        <v>62093</v>
      </c>
      <c r="AF3236" s="40">
        <f>_xll.qlCalendarAdvance(calendar,$AF3235,AD3236,,,trigger)</f>
        <v>62096</v>
      </c>
      <c r="AG3236" s="40">
        <f>_xll.qlInterestRateIndexMaturity($AA$21,AF3236,)</f>
        <v>62186</v>
      </c>
      <c r="AH3236" s="43" t="e">
        <f>_xll.qlTenorBasisValue(TenorBasis3M,AF3236,_xll.ohTrigger(trigger,$AA$36))</f>
        <v>#NUM!</v>
      </c>
      <c r="AI3236" s="90" t="e">
        <f>_xll.qlTenorBasisForwardRate(TenorBasis3M,AF3236,_xll.ohTrigger(trigger,$AA$36))</f>
        <v>#NUM!</v>
      </c>
      <c r="AJ3236" s="90">
        <f>_xll.qlIndexFixing($AA$21,$AE3236,TRUE,_xll.ohTrigger(trigger))</f>
        <v>1.3225987148746121E-2</v>
      </c>
      <c r="AK3236" s="43" t="e">
        <f>_xll.qlIndexFixing($AA$6,$AE3236,TRUE,trigger)</f>
        <v>#NUM!</v>
      </c>
      <c r="AL3236" s="45" t="e">
        <f t="shared" si="66"/>
        <v>#NUM!</v>
      </c>
    </row>
    <row r="3237" spans="30:38" x14ac:dyDescent="0.2">
      <c r="AD3237" s="122" t="s">
        <v>88</v>
      </c>
      <c r="AE3237" s="40">
        <f>_xll.qlInterestRateIndexFixingDate($AA$21,AF3237)</f>
        <v>62101</v>
      </c>
      <c r="AF3237" s="40">
        <f>_xll.qlCalendarAdvance(calendar,$AF3236,AD3237,,,trigger)</f>
        <v>62103</v>
      </c>
      <c r="AG3237" s="40">
        <f>_xll.qlInterestRateIndexMaturity($AA$21,AF3237,)</f>
        <v>62193</v>
      </c>
      <c r="AH3237" s="43" t="e">
        <f>_xll.qlTenorBasisValue(TenorBasis3M,AF3237,_xll.ohTrigger(trigger,$AA$36))</f>
        <v>#NUM!</v>
      </c>
      <c r="AI3237" s="90" t="e">
        <f>_xll.qlTenorBasisForwardRate(TenorBasis3M,AF3237,_xll.ohTrigger(trigger,$AA$36))</f>
        <v>#NUM!</v>
      </c>
      <c r="AJ3237" s="90">
        <f>_xll.qlIndexFixing($AA$21,$AE3237,TRUE,_xll.ohTrigger(trigger))</f>
        <v>1.3229925641256912E-2</v>
      </c>
      <c r="AK3237" s="43" t="e">
        <f>_xll.qlIndexFixing($AA$6,$AE3237,TRUE,trigger)</f>
        <v>#NUM!</v>
      </c>
      <c r="AL3237" s="45" t="e">
        <f t="shared" si="66"/>
        <v>#NUM!</v>
      </c>
    </row>
    <row r="3238" spans="30:38" x14ac:dyDescent="0.2">
      <c r="AD3238" s="122" t="s">
        <v>88</v>
      </c>
      <c r="AE3238" s="40">
        <f>_xll.qlInterestRateIndexFixingDate($AA$21,AF3238)</f>
        <v>62108</v>
      </c>
      <c r="AF3238" s="40">
        <f>_xll.qlCalendarAdvance(calendar,$AF3237,AD3238,,,trigger)</f>
        <v>62110</v>
      </c>
      <c r="AG3238" s="40">
        <f>_xll.qlInterestRateIndexMaturity($AA$21,AF3238,)</f>
        <v>62200</v>
      </c>
      <c r="AH3238" s="43" t="e">
        <f>_xll.qlTenorBasisValue(TenorBasis3M,AF3238,_xll.ohTrigger(trigger,$AA$36))</f>
        <v>#NUM!</v>
      </c>
      <c r="AI3238" s="90" t="e">
        <f>_xll.qlTenorBasisForwardRate(TenorBasis3M,AF3238,_xll.ohTrigger(trigger,$AA$36))</f>
        <v>#NUM!</v>
      </c>
      <c r="AJ3238" s="90">
        <f>_xll.qlIndexFixing($AA$21,$AE3238,TRUE,_xll.ohTrigger(trigger))</f>
        <v>1.3233850685820059E-2</v>
      </c>
      <c r="AK3238" s="43" t="e">
        <f>_xll.qlIndexFixing($AA$6,$AE3238,TRUE,trigger)</f>
        <v>#NUM!</v>
      </c>
      <c r="AL3238" s="45" t="e">
        <f t="shared" si="66"/>
        <v>#NUM!</v>
      </c>
    </row>
    <row r="3239" spans="30:38" x14ac:dyDescent="0.2">
      <c r="AD3239" s="122" t="s">
        <v>88</v>
      </c>
      <c r="AE3239" s="40">
        <f>_xll.qlInterestRateIndexFixingDate($AA$21,AF3239)</f>
        <v>62115</v>
      </c>
      <c r="AF3239" s="40">
        <f>_xll.qlCalendarAdvance(calendar,$AF3238,AD3239,,,trigger)</f>
        <v>62117</v>
      </c>
      <c r="AG3239" s="40">
        <f>_xll.qlInterestRateIndexMaturity($AA$21,AF3239,)</f>
        <v>62207</v>
      </c>
      <c r="AH3239" s="43" t="e">
        <f>_xll.qlTenorBasisValue(TenorBasis3M,AF3239,_xll.ohTrigger(trigger,$AA$36))</f>
        <v>#NUM!</v>
      </c>
      <c r="AI3239" s="90" t="e">
        <f>_xll.qlTenorBasisForwardRate(TenorBasis3M,AF3239,_xll.ohTrigger(trigger,$AA$36))</f>
        <v>#NUM!</v>
      </c>
      <c r="AJ3239" s="90">
        <f>_xll.qlIndexFixing($AA$21,$AE3239,TRUE,_xll.ohTrigger(trigger))</f>
        <v>1.323776228239737E-2</v>
      </c>
      <c r="AK3239" s="43" t="e">
        <f>_xll.qlIndexFixing($AA$6,$AE3239,TRUE,trigger)</f>
        <v>#NUM!</v>
      </c>
      <c r="AL3239" s="45" t="e">
        <f t="shared" si="66"/>
        <v>#NUM!</v>
      </c>
    </row>
    <row r="3240" spans="30:38" x14ac:dyDescent="0.2">
      <c r="AD3240" s="122" t="s">
        <v>88</v>
      </c>
      <c r="AE3240" s="40">
        <f>_xll.qlInterestRateIndexFixingDate($AA$21,AF3240)</f>
        <v>62122</v>
      </c>
      <c r="AF3240" s="40">
        <f>_xll.qlCalendarAdvance(calendar,$AF3239,AD3240,,,trigger)</f>
        <v>62124</v>
      </c>
      <c r="AG3240" s="40">
        <f>_xll.qlInterestRateIndexMaturity($AA$21,AF3240,)</f>
        <v>62213</v>
      </c>
      <c r="AH3240" s="43" t="e">
        <f>_xll.qlTenorBasisValue(TenorBasis3M,AF3240,_xll.ohTrigger(trigger,$AA$36))</f>
        <v>#NUM!</v>
      </c>
      <c r="AI3240" s="90" t="e">
        <f>_xll.qlTenorBasisForwardRate(TenorBasis3M,AF3240,_xll.ohTrigger(trigger,$AA$36))</f>
        <v>#NUM!</v>
      </c>
      <c r="AJ3240" s="90">
        <f>_xll.qlIndexFixing($AA$21,$AE3240,TRUE,_xll.ohTrigger(trigger))</f>
        <v>1.3241141236700803E-2</v>
      </c>
      <c r="AK3240" s="43" t="e">
        <f>_xll.qlIndexFixing($AA$6,$AE3240,TRUE,trigger)</f>
        <v>#NUM!</v>
      </c>
      <c r="AL3240" s="45" t="e">
        <f t="shared" si="66"/>
        <v>#NUM!</v>
      </c>
    </row>
    <row r="3241" spans="30:38" x14ac:dyDescent="0.2">
      <c r="AD3241" s="122" t="s">
        <v>88</v>
      </c>
      <c r="AE3241" s="40">
        <f>_xll.qlInterestRateIndexFixingDate($AA$21,AF3241)</f>
        <v>62129</v>
      </c>
      <c r="AF3241" s="40">
        <f>_xll.qlCalendarAdvance(calendar,$AF3240,AD3241,,,trigger)</f>
        <v>62131</v>
      </c>
      <c r="AG3241" s="40">
        <f>_xll.qlInterestRateIndexMaturity($AA$21,AF3241,)</f>
        <v>62220</v>
      </c>
      <c r="AH3241" s="43" t="e">
        <f>_xll.qlTenorBasisValue(TenorBasis3M,AF3241,_xll.ohTrigger(trigger,$AA$36))</f>
        <v>#NUM!</v>
      </c>
      <c r="AI3241" s="90" t="e">
        <f>_xll.qlTenorBasisForwardRate(TenorBasis3M,AF3241,_xll.ohTrigger(trigger,$AA$36))</f>
        <v>#NUM!</v>
      </c>
      <c r="AJ3241" s="90">
        <f>_xll.qlIndexFixing($AA$21,$AE3241,TRUE,_xll.ohTrigger(trigger))</f>
        <v>1.3245026755064487E-2</v>
      </c>
      <c r="AK3241" s="43" t="e">
        <f>_xll.qlIndexFixing($AA$6,$AE3241,TRUE,trigger)</f>
        <v>#NUM!</v>
      </c>
      <c r="AL3241" s="45" t="e">
        <f t="shared" si="66"/>
        <v>#NUM!</v>
      </c>
    </row>
    <row r="3242" spans="30:38" x14ac:dyDescent="0.2">
      <c r="AD3242" s="122" t="s">
        <v>88</v>
      </c>
      <c r="AE3242" s="40">
        <f>_xll.qlInterestRateIndexFixingDate($AA$21,AF3242)</f>
        <v>62136</v>
      </c>
      <c r="AF3242" s="40">
        <f>_xll.qlCalendarAdvance(calendar,$AF3241,AD3242,,,trigger)</f>
        <v>62138</v>
      </c>
      <c r="AG3242" s="40">
        <f>_xll.qlInterestRateIndexMaturity($AA$21,AF3242,)</f>
        <v>62227</v>
      </c>
      <c r="AH3242" s="43" t="e">
        <f>_xll.qlTenorBasisValue(TenorBasis3M,AF3242,_xll.ohTrigger(trigger,$AA$36))</f>
        <v>#NUM!</v>
      </c>
      <c r="AI3242" s="90" t="e">
        <f>_xll.qlTenorBasisForwardRate(TenorBasis3M,AF3242,_xll.ohTrigger(trigger,$AA$36))</f>
        <v>#NUM!</v>
      </c>
      <c r="AJ3242" s="90">
        <f>_xll.qlIndexFixing($AA$21,$AE3242,TRUE,_xll.ohTrigger(trigger))</f>
        <v>1.3248898825780682E-2</v>
      </c>
      <c r="AK3242" s="43" t="e">
        <f>_xll.qlIndexFixing($AA$6,$AE3242,TRUE,trigger)</f>
        <v>#NUM!</v>
      </c>
      <c r="AL3242" s="45" t="e">
        <f t="shared" si="66"/>
        <v>#NUM!</v>
      </c>
    </row>
    <row r="3243" spans="30:38" x14ac:dyDescent="0.2">
      <c r="AD3243" s="122" t="s">
        <v>88</v>
      </c>
      <c r="AE3243" s="40">
        <f>_xll.qlInterestRateIndexFixingDate($AA$21,AF3243)</f>
        <v>62143</v>
      </c>
      <c r="AF3243" s="40">
        <f>_xll.qlCalendarAdvance(calendar,$AF3242,AD3243,,,trigger)</f>
        <v>62145</v>
      </c>
      <c r="AG3243" s="40">
        <f>_xll.qlInterestRateIndexMaturity($AA$21,AF3243,)</f>
        <v>62234</v>
      </c>
      <c r="AH3243" s="43" t="e">
        <f>_xll.qlTenorBasisValue(TenorBasis3M,AF3243,_xll.ohTrigger(trigger,$AA$36))</f>
        <v>#NUM!</v>
      </c>
      <c r="AI3243" s="90" t="e">
        <f>_xll.qlTenorBasisForwardRate(TenorBasis3M,AF3243,_xll.ohTrigger(trigger,$AA$36))</f>
        <v>#NUM!</v>
      </c>
      <c r="AJ3243" s="90">
        <f>_xll.qlIndexFixing($AA$21,$AE3243,TRUE,_xll.ohTrigger(trigger))</f>
        <v>1.3252757448809866E-2</v>
      </c>
      <c r="AK3243" s="43" t="e">
        <f>_xll.qlIndexFixing($AA$6,$AE3243,TRUE,trigger)</f>
        <v>#NUM!</v>
      </c>
      <c r="AL3243" s="45" t="e">
        <f t="shared" si="66"/>
        <v>#NUM!</v>
      </c>
    </row>
    <row r="3244" spans="30:38" x14ac:dyDescent="0.2">
      <c r="AD3244" s="122" t="s">
        <v>88</v>
      </c>
      <c r="AE3244" s="40">
        <f>_xll.qlInterestRateIndexFixingDate($AA$21,AF3244)</f>
        <v>62150</v>
      </c>
      <c r="AF3244" s="40">
        <f>_xll.qlCalendarAdvance(calendar,$AF3243,AD3244,,,trigger)</f>
        <v>62152</v>
      </c>
      <c r="AG3244" s="40">
        <f>_xll.qlInterestRateIndexMaturity($AA$21,AF3244,)</f>
        <v>62243</v>
      </c>
      <c r="AH3244" s="43" t="e">
        <f>_xll.qlTenorBasisValue(TenorBasis3M,AF3244,_xll.ohTrigger(trigger,$AA$36))</f>
        <v>#NUM!</v>
      </c>
      <c r="AI3244" s="90" t="e">
        <f>_xll.qlTenorBasisForwardRate(TenorBasis3M,AF3244,_xll.ohTrigger(trigger,$AA$36))</f>
        <v>#NUM!</v>
      </c>
      <c r="AJ3244" s="90">
        <f>_xll.qlIndexFixing($AA$21,$AE3244,TRUE,_xll.ohTrigger(trigger))</f>
        <v>1.3257634398626305E-2</v>
      </c>
      <c r="AK3244" s="43" t="e">
        <f>_xll.qlIndexFixing($AA$6,$AE3244,TRUE,trigger)</f>
        <v>#NUM!</v>
      </c>
      <c r="AL3244" s="45" t="e">
        <f t="shared" si="66"/>
        <v>#NUM!</v>
      </c>
    </row>
    <row r="3245" spans="30:38" x14ac:dyDescent="0.2">
      <c r="AD3245" s="122" t="s">
        <v>88</v>
      </c>
      <c r="AE3245" s="40">
        <f>_xll.qlInterestRateIndexFixingDate($AA$21,AF3245)</f>
        <v>62157</v>
      </c>
      <c r="AF3245" s="40">
        <f>_xll.qlCalendarAdvance(calendar,$AF3244,AD3245,,,trigger)</f>
        <v>62159</v>
      </c>
      <c r="AG3245" s="40">
        <f>_xll.qlInterestRateIndexMaturity($AA$21,AF3245,)</f>
        <v>62253</v>
      </c>
      <c r="AH3245" s="43" t="e">
        <f>_xll.qlTenorBasisValue(TenorBasis3M,AF3245,_xll.ohTrigger(trigger,$AA$36))</f>
        <v>#NUM!</v>
      </c>
      <c r="AI3245" s="90" t="e">
        <f>_xll.qlTenorBasisForwardRate(TenorBasis3M,AF3245,_xll.ohTrigger(trigger,$AA$36))</f>
        <v>#NUM!</v>
      </c>
      <c r="AJ3245" s="90">
        <f>_xll.qlIndexFixing($AA$21,$AE3245,TRUE,_xll.ohTrigger(trigger))</f>
        <v>1.3263009197443186E-2</v>
      </c>
      <c r="AK3245" s="43" t="e">
        <f>_xll.qlIndexFixing($AA$6,$AE3245,TRUE,trigger)</f>
        <v>#NUM!</v>
      </c>
      <c r="AL3245" s="45" t="e">
        <f t="shared" si="66"/>
        <v>#NUM!</v>
      </c>
    </row>
    <row r="3246" spans="30:38" x14ac:dyDescent="0.2">
      <c r="AD3246" s="122" t="s">
        <v>88</v>
      </c>
      <c r="AE3246" s="40">
        <f>_xll.qlInterestRateIndexFixingDate($AA$21,AF3246)</f>
        <v>62164</v>
      </c>
      <c r="AF3246" s="40">
        <f>_xll.qlCalendarAdvance(calendar,$AF3245,AD3246,,,trigger)</f>
        <v>62166</v>
      </c>
      <c r="AG3246" s="40">
        <f>_xll.qlInterestRateIndexMaturity($AA$21,AF3246,)</f>
        <v>62260</v>
      </c>
      <c r="AH3246" s="43" t="e">
        <f>_xll.qlTenorBasisValue(TenorBasis3M,AF3246,_xll.ohTrigger(trigger,$AA$36))</f>
        <v>#NUM!</v>
      </c>
      <c r="AI3246" s="90" t="e">
        <f>_xll.qlTenorBasisForwardRate(TenorBasis3M,AF3246,_xll.ohTrigger(trigger,$AA$36))</f>
        <v>#NUM!</v>
      </c>
      <c r="AJ3246" s="90">
        <f>_xll.qlIndexFixing($AA$21,$AE3246,TRUE,_xll.ohTrigger(trigger))</f>
        <v>1.3266823375802719E-2</v>
      </c>
      <c r="AK3246" s="43" t="e">
        <f>_xll.qlIndexFixing($AA$6,$AE3246,TRUE,trigger)</f>
        <v>#NUM!</v>
      </c>
      <c r="AL3246" s="45" t="e">
        <f t="shared" si="66"/>
        <v>#NUM!</v>
      </c>
    </row>
    <row r="3247" spans="30:38" x14ac:dyDescent="0.2">
      <c r="AD3247" s="122" t="s">
        <v>88</v>
      </c>
      <c r="AE3247" s="40">
        <f>_xll.qlInterestRateIndexFixingDate($AA$21,AF3247)</f>
        <v>62171</v>
      </c>
      <c r="AF3247" s="40">
        <f>_xll.qlCalendarAdvance(calendar,$AF3246,AD3247,,,trigger)</f>
        <v>62173</v>
      </c>
      <c r="AG3247" s="40">
        <f>_xll.qlInterestRateIndexMaturity($AA$21,AF3247,)</f>
        <v>62267</v>
      </c>
      <c r="AH3247" s="43" t="e">
        <f>_xll.qlTenorBasisValue(TenorBasis3M,AF3247,_xll.ohTrigger(trigger,$AA$36))</f>
        <v>#NUM!</v>
      </c>
      <c r="AI3247" s="90" t="e">
        <f>_xll.qlTenorBasisForwardRate(TenorBasis3M,AF3247,_xll.ohTrigger(trigger,$AA$36))</f>
        <v>#NUM!</v>
      </c>
      <c r="AJ3247" s="90">
        <f>_xll.qlIndexFixing($AA$21,$AE3247,TRUE,_xll.ohTrigger(trigger))</f>
        <v>1.3270624104034434E-2</v>
      </c>
      <c r="AK3247" s="43" t="e">
        <f>_xll.qlIndexFixing($AA$6,$AE3247,TRUE,trigger)</f>
        <v>#NUM!</v>
      </c>
      <c r="AL3247" s="45" t="e">
        <f t="shared" si="66"/>
        <v>#NUM!</v>
      </c>
    </row>
    <row r="3248" spans="30:38" x14ac:dyDescent="0.2">
      <c r="AD3248" s="122" t="s">
        <v>88</v>
      </c>
      <c r="AE3248" s="40">
        <f>_xll.qlInterestRateIndexFixingDate($AA$21,AF3248)</f>
        <v>62178</v>
      </c>
      <c r="AF3248" s="40">
        <f>_xll.qlCalendarAdvance(calendar,$AF3247,AD3248,,,trigger)</f>
        <v>62184</v>
      </c>
      <c r="AG3248" s="40">
        <f>_xll.qlInterestRateIndexMaturity($AA$21,AF3248,)</f>
        <v>62275</v>
      </c>
      <c r="AH3248" s="43" t="e">
        <f>_xll.qlTenorBasisValue(TenorBasis3M,AF3248,_xll.ohTrigger(trigger,$AA$36))</f>
        <v>#NUM!</v>
      </c>
      <c r="AI3248" s="90" t="e">
        <f>_xll.qlTenorBasisForwardRate(TenorBasis3M,AF3248,_xll.ohTrigger(trigger,$AA$36))</f>
        <v>#NUM!</v>
      </c>
      <c r="AJ3248" s="90">
        <f>_xll.qlIndexFixing($AA$21,$AE3248,TRUE,_xll.ohTrigger(trigger))</f>
        <v>1.3275033587010869E-2</v>
      </c>
      <c r="AK3248" s="43" t="e">
        <f>_xll.qlIndexFixing($AA$6,$AE3248,TRUE,trigger)</f>
        <v>#NUM!</v>
      </c>
      <c r="AL3248" s="45" t="e">
        <f t="shared" si="66"/>
        <v>#NUM!</v>
      </c>
    </row>
    <row r="3249" spans="30:38" x14ac:dyDescent="0.2">
      <c r="AD3249" s="122" t="s">
        <v>88</v>
      </c>
      <c r="AE3249" s="40">
        <f>_xll.qlInterestRateIndexFixingDate($AA$21,AF3249)</f>
        <v>62187</v>
      </c>
      <c r="AF3249" s="40">
        <f>_xll.qlCalendarAdvance(calendar,$AF3248,AD3249,,,trigger)</f>
        <v>62191</v>
      </c>
      <c r="AG3249" s="40">
        <f>_xll.qlInterestRateIndexMaturity($AA$21,AF3249,)</f>
        <v>62282</v>
      </c>
      <c r="AH3249" s="43" t="e">
        <f>_xll.qlTenorBasisValue(TenorBasis3M,AF3249,_xll.ohTrigger(trigger,$AA$36))</f>
        <v>#NUM!</v>
      </c>
      <c r="AI3249" s="90" t="e">
        <f>_xll.qlTenorBasisForwardRate(TenorBasis3M,AF3249,_xll.ohTrigger(trigger,$AA$36))</f>
        <v>#NUM!</v>
      </c>
      <c r="AJ3249" s="90">
        <f>_xll.qlIndexFixing($AA$21,$AE3249,TRUE,_xll.ohTrigger(trigger))</f>
        <v>1.3278802194934179E-2</v>
      </c>
      <c r="AK3249" s="43" t="e">
        <f>_xll.qlIndexFixing($AA$6,$AE3249,TRUE,trigger)</f>
        <v>#NUM!</v>
      </c>
      <c r="AL3249" s="45" t="e">
        <f t="shared" si="66"/>
        <v>#NUM!</v>
      </c>
    </row>
    <row r="3250" spans="30:38" x14ac:dyDescent="0.2">
      <c r="AD3250" s="122" t="s">
        <v>88</v>
      </c>
      <c r="AE3250" s="40">
        <f>_xll.qlInterestRateIndexFixingDate($AA$21,AF3250)</f>
        <v>62194</v>
      </c>
      <c r="AF3250" s="40">
        <f>_xll.qlCalendarAdvance(calendar,$AF3249,AD3250,,,trigger)</f>
        <v>62198</v>
      </c>
      <c r="AG3250" s="40">
        <f>_xll.qlInterestRateIndexMaturity($AA$21,AF3250,)</f>
        <v>62289</v>
      </c>
      <c r="AH3250" s="43" t="e">
        <f>_xll.qlTenorBasisValue(TenorBasis3M,AF3250,_xll.ohTrigger(trigger,$AA$36))</f>
        <v>#NUM!</v>
      </c>
      <c r="AI3250" s="90" t="e">
        <f>_xll.qlTenorBasisForwardRate(TenorBasis3M,AF3250,_xll.ohTrigger(trigger,$AA$36))</f>
        <v>#NUM!</v>
      </c>
      <c r="AJ3250" s="90">
        <f>_xll.qlIndexFixing($AA$21,$AE3250,TRUE,_xll.ohTrigger(trigger))</f>
        <v>1.3282557353966256E-2</v>
      </c>
      <c r="AK3250" s="43" t="e">
        <f>_xll.qlIndexFixing($AA$6,$AE3250,TRUE,trigger)</f>
        <v>#NUM!</v>
      </c>
      <c r="AL3250" s="45" t="e">
        <f t="shared" si="66"/>
        <v>#NUM!</v>
      </c>
    </row>
    <row r="3251" spans="30:38" x14ac:dyDescent="0.2">
      <c r="AD3251" s="122" t="s">
        <v>88</v>
      </c>
      <c r="AE3251" s="40">
        <f>_xll.qlInterestRateIndexFixingDate($AA$21,AF3251)</f>
        <v>62201</v>
      </c>
      <c r="AF3251" s="40">
        <f>_xll.qlCalendarAdvance(calendar,$AF3250,AD3251,,,trigger)</f>
        <v>62205</v>
      </c>
      <c r="AG3251" s="40">
        <f>_xll.qlInterestRateIndexMaturity($AA$21,AF3251,)</f>
        <v>62296</v>
      </c>
      <c r="AH3251" s="43" t="e">
        <f>_xll.qlTenorBasisValue(TenorBasis3M,AF3251,_xll.ohTrigger(trigger,$AA$36))</f>
        <v>#NUM!</v>
      </c>
      <c r="AI3251" s="90" t="e">
        <f>_xll.qlTenorBasisForwardRate(TenorBasis3M,AF3251,_xll.ohTrigger(trigger,$AA$36))</f>
        <v>#NUM!</v>
      </c>
      <c r="AJ3251" s="90">
        <f>_xll.qlIndexFixing($AA$21,$AE3251,TRUE,_xll.ohTrigger(trigger))</f>
        <v>1.3286299064069331E-2</v>
      </c>
      <c r="AK3251" s="43" t="e">
        <f>_xll.qlIndexFixing($AA$6,$AE3251,TRUE,trigger)</f>
        <v>#NUM!</v>
      </c>
      <c r="AL3251" s="45" t="e">
        <f t="shared" si="66"/>
        <v>#NUM!</v>
      </c>
    </row>
    <row r="3252" spans="30:38" x14ac:dyDescent="0.2">
      <c r="AD3252" s="122" t="s">
        <v>88</v>
      </c>
      <c r="AE3252" s="40">
        <f>_xll.qlInterestRateIndexFixingDate($AA$21,AF3252)</f>
        <v>62208</v>
      </c>
      <c r="AF3252" s="40">
        <f>_xll.qlCalendarAdvance(calendar,$AF3251,AD3252,,,trigger)</f>
        <v>62212</v>
      </c>
      <c r="AG3252" s="40">
        <f>_xll.qlInterestRateIndexMaturity($AA$21,AF3252,)</f>
        <v>62303</v>
      </c>
      <c r="AH3252" s="43" t="e">
        <f>_xll.qlTenorBasisValue(TenorBasis3M,AF3252,_xll.ohTrigger(trigger,$AA$36))</f>
        <v>#NUM!</v>
      </c>
      <c r="AI3252" s="90" t="e">
        <f>_xll.qlTenorBasisForwardRate(TenorBasis3M,AF3252,_xll.ohTrigger(trigger,$AA$36))</f>
        <v>#NUM!</v>
      </c>
      <c r="AJ3252" s="90">
        <f>_xll.qlIndexFixing($AA$21,$AE3252,TRUE,_xll.ohTrigger(trigger))</f>
        <v>1.3290027325204751E-2</v>
      </c>
      <c r="AK3252" s="43" t="e">
        <f>_xll.qlIndexFixing($AA$6,$AE3252,TRUE,trigger)</f>
        <v>#NUM!</v>
      </c>
      <c r="AL3252" s="45" t="e">
        <f t="shared" si="66"/>
        <v>#NUM!</v>
      </c>
    </row>
    <row r="3253" spans="30:38" x14ac:dyDescent="0.2">
      <c r="AD3253" s="122" t="s">
        <v>88</v>
      </c>
      <c r="AE3253" s="40">
        <f>_xll.qlInterestRateIndexFixingDate($AA$21,AF3253)</f>
        <v>62215</v>
      </c>
      <c r="AF3253" s="40">
        <f>_xll.qlCalendarAdvance(calendar,$AF3252,AD3253,,,trigger)</f>
        <v>62219</v>
      </c>
      <c r="AG3253" s="40">
        <f>_xll.qlInterestRateIndexMaturity($AA$21,AF3253,)</f>
        <v>62311</v>
      </c>
      <c r="AH3253" s="43" t="e">
        <f>_xll.qlTenorBasisValue(TenorBasis3M,AF3253,_xll.ohTrigger(trigger,$AA$36))</f>
        <v>#NUM!</v>
      </c>
      <c r="AI3253" s="90" t="e">
        <f>_xll.qlTenorBasisForwardRate(TenorBasis3M,AF3253,_xll.ohTrigger(trigger,$AA$36))</f>
        <v>#NUM!</v>
      </c>
      <c r="AJ3253" s="90">
        <f>_xll.qlIndexFixing($AA$21,$AE3253,TRUE,_xll.ohTrigger(trigger))</f>
        <v>1.3294250060695557E-2</v>
      </c>
      <c r="AK3253" s="43" t="e">
        <f>_xll.qlIndexFixing($AA$6,$AE3253,TRUE,trigger)</f>
        <v>#NUM!</v>
      </c>
      <c r="AL3253" s="45" t="e">
        <f t="shared" si="66"/>
        <v>#NUM!</v>
      </c>
    </row>
    <row r="3254" spans="30:38" x14ac:dyDescent="0.2">
      <c r="AD3254" s="122" t="s">
        <v>88</v>
      </c>
      <c r="AE3254" s="40">
        <f>_xll.qlInterestRateIndexFixingDate($AA$21,AF3254)</f>
        <v>62222</v>
      </c>
      <c r="AF3254" s="40">
        <f>_xll.qlCalendarAdvance(calendar,$AF3253,AD3254,,,trigger)</f>
        <v>62226</v>
      </c>
      <c r="AG3254" s="40">
        <f>_xll.qlInterestRateIndexMaturity($AA$21,AF3254,)</f>
        <v>62318</v>
      </c>
      <c r="AH3254" s="43" t="e">
        <f>_xll.qlTenorBasisValue(TenorBasis3M,AF3254,_xll.ohTrigger(trigger,$AA$36))</f>
        <v>#NUM!</v>
      </c>
      <c r="AI3254" s="90" t="e">
        <f>_xll.qlTenorBasisForwardRate(TenorBasis3M,AF3254,_xll.ohTrigger(trigger,$AA$36))</f>
        <v>#NUM!</v>
      </c>
      <c r="AJ3254" s="90">
        <f>_xll.qlIndexFixing($AA$21,$AE3254,TRUE,_xll.ohTrigger(trigger))</f>
        <v>1.3297950599571754E-2</v>
      </c>
      <c r="AK3254" s="43" t="e">
        <f>_xll.qlIndexFixing($AA$6,$AE3254,TRUE,trigger)</f>
        <v>#NUM!</v>
      </c>
      <c r="AL3254" s="45" t="e">
        <f t="shared" si="66"/>
        <v>#NUM!</v>
      </c>
    </row>
    <row r="3255" spans="30:38" x14ac:dyDescent="0.2">
      <c r="AD3255" s="122" t="s">
        <v>88</v>
      </c>
      <c r="AE3255" s="40">
        <f>_xll.qlInterestRateIndexFixingDate($AA$21,AF3255)</f>
        <v>62229</v>
      </c>
      <c r="AF3255" s="40">
        <f>_xll.qlCalendarAdvance(calendar,$AF3254,AD3255,,,trigger)</f>
        <v>62233</v>
      </c>
      <c r="AG3255" s="40">
        <f>_xll.qlInterestRateIndexMaturity($AA$21,AF3255,)</f>
        <v>62325</v>
      </c>
      <c r="AH3255" s="43" t="e">
        <f>_xll.qlTenorBasisValue(TenorBasis3M,AF3255,_xll.ohTrigger(trigger,$AA$36))</f>
        <v>#NUM!</v>
      </c>
      <c r="AI3255" s="90" t="e">
        <f>_xll.qlTenorBasisForwardRate(TenorBasis3M,AF3255,_xll.ohTrigger(trigger,$AA$36))</f>
        <v>#NUM!</v>
      </c>
      <c r="AJ3255" s="90">
        <f>_xll.qlIndexFixing($AA$21,$AE3255,TRUE,_xll.ohTrigger(trigger))</f>
        <v>1.3301637688904733E-2</v>
      </c>
      <c r="AK3255" s="43" t="e">
        <f>_xll.qlIndexFixing($AA$6,$AE3255,TRUE,trigger)</f>
        <v>#NUM!</v>
      </c>
      <c r="AL3255" s="45" t="e">
        <f t="shared" si="66"/>
        <v>#NUM!</v>
      </c>
    </row>
    <row r="3256" spans="30:38" x14ac:dyDescent="0.2">
      <c r="AD3256" s="122" t="s">
        <v>88</v>
      </c>
      <c r="AE3256" s="40">
        <f>_xll.qlInterestRateIndexFixingDate($AA$21,AF3256)</f>
        <v>62236</v>
      </c>
      <c r="AF3256" s="40">
        <f>_xll.qlCalendarAdvance(calendar,$AF3255,AD3256,,,trigger)</f>
        <v>62240</v>
      </c>
      <c r="AG3256" s="40">
        <f>_xll.qlInterestRateIndexMaturity($AA$21,AF3256,)</f>
        <v>62332</v>
      </c>
      <c r="AH3256" s="43" t="e">
        <f>_xll.qlTenorBasisValue(TenorBasis3M,AF3256,_xll.ohTrigger(trigger,$AA$36))</f>
        <v>#NUM!</v>
      </c>
      <c r="AI3256" s="90" t="e">
        <f>_xll.qlTenorBasisForwardRate(TenorBasis3M,AF3256,_xll.ohTrigger(trigger,$AA$36))</f>
        <v>#NUM!</v>
      </c>
      <c r="AJ3256" s="90">
        <f>_xll.qlIndexFixing($AA$21,$AE3256,TRUE,_xll.ohTrigger(trigger))</f>
        <v>1.3305311328659739E-2</v>
      </c>
      <c r="AK3256" s="43" t="e">
        <f>_xll.qlIndexFixing($AA$6,$AE3256,TRUE,trigger)</f>
        <v>#NUM!</v>
      </c>
      <c r="AL3256" s="45" t="e">
        <f t="shared" si="66"/>
        <v>#NUM!</v>
      </c>
    </row>
    <row r="3257" spans="30:38" x14ac:dyDescent="0.2">
      <c r="AD3257" s="122" t="s">
        <v>88</v>
      </c>
      <c r="AE3257" s="40">
        <f>_xll.qlInterestRateIndexFixingDate($AA$21,AF3257)</f>
        <v>62243</v>
      </c>
      <c r="AF3257" s="40">
        <f>_xll.qlCalendarAdvance(calendar,$AF3256,AD3257,,,trigger)</f>
        <v>62247</v>
      </c>
      <c r="AG3257" s="40">
        <f>_xll.qlInterestRateIndexMaturity($AA$21,AF3257,)</f>
        <v>62339</v>
      </c>
      <c r="AH3257" s="43" t="e">
        <f>_xll.qlTenorBasisValue(TenorBasis3M,AF3257,_xll.ohTrigger(trigger,$AA$36))</f>
        <v>#NUM!</v>
      </c>
      <c r="AI3257" s="90" t="e">
        <f>_xll.qlTenorBasisForwardRate(TenorBasis3M,AF3257,_xll.ohTrigger(trigger,$AA$36))</f>
        <v>#NUM!</v>
      </c>
      <c r="AJ3257" s="90">
        <f>_xll.qlIndexFixing($AA$21,$AE3257,TRUE,_xll.ohTrigger(trigger))</f>
        <v>1.3308971518795934E-2</v>
      </c>
      <c r="AK3257" s="43" t="e">
        <f>_xll.qlIndexFixing($AA$6,$AE3257,TRUE,trigger)</f>
        <v>#NUM!</v>
      </c>
      <c r="AL3257" s="45" t="e">
        <f t="shared" si="66"/>
        <v>#NUM!</v>
      </c>
    </row>
    <row r="3258" spans="30:38" x14ac:dyDescent="0.2">
      <c r="AD3258" s="122" t="s">
        <v>88</v>
      </c>
      <c r="AE3258" s="40">
        <f>_xll.qlInterestRateIndexFixingDate($AA$21,AF3258)</f>
        <v>62250</v>
      </c>
      <c r="AF3258" s="40">
        <f>_xll.qlCalendarAdvance(calendar,$AF3257,AD3258,,,trigger)</f>
        <v>62254</v>
      </c>
      <c r="AG3258" s="40">
        <f>_xll.qlInterestRateIndexMaturity($AA$21,AF3258,)</f>
        <v>62346</v>
      </c>
      <c r="AH3258" s="43" t="e">
        <f>_xll.qlTenorBasisValue(TenorBasis3M,AF3258,_xll.ohTrigger(trigger,$AA$36))</f>
        <v>#NUM!</v>
      </c>
      <c r="AI3258" s="90" t="e">
        <f>_xll.qlTenorBasisForwardRate(TenorBasis3M,AF3258,_xll.ohTrigger(trigger,$AA$36))</f>
        <v>#NUM!</v>
      </c>
      <c r="AJ3258" s="90">
        <f>_xll.qlIndexFixing($AA$21,$AE3258,TRUE,_xll.ohTrigger(trigger))</f>
        <v>1.3312618259277698E-2</v>
      </c>
      <c r="AK3258" s="43" t="e">
        <f>_xll.qlIndexFixing($AA$6,$AE3258,TRUE,trigger)</f>
        <v>#NUM!</v>
      </c>
      <c r="AL3258" s="45" t="e">
        <f t="shared" si="66"/>
        <v>#NUM!</v>
      </c>
    </row>
    <row r="3259" spans="30:38" x14ac:dyDescent="0.2">
      <c r="AD3259" s="122" t="s">
        <v>88</v>
      </c>
      <c r="AE3259" s="40">
        <f>_xll.qlInterestRateIndexFixingDate($AA$21,AF3259)</f>
        <v>62257</v>
      </c>
      <c r="AF3259" s="40">
        <f>_xll.qlCalendarAdvance(calendar,$AF3258,AD3259,,,trigger)</f>
        <v>62261</v>
      </c>
      <c r="AG3259" s="40">
        <f>_xll.qlInterestRateIndexMaturity($AA$21,AF3259,)</f>
        <v>62353</v>
      </c>
      <c r="AH3259" s="43" t="e">
        <f>_xll.qlTenorBasisValue(TenorBasis3M,AF3259,_xll.ohTrigger(trigger,$AA$36))</f>
        <v>#NUM!</v>
      </c>
      <c r="AI3259" s="90" t="e">
        <f>_xll.qlTenorBasisForwardRate(TenorBasis3M,AF3259,_xll.ohTrigger(trigger,$AA$36))</f>
        <v>#NUM!</v>
      </c>
      <c r="AJ3259" s="90">
        <f>_xll.qlIndexFixing($AA$21,$AE3259,TRUE,_xll.ohTrigger(trigger))</f>
        <v>1.3316251550066797E-2</v>
      </c>
      <c r="AK3259" s="43" t="e">
        <f>_xll.qlIndexFixing($AA$6,$AE3259,TRUE,trigger)</f>
        <v>#NUM!</v>
      </c>
      <c r="AL3259" s="45" t="e">
        <f t="shared" si="66"/>
        <v>#NUM!</v>
      </c>
    </row>
    <row r="3260" spans="30:38" x14ac:dyDescent="0.2">
      <c r="AD3260" s="122" t="s">
        <v>88</v>
      </c>
      <c r="AE3260" s="40">
        <f>_xll.qlInterestRateIndexFixingDate($AA$21,AF3260)</f>
        <v>62264</v>
      </c>
      <c r="AF3260" s="40">
        <f>_xll.qlCalendarAdvance(calendar,$AF3259,AD3260,,,trigger)</f>
        <v>62268</v>
      </c>
      <c r="AG3260" s="40">
        <f>_xll.qlInterestRateIndexMaturity($AA$21,AF3260,)</f>
        <v>62360</v>
      </c>
      <c r="AH3260" s="43" t="e">
        <f>_xll.qlTenorBasisValue(TenorBasis3M,AF3260,_xll.ohTrigger(trigger,$AA$36))</f>
        <v>#NUM!</v>
      </c>
      <c r="AI3260" s="90" t="e">
        <f>_xll.qlTenorBasisForwardRate(TenorBasis3M,AF3260,_xll.ohTrigger(trigger,$AA$36))</f>
        <v>#NUM!</v>
      </c>
      <c r="AJ3260" s="90">
        <f>_xll.qlIndexFixing($AA$21,$AE3260,TRUE,_xll.ohTrigger(trigger))</f>
        <v>1.331987139112587E-2</v>
      </c>
      <c r="AK3260" s="43" t="e">
        <f>_xll.qlIndexFixing($AA$6,$AE3260,TRUE,trigger)</f>
        <v>#NUM!</v>
      </c>
      <c r="AL3260" s="45" t="e">
        <f t="shared" si="66"/>
        <v>#NUM!</v>
      </c>
    </row>
    <row r="3261" spans="30:38" x14ac:dyDescent="0.2">
      <c r="AD3261" s="122" t="s">
        <v>88</v>
      </c>
      <c r="AE3261" s="40">
        <f>_xll.qlInterestRateIndexFixingDate($AA$21,AF3261)</f>
        <v>62271</v>
      </c>
      <c r="AF3261" s="40">
        <f>_xll.qlCalendarAdvance(calendar,$AF3260,AD3261,,,trigger)</f>
        <v>62275</v>
      </c>
      <c r="AG3261" s="40">
        <f>_xll.qlInterestRateIndexMaturity($AA$21,AF3261,)</f>
        <v>62367</v>
      </c>
      <c r="AH3261" s="43" t="e">
        <f>_xll.qlTenorBasisValue(TenorBasis3M,AF3261,_xll.ohTrigger(trigger,$AA$36))</f>
        <v>#NUM!</v>
      </c>
      <c r="AI3261" s="90" t="e">
        <f>_xll.qlTenorBasisForwardRate(TenorBasis3M,AF3261,_xll.ohTrigger(trigger,$AA$36))</f>
        <v>#NUM!</v>
      </c>
      <c r="AJ3261" s="90">
        <f>_xll.qlIndexFixing($AA$21,$AE3261,TRUE,_xll.ohTrigger(trigger))</f>
        <v>1.3323477782415818E-2</v>
      </c>
      <c r="AK3261" s="43" t="e">
        <f>_xll.qlIndexFixing($AA$6,$AE3261,TRUE,trigger)</f>
        <v>#NUM!</v>
      </c>
      <c r="AL3261" s="45" t="e">
        <f t="shared" si="66"/>
        <v>#NUM!</v>
      </c>
    </row>
    <row r="3262" spans="30:38" x14ac:dyDescent="0.2">
      <c r="AD3262" s="122" t="s">
        <v>88</v>
      </c>
      <c r="AE3262" s="40">
        <f>_xll.qlInterestRateIndexFixingDate($AA$21,AF3262)</f>
        <v>62278</v>
      </c>
      <c r="AF3262" s="40">
        <f>_xll.qlCalendarAdvance(calendar,$AF3261,AD3262,,,trigger)</f>
        <v>62282</v>
      </c>
      <c r="AG3262" s="40">
        <f>_xll.qlInterestRateIndexMaturity($AA$21,AF3262,)</f>
        <v>62374</v>
      </c>
      <c r="AH3262" s="43" t="e">
        <f>_xll.qlTenorBasisValue(TenorBasis3M,AF3262,_xll.ohTrigger(trigger,$AA$36))</f>
        <v>#NUM!</v>
      </c>
      <c r="AI3262" s="90" t="e">
        <f>_xll.qlTenorBasisForwardRate(TenorBasis3M,AF3262,_xll.ohTrigger(trigger,$AA$36))</f>
        <v>#NUM!</v>
      </c>
      <c r="AJ3262" s="90">
        <f>_xll.qlIndexFixing($AA$21,$AE3262,TRUE,_xll.ohTrigger(trigger))</f>
        <v>1.3327070723903626E-2</v>
      </c>
      <c r="AK3262" s="43" t="e">
        <f>_xll.qlIndexFixing($AA$6,$AE3262,TRUE,trigger)</f>
        <v>#NUM!</v>
      </c>
      <c r="AL3262" s="45" t="e">
        <f t="shared" si="66"/>
        <v>#NUM!</v>
      </c>
    </row>
    <row r="3263" spans="30:38" x14ac:dyDescent="0.2">
      <c r="AD3263" s="122" t="s">
        <v>88</v>
      </c>
      <c r="AE3263" s="40">
        <f>_xll.qlInterestRateIndexFixingDate($AA$21,AF3263)</f>
        <v>62285</v>
      </c>
      <c r="AF3263" s="40">
        <f>_xll.qlCalendarAdvance(calendar,$AF3262,AD3263,,,trigger)</f>
        <v>62289</v>
      </c>
      <c r="AG3263" s="40">
        <f>_xll.qlInterestRateIndexMaturity($AA$21,AF3263,)</f>
        <v>62381</v>
      </c>
      <c r="AH3263" s="43" t="e">
        <f>_xll.qlTenorBasisValue(TenorBasis3M,AF3263,_xll.ohTrigger(trigger,$AA$36))</f>
        <v>#NUM!</v>
      </c>
      <c r="AI3263" s="90" t="e">
        <f>_xll.qlTenorBasisForwardRate(TenorBasis3M,AF3263,_xll.ohTrigger(trigger,$AA$36))</f>
        <v>#NUM!</v>
      </c>
      <c r="AJ3263" s="90">
        <f>_xll.qlIndexFixing($AA$21,$AE3263,TRUE,_xll.ohTrigger(trigger))</f>
        <v>1.3330650215549323E-2</v>
      </c>
      <c r="AK3263" s="43" t="e">
        <f>_xll.qlIndexFixing($AA$6,$AE3263,TRUE,trigger)</f>
        <v>#NUM!</v>
      </c>
      <c r="AL3263" s="45" t="e">
        <f t="shared" si="66"/>
        <v>#NUM!</v>
      </c>
    </row>
    <row r="3264" spans="30:38" x14ac:dyDescent="0.2">
      <c r="AD3264" s="122" t="s">
        <v>88</v>
      </c>
      <c r="AE3264" s="40">
        <f>_xll.qlInterestRateIndexFixingDate($AA$21,AF3264)</f>
        <v>62292</v>
      </c>
      <c r="AF3264" s="40">
        <f>_xll.qlCalendarAdvance(calendar,$AF3263,AD3264,,,trigger)</f>
        <v>62296</v>
      </c>
      <c r="AG3264" s="40">
        <f>_xll.qlInterestRateIndexMaturity($AA$21,AF3264,)</f>
        <v>62388</v>
      </c>
      <c r="AH3264" s="43" t="e">
        <f>_xll.qlTenorBasisValue(TenorBasis3M,AF3264,_xll.ohTrigger(trigger,$AA$36))</f>
        <v>#NUM!</v>
      </c>
      <c r="AI3264" s="90" t="e">
        <f>_xll.qlTenorBasisForwardRate(TenorBasis3M,AF3264,_xll.ohTrigger(trigger,$AA$36))</f>
        <v>#NUM!</v>
      </c>
      <c r="AJ3264" s="90">
        <f>_xll.qlIndexFixing($AA$21,$AE3264,TRUE,_xll.ohTrigger(trigger))</f>
        <v>1.3334216257316418E-2</v>
      </c>
      <c r="AK3264" s="43" t="e">
        <f>_xll.qlIndexFixing($AA$6,$AE3264,TRUE,trigger)</f>
        <v>#NUM!</v>
      </c>
      <c r="AL3264" s="45" t="e">
        <f t="shared" si="66"/>
        <v>#NUM!</v>
      </c>
    </row>
    <row r="3265" spans="30:38" x14ac:dyDescent="0.2">
      <c r="AD3265" s="122" t="s">
        <v>88</v>
      </c>
      <c r="AE3265" s="40">
        <f>_xll.qlInterestRateIndexFixingDate($AA$21,AF3265)</f>
        <v>62299</v>
      </c>
      <c r="AF3265" s="40">
        <f>_xll.qlCalendarAdvance(calendar,$AF3264,AD3265,,,trigger)</f>
        <v>62303</v>
      </c>
      <c r="AG3265" s="40">
        <f>_xll.qlInterestRateIndexMaturity($AA$21,AF3265,)</f>
        <v>62395</v>
      </c>
      <c r="AH3265" s="43" t="e">
        <f>_xll.qlTenorBasisValue(TenorBasis3M,AF3265,_xll.ohTrigger(trigger,$AA$36))</f>
        <v>#NUM!</v>
      </c>
      <c r="AI3265" s="90" t="e">
        <f>_xll.qlTenorBasisForwardRate(TenorBasis3M,AF3265,_xll.ohTrigger(trigger,$AA$36))</f>
        <v>#NUM!</v>
      </c>
      <c r="AJ3265" s="90">
        <f>_xll.qlIndexFixing($AA$21,$AE3265,TRUE,_xll.ohTrigger(trigger))</f>
        <v>1.3337768849170156E-2</v>
      </c>
      <c r="AK3265" s="43" t="e">
        <f>_xll.qlIndexFixing($AA$6,$AE3265,TRUE,trigger)</f>
        <v>#NUM!</v>
      </c>
      <c r="AL3265" s="45" t="e">
        <f t="shared" si="66"/>
        <v>#NUM!</v>
      </c>
    </row>
    <row r="3266" spans="30:38" x14ac:dyDescent="0.2">
      <c r="AD3266" s="122" t="s">
        <v>88</v>
      </c>
      <c r="AE3266" s="40">
        <f>_xll.qlInterestRateIndexFixingDate($AA$21,AF3266)</f>
        <v>62306</v>
      </c>
      <c r="AF3266" s="40">
        <f>_xll.qlCalendarAdvance(calendar,$AF3265,AD3266,,,trigger)</f>
        <v>62310</v>
      </c>
      <c r="AG3266" s="40">
        <f>_xll.qlInterestRateIndexMaturity($AA$21,AF3266,)</f>
        <v>62402</v>
      </c>
      <c r="AH3266" s="43" t="e">
        <f>_xll.qlTenorBasisValue(TenorBasis3M,AF3266,_xll.ohTrigger(trigger,$AA$36))</f>
        <v>#NUM!</v>
      </c>
      <c r="AI3266" s="90" t="e">
        <f>_xll.qlTenorBasisForwardRate(TenorBasis3M,AF3266,_xll.ohTrigger(trigger,$AA$36))</f>
        <v>#NUM!</v>
      </c>
      <c r="AJ3266" s="90">
        <f>_xll.qlIndexFixing($AA$21,$AE3266,TRUE,_xll.ohTrigger(trigger))</f>
        <v>1.3341307991072308E-2</v>
      </c>
      <c r="AK3266" s="43" t="e">
        <f>_xll.qlIndexFixing($AA$6,$AE3266,TRUE,trigger)</f>
        <v>#NUM!</v>
      </c>
      <c r="AL3266" s="45" t="e">
        <f t="shared" si="66"/>
        <v>#NUM!</v>
      </c>
    </row>
    <row r="3267" spans="30:38" x14ac:dyDescent="0.2">
      <c r="AD3267" s="122" t="s">
        <v>88</v>
      </c>
      <c r="AE3267" s="40">
        <f>_xll.qlInterestRateIndexFixingDate($AA$21,AF3267)</f>
        <v>62313</v>
      </c>
      <c r="AF3267" s="40">
        <f>_xll.qlCalendarAdvance(calendar,$AF3266,AD3267,,,trigger)</f>
        <v>62317</v>
      </c>
      <c r="AG3267" s="40">
        <f>_xll.qlInterestRateIndexMaturity($AA$21,AF3267,)</f>
        <v>62409</v>
      </c>
      <c r="AH3267" s="43" t="e">
        <f>_xll.qlTenorBasisValue(TenorBasis3M,AF3267,_xll.ohTrigger(trigger,$AA$36))</f>
        <v>#NUM!</v>
      </c>
      <c r="AI3267" s="90" t="e">
        <f>_xll.qlTenorBasisForwardRate(TenorBasis3M,AF3267,_xll.ohTrigger(trigger,$AA$36))</f>
        <v>#NUM!</v>
      </c>
      <c r="AJ3267" s="90">
        <f>_xll.qlIndexFixing($AA$21,$AE3267,TRUE,_xll.ohTrigger(trigger))</f>
        <v>1.334483368298638E-2</v>
      </c>
      <c r="AK3267" s="43" t="e">
        <f>_xll.qlIndexFixing($AA$6,$AE3267,TRUE,trigger)</f>
        <v>#NUM!</v>
      </c>
      <c r="AL3267" s="45" t="e">
        <f t="shared" si="66"/>
        <v>#NUM!</v>
      </c>
    </row>
    <row r="3268" spans="30:38" x14ac:dyDescent="0.2">
      <c r="AD3268" s="122" t="s">
        <v>88</v>
      </c>
      <c r="AE3268" s="40">
        <f>_xll.qlInterestRateIndexFixingDate($AA$21,AF3268)</f>
        <v>62320</v>
      </c>
      <c r="AF3268" s="40">
        <f>_xll.qlCalendarAdvance(calendar,$AF3267,AD3268,,,trigger)</f>
        <v>62324</v>
      </c>
      <c r="AG3268" s="40">
        <f>_xll.qlInterestRateIndexMaturity($AA$21,AF3268,)</f>
        <v>62416</v>
      </c>
      <c r="AH3268" s="43" t="e">
        <f>_xll.qlTenorBasisValue(TenorBasis3M,AF3268,_xll.ohTrigger(trigger,$AA$36))</f>
        <v>#NUM!</v>
      </c>
      <c r="AI3268" s="90" t="e">
        <f>_xll.qlTenorBasisForwardRate(TenorBasis3M,AF3268,_xll.ohTrigger(trigger,$AA$36))</f>
        <v>#NUM!</v>
      </c>
      <c r="AJ3268" s="90">
        <f>_xll.qlIndexFixing($AA$21,$AE3268,TRUE,_xll.ohTrigger(trigger))</f>
        <v>1.3348345924875878E-2</v>
      </c>
      <c r="AK3268" s="43" t="e">
        <f>_xll.qlIndexFixing($AA$6,$AE3268,TRUE,trigger)</f>
        <v>#NUM!</v>
      </c>
      <c r="AL3268" s="45" t="e">
        <f t="shared" ref="AL3268:AL3331" si="67">(AJ3268-AK3268)*10000</f>
        <v>#NUM!</v>
      </c>
    </row>
    <row r="3269" spans="30:38" x14ac:dyDescent="0.2">
      <c r="AD3269" s="122" t="s">
        <v>88</v>
      </c>
      <c r="AE3269" s="40">
        <f>_xll.qlInterestRateIndexFixingDate($AA$21,AF3269)</f>
        <v>62327</v>
      </c>
      <c r="AF3269" s="40">
        <f>_xll.qlCalendarAdvance(calendar,$AF3268,AD3269,,,trigger)</f>
        <v>62331</v>
      </c>
      <c r="AG3269" s="40">
        <f>_xll.qlInterestRateIndexMaturity($AA$21,AF3269,)</f>
        <v>62423</v>
      </c>
      <c r="AH3269" s="43" t="e">
        <f>_xll.qlTenorBasisValue(TenorBasis3M,AF3269,_xll.ohTrigger(trigger,$AA$36))</f>
        <v>#NUM!</v>
      </c>
      <c r="AI3269" s="90" t="e">
        <f>_xll.qlTenorBasisForwardRate(TenorBasis3M,AF3269,_xll.ohTrigger(trigger,$AA$36))</f>
        <v>#NUM!</v>
      </c>
      <c r="AJ3269" s="90">
        <f>_xll.qlIndexFixing($AA$21,$AE3269,TRUE,_xll.ohTrigger(trigger))</f>
        <v>1.335184471670605E-2</v>
      </c>
      <c r="AK3269" s="43" t="e">
        <f>_xll.qlIndexFixing($AA$6,$AE3269,TRUE,trigger)</f>
        <v>#NUM!</v>
      </c>
      <c r="AL3269" s="45" t="e">
        <f t="shared" si="67"/>
        <v>#NUM!</v>
      </c>
    </row>
    <row r="3270" spans="30:38" x14ac:dyDescent="0.2">
      <c r="AD3270" s="122" t="s">
        <v>88</v>
      </c>
      <c r="AE3270" s="40">
        <f>_xll.qlInterestRateIndexFixingDate($AA$21,AF3270)</f>
        <v>62334</v>
      </c>
      <c r="AF3270" s="40">
        <f>_xll.qlCalendarAdvance(calendar,$AF3269,AD3270,,,trigger)</f>
        <v>62338</v>
      </c>
      <c r="AG3270" s="40">
        <f>_xll.qlInterestRateIndexMaturity($AA$21,AF3270,)</f>
        <v>62429</v>
      </c>
      <c r="AH3270" s="43" t="e">
        <f>_xll.qlTenorBasisValue(TenorBasis3M,AF3270,_xll.ohTrigger(trigger,$AA$36))</f>
        <v>#NUM!</v>
      </c>
      <c r="AI3270" s="90" t="e">
        <f>_xll.qlTenorBasisForwardRate(TenorBasis3M,AF3270,_xll.ohTrigger(trigger,$AA$36))</f>
        <v>#NUM!</v>
      </c>
      <c r="AJ3270" s="90">
        <f>_xll.qlIndexFixing($AA$21,$AE3270,TRUE,_xll.ohTrigger(trigger))</f>
        <v>1.3354836209585165E-2</v>
      </c>
      <c r="AK3270" s="43" t="e">
        <f>_xll.qlIndexFixing($AA$6,$AE3270,TRUE,trigger)</f>
        <v>#NUM!</v>
      </c>
      <c r="AL3270" s="45" t="e">
        <f t="shared" si="67"/>
        <v>#NUM!</v>
      </c>
    </row>
    <row r="3271" spans="30:38" x14ac:dyDescent="0.2">
      <c r="AD3271" s="122" t="s">
        <v>88</v>
      </c>
      <c r="AE3271" s="40">
        <f>_xll.qlInterestRateIndexFixingDate($AA$21,AF3271)</f>
        <v>62341</v>
      </c>
      <c r="AF3271" s="40">
        <f>_xll.qlCalendarAdvance(calendar,$AF3270,AD3271,,,trigger)</f>
        <v>62345</v>
      </c>
      <c r="AG3271" s="40">
        <f>_xll.qlInterestRateIndexMaturity($AA$21,AF3271,)</f>
        <v>62436</v>
      </c>
      <c r="AH3271" s="43" t="e">
        <f>_xll.qlTenorBasisValue(TenorBasis3M,AF3271,_xll.ohTrigger(trigger,$AA$36))</f>
        <v>#NUM!</v>
      </c>
      <c r="AI3271" s="90" t="e">
        <f>_xll.qlTenorBasisForwardRate(TenorBasis3M,AF3271,_xll.ohTrigger(trigger,$AA$36))</f>
        <v>#NUM!</v>
      </c>
      <c r="AJ3271" s="90">
        <f>_xll.qlIndexFixing($AA$21,$AE3271,TRUE,_xll.ohTrigger(trigger))</f>
        <v>1.335830893328498E-2</v>
      </c>
      <c r="AK3271" s="43" t="e">
        <f>_xll.qlIndexFixing($AA$6,$AE3271,TRUE,trigger)</f>
        <v>#NUM!</v>
      </c>
      <c r="AL3271" s="45" t="e">
        <f t="shared" si="67"/>
        <v>#NUM!</v>
      </c>
    </row>
    <row r="3272" spans="30:38" x14ac:dyDescent="0.2">
      <c r="AD3272" s="122" t="s">
        <v>88</v>
      </c>
      <c r="AE3272" s="40">
        <f>_xll.qlInterestRateIndexFixingDate($AA$21,AF3272)</f>
        <v>62348</v>
      </c>
      <c r="AF3272" s="40">
        <f>_xll.qlCalendarAdvance(calendar,$AF3271,AD3272,,,trigger)</f>
        <v>62352</v>
      </c>
      <c r="AG3272" s="40">
        <f>_xll.qlInterestRateIndexMaturity($AA$21,AF3272,)</f>
        <v>62443</v>
      </c>
      <c r="AH3272" s="43" t="e">
        <f>_xll.qlTenorBasisValue(TenorBasis3M,AF3272,_xll.ohTrigger(trigger,$AA$36))</f>
        <v>#NUM!</v>
      </c>
      <c r="AI3272" s="90" t="e">
        <f>_xll.qlTenorBasisForwardRate(TenorBasis3M,AF3272,_xll.ohTrigger(trigger,$AA$36))</f>
        <v>#NUM!</v>
      </c>
      <c r="AJ3272" s="90">
        <f>_xll.qlIndexFixing($AA$21,$AE3272,TRUE,_xll.ohTrigger(trigger))</f>
        <v>1.3361768207285416E-2</v>
      </c>
      <c r="AK3272" s="43" t="e">
        <f>_xll.qlIndexFixing($AA$6,$AE3272,TRUE,trigger)</f>
        <v>#NUM!</v>
      </c>
      <c r="AL3272" s="45" t="e">
        <f t="shared" si="67"/>
        <v>#NUM!</v>
      </c>
    </row>
    <row r="3273" spans="30:38" x14ac:dyDescent="0.2">
      <c r="AD3273" s="122" t="s">
        <v>88</v>
      </c>
      <c r="AE3273" s="40">
        <f>_xll.qlInterestRateIndexFixingDate($AA$21,AF3273)</f>
        <v>62355</v>
      </c>
      <c r="AF3273" s="40">
        <f>_xll.qlCalendarAdvance(calendar,$AF3272,AD3273,,,trigger)</f>
        <v>62359</v>
      </c>
      <c r="AG3273" s="40">
        <f>_xll.qlInterestRateIndexMaturity($AA$21,AF3273,)</f>
        <v>62450</v>
      </c>
      <c r="AH3273" s="43" t="e">
        <f>_xll.qlTenorBasisValue(TenorBasis3M,AF3273,_xll.ohTrigger(trigger,$AA$36))</f>
        <v>#NUM!</v>
      </c>
      <c r="AI3273" s="90" t="e">
        <f>_xll.qlTenorBasisForwardRate(TenorBasis3M,AF3273,_xll.ohTrigger(trigger,$AA$36))</f>
        <v>#NUM!</v>
      </c>
      <c r="AJ3273" s="90">
        <f>_xll.qlIndexFixing($AA$21,$AE3273,TRUE,_xll.ohTrigger(trigger))</f>
        <v>1.336521403155134E-2</v>
      </c>
      <c r="AK3273" s="43" t="e">
        <f>_xll.qlIndexFixing($AA$6,$AE3273,TRUE,trigger)</f>
        <v>#NUM!</v>
      </c>
      <c r="AL3273" s="45" t="e">
        <f t="shared" si="67"/>
        <v>#NUM!</v>
      </c>
    </row>
    <row r="3274" spans="30:38" x14ac:dyDescent="0.2">
      <c r="AD3274" s="122" t="s">
        <v>88</v>
      </c>
      <c r="AE3274" s="40">
        <f>_xll.qlInterestRateIndexFixingDate($AA$21,AF3274)</f>
        <v>62362</v>
      </c>
      <c r="AF3274" s="40">
        <f>_xll.qlCalendarAdvance(calendar,$AF3273,AD3274,,,trigger)</f>
        <v>62366</v>
      </c>
      <c r="AG3274" s="40">
        <f>_xll.qlInterestRateIndexMaturity($AA$21,AF3274,)</f>
        <v>62458</v>
      </c>
      <c r="AH3274" s="43" t="e">
        <f>_xll.qlTenorBasisValue(TenorBasis3M,AF3274,_xll.ohTrigger(trigger,$AA$36))</f>
        <v>#NUM!</v>
      </c>
      <c r="AI3274" s="90" t="e">
        <f>_xll.qlTenorBasisForwardRate(TenorBasis3M,AF3274,_xll.ohTrigger(trigger,$AA$36))</f>
        <v>#NUM!</v>
      </c>
      <c r="AJ3274" s="90">
        <f>_xll.qlIndexFixing($AA$21,$AE3274,TRUE,_xll.ohTrigger(trigger))</f>
        <v>1.3369136923705402E-2</v>
      </c>
      <c r="AK3274" s="43" t="e">
        <f>_xll.qlIndexFixing($AA$6,$AE3274,TRUE,trigger)</f>
        <v>#NUM!</v>
      </c>
      <c r="AL3274" s="45" t="e">
        <f t="shared" si="67"/>
        <v>#NUM!</v>
      </c>
    </row>
    <row r="3275" spans="30:38" x14ac:dyDescent="0.2">
      <c r="AD3275" s="122" t="s">
        <v>88</v>
      </c>
      <c r="AE3275" s="40">
        <f>_xll.qlInterestRateIndexFixingDate($AA$21,AF3275)</f>
        <v>62369</v>
      </c>
      <c r="AF3275" s="40">
        <f>_xll.qlCalendarAdvance(calendar,$AF3274,AD3275,,,trigger)</f>
        <v>62373</v>
      </c>
      <c r="AG3275" s="40">
        <f>_xll.qlInterestRateIndexMaturity($AA$21,AF3275,)</f>
        <v>62465</v>
      </c>
      <c r="AH3275" s="43" t="e">
        <f>_xll.qlTenorBasisValue(TenorBasis3M,AF3275,_xll.ohTrigger(trigger,$AA$36))</f>
        <v>#NUM!</v>
      </c>
      <c r="AI3275" s="90" t="e">
        <f>_xll.qlTenorBasisForwardRate(TenorBasis3M,AF3275,_xll.ohTrigger(trigger,$AA$36))</f>
        <v>#NUM!</v>
      </c>
      <c r="AJ3275" s="90">
        <f>_xll.qlIndexFixing($AA$21,$AE3275,TRUE,_xll.ohTrigger(trigger))</f>
        <v>1.3372555014423694E-2</v>
      </c>
      <c r="AK3275" s="43" t="e">
        <f>_xll.qlIndexFixing($AA$6,$AE3275,TRUE,trigger)</f>
        <v>#NUM!</v>
      </c>
      <c r="AL3275" s="45" t="e">
        <f t="shared" si="67"/>
        <v>#NUM!</v>
      </c>
    </row>
    <row r="3276" spans="30:38" x14ac:dyDescent="0.2">
      <c r="AD3276" s="122" t="s">
        <v>88</v>
      </c>
      <c r="AE3276" s="40">
        <f>_xll.qlInterestRateIndexFixingDate($AA$21,AF3276)</f>
        <v>62376</v>
      </c>
      <c r="AF3276" s="40">
        <f>_xll.qlCalendarAdvance(calendar,$AF3275,AD3276,,,trigger)</f>
        <v>62380</v>
      </c>
      <c r="AG3276" s="40">
        <f>_xll.qlInterestRateIndexMaturity($AA$21,AF3276,)</f>
        <v>62472</v>
      </c>
      <c r="AH3276" s="43" t="e">
        <f>_xll.qlTenorBasisValue(TenorBasis3M,AF3276,_xll.ohTrigger(trigger,$AA$36))</f>
        <v>#NUM!</v>
      </c>
      <c r="AI3276" s="90" t="e">
        <f>_xll.qlTenorBasisForwardRate(TenorBasis3M,AF3276,_xll.ohTrigger(trigger,$AA$36))</f>
        <v>#NUM!</v>
      </c>
      <c r="AJ3276" s="90">
        <f>_xll.qlIndexFixing($AA$21,$AE3276,TRUE,_xll.ohTrigger(trigger))</f>
        <v>1.3375959654835899E-2</v>
      </c>
      <c r="AK3276" s="43" t="e">
        <f>_xll.qlIndexFixing($AA$6,$AE3276,TRUE,trigger)</f>
        <v>#NUM!</v>
      </c>
      <c r="AL3276" s="45" t="e">
        <f t="shared" si="67"/>
        <v>#NUM!</v>
      </c>
    </row>
    <row r="3277" spans="30:38" x14ac:dyDescent="0.2">
      <c r="AD3277" s="122" t="s">
        <v>88</v>
      </c>
      <c r="AE3277" s="40">
        <f>_xll.qlInterestRateIndexFixingDate($AA$21,AF3277)</f>
        <v>62383</v>
      </c>
      <c r="AF3277" s="40">
        <f>_xll.qlCalendarAdvance(calendar,$AF3276,AD3277,,,trigger)</f>
        <v>62387</v>
      </c>
      <c r="AG3277" s="40">
        <f>_xll.qlInterestRateIndexMaturity($AA$21,AF3277,)</f>
        <v>62479</v>
      </c>
      <c r="AH3277" s="43" t="e">
        <f>_xll.qlTenorBasisValue(TenorBasis3M,AF3277,_xll.ohTrigger(trigger,$AA$36))</f>
        <v>#NUM!</v>
      </c>
      <c r="AI3277" s="90" t="e">
        <f>_xll.qlTenorBasisForwardRate(TenorBasis3M,AF3277,_xll.ohTrigger(trigger,$AA$36))</f>
        <v>#NUM!</v>
      </c>
      <c r="AJ3277" s="90">
        <f>_xll.qlIndexFixing($AA$21,$AE3277,TRUE,_xll.ohTrigger(trigger))</f>
        <v>1.3379350844902918E-2</v>
      </c>
      <c r="AK3277" s="43" t="e">
        <f>_xll.qlIndexFixing($AA$6,$AE3277,TRUE,trigger)</f>
        <v>#NUM!</v>
      </c>
      <c r="AL3277" s="45" t="e">
        <f t="shared" si="67"/>
        <v>#NUM!</v>
      </c>
    </row>
    <row r="3278" spans="30:38" x14ac:dyDescent="0.2">
      <c r="AD3278" s="122" t="s">
        <v>88</v>
      </c>
      <c r="AE3278" s="40">
        <f>_xll.qlInterestRateIndexFixingDate($AA$21,AF3278)</f>
        <v>62390</v>
      </c>
      <c r="AF3278" s="40">
        <f>_xll.qlCalendarAdvance(calendar,$AF3277,AD3278,,,trigger)</f>
        <v>62394</v>
      </c>
      <c r="AG3278" s="40">
        <f>_xll.qlInterestRateIndexMaturity($AA$21,AF3278,)</f>
        <v>62486</v>
      </c>
      <c r="AH3278" s="43" t="e">
        <f>_xll.qlTenorBasisValue(TenorBasis3M,AF3278,_xll.ohTrigger(trigger,$AA$36))</f>
        <v>#NUM!</v>
      </c>
      <c r="AI3278" s="90" t="e">
        <f>_xll.qlTenorBasisForwardRate(TenorBasis3M,AF3278,_xll.ohTrigger(trigger,$AA$36))</f>
        <v>#NUM!</v>
      </c>
      <c r="AJ3278" s="90">
        <f>_xll.qlIndexFixing($AA$21,$AE3278,TRUE,_xll.ohTrigger(trigger))</f>
        <v>1.3382728584592605E-2</v>
      </c>
      <c r="AK3278" s="43" t="e">
        <f>_xll.qlIndexFixing($AA$6,$AE3278,TRUE,trigger)</f>
        <v>#NUM!</v>
      </c>
      <c r="AL3278" s="45" t="e">
        <f t="shared" si="67"/>
        <v>#NUM!</v>
      </c>
    </row>
    <row r="3279" spans="30:38" x14ac:dyDescent="0.2">
      <c r="AD3279" s="122" t="s">
        <v>88</v>
      </c>
      <c r="AE3279" s="40">
        <f>_xll.qlInterestRateIndexFixingDate($AA$21,AF3279)</f>
        <v>62397</v>
      </c>
      <c r="AF3279" s="40">
        <f>_xll.qlCalendarAdvance(calendar,$AF3278,AD3279,,,trigger)</f>
        <v>62401</v>
      </c>
      <c r="AG3279" s="40">
        <f>_xll.qlInterestRateIndexMaturity($AA$21,AF3279,)</f>
        <v>62493</v>
      </c>
      <c r="AH3279" s="43" t="e">
        <f>_xll.qlTenorBasisValue(TenorBasis3M,AF3279,_xll.ohTrigger(trigger,$AA$36))</f>
        <v>#NUM!</v>
      </c>
      <c r="AI3279" s="90" t="e">
        <f>_xll.qlTenorBasisForwardRate(TenorBasis3M,AF3279,_xll.ohTrigger(trigger,$AA$36))</f>
        <v>#NUM!</v>
      </c>
      <c r="AJ3279" s="90">
        <f>_xll.qlIndexFixing($AA$21,$AE3279,TRUE,_xll.ohTrigger(trigger))</f>
        <v>1.3386092873867597E-2</v>
      </c>
      <c r="AK3279" s="43" t="e">
        <f>_xll.qlIndexFixing($AA$6,$AE3279,TRUE,trigger)</f>
        <v>#NUM!</v>
      </c>
      <c r="AL3279" s="45" t="e">
        <f t="shared" si="67"/>
        <v>#NUM!</v>
      </c>
    </row>
    <row r="3280" spans="30:38" x14ac:dyDescent="0.2">
      <c r="AD3280" s="122" t="s">
        <v>88</v>
      </c>
      <c r="AE3280" s="40">
        <f>_xll.qlInterestRateIndexFixingDate($AA$21,AF3280)</f>
        <v>62404</v>
      </c>
      <c r="AF3280" s="40">
        <f>_xll.qlCalendarAdvance(calendar,$AF3279,AD3280,,,trigger)</f>
        <v>62408</v>
      </c>
      <c r="AG3280" s="40">
        <f>_xll.qlInterestRateIndexMaturity($AA$21,AF3280,)</f>
        <v>62500</v>
      </c>
      <c r="AH3280" s="43" t="e">
        <f>_xll.qlTenorBasisValue(TenorBasis3M,AF3280,_xll.ohTrigger(trigger,$AA$36))</f>
        <v>#NUM!</v>
      </c>
      <c r="AI3280" s="90" t="e">
        <f>_xll.qlTenorBasisForwardRate(TenorBasis3M,AF3280,_xll.ohTrigger(trigger,$AA$36))</f>
        <v>#NUM!</v>
      </c>
      <c r="AJ3280" s="90">
        <f>_xll.qlIndexFixing($AA$21,$AE3280,TRUE,_xll.ohTrigger(trigger))</f>
        <v>1.3389443712694876E-2</v>
      </c>
      <c r="AK3280" s="43" t="e">
        <f>_xll.qlIndexFixing($AA$6,$AE3280,TRUE,trigger)</f>
        <v>#NUM!</v>
      </c>
      <c r="AL3280" s="45" t="e">
        <f t="shared" si="67"/>
        <v>#NUM!</v>
      </c>
    </row>
    <row r="3281" spans="30:38" x14ac:dyDescent="0.2">
      <c r="AD3281" s="122" t="s">
        <v>88</v>
      </c>
      <c r="AE3281" s="40">
        <f>_xll.qlInterestRateIndexFixingDate($AA$21,AF3281)</f>
        <v>62411</v>
      </c>
      <c r="AF3281" s="40">
        <f>_xll.qlCalendarAdvance(calendar,$AF3280,AD3281,,,trigger)</f>
        <v>62415</v>
      </c>
      <c r="AG3281" s="40">
        <f>_xll.qlInterestRateIndexMaturity($AA$21,AF3281,)</f>
        <v>62507</v>
      </c>
      <c r="AH3281" s="43" t="e">
        <f>_xll.qlTenorBasisValue(TenorBasis3M,AF3281,_xll.ohTrigger(trigger,$AA$36))</f>
        <v>#NUM!</v>
      </c>
      <c r="AI3281" s="90" t="e">
        <f>_xll.qlTenorBasisForwardRate(TenorBasis3M,AF3281,_xll.ohTrigger(trigger,$AA$36))</f>
        <v>#NUM!</v>
      </c>
      <c r="AJ3281" s="90">
        <f>_xll.qlIndexFixing($AA$21,$AE3281,TRUE,_xll.ohTrigger(trigger))</f>
        <v>1.3392781101040557E-2</v>
      </c>
      <c r="AK3281" s="43" t="e">
        <f>_xll.qlIndexFixing($AA$6,$AE3281,TRUE,trigger)</f>
        <v>#NUM!</v>
      </c>
      <c r="AL3281" s="45" t="e">
        <f t="shared" si="67"/>
        <v>#NUM!</v>
      </c>
    </row>
    <row r="3282" spans="30:38" x14ac:dyDescent="0.2">
      <c r="AD3282" s="122" t="s">
        <v>88</v>
      </c>
      <c r="AE3282" s="40">
        <f>_xll.qlInterestRateIndexFixingDate($AA$21,AF3282)</f>
        <v>62418</v>
      </c>
      <c r="AF3282" s="40">
        <f>_xll.qlCalendarAdvance(calendar,$AF3281,AD3282,,,trigger)</f>
        <v>62422</v>
      </c>
      <c r="AG3282" s="40">
        <f>_xll.qlInterestRateIndexMaturity($AA$21,AF3282,)</f>
        <v>62514</v>
      </c>
      <c r="AH3282" s="43" t="e">
        <f>_xll.qlTenorBasisValue(TenorBasis3M,AF3282,_xll.ohTrigger(trigger,$AA$36))</f>
        <v>#NUM!</v>
      </c>
      <c r="AI3282" s="90" t="e">
        <f>_xll.qlTenorBasisForwardRate(TenorBasis3M,AF3282,_xll.ohTrigger(trigger,$AA$36))</f>
        <v>#NUM!</v>
      </c>
      <c r="AJ3282" s="90">
        <f>_xll.qlIndexFixing($AA$21,$AE3282,TRUE,_xll.ohTrigger(trigger))</f>
        <v>1.3396105038869885E-2</v>
      </c>
      <c r="AK3282" s="43" t="e">
        <f>_xll.qlIndexFixing($AA$6,$AE3282,TRUE,trigger)</f>
        <v>#NUM!</v>
      </c>
      <c r="AL3282" s="45" t="e">
        <f t="shared" si="67"/>
        <v>#NUM!</v>
      </c>
    </row>
    <row r="3283" spans="30:38" x14ac:dyDescent="0.2">
      <c r="AD3283" s="122" t="s">
        <v>88</v>
      </c>
      <c r="AE3283" s="40">
        <f>_xll.qlInterestRateIndexFixingDate($AA$21,AF3283)</f>
        <v>62425</v>
      </c>
      <c r="AF3283" s="40">
        <f>_xll.qlCalendarAdvance(calendar,$AF3282,AD3283,,,trigger)</f>
        <v>62429</v>
      </c>
      <c r="AG3283" s="40">
        <f>_xll.qlInterestRateIndexMaturity($AA$21,AF3283,)</f>
        <v>62519</v>
      </c>
      <c r="AH3283" s="43" t="e">
        <f>_xll.qlTenorBasisValue(TenorBasis3M,AF3283,_xll.ohTrigger(trigger,$AA$36))</f>
        <v>#NUM!</v>
      </c>
      <c r="AI3283" s="90" t="e">
        <f>_xll.qlTenorBasisForwardRate(TenorBasis3M,AF3283,_xll.ohTrigger(trigger,$AA$36))</f>
        <v>#NUM!</v>
      </c>
      <c r="AJ3283" s="90">
        <f>_xll.qlIndexFixing($AA$21,$AE3283,TRUE,_xll.ohTrigger(trigger))</f>
        <v>1.3398449468179585E-2</v>
      </c>
      <c r="AK3283" s="43" t="e">
        <f>_xll.qlIndexFixing($AA$6,$AE3283,TRUE,trigger)</f>
        <v>#NUM!</v>
      </c>
      <c r="AL3283" s="45" t="e">
        <f t="shared" si="67"/>
        <v>#NUM!</v>
      </c>
    </row>
    <row r="3284" spans="30:38" x14ac:dyDescent="0.2">
      <c r="AD3284" s="122" t="s">
        <v>88</v>
      </c>
      <c r="AE3284" s="40">
        <f>_xll.qlInterestRateIndexFixingDate($AA$21,AF3284)</f>
        <v>62432</v>
      </c>
      <c r="AF3284" s="40">
        <f>_xll.qlCalendarAdvance(calendar,$AF3283,AD3284,,,trigger)</f>
        <v>62436</v>
      </c>
      <c r="AG3284" s="40">
        <f>_xll.qlInterestRateIndexMaturity($AA$21,AF3284,)</f>
        <v>62526</v>
      </c>
      <c r="AH3284" s="43" t="e">
        <f>_xll.qlTenorBasisValue(TenorBasis3M,AF3284,_xll.ohTrigger(trigger,$AA$36))</f>
        <v>#NUM!</v>
      </c>
      <c r="AI3284" s="90" t="e">
        <f>_xll.qlTenorBasisForwardRate(TenorBasis3M,AF3284,_xll.ohTrigger(trigger,$AA$36))</f>
        <v>#NUM!</v>
      </c>
      <c r="AJ3284" s="90">
        <f>_xll.qlIndexFixing($AA$21,$AE3284,TRUE,_xll.ohTrigger(trigger))</f>
        <v>1.3401748181218309E-2</v>
      </c>
      <c r="AK3284" s="43" t="e">
        <f>_xll.qlIndexFixing($AA$6,$AE3284,TRUE,trigger)</f>
        <v>#NUM!</v>
      </c>
      <c r="AL3284" s="45" t="e">
        <f t="shared" si="67"/>
        <v>#NUM!</v>
      </c>
    </row>
    <row r="3285" spans="30:38" x14ac:dyDescent="0.2">
      <c r="AD3285" s="122" t="s">
        <v>88</v>
      </c>
      <c r="AE3285" s="40">
        <f>_xll.qlInterestRateIndexFixingDate($AA$21,AF3285)</f>
        <v>62439</v>
      </c>
      <c r="AF3285" s="40">
        <f>_xll.qlCalendarAdvance(calendar,$AF3284,AD3285,,,trigger)</f>
        <v>62443</v>
      </c>
      <c r="AG3285" s="40">
        <f>_xll.qlInterestRateIndexMaturity($AA$21,AF3285,)</f>
        <v>62533</v>
      </c>
      <c r="AH3285" s="43" t="e">
        <f>_xll.qlTenorBasisValue(TenorBasis3M,AF3285,_xll.ohTrigger(trigger,$AA$36))</f>
        <v>#NUM!</v>
      </c>
      <c r="AI3285" s="90" t="e">
        <f>_xll.qlTenorBasisForwardRate(TenorBasis3M,AF3285,_xll.ohTrigger(trigger,$AA$36))</f>
        <v>#NUM!</v>
      </c>
      <c r="AJ3285" s="90">
        <f>_xll.qlIndexFixing($AA$21,$AE3285,TRUE,_xll.ohTrigger(trigger))</f>
        <v>1.3405033444584546E-2</v>
      </c>
      <c r="AK3285" s="43" t="e">
        <f>_xll.qlIndexFixing($AA$6,$AE3285,TRUE,trigger)</f>
        <v>#NUM!</v>
      </c>
      <c r="AL3285" s="45" t="e">
        <f t="shared" si="67"/>
        <v>#NUM!</v>
      </c>
    </row>
    <row r="3286" spans="30:38" x14ac:dyDescent="0.2">
      <c r="AD3286" s="122" t="s">
        <v>88</v>
      </c>
      <c r="AE3286" s="40">
        <f>_xll.qlInterestRateIndexFixingDate($AA$21,AF3286)</f>
        <v>62446</v>
      </c>
      <c r="AF3286" s="40">
        <f>_xll.qlCalendarAdvance(calendar,$AF3285,AD3286,,,trigger)</f>
        <v>62450</v>
      </c>
      <c r="AG3286" s="40">
        <f>_xll.qlInterestRateIndexMaturity($AA$21,AF3286,)</f>
        <v>62540</v>
      </c>
      <c r="AH3286" s="43" t="e">
        <f>_xll.qlTenorBasisValue(TenorBasis3M,AF3286,_xll.ohTrigger(trigger,$AA$36))</f>
        <v>#NUM!</v>
      </c>
      <c r="AI3286" s="90" t="e">
        <f>_xll.qlTenorBasisForwardRate(TenorBasis3M,AF3286,_xll.ohTrigger(trigger,$AA$36))</f>
        <v>#NUM!</v>
      </c>
      <c r="AJ3286" s="90">
        <f>_xll.qlIndexFixing($AA$21,$AE3286,TRUE,_xll.ohTrigger(trigger))</f>
        <v>1.3408305258241882E-2</v>
      </c>
      <c r="AK3286" s="43" t="e">
        <f>_xll.qlIndexFixing($AA$6,$AE3286,TRUE,trigger)</f>
        <v>#NUM!</v>
      </c>
      <c r="AL3286" s="45" t="e">
        <f t="shared" si="67"/>
        <v>#NUM!</v>
      </c>
    </row>
    <row r="3287" spans="30:38" x14ac:dyDescent="0.2">
      <c r="AD3287" s="122" t="s">
        <v>88</v>
      </c>
      <c r="AE3287" s="40">
        <f>_xll.qlInterestRateIndexFixingDate($AA$21,AF3287)</f>
        <v>62451</v>
      </c>
      <c r="AF3287" s="40">
        <f>_xll.qlCalendarAdvance(calendar,$AF3286,AD3287,,,trigger)</f>
        <v>62457</v>
      </c>
      <c r="AG3287" s="40">
        <f>_xll.qlInterestRateIndexMaturity($AA$21,AF3287,)</f>
        <v>62547</v>
      </c>
      <c r="AH3287" s="43" t="e">
        <f>_xll.qlTenorBasisValue(TenorBasis3M,AF3287,_xll.ohTrigger(trigger,$AA$36))</f>
        <v>#NUM!</v>
      </c>
      <c r="AI3287" s="90" t="e">
        <f>_xll.qlTenorBasisForwardRate(TenorBasis3M,AF3287,_xll.ohTrigger(trigger,$AA$36))</f>
        <v>#NUM!</v>
      </c>
      <c r="AJ3287" s="90">
        <f>_xll.qlIndexFixing($AA$21,$AE3287,TRUE,_xll.ohTrigger(trigger))</f>
        <v>1.3411563622159228E-2</v>
      </c>
      <c r="AK3287" s="43" t="e">
        <f>_xll.qlIndexFixing($AA$6,$AE3287,TRUE,trigger)</f>
        <v>#NUM!</v>
      </c>
      <c r="AL3287" s="45" t="e">
        <f t="shared" si="67"/>
        <v>#NUM!</v>
      </c>
    </row>
    <row r="3288" spans="30:38" x14ac:dyDescent="0.2">
      <c r="AD3288" s="122" t="s">
        <v>88</v>
      </c>
      <c r="AE3288" s="40">
        <f>_xll.qlInterestRateIndexFixingDate($AA$21,AF3288)</f>
        <v>62460</v>
      </c>
      <c r="AF3288" s="40">
        <f>_xll.qlCalendarAdvance(calendar,$AF3287,AD3288,,,trigger)</f>
        <v>62464</v>
      </c>
      <c r="AG3288" s="40">
        <f>_xll.qlInterestRateIndexMaturity($AA$21,AF3288,)</f>
        <v>62554</v>
      </c>
      <c r="AH3288" s="43" t="e">
        <f>_xll.qlTenorBasisValue(TenorBasis3M,AF3288,_xll.ohTrigger(trigger,$AA$36))</f>
        <v>#NUM!</v>
      </c>
      <c r="AI3288" s="90" t="e">
        <f>_xll.qlTenorBasisForwardRate(TenorBasis3M,AF3288,_xll.ohTrigger(trigger,$AA$36))</f>
        <v>#NUM!</v>
      </c>
      <c r="AJ3288" s="90">
        <f>_xll.qlIndexFixing($AA$21,$AE3288,TRUE,_xll.ohTrigger(trigger))</f>
        <v>1.3414808536304612E-2</v>
      </c>
      <c r="AK3288" s="43" t="e">
        <f>_xll.qlIndexFixing($AA$6,$AE3288,TRUE,trigger)</f>
        <v>#NUM!</v>
      </c>
      <c r="AL3288" s="45" t="e">
        <f t="shared" si="67"/>
        <v>#NUM!</v>
      </c>
    </row>
    <row r="3289" spans="30:38" x14ac:dyDescent="0.2">
      <c r="AD3289" s="122" t="s">
        <v>88</v>
      </c>
      <c r="AE3289" s="40">
        <f>_xll.qlInterestRateIndexFixingDate($AA$21,AF3289)</f>
        <v>62467</v>
      </c>
      <c r="AF3289" s="40">
        <f>_xll.qlCalendarAdvance(calendar,$AF3288,AD3289,,,trigger)</f>
        <v>62471</v>
      </c>
      <c r="AG3289" s="40">
        <f>_xll.qlInterestRateIndexMaturity($AA$21,AF3289,)</f>
        <v>62561</v>
      </c>
      <c r="AH3289" s="43" t="e">
        <f>_xll.qlTenorBasisValue(TenorBasis3M,AF3289,_xll.ohTrigger(trigger,$AA$36))</f>
        <v>#NUM!</v>
      </c>
      <c r="AI3289" s="90" t="e">
        <f>_xll.qlTenorBasisForwardRate(TenorBasis3M,AF3289,_xll.ohTrigger(trigger,$AA$36))</f>
        <v>#NUM!</v>
      </c>
      <c r="AJ3289" s="90">
        <f>_xll.qlIndexFixing($AA$21,$AE3289,TRUE,_xll.ohTrigger(trigger))</f>
        <v>1.3418040000644282E-2</v>
      </c>
      <c r="AK3289" s="43" t="e">
        <f>_xll.qlIndexFixing($AA$6,$AE3289,TRUE,trigger)</f>
        <v>#NUM!</v>
      </c>
      <c r="AL3289" s="45" t="e">
        <f t="shared" si="67"/>
        <v>#NUM!</v>
      </c>
    </row>
    <row r="3290" spans="30:38" x14ac:dyDescent="0.2">
      <c r="AD3290" s="122" t="s">
        <v>88</v>
      </c>
      <c r="AE3290" s="40">
        <f>_xll.qlInterestRateIndexFixingDate($AA$21,AF3290)</f>
        <v>62474</v>
      </c>
      <c r="AF3290" s="40">
        <f>_xll.qlCalendarAdvance(calendar,$AF3289,AD3290,,,trigger)</f>
        <v>62478</v>
      </c>
      <c r="AG3290" s="40">
        <f>_xll.qlInterestRateIndexMaturity($AA$21,AF3290,)</f>
        <v>62569</v>
      </c>
      <c r="AH3290" s="43" t="e">
        <f>_xll.qlTenorBasisValue(TenorBasis3M,AF3290,_xll.ohTrigger(trigger,$AA$36))</f>
        <v>#NUM!</v>
      </c>
      <c r="AI3290" s="90" t="e">
        <f>_xll.qlTenorBasisForwardRate(TenorBasis3M,AF3290,_xll.ohTrigger(trigger,$AA$36))</f>
        <v>#NUM!</v>
      </c>
      <c r="AJ3290" s="90">
        <f>_xll.qlIndexFixing($AA$21,$AE3290,TRUE,_xll.ohTrigger(trigger))</f>
        <v>1.3421735201177282E-2</v>
      </c>
      <c r="AK3290" s="43" t="e">
        <f>_xll.qlIndexFixing($AA$6,$AE3290,TRUE,trigger)</f>
        <v>#NUM!</v>
      </c>
      <c r="AL3290" s="45" t="e">
        <f t="shared" si="67"/>
        <v>#NUM!</v>
      </c>
    </row>
    <row r="3291" spans="30:38" x14ac:dyDescent="0.2">
      <c r="AD3291" s="122" t="s">
        <v>88</v>
      </c>
      <c r="AE3291" s="40">
        <f>_xll.qlInterestRateIndexFixingDate($AA$21,AF3291)</f>
        <v>62481</v>
      </c>
      <c r="AF3291" s="40">
        <f>_xll.qlCalendarAdvance(calendar,$AF3290,AD3291,,,trigger)</f>
        <v>62485</v>
      </c>
      <c r="AG3291" s="40">
        <f>_xll.qlInterestRateIndexMaturity($AA$21,AF3291,)</f>
        <v>62575</v>
      </c>
      <c r="AH3291" s="43" t="e">
        <f>_xll.qlTenorBasisValue(TenorBasis3M,AF3291,_xll.ohTrigger(trigger,$AA$36))</f>
        <v>#NUM!</v>
      </c>
      <c r="AI3291" s="90" t="e">
        <f>_xll.qlTenorBasisForwardRate(TenorBasis3M,AF3291,_xll.ohTrigger(trigger,$AA$36))</f>
        <v>#NUM!</v>
      </c>
      <c r="AJ3291" s="90">
        <f>_xll.qlIndexFixing($AA$21,$AE3291,TRUE,_xll.ohTrigger(trigger))</f>
        <v>1.342446257977592E-2</v>
      </c>
      <c r="AK3291" s="43" t="e">
        <f>_xll.qlIndexFixing($AA$6,$AE3291,TRUE,trigger)</f>
        <v>#NUM!</v>
      </c>
      <c r="AL3291" s="45" t="e">
        <f t="shared" si="67"/>
        <v>#NUM!</v>
      </c>
    </row>
    <row r="3292" spans="30:38" x14ac:dyDescent="0.2">
      <c r="AD3292" s="122" t="s">
        <v>88</v>
      </c>
      <c r="AE3292" s="40">
        <f>_xll.qlInterestRateIndexFixingDate($AA$21,AF3292)</f>
        <v>62488</v>
      </c>
      <c r="AF3292" s="40">
        <f>_xll.qlCalendarAdvance(calendar,$AF3291,AD3292,,,trigger)</f>
        <v>62492</v>
      </c>
      <c r="AG3292" s="40">
        <f>_xll.qlInterestRateIndexMaturity($AA$21,AF3292,)</f>
        <v>62582</v>
      </c>
      <c r="AH3292" s="43" t="e">
        <f>_xll.qlTenorBasisValue(TenorBasis3M,AF3292,_xll.ohTrigger(trigger,$AA$36))</f>
        <v>#NUM!</v>
      </c>
      <c r="AI3292" s="90" t="e">
        <f>_xll.qlTenorBasisForwardRate(TenorBasis3M,AF3292,_xll.ohTrigger(trigger,$AA$36))</f>
        <v>#NUM!</v>
      </c>
      <c r="AJ3292" s="90">
        <f>_xll.qlIndexFixing($AA$21,$AE3292,TRUE,_xll.ohTrigger(trigger))</f>
        <v>1.3427653694503938E-2</v>
      </c>
      <c r="AK3292" s="43" t="e">
        <f>_xll.qlIndexFixing($AA$6,$AE3292,TRUE,trigger)</f>
        <v>#NUM!</v>
      </c>
      <c r="AL3292" s="45" t="e">
        <f t="shared" si="67"/>
        <v>#NUM!</v>
      </c>
    </row>
    <row r="3293" spans="30:38" x14ac:dyDescent="0.2">
      <c r="AD3293" s="122" t="s">
        <v>88</v>
      </c>
      <c r="AE3293" s="40">
        <f>_xll.qlInterestRateIndexFixingDate($AA$21,AF3293)</f>
        <v>62495</v>
      </c>
      <c r="AF3293" s="40">
        <f>_xll.qlCalendarAdvance(calendar,$AF3292,AD3293,,,trigger)</f>
        <v>62499</v>
      </c>
      <c r="AG3293" s="40">
        <f>_xll.qlInterestRateIndexMaturity($AA$21,AF3293,)</f>
        <v>62589</v>
      </c>
      <c r="AH3293" s="43" t="e">
        <f>_xll.qlTenorBasisValue(TenorBasis3M,AF3293,_xll.ohTrigger(trigger,$AA$36))</f>
        <v>#NUM!</v>
      </c>
      <c r="AI3293" s="90" t="e">
        <f>_xll.qlTenorBasisForwardRate(TenorBasis3M,AF3293,_xll.ohTrigger(trigger,$AA$36))</f>
        <v>#NUM!</v>
      </c>
      <c r="AJ3293" s="90">
        <f>_xll.qlIndexFixing($AA$21,$AE3293,TRUE,_xll.ohTrigger(trigger))</f>
        <v>1.3430831359297457E-2</v>
      </c>
      <c r="AK3293" s="43" t="e">
        <f>_xll.qlIndexFixing($AA$6,$AE3293,TRUE,trigger)</f>
        <v>#NUM!</v>
      </c>
      <c r="AL3293" s="45" t="e">
        <f t="shared" si="67"/>
        <v>#NUM!</v>
      </c>
    </row>
    <row r="3294" spans="30:38" x14ac:dyDescent="0.2">
      <c r="AD3294" s="122" t="s">
        <v>88</v>
      </c>
      <c r="AE3294" s="40">
        <f>_xll.qlInterestRateIndexFixingDate($AA$21,AF3294)</f>
        <v>62502</v>
      </c>
      <c r="AF3294" s="40">
        <f>_xll.qlCalendarAdvance(calendar,$AF3293,AD3294,,,trigger)</f>
        <v>62506</v>
      </c>
      <c r="AG3294" s="40">
        <f>_xll.qlInterestRateIndexMaturity($AA$21,AF3294,)</f>
        <v>62596</v>
      </c>
      <c r="AH3294" s="43" t="e">
        <f>_xll.qlTenorBasisValue(TenorBasis3M,AF3294,_xll.ohTrigger(trigger,$AA$36))</f>
        <v>#NUM!</v>
      </c>
      <c r="AI3294" s="90" t="e">
        <f>_xll.qlTenorBasisForwardRate(TenorBasis3M,AF3294,_xll.ohTrigger(trigger,$AA$36))</f>
        <v>#NUM!</v>
      </c>
      <c r="AJ3294" s="90">
        <f>_xll.qlIndexFixing($AA$21,$AE3294,TRUE,_xll.ohTrigger(trigger))</f>
        <v>1.3433995574124502E-2</v>
      </c>
      <c r="AK3294" s="43" t="e">
        <f>_xll.qlIndexFixing($AA$6,$AE3294,TRUE,trigger)</f>
        <v>#NUM!</v>
      </c>
      <c r="AL3294" s="45" t="e">
        <f t="shared" si="67"/>
        <v>#NUM!</v>
      </c>
    </row>
    <row r="3295" spans="30:38" x14ac:dyDescent="0.2">
      <c r="AD3295" s="122" t="s">
        <v>88</v>
      </c>
      <c r="AE3295" s="40">
        <f>_xll.qlInterestRateIndexFixingDate($AA$21,AF3295)</f>
        <v>62509</v>
      </c>
      <c r="AF3295" s="40">
        <f>_xll.qlCalendarAdvance(calendar,$AF3294,AD3295,,,trigger)</f>
        <v>62513</v>
      </c>
      <c r="AG3295" s="40">
        <f>_xll.qlInterestRateIndexMaturity($AA$21,AF3295,)</f>
        <v>62603</v>
      </c>
      <c r="AH3295" s="43" t="e">
        <f>_xll.qlTenorBasisValue(TenorBasis3M,AF3295,_xll.ohTrigger(trigger,$AA$36))</f>
        <v>#NUM!</v>
      </c>
      <c r="AI3295" s="90" t="e">
        <f>_xll.qlTenorBasisForwardRate(TenorBasis3M,AF3295,_xll.ohTrigger(trigger,$AA$36))</f>
        <v>#NUM!</v>
      </c>
      <c r="AJ3295" s="90">
        <f>_xll.qlIndexFixing($AA$21,$AE3295,TRUE,_xll.ohTrigger(trigger))</f>
        <v>1.3437146338953099E-2</v>
      </c>
      <c r="AK3295" s="43" t="e">
        <f>_xll.qlIndexFixing($AA$6,$AE3295,TRUE,trigger)</f>
        <v>#NUM!</v>
      </c>
      <c r="AL3295" s="45" t="e">
        <f t="shared" si="67"/>
        <v>#NUM!</v>
      </c>
    </row>
    <row r="3296" spans="30:38" x14ac:dyDescent="0.2">
      <c r="AD3296" s="122" t="s">
        <v>88</v>
      </c>
      <c r="AE3296" s="40">
        <f>_xll.qlInterestRateIndexFixingDate($AA$21,AF3296)</f>
        <v>62516</v>
      </c>
      <c r="AF3296" s="40">
        <f>_xll.qlCalendarAdvance(calendar,$AF3295,AD3296,,,trigger)</f>
        <v>62520</v>
      </c>
      <c r="AG3296" s="40">
        <f>_xll.qlInterestRateIndexMaturity($AA$21,AF3296,)</f>
        <v>62612</v>
      </c>
      <c r="AH3296" s="43" t="e">
        <f>_xll.qlTenorBasisValue(TenorBasis3M,AF3296,_xll.ohTrigger(trigger,$AA$36))</f>
        <v>#NUM!</v>
      </c>
      <c r="AI3296" s="90" t="e">
        <f>_xll.qlTenorBasisForwardRate(TenorBasis3M,AF3296,_xll.ohTrigger(trigger,$AA$36))</f>
        <v>#NUM!</v>
      </c>
      <c r="AJ3296" s="90">
        <f>_xll.qlIndexFixing($AA$21,$AE3296,TRUE,_xll.ohTrigger(trigger))</f>
        <v>1.3441227845337697E-2</v>
      </c>
      <c r="AK3296" s="43" t="e">
        <f>_xll.qlIndexFixing($AA$6,$AE3296,TRUE,trigger)</f>
        <v>#NUM!</v>
      </c>
      <c r="AL3296" s="45" t="e">
        <f t="shared" si="67"/>
        <v>#NUM!</v>
      </c>
    </row>
    <row r="3297" spans="30:38" x14ac:dyDescent="0.2">
      <c r="AD3297" s="122" t="s">
        <v>88</v>
      </c>
      <c r="AE3297" s="40">
        <f>_xll.qlInterestRateIndexFixingDate($AA$21,AF3297)</f>
        <v>62523</v>
      </c>
      <c r="AF3297" s="40">
        <f>_xll.qlCalendarAdvance(calendar,$AF3296,AD3297,,,trigger)</f>
        <v>62527</v>
      </c>
      <c r="AG3297" s="40">
        <f>_xll.qlInterestRateIndexMaturity($AA$21,AF3297,)</f>
        <v>62619</v>
      </c>
      <c r="AH3297" s="43" t="e">
        <f>_xll.qlTenorBasisValue(TenorBasis3M,AF3297,_xll.ohTrigger(trigger,$AA$36))</f>
        <v>#NUM!</v>
      </c>
      <c r="AI3297" s="90" t="e">
        <f>_xll.qlTenorBasisForwardRate(TenorBasis3M,AF3297,_xll.ohTrigger(trigger,$AA$36))</f>
        <v>#NUM!</v>
      </c>
      <c r="AJ3297" s="90">
        <f>_xll.qlIndexFixing($AA$21,$AE3297,TRUE,_xll.ohTrigger(trigger))</f>
        <v>1.344435002139365E-2</v>
      </c>
      <c r="AK3297" s="43" t="e">
        <f>_xll.qlIndexFixing($AA$6,$AE3297,TRUE,trigger)</f>
        <v>#NUM!</v>
      </c>
      <c r="AL3297" s="45" t="e">
        <f t="shared" si="67"/>
        <v>#NUM!</v>
      </c>
    </row>
    <row r="3298" spans="30:38" x14ac:dyDescent="0.2">
      <c r="AD3298" s="122" t="s">
        <v>88</v>
      </c>
      <c r="AE3298" s="40">
        <f>_xll.qlInterestRateIndexFixingDate($AA$21,AF3298)</f>
        <v>62530</v>
      </c>
      <c r="AF3298" s="40">
        <f>_xll.qlCalendarAdvance(calendar,$AF3297,AD3298,,,trigger)</f>
        <v>62534</v>
      </c>
      <c r="AG3298" s="40">
        <f>_xll.qlInterestRateIndexMaturity($AA$21,AF3298,)</f>
        <v>62626</v>
      </c>
      <c r="AH3298" s="43" t="e">
        <f>_xll.qlTenorBasisValue(TenorBasis3M,AF3298,_xll.ohTrigger(trigger,$AA$36))</f>
        <v>#NUM!</v>
      </c>
      <c r="AI3298" s="90" t="e">
        <f>_xll.qlTenorBasisForwardRate(TenorBasis3M,AF3298,_xll.ohTrigger(trigger,$AA$36))</f>
        <v>#NUM!</v>
      </c>
      <c r="AJ3298" s="90">
        <f>_xll.qlIndexFixing($AA$21,$AE3298,TRUE,_xll.ohTrigger(trigger))</f>
        <v>1.3447458746402369E-2</v>
      </c>
      <c r="AK3298" s="43" t="e">
        <f>_xll.qlIndexFixing($AA$6,$AE3298,TRUE,trigger)</f>
        <v>#NUM!</v>
      </c>
      <c r="AL3298" s="45" t="e">
        <f t="shared" si="67"/>
        <v>#NUM!</v>
      </c>
    </row>
    <row r="3299" spans="30:38" x14ac:dyDescent="0.2">
      <c r="AD3299" s="122" t="s">
        <v>88</v>
      </c>
      <c r="AE3299" s="40">
        <f>_xll.qlInterestRateIndexFixingDate($AA$21,AF3299)</f>
        <v>62537</v>
      </c>
      <c r="AF3299" s="40">
        <f>_xll.qlCalendarAdvance(calendar,$AF3298,AD3299,,,trigger)</f>
        <v>62541</v>
      </c>
      <c r="AG3299" s="40">
        <f>_xll.qlInterestRateIndexMaturity($AA$21,AF3299,)</f>
        <v>62633</v>
      </c>
      <c r="AH3299" s="43" t="e">
        <f>_xll.qlTenorBasisValue(TenorBasis3M,AF3299,_xll.ohTrigger(trigger,$AA$36))</f>
        <v>#NUM!</v>
      </c>
      <c r="AI3299" s="90" t="e">
        <f>_xll.qlTenorBasisForwardRate(TenorBasis3M,AF3299,_xll.ohTrigger(trigger,$AA$36))</f>
        <v>#NUM!</v>
      </c>
      <c r="AJ3299" s="90">
        <f>_xll.qlIndexFixing($AA$21,$AE3299,TRUE,_xll.ohTrigger(trigger))</f>
        <v>1.3450554020333447E-2</v>
      </c>
      <c r="AK3299" s="43" t="e">
        <f>_xll.qlIndexFixing($AA$6,$AE3299,TRUE,trigger)</f>
        <v>#NUM!</v>
      </c>
      <c r="AL3299" s="45" t="e">
        <f t="shared" si="67"/>
        <v>#NUM!</v>
      </c>
    </row>
    <row r="3300" spans="30:38" x14ac:dyDescent="0.2">
      <c r="AD3300" s="122" t="s">
        <v>88</v>
      </c>
      <c r="AE3300" s="40">
        <f>_xll.qlInterestRateIndexFixingDate($AA$21,AF3300)</f>
        <v>62544</v>
      </c>
      <c r="AF3300" s="40">
        <f>_xll.qlCalendarAdvance(calendar,$AF3299,AD3300,,,trigger)</f>
        <v>62548</v>
      </c>
      <c r="AG3300" s="40">
        <f>_xll.qlInterestRateIndexMaturity($AA$21,AF3300,)</f>
        <v>62639</v>
      </c>
      <c r="AH3300" s="43" t="e">
        <f>_xll.qlTenorBasisValue(TenorBasis3M,AF3300,_xll.ohTrigger(trigger,$AA$36))</f>
        <v>#NUM!</v>
      </c>
      <c r="AI3300" s="90" t="e">
        <f>_xll.qlTenorBasisForwardRate(TenorBasis3M,AF3300,_xll.ohTrigger(trigger,$AA$36))</f>
        <v>#NUM!</v>
      </c>
      <c r="AJ3300" s="90">
        <f>_xll.qlIndexFixing($AA$21,$AE3300,TRUE,_xll.ohTrigger(trigger))</f>
        <v>1.3453167162094397E-2</v>
      </c>
      <c r="AK3300" s="43" t="e">
        <f>_xll.qlIndexFixing($AA$6,$AE3300,TRUE,trigger)</f>
        <v>#NUM!</v>
      </c>
      <c r="AL3300" s="45" t="e">
        <f t="shared" si="67"/>
        <v>#NUM!</v>
      </c>
    </row>
    <row r="3301" spans="30:38" x14ac:dyDescent="0.2">
      <c r="AD3301" s="122" t="s">
        <v>88</v>
      </c>
      <c r="AE3301" s="40">
        <f>_xll.qlInterestRateIndexFixingDate($AA$21,AF3301)</f>
        <v>62551</v>
      </c>
      <c r="AF3301" s="40">
        <f>_xll.qlCalendarAdvance(calendar,$AF3300,AD3301,,,trigger)</f>
        <v>62555</v>
      </c>
      <c r="AG3301" s="40">
        <f>_xll.qlInterestRateIndexMaturity($AA$21,AF3301,)</f>
        <v>62646</v>
      </c>
      <c r="AH3301" s="43" t="e">
        <f>_xll.qlTenorBasisValue(TenorBasis3M,AF3301,_xll.ohTrigger(trigger,$AA$36))</f>
        <v>#NUM!</v>
      </c>
      <c r="AI3301" s="90" t="e">
        <f>_xll.qlTenorBasisForwardRate(TenorBasis3M,AF3301,_xll.ohTrigger(trigger,$AA$36))</f>
        <v>#NUM!</v>
      </c>
      <c r="AJ3301" s="90">
        <f>_xll.qlIndexFixing($AA$21,$AE3301,TRUE,_xll.ohTrigger(trigger))</f>
        <v>1.3456236380053742E-2</v>
      </c>
      <c r="AK3301" s="43" t="e">
        <f>_xll.qlIndexFixing($AA$6,$AE3301,TRUE,trigger)</f>
        <v>#NUM!</v>
      </c>
      <c r="AL3301" s="45" t="e">
        <f t="shared" si="67"/>
        <v>#NUM!</v>
      </c>
    </row>
    <row r="3302" spans="30:38" x14ac:dyDescent="0.2">
      <c r="AD3302" s="122" t="s">
        <v>88</v>
      </c>
      <c r="AE3302" s="40">
        <f>_xll.qlInterestRateIndexFixingDate($AA$21,AF3302)</f>
        <v>62558</v>
      </c>
      <c r="AF3302" s="40">
        <f>_xll.qlCalendarAdvance(calendar,$AF3301,AD3302,,,trigger)</f>
        <v>62562</v>
      </c>
      <c r="AG3302" s="40">
        <f>_xll.qlInterestRateIndexMaturity($AA$21,AF3302,)</f>
        <v>62653</v>
      </c>
      <c r="AH3302" s="43" t="e">
        <f>_xll.qlTenorBasisValue(TenorBasis3M,AF3302,_xll.ohTrigger(trigger,$AA$36))</f>
        <v>#NUM!</v>
      </c>
      <c r="AI3302" s="90" t="e">
        <f>_xll.qlTenorBasisForwardRate(TenorBasis3M,AF3302,_xll.ohTrigger(trigger,$AA$36))</f>
        <v>#NUM!</v>
      </c>
      <c r="AJ3302" s="90">
        <f>_xll.qlIndexFixing($AA$21,$AE3302,TRUE,_xll.ohTrigger(trigger))</f>
        <v>1.345929214731934E-2</v>
      </c>
      <c r="AK3302" s="43" t="e">
        <f>_xll.qlIndexFixing($AA$6,$AE3302,TRUE,trigger)</f>
        <v>#NUM!</v>
      </c>
      <c r="AL3302" s="45" t="e">
        <f t="shared" si="67"/>
        <v>#NUM!</v>
      </c>
    </row>
    <row r="3303" spans="30:38" x14ac:dyDescent="0.2">
      <c r="AD3303" s="122" t="s">
        <v>88</v>
      </c>
      <c r="AE3303" s="40">
        <f>_xll.qlInterestRateIndexFixingDate($AA$21,AF3303)</f>
        <v>62563</v>
      </c>
      <c r="AF3303" s="40">
        <f>_xll.qlCalendarAdvance(calendar,$AF3302,AD3303,,,trigger)</f>
        <v>62569</v>
      </c>
      <c r="AG3303" s="40">
        <f>_xll.qlInterestRateIndexMaturity($AA$21,AF3303,)</f>
        <v>62660</v>
      </c>
      <c r="AH3303" s="43" t="e">
        <f>_xll.qlTenorBasisValue(TenorBasis3M,AF3303,_xll.ohTrigger(trigger,$AA$36))</f>
        <v>#NUM!</v>
      </c>
      <c r="AI3303" s="90" t="e">
        <f>_xll.qlTenorBasisForwardRate(TenorBasis3M,AF3303,_xll.ohTrigger(trigger,$AA$36))</f>
        <v>#NUM!</v>
      </c>
      <c r="AJ3303" s="90">
        <f>_xll.qlIndexFixing($AA$21,$AE3303,TRUE,_xll.ohTrigger(trigger))</f>
        <v>1.3462334463856057E-2</v>
      </c>
      <c r="AK3303" s="43" t="e">
        <f>_xll.qlIndexFixing($AA$6,$AE3303,TRUE,trigger)</f>
        <v>#NUM!</v>
      </c>
      <c r="AL3303" s="45" t="e">
        <f t="shared" si="67"/>
        <v>#NUM!</v>
      </c>
    </row>
    <row r="3304" spans="30:38" x14ac:dyDescent="0.2">
      <c r="AD3304" s="122" t="s">
        <v>88</v>
      </c>
      <c r="AE3304" s="40">
        <f>_xll.qlInterestRateIndexFixingDate($AA$21,AF3304)</f>
        <v>62572</v>
      </c>
      <c r="AF3304" s="40">
        <f>_xll.qlCalendarAdvance(calendar,$AF3303,AD3304,,,trigger)</f>
        <v>62576</v>
      </c>
      <c r="AG3304" s="40">
        <f>_xll.qlInterestRateIndexMaturity($AA$21,AF3304,)</f>
        <v>62667</v>
      </c>
      <c r="AH3304" s="43" t="e">
        <f>_xll.qlTenorBasisValue(TenorBasis3M,AF3304,_xll.ohTrigger(trigger,$AA$36))</f>
        <v>#NUM!</v>
      </c>
      <c r="AI3304" s="90" t="e">
        <f>_xll.qlTenorBasisForwardRate(TenorBasis3M,AF3304,_xll.ohTrigger(trigger,$AA$36))</f>
        <v>#NUM!</v>
      </c>
      <c r="AJ3304" s="90">
        <f>_xll.qlIndexFixing($AA$21,$AE3304,TRUE,_xll.ohTrigger(trigger))</f>
        <v>1.3465363329634904E-2</v>
      </c>
      <c r="AK3304" s="43" t="e">
        <f>_xll.qlIndexFixing($AA$6,$AE3304,TRUE,trigger)</f>
        <v>#NUM!</v>
      </c>
      <c r="AL3304" s="45" t="e">
        <f t="shared" si="67"/>
        <v>#NUM!</v>
      </c>
    </row>
    <row r="3305" spans="30:38" x14ac:dyDescent="0.2">
      <c r="AD3305" s="122" t="s">
        <v>88</v>
      </c>
      <c r="AE3305" s="40">
        <f>_xll.qlInterestRateIndexFixingDate($AA$21,AF3305)</f>
        <v>62578</v>
      </c>
      <c r="AF3305" s="40">
        <f>_xll.qlCalendarAdvance(calendar,$AF3304,AD3305,,,trigger)</f>
        <v>62583</v>
      </c>
      <c r="AG3305" s="40">
        <f>_xll.qlInterestRateIndexMaturity($AA$21,AF3305,)</f>
        <v>62675</v>
      </c>
      <c r="AH3305" s="43" t="e">
        <f>_xll.qlTenorBasisValue(TenorBasis3M,AF3305,_xll.ohTrigger(trigger,$AA$36))</f>
        <v>#NUM!</v>
      </c>
      <c r="AI3305" s="90" t="e">
        <f>_xll.qlTenorBasisForwardRate(TenorBasis3M,AF3305,_xll.ohTrigger(trigger,$AA$36))</f>
        <v>#NUM!</v>
      </c>
      <c r="AJ3305" s="90">
        <f>_xll.qlIndexFixing($AA$21,$AE3305,TRUE,_xll.ohTrigger(trigger))</f>
        <v>1.3468843189492583E-2</v>
      </c>
      <c r="AK3305" s="43" t="e">
        <f>_xll.qlIndexFixing($AA$6,$AE3305,TRUE,trigger)</f>
        <v>#NUM!</v>
      </c>
      <c r="AL3305" s="45" t="e">
        <f t="shared" si="67"/>
        <v>#NUM!</v>
      </c>
    </row>
    <row r="3306" spans="30:38" x14ac:dyDescent="0.2">
      <c r="AD3306" s="122" t="s">
        <v>88</v>
      </c>
      <c r="AE3306" s="40">
        <f>_xll.qlInterestRateIndexFixingDate($AA$21,AF3306)</f>
        <v>62586</v>
      </c>
      <c r="AF3306" s="40">
        <f>_xll.qlCalendarAdvance(calendar,$AF3305,AD3306,,,trigger)</f>
        <v>62590</v>
      </c>
      <c r="AG3306" s="40">
        <f>_xll.qlInterestRateIndexMaturity($AA$21,AF3306,)</f>
        <v>62682</v>
      </c>
      <c r="AH3306" s="43" t="e">
        <f>_xll.qlTenorBasisValue(TenorBasis3M,AF3306,_xll.ohTrigger(trigger,$AA$36))</f>
        <v>#NUM!</v>
      </c>
      <c r="AI3306" s="90" t="e">
        <f>_xll.qlTenorBasisForwardRate(TenorBasis3M,AF3306,_xll.ohTrigger(trigger,$AA$36))</f>
        <v>#NUM!</v>
      </c>
      <c r="AJ3306" s="90">
        <f>_xll.qlIndexFixing($AA$21,$AE3306,TRUE,_xll.ohTrigger(trigger))</f>
        <v>1.3471844304990436E-2</v>
      </c>
      <c r="AK3306" s="43" t="e">
        <f>_xll.qlIndexFixing($AA$6,$AE3306,TRUE,trigger)</f>
        <v>#NUM!</v>
      </c>
      <c r="AL3306" s="45" t="e">
        <f t="shared" si="67"/>
        <v>#NUM!</v>
      </c>
    </row>
    <row r="3307" spans="30:38" x14ac:dyDescent="0.2">
      <c r="AD3307" s="122" t="s">
        <v>88</v>
      </c>
      <c r="AE3307" s="40">
        <f>_xll.qlInterestRateIndexFixingDate($AA$21,AF3307)</f>
        <v>62593</v>
      </c>
      <c r="AF3307" s="40">
        <f>_xll.qlCalendarAdvance(calendar,$AF3306,AD3307,,,trigger)</f>
        <v>62597</v>
      </c>
      <c r="AG3307" s="40">
        <f>_xll.qlInterestRateIndexMaturity($AA$21,AF3307,)</f>
        <v>62689</v>
      </c>
      <c r="AH3307" s="43" t="e">
        <f>_xll.qlTenorBasisValue(TenorBasis3M,AF3307,_xll.ohTrigger(trigger,$AA$36))</f>
        <v>#NUM!</v>
      </c>
      <c r="AI3307" s="90" t="e">
        <f>_xll.qlTenorBasisForwardRate(TenorBasis3M,AF3307,_xll.ohTrigger(trigger,$AA$36))</f>
        <v>#NUM!</v>
      </c>
      <c r="AJ3307" s="90">
        <f>_xll.qlIndexFixing($AA$21,$AE3307,TRUE,_xll.ohTrigger(trigger))</f>
        <v>1.3474831969158673E-2</v>
      </c>
      <c r="AK3307" s="43" t="e">
        <f>_xll.qlIndexFixing($AA$6,$AE3307,TRUE,trigger)</f>
        <v>#NUM!</v>
      </c>
      <c r="AL3307" s="45" t="e">
        <f t="shared" si="67"/>
        <v>#NUM!</v>
      </c>
    </row>
    <row r="3308" spans="30:38" x14ac:dyDescent="0.2">
      <c r="AD3308" s="122" t="s">
        <v>88</v>
      </c>
      <c r="AE3308" s="40">
        <f>_xll.qlInterestRateIndexFixingDate($AA$21,AF3308)</f>
        <v>62600</v>
      </c>
      <c r="AF3308" s="40">
        <f>_xll.qlCalendarAdvance(calendar,$AF3307,AD3308,,,trigger)</f>
        <v>62604</v>
      </c>
      <c r="AG3308" s="40">
        <f>_xll.qlInterestRateIndexMaturity($AA$21,AF3308,)</f>
        <v>62696</v>
      </c>
      <c r="AH3308" s="43" t="e">
        <f>_xll.qlTenorBasisValue(TenorBasis3M,AF3308,_xll.ohTrigger(trigger,$AA$36))</f>
        <v>#NUM!</v>
      </c>
      <c r="AI3308" s="90" t="e">
        <f>_xll.qlTenorBasisForwardRate(TenorBasis3M,AF3308,_xll.ohTrigger(trigger,$AA$36))</f>
        <v>#NUM!</v>
      </c>
      <c r="AJ3308" s="90">
        <f>_xll.qlIndexFixing($AA$21,$AE3308,TRUE,_xll.ohTrigger(trigger))</f>
        <v>1.3477806181965148E-2</v>
      </c>
      <c r="AK3308" s="43" t="e">
        <f>_xll.qlIndexFixing($AA$6,$AE3308,TRUE,trigger)</f>
        <v>#NUM!</v>
      </c>
      <c r="AL3308" s="45" t="e">
        <f t="shared" si="67"/>
        <v>#NUM!</v>
      </c>
    </row>
    <row r="3309" spans="30:38" x14ac:dyDescent="0.2">
      <c r="AD3309" s="122" t="s">
        <v>88</v>
      </c>
      <c r="AE3309" s="40">
        <f>_xll.qlInterestRateIndexFixingDate($AA$21,AF3309)</f>
        <v>62607</v>
      </c>
      <c r="AF3309" s="40">
        <f>_xll.qlCalendarAdvance(calendar,$AF3308,AD3309,,,trigger)</f>
        <v>62611</v>
      </c>
      <c r="AG3309" s="40">
        <f>_xll.qlInterestRateIndexMaturity($AA$21,AF3309,)</f>
        <v>62703</v>
      </c>
      <c r="AH3309" s="43" t="e">
        <f>_xll.qlTenorBasisValue(TenorBasis3M,AF3309,_xll.ohTrigger(trigger,$AA$36))</f>
        <v>#NUM!</v>
      </c>
      <c r="AI3309" s="90" t="e">
        <f>_xll.qlTenorBasisForwardRate(TenorBasis3M,AF3309,_xll.ohTrigger(trigger,$AA$36))</f>
        <v>#NUM!</v>
      </c>
      <c r="AJ3309" s="90">
        <f>_xll.qlIndexFixing($AA$21,$AE3309,TRUE,_xll.ohTrigger(trigger))</f>
        <v>1.3480766943382922E-2</v>
      </c>
      <c r="AK3309" s="43" t="e">
        <f>_xll.qlIndexFixing($AA$6,$AE3309,TRUE,trigger)</f>
        <v>#NUM!</v>
      </c>
      <c r="AL3309" s="45" t="e">
        <f t="shared" si="67"/>
        <v>#NUM!</v>
      </c>
    </row>
    <row r="3310" spans="30:38" x14ac:dyDescent="0.2">
      <c r="AD3310" s="122" t="s">
        <v>88</v>
      </c>
      <c r="AE3310" s="40">
        <f>_xll.qlInterestRateIndexFixingDate($AA$21,AF3310)</f>
        <v>62614</v>
      </c>
      <c r="AF3310" s="40">
        <f>_xll.qlCalendarAdvance(calendar,$AF3309,AD3310,,,trigger)</f>
        <v>62618</v>
      </c>
      <c r="AG3310" s="40">
        <f>_xll.qlInterestRateIndexMaturity($AA$21,AF3310,)</f>
        <v>62710</v>
      </c>
      <c r="AH3310" s="43" t="e">
        <f>_xll.qlTenorBasisValue(TenorBasis3M,AF3310,_xll.ohTrigger(trigger,$AA$36))</f>
        <v>#NUM!</v>
      </c>
      <c r="AI3310" s="90" t="e">
        <f>_xll.qlTenorBasisForwardRate(TenorBasis3M,AF3310,_xll.ohTrigger(trigger,$AA$36))</f>
        <v>#NUM!</v>
      </c>
      <c r="AJ3310" s="90">
        <f>_xll.qlIndexFixing($AA$21,$AE3310,TRUE,_xll.ohTrigger(trigger))</f>
        <v>1.3483714253378113E-2</v>
      </c>
      <c r="AK3310" s="43" t="e">
        <f>_xll.qlIndexFixing($AA$6,$AE3310,TRUE,trigger)</f>
        <v>#NUM!</v>
      </c>
      <c r="AL3310" s="45" t="e">
        <f t="shared" si="67"/>
        <v>#NUM!</v>
      </c>
    </row>
    <row r="3311" spans="30:38" x14ac:dyDescent="0.2">
      <c r="AD3311" s="122" t="s">
        <v>88</v>
      </c>
      <c r="AE3311" s="40">
        <f>_xll.qlInterestRateIndexFixingDate($AA$21,AF3311)</f>
        <v>62621</v>
      </c>
      <c r="AF3311" s="40">
        <f>_xll.qlCalendarAdvance(calendar,$AF3310,AD3311,,,trigger)</f>
        <v>62625</v>
      </c>
      <c r="AG3311" s="40">
        <f>_xll.qlInterestRateIndexMaturity($AA$21,AF3311,)</f>
        <v>62717</v>
      </c>
      <c r="AH3311" s="43" t="e">
        <f>_xll.qlTenorBasisValue(TenorBasis3M,AF3311,_xll.ohTrigger(trigger,$AA$36))</f>
        <v>#NUM!</v>
      </c>
      <c r="AI3311" s="90" t="e">
        <f>_xll.qlTenorBasisForwardRate(TenorBasis3M,AF3311,_xll.ohTrigger(trigger,$AA$36))</f>
        <v>#NUM!</v>
      </c>
      <c r="AJ3311" s="90">
        <f>_xll.qlIndexFixing($AA$21,$AE3311,TRUE,_xll.ohTrigger(trigger))</f>
        <v>1.3486648111922047E-2</v>
      </c>
      <c r="AK3311" s="43" t="e">
        <f>_xll.qlIndexFixing($AA$6,$AE3311,TRUE,trigger)</f>
        <v>#NUM!</v>
      </c>
      <c r="AL3311" s="45" t="e">
        <f t="shared" si="67"/>
        <v>#NUM!</v>
      </c>
    </row>
    <row r="3312" spans="30:38" x14ac:dyDescent="0.2">
      <c r="AD3312" s="122" t="s">
        <v>88</v>
      </c>
      <c r="AE3312" s="40">
        <f>_xll.qlInterestRateIndexFixingDate($AA$21,AF3312)</f>
        <v>62628</v>
      </c>
      <c r="AF3312" s="40">
        <f>_xll.qlCalendarAdvance(calendar,$AF3311,AD3312,,,trigger)</f>
        <v>62632</v>
      </c>
      <c r="AG3312" s="40">
        <f>_xll.qlInterestRateIndexMaturity($AA$21,AF3312,)</f>
        <v>62724</v>
      </c>
      <c r="AH3312" s="43" t="e">
        <f>_xll.qlTenorBasisValue(TenorBasis3M,AF3312,_xll.ohTrigger(trigger,$AA$36))</f>
        <v>#NUM!</v>
      </c>
      <c r="AI3312" s="90" t="e">
        <f>_xll.qlTenorBasisForwardRate(TenorBasis3M,AF3312,_xll.ohTrigger(trigger,$AA$36))</f>
        <v>#NUM!</v>
      </c>
      <c r="AJ3312" s="90">
        <f>_xll.qlIndexFixing($AA$21,$AE3312,TRUE,_xll.ohTrigger(trigger))</f>
        <v>1.3489568518986051E-2</v>
      </c>
      <c r="AK3312" s="43" t="e">
        <f>_xll.qlIndexFixing($AA$6,$AE3312,TRUE,trigger)</f>
        <v>#NUM!</v>
      </c>
      <c r="AL3312" s="45" t="e">
        <f t="shared" si="67"/>
        <v>#NUM!</v>
      </c>
    </row>
    <row r="3313" spans="30:38" x14ac:dyDescent="0.2">
      <c r="AD3313" s="122" t="s">
        <v>88</v>
      </c>
      <c r="AE3313" s="40">
        <f>_xll.qlInterestRateIndexFixingDate($AA$21,AF3313)</f>
        <v>62635</v>
      </c>
      <c r="AF3313" s="40">
        <f>_xll.qlCalendarAdvance(calendar,$AF3312,AD3313,,,trigger)</f>
        <v>62639</v>
      </c>
      <c r="AG3313" s="40">
        <f>_xll.qlInterestRateIndexMaturity($AA$21,AF3313,)</f>
        <v>62731</v>
      </c>
      <c r="AH3313" s="43" t="e">
        <f>_xll.qlTenorBasisValue(TenorBasis3M,AF3313,_xll.ohTrigger(trigger,$AA$36))</f>
        <v>#NUM!</v>
      </c>
      <c r="AI3313" s="90" t="e">
        <f>_xll.qlTenorBasisForwardRate(TenorBasis3M,AF3313,_xll.ohTrigger(trigger,$AA$36))</f>
        <v>#NUM!</v>
      </c>
      <c r="AJ3313" s="90">
        <f>_xll.qlIndexFixing($AA$21,$AE3313,TRUE,_xll.ohTrigger(trigger))</f>
        <v>1.3492475474537108E-2</v>
      </c>
      <c r="AK3313" s="43" t="e">
        <f>_xll.qlIndexFixing($AA$6,$AE3313,TRUE,trigger)</f>
        <v>#NUM!</v>
      </c>
      <c r="AL3313" s="45" t="e">
        <f t="shared" si="67"/>
        <v>#NUM!</v>
      </c>
    </row>
    <row r="3314" spans="30:38" x14ac:dyDescent="0.2">
      <c r="AD3314" s="122" t="s">
        <v>88</v>
      </c>
      <c r="AE3314" s="40">
        <f>_xll.qlInterestRateIndexFixingDate($AA$21,AF3314)</f>
        <v>62642</v>
      </c>
      <c r="AF3314" s="40">
        <f>_xll.qlCalendarAdvance(calendar,$AF3313,AD3314,,,trigger)</f>
        <v>62646</v>
      </c>
      <c r="AG3314" s="40">
        <f>_xll.qlInterestRateIndexMaturity($AA$21,AF3314,)</f>
        <v>62738</v>
      </c>
      <c r="AH3314" s="43" t="e">
        <f>_xll.qlTenorBasisValue(TenorBasis3M,AF3314,_xll.ohTrigger(trigger,$AA$36))</f>
        <v>#NUM!</v>
      </c>
      <c r="AI3314" s="90" t="e">
        <f>_xll.qlTenorBasisForwardRate(TenorBasis3M,AF3314,_xll.ohTrigger(trigger,$AA$36))</f>
        <v>#NUM!</v>
      </c>
      <c r="AJ3314" s="90">
        <f>_xll.qlIndexFixing($AA$21,$AE3314,TRUE,_xll.ohTrigger(trigger))</f>
        <v>1.3495368978548283E-2</v>
      </c>
      <c r="AK3314" s="43" t="e">
        <f>_xll.qlIndexFixing($AA$6,$AE3314,TRUE,trigger)</f>
        <v>#NUM!</v>
      </c>
      <c r="AL3314" s="45" t="e">
        <f t="shared" si="67"/>
        <v>#NUM!</v>
      </c>
    </row>
    <row r="3315" spans="30:38" x14ac:dyDescent="0.2">
      <c r="AD3315" s="122" t="s">
        <v>88</v>
      </c>
      <c r="AE3315" s="40">
        <f>_xll.qlInterestRateIndexFixingDate($AA$21,AF3315)</f>
        <v>62649</v>
      </c>
      <c r="AF3315" s="40">
        <f>_xll.qlCalendarAdvance(calendar,$AF3314,AD3315,,,trigger)</f>
        <v>62653</v>
      </c>
      <c r="AG3315" s="40">
        <f>_xll.qlInterestRateIndexMaturity($AA$21,AF3315,)</f>
        <v>62745</v>
      </c>
      <c r="AH3315" s="43" t="e">
        <f>_xll.qlTenorBasisValue(TenorBasis3M,AF3315,_xll.ohTrigger(trigger,$AA$36))</f>
        <v>#NUM!</v>
      </c>
      <c r="AI3315" s="90" t="e">
        <f>_xll.qlTenorBasisForwardRate(TenorBasis3M,AF3315,_xll.ohTrigger(trigger,$AA$36))</f>
        <v>#NUM!</v>
      </c>
      <c r="AJ3315" s="90">
        <f>_xll.qlIndexFixing($AA$21,$AE3315,TRUE,_xll.ohTrigger(trigger))</f>
        <v>1.3498249030986557E-2</v>
      </c>
      <c r="AK3315" s="43" t="e">
        <f>_xll.qlIndexFixing($AA$6,$AE3315,TRUE,trigger)</f>
        <v>#NUM!</v>
      </c>
      <c r="AL3315" s="45" t="e">
        <f t="shared" si="67"/>
        <v>#NUM!</v>
      </c>
    </row>
    <row r="3316" spans="30:38" x14ac:dyDescent="0.2">
      <c r="AD3316" s="122" t="s">
        <v>88</v>
      </c>
      <c r="AE3316" s="40">
        <f>_xll.qlInterestRateIndexFixingDate($AA$21,AF3316)</f>
        <v>62656</v>
      </c>
      <c r="AF3316" s="40">
        <f>_xll.qlCalendarAdvance(calendar,$AF3315,AD3316,,,trigger)</f>
        <v>62660</v>
      </c>
      <c r="AG3316" s="40">
        <f>_xll.qlInterestRateIndexMaturity($AA$21,AF3316,)</f>
        <v>62752</v>
      </c>
      <c r="AH3316" s="43" t="e">
        <f>_xll.qlTenorBasisValue(TenorBasis3M,AF3316,_xll.ohTrigger(trigger,$AA$36))</f>
        <v>#NUM!</v>
      </c>
      <c r="AI3316" s="90" t="e">
        <f>_xll.qlTenorBasisForwardRate(TenorBasis3M,AF3316,_xll.ohTrigger(trigger,$AA$36))</f>
        <v>#NUM!</v>
      </c>
      <c r="AJ3316" s="90">
        <f>_xll.qlIndexFixing($AA$21,$AE3316,TRUE,_xll.ohTrigger(trigger))</f>
        <v>1.3501115631825E-2</v>
      </c>
      <c r="AK3316" s="43" t="e">
        <f>_xll.qlIndexFixing($AA$6,$AE3316,TRUE,trigger)</f>
        <v>#NUM!</v>
      </c>
      <c r="AL3316" s="45" t="e">
        <f t="shared" si="67"/>
        <v>#NUM!</v>
      </c>
    </row>
    <row r="3317" spans="30:38" x14ac:dyDescent="0.2">
      <c r="AD3317" s="122" t="s">
        <v>88</v>
      </c>
      <c r="AE3317" s="40">
        <f>_xll.qlInterestRateIndexFixingDate($AA$21,AF3317)</f>
        <v>62663</v>
      </c>
      <c r="AF3317" s="40">
        <f>_xll.qlCalendarAdvance(calendar,$AF3316,AD3317,,,trigger)</f>
        <v>62667</v>
      </c>
      <c r="AG3317" s="40">
        <f>_xll.qlInterestRateIndexMaturity($AA$21,AF3317,)</f>
        <v>62759</v>
      </c>
      <c r="AH3317" s="43" t="e">
        <f>_xll.qlTenorBasisValue(TenorBasis3M,AF3317,_xll.ohTrigger(trigger,$AA$36))</f>
        <v>#NUM!</v>
      </c>
      <c r="AI3317" s="90" t="e">
        <f>_xll.qlTenorBasisForwardRate(TenorBasis3M,AF3317,_xll.ohTrigger(trigger,$AA$36))</f>
        <v>#NUM!</v>
      </c>
      <c r="AJ3317" s="90">
        <f>_xll.qlIndexFixing($AA$21,$AE3317,TRUE,_xll.ohTrigger(trigger))</f>
        <v>1.3503968781033196E-2</v>
      </c>
      <c r="AK3317" s="43" t="e">
        <f>_xll.qlIndexFixing($AA$6,$AE3317,TRUE,trigger)</f>
        <v>#NUM!</v>
      </c>
      <c r="AL3317" s="45" t="e">
        <f t="shared" si="67"/>
        <v>#NUM!</v>
      </c>
    </row>
    <row r="3318" spans="30:38" x14ac:dyDescent="0.2">
      <c r="AD3318" s="122" t="s">
        <v>88</v>
      </c>
      <c r="AE3318" s="40">
        <f>_xll.qlInterestRateIndexFixingDate($AA$21,AF3318)</f>
        <v>62670</v>
      </c>
      <c r="AF3318" s="40">
        <f>_xll.qlCalendarAdvance(calendar,$AF3317,AD3318,,,trigger)</f>
        <v>62674</v>
      </c>
      <c r="AG3318" s="40">
        <f>_xll.qlInterestRateIndexMaturity($AA$21,AF3318,)</f>
        <v>62766</v>
      </c>
      <c r="AH3318" s="43" t="e">
        <f>_xll.qlTenorBasisValue(TenorBasis3M,AF3318,_xll.ohTrigger(trigger,$AA$36))</f>
        <v>#NUM!</v>
      </c>
      <c r="AI3318" s="90" t="e">
        <f>_xll.qlTenorBasisForwardRate(TenorBasis3M,AF3318,_xll.ohTrigger(trigger,$AA$36))</f>
        <v>#NUM!</v>
      </c>
      <c r="AJ3318" s="90">
        <f>_xll.qlIndexFixing($AA$21,$AE3318,TRUE,_xll.ohTrigger(trigger))</f>
        <v>1.3506808478582478E-2</v>
      </c>
      <c r="AK3318" s="43" t="e">
        <f>_xll.qlIndexFixing($AA$6,$AE3318,TRUE,trigger)</f>
        <v>#NUM!</v>
      </c>
      <c r="AL3318" s="45" t="e">
        <f t="shared" si="67"/>
        <v>#NUM!</v>
      </c>
    </row>
    <row r="3319" spans="30:38" x14ac:dyDescent="0.2">
      <c r="AD3319" s="122" t="s">
        <v>88</v>
      </c>
      <c r="AE3319" s="40">
        <f>_xll.qlInterestRateIndexFixingDate($AA$21,AF3319)</f>
        <v>62677</v>
      </c>
      <c r="AF3319" s="40">
        <f>_xll.qlCalendarAdvance(calendar,$AF3318,AD3319,,,trigger)</f>
        <v>62681</v>
      </c>
      <c r="AG3319" s="40">
        <f>_xll.qlInterestRateIndexMaturity($AA$21,AF3319,)</f>
        <v>62773</v>
      </c>
      <c r="AH3319" s="43" t="e">
        <f>_xll.qlTenorBasisValue(TenorBasis3M,AF3319,_xll.ohTrigger(trigger,$AA$36))</f>
        <v>#NUM!</v>
      </c>
      <c r="AI3319" s="90" t="e">
        <f>_xll.qlTenorBasisForwardRate(TenorBasis3M,AF3319,_xll.ohTrigger(trigger,$AA$36))</f>
        <v>#NUM!</v>
      </c>
      <c r="AJ3319" s="90">
        <f>_xll.qlIndexFixing($AA$21,$AE3319,TRUE,_xll.ohTrigger(trigger))</f>
        <v>1.3509634724442429E-2</v>
      </c>
      <c r="AK3319" s="43" t="e">
        <f>_xll.qlIndexFixing($AA$6,$AE3319,TRUE,trigger)</f>
        <v>#NUM!</v>
      </c>
      <c r="AL3319" s="45" t="e">
        <f t="shared" si="67"/>
        <v>#NUM!</v>
      </c>
    </row>
    <row r="3320" spans="30:38" x14ac:dyDescent="0.2">
      <c r="AD3320" s="122" t="s">
        <v>88</v>
      </c>
      <c r="AE3320" s="40">
        <f>_xll.qlInterestRateIndexFixingDate($AA$21,AF3320)</f>
        <v>62684</v>
      </c>
      <c r="AF3320" s="40">
        <f>_xll.qlCalendarAdvance(calendar,$AF3319,AD3320,,,trigger)</f>
        <v>62688</v>
      </c>
      <c r="AG3320" s="40">
        <f>_xll.qlInterestRateIndexMaturity($AA$21,AF3320,)</f>
        <v>62780</v>
      </c>
      <c r="AH3320" s="43" t="e">
        <f>_xll.qlTenorBasisValue(TenorBasis3M,AF3320,_xll.ohTrigger(trigger,$AA$36))</f>
        <v>#NUM!</v>
      </c>
      <c r="AI3320" s="90" t="e">
        <f>_xll.qlTenorBasisForwardRate(TenorBasis3M,AF3320,_xll.ohTrigger(trigger,$AA$36))</f>
        <v>#NUM!</v>
      </c>
      <c r="AJ3320" s="90">
        <f>_xll.qlIndexFixing($AA$21,$AE3320,TRUE,_xll.ohTrigger(trigger))</f>
        <v>1.3512447518584382E-2</v>
      </c>
      <c r="AK3320" s="43" t="e">
        <f>_xll.qlIndexFixing($AA$6,$AE3320,TRUE,trigger)</f>
        <v>#NUM!</v>
      </c>
      <c r="AL3320" s="45" t="e">
        <f t="shared" si="67"/>
        <v>#NUM!</v>
      </c>
    </row>
    <row r="3321" spans="30:38" x14ac:dyDescent="0.2">
      <c r="AD3321" s="122" t="s">
        <v>88</v>
      </c>
      <c r="AE3321" s="40">
        <f>_xll.qlInterestRateIndexFixingDate($AA$21,AF3321)</f>
        <v>62691</v>
      </c>
      <c r="AF3321" s="40">
        <f>_xll.qlCalendarAdvance(calendar,$AF3320,AD3321,,,trigger)</f>
        <v>62695</v>
      </c>
      <c r="AG3321" s="40">
        <f>_xll.qlInterestRateIndexMaturity($AA$21,AF3321,)</f>
        <v>62787</v>
      </c>
      <c r="AH3321" s="43" t="e">
        <f>_xll.qlTenorBasisValue(TenorBasis3M,AF3321,_xll.ohTrigger(trigger,$AA$36))</f>
        <v>#NUM!</v>
      </c>
      <c r="AI3321" s="90" t="e">
        <f>_xll.qlTenorBasisForwardRate(TenorBasis3M,AF3321,_xll.ohTrigger(trigger,$AA$36))</f>
        <v>#NUM!</v>
      </c>
      <c r="AJ3321" s="90">
        <f>_xll.qlIndexFixing($AA$21,$AE3321,TRUE,_xll.ohTrigger(trigger))</f>
        <v>1.3515246860979661E-2</v>
      </c>
      <c r="AK3321" s="43" t="e">
        <f>_xll.qlIndexFixing($AA$6,$AE3321,TRUE,trigger)</f>
        <v>#NUM!</v>
      </c>
      <c r="AL3321" s="45" t="e">
        <f t="shared" si="67"/>
        <v>#NUM!</v>
      </c>
    </row>
    <row r="3322" spans="30:38" x14ac:dyDescent="0.2">
      <c r="AD3322" s="122" t="s">
        <v>88</v>
      </c>
      <c r="AE3322" s="40">
        <f>_xll.qlInterestRateIndexFixingDate($AA$21,AF3322)</f>
        <v>62698</v>
      </c>
      <c r="AF3322" s="40">
        <f>_xll.qlCalendarAdvance(calendar,$AF3321,AD3322,,,trigger)</f>
        <v>62702</v>
      </c>
      <c r="AG3322" s="40">
        <f>_xll.qlInterestRateIndexMaturity($AA$21,AF3322,)</f>
        <v>62793</v>
      </c>
      <c r="AH3322" s="43" t="e">
        <f>_xll.qlTenorBasisValue(TenorBasis3M,AF3322,_xll.ohTrigger(trigger,$AA$36))</f>
        <v>#NUM!</v>
      </c>
      <c r="AI3322" s="90" t="e">
        <f>_xll.qlTenorBasisForwardRate(TenorBasis3M,AF3322,_xll.ohTrigger(trigger,$AA$36))</f>
        <v>#NUM!</v>
      </c>
      <c r="AJ3322" s="90">
        <f>_xll.qlIndexFixing($AA$21,$AE3322,TRUE,_xll.ohTrigger(trigger))</f>
        <v>1.3517582799699888E-2</v>
      </c>
      <c r="AK3322" s="43" t="e">
        <f>_xll.qlIndexFixing($AA$6,$AE3322,TRUE,trigger)</f>
        <v>#NUM!</v>
      </c>
      <c r="AL3322" s="45" t="e">
        <f t="shared" si="67"/>
        <v>#NUM!</v>
      </c>
    </row>
    <row r="3323" spans="30:38" x14ac:dyDescent="0.2">
      <c r="AD3323" s="122" t="s">
        <v>88</v>
      </c>
      <c r="AE3323" s="40">
        <f>_xll.qlInterestRateIndexFixingDate($AA$21,AF3323)</f>
        <v>62705</v>
      </c>
      <c r="AF3323" s="40">
        <f>_xll.qlCalendarAdvance(calendar,$AF3322,AD3323,,,trigger)</f>
        <v>62709</v>
      </c>
      <c r="AG3323" s="40">
        <f>_xll.qlInterestRateIndexMaturity($AA$21,AF3323,)</f>
        <v>62800</v>
      </c>
      <c r="AH3323" s="43" t="e">
        <f>_xll.qlTenorBasisValue(TenorBasis3M,AF3323,_xll.ohTrigger(trigger,$AA$36))</f>
        <v>#NUM!</v>
      </c>
      <c r="AI3323" s="90" t="e">
        <f>_xll.qlTenorBasisForwardRate(TenorBasis3M,AF3323,_xll.ohTrigger(trigger,$AA$36))</f>
        <v>#NUM!</v>
      </c>
      <c r="AJ3323" s="90">
        <f>_xll.qlIndexFixing($AA$21,$AE3323,TRUE,_xll.ohTrigger(trigger))</f>
        <v>1.3520356095392322E-2</v>
      </c>
      <c r="AK3323" s="43" t="e">
        <f>_xll.qlIndexFixing($AA$6,$AE3323,TRUE,trigger)</f>
        <v>#NUM!</v>
      </c>
      <c r="AL3323" s="45" t="e">
        <f t="shared" si="67"/>
        <v>#NUM!</v>
      </c>
    </row>
    <row r="3324" spans="30:38" x14ac:dyDescent="0.2">
      <c r="AD3324" s="122" t="s">
        <v>88</v>
      </c>
      <c r="AE3324" s="40">
        <f>_xll.qlInterestRateIndexFixingDate($AA$21,AF3324)</f>
        <v>62712</v>
      </c>
      <c r="AF3324" s="40">
        <f>_xll.qlCalendarAdvance(calendar,$AF3323,AD3324,,,trigger)</f>
        <v>62716</v>
      </c>
      <c r="AG3324" s="40">
        <f>_xll.qlInterestRateIndexMaturity($AA$21,AF3324,)</f>
        <v>62807</v>
      </c>
      <c r="AH3324" s="43" t="e">
        <f>_xll.qlTenorBasisValue(TenorBasis3M,AF3324,_xll.ohTrigger(trigger,$AA$36))</f>
        <v>#NUM!</v>
      </c>
      <c r="AI3324" s="90" t="e">
        <f>_xll.qlTenorBasisForwardRate(TenorBasis3M,AF3324,_xll.ohTrigger(trigger,$AA$36))</f>
        <v>#NUM!</v>
      </c>
      <c r="AJ3324" s="90">
        <f>_xll.qlIndexFixing($AA$21,$AE3324,TRUE,_xll.ohTrigger(trigger))</f>
        <v>1.3523115939738345E-2</v>
      </c>
      <c r="AK3324" s="43" t="e">
        <f>_xll.qlIndexFixing($AA$6,$AE3324,TRUE,trigger)</f>
        <v>#NUM!</v>
      </c>
      <c r="AL3324" s="45" t="e">
        <f t="shared" si="67"/>
        <v>#NUM!</v>
      </c>
    </row>
    <row r="3325" spans="30:38" x14ac:dyDescent="0.2">
      <c r="AD3325" s="122" t="s">
        <v>88</v>
      </c>
      <c r="AE3325" s="40">
        <f>_xll.qlInterestRateIndexFixingDate($AA$21,AF3325)</f>
        <v>62719</v>
      </c>
      <c r="AF3325" s="40">
        <f>_xll.qlCalendarAdvance(calendar,$AF3324,AD3325,,,trigger)</f>
        <v>62723</v>
      </c>
      <c r="AG3325" s="40">
        <f>_xll.qlInterestRateIndexMaturity($AA$21,AF3325,)</f>
        <v>62814</v>
      </c>
      <c r="AH3325" s="43" t="e">
        <f>_xll.qlTenorBasisValue(TenorBasis3M,AF3325,_xll.ohTrigger(trigger,$AA$36))</f>
        <v>#NUM!</v>
      </c>
      <c r="AI3325" s="90" t="e">
        <f>_xll.qlTenorBasisForwardRate(TenorBasis3M,AF3325,_xll.ohTrigger(trigger,$AA$36))</f>
        <v>#NUM!</v>
      </c>
      <c r="AJ3325" s="90">
        <f>_xll.qlIndexFixing($AA$21,$AE3325,TRUE,_xll.ohTrigger(trigger))</f>
        <v>1.3525862332708093E-2</v>
      </c>
      <c r="AK3325" s="43" t="e">
        <f>_xll.qlIndexFixing($AA$6,$AE3325,TRUE,trigger)</f>
        <v>#NUM!</v>
      </c>
      <c r="AL3325" s="45" t="e">
        <f t="shared" si="67"/>
        <v>#NUM!</v>
      </c>
    </row>
    <row r="3326" spans="30:38" x14ac:dyDescent="0.2">
      <c r="AD3326" s="122" t="s">
        <v>88</v>
      </c>
      <c r="AE3326" s="40">
        <f>_xll.qlInterestRateIndexFixingDate($AA$21,AF3326)</f>
        <v>62726</v>
      </c>
      <c r="AF3326" s="40">
        <f>_xll.qlCalendarAdvance(calendar,$AF3325,AD3326,,,trigger)</f>
        <v>62730</v>
      </c>
      <c r="AG3326" s="40">
        <f>_xll.qlInterestRateIndexMaturity($AA$21,AF3326,)</f>
        <v>62821</v>
      </c>
      <c r="AH3326" s="43" t="e">
        <f>_xll.qlTenorBasisValue(TenorBasis3M,AF3326,_xll.ohTrigger(trigger,$AA$36))</f>
        <v>#NUM!</v>
      </c>
      <c r="AI3326" s="90" t="e">
        <f>_xll.qlTenorBasisForwardRate(TenorBasis3M,AF3326,_xll.ohTrigger(trigger,$AA$36))</f>
        <v>#NUM!</v>
      </c>
      <c r="AJ3326" s="90">
        <f>_xll.qlIndexFixing($AA$21,$AE3326,TRUE,_xll.ohTrigger(trigger))</f>
        <v>1.3528595274273454E-2</v>
      </c>
      <c r="AK3326" s="43" t="e">
        <f>_xll.qlIndexFixing($AA$6,$AE3326,TRUE,trigger)</f>
        <v>#NUM!</v>
      </c>
      <c r="AL3326" s="45" t="e">
        <f t="shared" si="67"/>
        <v>#NUM!</v>
      </c>
    </row>
    <row r="3327" spans="30:38" x14ac:dyDescent="0.2">
      <c r="AD3327" s="122" t="s">
        <v>88</v>
      </c>
      <c r="AE3327" s="40">
        <f>_xll.qlInterestRateIndexFixingDate($AA$21,AF3327)</f>
        <v>62733</v>
      </c>
      <c r="AF3327" s="40">
        <f>_xll.qlCalendarAdvance(calendar,$AF3326,AD3327,,,trigger)</f>
        <v>62737</v>
      </c>
      <c r="AG3327" s="40">
        <f>_xll.qlInterestRateIndexMaturity($AA$21,AF3327,)</f>
        <v>62829</v>
      </c>
      <c r="AH3327" s="43" t="e">
        <f>_xll.qlTenorBasisValue(TenorBasis3M,AF3327,_xll.ohTrigger(trigger,$AA$36))</f>
        <v>#NUM!</v>
      </c>
      <c r="AI3327" s="90" t="e">
        <f>_xll.qlTenorBasisForwardRate(TenorBasis3M,AF3327,_xll.ohTrigger(trigger,$AA$36))</f>
        <v>#NUM!</v>
      </c>
      <c r="AJ3327" s="90">
        <f>_xll.qlIndexFixing($AA$21,$AE3327,TRUE,_xll.ohTrigger(trigger))</f>
        <v>1.3531760427071609E-2</v>
      </c>
      <c r="AK3327" s="43" t="e">
        <f>_xll.qlIndexFixing($AA$6,$AE3327,TRUE,trigger)</f>
        <v>#NUM!</v>
      </c>
      <c r="AL3327" s="45" t="e">
        <f t="shared" si="67"/>
        <v>#NUM!</v>
      </c>
    </row>
    <row r="3328" spans="30:38" x14ac:dyDescent="0.2">
      <c r="AD3328" s="122" t="s">
        <v>88</v>
      </c>
      <c r="AE3328" s="40">
        <f>_xll.qlInterestRateIndexFixingDate($AA$21,AF3328)</f>
        <v>62740</v>
      </c>
      <c r="AF3328" s="40">
        <f>_xll.qlCalendarAdvance(calendar,$AF3327,AD3328,,,trigger)</f>
        <v>62744</v>
      </c>
      <c r="AG3328" s="40">
        <f>_xll.qlInterestRateIndexMaturity($AA$21,AF3328,)</f>
        <v>62836</v>
      </c>
      <c r="AH3328" s="43" t="e">
        <f>_xll.qlTenorBasisValue(TenorBasis3M,AF3328,_xll.ohTrigger(trigger,$AA$36))</f>
        <v>#NUM!</v>
      </c>
      <c r="AI3328" s="90" t="e">
        <f>_xll.qlTenorBasisForwardRate(TenorBasis3M,AF3328,_xll.ohTrigger(trigger,$AA$36))</f>
        <v>#NUM!</v>
      </c>
      <c r="AJ3328" s="90">
        <f>_xll.qlIndexFixing($AA$21,$AE3328,TRUE,_xll.ohTrigger(trigger))</f>
        <v>1.3534465606442555E-2</v>
      </c>
      <c r="AK3328" s="43" t="e">
        <f>_xll.qlIndexFixing($AA$6,$AE3328,TRUE,trigger)</f>
        <v>#NUM!</v>
      </c>
      <c r="AL3328" s="45" t="e">
        <f t="shared" si="67"/>
        <v>#NUM!</v>
      </c>
    </row>
    <row r="3329" spans="30:38" x14ac:dyDescent="0.2">
      <c r="AD3329" s="122" t="s">
        <v>88</v>
      </c>
      <c r="AE3329" s="40">
        <f>_xll.qlInterestRateIndexFixingDate($AA$21,AF3329)</f>
        <v>62747</v>
      </c>
      <c r="AF3329" s="40">
        <f>_xll.qlCalendarAdvance(calendar,$AF3328,AD3329,,,trigger)</f>
        <v>62751</v>
      </c>
      <c r="AG3329" s="40">
        <f>_xll.qlInterestRateIndexMaturity($AA$21,AF3329,)</f>
        <v>62843</v>
      </c>
      <c r="AH3329" s="43" t="e">
        <f>_xll.qlTenorBasisValue(TenorBasis3M,AF3329,_xll.ohTrigger(trigger,$AA$36))</f>
        <v>#NUM!</v>
      </c>
      <c r="AI3329" s="90" t="e">
        <f>_xll.qlTenorBasisForwardRate(TenorBasis3M,AF3329,_xll.ohTrigger(trigger,$AA$36))</f>
        <v>#NUM!</v>
      </c>
      <c r="AJ3329" s="90">
        <f>_xll.qlIndexFixing($AA$21,$AE3329,TRUE,_xll.ohTrigger(trigger))</f>
        <v>1.353715733384092E-2</v>
      </c>
      <c r="AK3329" s="43" t="e">
        <f>_xll.qlIndexFixing($AA$6,$AE3329,TRUE,trigger)</f>
        <v>#NUM!</v>
      </c>
      <c r="AL3329" s="45" t="e">
        <f t="shared" si="67"/>
        <v>#NUM!</v>
      </c>
    </row>
    <row r="3330" spans="30:38" x14ac:dyDescent="0.2">
      <c r="AD3330" s="122" t="s">
        <v>88</v>
      </c>
      <c r="AE3330" s="40">
        <f>_xll.qlInterestRateIndexFixingDate($AA$21,AF3330)</f>
        <v>62754</v>
      </c>
      <c r="AF3330" s="40">
        <f>_xll.qlCalendarAdvance(calendar,$AF3329,AD3330,,,trigger)</f>
        <v>62758</v>
      </c>
      <c r="AG3330" s="40">
        <f>_xll.qlInterestRateIndexMaturity($AA$21,AF3330,)</f>
        <v>62850</v>
      </c>
      <c r="AH3330" s="43" t="e">
        <f>_xll.qlTenorBasisValue(TenorBasis3M,AF3330,_xll.ohTrigger(trigger,$AA$36))</f>
        <v>#NUM!</v>
      </c>
      <c r="AI3330" s="90" t="e">
        <f>_xll.qlTenorBasisForwardRate(TenorBasis3M,AF3330,_xll.ohTrigger(trigger,$AA$36))</f>
        <v>#NUM!</v>
      </c>
      <c r="AJ3330" s="90">
        <f>_xll.qlIndexFixing($AA$21,$AE3330,TRUE,_xll.ohTrigger(trigger))</f>
        <v>1.3539835609238033E-2</v>
      </c>
      <c r="AK3330" s="43" t="e">
        <f>_xll.qlIndexFixing($AA$6,$AE3330,TRUE,trigger)</f>
        <v>#NUM!</v>
      </c>
      <c r="AL3330" s="45" t="e">
        <f t="shared" si="67"/>
        <v>#NUM!</v>
      </c>
    </row>
    <row r="3331" spans="30:38" x14ac:dyDescent="0.2">
      <c r="AD3331" s="122" t="s">
        <v>88</v>
      </c>
      <c r="AE3331" s="40">
        <f>_xll.qlInterestRateIndexFixingDate($AA$21,AF3331)</f>
        <v>62761</v>
      </c>
      <c r="AF3331" s="40">
        <f>_xll.qlCalendarAdvance(calendar,$AF3330,AD3331,,,trigger)</f>
        <v>62765</v>
      </c>
      <c r="AG3331" s="40">
        <f>_xll.qlInterestRateIndexMaturity($AA$21,AF3331,)</f>
        <v>62857</v>
      </c>
      <c r="AH3331" s="43" t="e">
        <f>_xll.qlTenorBasisValue(TenorBasis3M,AF3331,_xll.ohTrigger(trigger,$AA$36))</f>
        <v>#NUM!</v>
      </c>
      <c r="AI3331" s="90" t="e">
        <f>_xll.qlTenorBasisForwardRate(TenorBasis3M,AF3331,_xll.ohTrigger(trigger,$AA$36))</f>
        <v>#NUM!</v>
      </c>
      <c r="AJ3331" s="90">
        <f>_xll.qlIndexFixing($AA$21,$AE3331,TRUE,_xll.ohTrigger(trigger))</f>
        <v>1.354250043260696E-2</v>
      </c>
      <c r="AK3331" s="43" t="e">
        <f>_xll.qlIndexFixing($AA$6,$AE3331,TRUE,trigger)</f>
        <v>#NUM!</v>
      </c>
      <c r="AL3331" s="45" t="e">
        <f t="shared" si="67"/>
        <v>#NUM!</v>
      </c>
    </row>
    <row r="3332" spans="30:38" x14ac:dyDescent="0.2">
      <c r="AD3332" s="122" t="s">
        <v>88</v>
      </c>
      <c r="AE3332" s="40">
        <f>_xll.qlInterestRateIndexFixingDate($AA$21,AF3332)</f>
        <v>62768</v>
      </c>
      <c r="AF3332" s="40">
        <f>_xll.qlCalendarAdvance(calendar,$AF3331,AD3332,,,trigger)</f>
        <v>62772</v>
      </c>
      <c r="AG3332" s="40">
        <f>_xll.qlInterestRateIndexMaturity($AA$21,AF3332,)</f>
        <v>62864</v>
      </c>
      <c r="AH3332" s="43" t="e">
        <f>_xll.qlTenorBasisValue(TenorBasis3M,AF3332,_xll.ohTrigger(trigger,$AA$36))</f>
        <v>#NUM!</v>
      </c>
      <c r="AI3332" s="90" t="e">
        <f>_xll.qlTenorBasisForwardRate(TenorBasis3M,AF3332,_xll.ohTrigger(trigger,$AA$36))</f>
        <v>#NUM!</v>
      </c>
      <c r="AJ3332" s="90">
        <f>_xll.qlIndexFixing($AA$21,$AE3332,TRUE,_xll.ohTrigger(trigger))</f>
        <v>1.3545151803920763E-2</v>
      </c>
      <c r="AK3332" s="43" t="e">
        <f>_xll.qlIndexFixing($AA$6,$AE3332,TRUE,trigger)</f>
        <v>#NUM!</v>
      </c>
      <c r="AL3332" s="45" t="e">
        <f t="shared" ref="AL3332:AL3395" si="68">(AJ3332-AK3332)*10000</f>
        <v>#NUM!</v>
      </c>
    </row>
    <row r="3333" spans="30:38" x14ac:dyDescent="0.2">
      <c r="AD3333" s="122" t="s">
        <v>88</v>
      </c>
      <c r="AE3333" s="40">
        <f>_xll.qlInterestRateIndexFixingDate($AA$21,AF3333)</f>
        <v>62775</v>
      </c>
      <c r="AF3333" s="40">
        <f>_xll.qlCalendarAdvance(calendar,$AF3332,AD3333,,,trigger)</f>
        <v>62779</v>
      </c>
      <c r="AG3333" s="40">
        <f>_xll.qlInterestRateIndexMaturity($AA$21,AF3333,)</f>
        <v>62871</v>
      </c>
      <c r="AH3333" s="43" t="e">
        <f>_xll.qlTenorBasisValue(TenorBasis3M,AF3333,_xll.ohTrigger(trigger,$AA$36))</f>
        <v>#NUM!</v>
      </c>
      <c r="AI3333" s="90" t="e">
        <f>_xll.qlTenorBasisForwardRate(TenorBasis3M,AF3333,_xll.ohTrigger(trigger,$AA$36))</f>
        <v>#NUM!</v>
      </c>
      <c r="AJ3333" s="90">
        <f>_xll.qlIndexFixing($AA$21,$AE3333,TRUE,_xll.ohTrigger(trigger))</f>
        <v>1.3547789723151642E-2</v>
      </c>
      <c r="AK3333" s="43" t="e">
        <f>_xll.qlIndexFixing($AA$6,$AE3333,TRUE,trigger)</f>
        <v>#NUM!</v>
      </c>
      <c r="AL3333" s="45" t="e">
        <f t="shared" si="68"/>
        <v>#NUM!</v>
      </c>
    </row>
    <row r="3334" spans="30:38" x14ac:dyDescent="0.2">
      <c r="AD3334" s="122" t="s">
        <v>88</v>
      </c>
      <c r="AE3334" s="40">
        <f>_xll.qlInterestRateIndexFixingDate($AA$21,AF3334)</f>
        <v>62782</v>
      </c>
      <c r="AF3334" s="40">
        <f>_xll.qlCalendarAdvance(calendar,$AF3333,AD3334,,,trigger)</f>
        <v>62786</v>
      </c>
      <c r="AG3334" s="40">
        <f>_xll.qlInterestRateIndexMaturity($AA$21,AF3334,)</f>
        <v>62878</v>
      </c>
      <c r="AH3334" s="43" t="e">
        <f>_xll.qlTenorBasisValue(TenorBasis3M,AF3334,_xll.ohTrigger(trigger,$AA$36))</f>
        <v>#NUM!</v>
      </c>
      <c r="AI3334" s="90" t="e">
        <f>_xll.qlTenorBasisForwardRate(TenorBasis3M,AF3334,_xll.ohTrigger(trigger,$AA$36))</f>
        <v>#NUM!</v>
      </c>
      <c r="AJ3334" s="90">
        <f>_xll.qlIndexFixing($AA$21,$AE3334,TRUE,_xll.ohTrigger(trigger))</f>
        <v>1.3550414190272659E-2</v>
      </c>
      <c r="AK3334" s="43" t="e">
        <f>_xll.qlIndexFixing($AA$6,$AE3334,TRUE,trigger)</f>
        <v>#NUM!</v>
      </c>
      <c r="AL3334" s="45" t="e">
        <f t="shared" si="68"/>
        <v>#NUM!</v>
      </c>
    </row>
    <row r="3335" spans="30:38" x14ac:dyDescent="0.2">
      <c r="AD3335" s="122" t="s">
        <v>88</v>
      </c>
      <c r="AE3335" s="40">
        <f>_xll.qlInterestRateIndexFixingDate($AA$21,AF3335)</f>
        <v>62789</v>
      </c>
      <c r="AF3335" s="40">
        <f>_xll.qlCalendarAdvance(calendar,$AF3334,AD3335,,,trigger)</f>
        <v>62793</v>
      </c>
      <c r="AG3335" s="40">
        <f>_xll.qlInterestRateIndexMaturity($AA$21,AF3335,)</f>
        <v>62884</v>
      </c>
      <c r="AH3335" s="43" t="e">
        <f>_xll.qlTenorBasisValue(TenorBasis3M,AF3335,_xll.ohTrigger(trigger,$AA$36))</f>
        <v>#NUM!</v>
      </c>
      <c r="AI3335" s="90" t="e">
        <f>_xll.qlTenorBasisForwardRate(TenorBasis3M,AF3335,_xll.ohTrigger(trigger,$AA$36))</f>
        <v>#NUM!</v>
      </c>
      <c r="AJ3335" s="90">
        <f>_xll.qlIndexFixing($AA$21,$AE3335,TRUE,_xll.ohTrigger(trigger))</f>
        <v>1.3552586430678252E-2</v>
      </c>
      <c r="AK3335" s="43" t="e">
        <f>_xll.qlIndexFixing($AA$6,$AE3335,TRUE,trigger)</f>
        <v>#NUM!</v>
      </c>
      <c r="AL3335" s="45" t="e">
        <f t="shared" si="68"/>
        <v>#NUM!</v>
      </c>
    </row>
    <row r="3336" spans="30:38" x14ac:dyDescent="0.2">
      <c r="AD3336" s="122" t="s">
        <v>88</v>
      </c>
      <c r="AE3336" s="40">
        <f>_xll.qlInterestRateIndexFixingDate($AA$21,AF3336)</f>
        <v>62796</v>
      </c>
      <c r="AF3336" s="40">
        <f>_xll.qlCalendarAdvance(calendar,$AF3335,AD3336,,,trigger)</f>
        <v>62800</v>
      </c>
      <c r="AG3336" s="40">
        <f>_xll.qlInterestRateIndexMaturity($AA$21,AF3336,)</f>
        <v>62891</v>
      </c>
      <c r="AH3336" s="43" t="e">
        <f>_xll.qlTenorBasisValue(TenorBasis3M,AF3336,_xll.ohTrigger(trigger,$AA$36))</f>
        <v>#NUM!</v>
      </c>
      <c r="AI3336" s="90" t="e">
        <f>_xll.qlTenorBasisForwardRate(TenorBasis3M,AF3336,_xll.ohTrigger(trigger,$AA$36))</f>
        <v>#NUM!</v>
      </c>
      <c r="AJ3336" s="90">
        <f>_xll.qlIndexFixing($AA$21,$AE3336,TRUE,_xll.ohTrigger(trigger))</f>
        <v>1.3555184856704684E-2</v>
      </c>
      <c r="AK3336" s="43" t="e">
        <f>_xll.qlIndexFixing($AA$6,$AE3336,TRUE,trigger)</f>
        <v>#NUM!</v>
      </c>
      <c r="AL3336" s="45" t="e">
        <f t="shared" si="68"/>
        <v>#NUM!</v>
      </c>
    </row>
    <row r="3337" spans="30:38" x14ac:dyDescent="0.2">
      <c r="AD3337" s="122" t="s">
        <v>88</v>
      </c>
      <c r="AE3337" s="40">
        <f>_xll.qlInterestRateIndexFixingDate($AA$21,AF3337)</f>
        <v>62803</v>
      </c>
      <c r="AF3337" s="40">
        <f>_xll.qlCalendarAdvance(calendar,$AF3336,AD3337,,,trigger)</f>
        <v>62807</v>
      </c>
      <c r="AG3337" s="40">
        <f>_xll.qlInterestRateIndexMaturity($AA$21,AF3337,)</f>
        <v>62898</v>
      </c>
      <c r="AH3337" s="43" t="e">
        <f>_xll.qlTenorBasisValue(TenorBasis3M,AF3337,_xll.ohTrigger(trigger,$AA$36))</f>
        <v>#NUM!</v>
      </c>
      <c r="AI3337" s="90" t="e">
        <f>_xll.qlTenorBasisForwardRate(TenorBasis3M,AF3337,_xll.ohTrigger(trigger,$AA$36))</f>
        <v>#NUM!</v>
      </c>
      <c r="AJ3337" s="90">
        <f>_xll.qlIndexFixing($AA$21,$AE3337,TRUE,_xll.ohTrigger(trigger))</f>
        <v>1.3557769831030705E-2</v>
      </c>
      <c r="AK3337" s="43" t="e">
        <f>_xll.qlIndexFixing($AA$6,$AE3337,TRUE,trigger)</f>
        <v>#NUM!</v>
      </c>
      <c r="AL3337" s="45" t="e">
        <f t="shared" si="68"/>
        <v>#NUM!</v>
      </c>
    </row>
    <row r="3338" spans="30:38" x14ac:dyDescent="0.2">
      <c r="AD3338" s="122" t="s">
        <v>88</v>
      </c>
      <c r="AE3338" s="40">
        <f>_xll.qlInterestRateIndexFixingDate($AA$21,AF3338)</f>
        <v>62810</v>
      </c>
      <c r="AF3338" s="40">
        <f>_xll.qlCalendarAdvance(calendar,$AF3337,AD3338,,,trigger)</f>
        <v>62814</v>
      </c>
      <c r="AG3338" s="40">
        <f>_xll.qlInterestRateIndexMaturity($AA$21,AF3338,)</f>
        <v>62905</v>
      </c>
      <c r="AH3338" s="43" t="e">
        <f>_xll.qlTenorBasisValue(TenorBasis3M,AF3338,_xll.ohTrigger(trigger,$AA$36))</f>
        <v>#NUM!</v>
      </c>
      <c r="AI3338" s="90" t="e">
        <f>_xll.qlTenorBasisForwardRate(TenorBasis3M,AF3338,_xll.ohTrigger(trigger,$AA$36))</f>
        <v>#NUM!</v>
      </c>
      <c r="AJ3338" s="90">
        <f>_xll.qlIndexFixing($AA$21,$AE3338,TRUE,_xll.ohTrigger(trigger))</f>
        <v>1.3560341353628203E-2</v>
      </c>
      <c r="AK3338" s="43" t="e">
        <f>_xll.qlIndexFixing($AA$6,$AE3338,TRUE,trigger)</f>
        <v>#NUM!</v>
      </c>
      <c r="AL3338" s="45" t="e">
        <f t="shared" si="68"/>
        <v>#NUM!</v>
      </c>
    </row>
    <row r="3339" spans="30:38" x14ac:dyDescent="0.2">
      <c r="AD3339" s="122" t="s">
        <v>88</v>
      </c>
      <c r="AE3339" s="40">
        <f>_xll.qlInterestRateIndexFixingDate($AA$21,AF3339)</f>
        <v>62816</v>
      </c>
      <c r="AF3339" s="40">
        <f>_xll.qlCalendarAdvance(calendar,$AF3338,AD3339,,,trigger)</f>
        <v>62821</v>
      </c>
      <c r="AG3339" s="40">
        <f>_xll.qlInterestRateIndexMaturity($AA$21,AF3339,)</f>
        <v>62912</v>
      </c>
      <c r="AH3339" s="43" t="e">
        <f>_xll.qlTenorBasisValue(TenorBasis3M,AF3339,_xll.ohTrigger(trigger,$AA$36))</f>
        <v>#NUM!</v>
      </c>
      <c r="AI3339" s="90" t="e">
        <f>_xll.qlTenorBasisForwardRate(TenorBasis3M,AF3339,_xll.ohTrigger(trigger,$AA$36))</f>
        <v>#NUM!</v>
      </c>
      <c r="AJ3339" s="90">
        <f>_xll.qlIndexFixing($AA$21,$AE3339,TRUE,_xll.ohTrigger(trigger))</f>
        <v>1.3562899424471706E-2</v>
      </c>
      <c r="AK3339" s="43" t="e">
        <f>_xll.qlIndexFixing($AA$6,$AE3339,TRUE,trigger)</f>
        <v>#NUM!</v>
      </c>
      <c r="AL3339" s="45" t="e">
        <f t="shared" si="68"/>
        <v>#NUM!</v>
      </c>
    </row>
    <row r="3340" spans="30:38" x14ac:dyDescent="0.2">
      <c r="AD3340" s="122" t="s">
        <v>88</v>
      </c>
      <c r="AE3340" s="40">
        <f>_xll.qlInterestRateIndexFixingDate($AA$21,AF3340)</f>
        <v>62823</v>
      </c>
      <c r="AF3340" s="40">
        <f>_xll.qlCalendarAdvance(calendar,$AF3339,AD3340,,,trigger)</f>
        <v>62828</v>
      </c>
      <c r="AG3340" s="40">
        <f>_xll.qlInterestRateIndexMaturity($AA$21,AF3340,)</f>
        <v>62919</v>
      </c>
      <c r="AH3340" s="43" t="e">
        <f>_xll.qlTenorBasisValue(TenorBasis3M,AF3340,_xll.ohTrigger(trigger,$AA$36))</f>
        <v>#NUM!</v>
      </c>
      <c r="AI3340" s="90" t="e">
        <f>_xll.qlTenorBasisForwardRate(TenorBasis3M,AF3340,_xll.ohTrigger(trigger,$AA$36))</f>
        <v>#NUM!</v>
      </c>
      <c r="AJ3340" s="90">
        <f>_xll.qlIndexFixing($AA$21,$AE3340,TRUE,_xll.ohTrigger(trigger))</f>
        <v>1.3565444043535737E-2</v>
      </c>
      <c r="AK3340" s="43" t="e">
        <f>_xll.qlIndexFixing($AA$6,$AE3340,TRUE,trigger)</f>
        <v>#NUM!</v>
      </c>
      <c r="AL3340" s="45" t="e">
        <f t="shared" si="68"/>
        <v>#NUM!</v>
      </c>
    </row>
    <row r="3341" spans="30:38" x14ac:dyDescent="0.2">
      <c r="AD3341" s="122" t="s">
        <v>88</v>
      </c>
      <c r="AE3341" s="40">
        <f>_xll.qlInterestRateIndexFixingDate($AA$21,AF3341)</f>
        <v>62831</v>
      </c>
      <c r="AF3341" s="40">
        <f>_xll.qlCalendarAdvance(calendar,$AF3340,AD3341,,,trigger)</f>
        <v>62835</v>
      </c>
      <c r="AG3341" s="40">
        <f>_xll.qlInterestRateIndexMaturity($AA$21,AF3341,)</f>
        <v>62926</v>
      </c>
      <c r="AH3341" s="43" t="e">
        <f>_xll.qlTenorBasisValue(TenorBasis3M,AF3341,_xll.ohTrigger(trigger,$AA$36))</f>
        <v>#NUM!</v>
      </c>
      <c r="AI3341" s="90" t="e">
        <f>_xll.qlTenorBasisForwardRate(TenorBasis3M,AF3341,_xll.ohTrigger(trigger,$AA$36))</f>
        <v>#NUM!</v>
      </c>
      <c r="AJ3341" s="90">
        <f>_xll.qlIndexFixing($AA$21,$AE3341,TRUE,_xll.ohTrigger(trigger))</f>
        <v>1.3567975210793067E-2</v>
      </c>
      <c r="AK3341" s="43" t="e">
        <f>_xll.qlIndexFixing($AA$6,$AE3341,TRUE,trigger)</f>
        <v>#NUM!</v>
      </c>
      <c r="AL3341" s="45" t="e">
        <f t="shared" si="68"/>
        <v>#NUM!</v>
      </c>
    </row>
    <row r="3342" spans="30:38" x14ac:dyDescent="0.2">
      <c r="AD3342" s="122" t="s">
        <v>88</v>
      </c>
      <c r="AE3342" s="40">
        <f>_xll.qlInterestRateIndexFixingDate($AA$21,AF3342)</f>
        <v>62838</v>
      </c>
      <c r="AF3342" s="40">
        <f>_xll.qlCalendarAdvance(calendar,$AF3341,AD3342,,,trigger)</f>
        <v>62842</v>
      </c>
      <c r="AG3342" s="40">
        <f>_xll.qlInterestRateIndexMaturity($AA$21,AF3342,)</f>
        <v>62933</v>
      </c>
      <c r="AH3342" s="43" t="e">
        <f>_xll.qlTenorBasisValue(TenorBasis3M,AF3342,_xll.ohTrigger(trigger,$AA$36))</f>
        <v>#NUM!</v>
      </c>
      <c r="AI3342" s="90" t="e">
        <f>_xll.qlTenorBasisForwardRate(TenorBasis3M,AF3342,_xll.ohTrigger(trigger,$AA$36))</f>
        <v>#NUM!</v>
      </c>
      <c r="AJ3342" s="90">
        <f>_xll.qlIndexFixing($AA$21,$AE3342,TRUE,_xll.ohTrigger(trigger))</f>
        <v>1.3570492926220857E-2</v>
      </c>
      <c r="AK3342" s="43" t="e">
        <f>_xll.qlIndexFixing($AA$6,$AE3342,TRUE,trigger)</f>
        <v>#NUM!</v>
      </c>
      <c r="AL3342" s="45" t="e">
        <f t="shared" si="68"/>
        <v>#NUM!</v>
      </c>
    </row>
    <row r="3343" spans="30:38" x14ac:dyDescent="0.2">
      <c r="AD3343" s="122" t="s">
        <v>88</v>
      </c>
      <c r="AE3343" s="40">
        <f>_xll.qlInterestRateIndexFixingDate($AA$21,AF3343)</f>
        <v>62845</v>
      </c>
      <c r="AF3343" s="40">
        <f>_xll.qlCalendarAdvance(calendar,$AF3342,AD3343,,,trigger)</f>
        <v>62849</v>
      </c>
      <c r="AG3343" s="40">
        <f>_xll.qlInterestRateIndexMaturity($AA$21,AF3343,)</f>
        <v>62940</v>
      </c>
      <c r="AH3343" s="43" t="e">
        <f>_xll.qlTenorBasisValue(TenorBasis3M,AF3343,_xll.ohTrigger(trigger,$AA$36))</f>
        <v>#NUM!</v>
      </c>
      <c r="AI3343" s="90" t="e">
        <f>_xll.qlTenorBasisForwardRate(TenorBasis3M,AF3343,_xll.ohTrigger(trigger,$AA$36))</f>
        <v>#NUM!</v>
      </c>
      <c r="AJ3343" s="90">
        <f>_xll.qlIndexFixing($AA$21,$AE3343,TRUE,_xll.ohTrigger(trigger))</f>
        <v>1.357299718978924E-2</v>
      </c>
      <c r="AK3343" s="43" t="e">
        <f>_xll.qlIndexFixing($AA$6,$AE3343,TRUE,trigger)</f>
        <v>#NUM!</v>
      </c>
      <c r="AL3343" s="45" t="e">
        <f t="shared" si="68"/>
        <v>#NUM!</v>
      </c>
    </row>
    <row r="3344" spans="30:38" x14ac:dyDescent="0.2">
      <c r="AD3344" s="122" t="s">
        <v>88</v>
      </c>
      <c r="AE3344" s="40">
        <f>_xll.qlInterestRateIndexFixingDate($AA$21,AF3344)</f>
        <v>62852</v>
      </c>
      <c r="AF3344" s="40">
        <f>_xll.qlCalendarAdvance(calendar,$AF3343,AD3344,,,trigger)</f>
        <v>62856</v>
      </c>
      <c r="AG3344" s="40">
        <f>_xll.qlInterestRateIndexMaturity($AA$21,AF3344,)</f>
        <v>62946</v>
      </c>
      <c r="AH3344" s="43" t="e">
        <f>_xll.qlTenorBasisValue(TenorBasis3M,AF3344,_xll.ohTrigger(trigger,$AA$36))</f>
        <v>#NUM!</v>
      </c>
      <c r="AI3344" s="90" t="e">
        <f>_xll.qlTenorBasisForwardRate(TenorBasis3M,AF3344,_xll.ohTrigger(trigger,$AA$36))</f>
        <v>#NUM!</v>
      </c>
      <c r="AJ3344" s="90">
        <f>_xll.qlIndexFixing($AA$21,$AE3344,TRUE,_xll.ohTrigger(trigger))</f>
        <v>1.3575056941490971E-2</v>
      </c>
      <c r="AK3344" s="43" t="e">
        <f>_xll.qlIndexFixing($AA$6,$AE3344,TRUE,trigger)</f>
        <v>#NUM!</v>
      </c>
      <c r="AL3344" s="45" t="e">
        <f t="shared" si="68"/>
        <v>#NUM!</v>
      </c>
    </row>
    <row r="3345" spans="30:38" x14ac:dyDescent="0.2">
      <c r="AD3345" s="122" t="s">
        <v>88</v>
      </c>
      <c r="AE3345" s="40">
        <f>_xll.qlInterestRateIndexFixingDate($AA$21,AF3345)</f>
        <v>62859</v>
      </c>
      <c r="AF3345" s="40">
        <f>_xll.qlCalendarAdvance(calendar,$AF3344,AD3345,,,trigger)</f>
        <v>62863</v>
      </c>
      <c r="AG3345" s="40">
        <f>_xll.qlInterestRateIndexMaturity($AA$21,AF3345,)</f>
        <v>62953</v>
      </c>
      <c r="AH3345" s="43" t="e">
        <f>_xll.qlTenorBasisValue(TenorBasis3M,AF3345,_xll.ohTrigger(trigger,$AA$36))</f>
        <v>#NUM!</v>
      </c>
      <c r="AI3345" s="90" t="e">
        <f>_xll.qlTenorBasisForwardRate(TenorBasis3M,AF3345,_xll.ohTrigger(trigger,$AA$36))</f>
        <v>#NUM!</v>
      </c>
      <c r="AJ3345" s="90">
        <f>_xll.qlIndexFixing($AA$21,$AE3345,TRUE,_xll.ohTrigger(trigger))</f>
        <v>1.3577535168820098E-2</v>
      </c>
      <c r="AK3345" s="43" t="e">
        <f>_xll.qlIndexFixing($AA$6,$AE3345,TRUE,trigger)</f>
        <v>#NUM!</v>
      </c>
      <c r="AL3345" s="45" t="e">
        <f t="shared" si="68"/>
        <v>#NUM!</v>
      </c>
    </row>
    <row r="3346" spans="30:38" x14ac:dyDescent="0.2">
      <c r="AD3346" s="122" t="s">
        <v>88</v>
      </c>
      <c r="AE3346" s="40">
        <f>_xll.qlInterestRateIndexFixingDate($AA$21,AF3346)</f>
        <v>62866</v>
      </c>
      <c r="AF3346" s="40">
        <f>_xll.qlCalendarAdvance(calendar,$AF3345,AD3346,,,trigger)</f>
        <v>62870</v>
      </c>
      <c r="AG3346" s="40">
        <f>_xll.qlInterestRateIndexMaturity($AA$21,AF3346,)</f>
        <v>62960</v>
      </c>
      <c r="AH3346" s="43" t="e">
        <f>_xll.qlTenorBasisValue(TenorBasis3M,AF3346,_xll.ohTrigger(trigger,$AA$36))</f>
        <v>#NUM!</v>
      </c>
      <c r="AI3346" s="90" t="e">
        <f>_xll.qlTenorBasisForwardRate(TenorBasis3M,AF3346,_xll.ohTrigger(trigger,$AA$36))</f>
        <v>#NUM!</v>
      </c>
      <c r="AJ3346" s="90">
        <f>_xll.qlIndexFixing($AA$21,$AE3346,TRUE,_xll.ohTrigger(trigger))</f>
        <v>1.3579999944707488E-2</v>
      </c>
      <c r="AK3346" s="43" t="e">
        <f>_xll.qlIndexFixing($AA$6,$AE3346,TRUE,trigger)</f>
        <v>#NUM!</v>
      </c>
      <c r="AL3346" s="45" t="e">
        <f t="shared" si="68"/>
        <v>#NUM!</v>
      </c>
    </row>
    <row r="3347" spans="30:38" x14ac:dyDescent="0.2">
      <c r="AD3347" s="122" t="s">
        <v>88</v>
      </c>
      <c r="AE3347" s="40">
        <f>_xll.qlInterestRateIndexFixingDate($AA$21,AF3347)</f>
        <v>62873</v>
      </c>
      <c r="AF3347" s="40">
        <f>_xll.qlCalendarAdvance(calendar,$AF3346,AD3347,,,trigger)</f>
        <v>62877</v>
      </c>
      <c r="AG3347" s="40">
        <f>_xll.qlInterestRateIndexMaturity($AA$21,AF3347,)</f>
        <v>62967</v>
      </c>
      <c r="AH3347" s="43" t="e">
        <f>_xll.qlTenorBasisValue(TenorBasis3M,AF3347,_xll.ohTrigger(trigger,$AA$36))</f>
        <v>#NUM!</v>
      </c>
      <c r="AI3347" s="90" t="e">
        <f>_xll.qlTenorBasisForwardRate(TenorBasis3M,AF3347,_xll.ohTrigger(trigger,$AA$36))</f>
        <v>#NUM!</v>
      </c>
      <c r="AJ3347" s="90">
        <f>_xll.qlIndexFixing($AA$21,$AE3347,TRUE,_xll.ohTrigger(trigger))</f>
        <v>1.3582451269128271E-2</v>
      </c>
      <c r="AK3347" s="43" t="e">
        <f>_xll.qlIndexFixing($AA$6,$AE3347,TRUE,trigger)</f>
        <v>#NUM!</v>
      </c>
      <c r="AL3347" s="45" t="e">
        <f t="shared" si="68"/>
        <v>#NUM!</v>
      </c>
    </row>
    <row r="3348" spans="30:38" x14ac:dyDescent="0.2">
      <c r="AD3348" s="122" t="s">
        <v>88</v>
      </c>
      <c r="AE3348" s="40">
        <f>_xll.qlInterestRateIndexFixingDate($AA$21,AF3348)</f>
        <v>62880</v>
      </c>
      <c r="AF3348" s="40">
        <f>_xll.qlCalendarAdvance(calendar,$AF3347,AD3348,,,trigger)</f>
        <v>62884</v>
      </c>
      <c r="AG3348" s="40">
        <f>_xll.qlInterestRateIndexMaturity($AA$21,AF3348,)</f>
        <v>62976</v>
      </c>
      <c r="AH3348" s="43" t="e">
        <f>_xll.qlTenorBasisValue(TenorBasis3M,AF3348,_xll.ohTrigger(trigger,$AA$36))</f>
        <v>#NUM!</v>
      </c>
      <c r="AI3348" s="90" t="e">
        <f>_xll.qlTenorBasisForwardRate(TenorBasis3M,AF3348,_xll.ohTrigger(trigger,$AA$36))</f>
        <v>#NUM!</v>
      </c>
      <c r="AJ3348" s="90">
        <f>_xll.qlIndexFixing($AA$21,$AE3348,TRUE,_xll.ohTrigger(trigger))</f>
        <v>1.3585744243568626E-2</v>
      </c>
      <c r="AK3348" s="43" t="e">
        <f>_xll.qlIndexFixing($AA$6,$AE3348,TRUE,trigger)</f>
        <v>#NUM!</v>
      </c>
      <c r="AL3348" s="45" t="e">
        <f t="shared" si="68"/>
        <v>#NUM!</v>
      </c>
    </row>
    <row r="3349" spans="30:38" x14ac:dyDescent="0.2">
      <c r="AD3349" s="122" t="s">
        <v>88</v>
      </c>
      <c r="AE3349" s="40">
        <f>_xll.qlInterestRateIndexFixingDate($AA$21,AF3349)</f>
        <v>62887</v>
      </c>
      <c r="AF3349" s="40">
        <f>_xll.qlCalendarAdvance(calendar,$AF3348,AD3349,,,trigger)</f>
        <v>62891</v>
      </c>
      <c r="AG3349" s="40">
        <f>_xll.qlInterestRateIndexMaturity($AA$21,AF3349,)</f>
        <v>62983</v>
      </c>
      <c r="AH3349" s="43" t="e">
        <f>_xll.qlTenorBasisValue(TenorBasis3M,AF3349,_xll.ohTrigger(trigger,$AA$36))</f>
        <v>#NUM!</v>
      </c>
      <c r="AI3349" s="90" t="e">
        <f>_xll.qlTenorBasisForwardRate(TenorBasis3M,AF3349,_xll.ohTrigger(trigger,$AA$36))</f>
        <v>#NUM!</v>
      </c>
      <c r="AJ3349" s="90">
        <f>_xll.qlIndexFixing($AA$21,$AE3349,TRUE,_xll.ohTrigger(trigger))</f>
        <v>1.3588166925880782E-2</v>
      </c>
      <c r="AK3349" s="43" t="e">
        <f>_xll.qlIndexFixing($AA$6,$AE3349,TRUE,trigger)</f>
        <v>#NUM!</v>
      </c>
      <c r="AL3349" s="45" t="e">
        <f t="shared" si="68"/>
        <v>#NUM!</v>
      </c>
    </row>
    <row r="3350" spans="30:38" x14ac:dyDescent="0.2">
      <c r="AD3350" s="122" t="s">
        <v>88</v>
      </c>
      <c r="AE3350" s="40">
        <f>_xll.qlInterestRateIndexFixingDate($AA$21,AF3350)</f>
        <v>62894</v>
      </c>
      <c r="AF3350" s="40">
        <f>_xll.qlCalendarAdvance(calendar,$AF3349,AD3350,,,trigger)</f>
        <v>62898</v>
      </c>
      <c r="AG3350" s="40">
        <f>_xll.qlInterestRateIndexMaturity($AA$21,AF3350,)</f>
        <v>62990</v>
      </c>
      <c r="AH3350" s="43" t="e">
        <f>_xll.qlTenorBasisValue(TenorBasis3M,AF3350,_xll.ohTrigger(trigger,$AA$36))</f>
        <v>#NUM!</v>
      </c>
      <c r="AI3350" s="90" t="e">
        <f>_xll.qlTenorBasisForwardRate(TenorBasis3M,AF3350,_xll.ohTrigger(trigger,$AA$36))</f>
        <v>#NUM!</v>
      </c>
      <c r="AJ3350" s="90">
        <f>_xll.qlIndexFixing($AA$21,$AE3350,TRUE,_xll.ohTrigger(trigger))</f>
        <v>1.3590576155667757E-2</v>
      </c>
      <c r="AK3350" s="43" t="e">
        <f>_xll.qlIndexFixing($AA$6,$AE3350,TRUE,trigger)</f>
        <v>#NUM!</v>
      </c>
      <c r="AL3350" s="45" t="e">
        <f t="shared" si="68"/>
        <v>#NUM!</v>
      </c>
    </row>
    <row r="3351" spans="30:38" x14ac:dyDescent="0.2">
      <c r="AD3351" s="122" t="s">
        <v>88</v>
      </c>
      <c r="AE3351" s="40">
        <f>_xll.qlInterestRateIndexFixingDate($AA$21,AF3351)</f>
        <v>62901</v>
      </c>
      <c r="AF3351" s="40">
        <f>_xll.qlCalendarAdvance(calendar,$AF3350,AD3351,,,trigger)</f>
        <v>62905</v>
      </c>
      <c r="AG3351" s="40">
        <f>_xll.qlInterestRateIndexMaturity($AA$21,AF3351,)</f>
        <v>62997</v>
      </c>
      <c r="AH3351" s="43" t="e">
        <f>_xll.qlTenorBasisValue(TenorBasis3M,AF3351,_xll.ohTrigger(trigger,$AA$36))</f>
        <v>#NUM!</v>
      </c>
      <c r="AI3351" s="90" t="e">
        <f>_xll.qlTenorBasisForwardRate(TenorBasis3M,AF3351,_xll.ohTrigger(trigger,$AA$36))</f>
        <v>#NUM!</v>
      </c>
      <c r="AJ3351" s="90">
        <f>_xll.qlIndexFixing($AA$21,$AE3351,TRUE,_xll.ohTrigger(trigger))</f>
        <v>1.3592971932906091E-2</v>
      </c>
      <c r="AK3351" s="43" t="e">
        <f>_xll.qlIndexFixing($AA$6,$AE3351,TRUE,trigger)</f>
        <v>#NUM!</v>
      </c>
      <c r="AL3351" s="45" t="e">
        <f t="shared" si="68"/>
        <v>#NUM!</v>
      </c>
    </row>
    <row r="3352" spans="30:38" x14ac:dyDescent="0.2">
      <c r="AD3352" s="122" t="s">
        <v>88</v>
      </c>
      <c r="AE3352" s="40">
        <f>_xll.qlInterestRateIndexFixingDate($AA$21,AF3352)</f>
        <v>62908</v>
      </c>
      <c r="AF3352" s="40">
        <f>_xll.qlCalendarAdvance(calendar,$AF3351,AD3352,,,trigger)</f>
        <v>62912</v>
      </c>
      <c r="AG3352" s="40">
        <f>_xll.qlInterestRateIndexMaturity($AA$21,AF3352,)</f>
        <v>63004</v>
      </c>
      <c r="AH3352" s="43" t="e">
        <f>_xll.qlTenorBasisValue(TenorBasis3M,AF3352,_xll.ohTrigger(trigger,$AA$36))</f>
        <v>#NUM!</v>
      </c>
      <c r="AI3352" s="90" t="e">
        <f>_xll.qlTenorBasisForwardRate(TenorBasis3M,AF3352,_xll.ohTrigger(trigger,$AA$36))</f>
        <v>#NUM!</v>
      </c>
      <c r="AJ3352" s="90">
        <f>_xll.qlIndexFixing($AA$21,$AE3352,TRUE,_xll.ohTrigger(trigger))</f>
        <v>1.359535425756885E-2</v>
      </c>
      <c r="AK3352" s="43" t="e">
        <f>_xll.qlIndexFixing($AA$6,$AE3352,TRUE,trigger)</f>
        <v>#NUM!</v>
      </c>
      <c r="AL3352" s="45" t="e">
        <f t="shared" si="68"/>
        <v>#NUM!</v>
      </c>
    </row>
    <row r="3353" spans="30:38" x14ac:dyDescent="0.2">
      <c r="AD3353" s="122" t="s">
        <v>88</v>
      </c>
      <c r="AE3353" s="40">
        <f>_xll.qlInterestRateIndexFixingDate($AA$21,AF3353)</f>
        <v>62915</v>
      </c>
      <c r="AF3353" s="40">
        <f>_xll.qlCalendarAdvance(calendar,$AF3352,AD3353,,,trigger)</f>
        <v>62919</v>
      </c>
      <c r="AG3353" s="40">
        <f>_xll.qlInterestRateIndexMaturity($AA$21,AF3353,)</f>
        <v>63010</v>
      </c>
      <c r="AH3353" s="43" t="e">
        <f>_xll.qlTenorBasisValue(TenorBasis3M,AF3353,_xll.ohTrigger(trigger,$AA$36))</f>
        <v>#NUM!</v>
      </c>
      <c r="AI3353" s="90" t="e">
        <f>_xll.qlTenorBasisForwardRate(TenorBasis3M,AF3353,_xll.ohTrigger(trigger,$AA$36))</f>
        <v>#NUM!</v>
      </c>
      <c r="AJ3353" s="90">
        <f>_xll.qlIndexFixing($AA$21,$AE3353,TRUE,_xll.ohTrigger(trigger))</f>
        <v>1.3597299967806068E-2</v>
      </c>
      <c r="AK3353" s="43" t="e">
        <f>_xll.qlIndexFixing($AA$6,$AE3353,TRUE,trigger)</f>
        <v>#NUM!</v>
      </c>
      <c r="AL3353" s="45" t="e">
        <f t="shared" si="68"/>
        <v>#NUM!</v>
      </c>
    </row>
    <row r="3354" spans="30:38" x14ac:dyDescent="0.2">
      <c r="AD3354" s="122" t="s">
        <v>88</v>
      </c>
      <c r="AE3354" s="40">
        <f>_xll.qlInterestRateIndexFixingDate($AA$21,AF3354)</f>
        <v>62920</v>
      </c>
      <c r="AF3354" s="40">
        <f>_xll.qlCalendarAdvance(calendar,$AF3353,AD3354,,,trigger)</f>
        <v>62926</v>
      </c>
      <c r="AG3354" s="40">
        <f>_xll.qlInterestRateIndexMaturity($AA$21,AF3354,)</f>
        <v>63017</v>
      </c>
      <c r="AH3354" s="43" t="e">
        <f>_xll.qlTenorBasisValue(TenorBasis3M,AF3354,_xll.ohTrigger(trigger,$AA$36))</f>
        <v>#NUM!</v>
      </c>
      <c r="AI3354" s="90" t="e">
        <f>_xll.qlTenorBasisForwardRate(TenorBasis3M,AF3354,_xll.ohTrigger(trigger,$AA$36))</f>
        <v>#NUM!</v>
      </c>
      <c r="AJ3354" s="90">
        <f>_xll.qlIndexFixing($AA$21,$AE3354,TRUE,_xll.ohTrigger(trigger))</f>
        <v>1.3599656259296784E-2</v>
      </c>
      <c r="AK3354" s="43" t="e">
        <f>_xll.qlIndexFixing($AA$6,$AE3354,TRUE,trigger)</f>
        <v>#NUM!</v>
      </c>
      <c r="AL3354" s="45" t="e">
        <f t="shared" si="68"/>
        <v>#NUM!</v>
      </c>
    </row>
    <row r="3355" spans="30:38" x14ac:dyDescent="0.2">
      <c r="AD3355" s="122" t="s">
        <v>88</v>
      </c>
      <c r="AE3355" s="40">
        <f>_xll.qlInterestRateIndexFixingDate($AA$21,AF3355)</f>
        <v>62929</v>
      </c>
      <c r="AF3355" s="40">
        <f>_xll.qlCalendarAdvance(calendar,$AF3354,AD3355,,,trigger)</f>
        <v>62933</v>
      </c>
      <c r="AG3355" s="40">
        <f>_xll.qlInterestRateIndexMaturity($AA$21,AF3355,)</f>
        <v>63024</v>
      </c>
      <c r="AH3355" s="43" t="e">
        <f>_xll.qlTenorBasisValue(TenorBasis3M,AF3355,_xll.ohTrigger(trigger,$AA$36))</f>
        <v>#NUM!</v>
      </c>
      <c r="AI3355" s="90" t="e">
        <f>_xll.qlTenorBasisForwardRate(TenorBasis3M,AF3355,_xll.ohTrigger(trigger,$AA$36))</f>
        <v>#NUM!</v>
      </c>
      <c r="AJ3355" s="90">
        <f>_xll.qlIndexFixing($AA$21,$AE3355,TRUE,_xll.ohTrigger(trigger))</f>
        <v>1.3601999098632944E-2</v>
      </c>
      <c r="AK3355" s="43" t="e">
        <f>_xll.qlIndexFixing($AA$6,$AE3355,TRUE,trigger)</f>
        <v>#NUM!</v>
      </c>
      <c r="AL3355" s="45" t="e">
        <f t="shared" si="68"/>
        <v>#NUM!</v>
      </c>
    </row>
    <row r="3356" spans="30:38" x14ac:dyDescent="0.2">
      <c r="AD3356" s="122" t="s">
        <v>88</v>
      </c>
      <c r="AE3356" s="40">
        <f>_xll.qlInterestRateIndexFixingDate($AA$21,AF3356)</f>
        <v>62936</v>
      </c>
      <c r="AF3356" s="40">
        <f>_xll.qlCalendarAdvance(calendar,$AF3355,AD3356,,,trigger)</f>
        <v>62940</v>
      </c>
      <c r="AG3356" s="40">
        <f>_xll.qlInterestRateIndexMaturity($AA$21,AF3356,)</f>
        <v>63031</v>
      </c>
      <c r="AH3356" s="43" t="e">
        <f>_xll.qlTenorBasisValue(TenorBasis3M,AF3356,_xll.ohTrigger(trigger,$AA$36))</f>
        <v>#NUM!</v>
      </c>
      <c r="AI3356" s="90" t="e">
        <f>_xll.qlTenorBasisForwardRate(TenorBasis3M,AF3356,_xll.ohTrigger(trigger,$AA$36))</f>
        <v>#NUM!</v>
      </c>
      <c r="AJ3356" s="90">
        <f>_xll.qlIndexFixing($AA$21,$AE3356,TRUE,_xll.ohTrigger(trigger))</f>
        <v>1.3604328485793465E-2</v>
      </c>
      <c r="AK3356" s="43" t="e">
        <f>_xll.qlIndexFixing($AA$6,$AE3356,TRUE,trigger)</f>
        <v>#NUM!</v>
      </c>
      <c r="AL3356" s="45" t="e">
        <f t="shared" si="68"/>
        <v>#NUM!</v>
      </c>
    </row>
    <row r="3357" spans="30:38" x14ac:dyDescent="0.2">
      <c r="AD3357" s="122" t="s">
        <v>88</v>
      </c>
      <c r="AE3357" s="40">
        <f>_xll.qlInterestRateIndexFixingDate($AA$21,AF3357)</f>
        <v>62943</v>
      </c>
      <c r="AF3357" s="40">
        <f>_xll.qlCalendarAdvance(calendar,$AF3356,AD3357,,,trigger)</f>
        <v>62947</v>
      </c>
      <c r="AG3357" s="40">
        <f>_xll.qlInterestRateIndexMaturity($AA$21,AF3357,)</f>
        <v>63039</v>
      </c>
      <c r="AH3357" s="43" t="e">
        <f>_xll.qlTenorBasisValue(TenorBasis3M,AF3357,_xll.ohTrigger(trigger,$AA$36))</f>
        <v>#NUM!</v>
      </c>
      <c r="AI3357" s="90" t="e">
        <f>_xll.qlTenorBasisForwardRate(TenorBasis3M,AF3357,_xll.ohTrigger(trigger,$AA$36))</f>
        <v>#NUM!</v>
      </c>
      <c r="AJ3357" s="90">
        <f>_xll.qlIndexFixing($AA$21,$AE3357,TRUE,_xll.ohTrigger(trigger))</f>
        <v>1.3607064091418378E-2</v>
      </c>
      <c r="AK3357" s="43" t="e">
        <f>_xll.qlIndexFixing($AA$6,$AE3357,TRUE,trigger)</f>
        <v>#NUM!</v>
      </c>
      <c r="AL3357" s="45" t="e">
        <f t="shared" si="68"/>
        <v>#NUM!</v>
      </c>
    </row>
    <row r="3358" spans="30:38" x14ac:dyDescent="0.2">
      <c r="AD3358" s="122" t="s">
        <v>88</v>
      </c>
      <c r="AE3358" s="40">
        <f>_xll.qlInterestRateIndexFixingDate($AA$21,AF3358)</f>
        <v>62950</v>
      </c>
      <c r="AF3358" s="40">
        <f>_xll.qlCalendarAdvance(calendar,$AF3357,AD3358,,,trigger)</f>
        <v>62954</v>
      </c>
      <c r="AG3358" s="40">
        <f>_xll.qlInterestRateIndexMaturity($AA$21,AF3358,)</f>
        <v>63046</v>
      </c>
      <c r="AH3358" s="43" t="e">
        <f>_xll.qlTenorBasisValue(TenorBasis3M,AF3358,_xll.ohTrigger(trigger,$AA$36))</f>
        <v>#NUM!</v>
      </c>
      <c r="AI3358" s="90" t="e">
        <f>_xll.qlTenorBasisForwardRate(TenorBasis3M,AF3358,_xll.ohTrigger(trigger,$AA$36))</f>
        <v>#NUM!</v>
      </c>
      <c r="AJ3358" s="90">
        <f>_xll.qlIndexFixing($AA$21,$AE3358,TRUE,_xll.ohTrigger(trigger))</f>
        <v>1.3609365700127217E-2</v>
      </c>
      <c r="AK3358" s="43" t="e">
        <f>_xll.qlIndexFixing($AA$6,$AE3358,TRUE,trigger)</f>
        <v>#NUM!</v>
      </c>
      <c r="AL3358" s="45" t="e">
        <f t="shared" si="68"/>
        <v>#NUM!</v>
      </c>
    </row>
    <row r="3359" spans="30:38" x14ac:dyDescent="0.2">
      <c r="AD3359" s="122" t="s">
        <v>88</v>
      </c>
      <c r="AE3359" s="40">
        <f>_xll.qlInterestRateIndexFixingDate($AA$21,AF3359)</f>
        <v>62957</v>
      </c>
      <c r="AF3359" s="40">
        <f>_xll.qlCalendarAdvance(calendar,$AF3358,AD3359,,,trigger)</f>
        <v>62961</v>
      </c>
      <c r="AG3359" s="40">
        <f>_xll.qlInterestRateIndexMaturity($AA$21,AF3359,)</f>
        <v>63053</v>
      </c>
      <c r="AH3359" s="43" t="e">
        <f>_xll.qlTenorBasisValue(TenorBasis3M,AF3359,_xll.ohTrigger(trigger,$AA$36))</f>
        <v>#NUM!</v>
      </c>
      <c r="AI3359" s="90" t="e">
        <f>_xll.qlTenorBasisForwardRate(TenorBasis3M,AF3359,_xll.ohTrigger(trigger,$AA$36))</f>
        <v>#NUM!</v>
      </c>
      <c r="AJ3359" s="90">
        <f>_xll.qlIndexFixing($AA$21,$AE3359,TRUE,_xll.ohTrigger(trigger))</f>
        <v>1.3611653856091919E-2</v>
      </c>
      <c r="AK3359" s="43" t="e">
        <f>_xll.qlIndexFixing($AA$6,$AE3359,TRUE,trigger)</f>
        <v>#NUM!</v>
      </c>
      <c r="AL3359" s="45" t="e">
        <f t="shared" si="68"/>
        <v>#NUM!</v>
      </c>
    </row>
    <row r="3360" spans="30:38" x14ac:dyDescent="0.2">
      <c r="AD3360" s="122" t="s">
        <v>88</v>
      </c>
      <c r="AE3360" s="40">
        <f>_xll.qlInterestRateIndexFixingDate($AA$21,AF3360)</f>
        <v>62964</v>
      </c>
      <c r="AF3360" s="40">
        <f>_xll.qlCalendarAdvance(calendar,$AF3359,AD3360,,,trigger)</f>
        <v>62968</v>
      </c>
      <c r="AG3360" s="40">
        <f>_xll.qlInterestRateIndexMaturity($AA$21,AF3360,)</f>
        <v>63060</v>
      </c>
      <c r="AH3360" s="43" t="e">
        <f>_xll.qlTenorBasisValue(TenorBasis3M,AF3360,_xll.ohTrigger(trigger,$AA$36))</f>
        <v>#NUM!</v>
      </c>
      <c r="AI3360" s="90" t="e">
        <f>_xll.qlTenorBasisForwardRate(TenorBasis3M,AF3360,_xll.ohTrigger(trigger,$AA$36))</f>
        <v>#NUM!</v>
      </c>
      <c r="AJ3360" s="90">
        <f>_xll.qlIndexFixing($AA$21,$AE3360,TRUE,_xll.ohTrigger(trigger))</f>
        <v>1.3613928559290764E-2</v>
      </c>
      <c r="AK3360" s="43" t="e">
        <f>_xll.qlIndexFixing($AA$6,$AE3360,TRUE,trigger)</f>
        <v>#NUM!</v>
      </c>
      <c r="AL3360" s="45" t="e">
        <f t="shared" si="68"/>
        <v>#NUM!</v>
      </c>
    </row>
    <row r="3361" spans="30:38" x14ac:dyDescent="0.2">
      <c r="AD3361" s="122" t="s">
        <v>88</v>
      </c>
      <c r="AE3361" s="40">
        <f>_xll.qlInterestRateIndexFixingDate($AA$21,AF3361)</f>
        <v>62971</v>
      </c>
      <c r="AF3361" s="40">
        <f>_xll.qlCalendarAdvance(calendar,$AF3360,AD3361,,,trigger)</f>
        <v>62975</v>
      </c>
      <c r="AG3361" s="40">
        <f>_xll.qlInterestRateIndexMaturity($AA$21,AF3361,)</f>
        <v>63067</v>
      </c>
      <c r="AH3361" s="43" t="e">
        <f>_xll.qlTenorBasisValue(TenorBasis3M,AF3361,_xll.ohTrigger(trigger,$AA$36))</f>
        <v>#NUM!</v>
      </c>
      <c r="AI3361" s="90" t="e">
        <f>_xll.qlTenorBasisForwardRate(TenorBasis3M,AF3361,_xll.ohTrigger(trigger,$AA$36))</f>
        <v>#NUM!</v>
      </c>
      <c r="AJ3361" s="90">
        <f>_xll.qlIndexFixing($AA$21,$AE3361,TRUE,_xll.ohTrigger(trigger))</f>
        <v>1.3616189809700292E-2</v>
      </c>
      <c r="AK3361" s="43" t="e">
        <f>_xll.qlIndexFixing($AA$6,$AE3361,TRUE,trigger)</f>
        <v>#NUM!</v>
      </c>
      <c r="AL3361" s="45" t="e">
        <f t="shared" si="68"/>
        <v>#NUM!</v>
      </c>
    </row>
    <row r="3362" spans="30:38" x14ac:dyDescent="0.2">
      <c r="AD3362" s="122" t="s">
        <v>88</v>
      </c>
      <c r="AE3362" s="40">
        <f>_xll.qlInterestRateIndexFixingDate($AA$21,AF3362)</f>
        <v>62978</v>
      </c>
      <c r="AF3362" s="40">
        <f>_xll.qlCalendarAdvance(calendar,$AF3361,AD3362,,,trigger)</f>
        <v>62982</v>
      </c>
      <c r="AG3362" s="40">
        <f>_xll.qlInterestRateIndexMaturity($AA$21,AF3362,)</f>
        <v>63074</v>
      </c>
      <c r="AH3362" s="43" t="e">
        <f>_xll.qlTenorBasisValue(TenorBasis3M,AF3362,_xll.ohTrigger(trigger,$AA$36))</f>
        <v>#NUM!</v>
      </c>
      <c r="AI3362" s="90" t="e">
        <f>_xll.qlTenorBasisForwardRate(TenorBasis3M,AF3362,_xll.ohTrigger(trigger,$AA$36))</f>
        <v>#NUM!</v>
      </c>
      <c r="AJ3362" s="90">
        <f>_xll.qlIndexFixing($AA$21,$AE3362,TRUE,_xll.ohTrigger(trigger))</f>
        <v>1.3618437607295305E-2</v>
      </c>
      <c r="AK3362" s="43" t="e">
        <f>_xll.qlIndexFixing($AA$6,$AE3362,TRUE,trigger)</f>
        <v>#NUM!</v>
      </c>
      <c r="AL3362" s="45" t="e">
        <f t="shared" si="68"/>
        <v>#NUM!</v>
      </c>
    </row>
    <row r="3363" spans="30:38" x14ac:dyDescent="0.2">
      <c r="AD3363" s="122" t="s">
        <v>88</v>
      </c>
      <c r="AE3363" s="40">
        <f>_xll.qlInterestRateIndexFixingDate($AA$21,AF3363)</f>
        <v>62985</v>
      </c>
      <c r="AF3363" s="40">
        <f>_xll.qlCalendarAdvance(calendar,$AF3362,AD3363,,,trigger)</f>
        <v>62989</v>
      </c>
      <c r="AG3363" s="40">
        <f>_xll.qlInterestRateIndexMaturity($AA$21,AF3363,)</f>
        <v>63081</v>
      </c>
      <c r="AH3363" s="43" t="e">
        <f>_xll.qlTenorBasisValue(TenorBasis3M,AF3363,_xll.ohTrigger(trigger,$AA$36))</f>
        <v>#NUM!</v>
      </c>
      <c r="AI3363" s="90" t="e">
        <f>_xll.qlTenorBasisForwardRate(TenorBasis3M,AF3363,_xll.ohTrigger(trigger,$AA$36))</f>
        <v>#NUM!</v>
      </c>
      <c r="AJ3363" s="90">
        <f>_xll.qlIndexFixing($AA$21,$AE3363,TRUE,_xll.ohTrigger(trigger))</f>
        <v>1.362067195205495E-2</v>
      </c>
      <c r="AK3363" s="43" t="e">
        <f>_xll.qlIndexFixing($AA$6,$AE3363,TRUE,trigger)</f>
        <v>#NUM!</v>
      </c>
      <c r="AL3363" s="45" t="e">
        <f t="shared" si="68"/>
        <v>#NUM!</v>
      </c>
    </row>
    <row r="3364" spans="30:38" x14ac:dyDescent="0.2">
      <c r="AD3364" s="122" t="s">
        <v>88</v>
      </c>
      <c r="AE3364" s="40">
        <f>_xll.qlInterestRateIndexFixingDate($AA$21,AF3364)</f>
        <v>62992</v>
      </c>
      <c r="AF3364" s="40">
        <f>_xll.qlCalendarAdvance(calendar,$AF3363,AD3364,,,trigger)</f>
        <v>62996</v>
      </c>
      <c r="AG3364" s="40">
        <f>_xll.qlInterestRateIndexMaturity($AA$21,AF3364,)</f>
        <v>63088</v>
      </c>
      <c r="AH3364" s="43" t="e">
        <f>_xll.qlTenorBasisValue(TenorBasis3M,AF3364,_xll.ohTrigger(trigger,$AA$36))</f>
        <v>#NUM!</v>
      </c>
      <c r="AI3364" s="90" t="e">
        <f>_xll.qlTenorBasisForwardRate(TenorBasis3M,AF3364,_xll.ohTrigger(trigger,$AA$36))</f>
        <v>#NUM!</v>
      </c>
      <c r="AJ3364" s="90">
        <f>_xll.qlIndexFixing($AA$21,$AE3364,TRUE,_xll.ohTrigger(trigger))</f>
        <v>1.3622892843955769E-2</v>
      </c>
      <c r="AK3364" s="43" t="e">
        <f>_xll.qlIndexFixing($AA$6,$AE3364,TRUE,trigger)</f>
        <v>#NUM!</v>
      </c>
      <c r="AL3364" s="45" t="e">
        <f t="shared" si="68"/>
        <v>#NUM!</v>
      </c>
    </row>
    <row r="3365" spans="30:38" x14ac:dyDescent="0.2">
      <c r="AD3365" s="122" t="s">
        <v>88</v>
      </c>
      <c r="AE3365" s="40">
        <f>_xll.qlInterestRateIndexFixingDate($AA$21,AF3365)</f>
        <v>62999</v>
      </c>
      <c r="AF3365" s="40">
        <f>_xll.qlCalendarAdvance(calendar,$AF3364,AD3365,,,trigger)</f>
        <v>63003</v>
      </c>
      <c r="AG3365" s="40">
        <f>_xll.qlInterestRateIndexMaturity($AA$21,AF3365,)</f>
        <v>63095</v>
      </c>
      <c r="AH3365" s="43" t="e">
        <f>_xll.qlTenorBasisValue(TenorBasis3M,AF3365,_xll.ohTrigger(trigger,$AA$36))</f>
        <v>#NUM!</v>
      </c>
      <c r="AI3365" s="90" t="e">
        <f>_xll.qlTenorBasisForwardRate(TenorBasis3M,AF3365,_xll.ohTrigger(trigger,$AA$36))</f>
        <v>#NUM!</v>
      </c>
      <c r="AJ3365" s="90">
        <f>_xll.qlIndexFixing($AA$21,$AE3365,TRUE,_xll.ohTrigger(trigger))</f>
        <v>1.3625100282974301E-2</v>
      </c>
      <c r="AK3365" s="43" t="e">
        <f>_xll.qlIndexFixing($AA$6,$AE3365,TRUE,trigger)</f>
        <v>#NUM!</v>
      </c>
      <c r="AL3365" s="45" t="e">
        <f t="shared" si="68"/>
        <v>#NUM!</v>
      </c>
    </row>
    <row r="3366" spans="30:38" x14ac:dyDescent="0.2">
      <c r="AD3366" s="122" t="s">
        <v>88</v>
      </c>
      <c r="AE3366" s="40">
        <f>_xll.qlInterestRateIndexFixingDate($AA$21,AF3366)</f>
        <v>63006</v>
      </c>
      <c r="AF3366" s="40">
        <f>_xll.qlCalendarAdvance(calendar,$AF3365,AD3366,,,trigger)</f>
        <v>63010</v>
      </c>
      <c r="AG3366" s="40">
        <f>_xll.qlInterestRateIndexMaturity($AA$21,AF3366,)</f>
        <v>63102</v>
      </c>
      <c r="AH3366" s="43" t="e">
        <f>_xll.qlTenorBasisValue(TenorBasis3M,AF3366,_xll.ohTrigger(trigger,$AA$36))</f>
        <v>#NUM!</v>
      </c>
      <c r="AI3366" s="90" t="e">
        <f>_xll.qlTenorBasisForwardRate(TenorBasis3M,AF3366,_xll.ohTrigger(trigger,$AA$36))</f>
        <v>#NUM!</v>
      </c>
      <c r="AJ3366" s="90">
        <f>_xll.qlIndexFixing($AA$21,$AE3366,TRUE,_xll.ohTrigger(trigger))</f>
        <v>1.3627294269088824E-2</v>
      </c>
      <c r="AK3366" s="43" t="e">
        <f>_xll.qlIndexFixing($AA$6,$AE3366,TRUE,trigger)</f>
        <v>#NUM!</v>
      </c>
      <c r="AL3366" s="45" t="e">
        <f t="shared" si="68"/>
        <v>#NUM!</v>
      </c>
    </row>
    <row r="3367" spans="30:38" x14ac:dyDescent="0.2">
      <c r="AD3367" s="122" t="s">
        <v>88</v>
      </c>
      <c r="AE3367" s="40">
        <f>_xll.qlInterestRateIndexFixingDate($AA$21,AF3367)</f>
        <v>63013</v>
      </c>
      <c r="AF3367" s="40">
        <f>_xll.qlCalendarAdvance(calendar,$AF3366,AD3367,,,trigger)</f>
        <v>63017</v>
      </c>
      <c r="AG3367" s="40">
        <f>_xll.qlInterestRateIndexMaturity($AA$21,AF3367,)</f>
        <v>63109</v>
      </c>
      <c r="AH3367" s="43" t="e">
        <f>_xll.qlTenorBasisValue(TenorBasis3M,AF3367,_xll.ohTrigger(trigger,$AA$36))</f>
        <v>#NUM!</v>
      </c>
      <c r="AI3367" s="90" t="e">
        <f>_xll.qlTenorBasisForwardRate(TenorBasis3M,AF3367,_xll.ohTrigger(trigger,$AA$36))</f>
        <v>#NUM!</v>
      </c>
      <c r="AJ3367" s="90">
        <f>_xll.qlIndexFixing($AA$21,$AE3367,TRUE,_xll.ohTrigger(trigger))</f>
        <v>1.362947480227588E-2</v>
      </c>
      <c r="AK3367" s="43" t="e">
        <f>_xll.qlIndexFixing($AA$6,$AE3367,TRUE,trigger)</f>
        <v>#NUM!</v>
      </c>
      <c r="AL3367" s="45" t="e">
        <f t="shared" si="68"/>
        <v>#NUM!</v>
      </c>
    </row>
    <row r="3368" spans="30:38" x14ac:dyDescent="0.2">
      <c r="AD3368" s="122" t="s">
        <v>88</v>
      </c>
      <c r="AE3368" s="40">
        <f>_xll.qlInterestRateIndexFixingDate($AA$21,AF3368)</f>
        <v>63020</v>
      </c>
      <c r="AF3368" s="40">
        <f>_xll.qlCalendarAdvance(calendar,$AF3367,AD3368,,,trigger)</f>
        <v>63024</v>
      </c>
      <c r="AG3368" s="40">
        <f>_xll.qlInterestRateIndexMaturity($AA$21,AF3368,)</f>
        <v>63116</v>
      </c>
      <c r="AH3368" s="43" t="e">
        <f>_xll.qlTenorBasisValue(TenorBasis3M,AF3368,_xll.ohTrigger(trigger,$AA$36))</f>
        <v>#NUM!</v>
      </c>
      <c r="AI3368" s="90" t="e">
        <f>_xll.qlTenorBasisForwardRate(TenorBasis3M,AF3368,_xll.ohTrigger(trigger,$AA$36))</f>
        <v>#NUM!</v>
      </c>
      <c r="AJ3368" s="90">
        <f>_xll.qlIndexFixing($AA$21,$AE3368,TRUE,_xll.ohTrigger(trigger))</f>
        <v>1.3631641882513748E-2</v>
      </c>
      <c r="AK3368" s="43" t="e">
        <f>_xll.qlIndexFixing($AA$6,$AE3368,TRUE,trigger)</f>
        <v>#NUM!</v>
      </c>
      <c r="AL3368" s="45" t="e">
        <f t="shared" si="68"/>
        <v>#NUM!</v>
      </c>
    </row>
    <row r="3369" spans="30:38" x14ac:dyDescent="0.2">
      <c r="AD3369" s="122" t="s">
        <v>88</v>
      </c>
      <c r="AE3369" s="40">
        <f>_xll.qlInterestRateIndexFixingDate($AA$21,AF3369)</f>
        <v>63027</v>
      </c>
      <c r="AF3369" s="40">
        <f>_xll.qlCalendarAdvance(calendar,$AF3368,AD3369,,,trigger)</f>
        <v>63031</v>
      </c>
      <c r="AG3369" s="40">
        <f>_xll.qlInterestRateIndexMaturity($AA$21,AF3369,)</f>
        <v>63123</v>
      </c>
      <c r="AH3369" s="43" t="e">
        <f>_xll.qlTenorBasisValue(TenorBasis3M,AF3369,_xll.ohTrigger(trigger,$AA$36))</f>
        <v>#NUM!</v>
      </c>
      <c r="AI3369" s="90" t="e">
        <f>_xll.qlTenorBasisForwardRate(TenorBasis3M,AF3369,_xll.ohTrigger(trigger,$AA$36))</f>
        <v>#NUM!</v>
      </c>
      <c r="AJ3369" s="90">
        <f>_xll.qlIndexFixing($AA$21,$AE3369,TRUE,_xll.ohTrigger(trigger))</f>
        <v>1.3633795509779835E-2</v>
      </c>
      <c r="AK3369" s="43" t="e">
        <f>_xll.qlIndexFixing($AA$6,$AE3369,TRUE,trigger)</f>
        <v>#NUM!</v>
      </c>
      <c r="AL3369" s="45" t="e">
        <f t="shared" si="68"/>
        <v>#NUM!</v>
      </c>
    </row>
    <row r="3370" spans="30:38" x14ac:dyDescent="0.2">
      <c r="AD3370" s="122" t="s">
        <v>88</v>
      </c>
      <c r="AE3370" s="40">
        <f>_xll.qlInterestRateIndexFixingDate($AA$21,AF3370)</f>
        <v>63034</v>
      </c>
      <c r="AF3370" s="40">
        <f>_xll.qlCalendarAdvance(calendar,$AF3369,AD3370,,,trigger)</f>
        <v>63038</v>
      </c>
      <c r="AG3370" s="40">
        <f>_xll.qlInterestRateIndexMaturity($AA$21,AF3370,)</f>
        <v>63130</v>
      </c>
      <c r="AH3370" s="43" t="e">
        <f>_xll.qlTenorBasisValue(TenorBasis3M,AF3370,_xll.ohTrigger(trigger,$AA$36))</f>
        <v>#NUM!</v>
      </c>
      <c r="AI3370" s="90" t="e">
        <f>_xll.qlTenorBasisForwardRate(TenorBasis3M,AF3370,_xll.ohTrigger(trigger,$AA$36))</f>
        <v>#NUM!</v>
      </c>
      <c r="AJ3370" s="90">
        <f>_xll.qlIndexFixing($AA$21,$AE3370,TRUE,_xll.ohTrigger(trigger))</f>
        <v>1.3635935684051552E-2</v>
      </c>
      <c r="AK3370" s="43" t="e">
        <f>_xll.qlIndexFixing($AA$6,$AE3370,TRUE,trigger)</f>
        <v>#NUM!</v>
      </c>
      <c r="AL3370" s="45" t="e">
        <f t="shared" si="68"/>
        <v>#NUM!</v>
      </c>
    </row>
    <row r="3371" spans="30:38" x14ac:dyDescent="0.2">
      <c r="AD3371" s="122" t="s">
        <v>88</v>
      </c>
      <c r="AE3371" s="40">
        <f>_xll.qlInterestRateIndexFixingDate($AA$21,AF3371)</f>
        <v>63041</v>
      </c>
      <c r="AF3371" s="40">
        <f>_xll.qlCalendarAdvance(calendar,$AF3370,AD3371,,,trigger)</f>
        <v>63045</v>
      </c>
      <c r="AG3371" s="40">
        <f>_xll.qlInterestRateIndexMaturity($AA$21,AF3371,)</f>
        <v>63137</v>
      </c>
      <c r="AH3371" s="43" t="e">
        <f>_xll.qlTenorBasisValue(TenorBasis3M,AF3371,_xll.ohTrigger(trigger,$AA$36))</f>
        <v>#NUM!</v>
      </c>
      <c r="AI3371" s="90" t="e">
        <f>_xll.qlTenorBasisForwardRate(TenorBasis3M,AF3371,_xll.ohTrigger(trigger,$AA$36))</f>
        <v>#NUM!</v>
      </c>
      <c r="AJ3371" s="90">
        <f>_xll.qlIndexFixing($AA$21,$AE3371,TRUE,_xll.ohTrigger(trigger))</f>
        <v>1.3638062405306305E-2</v>
      </c>
      <c r="AK3371" s="43" t="e">
        <f>_xll.qlIndexFixing($AA$6,$AE3371,TRUE,trigger)</f>
        <v>#NUM!</v>
      </c>
      <c r="AL3371" s="45" t="e">
        <f t="shared" si="68"/>
        <v>#NUM!</v>
      </c>
    </row>
    <row r="3372" spans="30:38" x14ac:dyDescent="0.2">
      <c r="AD3372" s="122" t="s">
        <v>88</v>
      </c>
      <c r="AE3372" s="40">
        <f>_xll.qlInterestRateIndexFixingDate($AA$21,AF3372)</f>
        <v>63048</v>
      </c>
      <c r="AF3372" s="40">
        <f>_xll.qlCalendarAdvance(calendar,$AF3371,AD3372,,,trigger)</f>
        <v>63052</v>
      </c>
      <c r="AG3372" s="40">
        <f>_xll.qlInterestRateIndexMaturity($AA$21,AF3372,)</f>
        <v>63144</v>
      </c>
      <c r="AH3372" s="43" t="e">
        <f>_xll.qlTenorBasisValue(TenorBasis3M,AF3372,_xll.ohTrigger(trigger,$AA$36))</f>
        <v>#NUM!</v>
      </c>
      <c r="AI3372" s="90" t="e">
        <f>_xll.qlTenorBasisForwardRate(TenorBasis3M,AF3372,_xll.ohTrigger(trigger,$AA$36))</f>
        <v>#NUM!</v>
      </c>
      <c r="AJ3372" s="90">
        <f>_xll.qlIndexFixing($AA$21,$AE3372,TRUE,_xll.ohTrigger(trigger))</f>
        <v>1.3640175673526721E-2</v>
      </c>
      <c r="AK3372" s="43" t="e">
        <f>_xll.qlIndexFixing($AA$6,$AE3372,TRUE,trigger)</f>
        <v>#NUM!</v>
      </c>
      <c r="AL3372" s="45" t="e">
        <f t="shared" si="68"/>
        <v>#NUM!</v>
      </c>
    </row>
    <row r="3373" spans="30:38" x14ac:dyDescent="0.2">
      <c r="AD3373" s="122" t="s">
        <v>88</v>
      </c>
      <c r="AE3373" s="40">
        <f>_xll.qlInterestRateIndexFixingDate($AA$21,AF3373)</f>
        <v>63055</v>
      </c>
      <c r="AF3373" s="40">
        <f>_xll.qlCalendarAdvance(calendar,$AF3372,AD3373,,,trigger)</f>
        <v>63059</v>
      </c>
      <c r="AG3373" s="40">
        <f>_xll.qlInterestRateIndexMaturity($AA$21,AF3373,)</f>
        <v>63151</v>
      </c>
      <c r="AH3373" s="43" t="e">
        <f>_xll.qlTenorBasisValue(TenorBasis3M,AF3373,_xll.ohTrigger(trigger,$AA$36))</f>
        <v>#NUM!</v>
      </c>
      <c r="AI3373" s="90" t="e">
        <f>_xll.qlTenorBasisForwardRate(TenorBasis3M,AF3373,_xll.ohTrigger(trigger,$AA$36))</f>
        <v>#NUM!</v>
      </c>
      <c r="AJ3373" s="90">
        <f>_xll.qlIndexFixing($AA$21,$AE3373,TRUE,_xll.ohTrigger(trigger))</f>
        <v>1.3642275488684127E-2</v>
      </c>
      <c r="AK3373" s="43" t="e">
        <f>_xll.qlIndexFixing($AA$6,$AE3373,TRUE,trigger)</f>
        <v>#NUM!</v>
      </c>
      <c r="AL3373" s="45" t="e">
        <f t="shared" si="68"/>
        <v>#NUM!</v>
      </c>
    </row>
    <row r="3374" spans="30:38" x14ac:dyDescent="0.2">
      <c r="AD3374" s="122" t="s">
        <v>88</v>
      </c>
      <c r="AE3374" s="40">
        <f>_xll.qlInterestRateIndexFixingDate($AA$21,AF3374)</f>
        <v>63062</v>
      </c>
      <c r="AF3374" s="40">
        <f>_xll.qlCalendarAdvance(calendar,$AF3373,AD3374,,,trigger)</f>
        <v>63066</v>
      </c>
      <c r="AG3374" s="40">
        <f>_xll.qlInterestRateIndexMaturity($AA$21,AF3374,)</f>
        <v>63158</v>
      </c>
      <c r="AH3374" s="43" t="e">
        <f>_xll.qlTenorBasisValue(TenorBasis3M,AF3374,_xll.ohTrigger(trigger,$AA$36))</f>
        <v>#NUM!</v>
      </c>
      <c r="AI3374" s="90" t="e">
        <f>_xll.qlTenorBasisForwardRate(TenorBasis3M,AF3374,_xll.ohTrigger(trigger,$AA$36))</f>
        <v>#NUM!</v>
      </c>
      <c r="AJ3374" s="90">
        <f>_xll.qlIndexFixing($AA$21,$AE3374,TRUE,_xll.ohTrigger(trigger))</f>
        <v>1.3644361850762012E-2</v>
      </c>
      <c r="AK3374" s="43" t="e">
        <f>_xll.qlIndexFixing($AA$6,$AE3374,TRUE,trigger)</f>
        <v>#NUM!</v>
      </c>
      <c r="AL3374" s="45" t="e">
        <f t="shared" si="68"/>
        <v>#NUM!</v>
      </c>
    </row>
    <row r="3375" spans="30:38" x14ac:dyDescent="0.2">
      <c r="AD3375" s="122" t="s">
        <v>88</v>
      </c>
      <c r="AE3375" s="40">
        <f>_xll.qlInterestRateIndexFixingDate($AA$21,AF3375)</f>
        <v>63069</v>
      </c>
      <c r="AF3375" s="40">
        <f>_xll.qlCalendarAdvance(calendar,$AF3374,AD3375,,,trigger)</f>
        <v>63073</v>
      </c>
      <c r="AG3375" s="40">
        <f>_xll.qlInterestRateIndexMaturity($AA$21,AF3375,)</f>
        <v>63164</v>
      </c>
      <c r="AH3375" s="43" t="e">
        <f>_xll.qlTenorBasisValue(TenorBasis3M,AF3375,_xll.ohTrigger(trigger,$AA$36))</f>
        <v>#NUM!</v>
      </c>
      <c r="AI3375" s="90" t="e">
        <f>_xll.qlTenorBasisForwardRate(TenorBasis3M,AF3375,_xll.ohTrigger(trigger,$AA$36))</f>
        <v>#NUM!</v>
      </c>
      <c r="AJ3375" s="90">
        <f>_xll.qlIndexFixing($AA$21,$AE3375,TRUE,_xll.ohTrigger(trigger))</f>
        <v>1.3646030897425524E-2</v>
      </c>
      <c r="AK3375" s="43" t="e">
        <f>_xll.qlIndexFixing($AA$6,$AE3375,TRUE,trigger)</f>
        <v>#NUM!</v>
      </c>
      <c r="AL3375" s="45" t="e">
        <f t="shared" si="68"/>
        <v>#NUM!</v>
      </c>
    </row>
    <row r="3376" spans="30:38" x14ac:dyDescent="0.2">
      <c r="AD3376" s="122" t="s">
        <v>88</v>
      </c>
      <c r="AE3376" s="40">
        <f>_xll.qlInterestRateIndexFixingDate($AA$21,AF3376)</f>
        <v>63076</v>
      </c>
      <c r="AF3376" s="40">
        <f>_xll.qlCalendarAdvance(calendar,$AF3375,AD3376,,,trigger)</f>
        <v>63080</v>
      </c>
      <c r="AG3376" s="40">
        <f>_xll.qlInterestRateIndexMaturity($AA$21,AF3376,)</f>
        <v>63171</v>
      </c>
      <c r="AH3376" s="43" t="e">
        <f>_xll.qlTenorBasisValue(TenorBasis3M,AF3376,_xll.ohTrigger(trigger,$AA$36))</f>
        <v>#NUM!</v>
      </c>
      <c r="AI3376" s="90" t="e">
        <f>_xll.qlTenorBasisForwardRate(TenorBasis3M,AF3376,_xll.ohTrigger(trigger,$AA$36))</f>
        <v>#NUM!</v>
      </c>
      <c r="AJ3376" s="90">
        <f>_xll.qlIndexFixing($AA$21,$AE3376,TRUE,_xll.ohTrigger(trigger))</f>
        <v>1.364809123624464E-2</v>
      </c>
      <c r="AK3376" s="43" t="e">
        <f>_xll.qlIndexFixing($AA$6,$AE3376,TRUE,trigger)</f>
        <v>#NUM!</v>
      </c>
      <c r="AL3376" s="45" t="e">
        <f t="shared" si="68"/>
        <v>#NUM!</v>
      </c>
    </row>
    <row r="3377" spans="30:38" x14ac:dyDescent="0.2">
      <c r="AD3377" s="122" t="s">
        <v>88</v>
      </c>
      <c r="AE3377" s="40">
        <f>_xll.qlInterestRateIndexFixingDate($AA$21,AF3377)</f>
        <v>63083</v>
      </c>
      <c r="AF3377" s="40">
        <f>_xll.qlCalendarAdvance(calendar,$AF3376,AD3377,,,trigger)</f>
        <v>63087</v>
      </c>
      <c r="AG3377" s="40">
        <f>_xll.qlInterestRateIndexMaturity($AA$21,AF3377,)</f>
        <v>63178</v>
      </c>
      <c r="AH3377" s="43" t="e">
        <f>_xll.qlTenorBasisValue(TenorBasis3M,AF3377,_xll.ohTrigger(trigger,$AA$36))</f>
        <v>#NUM!</v>
      </c>
      <c r="AI3377" s="90" t="e">
        <f>_xll.qlTenorBasisForwardRate(TenorBasis3M,AF3377,_xll.ohTrigger(trigger,$AA$36))</f>
        <v>#NUM!</v>
      </c>
      <c r="AJ3377" s="90">
        <f>_xll.qlIndexFixing($AA$21,$AE3377,TRUE,_xll.ohTrigger(trigger))</f>
        <v>1.3650138122417286E-2</v>
      </c>
      <c r="AK3377" s="43" t="e">
        <f>_xll.qlIndexFixing($AA$6,$AE3377,TRUE,trigger)</f>
        <v>#NUM!</v>
      </c>
      <c r="AL3377" s="45" t="e">
        <f t="shared" si="68"/>
        <v>#NUM!</v>
      </c>
    </row>
    <row r="3378" spans="30:38" x14ac:dyDescent="0.2">
      <c r="AD3378" s="122" t="s">
        <v>88</v>
      </c>
      <c r="AE3378" s="40">
        <f>_xll.qlInterestRateIndexFixingDate($AA$21,AF3378)</f>
        <v>63090</v>
      </c>
      <c r="AF3378" s="40">
        <f>_xll.qlCalendarAdvance(calendar,$AF3377,AD3378,,,trigger)</f>
        <v>63094</v>
      </c>
      <c r="AG3378" s="40">
        <f>_xll.qlInterestRateIndexMaturity($AA$21,AF3378,)</f>
        <v>63185</v>
      </c>
      <c r="AH3378" s="43" t="e">
        <f>_xll.qlTenorBasisValue(TenorBasis3M,AF3378,_xll.ohTrigger(trigger,$AA$36))</f>
        <v>#NUM!</v>
      </c>
      <c r="AI3378" s="90" t="e">
        <f>_xll.qlTenorBasisForwardRate(TenorBasis3M,AF3378,_xll.ohTrigger(trigger,$AA$36))</f>
        <v>#NUM!</v>
      </c>
      <c r="AJ3378" s="90">
        <f>_xll.qlIndexFixing($AA$21,$AE3378,TRUE,_xll.ohTrigger(trigger))</f>
        <v>1.3652171555923258E-2</v>
      </c>
      <c r="AK3378" s="43" t="e">
        <f>_xll.qlIndexFixing($AA$6,$AE3378,TRUE,trigger)</f>
        <v>#NUM!</v>
      </c>
      <c r="AL3378" s="45" t="e">
        <f t="shared" si="68"/>
        <v>#NUM!</v>
      </c>
    </row>
    <row r="3379" spans="30:38" x14ac:dyDescent="0.2">
      <c r="AD3379" s="122" t="s">
        <v>88</v>
      </c>
      <c r="AE3379" s="40">
        <f>_xll.qlInterestRateIndexFixingDate($AA$21,AF3379)</f>
        <v>63097</v>
      </c>
      <c r="AF3379" s="40">
        <f>_xll.qlCalendarAdvance(calendar,$AF3378,AD3379,,,trigger)</f>
        <v>63101</v>
      </c>
      <c r="AG3379" s="40">
        <f>_xll.qlInterestRateIndexMaturity($AA$21,AF3379,)</f>
        <v>63193</v>
      </c>
      <c r="AH3379" s="43" t="e">
        <f>_xll.qlTenorBasisValue(TenorBasis3M,AF3379,_xll.ohTrigger(trigger,$AA$36))</f>
        <v>#NUM!</v>
      </c>
      <c r="AI3379" s="90" t="e">
        <f>_xll.qlTenorBasisForwardRate(TenorBasis3M,AF3379,_xll.ohTrigger(trigger,$AA$36))</f>
        <v>#NUM!</v>
      </c>
      <c r="AJ3379" s="90">
        <f>_xll.qlIndexFixing($AA$21,$AE3379,TRUE,_xll.ohTrigger(trigger))</f>
        <v>1.3654591864187078E-2</v>
      </c>
      <c r="AK3379" s="43" t="e">
        <f>_xll.qlIndexFixing($AA$6,$AE3379,TRUE,trigger)</f>
        <v>#NUM!</v>
      </c>
      <c r="AL3379" s="45" t="e">
        <f t="shared" si="68"/>
        <v>#NUM!</v>
      </c>
    </row>
    <row r="3380" spans="30:38" x14ac:dyDescent="0.2">
      <c r="AD3380" s="122" t="s">
        <v>88</v>
      </c>
      <c r="AE3380" s="40">
        <f>_xll.qlInterestRateIndexFixingDate($AA$21,AF3380)</f>
        <v>63104</v>
      </c>
      <c r="AF3380" s="40">
        <f>_xll.qlCalendarAdvance(calendar,$AF3379,AD3380,,,trigger)</f>
        <v>63108</v>
      </c>
      <c r="AG3380" s="40">
        <f>_xll.qlInterestRateIndexMaturity($AA$21,AF3380,)</f>
        <v>63200</v>
      </c>
      <c r="AH3380" s="43" t="e">
        <f>_xll.qlTenorBasisValue(TenorBasis3M,AF3380,_xll.ohTrigger(trigger,$AA$36))</f>
        <v>#NUM!</v>
      </c>
      <c r="AI3380" s="90" t="e">
        <f>_xll.qlTenorBasisForwardRate(TenorBasis3M,AF3380,_xll.ohTrigger(trigger,$AA$36))</f>
        <v>#NUM!</v>
      </c>
      <c r="AJ3380" s="90">
        <f>_xll.qlIndexFixing($AA$21,$AE3380,TRUE,_xll.ohTrigger(trigger))</f>
        <v>1.3656597507330817E-2</v>
      </c>
      <c r="AK3380" s="43" t="e">
        <f>_xll.qlIndexFixing($AA$6,$AE3380,TRUE,trigger)</f>
        <v>#NUM!</v>
      </c>
      <c r="AL3380" s="45" t="e">
        <f t="shared" si="68"/>
        <v>#NUM!</v>
      </c>
    </row>
    <row r="3381" spans="30:38" x14ac:dyDescent="0.2">
      <c r="AD3381" s="122" t="s">
        <v>88</v>
      </c>
      <c r="AE3381" s="40">
        <f>_xll.qlInterestRateIndexFixingDate($AA$21,AF3381)</f>
        <v>63111</v>
      </c>
      <c r="AF3381" s="40">
        <f>_xll.qlCalendarAdvance(calendar,$AF3380,AD3381,,,trigger)</f>
        <v>63115</v>
      </c>
      <c r="AG3381" s="40">
        <f>_xll.qlInterestRateIndexMaturity($AA$21,AF3381,)</f>
        <v>63207</v>
      </c>
      <c r="AH3381" s="43" t="e">
        <f>_xll.qlTenorBasisValue(TenorBasis3M,AF3381,_xll.ohTrigger(trigger,$AA$36))</f>
        <v>#NUM!</v>
      </c>
      <c r="AI3381" s="90" t="e">
        <f>_xll.qlTenorBasisForwardRate(TenorBasis3M,AF3381,_xll.ohTrigger(trigger,$AA$36))</f>
        <v>#NUM!</v>
      </c>
      <c r="AJ3381" s="90">
        <f>_xll.qlIndexFixing($AA$21,$AE3381,TRUE,_xll.ohTrigger(trigger))</f>
        <v>1.3658589697248199E-2</v>
      </c>
      <c r="AK3381" s="43" t="e">
        <f>_xll.qlIndexFixing($AA$6,$AE3381,TRUE,trigger)</f>
        <v>#NUM!</v>
      </c>
      <c r="AL3381" s="45" t="e">
        <f t="shared" si="68"/>
        <v>#NUM!</v>
      </c>
    </row>
    <row r="3382" spans="30:38" x14ac:dyDescent="0.2">
      <c r="AD3382" s="122" t="s">
        <v>88</v>
      </c>
      <c r="AE3382" s="40">
        <f>_xll.qlInterestRateIndexFixingDate($AA$21,AF3382)</f>
        <v>63118</v>
      </c>
      <c r="AF3382" s="40">
        <f>_xll.qlCalendarAdvance(calendar,$AF3381,AD3382,,,trigger)</f>
        <v>63122</v>
      </c>
      <c r="AG3382" s="40">
        <f>_xll.qlInterestRateIndexMaturity($AA$21,AF3382,)</f>
        <v>63214</v>
      </c>
      <c r="AH3382" s="43" t="e">
        <f>_xll.qlTenorBasisValue(TenorBasis3M,AF3382,_xll.ohTrigger(trigger,$AA$36))</f>
        <v>#NUM!</v>
      </c>
      <c r="AI3382" s="90" t="e">
        <f>_xll.qlTenorBasisForwardRate(TenorBasis3M,AF3382,_xll.ohTrigger(trigger,$AA$36))</f>
        <v>#NUM!</v>
      </c>
      <c r="AJ3382" s="90">
        <f>_xll.qlIndexFixing($AA$21,$AE3382,TRUE,_xll.ohTrigger(trigger))</f>
        <v>1.3660568433917499E-2</v>
      </c>
      <c r="AK3382" s="43" t="e">
        <f>_xll.qlIndexFixing($AA$6,$AE3382,TRUE,trigger)</f>
        <v>#NUM!</v>
      </c>
      <c r="AL3382" s="45" t="e">
        <f t="shared" si="68"/>
        <v>#NUM!</v>
      </c>
    </row>
    <row r="3383" spans="30:38" x14ac:dyDescent="0.2">
      <c r="AD3383" s="122" t="s">
        <v>88</v>
      </c>
      <c r="AE3383" s="40">
        <f>_xll.qlInterestRateIndexFixingDate($AA$21,AF3383)</f>
        <v>63125</v>
      </c>
      <c r="AF3383" s="40">
        <f>_xll.qlCalendarAdvance(calendar,$AF3382,AD3383,,,trigger)</f>
        <v>63129</v>
      </c>
      <c r="AG3383" s="40">
        <f>_xll.qlInterestRateIndexMaturity($AA$21,AF3383,)</f>
        <v>63221</v>
      </c>
      <c r="AH3383" s="43" t="e">
        <f>_xll.qlTenorBasisValue(TenorBasis3M,AF3383,_xll.ohTrigger(trigger,$AA$36))</f>
        <v>#NUM!</v>
      </c>
      <c r="AI3383" s="90" t="e">
        <f>_xll.qlTenorBasisForwardRate(TenorBasis3M,AF3383,_xll.ohTrigger(trigger,$AA$36))</f>
        <v>#NUM!</v>
      </c>
      <c r="AJ3383" s="90">
        <f>_xll.qlIndexFixing($AA$21,$AE3383,TRUE,_xll.ohTrigger(trigger))</f>
        <v>1.3662533717316126E-2</v>
      </c>
      <c r="AK3383" s="43" t="e">
        <f>_xll.qlIndexFixing($AA$6,$AE3383,TRUE,trigger)</f>
        <v>#NUM!</v>
      </c>
      <c r="AL3383" s="45" t="e">
        <f t="shared" si="68"/>
        <v>#NUM!</v>
      </c>
    </row>
    <row r="3384" spans="30:38" x14ac:dyDescent="0.2">
      <c r="AD3384" s="122" t="s">
        <v>88</v>
      </c>
      <c r="AE3384" s="40">
        <f>_xll.qlInterestRateIndexFixingDate($AA$21,AF3384)</f>
        <v>63132</v>
      </c>
      <c r="AF3384" s="40">
        <f>_xll.qlCalendarAdvance(calendar,$AF3383,AD3384,,,trigger)</f>
        <v>63136</v>
      </c>
      <c r="AG3384" s="40">
        <f>_xll.qlInterestRateIndexMaturity($AA$21,AF3384,)</f>
        <v>63228</v>
      </c>
      <c r="AH3384" s="43" t="e">
        <f>_xll.qlTenorBasisValue(TenorBasis3M,AF3384,_xll.ohTrigger(trigger,$AA$36))</f>
        <v>#NUM!</v>
      </c>
      <c r="AI3384" s="90" t="e">
        <f>_xll.qlTenorBasisForwardRate(TenorBasis3M,AF3384,_xll.ohTrigger(trigger,$AA$36))</f>
        <v>#NUM!</v>
      </c>
      <c r="AJ3384" s="90">
        <f>_xll.qlIndexFixing($AA$21,$AE3384,TRUE,_xll.ohTrigger(trigger))</f>
        <v>1.3664485547424969E-2</v>
      </c>
      <c r="AK3384" s="43" t="e">
        <f>_xll.qlIndexFixing($AA$6,$AE3384,TRUE,trigger)</f>
        <v>#NUM!</v>
      </c>
      <c r="AL3384" s="45" t="e">
        <f t="shared" si="68"/>
        <v>#NUM!</v>
      </c>
    </row>
    <row r="3385" spans="30:38" x14ac:dyDescent="0.2">
      <c r="AD3385" s="122" t="s">
        <v>88</v>
      </c>
      <c r="AE3385" s="40">
        <f>_xll.qlInterestRateIndexFixingDate($AA$21,AF3385)</f>
        <v>63139</v>
      </c>
      <c r="AF3385" s="40">
        <f>_xll.qlCalendarAdvance(calendar,$AF3384,AD3385,,,trigger)</f>
        <v>63143</v>
      </c>
      <c r="AG3385" s="40">
        <f>_xll.qlInterestRateIndexMaturity($AA$21,AF3385,)</f>
        <v>63235</v>
      </c>
      <c r="AH3385" s="43" t="e">
        <f>_xll.qlTenorBasisValue(TenorBasis3M,AF3385,_xll.ohTrigger(trigger,$AA$36))</f>
        <v>#NUM!</v>
      </c>
      <c r="AI3385" s="90" t="e">
        <f>_xll.qlTenorBasisForwardRate(TenorBasis3M,AF3385,_xll.ohTrigger(trigger,$AA$36))</f>
        <v>#NUM!</v>
      </c>
      <c r="AJ3385" s="90">
        <f>_xll.qlIndexFixing($AA$21,$AE3385,TRUE,_xll.ohTrigger(trigger))</f>
        <v>1.3666423924224907E-2</v>
      </c>
      <c r="AK3385" s="43" t="e">
        <f>_xll.qlIndexFixing($AA$6,$AE3385,TRUE,trigger)</f>
        <v>#NUM!</v>
      </c>
      <c r="AL3385" s="45" t="e">
        <f t="shared" si="68"/>
        <v>#NUM!</v>
      </c>
    </row>
    <row r="3386" spans="30:38" x14ac:dyDescent="0.2">
      <c r="AD3386" s="122" t="s">
        <v>88</v>
      </c>
      <c r="AE3386" s="40">
        <f>_xll.qlInterestRateIndexFixingDate($AA$21,AF3386)</f>
        <v>63146</v>
      </c>
      <c r="AF3386" s="40">
        <f>_xll.qlCalendarAdvance(calendar,$AF3385,AD3386,,,trigger)</f>
        <v>63150</v>
      </c>
      <c r="AG3386" s="40">
        <f>_xll.qlInterestRateIndexMaturity($AA$21,AF3386,)</f>
        <v>63242</v>
      </c>
      <c r="AH3386" s="43" t="e">
        <f>_xll.qlTenorBasisValue(TenorBasis3M,AF3386,_xll.ohTrigger(trigger,$AA$36))</f>
        <v>#NUM!</v>
      </c>
      <c r="AI3386" s="90" t="e">
        <f>_xll.qlTenorBasisForwardRate(TenorBasis3M,AF3386,_xll.ohTrigger(trigger,$AA$36))</f>
        <v>#NUM!</v>
      </c>
      <c r="AJ3386" s="90">
        <f>_xll.qlIndexFixing($AA$21,$AE3386,TRUE,_xll.ohTrigger(trigger))</f>
        <v>1.3668348847696831E-2</v>
      </c>
      <c r="AK3386" s="43" t="e">
        <f>_xll.qlIndexFixing($AA$6,$AE3386,TRUE,trigger)</f>
        <v>#NUM!</v>
      </c>
      <c r="AL3386" s="45" t="e">
        <f t="shared" si="68"/>
        <v>#NUM!</v>
      </c>
    </row>
    <row r="3387" spans="30:38" x14ac:dyDescent="0.2">
      <c r="AD3387" s="122" t="s">
        <v>88</v>
      </c>
      <c r="AE3387" s="40">
        <f>_xll.qlInterestRateIndexFixingDate($AA$21,AF3387)</f>
        <v>63153</v>
      </c>
      <c r="AF3387" s="40">
        <f>_xll.qlCalendarAdvance(calendar,$AF3386,AD3387,,,trigger)</f>
        <v>63157</v>
      </c>
      <c r="AG3387" s="40">
        <f>_xll.qlInterestRateIndexMaturity($AA$21,AF3387,)</f>
        <v>63248</v>
      </c>
      <c r="AH3387" s="43" t="e">
        <f>_xll.qlTenorBasisValue(TenorBasis3M,AF3387,_xll.ohTrigger(trigger,$AA$36))</f>
        <v>#NUM!</v>
      </c>
      <c r="AI3387" s="90" t="e">
        <f>_xll.qlTenorBasisForwardRate(TenorBasis3M,AF3387,_xll.ohTrigger(trigger,$AA$36))</f>
        <v>#NUM!</v>
      </c>
      <c r="AJ3387" s="90">
        <f>_xll.qlIndexFixing($AA$21,$AE3387,TRUE,_xll.ohTrigger(trigger))</f>
        <v>1.3669867084100088E-2</v>
      </c>
      <c r="AK3387" s="43" t="e">
        <f>_xll.qlIndexFixing($AA$6,$AE3387,TRUE,trigger)</f>
        <v>#NUM!</v>
      </c>
      <c r="AL3387" s="45" t="e">
        <f t="shared" si="68"/>
        <v>#NUM!</v>
      </c>
    </row>
    <row r="3388" spans="30:38" x14ac:dyDescent="0.2">
      <c r="AD3388" s="122" t="s">
        <v>88</v>
      </c>
      <c r="AE3388" s="40">
        <f>_xll.qlInterestRateIndexFixingDate($AA$21,AF3388)</f>
        <v>63160</v>
      </c>
      <c r="AF3388" s="40">
        <f>_xll.qlCalendarAdvance(calendar,$AF3387,AD3388,,,trigger)</f>
        <v>63164</v>
      </c>
      <c r="AG3388" s="40">
        <f>_xll.qlInterestRateIndexMaturity($AA$21,AF3388,)</f>
        <v>63254</v>
      </c>
      <c r="AH3388" s="43" t="e">
        <f>_xll.qlTenorBasisValue(TenorBasis3M,AF3388,_xll.ohTrigger(trigger,$AA$36))</f>
        <v>#NUM!</v>
      </c>
      <c r="AI3388" s="90" t="e">
        <f>_xll.qlTenorBasisForwardRate(TenorBasis3M,AF3388,_xll.ohTrigger(trigger,$AA$36))</f>
        <v>#NUM!</v>
      </c>
      <c r="AJ3388" s="90">
        <f>_xll.qlIndexFixing($AA$21,$AE3388,TRUE,_xll.ohTrigger(trigger))</f>
        <v>1.3671373570202761E-2</v>
      </c>
      <c r="AK3388" s="43" t="e">
        <f>_xll.qlIndexFixing($AA$6,$AE3388,TRUE,trigger)</f>
        <v>#NUM!</v>
      </c>
      <c r="AL3388" s="45" t="e">
        <f t="shared" si="68"/>
        <v>#NUM!</v>
      </c>
    </row>
    <row r="3389" spans="30:38" x14ac:dyDescent="0.2">
      <c r="AD3389" s="122" t="s">
        <v>88</v>
      </c>
      <c r="AE3389" s="40">
        <f>_xll.qlInterestRateIndexFixingDate($AA$21,AF3389)</f>
        <v>63167</v>
      </c>
      <c r="AF3389" s="40">
        <f>_xll.qlCalendarAdvance(calendar,$AF3388,AD3389,,,trigger)</f>
        <v>63171</v>
      </c>
      <c r="AG3389" s="40">
        <f>_xll.qlInterestRateIndexMaturity($AA$21,AF3389,)</f>
        <v>63261</v>
      </c>
      <c r="AH3389" s="43" t="e">
        <f>_xll.qlTenorBasisValue(TenorBasis3M,AF3389,_xll.ohTrigger(trigger,$AA$36))</f>
        <v>#NUM!</v>
      </c>
      <c r="AI3389" s="90" t="e">
        <f>_xll.qlTenorBasisForwardRate(TenorBasis3M,AF3389,_xll.ohTrigger(trigger,$AA$36))</f>
        <v>#NUM!</v>
      </c>
      <c r="AJ3389" s="90">
        <f>_xll.qlIndexFixing($AA$21,$AE3389,TRUE,_xll.ohTrigger(trigger))</f>
        <v>1.3673259912440727E-2</v>
      </c>
      <c r="AK3389" s="43" t="e">
        <f>_xll.qlIndexFixing($AA$6,$AE3389,TRUE,trigger)</f>
        <v>#NUM!</v>
      </c>
      <c r="AL3389" s="45" t="e">
        <f t="shared" si="68"/>
        <v>#NUM!</v>
      </c>
    </row>
    <row r="3390" spans="30:38" x14ac:dyDescent="0.2">
      <c r="AD3390" s="122" t="s">
        <v>88</v>
      </c>
      <c r="AE3390" s="40">
        <f>_xll.qlInterestRateIndexFixingDate($AA$21,AF3390)</f>
        <v>63174</v>
      </c>
      <c r="AF3390" s="40">
        <f>_xll.qlCalendarAdvance(calendar,$AF3389,AD3390,,,trigger)</f>
        <v>63178</v>
      </c>
      <c r="AG3390" s="40">
        <f>_xll.qlInterestRateIndexMaturity($AA$21,AF3390,)</f>
        <v>63268</v>
      </c>
      <c r="AH3390" s="43" t="e">
        <f>_xll.qlTenorBasisValue(TenorBasis3M,AF3390,_xll.ohTrigger(trigger,$AA$36))</f>
        <v>#NUM!</v>
      </c>
      <c r="AI3390" s="90" t="e">
        <f>_xll.qlTenorBasisForwardRate(TenorBasis3M,AF3390,_xll.ohTrigger(trigger,$AA$36))</f>
        <v>#NUM!</v>
      </c>
      <c r="AJ3390" s="90">
        <f>_xll.qlIndexFixing($AA$21,$AE3390,TRUE,_xll.ohTrigger(trigger))</f>
        <v>1.367513280227417E-2</v>
      </c>
      <c r="AK3390" s="43" t="e">
        <f>_xll.qlIndexFixing($AA$6,$AE3390,TRUE,trigger)</f>
        <v>#NUM!</v>
      </c>
      <c r="AL3390" s="45" t="e">
        <f t="shared" si="68"/>
        <v>#NUM!</v>
      </c>
    </row>
    <row r="3391" spans="30:38" x14ac:dyDescent="0.2">
      <c r="AD3391" s="122" t="s">
        <v>88</v>
      </c>
      <c r="AE3391" s="40">
        <f>_xll.qlInterestRateIndexFixingDate($AA$21,AF3391)</f>
        <v>63180</v>
      </c>
      <c r="AF3391" s="40">
        <f>_xll.qlCalendarAdvance(calendar,$AF3390,AD3391,,,trigger)</f>
        <v>63185</v>
      </c>
      <c r="AG3391" s="40">
        <f>_xll.qlInterestRateIndexMaturity($AA$21,AF3391,)</f>
        <v>63276</v>
      </c>
      <c r="AH3391" s="43" t="e">
        <f>_xll.qlTenorBasisValue(TenorBasis3M,AF3391,_xll.ohTrigger(trigger,$AA$36))</f>
        <v>#NUM!</v>
      </c>
      <c r="AI3391" s="90" t="e">
        <f>_xll.qlTenorBasisForwardRate(TenorBasis3M,AF3391,_xll.ohTrigger(trigger,$AA$36))</f>
        <v>#NUM!</v>
      </c>
      <c r="AJ3391" s="90">
        <f>_xll.qlIndexFixing($AA$21,$AE3391,TRUE,_xll.ohTrigger(trigger))</f>
        <v>1.3677381989592702E-2</v>
      </c>
      <c r="AK3391" s="43" t="e">
        <f>_xll.qlIndexFixing($AA$6,$AE3391,TRUE,trigger)</f>
        <v>#NUM!</v>
      </c>
      <c r="AL3391" s="45" t="e">
        <f t="shared" si="68"/>
        <v>#NUM!</v>
      </c>
    </row>
    <row r="3392" spans="30:38" x14ac:dyDescent="0.2">
      <c r="AD3392" s="122" t="s">
        <v>88</v>
      </c>
      <c r="AE3392" s="40">
        <f>_xll.qlInterestRateIndexFixingDate($AA$21,AF3392)</f>
        <v>63188</v>
      </c>
      <c r="AF3392" s="40">
        <f>_xll.qlCalendarAdvance(calendar,$AF3391,AD3392,,,trigger)</f>
        <v>63192</v>
      </c>
      <c r="AG3392" s="40">
        <f>_xll.qlInterestRateIndexMaturity($AA$21,AF3392,)</f>
        <v>63282</v>
      </c>
      <c r="AH3392" s="43" t="e">
        <f>_xll.qlTenorBasisValue(TenorBasis3M,AF3392,_xll.ohTrigger(trigger,$AA$36))</f>
        <v>#NUM!</v>
      </c>
      <c r="AI3392" s="90" t="e">
        <f>_xll.qlTenorBasisForwardRate(TenorBasis3M,AF3392,_xll.ohTrigger(trigger,$AA$36))</f>
        <v>#NUM!</v>
      </c>
      <c r="AJ3392" s="90">
        <f>_xll.qlIndexFixing($AA$21,$AE3392,TRUE,_xll.ohTrigger(trigger))</f>
        <v>1.3678838224652878E-2</v>
      </c>
      <c r="AK3392" s="43" t="e">
        <f>_xll.qlIndexFixing($AA$6,$AE3392,TRUE,trigger)</f>
        <v>#NUM!</v>
      </c>
      <c r="AL3392" s="45" t="e">
        <f t="shared" si="68"/>
        <v>#NUM!</v>
      </c>
    </row>
    <row r="3393" spans="30:38" x14ac:dyDescent="0.2">
      <c r="AD3393" s="122" t="s">
        <v>88</v>
      </c>
      <c r="AE3393" s="40">
        <f>_xll.qlInterestRateIndexFixingDate($AA$21,AF3393)</f>
        <v>63195</v>
      </c>
      <c r="AF3393" s="40">
        <f>_xll.qlCalendarAdvance(calendar,$AF3392,AD3393,,,trigger)</f>
        <v>63199</v>
      </c>
      <c r="AG3393" s="40">
        <f>_xll.qlInterestRateIndexMaturity($AA$21,AF3393,)</f>
        <v>63289</v>
      </c>
      <c r="AH3393" s="43" t="e">
        <f>_xll.qlTenorBasisValue(TenorBasis3M,AF3393,_xll.ohTrigger(trigger,$AA$36))</f>
        <v>#NUM!</v>
      </c>
      <c r="AI3393" s="90" t="e">
        <f>_xll.qlTenorBasisForwardRate(TenorBasis3M,AF3393,_xll.ohTrigger(trigger,$AA$36))</f>
        <v>#NUM!</v>
      </c>
      <c r="AJ3393" s="90">
        <f>_xll.qlIndexFixing($AA$21,$AE3393,TRUE,_xll.ohTrigger(trigger))</f>
        <v>1.3680670757161728E-2</v>
      </c>
      <c r="AK3393" s="43" t="e">
        <f>_xll.qlIndexFixing($AA$6,$AE3393,TRUE,trigger)</f>
        <v>#NUM!</v>
      </c>
      <c r="AL3393" s="45" t="e">
        <f t="shared" si="68"/>
        <v>#NUM!</v>
      </c>
    </row>
    <row r="3394" spans="30:38" x14ac:dyDescent="0.2">
      <c r="AD3394" s="122" t="s">
        <v>88</v>
      </c>
      <c r="AE3394" s="40">
        <f>_xll.qlInterestRateIndexFixingDate($AA$21,AF3394)</f>
        <v>63202</v>
      </c>
      <c r="AF3394" s="40">
        <f>_xll.qlCalendarAdvance(calendar,$AF3393,AD3394,,,trigger)</f>
        <v>63206</v>
      </c>
      <c r="AG3394" s="40">
        <f>_xll.qlInterestRateIndexMaturity($AA$21,AF3394,)</f>
        <v>63296</v>
      </c>
      <c r="AH3394" s="43" t="e">
        <f>_xll.qlTenorBasisValue(TenorBasis3M,AF3394,_xll.ohTrigger(trigger,$AA$36))</f>
        <v>#NUM!</v>
      </c>
      <c r="AI3394" s="90" t="e">
        <f>_xll.qlTenorBasisForwardRate(TenorBasis3M,AF3394,_xll.ohTrigger(trigger,$AA$36))</f>
        <v>#NUM!</v>
      </c>
      <c r="AJ3394" s="90">
        <f>_xll.qlIndexFixing($AA$21,$AE3394,TRUE,_xll.ohTrigger(trigger))</f>
        <v>1.3682489837190559E-2</v>
      </c>
      <c r="AK3394" s="43" t="e">
        <f>_xll.qlIndexFixing($AA$6,$AE3394,TRUE,trigger)</f>
        <v>#NUM!</v>
      </c>
      <c r="AL3394" s="45" t="e">
        <f t="shared" si="68"/>
        <v>#NUM!</v>
      </c>
    </row>
    <row r="3395" spans="30:38" x14ac:dyDescent="0.2">
      <c r="AD3395" s="122" t="s">
        <v>88</v>
      </c>
      <c r="AE3395" s="40">
        <f>_xll.qlInterestRateIndexFixingDate($AA$21,AF3395)</f>
        <v>63209</v>
      </c>
      <c r="AF3395" s="40">
        <f>_xll.qlCalendarAdvance(calendar,$AF3394,AD3395,,,trigger)</f>
        <v>63213</v>
      </c>
      <c r="AG3395" s="40">
        <f>_xll.qlInterestRateIndexMaturity($AA$21,AF3395,)</f>
        <v>63303</v>
      </c>
      <c r="AH3395" s="43" t="e">
        <f>_xll.qlTenorBasisValue(TenorBasis3M,AF3395,_xll.ohTrigger(trigger,$AA$36))</f>
        <v>#NUM!</v>
      </c>
      <c r="AI3395" s="90" t="e">
        <f>_xll.qlTenorBasisForwardRate(TenorBasis3M,AF3395,_xll.ohTrigger(trigger,$AA$36))</f>
        <v>#NUM!</v>
      </c>
      <c r="AJ3395" s="90">
        <f>_xll.qlIndexFixing($AA$21,$AE3395,TRUE,_xll.ohTrigger(trigger))</f>
        <v>1.3684295464723384E-2</v>
      </c>
      <c r="AK3395" s="43" t="e">
        <f>_xll.qlIndexFixing($AA$6,$AE3395,TRUE,trigger)</f>
        <v>#NUM!</v>
      </c>
      <c r="AL3395" s="45" t="e">
        <f t="shared" si="68"/>
        <v>#NUM!</v>
      </c>
    </row>
    <row r="3396" spans="30:38" x14ac:dyDescent="0.2">
      <c r="AD3396" s="122" t="s">
        <v>88</v>
      </c>
      <c r="AE3396" s="40">
        <f>_xll.qlInterestRateIndexFixingDate($AA$21,AF3396)</f>
        <v>63216</v>
      </c>
      <c r="AF3396" s="40">
        <f>_xll.qlCalendarAdvance(calendar,$AF3395,AD3396,,,trigger)</f>
        <v>63220</v>
      </c>
      <c r="AG3396" s="40">
        <f>_xll.qlInterestRateIndexMaturity($AA$21,AF3396,)</f>
        <v>63307</v>
      </c>
      <c r="AH3396" s="43" t="e">
        <f>_xll.qlTenorBasisValue(TenorBasis3M,AF3396,_xll.ohTrigger(trigger,$AA$36))</f>
        <v>#NUM!</v>
      </c>
      <c r="AI3396" s="90" t="e">
        <f>_xll.qlTenorBasisForwardRate(TenorBasis3M,AF3396,_xll.ohTrigger(trigger,$AA$36))</f>
        <v>#NUM!</v>
      </c>
      <c r="AJ3396" s="90">
        <f>_xll.qlIndexFixing($AA$21,$AE3396,TRUE,_xll.ohTrigger(trigger))</f>
        <v>1.3684931316252024E-2</v>
      </c>
      <c r="AK3396" s="43" t="e">
        <f>_xll.qlIndexFixing($AA$6,$AE3396,TRUE,trigger)</f>
        <v>#NUM!</v>
      </c>
      <c r="AL3396" s="45" t="e">
        <f t="shared" ref="AL3396:AL3459" si="69">(AJ3396-AK3396)*10000</f>
        <v>#NUM!</v>
      </c>
    </row>
    <row r="3397" spans="30:38" x14ac:dyDescent="0.2">
      <c r="AD3397" s="122" t="s">
        <v>88</v>
      </c>
      <c r="AE3397" s="40">
        <f>_xll.qlInterestRateIndexFixingDate($AA$21,AF3397)</f>
        <v>63223</v>
      </c>
      <c r="AF3397" s="40">
        <f>_xll.qlCalendarAdvance(calendar,$AF3396,AD3397,,,trigger)</f>
        <v>63227</v>
      </c>
      <c r="AG3397" s="40">
        <f>_xll.qlInterestRateIndexMaturity($AA$21,AF3397,)</f>
        <v>63317</v>
      </c>
      <c r="AH3397" s="43" t="e">
        <f>_xll.qlTenorBasisValue(TenorBasis3M,AF3397,_xll.ohTrigger(trigger,$AA$36))</f>
        <v>#NUM!</v>
      </c>
      <c r="AI3397" s="90" t="e">
        <f>_xll.qlTenorBasisForwardRate(TenorBasis3M,AF3397,_xll.ohTrigger(trigger,$AA$36))</f>
        <v>#NUM!</v>
      </c>
      <c r="AJ3397" s="90">
        <f>_xll.qlIndexFixing($AA$21,$AE3397,TRUE,_xll.ohTrigger(trigger))</f>
        <v>1.3687866362224632E-2</v>
      </c>
      <c r="AK3397" s="43" t="e">
        <f>_xll.qlIndexFixing($AA$6,$AE3397,TRUE,trigger)</f>
        <v>#NUM!</v>
      </c>
      <c r="AL3397" s="45" t="e">
        <f t="shared" si="69"/>
        <v>#NUM!</v>
      </c>
    </row>
    <row r="3398" spans="30:38" x14ac:dyDescent="0.2">
      <c r="AD3398" s="122" t="s">
        <v>88</v>
      </c>
      <c r="AE3398" s="40">
        <f>_xll.qlInterestRateIndexFixingDate($AA$21,AF3398)</f>
        <v>63230</v>
      </c>
      <c r="AF3398" s="40">
        <f>_xll.qlCalendarAdvance(calendar,$AF3397,AD3398,,,trigger)</f>
        <v>63234</v>
      </c>
      <c r="AG3398" s="40">
        <f>_xll.qlInterestRateIndexMaturity($AA$21,AF3398,)</f>
        <v>63324</v>
      </c>
      <c r="AH3398" s="43" t="e">
        <f>_xll.qlTenorBasisValue(TenorBasis3M,AF3398,_xll.ohTrigger(trigger,$AA$36))</f>
        <v>#NUM!</v>
      </c>
      <c r="AI3398" s="90" t="e">
        <f>_xll.qlTenorBasisForwardRate(TenorBasis3M,AF3398,_xll.ohTrigger(trigger,$AA$36))</f>
        <v>#NUM!</v>
      </c>
      <c r="AJ3398" s="90">
        <f>_xll.qlIndexFixing($AA$21,$AE3398,TRUE,_xll.ohTrigger(trigger))</f>
        <v>1.368963163215664E-2</v>
      </c>
      <c r="AK3398" s="43" t="e">
        <f>_xll.qlIndexFixing($AA$6,$AE3398,TRUE,trigger)</f>
        <v>#NUM!</v>
      </c>
      <c r="AL3398" s="45" t="e">
        <f t="shared" si="69"/>
        <v>#NUM!</v>
      </c>
    </row>
    <row r="3399" spans="30:38" x14ac:dyDescent="0.2">
      <c r="AD3399" s="122" t="s">
        <v>88</v>
      </c>
      <c r="AE3399" s="40">
        <f>_xll.qlInterestRateIndexFixingDate($AA$21,AF3399)</f>
        <v>63237</v>
      </c>
      <c r="AF3399" s="40">
        <f>_xll.qlCalendarAdvance(calendar,$AF3398,AD3399,,,trigger)</f>
        <v>63241</v>
      </c>
      <c r="AG3399" s="40">
        <f>_xll.qlInterestRateIndexMaturity($AA$21,AF3399,)</f>
        <v>63331</v>
      </c>
      <c r="AH3399" s="43" t="e">
        <f>_xll.qlTenorBasisValue(TenorBasis3M,AF3399,_xll.ohTrigger(trigger,$AA$36))</f>
        <v>#NUM!</v>
      </c>
      <c r="AI3399" s="90" t="e">
        <f>_xll.qlTenorBasisForwardRate(TenorBasis3M,AF3399,_xll.ohTrigger(trigger,$AA$36))</f>
        <v>#NUM!</v>
      </c>
      <c r="AJ3399" s="90">
        <f>_xll.qlIndexFixing($AA$21,$AE3399,TRUE,_xll.ohTrigger(trigger))</f>
        <v>1.36913834495207E-2</v>
      </c>
      <c r="AK3399" s="43" t="e">
        <f>_xll.qlIndexFixing($AA$6,$AE3399,TRUE,trigger)</f>
        <v>#NUM!</v>
      </c>
      <c r="AL3399" s="45" t="e">
        <f t="shared" si="69"/>
        <v>#NUM!</v>
      </c>
    </row>
    <row r="3400" spans="30:38" x14ac:dyDescent="0.2">
      <c r="AD3400" s="122" t="s">
        <v>88</v>
      </c>
      <c r="AE3400" s="40">
        <f>_xll.qlInterestRateIndexFixingDate($AA$21,AF3400)</f>
        <v>63244</v>
      </c>
      <c r="AF3400" s="40">
        <f>_xll.qlCalendarAdvance(calendar,$AF3399,AD3400,,,trigger)</f>
        <v>63248</v>
      </c>
      <c r="AG3400" s="40">
        <f>_xll.qlInterestRateIndexMaturity($AA$21,AF3400,)</f>
        <v>63340</v>
      </c>
      <c r="AH3400" s="43" t="e">
        <f>_xll.qlTenorBasisValue(TenorBasis3M,AF3400,_xll.ohTrigger(trigger,$AA$36))</f>
        <v>#NUM!</v>
      </c>
      <c r="AI3400" s="90" t="e">
        <f>_xll.qlTenorBasisForwardRate(TenorBasis3M,AF3400,_xll.ohTrigger(trigger,$AA$36))</f>
        <v>#NUM!</v>
      </c>
      <c r="AJ3400" s="90">
        <f>_xll.qlIndexFixing($AA$21,$AE3400,TRUE,_xll.ohTrigger(trigger))</f>
        <v>1.3693885165880337E-2</v>
      </c>
      <c r="AK3400" s="43" t="e">
        <f>_xll.qlIndexFixing($AA$6,$AE3400,TRUE,trigger)</f>
        <v>#NUM!</v>
      </c>
      <c r="AL3400" s="45" t="e">
        <f t="shared" si="69"/>
        <v>#NUM!</v>
      </c>
    </row>
    <row r="3401" spans="30:38" x14ac:dyDescent="0.2">
      <c r="AD3401" s="122" t="s">
        <v>88</v>
      </c>
      <c r="AE3401" s="40">
        <f>_xll.qlInterestRateIndexFixingDate($AA$21,AF3401)</f>
        <v>63251</v>
      </c>
      <c r="AF3401" s="40">
        <f>_xll.qlCalendarAdvance(calendar,$AF3400,AD3401,,,trigger)</f>
        <v>63255</v>
      </c>
      <c r="AG3401" s="40">
        <f>_xll.qlInterestRateIndexMaturity($AA$21,AF3401,)</f>
        <v>63347</v>
      </c>
      <c r="AH3401" s="43" t="e">
        <f>_xll.qlTenorBasisValue(TenorBasis3M,AF3401,_xll.ohTrigger(trigger,$AA$36))</f>
        <v>#NUM!</v>
      </c>
      <c r="AI3401" s="90" t="e">
        <f>_xll.qlTenorBasisForwardRate(TenorBasis3M,AF3401,_xll.ohTrigger(trigger,$AA$36))</f>
        <v>#NUM!</v>
      </c>
      <c r="AJ3401" s="90">
        <f>_xll.qlIndexFixing($AA$21,$AE3401,TRUE,_xll.ohTrigger(trigger))</f>
        <v>1.3695608287114731E-2</v>
      </c>
      <c r="AK3401" s="43" t="e">
        <f>_xll.qlIndexFixing($AA$6,$AE3401,TRUE,trigger)</f>
        <v>#NUM!</v>
      </c>
      <c r="AL3401" s="45" t="e">
        <f t="shared" si="69"/>
        <v>#NUM!</v>
      </c>
    </row>
    <row r="3402" spans="30:38" x14ac:dyDescent="0.2">
      <c r="AD3402" s="122" t="s">
        <v>88</v>
      </c>
      <c r="AE3402" s="40">
        <f>_xll.qlInterestRateIndexFixingDate($AA$21,AF3402)</f>
        <v>63258</v>
      </c>
      <c r="AF3402" s="40">
        <f>_xll.qlCalendarAdvance(calendar,$AF3401,AD3402,,,trigger)</f>
        <v>63262</v>
      </c>
      <c r="AG3402" s="40">
        <f>_xll.qlInterestRateIndexMaturity($AA$21,AF3402,)</f>
        <v>63354</v>
      </c>
      <c r="AH3402" s="43" t="e">
        <f>_xll.qlTenorBasisValue(TenorBasis3M,AF3402,_xll.ohTrigger(trigger,$AA$36))</f>
        <v>#NUM!</v>
      </c>
      <c r="AI3402" s="90" t="e">
        <f>_xll.qlTenorBasisForwardRate(TenorBasis3M,AF3402,_xll.ohTrigger(trigger,$AA$36))</f>
        <v>#NUM!</v>
      </c>
      <c r="AJ3402" s="90">
        <f>_xll.qlIndexFixing($AA$21,$AE3402,TRUE,_xll.ohTrigger(trigger))</f>
        <v>1.3697317954719609E-2</v>
      </c>
      <c r="AK3402" s="43" t="e">
        <f>_xll.qlIndexFixing($AA$6,$AE3402,TRUE,trigger)</f>
        <v>#NUM!</v>
      </c>
      <c r="AL3402" s="45" t="e">
        <f t="shared" si="69"/>
        <v>#NUM!</v>
      </c>
    </row>
    <row r="3403" spans="30:38" x14ac:dyDescent="0.2">
      <c r="AD3403" s="122" t="s">
        <v>88</v>
      </c>
      <c r="AE3403" s="40">
        <f>_xll.qlInterestRateIndexFixingDate($AA$21,AF3403)</f>
        <v>63265</v>
      </c>
      <c r="AF3403" s="40">
        <f>_xll.qlCalendarAdvance(calendar,$AF3402,AD3403,,,trigger)</f>
        <v>63269</v>
      </c>
      <c r="AG3403" s="40">
        <f>_xll.qlInterestRateIndexMaturity($AA$21,AF3403,)</f>
        <v>63361</v>
      </c>
      <c r="AH3403" s="43" t="e">
        <f>_xll.qlTenorBasisValue(TenorBasis3M,AF3403,_xll.ohTrigger(trigger,$AA$36))</f>
        <v>#NUM!</v>
      </c>
      <c r="AI3403" s="90" t="e">
        <f>_xll.qlTenorBasisForwardRate(TenorBasis3M,AF3403,_xll.ohTrigger(trigger,$AA$36))</f>
        <v>#NUM!</v>
      </c>
      <c r="AJ3403" s="90">
        <f>_xll.qlIndexFixing($AA$21,$AE3403,TRUE,_xll.ohTrigger(trigger))</f>
        <v>1.3699014168676728E-2</v>
      </c>
      <c r="AK3403" s="43" t="e">
        <f>_xll.qlIndexFixing($AA$6,$AE3403,TRUE,trigger)</f>
        <v>#NUM!</v>
      </c>
      <c r="AL3403" s="45" t="e">
        <f t="shared" si="69"/>
        <v>#NUM!</v>
      </c>
    </row>
    <row r="3404" spans="30:38" x14ac:dyDescent="0.2">
      <c r="AD3404" s="122" t="s">
        <v>88</v>
      </c>
      <c r="AE3404" s="40">
        <f>_xll.qlInterestRateIndexFixingDate($AA$21,AF3404)</f>
        <v>63270</v>
      </c>
      <c r="AF3404" s="40">
        <f>_xll.qlCalendarAdvance(calendar,$AF3403,AD3404,,,trigger)</f>
        <v>63276</v>
      </c>
      <c r="AG3404" s="40">
        <f>_xll.qlInterestRateIndexMaturity($AA$21,AF3404,)</f>
        <v>63368</v>
      </c>
      <c r="AH3404" s="43" t="e">
        <f>_xll.qlTenorBasisValue(TenorBasis3M,AF3404,_xll.ohTrigger(trigger,$AA$36))</f>
        <v>#NUM!</v>
      </c>
      <c r="AI3404" s="90" t="e">
        <f>_xll.qlTenorBasisForwardRate(TenorBasis3M,AF3404,_xll.ohTrigger(trigger,$AA$36))</f>
        <v>#NUM!</v>
      </c>
      <c r="AJ3404" s="90">
        <f>_xll.qlIndexFixing($AA$21,$AE3404,TRUE,_xll.ohTrigger(trigger))</f>
        <v>1.3700696928970446E-2</v>
      </c>
      <c r="AK3404" s="43" t="e">
        <f>_xll.qlIndexFixing($AA$6,$AE3404,TRUE,trigger)</f>
        <v>#NUM!</v>
      </c>
      <c r="AL3404" s="45" t="e">
        <f t="shared" si="69"/>
        <v>#NUM!</v>
      </c>
    </row>
    <row r="3405" spans="30:38" x14ac:dyDescent="0.2">
      <c r="AD3405" s="122" t="s">
        <v>88</v>
      </c>
      <c r="AE3405" s="40">
        <f>_xll.qlInterestRateIndexFixingDate($AA$21,AF3405)</f>
        <v>63279</v>
      </c>
      <c r="AF3405" s="40">
        <f>_xll.qlCalendarAdvance(calendar,$AF3404,AD3405,,,trigger)</f>
        <v>63283</v>
      </c>
      <c r="AG3405" s="40">
        <f>_xll.qlInterestRateIndexMaturity($AA$21,AF3405,)</f>
        <v>63374</v>
      </c>
      <c r="AH3405" s="43" t="e">
        <f>_xll.qlTenorBasisValue(TenorBasis3M,AF3405,_xll.ohTrigger(trigger,$AA$36))</f>
        <v>#NUM!</v>
      </c>
      <c r="AI3405" s="90" t="e">
        <f>_xll.qlTenorBasisForwardRate(TenorBasis3M,AF3405,_xll.ohTrigger(trigger,$AA$36))</f>
        <v>#NUM!</v>
      </c>
      <c r="AJ3405" s="90">
        <f>_xll.qlIndexFixing($AA$21,$AE3405,TRUE,_xll.ohTrigger(trigger))</f>
        <v>1.3701989080204873E-2</v>
      </c>
      <c r="AK3405" s="43" t="e">
        <f>_xll.qlIndexFixing($AA$6,$AE3405,TRUE,trigger)</f>
        <v>#NUM!</v>
      </c>
      <c r="AL3405" s="45" t="e">
        <f t="shared" si="69"/>
        <v>#NUM!</v>
      </c>
    </row>
    <row r="3406" spans="30:38" x14ac:dyDescent="0.2">
      <c r="AD3406" s="122" t="s">
        <v>88</v>
      </c>
      <c r="AE3406" s="40">
        <f>_xll.qlInterestRateIndexFixingDate($AA$21,AF3406)</f>
        <v>63286</v>
      </c>
      <c r="AF3406" s="40">
        <f>_xll.qlCalendarAdvance(calendar,$AF3405,AD3406,,,trigger)</f>
        <v>63290</v>
      </c>
      <c r="AG3406" s="40">
        <f>_xll.qlInterestRateIndexMaturity($AA$21,AF3406,)</f>
        <v>63381</v>
      </c>
      <c r="AH3406" s="43" t="e">
        <f>_xll.qlTenorBasisValue(TenorBasis3M,AF3406,_xll.ohTrigger(trigger,$AA$36))</f>
        <v>#NUM!</v>
      </c>
      <c r="AI3406" s="90" t="e">
        <f>_xll.qlTenorBasisForwardRate(TenorBasis3M,AF3406,_xll.ohTrigger(trigger,$AA$36))</f>
        <v>#NUM!</v>
      </c>
      <c r="AJ3406" s="90">
        <f>_xll.qlIndexFixing($AA$21,$AE3406,TRUE,_xll.ohTrigger(trigger))</f>
        <v>1.370364583114439E-2</v>
      </c>
      <c r="AK3406" s="43" t="e">
        <f>_xll.qlIndexFixing($AA$6,$AE3406,TRUE,trigger)</f>
        <v>#NUM!</v>
      </c>
      <c r="AL3406" s="45" t="e">
        <f t="shared" si="69"/>
        <v>#NUM!</v>
      </c>
    </row>
    <row r="3407" spans="30:38" x14ac:dyDescent="0.2">
      <c r="AD3407" s="122" t="s">
        <v>88</v>
      </c>
      <c r="AE3407" s="40">
        <f>_xll.qlInterestRateIndexFixingDate($AA$21,AF3407)</f>
        <v>63293</v>
      </c>
      <c r="AF3407" s="40">
        <f>_xll.qlCalendarAdvance(calendar,$AF3406,AD3407,,,trigger)</f>
        <v>63297</v>
      </c>
      <c r="AG3407" s="40">
        <f>_xll.qlInterestRateIndexMaturity($AA$21,AF3407,)</f>
        <v>63388</v>
      </c>
      <c r="AH3407" s="43" t="e">
        <f>_xll.qlTenorBasisValue(TenorBasis3M,AF3407,_xll.ohTrigger(trigger,$AA$36))</f>
        <v>#NUM!</v>
      </c>
      <c r="AI3407" s="90" t="e">
        <f>_xll.qlTenorBasisForwardRate(TenorBasis3M,AF3407,_xll.ohTrigger(trigger,$AA$36))</f>
        <v>#NUM!</v>
      </c>
      <c r="AJ3407" s="90">
        <f>_xll.qlIndexFixing($AA$21,$AE3407,TRUE,_xll.ohTrigger(trigger))</f>
        <v>1.3705289128873491E-2</v>
      </c>
      <c r="AK3407" s="43" t="e">
        <f>_xll.qlIndexFixing($AA$6,$AE3407,TRUE,trigger)</f>
        <v>#NUM!</v>
      </c>
      <c r="AL3407" s="45" t="e">
        <f t="shared" si="69"/>
        <v>#NUM!</v>
      </c>
    </row>
    <row r="3408" spans="30:38" x14ac:dyDescent="0.2">
      <c r="AD3408" s="122" t="s">
        <v>88</v>
      </c>
      <c r="AE3408" s="40">
        <f>_xll.qlInterestRateIndexFixingDate($AA$21,AF3408)</f>
        <v>63300</v>
      </c>
      <c r="AF3408" s="40">
        <f>_xll.qlCalendarAdvance(calendar,$AF3407,AD3408,,,trigger)</f>
        <v>63304</v>
      </c>
      <c r="AG3408" s="40">
        <f>_xll.qlInterestRateIndexMaturity($AA$21,AF3408,)</f>
        <v>63395</v>
      </c>
      <c r="AH3408" s="43" t="e">
        <f>_xll.qlTenorBasisValue(TenorBasis3M,AF3408,_xll.ohTrigger(trigger,$AA$36))</f>
        <v>#NUM!</v>
      </c>
      <c r="AI3408" s="90" t="e">
        <f>_xll.qlTenorBasisForwardRate(TenorBasis3M,AF3408,_xll.ohTrigger(trigger,$AA$36))</f>
        <v>#NUM!</v>
      </c>
      <c r="AJ3408" s="90">
        <f>_xll.qlIndexFixing($AA$21,$AE3408,TRUE,_xll.ohTrigger(trigger))</f>
        <v>1.3706918973373731E-2</v>
      </c>
      <c r="AK3408" s="43" t="e">
        <f>_xll.qlIndexFixing($AA$6,$AE3408,TRUE,trigger)</f>
        <v>#NUM!</v>
      </c>
      <c r="AL3408" s="45" t="e">
        <f t="shared" si="69"/>
        <v>#NUM!</v>
      </c>
    </row>
    <row r="3409" spans="30:38" x14ac:dyDescent="0.2">
      <c r="AD3409" s="122" t="s">
        <v>88</v>
      </c>
      <c r="AE3409" s="40">
        <f>_xll.qlInterestRateIndexFixingDate($AA$21,AF3409)</f>
        <v>63306</v>
      </c>
      <c r="AF3409" s="40">
        <f>_xll.qlCalendarAdvance(calendar,$AF3408,AD3409,,,trigger)</f>
        <v>63311</v>
      </c>
      <c r="AG3409" s="40">
        <f>_xll.qlInterestRateIndexMaturity($AA$21,AF3409,)</f>
        <v>63403</v>
      </c>
      <c r="AH3409" s="43" t="e">
        <f>_xll.qlTenorBasisValue(TenorBasis3M,AF3409,_xll.ohTrigger(trigger,$AA$36))</f>
        <v>#NUM!</v>
      </c>
      <c r="AI3409" s="90" t="e">
        <f>_xll.qlTenorBasisForwardRate(TenorBasis3M,AF3409,_xll.ohTrigger(trigger,$AA$36))</f>
        <v>#NUM!</v>
      </c>
      <c r="AJ3409" s="90">
        <f>_xll.qlIndexFixing($AA$21,$AE3409,TRUE,_xll.ohTrigger(trigger))</f>
        <v>1.3708908924871992E-2</v>
      </c>
      <c r="AK3409" s="43" t="e">
        <f>_xll.qlIndexFixing($AA$6,$AE3409,TRUE,trigger)</f>
        <v>#NUM!</v>
      </c>
      <c r="AL3409" s="45" t="e">
        <f t="shared" si="69"/>
        <v>#NUM!</v>
      </c>
    </row>
    <row r="3410" spans="30:38" x14ac:dyDescent="0.2">
      <c r="AD3410" s="122" t="s">
        <v>88</v>
      </c>
      <c r="AE3410" s="40">
        <f>_xll.qlInterestRateIndexFixingDate($AA$21,AF3410)</f>
        <v>63314</v>
      </c>
      <c r="AF3410" s="40">
        <f>_xll.qlCalendarAdvance(calendar,$AF3409,AD3410,,,trigger)</f>
        <v>63318</v>
      </c>
      <c r="AG3410" s="40">
        <f>_xll.qlInterestRateIndexMaturity($AA$21,AF3410,)</f>
        <v>63410</v>
      </c>
      <c r="AH3410" s="43" t="e">
        <f>_xll.qlTenorBasisValue(TenorBasis3M,AF3410,_xll.ohTrigger(trigger,$AA$36))</f>
        <v>#NUM!</v>
      </c>
      <c r="AI3410" s="90" t="e">
        <f>_xll.qlTenorBasisForwardRate(TenorBasis3M,AF3410,_xll.ohTrigger(trigger,$AA$36))</f>
        <v>#NUM!</v>
      </c>
      <c r="AJ3410" s="90">
        <f>_xll.qlIndexFixing($AA$21,$AE3410,TRUE,_xll.ohTrigger(trigger))</f>
        <v>1.3710510962822118E-2</v>
      </c>
      <c r="AK3410" s="43" t="e">
        <f>_xll.qlIndexFixing($AA$6,$AE3410,TRUE,trigger)</f>
        <v>#NUM!</v>
      </c>
      <c r="AL3410" s="45" t="e">
        <f t="shared" si="69"/>
        <v>#NUM!</v>
      </c>
    </row>
    <row r="3411" spans="30:38" x14ac:dyDescent="0.2">
      <c r="AD3411" s="122" t="s">
        <v>88</v>
      </c>
      <c r="AE3411" s="40">
        <f>_xll.qlInterestRateIndexFixingDate($AA$21,AF3411)</f>
        <v>63321</v>
      </c>
      <c r="AF3411" s="40">
        <f>_xll.qlCalendarAdvance(calendar,$AF3410,AD3411,,,trigger)</f>
        <v>63325</v>
      </c>
      <c r="AG3411" s="40">
        <f>_xll.qlInterestRateIndexMaturity($AA$21,AF3411,)</f>
        <v>63417</v>
      </c>
      <c r="AH3411" s="43" t="e">
        <f>_xll.qlTenorBasisValue(TenorBasis3M,AF3411,_xll.ohTrigger(trigger,$AA$36))</f>
        <v>#NUM!</v>
      </c>
      <c r="AI3411" s="90" t="e">
        <f>_xll.qlTenorBasisForwardRate(TenorBasis3M,AF3411,_xll.ohTrigger(trigger,$AA$36))</f>
        <v>#NUM!</v>
      </c>
      <c r="AJ3411" s="90">
        <f>_xll.qlIndexFixing($AA$21,$AE3411,TRUE,_xll.ohTrigger(trigger))</f>
        <v>1.371209954698807E-2</v>
      </c>
      <c r="AK3411" s="43" t="e">
        <f>_xll.qlIndexFixing($AA$6,$AE3411,TRUE,trigger)</f>
        <v>#NUM!</v>
      </c>
      <c r="AL3411" s="45" t="e">
        <f t="shared" si="69"/>
        <v>#NUM!</v>
      </c>
    </row>
    <row r="3412" spans="30:38" x14ac:dyDescent="0.2">
      <c r="AD3412" s="122" t="s">
        <v>88</v>
      </c>
      <c r="AE3412" s="40">
        <f>_xll.qlInterestRateIndexFixingDate($AA$21,AF3412)</f>
        <v>63328</v>
      </c>
      <c r="AF3412" s="40">
        <f>_xll.qlCalendarAdvance(calendar,$AF3411,AD3412,,,trigger)</f>
        <v>63332</v>
      </c>
      <c r="AG3412" s="40">
        <f>_xll.qlInterestRateIndexMaturity($AA$21,AF3412,)</f>
        <v>63424</v>
      </c>
      <c r="AH3412" s="43" t="e">
        <f>_xll.qlTenorBasisValue(TenorBasis3M,AF3412,_xll.ohTrigger(trigger,$AA$36))</f>
        <v>#NUM!</v>
      </c>
      <c r="AI3412" s="90" t="e">
        <f>_xll.qlTenorBasisForwardRate(TenorBasis3M,AF3412,_xll.ohTrigger(trigger,$AA$36))</f>
        <v>#NUM!</v>
      </c>
      <c r="AJ3412" s="90">
        <f>_xll.qlIndexFixing($AA$21,$AE3412,TRUE,_xll.ohTrigger(trigger))</f>
        <v>1.3713674677355944E-2</v>
      </c>
      <c r="AK3412" s="43" t="e">
        <f>_xll.qlIndexFixing($AA$6,$AE3412,TRUE,trigger)</f>
        <v>#NUM!</v>
      </c>
      <c r="AL3412" s="45" t="e">
        <f t="shared" si="69"/>
        <v>#NUM!</v>
      </c>
    </row>
    <row r="3413" spans="30:38" x14ac:dyDescent="0.2">
      <c r="AD3413" s="122" t="s">
        <v>88</v>
      </c>
      <c r="AE3413" s="40">
        <f>_xll.qlInterestRateIndexFixingDate($AA$21,AF3413)</f>
        <v>63335</v>
      </c>
      <c r="AF3413" s="40">
        <f>_xll.qlCalendarAdvance(calendar,$AF3412,AD3413,,,trigger)</f>
        <v>63339</v>
      </c>
      <c r="AG3413" s="40">
        <f>_xll.qlInterestRateIndexMaturity($AA$21,AF3413,)</f>
        <v>63431</v>
      </c>
      <c r="AH3413" s="43" t="e">
        <f>_xll.qlTenorBasisValue(TenorBasis3M,AF3413,_xll.ohTrigger(trigger,$AA$36))</f>
        <v>#NUM!</v>
      </c>
      <c r="AI3413" s="90" t="e">
        <f>_xll.qlTenorBasisForwardRate(TenorBasis3M,AF3413,_xll.ohTrigger(trigger,$AA$36))</f>
        <v>#NUM!</v>
      </c>
      <c r="AJ3413" s="90">
        <f>_xll.qlIndexFixing($AA$21,$AE3413,TRUE,_xll.ohTrigger(trigger))</f>
        <v>1.3715236353908368E-2</v>
      </c>
      <c r="AK3413" s="43" t="e">
        <f>_xll.qlIndexFixing($AA$6,$AE3413,TRUE,trigger)</f>
        <v>#NUM!</v>
      </c>
      <c r="AL3413" s="45" t="e">
        <f t="shared" si="69"/>
        <v>#NUM!</v>
      </c>
    </row>
    <row r="3414" spans="30:38" x14ac:dyDescent="0.2">
      <c r="AD3414" s="122" t="s">
        <v>88</v>
      </c>
      <c r="AE3414" s="40">
        <f>_xll.qlInterestRateIndexFixingDate($AA$21,AF3414)</f>
        <v>63342</v>
      </c>
      <c r="AF3414" s="40">
        <f>_xll.qlCalendarAdvance(calendar,$AF3413,AD3414,,,trigger)</f>
        <v>63346</v>
      </c>
      <c r="AG3414" s="40">
        <f>_xll.qlInterestRateIndexMaturity($AA$21,AF3414,)</f>
        <v>63438</v>
      </c>
      <c r="AH3414" s="43" t="e">
        <f>_xll.qlTenorBasisValue(TenorBasis3M,AF3414,_xll.ohTrigger(trigger,$AA$36))</f>
        <v>#NUM!</v>
      </c>
      <c r="AI3414" s="90" t="e">
        <f>_xll.qlTenorBasisForwardRate(TenorBasis3M,AF3414,_xll.ohTrigger(trigger,$AA$36))</f>
        <v>#NUM!</v>
      </c>
      <c r="AJ3414" s="90">
        <f>_xll.qlIndexFixing($AA$21,$AE3414,TRUE,_xll.ohTrigger(trigger))</f>
        <v>1.3716784576630567E-2</v>
      </c>
      <c r="AK3414" s="43" t="e">
        <f>_xll.qlIndexFixing($AA$6,$AE3414,TRUE,trigger)</f>
        <v>#NUM!</v>
      </c>
      <c r="AL3414" s="45" t="e">
        <f t="shared" si="69"/>
        <v>#NUM!</v>
      </c>
    </row>
    <row r="3415" spans="30:38" x14ac:dyDescent="0.2">
      <c r="AD3415" s="122" t="s">
        <v>88</v>
      </c>
      <c r="AE3415" s="40">
        <f>_xll.qlInterestRateIndexFixingDate($AA$21,AF3415)</f>
        <v>63349</v>
      </c>
      <c r="AF3415" s="40">
        <f>_xll.qlCalendarAdvance(calendar,$AF3414,AD3415,,,trigger)</f>
        <v>63353</v>
      </c>
      <c r="AG3415" s="40">
        <f>_xll.qlInterestRateIndexMaturity($AA$21,AF3415,)</f>
        <v>63445</v>
      </c>
      <c r="AH3415" s="43" t="e">
        <f>_xll.qlTenorBasisValue(TenorBasis3M,AF3415,_xll.ohTrigger(trigger,$AA$36))</f>
        <v>#NUM!</v>
      </c>
      <c r="AI3415" s="90" t="e">
        <f>_xll.qlTenorBasisForwardRate(TenorBasis3M,AF3415,_xll.ohTrigger(trigger,$AA$36))</f>
        <v>#NUM!</v>
      </c>
      <c r="AJ3415" s="90">
        <f>_xll.qlIndexFixing($AA$21,$AE3415,TRUE,_xll.ohTrigger(trigger))</f>
        <v>1.3718319345505164E-2</v>
      </c>
      <c r="AK3415" s="43" t="e">
        <f>_xll.qlIndexFixing($AA$6,$AE3415,TRUE,trigger)</f>
        <v>#NUM!</v>
      </c>
      <c r="AL3415" s="45" t="e">
        <f t="shared" si="69"/>
        <v>#NUM!</v>
      </c>
    </row>
    <row r="3416" spans="30:38" x14ac:dyDescent="0.2">
      <c r="AD3416" s="122" t="s">
        <v>88</v>
      </c>
      <c r="AE3416" s="40">
        <f>_xll.qlInterestRateIndexFixingDate($AA$21,AF3416)</f>
        <v>63356</v>
      </c>
      <c r="AF3416" s="40">
        <f>_xll.qlCalendarAdvance(calendar,$AF3415,AD3416,,,trigger)</f>
        <v>63360</v>
      </c>
      <c r="AG3416" s="40">
        <f>_xll.qlInterestRateIndexMaturity($AA$21,AF3416,)</f>
        <v>63452</v>
      </c>
      <c r="AH3416" s="43" t="e">
        <f>_xll.qlTenorBasisValue(TenorBasis3M,AF3416,_xll.ohTrigger(trigger,$AA$36))</f>
        <v>#NUM!</v>
      </c>
      <c r="AI3416" s="90" t="e">
        <f>_xll.qlTenorBasisForwardRate(TenorBasis3M,AF3416,_xll.ohTrigger(trigger,$AA$36))</f>
        <v>#NUM!</v>
      </c>
      <c r="AJ3416" s="90">
        <f>_xll.qlIndexFixing($AA$21,$AE3416,TRUE,_xll.ohTrigger(trigger))</f>
        <v>1.3719840660517391E-2</v>
      </c>
      <c r="AK3416" s="43" t="e">
        <f>_xll.qlIndexFixing($AA$6,$AE3416,TRUE,trigger)</f>
        <v>#NUM!</v>
      </c>
      <c r="AL3416" s="45" t="e">
        <f t="shared" si="69"/>
        <v>#NUM!</v>
      </c>
    </row>
    <row r="3417" spans="30:38" x14ac:dyDescent="0.2">
      <c r="AD3417" s="122" t="s">
        <v>88</v>
      </c>
      <c r="AE3417" s="40">
        <f>_xll.qlInterestRateIndexFixingDate($AA$21,AF3417)</f>
        <v>63363</v>
      </c>
      <c r="AF3417" s="40">
        <f>_xll.qlCalendarAdvance(calendar,$AF3416,AD3417,,,trigger)</f>
        <v>63367</v>
      </c>
      <c r="AG3417" s="40">
        <f>_xll.qlInterestRateIndexMaturity($AA$21,AF3417,)</f>
        <v>63459</v>
      </c>
      <c r="AH3417" s="43" t="e">
        <f>_xll.qlTenorBasisValue(TenorBasis3M,AF3417,_xll.ohTrigger(trigger,$AA$36))</f>
        <v>#NUM!</v>
      </c>
      <c r="AI3417" s="90" t="e">
        <f>_xll.qlTenorBasisForwardRate(TenorBasis3M,AF3417,_xll.ohTrigger(trigger,$AA$36))</f>
        <v>#NUM!</v>
      </c>
      <c r="AJ3417" s="90">
        <f>_xll.qlIndexFixing($AA$21,$AE3417,TRUE,_xll.ohTrigger(trigger))</f>
        <v>1.3721348521650736E-2</v>
      </c>
      <c r="AK3417" s="43" t="e">
        <f>_xll.qlIndexFixing($AA$6,$AE3417,TRUE,trigger)</f>
        <v>#NUM!</v>
      </c>
      <c r="AL3417" s="45" t="e">
        <f t="shared" si="69"/>
        <v>#NUM!</v>
      </c>
    </row>
    <row r="3418" spans="30:38" x14ac:dyDescent="0.2">
      <c r="AD3418" s="122" t="s">
        <v>88</v>
      </c>
      <c r="AE3418" s="40">
        <f>_xll.qlInterestRateIndexFixingDate($AA$21,AF3418)</f>
        <v>63370</v>
      </c>
      <c r="AF3418" s="40">
        <f>_xll.qlCalendarAdvance(calendar,$AF3417,AD3418,,,trigger)</f>
        <v>63374</v>
      </c>
      <c r="AG3418" s="40">
        <f>_xll.qlInterestRateIndexMaturity($AA$21,AF3418,)</f>
        <v>63466</v>
      </c>
      <c r="AH3418" s="43" t="e">
        <f>_xll.qlTenorBasisValue(TenorBasis3M,AF3418,_xll.ohTrigger(trigger,$AA$36))</f>
        <v>#NUM!</v>
      </c>
      <c r="AI3418" s="90" t="e">
        <f>_xll.qlTenorBasisForwardRate(TenorBasis3M,AF3418,_xll.ohTrigger(trigger,$AA$36))</f>
        <v>#NUM!</v>
      </c>
      <c r="AJ3418" s="90">
        <f>_xll.qlIndexFixing($AA$21,$AE3418,TRUE,_xll.ohTrigger(trigger))</f>
        <v>1.3722842928890431E-2</v>
      </c>
      <c r="AK3418" s="43" t="e">
        <f>_xll.qlIndexFixing($AA$6,$AE3418,TRUE,trigger)</f>
        <v>#NUM!</v>
      </c>
      <c r="AL3418" s="45" t="e">
        <f t="shared" si="69"/>
        <v>#NUM!</v>
      </c>
    </row>
    <row r="3419" spans="30:38" x14ac:dyDescent="0.2">
      <c r="AD3419" s="122" t="s">
        <v>88</v>
      </c>
      <c r="AE3419" s="40">
        <f>_xll.qlInterestRateIndexFixingDate($AA$21,AF3419)</f>
        <v>63377</v>
      </c>
      <c r="AF3419" s="40">
        <f>_xll.qlCalendarAdvance(calendar,$AF3418,AD3419,,,trigger)</f>
        <v>63381</v>
      </c>
      <c r="AG3419" s="40">
        <f>_xll.qlInterestRateIndexMaturity($AA$21,AF3419,)</f>
        <v>63473</v>
      </c>
      <c r="AH3419" s="43" t="e">
        <f>_xll.qlTenorBasisValue(TenorBasis3M,AF3419,_xll.ohTrigger(trigger,$AA$36))</f>
        <v>#NUM!</v>
      </c>
      <c r="AI3419" s="90" t="e">
        <f>_xll.qlTenorBasisForwardRate(TenorBasis3M,AF3419,_xll.ohTrigger(trigger,$AA$36))</f>
        <v>#NUM!</v>
      </c>
      <c r="AJ3419" s="90">
        <f>_xll.qlIndexFixing($AA$21,$AE3419,TRUE,_xll.ohTrigger(trigger))</f>
        <v>1.3724323882220833E-2</v>
      </c>
      <c r="AK3419" s="43" t="e">
        <f>_xll.qlIndexFixing($AA$6,$AE3419,TRUE,trigger)</f>
        <v>#NUM!</v>
      </c>
      <c r="AL3419" s="45" t="e">
        <f t="shared" si="69"/>
        <v>#NUM!</v>
      </c>
    </row>
    <row r="3420" spans="30:38" x14ac:dyDescent="0.2">
      <c r="AD3420" s="122" t="s">
        <v>88</v>
      </c>
      <c r="AE3420" s="40">
        <f>_xll.qlInterestRateIndexFixingDate($AA$21,AF3420)</f>
        <v>63384</v>
      </c>
      <c r="AF3420" s="40">
        <f>_xll.qlCalendarAdvance(calendar,$AF3419,AD3420,,,trigger)</f>
        <v>63388</v>
      </c>
      <c r="AG3420" s="40">
        <f>_xll.qlInterestRateIndexMaturity($AA$21,AF3420,)</f>
        <v>63480</v>
      </c>
      <c r="AH3420" s="43" t="e">
        <f>_xll.qlTenorBasisValue(TenorBasis3M,AF3420,_xll.ohTrigger(trigger,$AA$36))</f>
        <v>#NUM!</v>
      </c>
      <c r="AI3420" s="90" t="e">
        <f>_xll.qlTenorBasisForwardRate(TenorBasis3M,AF3420,_xll.ohTrigger(trigger,$AA$36))</f>
        <v>#NUM!</v>
      </c>
      <c r="AJ3420" s="90">
        <f>_xll.qlIndexFixing($AA$21,$AE3420,TRUE,_xll.ohTrigger(trigger))</f>
        <v>1.3725791381626306E-2</v>
      </c>
      <c r="AK3420" s="43" t="e">
        <f>_xll.qlIndexFixing($AA$6,$AE3420,TRUE,trigger)</f>
        <v>#NUM!</v>
      </c>
      <c r="AL3420" s="45" t="e">
        <f t="shared" si="69"/>
        <v>#NUM!</v>
      </c>
    </row>
    <row r="3421" spans="30:38" x14ac:dyDescent="0.2">
      <c r="AD3421" s="122" t="s">
        <v>88</v>
      </c>
      <c r="AE3421" s="40">
        <f>_xll.qlInterestRateIndexFixingDate($AA$21,AF3421)</f>
        <v>63391</v>
      </c>
      <c r="AF3421" s="40">
        <f>_xll.qlCalendarAdvance(calendar,$AF3420,AD3421,,,trigger)</f>
        <v>63395</v>
      </c>
      <c r="AG3421" s="40">
        <f>_xll.qlInterestRateIndexMaturity($AA$21,AF3421,)</f>
        <v>63487</v>
      </c>
      <c r="AH3421" s="43" t="e">
        <f>_xll.qlTenorBasisValue(TenorBasis3M,AF3421,_xll.ohTrigger(trigger,$AA$36))</f>
        <v>#NUM!</v>
      </c>
      <c r="AI3421" s="90" t="e">
        <f>_xll.qlTenorBasisForwardRate(TenorBasis3M,AF3421,_xll.ohTrigger(trigger,$AA$36))</f>
        <v>#NUM!</v>
      </c>
      <c r="AJ3421" s="90">
        <f>_xll.qlIndexFixing($AA$21,$AE3421,TRUE,_xll.ohTrigger(trigger))</f>
        <v>1.3727245427092945E-2</v>
      </c>
      <c r="AK3421" s="43" t="e">
        <f>_xll.qlIndexFixing($AA$6,$AE3421,TRUE,trigger)</f>
        <v>#NUM!</v>
      </c>
      <c r="AL3421" s="45" t="e">
        <f t="shared" si="69"/>
        <v>#NUM!</v>
      </c>
    </row>
    <row r="3422" spans="30:38" x14ac:dyDescent="0.2">
      <c r="AD3422" s="122" t="s">
        <v>88</v>
      </c>
      <c r="AE3422" s="40">
        <f>_xll.qlInterestRateIndexFixingDate($AA$21,AF3422)</f>
        <v>63398</v>
      </c>
      <c r="AF3422" s="40">
        <f>_xll.qlCalendarAdvance(calendar,$AF3421,AD3422,,,trigger)</f>
        <v>63402</v>
      </c>
      <c r="AG3422" s="40">
        <f>_xll.qlInterestRateIndexMaturity($AA$21,AF3422,)</f>
        <v>63494</v>
      </c>
      <c r="AH3422" s="43" t="e">
        <f>_xll.qlTenorBasisValue(TenorBasis3M,AF3422,_xll.ohTrigger(trigger,$AA$36))</f>
        <v>#NUM!</v>
      </c>
      <c r="AI3422" s="90" t="e">
        <f>_xll.qlTenorBasisForwardRate(TenorBasis3M,AF3422,_xll.ohTrigger(trigger,$AA$36))</f>
        <v>#NUM!</v>
      </c>
      <c r="AJ3422" s="90">
        <f>_xll.qlIndexFixing($AA$21,$AE3422,TRUE,_xll.ohTrigger(trigger))</f>
        <v>1.3728686018605113E-2</v>
      </c>
      <c r="AK3422" s="43" t="e">
        <f>_xll.qlIndexFixing($AA$6,$AE3422,TRUE,trigger)</f>
        <v>#NUM!</v>
      </c>
      <c r="AL3422" s="45" t="e">
        <f t="shared" si="69"/>
        <v>#NUM!</v>
      </c>
    </row>
    <row r="3423" spans="30:38" x14ac:dyDescent="0.2">
      <c r="AD3423" s="122" t="s">
        <v>88</v>
      </c>
      <c r="AE3423" s="40">
        <f>_xll.qlInterestRateIndexFixingDate($AA$21,AF3423)</f>
        <v>63405</v>
      </c>
      <c r="AF3423" s="40">
        <f>_xll.qlCalendarAdvance(calendar,$AF3422,AD3423,,,trigger)</f>
        <v>63409</v>
      </c>
      <c r="AG3423" s="40">
        <f>_xll.qlInterestRateIndexMaturity($AA$21,AF3423,)</f>
        <v>63501</v>
      </c>
      <c r="AH3423" s="43" t="e">
        <f>_xll.qlTenorBasisValue(TenorBasis3M,AF3423,_xll.ohTrigger(trigger,$AA$36))</f>
        <v>#NUM!</v>
      </c>
      <c r="AI3423" s="90" t="e">
        <f>_xll.qlTenorBasisForwardRate(TenorBasis3M,AF3423,_xll.ohTrigger(trigger,$AA$36))</f>
        <v>#NUM!</v>
      </c>
      <c r="AJ3423" s="90">
        <f>_xll.qlIndexFixing($AA$21,$AE3423,TRUE,_xll.ohTrigger(trigger))</f>
        <v>1.3730113156148038E-2</v>
      </c>
      <c r="AK3423" s="43" t="e">
        <f>_xll.qlIndexFixing($AA$6,$AE3423,TRUE,trigger)</f>
        <v>#NUM!</v>
      </c>
      <c r="AL3423" s="45" t="e">
        <f t="shared" si="69"/>
        <v>#NUM!</v>
      </c>
    </row>
    <row r="3424" spans="30:38" x14ac:dyDescent="0.2">
      <c r="AD3424" s="122" t="s">
        <v>88</v>
      </c>
      <c r="AE3424" s="40">
        <f>_xll.qlInterestRateIndexFixingDate($AA$21,AF3424)</f>
        <v>63412</v>
      </c>
      <c r="AF3424" s="40">
        <f>_xll.qlCalendarAdvance(calendar,$AF3423,AD3424,,,trigger)</f>
        <v>63416</v>
      </c>
      <c r="AG3424" s="40">
        <f>_xll.qlInterestRateIndexMaturity($AA$21,AF3424,)</f>
        <v>63508</v>
      </c>
      <c r="AH3424" s="43" t="e">
        <f>_xll.qlTenorBasisValue(TenorBasis3M,AF3424,_xll.ohTrigger(trigger,$AA$36))</f>
        <v>#NUM!</v>
      </c>
      <c r="AI3424" s="90" t="e">
        <f>_xll.qlTenorBasisForwardRate(TenorBasis3M,AF3424,_xll.ohTrigger(trigger,$AA$36))</f>
        <v>#NUM!</v>
      </c>
      <c r="AJ3424" s="90">
        <f>_xll.qlIndexFixing($AA$21,$AE3424,TRUE,_xll.ohTrigger(trigger))</f>
        <v>1.373152683970608E-2</v>
      </c>
      <c r="AK3424" s="43" t="e">
        <f>_xll.qlIndexFixing($AA$6,$AE3424,TRUE,trigger)</f>
        <v>#NUM!</v>
      </c>
      <c r="AL3424" s="45" t="e">
        <f t="shared" si="69"/>
        <v>#NUM!</v>
      </c>
    </row>
    <row r="3425" spans="30:38" x14ac:dyDescent="0.2">
      <c r="AD3425" s="122" t="s">
        <v>88</v>
      </c>
      <c r="AE3425" s="40">
        <f>_xll.qlInterestRateIndexFixingDate($AA$21,AF3425)</f>
        <v>63419</v>
      </c>
      <c r="AF3425" s="40">
        <f>_xll.qlCalendarAdvance(calendar,$AF3424,AD3425,,,trigger)</f>
        <v>63423</v>
      </c>
      <c r="AG3425" s="40">
        <f>_xll.qlInterestRateIndexMaturity($AA$21,AF3425,)</f>
        <v>63515</v>
      </c>
      <c r="AH3425" s="43" t="e">
        <f>_xll.qlTenorBasisValue(TenorBasis3M,AF3425,_xll.ohTrigger(trigger,$AA$36))</f>
        <v>#NUM!</v>
      </c>
      <c r="AI3425" s="90" t="e">
        <f>_xll.qlTenorBasisForwardRate(TenorBasis3M,AF3425,_xll.ohTrigger(trigger,$AA$36))</f>
        <v>#NUM!</v>
      </c>
      <c r="AJ3425" s="90">
        <f>_xll.qlIndexFixing($AA$21,$AE3425,TRUE,_xll.ohTrigger(trigger))</f>
        <v>1.3732927069266206E-2</v>
      </c>
      <c r="AK3425" s="43" t="e">
        <f>_xll.qlIndexFixing($AA$6,$AE3425,TRUE,trigger)</f>
        <v>#NUM!</v>
      </c>
      <c r="AL3425" s="45" t="e">
        <f t="shared" si="69"/>
        <v>#NUM!</v>
      </c>
    </row>
    <row r="3426" spans="30:38" x14ac:dyDescent="0.2">
      <c r="AD3426" s="122" t="s">
        <v>88</v>
      </c>
      <c r="AE3426" s="40">
        <f>_xll.qlInterestRateIndexFixingDate($AA$21,AF3426)</f>
        <v>63426</v>
      </c>
      <c r="AF3426" s="40">
        <f>_xll.qlCalendarAdvance(calendar,$AF3425,AD3426,,,trigger)</f>
        <v>63430</v>
      </c>
      <c r="AG3426" s="40">
        <f>_xll.qlInterestRateIndexMaturity($AA$21,AF3426,)</f>
        <v>63522</v>
      </c>
      <c r="AH3426" s="43" t="e">
        <f>_xll.qlTenorBasisValue(TenorBasis3M,AF3426,_xll.ohTrigger(trigger,$AA$36))</f>
        <v>#NUM!</v>
      </c>
      <c r="AI3426" s="90" t="e">
        <f>_xll.qlTenorBasisForwardRate(TenorBasis3M,AF3426,_xll.ohTrigger(trigger,$AA$36))</f>
        <v>#NUM!</v>
      </c>
      <c r="AJ3426" s="90">
        <f>_xll.qlIndexFixing($AA$21,$AE3426,TRUE,_xll.ohTrigger(trigger))</f>
        <v>1.3734313844813646E-2</v>
      </c>
      <c r="AK3426" s="43" t="e">
        <f>_xll.qlIndexFixing($AA$6,$AE3426,TRUE,trigger)</f>
        <v>#NUM!</v>
      </c>
      <c r="AL3426" s="45" t="e">
        <f t="shared" si="69"/>
        <v>#NUM!</v>
      </c>
    </row>
    <row r="3427" spans="30:38" x14ac:dyDescent="0.2">
      <c r="AD3427" s="122" t="s">
        <v>88</v>
      </c>
      <c r="AE3427" s="40">
        <f>_xll.qlInterestRateIndexFixingDate($AA$21,AF3427)</f>
        <v>63433</v>
      </c>
      <c r="AF3427" s="40">
        <f>_xll.qlCalendarAdvance(calendar,$AF3426,AD3427,,,trigger)</f>
        <v>63437</v>
      </c>
      <c r="AG3427" s="40">
        <f>_xll.qlInterestRateIndexMaturity($AA$21,AF3427,)</f>
        <v>63528</v>
      </c>
      <c r="AH3427" s="43" t="e">
        <f>_xll.qlTenorBasisValue(TenorBasis3M,AF3427,_xll.ohTrigger(trigger,$AA$36))</f>
        <v>#NUM!</v>
      </c>
      <c r="AI3427" s="90" t="e">
        <f>_xll.qlTenorBasisForwardRate(TenorBasis3M,AF3427,_xll.ohTrigger(trigger,$AA$36))</f>
        <v>#NUM!</v>
      </c>
      <c r="AJ3427" s="90">
        <f>_xll.qlIndexFixing($AA$21,$AE3427,TRUE,_xll.ohTrigger(trigger))</f>
        <v>1.3735329884419922E-2</v>
      </c>
      <c r="AK3427" s="43" t="e">
        <f>_xll.qlIndexFixing($AA$6,$AE3427,TRUE,trigger)</f>
        <v>#NUM!</v>
      </c>
      <c r="AL3427" s="45" t="e">
        <f t="shared" si="69"/>
        <v>#NUM!</v>
      </c>
    </row>
    <row r="3428" spans="30:38" x14ac:dyDescent="0.2">
      <c r="AD3428" s="122" t="s">
        <v>88</v>
      </c>
      <c r="AE3428" s="40">
        <f>_xll.qlInterestRateIndexFixingDate($AA$21,AF3428)</f>
        <v>63440</v>
      </c>
      <c r="AF3428" s="40">
        <f>_xll.qlCalendarAdvance(calendar,$AF3427,AD3428,,,trigger)</f>
        <v>63444</v>
      </c>
      <c r="AG3428" s="40">
        <f>_xll.qlInterestRateIndexMaturity($AA$21,AF3428,)</f>
        <v>63535</v>
      </c>
      <c r="AH3428" s="43" t="e">
        <f>_xll.qlTenorBasisValue(TenorBasis3M,AF3428,_xll.ohTrigger(trigger,$AA$36))</f>
        <v>#NUM!</v>
      </c>
      <c r="AI3428" s="90" t="e">
        <f>_xll.qlTenorBasisForwardRate(TenorBasis3M,AF3428,_xll.ohTrigger(trigger,$AA$36))</f>
        <v>#NUM!</v>
      </c>
      <c r="AJ3428" s="90">
        <f>_xll.qlIndexFixing($AA$21,$AE3428,TRUE,_xll.ohTrigger(trigger))</f>
        <v>1.3736690661071721E-2</v>
      </c>
      <c r="AK3428" s="43" t="e">
        <f>_xll.qlIndexFixing($AA$6,$AE3428,TRUE,trigger)</f>
        <v>#NUM!</v>
      </c>
      <c r="AL3428" s="45" t="e">
        <f t="shared" si="69"/>
        <v>#NUM!</v>
      </c>
    </row>
    <row r="3429" spans="30:38" x14ac:dyDescent="0.2">
      <c r="AD3429" s="122" t="s">
        <v>88</v>
      </c>
      <c r="AE3429" s="40">
        <f>_xll.qlInterestRateIndexFixingDate($AA$21,AF3429)</f>
        <v>63447</v>
      </c>
      <c r="AF3429" s="40">
        <f>_xll.qlCalendarAdvance(calendar,$AF3428,AD3429,,,trigger)</f>
        <v>63451</v>
      </c>
      <c r="AG3429" s="40">
        <f>_xll.qlInterestRateIndexMaturity($AA$21,AF3429,)</f>
        <v>63542</v>
      </c>
      <c r="AH3429" s="43" t="e">
        <f>_xll.qlTenorBasisValue(TenorBasis3M,AF3429,_xll.ohTrigger(trigger,$AA$36))</f>
        <v>#NUM!</v>
      </c>
      <c r="AI3429" s="90" t="e">
        <f>_xll.qlTenorBasisForwardRate(TenorBasis3M,AF3429,_xll.ohTrigger(trigger,$AA$36))</f>
        <v>#NUM!</v>
      </c>
      <c r="AJ3429" s="90">
        <f>_xll.qlIndexFixing($AA$21,$AE3429,TRUE,_xll.ohTrigger(trigger))</f>
        <v>1.3738037984175794E-2</v>
      </c>
      <c r="AK3429" s="43" t="e">
        <f>_xll.qlIndexFixing($AA$6,$AE3429,TRUE,trigger)</f>
        <v>#NUM!</v>
      </c>
      <c r="AL3429" s="45" t="e">
        <f t="shared" si="69"/>
        <v>#NUM!</v>
      </c>
    </row>
    <row r="3430" spans="30:38" x14ac:dyDescent="0.2">
      <c r="AD3430" s="122" t="s">
        <v>88</v>
      </c>
      <c r="AE3430" s="40">
        <f>_xll.qlInterestRateIndexFixingDate($AA$21,AF3430)</f>
        <v>63454</v>
      </c>
      <c r="AF3430" s="40">
        <f>_xll.qlCalendarAdvance(calendar,$AF3429,AD3430,,,trigger)</f>
        <v>63458</v>
      </c>
      <c r="AG3430" s="40">
        <f>_xll.qlInterestRateIndexMaturity($AA$21,AF3430,)</f>
        <v>63550</v>
      </c>
      <c r="AH3430" s="43" t="e">
        <f>_xll.qlTenorBasisValue(TenorBasis3M,AF3430,_xll.ohTrigger(trigger,$AA$36))</f>
        <v>#NUM!</v>
      </c>
      <c r="AI3430" s="90" t="e">
        <f>_xll.qlTenorBasisForwardRate(TenorBasis3M,AF3430,_xll.ohTrigger(trigger,$AA$36))</f>
        <v>#NUM!</v>
      </c>
      <c r="AJ3430" s="90">
        <f>_xll.qlIndexFixing($AA$21,$AE3430,TRUE,_xll.ohTrigger(trigger))</f>
        <v>1.3739726406588942E-2</v>
      </c>
      <c r="AK3430" s="43" t="e">
        <f>_xll.qlIndexFixing($AA$6,$AE3430,TRUE,trigger)</f>
        <v>#NUM!</v>
      </c>
      <c r="AL3430" s="45" t="e">
        <f t="shared" si="69"/>
        <v>#NUM!</v>
      </c>
    </row>
    <row r="3431" spans="30:38" x14ac:dyDescent="0.2">
      <c r="AD3431" s="122" t="s">
        <v>88</v>
      </c>
      <c r="AE3431" s="40">
        <f>_xll.qlInterestRateIndexFixingDate($AA$21,AF3431)</f>
        <v>63461</v>
      </c>
      <c r="AF3431" s="40">
        <f>_xll.qlCalendarAdvance(calendar,$AF3430,AD3431,,,trigger)</f>
        <v>63465</v>
      </c>
      <c r="AG3431" s="40">
        <f>_xll.qlInterestRateIndexMaturity($AA$21,AF3431,)</f>
        <v>63557</v>
      </c>
      <c r="AH3431" s="43" t="e">
        <f>_xll.qlTenorBasisValue(TenorBasis3M,AF3431,_xll.ohTrigger(trigger,$AA$36))</f>
        <v>#NUM!</v>
      </c>
      <c r="AI3431" s="90" t="e">
        <f>_xll.qlTenorBasisForwardRate(TenorBasis3M,AF3431,_xll.ohTrigger(trigger,$AA$36))</f>
        <v>#NUM!</v>
      </c>
      <c r="AJ3431" s="90">
        <f>_xll.qlIndexFixing($AA$21,$AE3431,TRUE,_xll.ohTrigger(trigger))</f>
        <v>1.3741045911860945E-2</v>
      </c>
      <c r="AK3431" s="43" t="e">
        <f>_xll.qlIndexFixing($AA$6,$AE3431,TRUE,trigger)</f>
        <v>#NUM!</v>
      </c>
      <c r="AL3431" s="45" t="e">
        <f t="shared" si="69"/>
        <v>#NUM!</v>
      </c>
    </row>
    <row r="3432" spans="30:38" x14ac:dyDescent="0.2">
      <c r="AD3432" s="122" t="s">
        <v>88</v>
      </c>
      <c r="AE3432" s="40">
        <f>_xll.qlInterestRateIndexFixingDate($AA$21,AF3432)</f>
        <v>63468</v>
      </c>
      <c r="AF3432" s="40">
        <f>_xll.qlCalendarAdvance(calendar,$AF3431,AD3432,,,trigger)</f>
        <v>63472</v>
      </c>
      <c r="AG3432" s="40">
        <f>_xll.qlInterestRateIndexMaturity($AA$21,AF3432,)</f>
        <v>63564</v>
      </c>
      <c r="AH3432" s="43" t="e">
        <f>_xll.qlTenorBasisValue(TenorBasis3M,AF3432,_xll.ohTrigger(trigger,$AA$36))</f>
        <v>#NUM!</v>
      </c>
      <c r="AI3432" s="90" t="e">
        <f>_xll.qlTenorBasisForwardRate(TenorBasis3M,AF3432,_xll.ohTrigger(trigger,$AA$36))</f>
        <v>#NUM!</v>
      </c>
      <c r="AJ3432" s="90">
        <f>_xll.qlIndexFixing($AA$21,$AE3432,TRUE,_xll.ohTrigger(trigger))</f>
        <v>1.374235196303685E-2</v>
      </c>
      <c r="AK3432" s="43" t="e">
        <f>_xll.qlIndexFixing($AA$6,$AE3432,TRUE,trigger)</f>
        <v>#NUM!</v>
      </c>
      <c r="AL3432" s="45" t="e">
        <f t="shared" si="69"/>
        <v>#NUM!</v>
      </c>
    </row>
    <row r="3433" spans="30:38" x14ac:dyDescent="0.2">
      <c r="AD3433" s="122" t="s">
        <v>88</v>
      </c>
      <c r="AE3433" s="40">
        <f>_xll.qlInterestRateIndexFixingDate($AA$21,AF3433)</f>
        <v>63475</v>
      </c>
      <c r="AF3433" s="40">
        <f>_xll.qlCalendarAdvance(calendar,$AF3432,AD3433,,,trigger)</f>
        <v>63479</v>
      </c>
      <c r="AG3433" s="40">
        <f>_xll.qlInterestRateIndexMaturity($AA$21,AF3433,)</f>
        <v>63571</v>
      </c>
      <c r="AH3433" s="43" t="e">
        <f>_xll.qlTenorBasisValue(TenorBasis3M,AF3433,_xll.ohTrigger(trigger,$AA$36))</f>
        <v>#NUM!</v>
      </c>
      <c r="AI3433" s="90" t="e">
        <f>_xll.qlTenorBasisForwardRate(TenorBasis3M,AF3433,_xll.ohTrigger(trigger,$AA$36))</f>
        <v>#NUM!</v>
      </c>
      <c r="AJ3433" s="90">
        <f>_xll.qlIndexFixing($AA$21,$AE3433,TRUE,_xll.ohTrigger(trigger))</f>
        <v>1.3743644560102755E-2</v>
      </c>
      <c r="AK3433" s="43" t="e">
        <f>_xll.qlIndexFixing($AA$6,$AE3433,TRUE,trigger)</f>
        <v>#NUM!</v>
      </c>
      <c r="AL3433" s="45" t="e">
        <f t="shared" si="69"/>
        <v>#NUM!</v>
      </c>
    </row>
    <row r="3434" spans="30:38" x14ac:dyDescent="0.2">
      <c r="AD3434" s="122" t="s">
        <v>88</v>
      </c>
      <c r="AE3434" s="40">
        <f>_xll.qlInterestRateIndexFixingDate($AA$21,AF3434)</f>
        <v>63482</v>
      </c>
      <c r="AF3434" s="40">
        <f>_xll.qlCalendarAdvance(calendar,$AF3433,AD3434,,,trigger)</f>
        <v>63486</v>
      </c>
      <c r="AG3434" s="40">
        <f>_xll.qlInterestRateIndexMaturity($AA$21,AF3434,)</f>
        <v>63578</v>
      </c>
      <c r="AH3434" s="43" t="e">
        <f>_xll.qlTenorBasisValue(TenorBasis3M,AF3434,_xll.ohTrigger(trigger,$AA$36))</f>
        <v>#NUM!</v>
      </c>
      <c r="AI3434" s="90" t="e">
        <f>_xll.qlTenorBasisForwardRate(TenorBasis3M,AF3434,_xll.ohTrigger(trigger,$AA$36))</f>
        <v>#NUM!</v>
      </c>
      <c r="AJ3434" s="90">
        <f>_xll.qlIndexFixing($AA$21,$AE3434,TRUE,_xll.ohTrigger(trigger))</f>
        <v>1.3744923703043888E-2</v>
      </c>
      <c r="AK3434" s="43" t="e">
        <f>_xll.qlIndexFixing($AA$6,$AE3434,TRUE,trigger)</f>
        <v>#NUM!</v>
      </c>
      <c r="AL3434" s="45" t="e">
        <f t="shared" si="69"/>
        <v>#NUM!</v>
      </c>
    </row>
    <row r="3435" spans="30:38" x14ac:dyDescent="0.2">
      <c r="AD3435" s="122" t="s">
        <v>88</v>
      </c>
      <c r="AE3435" s="40">
        <f>_xll.qlInterestRateIndexFixingDate($AA$21,AF3435)</f>
        <v>63489</v>
      </c>
      <c r="AF3435" s="40">
        <f>_xll.qlCalendarAdvance(calendar,$AF3434,AD3435,,,trigger)</f>
        <v>63493</v>
      </c>
      <c r="AG3435" s="40">
        <f>_xll.qlInterestRateIndexMaturity($AA$21,AF3435,)</f>
        <v>63585</v>
      </c>
      <c r="AH3435" s="43" t="e">
        <f>_xll.qlTenorBasisValue(TenorBasis3M,AF3435,_xll.ohTrigger(trigger,$AA$36))</f>
        <v>#NUM!</v>
      </c>
      <c r="AI3435" s="90" t="e">
        <f>_xll.qlTenorBasisForwardRate(TenorBasis3M,AF3435,_xll.ohTrigger(trigger,$AA$36))</f>
        <v>#NUM!</v>
      </c>
      <c r="AJ3435" s="90">
        <f>_xll.qlIndexFixing($AA$21,$AE3435,TRUE,_xll.ohTrigger(trigger))</f>
        <v>1.3746189391850693E-2</v>
      </c>
      <c r="AK3435" s="43" t="e">
        <f>_xll.qlIndexFixing($AA$6,$AE3435,TRUE,trigger)</f>
        <v>#NUM!</v>
      </c>
      <c r="AL3435" s="45" t="e">
        <f t="shared" si="69"/>
        <v>#NUM!</v>
      </c>
    </row>
    <row r="3436" spans="30:38" x14ac:dyDescent="0.2">
      <c r="AD3436" s="122" t="s">
        <v>88</v>
      </c>
      <c r="AE3436" s="40">
        <f>_xll.qlInterestRateIndexFixingDate($AA$21,AF3436)</f>
        <v>63496</v>
      </c>
      <c r="AF3436" s="40">
        <f>_xll.qlCalendarAdvance(calendar,$AF3435,AD3436,,,trigger)</f>
        <v>63500</v>
      </c>
      <c r="AG3436" s="40">
        <f>_xll.qlInterestRateIndexMaturity($AA$21,AF3436,)</f>
        <v>63592</v>
      </c>
      <c r="AH3436" s="43" t="e">
        <f>_xll.qlTenorBasisValue(TenorBasis3M,AF3436,_xll.ohTrigger(trigger,$AA$36))</f>
        <v>#NUM!</v>
      </c>
      <c r="AI3436" s="90" t="e">
        <f>_xll.qlTenorBasisForwardRate(TenorBasis3M,AF3436,_xll.ohTrigger(trigger,$AA$36))</f>
        <v>#NUM!</v>
      </c>
      <c r="AJ3436" s="90">
        <f>_xll.qlIndexFixing($AA$21,$AE3436,TRUE,_xll.ohTrigger(trigger))</f>
        <v>1.3747441626507531E-2</v>
      </c>
      <c r="AK3436" s="43" t="e">
        <f>_xll.qlIndexFixing($AA$6,$AE3436,TRUE,trigger)</f>
        <v>#NUM!</v>
      </c>
      <c r="AL3436" s="45" t="e">
        <f t="shared" si="69"/>
        <v>#NUM!</v>
      </c>
    </row>
    <row r="3437" spans="30:38" x14ac:dyDescent="0.2">
      <c r="AD3437" s="122" t="s">
        <v>88</v>
      </c>
      <c r="AE3437" s="40">
        <f>_xll.qlInterestRateIndexFixingDate($AA$21,AF3437)</f>
        <v>63503</v>
      </c>
      <c r="AF3437" s="40">
        <f>_xll.qlCalendarAdvance(calendar,$AF3436,AD3437,,,trigger)</f>
        <v>63507</v>
      </c>
      <c r="AG3437" s="40">
        <f>_xll.qlInterestRateIndexMaturity($AA$21,AF3437,)</f>
        <v>63599</v>
      </c>
      <c r="AH3437" s="43" t="e">
        <f>_xll.qlTenorBasisValue(TenorBasis3M,AF3437,_xll.ohTrigger(trigger,$AA$36))</f>
        <v>#NUM!</v>
      </c>
      <c r="AI3437" s="90" t="e">
        <f>_xll.qlTenorBasisForwardRate(TenorBasis3M,AF3437,_xll.ohTrigger(trigger,$AA$36))</f>
        <v>#NUM!</v>
      </c>
      <c r="AJ3437" s="90">
        <f>_xll.qlIndexFixing($AA$21,$AE3437,TRUE,_xll.ohTrigger(trigger))</f>
        <v>1.3748680407002237E-2</v>
      </c>
      <c r="AK3437" s="43" t="e">
        <f>_xll.qlIndexFixing($AA$6,$AE3437,TRUE,trigger)</f>
        <v>#NUM!</v>
      </c>
      <c r="AL3437" s="45" t="e">
        <f t="shared" si="69"/>
        <v>#NUM!</v>
      </c>
    </row>
    <row r="3438" spans="30:38" x14ac:dyDescent="0.2">
      <c r="AD3438" s="122" t="s">
        <v>88</v>
      </c>
      <c r="AE3438" s="40">
        <f>_xll.qlInterestRateIndexFixingDate($AA$21,AF3438)</f>
        <v>63510</v>
      </c>
      <c r="AF3438" s="40">
        <f>_xll.qlCalendarAdvance(calendar,$AF3437,AD3438,,,trigger)</f>
        <v>63514</v>
      </c>
      <c r="AG3438" s="40">
        <f>_xll.qlInterestRateIndexMaturity($AA$21,AF3438,)</f>
        <v>63606</v>
      </c>
      <c r="AH3438" s="43" t="e">
        <f>_xll.qlTenorBasisValue(TenorBasis3M,AF3438,_xll.ohTrigger(trigger,$AA$36))</f>
        <v>#NUM!</v>
      </c>
      <c r="AI3438" s="90" t="e">
        <f>_xll.qlTenorBasisForwardRate(TenorBasis3M,AF3438,_xll.ohTrigger(trigger,$AA$36))</f>
        <v>#NUM!</v>
      </c>
      <c r="AJ3438" s="90">
        <f>_xll.qlIndexFixing($AA$21,$AE3438,TRUE,_xll.ohTrigger(trigger))</f>
        <v>1.3749905733321776E-2</v>
      </c>
      <c r="AK3438" s="43" t="e">
        <f>_xll.qlIndexFixing($AA$6,$AE3438,TRUE,trigger)</f>
        <v>#NUM!</v>
      </c>
      <c r="AL3438" s="45" t="e">
        <f t="shared" si="69"/>
        <v>#NUM!</v>
      </c>
    </row>
    <row r="3439" spans="30:38" x14ac:dyDescent="0.2">
      <c r="AD3439" s="122" t="s">
        <v>88</v>
      </c>
      <c r="AE3439" s="40">
        <f>_xll.qlInterestRateIndexFixingDate($AA$21,AF3439)</f>
        <v>63517</v>
      </c>
      <c r="AF3439" s="40">
        <f>_xll.qlCalendarAdvance(calendar,$AF3438,AD3439,,,trigger)</f>
        <v>63521</v>
      </c>
      <c r="AG3439" s="40">
        <f>_xll.qlInterestRateIndexMaturity($AA$21,AF3439,)</f>
        <v>63613</v>
      </c>
      <c r="AH3439" s="43" t="e">
        <f>_xll.qlTenorBasisValue(TenorBasis3M,AF3439,_xll.ohTrigger(trigger,$AA$36))</f>
        <v>#NUM!</v>
      </c>
      <c r="AI3439" s="90" t="e">
        <f>_xll.qlTenorBasisForwardRate(TenorBasis3M,AF3439,_xll.ohTrigger(trigger,$AA$36))</f>
        <v>#NUM!</v>
      </c>
      <c r="AJ3439" s="90">
        <f>_xll.qlIndexFixing($AA$21,$AE3439,TRUE,_xll.ohTrigger(trigger))</f>
        <v>1.3751117605454855E-2</v>
      </c>
      <c r="AK3439" s="43" t="e">
        <f>_xll.qlIndexFixing($AA$6,$AE3439,TRUE,trigger)</f>
        <v>#NUM!</v>
      </c>
      <c r="AL3439" s="45" t="e">
        <f t="shared" si="69"/>
        <v>#NUM!</v>
      </c>
    </row>
    <row r="3440" spans="30:38" x14ac:dyDescent="0.2">
      <c r="AD3440" s="122" t="s">
        <v>88</v>
      </c>
      <c r="AE3440" s="40">
        <f>_xll.qlInterestRateIndexFixingDate($AA$21,AF3440)</f>
        <v>63524</v>
      </c>
      <c r="AF3440" s="40">
        <f>_xll.qlCalendarAdvance(calendar,$AF3439,AD3440,,,trigger)</f>
        <v>63528</v>
      </c>
      <c r="AG3440" s="40">
        <f>_xll.qlInterestRateIndexMaturity($AA$21,AF3440,)</f>
        <v>63618</v>
      </c>
      <c r="AH3440" s="43" t="e">
        <f>_xll.qlTenorBasisValue(TenorBasis3M,AF3440,_xll.ohTrigger(trigger,$AA$36))</f>
        <v>#NUM!</v>
      </c>
      <c r="AI3440" s="90" t="e">
        <f>_xll.qlTenorBasisForwardRate(TenorBasis3M,AF3440,_xll.ohTrigger(trigger,$AA$36))</f>
        <v>#NUM!</v>
      </c>
      <c r="AJ3440" s="90">
        <f>_xll.qlIndexFixing($AA$21,$AE3440,TRUE,_xll.ohTrigger(trigger))</f>
        <v>1.3751625098904263E-2</v>
      </c>
      <c r="AK3440" s="43" t="e">
        <f>_xll.qlIndexFixing($AA$6,$AE3440,TRUE,trigger)</f>
        <v>#NUM!</v>
      </c>
      <c r="AL3440" s="45" t="e">
        <f t="shared" si="69"/>
        <v>#NUM!</v>
      </c>
    </row>
    <row r="3441" spans="30:38" x14ac:dyDescent="0.2">
      <c r="AD3441" s="122" t="s">
        <v>88</v>
      </c>
      <c r="AE3441" s="40">
        <f>_xll.qlInterestRateIndexFixingDate($AA$21,AF3441)</f>
        <v>63531</v>
      </c>
      <c r="AF3441" s="40">
        <f>_xll.qlCalendarAdvance(calendar,$AF3440,AD3441,,,trigger)</f>
        <v>63535</v>
      </c>
      <c r="AG3441" s="40">
        <f>_xll.qlInterestRateIndexMaturity($AA$21,AF3441,)</f>
        <v>63625</v>
      </c>
      <c r="AH3441" s="43" t="e">
        <f>_xll.qlTenorBasisValue(TenorBasis3M,AF3441,_xll.ohTrigger(trigger,$AA$36))</f>
        <v>#NUM!</v>
      </c>
      <c r="AI3441" s="90" t="e">
        <f>_xll.qlTenorBasisForwardRate(TenorBasis3M,AF3441,_xll.ohTrigger(trigger,$AA$36))</f>
        <v>#NUM!</v>
      </c>
      <c r="AJ3441" s="90">
        <f>_xll.qlIndexFixing($AA$21,$AE3441,TRUE,_xll.ohTrigger(trigger))</f>
        <v>1.375281189413613E-2</v>
      </c>
      <c r="AK3441" s="43" t="e">
        <f>_xll.qlIndexFixing($AA$6,$AE3441,TRUE,trigger)</f>
        <v>#NUM!</v>
      </c>
      <c r="AL3441" s="45" t="e">
        <f t="shared" si="69"/>
        <v>#NUM!</v>
      </c>
    </row>
    <row r="3442" spans="30:38" x14ac:dyDescent="0.2">
      <c r="AD3442" s="122" t="s">
        <v>88</v>
      </c>
      <c r="AE3442" s="40">
        <f>_xll.qlInterestRateIndexFixingDate($AA$21,AF3442)</f>
        <v>63538</v>
      </c>
      <c r="AF3442" s="40">
        <f>_xll.qlCalendarAdvance(calendar,$AF3441,AD3442,,,trigger)</f>
        <v>63542</v>
      </c>
      <c r="AG3442" s="40">
        <f>_xll.qlInterestRateIndexMaturity($AA$21,AF3442,)</f>
        <v>63632</v>
      </c>
      <c r="AH3442" s="43" t="e">
        <f>_xll.qlTenorBasisValue(TenorBasis3M,AF3442,_xll.ohTrigger(trigger,$AA$36))</f>
        <v>#NUM!</v>
      </c>
      <c r="AI3442" s="90" t="e">
        <f>_xll.qlTenorBasisForwardRate(TenorBasis3M,AF3442,_xll.ohTrigger(trigger,$AA$36))</f>
        <v>#NUM!</v>
      </c>
      <c r="AJ3442" s="90">
        <f>_xll.qlIndexFixing($AA$21,$AE3442,TRUE,_xll.ohTrigger(trigger))</f>
        <v>1.3753985236164112E-2</v>
      </c>
      <c r="AK3442" s="43" t="e">
        <f>_xll.qlIndexFixing($AA$6,$AE3442,TRUE,trigger)</f>
        <v>#NUM!</v>
      </c>
      <c r="AL3442" s="45" t="e">
        <f t="shared" si="69"/>
        <v>#NUM!</v>
      </c>
    </row>
    <row r="3443" spans="30:38" x14ac:dyDescent="0.2">
      <c r="AD3443" s="122" t="s">
        <v>88</v>
      </c>
      <c r="AE3443" s="40">
        <f>_xll.qlInterestRateIndexFixingDate($AA$21,AF3443)</f>
        <v>63544</v>
      </c>
      <c r="AF3443" s="40">
        <f>_xll.qlCalendarAdvance(calendar,$AF3442,AD3443,,,trigger)</f>
        <v>63550</v>
      </c>
      <c r="AG3443" s="40">
        <f>_xll.qlInterestRateIndexMaturity($AA$21,AF3443,)</f>
        <v>63640</v>
      </c>
      <c r="AH3443" s="43" t="e">
        <f>_xll.qlTenorBasisValue(TenorBasis3M,AF3443,_xll.ohTrigger(trigger,$AA$36))</f>
        <v>#NUM!</v>
      </c>
      <c r="AI3443" s="90" t="e">
        <f>_xll.qlTenorBasisForwardRate(TenorBasis3M,AF3443,_xll.ohTrigger(trigger,$AA$36))</f>
        <v>#NUM!</v>
      </c>
      <c r="AJ3443" s="90">
        <f>_xll.qlIndexFixing($AA$21,$AE3443,TRUE,_xll.ohTrigger(trigger))</f>
        <v>1.3755309725155485E-2</v>
      </c>
      <c r="AK3443" s="43" t="e">
        <f>_xll.qlIndexFixing($AA$6,$AE3443,TRUE,trigger)</f>
        <v>#NUM!</v>
      </c>
      <c r="AL3443" s="45" t="e">
        <f t="shared" si="69"/>
        <v>#NUM!</v>
      </c>
    </row>
    <row r="3444" spans="30:38" x14ac:dyDescent="0.2">
      <c r="AD3444" s="122" t="s">
        <v>88</v>
      </c>
      <c r="AE3444" s="40">
        <f>_xll.qlInterestRateIndexFixingDate($AA$21,AF3444)</f>
        <v>63552</v>
      </c>
      <c r="AF3444" s="40">
        <f>_xll.qlCalendarAdvance(calendar,$AF3443,AD3444,,,trigger)</f>
        <v>63557</v>
      </c>
      <c r="AG3444" s="40">
        <f>_xll.qlInterestRateIndexMaturity($AA$21,AF3444,)</f>
        <v>63647</v>
      </c>
      <c r="AH3444" s="43" t="e">
        <f>_xll.qlTenorBasisValue(TenorBasis3M,AF3444,_xll.ohTrigger(trigger,$AA$36))</f>
        <v>#NUM!</v>
      </c>
      <c r="AI3444" s="90" t="e">
        <f>_xll.qlTenorBasisForwardRate(TenorBasis3M,AF3444,_xll.ohTrigger(trigger,$AA$36))</f>
        <v>#NUM!</v>
      </c>
      <c r="AJ3444" s="90">
        <f>_xll.qlIndexFixing($AA$21,$AE3444,TRUE,_xll.ohTrigger(trigger))</f>
        <v>1.3756454238849081E-2</v>
      </c>
      <c r="AK3444" s="43" t="e">
        <f>_xll.qlIndexFixing($AA$6,$AE3444,TRUE,trigger)</f>
        <v>#NUM!</v>
      </c>
      <c r="AL3444" s="45" t="e">
        <f t="shared" si="69"/>
        <v>#NUM!</v>
      </c>
    </row>
    <row r="3445" spans="30:38" x14ac:dyDescent="0.2">
      <c r="AD3445" s="122" t="s">
        <v>88</v>
      </c>
      <c r="AE3445" s="40">
        <f>_xll.qlInterestRateIndexFixingDate($AA$21,AF3445)</f>
        <v>63562</v>
      </c>
      <c r="AF3445" s="40">
        <f>_xll.qlCalendarAdvance(calendar,$AF3444,AD3445,,,trigger)</f>
        <v>63564</v>
      </c>
      <c r="AG3445" s="40">
        <f>_xll.qlInterestRateIndexMaturity($AA$21,AF3445,)</f>
        <v>63654</v>
      </c>
      <c r="AH3445" s="43" t="e">
        <f>_xll.qlTenorBasisValue(TenorBasis3M,AF3445,_xll.ohTrigger(trigger,$AA$36))</f>
        <v>#NUM!</v>
      </c>
      <c r="AI3445" s="90" t="e">
        <f>_xll.qlTenorBasisForwardRate(TenorBasis3M,AF3445,_xll.ohTrigger(trigger,$AA$36))</f>
        <v>#NUM!</v>
      </c>
      <c r="AJ3445" s="90">
        <f>_xll.qlIndexFixing($AA$21,$AE3445,TRUE,_xll.ohTrigger(trigger))</f>
        <v>1.3757585299302377E-2</v>
      </c>
      <c r="AK3445" s="43" t="e">
        <f>_xll.qlIndexFixing($AA$6,$AE3445,TRUE,trigger)</f>
        <v>#NUM!</v>
      </c>
      <c r="AL3445" s="45" t="e">
        <f t="shared" si="69"/>
        <v>#NUM!</v>
      </c>
    </row>
    <row r="3446" spans="30:38" x14ac:dyDescent="0.2">
      <c r="AD3446" s="122" t="s">
        <v>88</v>
      </c>
      <c r="AE3446" s="40">
        <f>_xll.qlInterestRateIndexFixingDate($AA$21,AF3446)</f>
        <v>63569</v>
      </c>
      <c r="AF3446" s="40">
        <f>_xll.qlCalendarAdvance(calendar,$AF3445,AD3446,,,trigger)</f>
        <v>63571</v>
      </c>
      <c r="AG3446" s="40">
        <f>_xll.qlInterestRateIndexMaturity($AA$21,AF3446,)</f>
        <v>63661</v>
      </c>
      <c r="AH3446" s="43" t="e">
        <f>_xll.qlTenorBasisValue(TenorBasis3M,AF3446,_xll.ohTrigger(trigger,$AA$36))</f>
        <v>#NUM!</v>
      </c>
      <c r="AI3446" s="90" t="e">
        <f>_xll.qlTenorBasisForwardRate(TenorBasis3M,AF3446,_xll.ohTrigger(trigger,$AA$36))</f>
        <v>#NUM!</v>
      </c>
      <c r="AJ3446" s="90">
        <f>_xll.qlIndexFixing($AA$21,$AE3446,TRUE,_xll.ohTrigger(trigger))</f>
        <v>1.3758702906502052E-2</v>
      </c>
      <c r="AK3446" s="43" t="e">
        <f>_xll.qlIndexFixing($AA$6,$AE3446,TRUE,trigger)</f>
        <v>#NUM!</v>
      </c>
      <c r="AL3446" s="45" t="e">
        <f t="shared" si="69"/>
        <v>#NUM!</v>
      </c>
    </row>
    <row r="3447" spans="30:38" x14ac:dyDescent="0.2">
      <c r="AD3447" s="122" t="s">
        <v>88</v>
      </c>
      <c r="AE3447" s="40">
        <f>_xll.qlInterestRateIndexFixingDate($AA$21,AF3447)</f>
        <v>63576</v>
      </c>
      <c r="AF3447" s="40">
        <f>_xll.qlCalendarAdvance(calendar,$AF3446,AD3447,,,trigger)</f>
        <v>63578</v>
      </c>
      <c r="AG3447" s="40">
        <f>_xll.qlInterestRateIndexMaturity($AA$21,AF3447,)</f>
        <v>63668</v>
      </c>
      <c r="AH3447" s="43" t="e">
        <f>_xll.qlTenorBasisValue(TenorBasis3M,AF3447,_xll.ohTrigger(trigger,$AA$36))</f>
        <v>#NUM!</v>
      </c>
      <c r="AI3447" s="90" t="e">
        <f>_xll.qlTenorBasisForwardRate(TenorBasis3M,AF3447,_xll.ohTrigger(trigger,$AA$36))</f>
        <v>#NUM!</v>
      </c>
      <c r="AJ3447" s="90">
        <f>_xll.qlIndexFixing($AA$21,$AE3447,TRUE,_xll.ohTrigger(trigger))</f>
        <v>1.3759807060439222E-2</v>
      </c>
      <c r="AK3447" s="43" t="e">
        <f>_xll.qlIndexFixing($AA$6,$AE3447,TRUE,trigger)</f>
        <v>#NUM!</v>
      </c>
      <c r="AL3447" s="45" t="e">
        <f t="shared" si="69"/>
        <v>#NUM!</v>
      </c>
    </row>
    <row r="3448" spans="30:38" x14ac:dyDescent="0.2">
      <c r="AD3448" s="122" t="s">
        <v>88</v>
      </c>
      <c r="AE3448" s="40">
        <f>_xll.qlInterestRateIndexFixingDate($AA$21,AF3448)</f>
        <v>63583</v>
      </c>
      <c r="AF3448" s="40">
        <f>_xll.qlCalendarAdvance(calendar,$AF3447,AD3448,,,trigger)</f>
        <v>63585</v>
      </c>
      <c r="AG3448" s="40">
        <f>_xll.qlInterestRateIndexMaturity($AA$21,AF3448,)</f>
        <v>63674</v>
      </c>
      <c r="AH3448" s="43" t="e">
        <f>_xll.qlTenorBasisValue(TenorBasis3M,AF3448,_xll.ohTrigger(trigger,$AA$36))</f>
        <v>#NUM!</v>
      </c>
      <c r="AI3448" s="90" t="e">
        <f>_xll.qlTenorBasisForwardRate(TenorBasis3M,AF3448,_xll.ohTrigger(trigger,$AA$36))</f>
        <v>#NUM!</v>
      </c>
      <c r="AJ3448" s="90">
        <f>_xll.qlIndexFixing($AA$21,$AE3448,TRUE,_xll.ohTrigger(trigger))</f>
        <v>1.3760559651941657E-2</v>
      </c>
      <c r="AK3448" s="43" t="e">
        <f>_xll.qlIndexFixing($AA$6,$AE3448,TRUE,trigger)</f>
        <v>#NUM!</v>
      </c>
      <c r="AL3448" s="45" t="e">
        <f t="shared" si="69"/>
        <v>#NUM!</v>
      </c>
    </row>
    <row r="3449" spans="30:38" x14ac:dyDescent="0.2">
      <c r="AD3449" s="122" t="s">
        <v>88</v>
      </c>
      <c r="AE3449" s="40">
        <f>_xll.qlInterestRateIndexFixingDate($AA$21,AF3449)</f>
        <v>63590</v>
      </c>
      <c r="AF3449" s="40">
        <f>_xll.qlCalendarAdvance(calendar,$AF3448,AD3449,,,trigger)</f>
        <v>63592</v>
      </c>
      <c r="AG3449" s="40">
        <f>_xll.qlInterestRateIndexMaturity($AA$21,AF3449,)</f>
        <v>63681</v>
      </c>
      <c r="AH3449" s="43" t="e">
        <f>_xll.qlTenorBasisValue(TenorBasis3M,AF3449,_xll.ohTrigger(trigger,$AA$36))</f>
        <v>#NUM!</v>
      </c>
      <c r="AI3449" s="90" t="e">
        <f>_xll.qlTenorBasisForwardRate(TenorBasis3M,AF3449,_xll.ohTrigger(trigger,$AA$36))</f>
        <v>#NUM!</v>
      </c>
      <c r="AJ3449" s="90">
        <f>_xll.qlIndexFixing($AA$21,$AE3449,TRUE,_xll.ohTrigger(trigger))</f>
        <v>1.3761637819125054E-2</v>
      </c>
      <c r="AK3449" s="43" t="e">
        <f>_xll.qlIndexFixing($AA$6,$AE3449,TRUE,trigger)</f>
        <v>#NUM!</v>
      </c>
      <c r="AL3449" s="45" t="e">
        <f t="shared" si="69"/>
        <v>#NUM!</v>
      </c>
    </row>
    <row r="3450" spans="30:38" x14ac:dyDescent="0.2">
      <c r="AD3450" s="122" t="s">
        <v>88</v>
      </c>
      <c r="AE3450" s="40">
        <f>_xll.qlInterestRateIndexFixingDate($AA$21,AF3450)</f>
        <v>63597</v>
      </c>
      <c r="AF3450" s="40">
        <f>_xll.qlCalendarAdvance(calendar,$AF3449,AD3450,,,trigger)</f>
        <v>63599</v>
      </c>
      <c r="AG3450" s="40">
        <f>_xll.qlInterestRateIndexMaturity($AA$21,AF3450,)</f>
        <v>63688</v>
      </c>
      <c r="AH3450" s="43" t="e">
        <f>_xll.qlTenorBasisValue(TenorBasis3M,AF3450,_xll.ohTrigger(trigger,$AA$36))</f>
        <v>#NUM!</v>
      </c>
      <c r="AI3450" s="90" t="e">
        <f>_xll.qlTenorBasisForwardRate(TenorBasis3M,AF3450,_xll.ohTrigger(trigger,$AA$36))</f>
        <v>#NUM!</v>
      </c>
      <c r="AJ3450" s="90">
        <f>_xll.qlIndexFixing($AA$21,$AE3450,TRUE,_xll.ohTrigger(trigger))</f>
        <v>1.3762702533522601E-2</v>
      </c>
      <c r="AK3450" s="43" t="e">
        <f>_xll.qlIndexFixing($AA$6,$AE3450,TRUE,trigger)</f>
        <v>#NUM!</v>
      </c>
      <c r="AL3450" s="45" t="e">
        <f t="shared" si="69"/>
        <v>#NUM!</v>
      </c>
    </row>
    <row r="3451" spans="30:38" x14ac:dyDescent="0.2">
      <c r="AD3451" s="122" t="s">
        <v>88</v>
      </c>
      <c r="AE3451" s="40">
        <f>_xll.qlInterestRateIndexFixingDate($AA$21,AF3451)</f>
        <v>63604</v>
      </c>
      <c r="AF3451" s="40">
        <f>_xll.qlCalendarAdvance(calendar,$AF3450,AD3451,,,trigger)</f>
        <v>63606</v>
      </c>
      <c r="AG3451" s="40">
        <f>_xll.qlInterestRateIndexMaturity($AA$21,AF3451,)</f>
        <v>63695</v>
      </c>
      <c r="AH3451" s="43" t="e">
        <f>_xll.qlTenorBasisValue(TenorBasis3M,AF3451,_xll.ohTrigger(trigger,$AA$36))</f>
        <v>#NUM!</v>
      </c>
      <c r="AI3451" s="90" t="e">
        <f>_xll.qlTenorBasisForwardRate(TenorBasis3M,AF3451,_xll.ohTrigger(trigger,$AA$36))</f>
        <v>#NUM!</v>
      </c>
      <c r="AJ3451" s="90">
        <f>_xll.qlIndexFixing($AA$21,$AE3451,TRUE,_xll.ohTrigger(trigger))</f>
        <v>1.3763753795123517E-2</v>
      </c>
      <c r="AK3451" s="43" t="e">
        <f>_xll.qlIndexFixing($AA$6,$AE3451,TRUE,trigger)</f>
        <v>#NUM!</v>
      </c>
      <c r="AL3451" s="45" t="e">
        <f t="shared" si="69"/>
        <v>#NUM!</v>
      </c>
    </row>
    <row r="3452" spans="30:38" x14ac:dyDescent="0.2">
      <c r="AD3452" s="122" t="s">
        <v>88</v>
      </c>
      <c r="AE3452" s="40">
        <f>_xll.qlInterestRateIndexFixingDate($AA$21,AF3452)</f>
        <v>63611</v>
      </c>
      <c r="AF3452" s="40">
        <f>_xll.qlCalendarAdvance(calendar,$AF3451,AD3452,,,trigger)</f>
        <v>63613</v>
      </c>
      <c r="AG3452" s="40">
        <f>_xll.qlInterestRateIndexMaturity($AA$21,AF3452,)</f>
        <v>63705</v>
      </c>
      <c r="AH3452" s="43" t="e">
        <f>_xll.qlTenorBasisValue(TenorBasis3M,AF3452,_xll.ohTrigger(trigger,$AA$36))</f>
        <v>#NUM!</v>
      </c>
      <c r="AI3452" s="90" t="e">
        <f>_xll.qlTenorBasisForwardRate(TenorBasis3M,AF3452,_xll.ohTrigger(trigger,$AA$36))</f>
        <v>#NUM!</v>
      </c>
      <c r="AJ3452" s="90">
        <f>_xll.qlIndexFixing($AA$21,$AE3452,TRUE,_xll.ohTrigger(trigger))</f>
        <v>1.3765794646413965E-2</v>
      </c>
      <c r="AK3452" s="43" t="e">
        <f>_xll.qlIndexFixing($AA$6,$AE3452,TRUE,trigger)</f>
        <v>#NUM!</v>
      </c>
      <c r="AL3452" s="45" t="e">
        <f t="shared" si="69"/>
        <v>#NUM!</v>
      </c>
    </row>
    <row r="3453" spans="30:38" x14ac:dyDescent="0.2">
      <c r="AD3453" s="122" t="s">
        <v>88</v>
      </c>
      <c r="AE3453" s="40">
        <f>_xll.qlInterestRateIndexFixingDate($AA$21,AF3453)</f>
        <v>63618</v>
      </c>
      <c r="AF3453" s="40">
        <f>_xll.qlCalendarAdvance(calendar,$AF3452,AD3453,,,trigger)</f>
        <v>63620</v>
      </c>
      <c r="AG3453" s="40">
        <f>_xll.qlInterestRateIndexMaturity($AA$21,AF3453,)</f>
        <v>63712</v>
      </c>
      <c r="AH3453" s="43" t="e">
        <f>_xll.qlTenorBasisValue(TenorBasis3M,AF3453,_xll.ohTrigger(trigger,$AA$36))</f>
        <v>#NUM!</v>
      </c>
      <c r="AI3453" s="90" t="e">
        <f>_xll.qlTenorBasisForwardRate(TenorBasis3M,AF3453,_xll.ohTrigger(trigger,$AA$36))</f>
        <v>#NUM!</v>
      </c>
      <c r="AJ3453" s="90">
        <f>_xll.qlIndexFixing($AA$21,$AE3453,TRUE,_xll.ohTrigger(trigger))</f>
        <v>1.3766816236627259E-2</v>
      </c>
      <c r="AK3453" s="43" t="e">
        <f>_xll.qlIndexFixing($AA$6,$AE3453,TRUE,trigger)</f>
        <v>#NUM!</v>
      </c>
      <c r="AL3453" s="45" t="e">
        <f t="shared" si="69"/>
        <v>#NUM!</v>
      </c>
    </row>
    <row r="3454" spans="30:38" x14ac:dyDescent="0.2">
      <c r="AD3454" s="122" t="s">
        <v>88</v>
      </c>
      <c r="AE3454" s="40">
        <f>_xll.qlInterestRateIndexFixingDate($AA$21,AF3454)</f>
        <v>63625</v>
      </c>
      <c r="AF3454" s="40">
        <f>_xll.qlCalendarAdvance(calendar,$AF3453,AD3454,,,trigger)</f>
        <v>63627</v>
      </c>
      <c r="AG3454" s="40">
        <f>_xll.qlInterestRateIndexMaturity($AA$21,AF3454,)</f>
        <v>63719</v>
      </c>
      <c r="AH3454" s="43" t="e">
        <f>_xll.qlTenorBasisValue(TenorBasis3M,AF3454,_xll.ohTrigger(trigger,$AA$36))</f>
        <v>#NUM!</v>
      </c>
      <c r="AI3454" s="90" t="e">
        <f>_xll.qlTenorBasisForwardRate(TenorBasis3M,AF3454,_xll.ohTrigger(trigger,$AA$36))</f>
        <v>#NUM!</v>
      </c>
      <c r="AJ3454" s="90">
        <f>_xll.qlIndexFixing($AA$21,$AE3454,TRUE,_xll.ohTrigger(trigger))</f>
        <v>1.3767824372478579E-2</v>
      </c>
      <c r="AK3454" s="43" t="e">
        <f>_xll.qlIndexFixing($AA$6,$AE3454,TRUE,trigger)</f>
        <v>#NUM!</v>
      </c>
      <c r="AL3454" s="45" t="e">
        <f t="shared" si="69"/>
        <v>#NUM!</v>
      </c>
    </row>
    <row r="3455" spans="30:38" x14ac:dyDescent="0.2">
      <c r="AD3455" s="122" t="s">
        <v>88</v>
      </c>
      <c r="AE3455" s="40">
        <f>_xll.qlInterestRateIndexFixingDate($AA$21,AF3455)</f>
        <v>63632</v>
      </c>
      <c r="AF3455" s="40">
        <f>_xll.qlCalendarAdvance(calendar,$AF3454,AD3455,,,trigger)</f>
        <v>63634</v>
      </c>
      <c r="AG3455" s="40">
        <f>_xll.qlInterestRateIndexMaturity($AA$21,AF3455,)</f>
        <v>63726</v>
      </c>
      <c r="AH3455" s="43" t="e">
        <f>_xll.qlTenorBasisValue(TenorBasis3M,AF3455,_xll.ohTrigger(trigger,$AA$36))</f>
        <v>#NUM!</v>
      </c>
      <c r="AI3455" s="90" t="e">
        <f>_xll.qlTenorBasisForwardRate(TenorBasis3M,AF3455,_xll.ohTrigger(trigger,$AA$36))</f>
        <v>#NUM!</v>
      </c>
      <c r="AJ3455" s="90">
        <f>_xll.qlIndexFixing($AA$21,$AE3455,TRUE,_xll.ohTrigger(trigger))</f>
        <v>1.3768819053958371E-2</v>
      </c>
      <c r="AK3455" s="43" t="e">
        <f>_xll.qlIndexFixing($AA$6,$AE3455,TRUE,trigger)</f>
        <v>#NUM!</v>
      </c>
      <c r="AL3455" s="45" t="e">
        <f t="shared" si="69"/>
        <v>#NUM!</v>
      </c>
    </row>
    <row r="3456" spans="30:38" x14ac:dyDescent="0.2">
      <c r="AD3456" s="122" t="s">
        <v>88</v>
      </c>
      <c r="AE3456" s="40">
        <f>_xll.qlInterestRateIndexFixingDate($AA$21,AF3456)</f>
        <v>63639</v>
      </c>
      <c r="AF3456" s="40">
        <f>_xll.qlCalendarAdvance(calendar,$AF3455,AD3456,,,trigger)</f>
        <v>63641</v>
      </c>
      <c r="AG3456" s="40">
        <f>_xll.qlInterestRateIndexMaturity($AA$21,AF3456,)</f>
        <v>63733</v>
      </c>
      <c r="AH3456" s="43" t="e">
        <f>_xll.qlTenorBasisValue(TenorBasis3M,AF3456,_xll.ohTrigger(trigger,$AA$36))</f>
        <v>#NUM!</v>
      </c>
      <c r="AI3456" s="90" t="e">
        <f>_xll.qlTenorBasisForwardRate(TenorBasis3M,AF3456,_xll.ohTrigger(trigger,$AA$36))</f>
        <v>#NUM!</v>
      </c>
      <c r="AJ3456" s="90">
        <f>_xll.qlIndexFixing($AA$21,$AE3456,TRUE,_xll.ohTrigger(trigger))</f>
        <v>1.3769800281056205E-2</v>
      </c>
      <c r="AK3456" s="43" t="e">
        <f>_xll.qlIndexFixing($AA$6,$AE3456,TRUE,trigger)</f>
        <v>#NUM!</v>
      </c>
      <c r="AL3456" s="45" t="e">
        <f t="shared" si="69"/>
        <v>#NUM!</v>
      </c>
    </row>
    <row r="3457" spans="30:38" x14ac:dyDescent="0.2">
      <c r="AD3457" s="122" t="s">
        <v>88</v>
      </c>
      <c r="AE3457" s="40">
        <f>_xll.qlInterestRateIndexFixingDate($AA$21,AF3457)</f>
        <v>63646</v>
      </c>
      <c r="AF3457" s="40">
        <f>_xll.qlCalendarAdvance(calendar,$AF3456,AD3457,,,trigger)</f>
        <v>63648</v>
      </c>
      <c r="AG3457" s="40">
        <f>_xll.qlInterestRateIndexMaturity($AA$21,AF3457,)</f>
        <v>63739</v>
      </c>
      <c r="AH3457" s="43" t="e">
        <f>_xll.qlTenorBasisValue(TenorBasis3M,AF3457,_xll.ohTrigger(trigger,$AA$36))</f>
        <v>#NUM!</v>
      </c>
      <c r="AI3457" s="90" t="e">
        <f>_xll.qlTenorBasisForwardRate(TenorBasis3M,AF3457,_xll.ohTrigger(trigger,$AA$36))</f>
        <v>#NUM!</v>
      </c>
      <c r="AJ3457" s="90">
        <f>_xll.qlIndexFixing($AA$21,$AE3457,TRUE,_xll.ohTrigger(trigger))</f>
        <v>1.377043840072069E-2</v>
      </c>
      <c r="AK3457" s="43" t="e">
        <f>_xll.qlIndexFixing($AA$6,$AE3457,TRUE,trigger)</f>
        <v>#NUM!</v>
      </c>
      <c r="AL3457" s="45" t="e">
        <f t="shared" si="69"/>
        <v>#NUM!</v>
      </c>
    </row>
    <row r="3458" spans="30:38" x14ac:dyDescent="0.2">
      <c r="AD3458" s="122" t="s">
        <v>88</v>
      </c>
      <c r="AE3458" s="40">
        <f>_xll.qlInterestRateIndexFixingDate($AA$21,AF3458)</f>
        <v>63653</v>
      </c>
      <c r="AF3458" s="40">
        <f>_xll.qlCalendarAdvance(calendar,$AF3457,AD3458,,,trigger)</f>
        <v>63655</v>
      </c>
      <c r="AG3458" s="40">
        <f>_xll.qlInterestRateIndexMaturity($AA$21,AF3458,)</f>
        <v>63746</v>
      </c>
      <c r="AH3458" s="43" t="e">
        <f>_xll.qlTenorBasisValue(TenorBasis3M,AF3458,_xll.ohTrigger(trigger,$AA$36))</f>
        <v>#NUM!</v>
      </c>
      <c r="AI3458" s="90" t="e">
        <f>_xll.qlTenorBasisForwardRate(TenorBasis3M,AF3458,_xll.ohTrigger(trigger,$AA$36))</f>
        <v>#NUM!</v>
      </c>
      <c r="AJ3458" s="90">
        <f>_xll.qlIndexFixing($AA$21,$AE3458,TRUE,_xll.ohTrigger(trigger))</f>
        <v>1.3771393643577812E-2</v>
      </c>
      <c r="AK3458" s="43" t="e">
        <f>_xll.qlIndexFixing($AA$6,$AE3458,TRUE,trigger)</f>
        <v>#NUM!</v>
      </c>
      <c r="AL3458" s="45" t="e">
        <f t="shared" si="69"/>
        <v>#NUM!</v>
      </c>
    </row>
    <row r="3459" spans="30:38" x14ac:dyDescent="0.2">
      <c r="AD3459" s="122" t="s">
        <v>88</v>
      </c>
      <c r="AE3459" s="40">
        <f>_xll.qlInterestRateIndexFixingDate($AA$21,AF3459)</f>
        <v>63656</v>
      </c>
      <c r="AF3459" s="40">
        <f>_xll.qlCalendarAdvance(calendar,$AF3458,AD3459,,,trigger)</f>
        <v>63662</v>
      </c>
      <c r="AG3459" s="40">
        <f>_xll.qlInterestRateIndexMaturity($AA$21,AF3459,)</f>
        <v>63753</v>
      </c>
      <c r="AH3459" s="43" t="e">
        <f>_xll.qlTenorBasisValue(TenorBasis3M,AF3459,_xll.ohTrigger(trigger,$AA$36))</f>
        <v>#NUM!</v>
      </c>
      <c r="AI3459" s="90" t="e">
        <f>_xll.qlTenorBasisForwardRate(TenorBasis3M,AF3459,_xll.ohTrigger(trigger,$AA$36))</f>
        <v>#NUM!</v>
      </c>
      <c r="AJ3459" s="90">
        <f>_xll.qlIndexFixing($AA$21,$AE3459,TRUE,_xll.ohTrigger(trigger))</f>
        <v>1.3772335432533206E-2</v>
      </c>
      <c r="AK3459" s="43" t="e">
        <f>_xll.qlIndexFixing($AA$6,$AE3459,TRUE,trigger)</f>
        <v>#NUM!</v>
      </c>
      <c r="AL3459" s="45" t="e">
        <f t="shared" si="69"/>
        <v>#NUM!</v>
      </c>
    </row>
    <row r="3460" spans="30:38" x14ac:dyDescent="0.2">
      <c r="AD3460" s="122" t="s">
        <v>88</v>
      </c>
      <c r="AE3460" s="40">
        <f>_xll.qlInterestRateIndexFixingDate($AA$21,AF3460)</f>
        <v>63667</v>
      </c>
      <c r="AF3460" s="40">
        <f>_xll.qlCalendarAdvance(calendar,$AF3459,AD3460,,,trigger)</f>
        <v>63669</v>
      </c>
      <c r="AG3460" s="40">
        <f>_xll.qlInterestRateIndexMaturity($AA$21,AF3460,)</f>
        <v>63760</v>
      </c>
      <c r="AH3460" s="43" t="e">
        <f>_xll.qlTenorBasisValue(TenorBasis3M,AF3460,_xll.ohTrigger(trigger,$AA$36))</f>
        <v>#NUM!</v>
      </c>
      <c r="AI3460" s="90" t="e">
        <f>_xll.qlTenorBasisForwardRate(TenorBasis3M,AF3460,_xll.ohTrigger(trigger,$AA$36))</f>
        <v>#NUM!</v>
      </c>
      <c r="AJ3460" s="90">
        <f>_xll.qlIndexFixing($AA$21,$AE3460,TRUE,_xll.ohTrigger(trigger))</f>
        <v>1.3773263767580722E-2</v>
      </c>
      <c r="AK3460" s="43" t="e">
        <f>_xll.qlIndexFixing($AA$6,$AE3460,TRUE,trigger)</f>
        <v>#NUM!</v>
      </c>
      <c r="AL3460" s="45" t="e">
        <f t="shared" ref="AL3460:AL3508" si="70">(AJ3460-AK3460)*10000</f>
        <v>#NUM!</v>
      </c>
    </row>
    <row r="3461" spans="30:38" x14ac:dyDescent="0.2">
      <c r="AD3461" s="122" t="s">
        <v>88</v>
      </c>
      <c r="AE3461" s="40">
        <f>_xll.qlInterestRateIndexFixingDate($AA$21,AF3461)</f>
        <v>63671</v>
      </c>
      <c r="AF3461" s="40">
        <f>_xll.qlCalendarAdvance(calendar,$AF3460,AD3461,,,trigger)</f>
        <v>63676</v>
      </c>
      <c r="AG3461" s="40">
        <f>_xll.qlInterestRateIndexMaturity($AA$21,AF3461,)</f>
        <v>63768</v>
      </c>
      <c r="AH3461" s="43" t="e">
        <f>_xll.qlTenorBasisValue(TenorBasis3M,AF3461,_xll.ohTrigger(trigger,$AA$36))</f>
        <v>#NUM!</v>
      </c>
      <c r="AI3461" s="90" t="e">
        <f>_xll.qlTenorBasisForwardRate(TenorBasis3M,AF3461,_xll.ohTrigger(trigger,$AA$36))</f>
        <v>#NUM!</v>
      </c>
      <c r="AJ3461" s="90">
        <f>_xll.qlIndexFixing($AA$21,$AE3461,TRUE,_xll.ohTrigger(trigger))</f>
        <v>1.3774504600470222E-2</v>
      </c>
      <c r="AK3461" s="43" t="e">
        <f>_xll.qlIndexFixing($AA$6,$AE3461,TRUE,trigger)</f>
        <v>#NUM!</v>
      </c>
      <c r="AL3461" s="45" t="e">
        <f t="shared" si="70"/>
        <v>#NUM!</v>
      </c>
    </row>
    <row r="3462" spans="30:38" x14ac:dyDescent="0.2">
      <c r="AD3462" s="122" t="s">
        <v>88</v>
      </c>
      <c r="AE3462" s="40">
        <f>_xll.qlInterestRateIndexFixingDate($AA$21,AF3462)</f>
        <v>63681</v>
      </c>
      <c r="AF3462" s="40">
        <f>_xll.qlCalendarAdvance(calendar,$AF3461,AD3462,,,trigger)</f>
        <v>63683</v>
      </c>
      <c r="AG3462" s="40">
        <f>_xll.qlInterestRateIndexMaturity($AA$21,AF3462,)</f>
        <v>63775</v>
      </c>
      <c r="AH3462" s="43" t="e">
        <f>_xll.qlTenorBasisValue(TenorBasis3M,AF3462,_xll.ohTrigger(trigger,$AA$36))</f>
        <v>#NUM!</v>
      </c>
      <c r="AI3462" s="90" t="e">
        <f>_xll.qlTenorBasisForwardRate(TenorBasis3M,AF3462,_xll.ohTrigger(trigger,$AA$36))</f>
        <v>#NUM!</v>
      </c>
      <c r="AJ3462" s="90">
        <f>_xll.qlIndexFixing($AA$21,$AE3462,TRUE,_xll.ohTrigger(trigger))</f>
        <v>1.3775405101069527E-2</v>
      </c>
      <c r="AK3462" s="43" t="e">
        <f>_xll.qlIndexFixing($AA$6,$AE3462,TRUE,trigger)</f>
        <v>#NUM!</v>
      </c>
      <c r="AL3462" s="45" t="e">
        <f t="shared" si="70"/>
        <v>#NUM!</v>
      </c>
    </row>
    <row r="3463" spans="30:38" x14ac:dyDescent="0.2">
      <c r="AD3463" s="122" t="s">
        <v>88</v>
      </c>
      <c r="AE3463" s="40">
        <f>_xll.qlInterestRateIndexFixingDate($AA$21,AF3463)</f>
        <v>63688</v>
      </c>
      <c r="AF3463" s="40">
        <f>_xll.qlCalendarAdvance(calendar,$AF3462,AD3463,,,trigger)</f>
        <v>63690</v>
      </c>
      <c r="AG3463" s="40">
        <f>_xll.qlInterestRateIndexMaturity($AA$21,AF3463,)</f>
        <v>63782</v>
      </c>
      <c r="AH3463" s="43" t="e">
        <f>_xll.qlTenorBasisValue(TenorBasis3M,AF3463,_xll.ohTrigger(trigger,$AA$36))</f>
        <v>#NUM!</v>
      </c>
      <c r="AI3463" s="90" t="e">
        <f>_xll.qlTenorBasisForwardRate(TenorBasis3M,AF3463,_xll.ohTrigger(trigger,$AA$36))</f>
        <v>#NUM!</v>
      </c>
      <c r="AJ3463" s="90">
        <f>_xll.qlIndexFixing($AA$21,$AE3463,TRUE,_xll.ohTrigger(trigger))</f>
        <v>1.3776292147219973E-2</v>
      </c>
      <c r="AK3463" s="43" t="e">
        <f>_xll.qlIndexFixing($AA$6,$AE3463,TRUE,trigger)</f>
        <v>#NUM!</v>
      </c>
      <c r="AL3463" s="45" t="e">
        <f t="shared" si="70"/>
        <v>#NUM!</v>
      </c>
    </row>
    <row r="3464" spans="30:38" x14ac:dyDescent="0.2">
      <c r="AD3464" s="122" t="s">
        <v>88</v>
      </c>
      <c r="AE3464" s="40">
        <f>_xll.qlInterestRateIndexFixingDate($AA$21,AF3464)</f>
        <v>63695</v>
      </c>
      <c r="AF3464" s="40">
        <f>_xll.qlCalendarAdvance(calendar,$AF3463,AD3464,,,trigger)</f>
        <v>63697</v>
      </c>
      <c r="AG3464" s="40">
        <f>_xll.qlInterestRateIndexMaturity($AA$21,AF3464,)</f>
        <v>63789</v>
      </c>
      <c r="AH3464" s="43" t="e">
        <f>_xll.qlTenorBasisValue(TenorBasis3M,AF3464,_xll.ohTrigger(trigger,$AA$36))</f>
        <v>#NUM!</v>
      </c>
      <c r="AI3464" s="90" t="e">
        <f>_xll.qlTenorBasisForwardRate(TenorBasis3M,AF3464,_xll.ohTrigger(trigger,$AA$36))</f>
        <v>#NUM!</v>
      </c>
      <c r="AJ3464" s="90">
        <f>_xll.qlIndexFixing($AA$21,$AE3464,TRUE,_xll.ohTrigger(trigger))</f>
        <v>1.3777165738912002E-2</v>
      </c>
      <c r="AK3464" s="43" t="e">
        <f>_xll.qlIndexFixing($AA$6,$AE3464,TRUE,trigger)</f>
        <v>#NUM!</v>
      </c>
      <c r="AL3464" s="45" t="e">
        <f t="shared" si="70"/>
        <v>#NUM!</v>
      </c>
    </row>
    <row r="3465" spans="30:38" x14ac:dyDescent="0.2">
      <c r="AD3465" s="122" t="s">
        <v>88</v>
      </c>
      <c r="AE3465" s="40">
        <f>_xll.qlInterestRateIndexFixingDate($AA$21,AF3465)</f>
        <v>63702</v>
      </c>
      <c r="AF3465" s="40">
        <f>_xll.qlCalendarAdvance(calendar,$AF3464,AD3465,,,trigger)</f>
        <v>63704</v>
      </c>
      <c r="AG3465" s="40">
        <f>_xll.qlInterestRateIndexMaturity($AA$21,AF3465,)</f>
        <v>63796</v>
      </c>
      <c r="AH3465" s="43" t="e">
        <f>_xll.qlTenorBasisValue(TenorBasis3M,AF3465,_xll.ohTrigger(trigger,$AA$36))</f>
        <v>#NUM!</v>
      </c>
      <c r="AI3465" s="90" t="e">
        <f>_xll.qlTenorBasisForwardRate(TenorBasis3M,AF3465,_xll.ohTrigger(trigger,$AA$36))</f>
        <v>#NUM!</v>
      </c>
      <c r="AJ3465" s="90">
        <f>_xll.qlIndexFixing($AA$21,$AE3465,TRUE,_xll.ohTrigger(trigger))</f>
        <v>1.3778025876136057E-2</v>
      </c>
      <c r="AK3465" s="43" t="e">
        <f>_xll.qlIndexFixing($AA$6,$AE3465,TRUE,trigger)</f>
        <v>#NUM!</v>
      </c>
      <c r="AL3465" s="45" t="e">
        <f t="shared" si="70"/>
        <v>#NUM!</v>
      </c>
    </row>
    <row r="3466" spans="30:38" x14ac:dyDescent="0.2">
      <c r="AD3466" s="122" t="s">
        <v>88</v>
      </c>
      <c r="AE3466" s="40">
        <f>_xll.qlInterestRateIndexFixingDate($AA$21,AF3466)</f>
        <v>63709</v>
      </c>
      <c r="AF3466" s="40">
        <f>_xll.qlCalendarAdvance(calendar,$AF3465,AD3466,,,trigger)</f>
        <v>63711</v>
      </c>
      <c r="AG3466" s="40">
        <f>_xll.qlInterestRateIndexMaturity($AA$21,AF3466,)</f>
        <v>63803</v>
      </c>
      <c r="AH3466" s="43" t="e">
        <f>_xll.qlTenorBasisValue(TenorBasis3M,AF3466,_xll.ohTrigger(trigger,$AA$36))</f>
        <v>#NUM!</v>
      </c>
      <c r="AI3466" s="90" t="e">
        <f>_xll.qlTenorBasisForwardRate(TenorBasis3M,AF3466,_xll.ohTrigger(trigger,$AA$36))</f>
        <v>#NUM!</v>
      </c>
      <c r="AJ3466" s="90">
        <f>_xll.qlIndexFixing($AA$21,$AE3466,TRUE,_xll.ohTrigger(trigger))</f>
        <v>1.3778872558883448E-2</v>
      </c>
      <c r="AK3466" s="43" t="e">
        <f>_xll.qlIndexFixing($AA$6,$AE3466,TRUE,trigger)</f>
        <v>#NUM!</v>
      </c>
      <c r="AL3466" s="45" t="e">
        <f t="shared" si="70"/>
        <v>#NUM!</v>
      </c>
    </row>
    <row r="3467" spans="30:38" x14ac:dyDescent="0.2">
      <c r="AD3467" s="122" t="s">
        <v>88</v>
      </c>
      <c r="AE3467" s="40">
        <f>_xll.qlInterestRateIndexFixingDate($AA$21,AF3467)</f>
        <v>63716</v>
      </c>
      <c r="AF3467" s="40">
        <f>_xll.qlCalendarAdvance(calendar,$AF3466,AD3467,,,trigger)</f>
        <v>63718</v>
      </c>
      <c r="AG3467" s="40">
        <f>_xll.qlInterestRateIndexMaturity($AA$21,AF3467,)</f>
        <v>63810</v>
      </c>
      <c r="AH3467" s="43" t="e">
        <f>_xll.qlTenorBasisValue(TenorBasis3M,AF3467,_xll.ohTrigger(trigger,$AA$36))</f>
        <v>#NUM!</v>
      </c>
      <c r="AI3467" s="90" t="e">
        <f>_xll.qlTenorBasisForwardRate(TenorBasis3M,AF3467,_xll.ohTrigger(trigger,$AA$36))</f>
        <v>#NUM!</v>
      </c>
      <c r="AJ3467" s="90">
        <f>_xll.qlIndexFixing($AA$21,$AE3467,TRUE,_xll.ohTrigger(trigger))</f>
        <v>1.3779705787145487E-2</v>
      </c>
      <c r="AK3467" s="43" t="e">
        <f>_xll.qlIndexFixing($AA$6,$AE3467,TRUE,trigger)</f>
        <v>#NUM!</v>
      </c>
      <c r="AL3467" s="45" t="e">
        <f t="shared" si="70"/>
        <v>#NUM!</v>
      </c>
    </row>
    <row r="3468" spans="30:38" x14ac:dyDescent="0.2">
      <c r="AD3468" s="122" t="s">
        <v>88</v>
      </c>
      <c r="AE3468" s="40">
        <f>_xll.qlInterestRateIndexFixingDate($AA$21,AF3468)</f>
        <v>63723</v>
      </c>
      <c r="AF3468" s="40">
        <f>_xll.qlCalendarAdvance(calendar,$AF3467,AD3468,,,trigger)</f>
        <v>63725</v>
      </c>
      <c r="AG3468" s="40">
        <f>_xll.qlInterestRateIndexMaturity($AA$21,AF3468,)</f>
        <v>63817</v>
      </c>
      <c r="AH3468" s="43" t="e">
        <f>_xll.qlTenorBasisValue(TenorBasis3M,AF3468,_xll.ohTrigger(trigger,$AA$36))</f>
        <v>#NUM!</v>
      </c>
      <c r="AI3468" s="90" t="e">
        <f>_xll.qlTenorBasisForwardRate(TenorBasis3M,AF3468,_xll.ohTrigger(trigger,$AA$36))</f>
        <v>#NUM!</v>
      </c>
      <c r="AJ3468" s="90">
        <f>_xll.qlIndexFixing($AA$21,$AE3468,TRUE,_xll.ohTrigger(trigger))</f>
        <v>1.3780525560914355E-2</v>
      </c>
      <c r="AK3468" s="43" t="e">
        <f>_xll.qlIndexFixing($AA$6,$AE3468,TRUE,trigger)</f>
        <v>#NUM!</v>
      </c>
      <c r="AL3468" s="45" t="e">
        <f t="shared" si="70"/>
        <v>#NUM!</v>
      </c>
    </row>
    <row r="3469" spans="30:38" x14ac:dyDescent="0.2">
      <c r="AD3469" s="122" t="s">
        <v>88</v>
      </c>
      <c r="AE3469" s="40">
        <f>_xll.qlInterestRateIndexFixingDate($AA$21,AF3469)</f>
        <v>63730</v>
      </c>
      <c r="AF3469" s="40">
        <f>_xll.qlCalendarAdvance(calendar,$AF3468,AD3469,,,trigger)</f>
        <v>63732</v>
      </c>
      <c r="AG3469" s="40">
        <f>_xll.qlInterestRateIndexMaturity($AA$21,AF3469,)</f>
        <v>63824</v>
      </c>
      <c r="AH3469" s="43" t="e">
        <f>_xll.qlTenorBasisValue(TenorBasis3M,AF3469,_xll.ohTrigger(trigger,$AA$36))</f>
        <v>#NUM!</v>
      </c>
      <c r="AI3469" s="90" t="e">
        <f>_xll.qlTenorBasisForwardRate(TenorBasis3M,AF3469,_xll.ohTrigger(trigger,$AA$36))</f>
        <v>#NUM!</v>
      </c>
      <c r="AJ3469" s="90">
        <f>_xll.qlIndexFixing($AA$21,$AE3469,TRUE,_xll.ohTrigger(trigger))</f>
        <v>1.3781331880180494E-2</v>
      </c>
      <c r="AK3469" s="43" t="e">
        <f>_xll.qlIndexFixing($AA$6,$AE3469,TRUE,trigger)</f>
        <v>#NUM!</v>
      </c>
      <c r="AL3469" s="45" t="e">
        <f t="shared" si="70"/>
        <v>#NUM!</v>
      </c>
    </row>
    <row r="3470" spans="30:38" x14ac:dyDescent="0.2">
      <c r="AD3470" s="122" t="s">
        <v>88</v>
      </c>
      <c r="AE3470" s="40">
        <f>_xll.qlInterestRateIndexFixingDate($AA$21,AF3470)</f>
        <v>63737</v>
      </c>
      <c r="AF3470" s="40">
        <f>_xll.qlCalendarAdvance(calendar,$AF3469,AD3470,,,trigger)</f>
        <v>63739</v>
      </c>
      <c r="AG3470" s="40">
        <f>_xll.qlInterestRateIndexMaturity($AA$21,AF3470,)</f>
        <v>63831</v>
      </c>
      <c r="AH3470" s="43" t="e">
        <f>_xll.qlTenorBasisValue(TenorBasis3M,AF3470,_xll.ohTrigger(trigger,$AA$36))</f>
        <v>#NUM!</v>
      </c>
      <c r="AI3470" s="90" t="e">
        <f>_xll.qlTenorBasisForwardRate(TenorBasis3M,AF3470,_xll.ohTrigger(trigger,$AA$36))</f>
        <v>#NUM!</v>
      </c>
      <c r="AJ3470" s="90">
        <f>_xll.qlIndexFixing($AA$21,$AE3470,TRUE,_xll.ohTrigger(trigger))</f>
        <v>1.378212474493695E-2</v>
      </c>
      <c r="AK3470" s="43" t="e">
        <f>_xll.qlIndexFixing($AA$6,$AE3470,TRUE,trigger)</f>
        <v>#NUM!</v>
      </c>
      <c r="AL3470" s="45" t="e">
        <f t="shared" si="70"/>
        <v>#NUM!</v>
      </c>
    </row>
    <row r="3471" spans="30:38" x14ac:dyDescent="0.2">
      <c r="AD3471" s="122" t="s">
        <v>88</v>
      </c>
      <c r="AE3471" s="40">
        <f>_xll.qlInterestRateIndexFixingDate($AA$21,AF3471)</f>
        <v>63744</v>
      </c>
      <c r="AF3471" s="40">
        <f>_xll.qlCalendarAdvance(calendar,$AF3470,AD3471,,,trigger)</f>
        <v>63746</v>
      </c>
      <c r="AG3471" s="40">
        <f>_xll.qlInterestRateIndexMaturity($AA$21,AF3471,)</f>
        <v>63838</v>
      </c>
      <c r="AH3471" s="43" t="e">
        <f>_xll.qlTenorBasisValue(TenorBasis3M,AF3471,_xll.ohTrigger(trigger,$AA$36))</f>
        <v>#NUM!</v>
      </c>
      <c r="AI3471" s="90" t="e">
        <f>_xll.qlTenorBasisForwardRate(TenorBasis3M,AF3471,_xll.ohTrigger(trigger,$AA$36))</f>
        <v>#NUM!</v>
      </c>
      <c r="AJ3471" s="90">
        <f>_xll.qlIndexFixing($AA$21,$AE3471,TRUE,_xll.ohTrigger(trigger))</f>
        <v>1.378290415517504E-2</v>
      </c>
      <c r="AK3471" s="43" t="e">
        <f>_xll.qlIndexFixing($AA$6,$AE3471,TRUE,trigger)</f>
        <v>#NUM!</v>
      </c>
      <c r="AL3471" s="45" t="e">
        <f t="shared" si="70"/>
        <v>#NUM!</v>
      </c>
    </row>
    <row r="3472" spans="30:38" x14ac:dyDescent="0.2">
      <c r="AD3472" s="122" t="s">
        <v>88</v>
      </c>
      <c r="AE3472" s="40">
        <f>_xll.qlInterestRateIndexFixingDate($AA$21,AF3472)</f>
        <v>63751</v>
      </c>
      <c r="AF3472" s="40">
        <f>_xll.qlCalendarAdvance(calendar,$AF3471,AD3472,,,trigger)</f>
        <v>63753</v>
      </c>
      <c r="AG3472" s="40">
        <f>_xll.qlInterestRateIndexMaturity($AA$21,AF3472,)</f>
        <v>63845</v>
      </c>
      <c r="AH3472" s="43" t="e">
        <f>_xll.qlTenorBasisValue(TenorBasis3M,AF3472,_xll.ohTrigger(trigger,$AA$36))</f>
        <v>#NUM!</v>
      </c>
      <c r="AI3472" s="90" t="e">
        <f>_xll.qlTenorBasisForwardRate(TenorBasis3M,AF3472,_xll.ohTrigger(trigger,$AA$36))</f>
        <v>#NUM!</v>
      </c>
      <c r="AJ3472" s="90">
        <f>_xll.qlIndexFixing($AA$21,$AE3472,TRUE,_xll.ohTrigger(trigger))</f>
        <v>1.3783670110885202E-2</v>
      </c>
      <c r="AK3472" s="43" t="e">
        <f>_xll.qlIndexFixing($AA$6,$AE3472,TRUE,trigger)</f>
        <v>#NUM!</v>
      </c>
      <c r="AL3472" s="45" t="e">
        <f t="shared" si="70"/>
        <v>#NUM!</v>
      </c>
    </row>
    <row r="3473" spans="30:38" x14ac:dyDescent="0.2">
      <c r="AD3473" s="122" t="s">
        <v>88</v>
      </c>
      <c r="AE3473" s="40">
        <f>_xll.qlInterestRateIndexFixingDate($AA$21,AF3473)</f>
        <v>63758</v>
      </c>
      <c r="AF3473" s="40">
        <f>_xll.qlCalendarAdvance(calendar,$AF3472,AD3473,,,trigger)</f>
        <v>63760</v>
      </c>
      <c r="AG3473" s="40">
        <f>_xll.qlInterestRateIndexMaturity($AA$21,AF3473,)</f>
        <v>63852</v>
      </c>
      <c r="AH3473" s="43" t="e">
        <f>_xll.qlTenorBasisValue(TenorBasis3M,AF3473,_xll.ohTrigger(trigger,$AA$36))</f>
        <v>#NUM!</v>
      </c>
      <c r="AI3473" s="90" t="e">
        <f>_xll.qlTenorBasisForwardRate(TenorBasis3M,AF3473,_xll.ohTrigger(trigger,$AA$36))</f>
        <v>#NUM!</v>
      </c>
      <c r="AJ3473" s="90">
        <f>_xll.qlIndexFixing($AA$21,$AE3473,TRUE,_xll.ohTrigger(trigger))</f>
        <v>1.3784422612061356E-2</v>
      </c>
      <c r="AK3473" s="43" t="e">
        <f>_xll.qlIndexFixing($AA$6,$AE3473,TRUE,trigger)</f>
        <v>#NUM!</v>
      </c>
      <c r="AL3473" s="45" t="e">
        <f t="shared" si="70"/>
        <v>#NUM!</v>
      </c>
    </row>
    <row r="3474" spans="30:38" x14ac:dyDescent="0.2">
      <c r="AD3474" s="122" t="s">
        <v>88</v>
      </c>
      <c r="AE3474" s="40">
        <f>_xll.qlInterestRateIndexFixingDate($AA$21,AF3474)</f>
        <v>63765</v>
      </c>
      <c r="AF3474" s="40">
        <f>_xll.qlCalendarAdvance(calendar,$AF3473,AD3474,,,trigger)</f>
        <v>63767</v>
      </c>
      <c r="AG3474" s="40">
        <f>_xll.qlInterestRateIndexMaturity($AA$21,AF3474,)</f>
        <v>63859</v>
      </c>
      <c r="AH3474" s="43" t="e">
        <f>_xll.qlTenorBasisValue(TenorBasis3M,AF3474,_xll.ohTrigger(trigger,$AA$36))</f>
        <v>#NUM!</v>
      </c>
      <c r="AI3474" s="90" t="e">
        <f>_xll.qlTenorBasisForwardRate(TenorBasis3M,AF3474,_xll.ohTrigger(trigger,$AA$36))</f>
        <v>#NUM!</v>
      </c>
      <c r="AJ3474" s="90">
        <f>_xll.qlIndexFixing($AA$21,$AE3474,TRUE,_xll.ohTrigger(trigger))</f>
        <v>1.378516165869568E-2</v>
      </c>
      <c r="AK3474" s="43" t="e">
        <f>_xll.qlIndexFixing($AA$6,$AE3474,TRUE,trigger)</f>
        <v>#NUM!</v>
      </c>
      <c r="AL3474" s="45" t="e">
        <f t="shared" si="70"/>
        <v>#NUM!</v>
      </c>
    </row>
    <row r="3475" spans="30:38" x14ac:dyDescent="0.2">
      <c r="AD3475" s="122" t="s">
        <v>88</v>
      </c>
      <c r="AE3475" s="40">
        <f>_xll.qlInterestRateIndexFixingDate($AA$21,AF3475)</f>
        <v>63772</v>
      </c>
      <c r="AF3475" s="40">
        <f>_xll.qlCalendarAdvance(calendar,$AF3474,AD3475,,,trigger)</f>
        <v>63774</v>
      </c>
      <c r="AG3475" s="40">
        <f>_xll.qlInterestRateIndexMaturity($AA$21,AF3475,)</f>
        <v>63866</v>
      </c>
      <c r="AH3475" s="43" t="e">
        <f>_xll.qlTenorBasisValue(TenorBasis3M,AF3475,_xll.ohTrigger(trigger,$AA$36))</f>
        <v>#NUM!</v>
      </c>
      <c r="AI3475" s="90" t="e">
        <f>_xll.qlTenorBasisForwardRate(TenorBasis3M,AF3475,_xll.ohTrigger(trigger,$AA$36))</f>
        <v>#NUM!</v>
      </c>
      <c r="AJ3475" s="90">
        <f>_xll.qlIndexFixing($AA$21,$AE3475,TRUE,_xll.ohTrigger(trigger))</f>
        <v>1.3785887250779489E-2</v>
      </c>
      <c r="AK3475" s="43" t="e">
        <f>_xll.qlIndexFixing($AA$6,$AE3475,TRUE,trigger)</f>
        <v>#NUM!</v>
      </c>
      <c r="AL3475" s="45" t="e">
        <f t="shared" si="70"/>
        <v>#NUM!</v>
      </c>
    </row>
    <row r="3476" spans="30:38" x14ac:dyDescent="0.2">
      <c r="AD3476" s="122" t="s">
        <v>88</v>
      </c>
      <c r="AE3476" s="40">
        <f>_xll.qlInterestRateIndexFixingDate($AA$21,AF3476)</f>
        <v>63779</v>
      </c>
      <c r="AF3476" s="40">
        <f>_xll.qlCalendarAdvance(calendar,$AF3475,AD3476,,,trigger)</f>
        <v>63781</v>
      </c>
      <c r="AG3476" s="40">
        <f>_xll.qlInterestRateIndexMaturity($AA$21,AF3476,)</f>
        <v>63873</v>
      </c>
      <c r="AH3476" s="43" t="e">
        <f>_xll.qlTenorBasisValue(TenorBasis3M,AF3476,_xll.ohTrigger(trigger,$AA$36))</f>
        <v>#NUM!</v>
      </c>
      <c r="AI3476" s="90" t="e">
        <f>_xll.qlTenorBasisForwardRate(TenorBasis3M,AF3476,_xll.ohTrigger(trigger,$AA$36))</f>
        <v>#NUM!</v>
      </c>
      <c r="AJ3476" s="90">
        <f>_xll.qlIndexFixing($AA$21,$AE3476,TRUE,_xll.ohTrigger(trigger))</f>
        <v>1.3786599388306698E-2</v>
      </c>
      <c r="AK3476" s="43" t="e">
        <f>_xll.qlIndexFixing($AA$6,$AE3476,TRUE,trigger)</f>
        <v>#NUM!</v>
      </c>
      <c r="AL3476" s="45" t="e">
        <f t="shared" si="70"/>
        <v>#NUM!</v>
      </c>
    </row>
    <row r="3477" spans="30:38" x14ac:dyDescent="0.2">
      <c r="AD3477" s="122" t="s">
        <v>88</v>
      </c>
      <c r="AE3477" s="40">
        <f>_xll.qlInterestRateIndexFixingDate($AA$21,AF3477)</f>
        <v>63786</v>
      </c>
      <c r="AF3477" s="40">
        <f>_xll.qlCalendarAdvance(calendar,$AF3476,AD3477,,,trigger)</f>
        <v>63788</v>
      </c>
      <c r="AG3477" s="40">
        <f>_xll.qlInterestRateIndexMaturity($AA$21,AF3477,)</f>
        <v>63880</v>
      </c>
      <c r="AH3477" s="43" t="e">
        <f>_xll.qlTenorBasisValue(TenorBasis3M,AF3477,_xll.ohTrigger(trigger,$AA$36))</f>
        <v>#NUM!</v>
      </c>
      <c r="AI3477" s="90" t="e">
        <f>_xll.qlTenorBasisForwardRate(TenorBasis3M,AF3477,_xll.ohTrigger(trigger,$AA$36))</f>
        <v>#NUM!</v>
      </c>
      <c r="AJ3477" s="90">
        <f>_xll.qlIndexFixing($AA$21,$AE3477,TRUE,_xll.ohTrigger(trigger))</f>
        <v>1.3787298071268619E-2</v>
      </c>
      <c r="AK3477" s="43" t="e">
        <f>_xll.qlIndexFixing($AA$6,$AE3477,TRUE,trigger)</f>
        <v>#NUM!</v>
      </c>
      <c r="AL3477" s="45" t="e">
        <f t="shared" si="70"/>
        <v>#NUM!</v>
      </c>
    </row>
    <row r="3478" spans="30:38" x14ac:dyDescent="0.2">
      <c r="AD3478" s="122" t="s">
        <v>88</v>
      </c>
      <c r="AE3478" s="40">
        <f>_xll.qlInterestRateIndexFixingDate($AA$21,AF3478)</f>
        <v>63793</v>
      </c>
      <c r="AF3478" s="40">
        <f>_xll.qlCalendarAdvance(calendar,$AF3477,AD3478,,,trigger)</f>
        <v>63795</v>
      </c>
      <c r="AG3478" s="40">
        <f>_xll.qlInterestRateIndexMaturity($AA$21,AF3478,)</f>
        <v>63887</v>
      </c>
      <c r="AH3478" s="43" t="e">
        <f>_xll.qlTenorBasisValue(TenorBasis3M,AF3478,_xll.ohTrigger(trigger,$AA$36))</f>
        <v>#NUM!</v>
      </c>
      <c r="AI3478" s="90" t="e">
        <f>_xll.qlTenorBasisForwardRate(TenorBasis3M,AF3478,_xll.ohTrigger(trigger,$AA$36))</f>
        <v>#NUM!</v>
      </c>
      <c r="AJ3478" s="90">
        <f>_xll.qlIndexFixing($AA$21,$AE3478,TRUE,_xll.ohTrigger(trigger))</f>
        <v>1.3787983299659169E-2</v>
      </c>
      <c r="AK3478" s="43" t="e">
        <f>_xll.qlIndexFixing($AA$6,$AE3478,TRUE,trigger)</f>
        <v>#NUM!</v>
      </c>
      <c r="AL3478" s="45" t="e">
        <f t="shared" si="70"/>
        <v>#NUM!</v>
      </c>
    </row>
    <row r="3479" spans="30:38" x14ac:dyDescent="0.2">
      <c r="AD3479" s="122" t="s">
        <v>88</v>
      </c>
      <c r="AE3479" s="40">
        <f>_xll.qlInterestRateIndexFixingDate($AA$21,AF3479)</f>
        <v>63800</v>
      </c>
      <c r="AF3479" s="40">
        <f>_xll.qlCalendarAdvance(calendar,$AF3478,AD3479,,,trigger)</f>
        <v>63802</v>
      </c>
      <c r="AG3479" s="40">
        <f>_xll.qlInterestRateIndexMaturity($AA$21,AF3479,)</f>
        <v>63893</v>
      </c>
      <c r="AH3479" s="43" t="e">
        <f>_xll.qlTenorBasisValue(TenorBasis3M,AF3479,_xll.ohTrigger(trigger,$AA$36))</f>
        <v>#NUM!</v>
      </c>
      <c r="AI3479" s="90" t="e">
        <f>_xll.qlTenorBasisForwardRate(TenorBasis3M,AF3479,_xll.ohTrigger(trigger,$AA$36))</f>
        <v>#NUM!</v>
      </c>
      <c r="AJ3479" s="90">
        <f>_xll.qlIndexFixing($AA$21,$AE3479,TRUE,_xll.ohTrigger(trigger))</f>
        <v>1.3788345878973473E-2</v>
      </c>
      <c r="AK3479" s="43" t="e">
        <f>_xll.qlIndexFixing($AA$6,$AE3479,TRUE,trigger)</f>
        <v>#NUM!</v>
      </c>
      <c r="AL3479" s="45" t="e">
        <f t="shared" si="70"/>
        <v>#NUM!</v>
      </c>
    </row>
    <row r="3480" spans="30:38" x14ac:dyDescent="0.2">
      <c r="AD3480" s="122" t="s">
        <v>88</v>
      </c>
      <c r="AE3480" s="40">
        <f>_xll.qlInterestRateIndexFixingDate($AA$21,AF3480)</f>
        <v>63807</v>
      </c>
      <c r="AF3480" s="40">
        <f>_xll.qlCalendarAdvance(calendar,$AF3479,AD3480,,,trigger)</f>
        <v>63809</v>
      </c>
      <c r="AG3480" s="40">
        <f>_xll.qlInterestRateIndexMaturity($AA$21,AF3480,)</f>
        <v>63900</v>
      </c>
      <c r="AH3480" s="43" t="e">
        <f>_xll.qlTenorBasisValue(TenorBasis3M,AF3480,_xll.ohTrigger(trigger,$AA$36))</f>
        <v>#NUM!</v>
      </c>
      <c r="AI3480" s="90" t="e">
        <f>_xll.qlTenorBasisForwardRate(TenorBasis3M,AF3480,_xll.ohTrigger(trigger,$AA$36))</f>
        <v>#NUM!</v>
      </c>
      <c r="AJ3480" s="90">
        <f>_xll.qlIndexFixing($AA$21,$AE3480,TRUE,_xll.ohTrigger(trigger))</f>
        <v>1.3789005134035441E-2</v>
      </c>
      <c r="AK3480" s="43" t="e">
        <f>_xll.qlIndexFixing($AA$6,$AE3480,TRUE,trigger)</f>
        <v>#NUM!</v>
      </c>
      <c r="AL3480" s="45" t="e">
        <f t="shared" si="70"/>
        <v>#NUM!</v>
      </c>
    </row>
    <row r="3481" spans="30:38" x14ac:dyDescent="0.2">
      <c r="AD3481" s="122" t="s">
        <v>88</v>
      </c>
      <c r="AE3481" s="40">
        <f>_xll.qlInterestRateIndexFixingDate($AA$21,AF3481)</f>
        <v>63814</v>
      </c>
      <c r="AF3481" s="40">
        <f>_xll.qlCalendarAdvance(calendar,$AF3480,AD3481,,,trigger)</f>
        <v>63816</v>
      </c>
      <c r="AG3481" s="40">
        <f>_xll.qlInterestRateIndexMaturity($AA$21,AF3481,)</f>
        <v>63907</v>
      </c>
      <c r="AH3481" s="43" t="e">
        <f>_xll.qlTenorBasisValue(TenorBasis3M,AF3481,_xll.ohTrigger(trigger,$AA$36))</f>
        <v>#NUM!</v>
      </c>
      <c r="AI3481" s="90" t="e">
        <f>_xll.qlTenorBasisForwardRate(TenorBasis3M,AF3481,_xll.ohTrigger(trigger,$AA$36))</f>
        <v>#NUM!</v>
      </c>
      <c r="AJ3481" s="90">
        <f>_xll.qlIndexFixing($AA$21,$AE3481,TRUE,_xll.ohTrigger(trigger))</f>
        <v>1.3789650935018242E-2</v>
      </c>
      <c r="AK3481" s="43" t="e">
        <f>_xll.qlIndexFixing($AA$6,$AE3481,TRUE,trigger)</f>
        <v>#NUM!</v>
      </c>
      <c r="AL3481" s="45" t="e">
        <f t="shared" si="70"/>
        <v>#NUM!</v>
      </c>
    </row>
    <row r="3482" spans="30:38" x14ac:dyDescent="0.2">
      <c r="AD3482" s="122" t="s">
        <v>88</v>
      </c>
      <c r="AE3482" s="40">
        <f>_xll.qlInterestRateIndexFixingDate($AA$21,AF3482)</f>
        <v>63821</v>
      </c>
      <c r="AF3482" s="40">
        <f>_xll.qlCalendarAdvance(calendar,$AF3481,AD3482,,,trigger)</f>
        <v>63823</v>
      </c>
      <c r="AG3482" s="40">
        <f>_xll.qlInterestRateIndexMaturity($AA$21,AF3482,)</f>
        <v>63915</v>
      </c>
      <c r="AH3482" s="43" t="e">
        <f>_xll.qlTenorBasisValue(TenorBasis3M,AF3482,_xll.ohTrigger(trigger,$AA$36))</f>
        <v>#NUM!</v>
      </c>
      <c r="AI3482" s="90" t="e">
        <f>_xll.qlTenorBasisForwardRate(TenorBasis3M,AF3482,_xll.ohTrigger(trigger,$AA$36))</f>
        <v>#NUM!</v>
      </c>
      <c r="AJ3482" s="90">
        <f>_xll.qlIndexFixing($AA$21,$AE3482,TRUE,_xll.ohTrigger(trigger))</f>
        <v>1.3790589667365176E-2</v>
      </c>
      <c r="AK3482" s="43" t="e">
        <f>_xll.qlIndexFixing($AA$6,$AE3482,TRUE,trigger)</f>
        <v>#NUM!</v>
      </c>
      <c r="AL3482" s="45" t="e">
        <f t="shared" si="70"/>
        <v>#NUM!</v>
      </c>
    </row>
    <row r="3483" spans="30:38" x14ac:dyDescent="0.2">
      <c r="AD3483" s="122" t="s">
        <v>88</v>
      </c>
      <c r="AE3483" s="40">
        <f>_xll.qlInterestRateIndexFixingDate($AA$21,AF3483)</f>
        <v>63828</v>
      </c>
      <c r="AF3483" s="40">
        <f>_xll.qlCalendarAdvance(calendar,$AF3482,AD3483,,,trigger)</f>
        <v>63830</v>
      </c>
      <c r="AG3483" s="40">
        <f>_xll.qlInterestRateIndexMaturity($AA$21,AF3483,)</f>
        <v>63922</v>
      </c>
      <c r="AH3483" s="43" t="e">
        <f>_xll.qlTenorBasisValue(TenorBasis3M,AF3483,_xll.ohTrigger(trigger,$AA$36))</f>
        <v>#NUM!</v>
      </c>
      <c r="AI3483" s="90" t="e">
        <f>_xll.qlTenorBasisForwardRate(TenorBasis3M,AF3483,_xll.ohTrigger(trigger,$AA$36))</f>
        <v>#NUM!</v>
      </c>
      <c r="AJ3483" s="90">
        <f>_xll.qlIndexFixing($AA$21,$AE3483,TRUE,_xll.ohTrigger(trigger))</f>
        <v>1.3791207622792874E-2</v>
      </c>
      <c r="AK3483" s="43" t="e">
        <f>_xll.qlIndexFixing($AA$6,$AE3483,TRUE,trigger)</f>
        <v>#NUM!</v>
      </c>
      <c r="AL3483" s="45" t="e">
        <f t="shared" si="70"/>
        <v>#NUM!</v>
      </c>
    </row>
    <row r="3484" spans="30:38" x14ac:dyDescent="0.2">
      <c r="AD3484" s="122" t="s">
        <v>88</v>
      </c>
      <c r="AE3484" s="40">
        <f>_xll.qlInterestRateIndexFixingDate($AA$21,AF3484)</f>
        <v>63835</v>
      </c>
      <c r="AF3484" s="40">
        <f>_xll.qlCalendarAdvance(calendar,$AF3483,AD3484,,,trigger)</f>
        <v>63837</v>
      </c>
      <c r="AG3484" s="40">
        <f>_xll.qlInterestRateIndexMaturity($AA$21,AF3484,)</f>
        <v>63929</v>
      </c>
      <c r="AH3484" s="43" t="e">
        <f>_xll.qlTenorBasisValue(TenorBasis3M,AF3484,_xll.ohTrigger(trigger,$AA$36))</f>
        <v>#NUM!</v>
      </c>
      <c r="AI3484" s="90" t="e">
        <f>_xll.qlTenorBasisForwardRate(TenorBasis3M,AF3484,_xll.ohTrigger(trigger,$AA$36))</f>
        <v>#NUM!</v>
      </c>
      <c r="AJ3484" s="90">
        <f>_xll.qlIndexFixing($AA$21,$AE3484,TRUE,_xll.ohTrigger(trigger))</f>
        <v>1.3791812123610104E-2</v>
      </c>
      <c r="AK3484" s="43" t="e">
        <f>_xll.qlIndexFixing($AA$6,$AE3484,TRUE,trigger)</f>
        <v>#NUM!</v>
      </c>
      <c r="AL3484" s="45" t="e">
        <f t="shared" si="70"/>
        <v>#NUM!</v>
      </c>
    </row>
    <row r="3485" spans="30:38" x14ac:dyDescent="0.2">
      <c r="AD3485" s="122" t="s">
        <v>88</v>
      </c>
      <c r="AE3485" s="40">
        <f>_xll.qlInterestRateIndexFixingDate($AA$21,AF3485)</f>
        <v>63842</v>
      </c>
      <c r="AF3485" s="40">
        <f>_xll.qlCalendarAdvance(calendar,$AF3484,AD3485,,,trigger)</f>
        <v>63844</v>
      </c>
      <c r="AG3485" s="40">
        <f>_xll.qlInterestRateIndexMaturity($AA$21,AF3485,)</f>
        <v>63936</v>
      </c>
      <c r="AH3485" s="43" t="e">
        <f>_xll.qlTenorBasisValue(TenorBasis3M,AF3485,_xll.ohTrigger(trigger,$AA$36))</f>
        <v>#NUM!</v>
      </c>
      <c r="AI3485" s="90" t="e">
        <f>_xll.qlTenorBasisForwardRate(TenorBasis3M,AF3485,_xll.ohTrigger(trigger,$AA$36))</f>
        <v>#NUM!</v>
      </c>
      <c r="AJ3485" s="90">
        <f>_xll.qlIndexFixing($AA$21,$AE3485,TRUE,_xll.ohTrigger(trigger))</f>
        <v>1.3792403169809913E-2</v>
      </c>
      <c r="AK3485" s="43" t="e">
        <f>_xll.qlIndexFixing($AA$6,$AE3485,TRUE,trigger)</f>
        <v>#NUM!</v>
      </c>
      <c r="AL3485" s="45" t="e">
        <f t="shared" si="70"/>
        <v>#NUM!</v>
      </c>
    </row>
    <row r="3486" spans="30:38" x14ac:dyDescent="0.2">
      <c r="AD3486" s="122" t="s">
        <v>88</v>
      </c>
      <c r="AE3486" s="40">
        <f>_xll.qlInterestRateIndexFixingDate($AA$21,AF3486)</f>
        <v>63849</v>
      </c>
      <c r="AF3486" s="40">
        <f>_xll.qlCalendarAdvance(calendar,$AF3485,AD3486,,,trigger)</f>
        <v>63851</v>
      </c>
      <c r="AG3486" s="40">
        <f>_xll.qlInterestRateIndexMaturity($AA$21,AF3486,)</f>
        <v>63943</v>
      </c>
      <c r="AH3486" s="43" t="e">
        <f>_xll.qlTenorBasisValue(TenorBasis3M,AF3486,_xll.ohTrigger(trigger,$AA$36))</f>
        <v>#NUM!</v>
      </c>
      <c r="AI3486" s="90" t="e">
        <f>_xll.qlTenorBasisForwardRate(TenorBasis3M,AF3486,_xll.ohTrigger(trigger,$AA$36))</f>
        <v>#NUM!</v>
      </c>
      <c r="AJ3486" s="90">
        <f>_xll.qlIndexFixing($AA$21,$AE3486,TRUE,_xll.ohTrigger(trigger))</f>
        <v>1.3792980761382743E-2</v>
      </c>
      <c r="AK3486" s="43" t="e">
        <f>_xll.qlIndexFixing($AA$6,$AE3486,TRUE,trigger)</f>
        <v>#NUM!</v>
      </c>
      <c r="AL3486" s="45" t="e">
        <f t="shared" si="70"/>
        <v>#NUM!</v>
      </c>
    </row>
    <row r="3487" spans="30:38" x14ac:dyDescent="0.2">
      <c r="AD3487" s="122" t="s">
        <v>88</v>
      </c>
      <c r="AE3487" s="40">
        <f>_xll.qlInterestRateIndexFixingDate($AA$21,AF3487)</f>
        <v>63856</v>
      </c>
      <c r="AF3487" s="40">
        <f>_xll.qlCalendarAdvance(calendar,$AF3486,AD3487,,,trigger)</f>
        <v>63858</v>
      </c>
      <c r="AG3487" s="40">
        <f>_xll.qlInterestRateIndexMaturity($AA$21,AF3487,)</f>
        <v>63950</v>
      </c>
      <c r="AH3487" s="43" t="e">
        <f>_xll.qlTenorBasisValue(TenorBasis3M,AF3487,_xll.ohTrigger(trigger,$AA$36))</f>
        <v>#NUM!</v>
      </c>
      <c r="AI3487" s="90" t="e">
        <f>_xll.qlTenorBasisForwardRate(TenorBasis3M,AF3487,_xll.ohTrigger(trigger,$AA$36))</f>
        <v>#NUM!</v>
      </c>
      <c r="AJ3487" s="90">
        <f>_xll.qlIndexFixing($AA$21,$AE3487,TRUE,_xll.ohTrigger(trigger))</f>
        <v>1.379354489832599E-2</v>
      </c>
      <c r="AK3487" s="43" t="e">
        <f>_xll.qlIndexFixing($AA$6,$AE3487,TRUE,trigger)</f>
        <v>#NUM!</v>
      </c>
      <c r="AL3487" s="45" t="e">
        <f t="shared" si="70"/>
        <v>#NUM!</v>
      </c>
    </row>
    <row r="3488" spans="30:38" x14ac:dyDescent="0.2">
      <c r="AD3488" s="122" t="s">
        <v>88</v>
      </c>
      <c r="AE3488" s="40">
        <f>_xll.qlInterestRateIndexFixingDate($AA$21,AF3488)</f>
        <v>63863</v>
      </c>
      <c r="AF3488" s="40">
        <f>_xll.qlCalendarAdvance(calendar,$AF3487,AD3488,,,trigger)</f>
        <v>63865</v>
      </c>
      <c r="AG3488" s="40">
        <f>_xll.qlInterestRateIndexMaturity($AA$21,AF3488,)</f>
        <v>63957</v>
      </c>
      <c r="AH3488" s="43" t="e">
        <f>_xll.qlTenorBasisValue(TenorBasis3M,AF3488,_xll.ohTrigger(trigger,$AA$36))</f>
        <v>#NUM!</v>
      </c>
      <c r="AI3488" s="90" t="e">
        <f>_xll.qlTenorBasisForwardRate(TenorBasis3M,AF3488,_xll.ohTrigger(trigger,$AA$36))</f>
        <v>#NUM!</v>
      </c>
      <c r="AJ3488" s="90">
        <f>_xll.qlIndexFixing($AA$21,$AE3488,TRUE,_xll.ohTrigger(trigger))</f>
        <v>1.3794095580635308E-2</v>
      </c>
      <c r="AK3488" s="43" t="e">
        <f>_xll.qlIndexFixing($AA$6,$AE3488,TRUE,trigger)</f>
        <v>#NUM!</v>
      </c>
      <c r="AL3488" s="45" t="e">
        <f t="shared" si="70"/>
        <v>#NUM!</v>
      </c>
    </row>
    <row r="3489" spans="30:38" x14ac:dyDescent="0.2">
      <c r="AD3489" s="122" t="s">
        <v>88</v>
      </c>
      <c r="AE3489" s="40">
        <f>_xll.qlInterestRateIndexFixingDate($AA$21,AF3489)</f>
        <v>63870</v>
      </c>
      <c r="AF3489" s="40">
        <f>_xll.qlCalendarAdvance(calendar,$AF3488,AD3489,,,trigger)</f>
        <v>63872</v>
      </c>
      <c r="AG3489" s="40">
        <f>_xll.qlInterestRateIndexMaturity($AA$21,AF3489,)</f>
        <v>63964</v>
      </c>
      <c r="AH3489" s="43" t="e">
        <f>_xll.qlTenorBasisValue(TenorBasis3M,AF3489,_xll.ohTrigger(trigger,$AA$36))</f>
        <v>#NUM!</v>
      </c>
      <c r="AI3489" s="90" t="e">
        <f>_xll.qlTenorBasisForwardRate(TenorBasis3M,AF3489,_xll.ohTrigger(trigger,$AA$36))</f>
        <v>#NUM!</v>
      </c>
      <c r="AJ3489" s="90">
        <f>_xll.qlIndexFixing($AA$21,$AE3489,TRUE,_xll.ohTrigger(trigger))</f>
        <v>1.3794632808302008E-2</v>
      </c>
      <c r="AK3489" s="43" t="e">
        <f>_xll.qlIndexFixing($AA$6,$AE3489,TRUE,trigger)</f>
        <v>#NUM!</v>
      </c>
      <c r="AL3489" s="45" t="e">
        <f t="shared" si="70"/>
        <v>#NUM!</v>
      </c>
    </row>
    <row r="3490" spans="30:38" x14ac:dyDescent="0.2">
      <c r="AD3490" s="122" t="s">
        <v>88</v>
      </c>
      <c r="AE3490" s="40">
        <f>_xll.qlInterestRateIndexFixingDate($AA$21,AF3490)</f>
        <v>63877</v>
      </c>
      <c r="AF3490" s="40">
        <f>_xll.qlCalendarAdvance(calendar,$AF3489,AD3490,,,trigger)</f>
        <v>63879</v>
      </c>
      <c r="AG3490" s="40">
        <f>_xll.qlInterestRateIndexMaturity($AA$21,AF3490,)</f>
        <v>63971</v>
      </c>
      <c r="AH3490" s="43" t="e">
        <f>_xll.qlTenorBasisValue(TenorBasis3M,AF3490,_xll.ohTrigger(trigger,$AA$36))</f>
        <v>#NUM!</v>
      </c>
      <c r="AI3490" s="90" t="e">
        <f>_xll.qlTenorBasisForwardRate(TenorBasis3M,AF3490,_xll.ohTrigger(trigger,$AA$36))</f>
        <v>#NUM!</v>
      </c>
      <c r="AJ3490" s="90">
        <f>_xll.qlIndexFixing($AA$21,$AE3490,TRUE,_xll.ohTrigger(trigger))</f>
        <v>1.3795156581320878E-2</v>
      </c>
      <c r="AK3490" s="43" t="e">
        <f>_xll.qlIndexFixing($AA$6,$AE3490,TRUE,trigger)</f>
        <v>#NUM!</v>
      </c>
      <c r="AL3490" s="45" t="e">
        <f t="shared" si="70"/>
        <v>#NUM!</v>
      </c>
    </row>
    <row r="3491" spans="30:38" x14ac:dyDescent="0.2">
      <c r="AD3491" s="122" t="s">
        <v>88</v>
      </c>
      <c r="AE3491" s="40">
        <f>_xll.qlInterestRateIndexFixingDate($AA$21,AF3491)</f>
        <v>63884</v>
      </c>
      <c r="AF3491" s="40">
        <f>_xll.qlCalendarAdvance(calendar,$AF3490,AD3491,,,trigger)</f>
        <v>63886</v>
      </c>
      <c r="AG3491" s="40">
        <f>_xll.qlInterestRateIndexMaturity($AA$21,AF3491,)</f>
        <v>63978</v>
      </c>
      <c r="AH3491" s="43" t="e">
        <f>_xll.qlTenorBasisValue(TenorBasis3M,AF3491,_xll.ohTrigger(trigger,$AA$36))</f>
        <v>#NUM!</v>
      </c>
      <c r="AI3491" s="90" t="e">
        <f>_xll.qlTenorBasisForwardRate(TenorBasis3M,AF3491,_xll.ohTrigger(trigger,$AA$36))</f>
        <v>#NUM!</v>
      </c>
      <c r="AJ3491" s="90">
        <f>_xll.qlIndexFixing($AA$21,$AE3491,TRUE,_xll.ohTrigger(trigger))</f>
        <v>1.3795666899686703E-2</v>
      </c>
      <c r="AK3491" s="43" t="e">
        <f>_xll.qlIndexFixing($AA$6,$AE3491,TRUE,trigger)</f>
        <v>#NUM!</v>
      </c>
      <c r="AL3491" s="45" t="e">
        <f t="shared" si="70"/>
        <v>#NUM!</v>
      </c>
    </row>
    <row r="3492" spans="30:38" x14ac:dyDescent="0.2">
      <c r="AD3492" s="122" t="s">
        <v>88</v>
      </c>
      <c r="AE3492" s="40">
        <f>_xll.qlInterestRateIndexFixingDate($AA$21,AF3492)</f>
        <v>63891</v>
      </c>
      <c r="AF3492" s="40">
        <f>_xll.qlCalendarAdvance(calendar,$AF3491,AD3492,,,trigger)</f>
        <v>63893</v>
      </c>
      <c r="AG3492" s="40">
        <f>_xll.qlInterestRateIndexMaturity($AA$21,AF3492,)</f>
        <v>63983</v>
      </c>
      <c r="AH3492" s="43" t="e">
        <f>_xll.qlTenorBasisValue(TenorBasis3M,AF3492,_xll.ohTrigger(trigger,$AA$36))</f>
        <v>#NUM!</v>
      </c>
      <c r="AI3492" s="90" t="e">
        <f>_xll.qlTenorBasisForwardRate(TenorBasis3M,AF3492,_xll.ohTrigger(trigger,$AA$36))</f>
        <v>#NUM!</v>
      </c>
      <c r="AJ3492" s="90">
        <f>_xll.qlIndexFixing($AA$21,$AE3492,TRUE,_xll.ohTrigger(trigger))</f>
        <v>1.3795569704027066E-2</v>
      </c>
      <c r="AK3492" s="43" t="e">
        <f>_xll.qlIndexFixing($AA$6,$AE3492,TRUE,trigger)</f>
        <v>#NUM!</v>
      </c>
      <c r="AL3492" s="45" t="e">
        <f t="shared" si="70"/>
        <v>#NUM!</v>
      </c>
    </row>
    <row r="3493" spans="30:38" x14ac:dyDescent="0.2">
      <c r="AD3493" s="122" t="s">
        <v>88</v>
      </c>
      <c r="AE3493" s="40">
        <f>_xll.qlInterestRateIndexFixingDate($AA$21,AF3493)</f>
        <v>63898</v>
      </c>
      <c r="AF3493" s="40">
        <f>_xll.qlCalendarAdvance(calendar,$AF3492,AD3493,,,trigger)</f>
        <v>63900</v>
      </c>
      <c r="AG3493" s="40">
        <f>_xll.qlInterestRateIndexMaturity($AA$21,AF3493,)</f>
        <v>63990</v>
      </c>
      <c r="AH3493" s="43" t="e">
        <f>_xll.qlTenorBasisValue(TenorBasis3M,AF3493,_xll.ohTrigger(trigger,$AA$36))</f>
        <v>#NUM!</v>
      </c>
      <c r="AI3493" s="90" t="e">
        <f>_xll.qlTenorBasisForwardRate(TenorBasis3M,AF3493,_xll.ohTrigger(trigger,$AA$36))</f>
        <v>#NUM!</v>
      </c>
      <c r="AJ3493" s="90">
        <f>_xll.qlIndexFixing($AA$21,$AE3493,TRUE,_xll.ohTrigger(trigger))</f>
        <v>1.3796054998037377E-2</v>
      </c>
      <c r="AK3493" s="43" t="e">
        <f>_xll.qlIndexFixing($AA$6,$AE3493,TRUE,trigger)</f>
        <v>#NUM!</v>
      </c>
      <c r="AL3493" s="45" t="e">
        <f t="shared" si="70"/>
        <v>#NUM!</v>
      </c>
    </row>
    <row r="3494" spans="30:38" x14ac:dyDescent="0.2">
      <c r="AD3494" s="122" t="s">
        <v>88</v>
      </c>
      <c r="AE3494" s="40">
        <f>_xll.qlInterestRateIndexFixingDate($AA$21,AF3494)</f>
        <v>63905</v>
      </c>
      <c r="AF3494" s="40">
        <f>_xll.qlCalendarAdvance(calendar,$AF3493,AD3494,,,trigger)</f>
        <v>63907</v>
      </c>
      <c r="AG3494" s="40">
        <f>_xll.qlInterestRateIndexMaturity($AA$21,AF3494,)</f>
        <v>63997</v>
      </c>
      <c r="AH3494" s="43" t="e">
        <f>_xll.qlTenorBasisValue(TenorBasis3M,AF3494,_xll.ohTrigger(trigger,$AA$36))</f>
        <v>#NUM!</v>
      </c>
      <c r="AI3494" s="90" t="e">
        <f>_xll.qlTenorBasisForwardRate(TenorBasis3M,AF3494,_xll.ohTrigger(trigger,$AA$36))</f>
        <v>#NUM!</v>
      </c>
      <c r="AJ3494" s="90">
        <f>_xll.qlIndexFixing($AA$21,$AE3494,TRUE,_xll.ohTrigger(trigger))</f>
        <v>1.379652683840682E-2</v>
      </c>
      <c r="AK3494" s="43" t="e">
        <f>_xll.qlIndexFixing($AA$6,$AE3494,TRUE,trigger)</f>
        <v>#NUM!</v>
      </c>
      <c r="AL3494" s="45" t="e">
        <f t="shared" si="70"/>
        <v>#NUM!</v>
      </c>
    </row>
    <row r="3495" spans="30:38" x14ac:dyDescent="0.2">
      <c r="AD3495" s="122" t="s">
        <v>88</v>
      </c>
      <c r="AE3495" s="40">
        <f>_xll.qlInterestRateIndexFixingDate($AA$21,AF3495)</f>
        <v>63909</v>
      </c>
      <c r="AF3495" s="40">
        <f>_xll.qlCalendarAdvance(calendar,$AF3494,AD3495,,,trigger)</f>
        <v>63915</v>
      </c>
      <c r="AG3495" s="40">
        <f>_xll.qlInterestRateIndexMaturity($AA$21,AF3495,)</f>
        <v>64005</v>
      </c>
      <c r="AH3495" s="43" t="e">
        <f>_xll.qlTenorBasisValue(TenorBasis3M,AF3495,_xll.ohTrigger(trigger,$AA$36))</f>
        <v>#NUM!</v>
      </c>
      <c r="AI3495" s="90" t="e">
        <f>_xll.qlTenorBasisForwardRate(TenorBasis3M,AF3495,_xll.ohTrigger(trigger,$AA$36))</f>
        <v>#NUM!</v>
      </c>
      <c r="AJ3495" s="90">
        <f>_xll.qlIndexFixing($AA$21,$AE3495,TRUE,_xll.ohTrigger(trigger))</f>
        <v>1.3797049610694501E-2</v>
      </c>
      <c r="AK3495" s="43" t="e">
        <f>_xll.qlIndexFixing($AA$6,$AE3495,TRUE,trigger)</f>
        <v>#NUM!</v>
      </c>
      <c r="AL3495" s="45" t="e">
        <f t="shared" si="70"/>
        <v>#NUM!</v>
      </c>
    </row>
    <row r="3496" spans="30:38" x14ac:dyDescent="0.2">
      <c r="AD3496" s="122" t="s">
        <v>88</v>
      </c>
      <c r="AE3496" s="40">
        <f>_xll.qlInterestRateIndexFixingDate($AA$21,AF3496)</f>
        <v>63919</v>
      </c>
      <c r="AF3496" s="40">
        <f>_xll.qlCalendarAdvance(calendar,$AF3495,AD3496,,,trigger)</f>
        <v>63922</v>
      </c>
      <c r="AG3496" s="40">
        <f>_xll.qlInterestRateIndexMaturity($AA$21,AF3496,)</f>
        <v>64012</v>
      </c>
      <c r="AH3496" s="43" t="e">
        <f>_xll.qlTenorBasisValue(TenorBasis3M,AF3496,_xll.ohTrigger(trigger,$AA$36))</f>
        <v>#NUM!</v>
      </c>
      <c r="AI3496" s="90" t="e">
        <f>_xll.qlTenorBasisForwardRate(TenorBasis3M,AF3496,_xll.ohTrigger(trigger,$AA$36))</f>
        <v>#NUM!</v>
      </c>
      <c r="AJ3496" s="90">
        <f>_xll.qlIndexFixing($AA$21,$AE3496,TRUE,_xll.ohTrigger(trigger))</f>
        <v>1.3797492621822727E-2</v>
      </c>
      <c r="AK3496" s="43" t="e">
        <f>_xll.qlIndexFixing($AA$6,$AE3496,TRUE,trigger)</f>
        <v>#NUM!</v>
      </c>
      <c r="AL3496" s="45" t="e">
        <f t="shared" si="70"/>
        <v>#NUM!</v>
      </c>
    </row>
    <row r="3497" spans="30:38" x14ac:dyDescent="0.2">
      <c r="AD3497" s="122" t="s">
        <v>88</v>
      </c>
      <c r="AE3497" s="40">
        <f>_xll.qlInterestRateIndexFixingDate($AA$21,AF3497)</f>
        <v>63927</v>
      </c>
      <c r="AF3497" s="40">
        <f>_xll.qlCalendarAdvance(calendar,$AF3496,AD3497,,,trigger)</f>
        <v>63929</v>
      </c>
      <c r="AG3497" s="40">
        <f>_xll.qlInterestRateIndexMaturity($AA$21,AF3497,)</f>
        <v>64019</v>
      </c>
      <c r="AH3497" s="43" t="e">
        <f>_xll.qlTenorBasisValue(TenorBasis3M,AF3497,_xll.ohTrigger(trigger,$AA$36))</f>
        <v>#NUM!</v>
      </c>
      <c r="AI3497" s="90" t="e">
        <f>_xll.qlTenorBasisForwardRate(TenorBasis3M,AF3497,_xll.ohTrigger(trigger,$AA$36))</f>
        <v>#NUM!</v>
      </c>
      <c r="AJ3497" s="90">
        <f>_xll.qlIndexFixing($AA$21,$AE3497,TRUE,_xll.ohTrigger(trigger))</f>
        <v>1.379792217929765E-2</v>
      </c>
      <c r="AK3497" s="43" t="e">
        <f>_xll.qlIndexFixing($AA$6,$AE3497,TRUE,trigger)</f>
        <v>#NUM!</v>
      </c>
      <c r="AL3497" s="45" t="e">
        <f t="shared" si="70"/>
        <v>#NUM!</v>
      </c>
    </row>
    <row r="3498" spans="30:38" x14ac:dyDescent="0.2">
      <c r="AD3498" s="122" t="s">
        <v>88</v>
      </c>
      <c r="AE3498" s="40">
        <f>_xll.qlInterestRateIndexFixingDate($AA$21,AF3498)</f>
        <v>63934</v>
      </c>
      <c r="AF3498" s="40">
        <f>_xll.qlCalendarAdvance(calendar,$AF3497,AD3498,,,trigger)</f>
        <v>63936</v>
      </c>
      <c r="AG3498" s="40">
        <f>_xll.qlInterestRateIndexMaturity($AA$21,AF3498,)</f>
        <v>64026</v>
      </c>
      <c r="AH3498" s="43" t="e">
        <f>_xll.qlTenorBasisValue(TenorBasis3M,AF3498,_xll.ohTrigger(trigger,$AA$36))</f>
        <v>#NUM!</v>
      </c>
      <c r="AI3498" s="90" t="e">
        <f>_xll.qlTenorBasisForwardRate(TenorBasis3M,AF3498,_xll.ohTrigger(trigger,$AA$36))</f>
        <v>#NUM!</v>
      </c>
      <c r="AJ3498" s="90">
        <f>_xll.qlIndexFixing($AA$21,$AE3498,TRUE,_xll.ohTrigger(trigger))</f>
        <v>1.3798338283113942E-2</v>
      </c>
      <c r="AK3498" s="43" t="e">
        <f>_xll.qlIndexFixing($AA$6,$AE3498,TRUE,trigger)</f>
        <v>#NUM!</v>
      </c>
      <c r="AL3498" s="45" t="e">
        <f t="shared" si="70"/>
        <v>#NUM!</v>
      </c>
    </row>
    <row r="3499" spans="30:38" x14ac:dyDescent="0.2">
      <c r="AD3499" s="122" t="s">
        <v>88</v>
      </c>
      <c r="AE3499" s="40">
        <f>_xll.qlInterestRateIndexFixingDate($AA$21,AF3499)</f>
        <v>63941</v>
      </c>
      <c r="AF3499" s="40">
        <f>_xll.qlCalendarAdvance(calendar,$AF3498,AD3499,,,trigger)</f>
        <v>63943</v>
      </c>
      <c r="AG3499" s="40">
        <f>_xll.qlInterestRateIndexMaturity($AA$21,AF3499,)</f>
        <v>64033</v>
      </c>
      <c r="AH3499" s="43" t="e">
        <f>_xll.qlTenorBasisValue(TenorBasis3M,AF3499,_xll.ohTrigger(trigger,$AA$36))</f>
        <v>#NUM!</v>
      </c>
      <c r="AI3499" s="90" t="e">
        <f>_xll.qlTenorBasisForwardRate(TenorBasis3M,AF3499,_xll.ohTrigger(trigger,$AA$36))</f>
        <v>#NUM!</v>
      </c>
      <c r="AJ3499" s="90">
        <f>_xll.qlIndexFixing($AA$21,$AE3499,TRUE,_xll.ohTrigger(trigger))</f>
        <v>1.3798740933268938E-2</v>
      </c>
      <c r="AK3499" s="43" t="e">
        <f>_xll.qlIndexFixing($AA$6,$AE3499,TRUE,trigger)</f>
        <v>#NUM!</v>
      </c>
      <c r="AL3499" s="45" t="e">
        <f t="shared" si="70"/>
        <v>#NUM!</v>
      </c>
    </row>
    <row r="3500" spans="30:38" x14ac:dyDescent="0.2">
      <c r="AD3500" s="122" t="s">
        <v>88</v>
      </c>
      <c r="AE3500" s="40">
        <f>_xll.qlInterestRateIndexFixingDate($AA$21,AF3500)</f>
        <v>63948</v>
      </c>
      <c r="AF3500" s="40">
        <f>_xll.qlCalendarAdvance(calendar,$AF3499,AD3500,,,trigger)</f>
        <v>63950</v>
      </c>
      <c r="AG3500" s="40">
        <f>_xll.qlInterestRateIndexMaturity($AA$21,AF3500,)</f>
        <v>64039</v>
      </c>
      <c r="AH3500" s="43" t="e">
        <f>_xll.qlTenorBasisValue(TenorBasis3M,AF3500,_xll.ohTrigger(trigger,$AA$36))</f>
        <v>#NUM!</v>
      </c>
      <c r="AI3500" s="90" t="e">
        <f>_xll.qlTenorBasisForwardRate(TenorBasis3M,AF3500,_xll.ohTrigger(trigger,$AA$36))</f>
        <v>#NUM!</v>
      </c>
      <c r="AJ3500" s="90">
        <f>_xll.qlIndexFixing($AA$21,$AE3500,TRUE,_xll.ohTrigger(trigger))</f>
        <v>1.3798840665252837E-2</v>
      </c>
      <c r="AK3500" s="43" t="e">
        <f>_xll.qlIndexFixing($AA$6,$AE3500,TRUE,trigger)</f>
        <v>#NUM!</v>
      </c>
      <c r="AL3500" s="45" t="e">
        <f t="shared" si="70"/>
        <v>#NUM!</v>
      </c>
    </row>
    <row r="3501" spans="30:38" x14ac:dyDescent="0.2">
      <c r="AD3501" s="122" t="s">
        <v>88</v>
      </c>
      <c r="AE3501" s="40">
        <f>_xll.qlInterestRateIndexFixingDate($AA$21,AF3501)</f>
        <v>63955</v>
      </c>
      <c r="AF3501" s="40">
        <f>_xll.qlCalendarAdvance(calendar,$AF3500,AD3501,,,trigger)</f>
        <v>63957</v>
      </c>
      <c r="AG3501" s="40">
        <f>_xll.qlInterestRateIndexMaturity($AA$21,AF3501,)</f>
        <v>64046</v>
      </c>
      <c r="AH3501" s="43" t="e">
        <f>_xll.qlTenorBasisValue(TenorBasis3M,AF3501,_xll.ohTrigger(trigger,$AA$36))</f>
        <v>#NUM!</v>
      </c>
      <c r="AI3501" s="90" t="e">
        <f>_xll.qlTenorBasisForwardRate(TenorBasis3M,AF3501,_xll.ohTrigger(trigger,$AA$36))</f>
        <v>#NUM!</v>
      </c>
      <c r="AJ3501" s="90">
        <f>_xll.qlIndexFixing($AA$21,$AE3501,TRUE,_xll.ohTrigger(trigger))</f>
        <v>1.3799217354633648E-2</v>
      </c>
      <c r="AK3501" s="43" t="e">
        <f>_xll.qlIndexFixing($AA$6,$AE3501,TRUE,trigger)</f>
        <v>#NUM!</v>
      </c>
      <c r="AL3501" s="45" t="e">
        <f t="shared" si="70"/>
        <v>#NUM!</v>
      </c>
    </row>
    <row r="3502" spans="30:38" x14ac:dyDescent="0.2">
      <c r="AD3502" s="122" t="s">
        <v>88</v>
      </c>
      <c r="AE3502" s="40">
        <f>_xll.qlInterestRateIndexFixingDate($AA$21,AF3502)</f>
        <v>63962</v>
      </c>
      <c r="AF3502" s="40">
        <f>_xll.qlCalendarAdvance(calendar,$AF3501,AD3502,,,trigger)</f>
        <v>63964</v>
      </c>
      <c r="AG3502" s="40">
        <f>_xll.qlInterestRateIndexMaturity($AA$21,AF3502,)</f>
        <v>64053</v>
      </c>
      <c r="AH3502" s="43" t="e">
        <f>_xll.qlTenorBasisValue(TenorBasis3M,AF3502,_xll.ohTrigger(trigger,$AA$36))</f>
        <v>#NUM!</v>
      </c>
      <c r="AI3502" s="90" t="e">
        <f>_xll.qlTenorBasisForwardRate(TenorBasis3M,AF3502,_xll.ohTrigger(trigger,$AA$36))</f>
        <v>#NUM!</v>
      </c>
      <c r="AJ3502" s="90">
        <f>_xll.qlIndexFixing($AA$21,$AE3502,TRUE,_xll.ohTrigger(trigger))</f>
        <v>1.3799580590854975E-2</v>
      </c>
      <c r="AK3502" s="43" t="e">
        <f>_xll.qlIndexFixing($AA$6,$AE3502,TRUE,trigger)</f>
        <v>#NUM!</v>
      </c>
      <c r="AL3502" s="45" t="e">
        <f t="shared" si="70"/>
        <v>#NUM!</v>
      </c>
    </row>
    <row r="3503" spans="30:38" x14ac:dyDescent="0.2">
      <c r="AD3503" s="122" t="s">
        <v>88</v>
      </c>
      <c r="AE3503" s="40">
        <f>_xll.qlInterestRateIndexFixingDate($AA$21,AF3503)</f>
        <v>63969</v>
      </c>
      <c r="AF3503" s="40">
        <f>_xll.qlCalendarAdvance(calendar,$AF3502,AD3503,,,trigger)</f>
        <v>63971</v>
      </c>
      <c r="AG3503" s="40">
        <f>_xll.qlInterestRateIndexMaturity($AA$21,AF3503,)</f>
        <v>64060</v>
      </c>
      <c r="AH3503" s="43" t="e">
        <f>_xll.qlTenorBasisValue(TenorBasis3M,AF3503,_xll.ohTrigger(trigger,$AA$36))</f>
        <v>#NUM!</v>
      </c>
      <c r="AI3503" s="90" t="e">
        <f>_xll.qlTenorBasisForwardRate(TenorBasis3M,AF3503,_xll.ohTrigger(trigger,$AA$36))</f>
        <v>#NUM!</v>
      </c>
      <c r="AJ3503" s="90">
        <f>_xll.qlIndexFixing($AA$21,$AE3503,TRUE,_xll.ohTrigger(trigger))</f>
        <v>1.3799930373915019E-2</v>
      </c>
      <c r="AK3503" s="43" t="e">
        <f>_xll.qlIndexFixing($AA$6,$AE3503,TRUE,trigger)</f>
        <v>#NUM!</v>
      </c>
      <c r="AL3503" s="45" t="e">
        <f t="shared" si="70"/>
        <v>#NUM!</v>
      </c>
    </row>
    <row r="3504" spans="30:38" x14ac:dyDescent="0.2">
      <c r="AD3504" s="122" t="s">
        <v>88</v>
      </c>
      <c r="AE3504" s="40">
        <f>_xll.qlInterestRateIndexFixingDate($AA$21,AF3504)</f>
        <v>63976</v>
      </c>
      <c r="AF3504" s="40">
        <f>_xll.qlCalendarAdvance(calendar,$AF3503,AD3504,,,trigger)</f>
        <v>63978</v>
      </c>
      <c r="AG3504" s="40">
        <f>_xll.qlInterestRateIndexMaturity($AA$21,AF3504,)</f>
        <v>64070</v>
      </c>
      <c r="AH3504" s="43" t="e">
        <f>_xll.qlTenorBasisValue(TenorBasis3M,AF3504,_xll.ohTrigger(trigger,$AA$36))</f>
        <v>#NUM!</v>
      </c>
      <c r="AI3504" s="90" t="e">
        <f>_xll.qlTenorBasisForwardRate(TenorBasis3M,AF3504,_xll.ohTrigger(trigger,$AA$36))</f>
        <v>#NUM!</v>
      </c>
      <c r="AJ3504" s="90">
        <f>_xll.qlIndexFixing($AA$21,$AE3504,TRUE,_xll.ohTrigger(trigger))</f>
        <v>1.3801123479879608E-2</v>
      </c>
      <c r="AK3504" s="43" t="e">
        <f>_xll.qlIndexFixing($AA$6,$AE3504,TRUE,trigger)</f>
        <v>#NUM!</v>
      </c>
      <c r="AL3504" s="45" t="e">
        <f t="shared" si="70"/>
        <v>#NUM!</v>
      </c>
    </row>
    <row r="3505" spans="30:38" x14ac:dyDescent="0.2">
      <c r="AD3505" s="122" t="s">
        <v>88</v>
      </c>
      <c r="AE3505" s="40">
        <f>_xll.qlInterestRateIndexFixingDate($AA$21,AF3505)</f>
        <v>63983</v>
      </c>
      <c r="AF3505" s="40">
        <f>_xll.qlCalendarAdvance(calendar,$AF3504,AD3505,,,trigger)</f>
        <v>63985</v>
      </c>
      <c r="AG3505" s="40">
        <f>_xll.qlInterestRateIndexMaturity($AA$21,AF3505,)</f>
        <v>64077</v>
      </c>
      <c r="AH3505" s="43" t="e">
        <f>_xll.qlTenorBasisValue(TenorBasis3M,AF3505,_xll.ohTrigger(trigger,$AA$36))</f>
        <v>#NUM!</v>
      </c>
      <c r="AI3505" s="90" t="e">
        <f>_xll.qlTenorBasisForwardRate(TenorBasis3M,AF3505,_xll.ohTrigger(trigger,$AA$36))</f>
        <v>#NUM!</v>
      </c>
      <c r="AJ3505" s="90">
        <f>_xll.qlIndexFixing($AA$21,$AE3505,TRUE,_xll.ohTrigger(trigger))</f>
        <v>1.3801443510519857E-2</v>
      </c>
      <c r="AK3505" s="43" t="e">
        <f>_xll.qlIndexFixing($AA$6,$AE3505,TRUE,trigger)</f>
        <v>#NUM!</v>
      </c>
      <c r="AL3505" s="45" t="e">
        <f t="shared" si="70"/>
        <v>#NUM!</v>
      </c>
    </row>
    <row r="3506" spans="30:38" x14ac:dyDescent="0.2">
      <c r="AD3506" s="122" t="s">
        <v>88</v>
      </c>
      <c r="AE3506" s="40">
        <f>_xll.qlInterestRateIndexFixingDate($AA$21,AF3506)</f>
        <v>63990</v>
      </c>
      <c r="AF3506" s="40">
        <f>_xll.qlCalendarAdvance(calendar,$AF3505,AD3506,,,trigger)</f>
        <v>63992</v>
      </c>
      <c r="AG3506" s="40">
        <f>_xll.qlInterestRateIndexMaturity($AA$21,AF3506,)</f>
        <v>64084</v>
      </c>
      <c r="AH3506" s="43" t="e">
        <f>_xll.qlTenorBasisValue(TenorBasis3M,AF3506,_xll.ohTrigger(trigger,$AA$36))</f>
        <v>#NUM!</v>
      </c>
      <c r="AI3506" s="90" t="e">
        <f>_xll.qlTenorBasisForwardRate(TenorBasis3M,AF3506,_xll.ohTrigger(trigger,$AA$36))</f>
        <v>#NUM!</v>
      </c>
      <c r="AJ3506" s="90">
        <f>_xll.qlIndexFixing($AA$21,$AE3506,TRUE,_xll.ohTrigger(trigger))</f>
        <v>1.3801750086442766E-2</v>
      </c>
      <c r="AK3506" s="43" t="e">
        <f>_xll.qlIndexFixing($AA$6,$AE3506,TRUE,trigger)</f>
        <v>#NUM!</v>
      </c>
      <c r="AL3506" s="45" t="e">
        <f t="shared" si="70"/>
        <v>#NUM!</v>
      </c>
    </row>
    <row r="3507" spans="30:38" x14ac:dyDescent="0.2">
      <c r="AD3507" s="122" t="s">
        <v>88</v>
      </c>
      <c r="AE3507" s="40">
        <f>_xll.qlInterestRateIndexFixingDate($AA$21,AF3507)</f>
        <v>63997</v>
      </c>
      <c r="AF3507" s="40">
        <f>_xll.qlCalendarAdvance(calendar,$AF3506,AD3507,,,trigger)</f>
        <v>63999</v>
      </c>
      <c r="AG3507" s="40">
        <f>_xll.qlInterestRateIndexMaturity($AA$21,AF3507,)</f>
        <v>64091</v>
      </c>
      <c r="AH3507" s="43" t="e">
        <f>_xll.qlTenorBasisValue(TenorBasis3M,AF3507,_xll.ohTrigger(trigger,$AA$36))</f>
        <v>#NUM!</v>
      </c>
      <c r="AI3507" s="90" t="e">
        <f>_xll.qlTenorBasisForwardRate(TenorBasis3M,AF3507,_xll.ohTrigger(trigger,$AA$36))</f>
        <v>#NUM!</v>
      </c>
      <c r="AJ3507" s="90">
        <f>_xll.qlIndexFixing($AA$21,$AE3507,TRUE,_xll.ohTrigger(trigger))</f>
        <v>1.3802043207647467E-2</v>
      </c>
      <c r="AK3507" s="43" t="e">
        <f>_xll.qlIndexFixing($AA$6,$AE3507,TRUE,trigger)</f>
        <v>#NUM!</v>
      </c>
      <c r="AL3507" s="45" t="e">
        <f t="shared" si="70"/>
        <v>#NUM!</v>
      </c>
    </row>
    <row r="3508" spans="30:38" x14ac:dyDescent="0.2">
      <c r="AD3508" s="123" t="s">
        <v>88</v>
      </c>
      <c r="AE3508" s="41">
        <f>_xll.qlInterestRateIndexFixingDate($AA$21,AF3508)</f>
        <v>64004</v>
      </c>
      <c r="AF3508" s="41">
        <f>_xll.qlCalendarAdvance(calendar,$AF3507,AD3508,,,trigger)</f>
        <v>64006</v>
      </c>
      <c r="AG3508" s="41">
        <f>_xll.qlInterestRateIndexMaturity($AA$21,AF3508,)</f>
        <v>64098</v>
      </c>
      <c r="AH3508" s="44" t="e">
        <f>_xll.qlTenorBasisValue(TenorBasis3M,AF3508,_xll.ohTrigger(trigger,$AA$36))</f>
        <v>#NUM!</v>
      </c>
      <c r="AI3508" s="91" t="e">
        <f>_xll.qlTenorBasisForwardRate(TenorBasis3M,AF3508,_xll.ohTrigger(trigger,$AA$36))</f>
        <v>#NUM!</v>
      </c>
      <c r="AJ3508" s="91">
        <f>_xll.qlIndexFixing($AA$21,$AE3508,TRUE,_xll.ohTrigger(trigger))</f>
        <v>1.3802322874127006E-2</v>
      </c>
      <c r="AK3508" s="43" t="e">
        <f>_xll.qlIndexFixing($AA$6,$AE3508,TRUE,trigger)</f>
        <v>#NUM!</v>
      </c>
      <c r="AL3508" s="46" t="e">
        <f t="shared" si="70"/>
        <v>#NUM!</v>
      </c>
    </row>
  </sheetData>
  <dataValidations count="5">
    <dataValidation type="list" allowBlank="1" showInputMessage="1" showErrorMessage="1" sqref="AA24 AB43:AB46 AA35">
      <formula1>"TRUE,FALSE"</formula1>
    </dataValidation>
    <dataValidation type="list" allowBlank="1" showInputMessage="1" showErrorMessage="1" sqref="AA17">
      <formula1>"AllDepos,DeposBeforeFirstFuturesStartDate,DeposBeforeFirstFuturesStartDatePlusOne,DeposBeforeFirstFuturesExpiryDate"</formula1>
    </dataValidation>
    <dataValidation type="list" allowBlank="1" showInputMessage="1" showErrorMessage="1" sqref="D34:D70">
      <formula1>"Annual,Semiannual,EveryFourthMonth,Quarterly,Bimonthly,Monthly,Biweekly,Weekly,Daily,Once,NoFrequency"</formula1>
    </dataValidation>
    <dataValidation type="list" allowBlank="1" showInputMessage="1" showErrorMessage="1" sqref="F3:F7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17 E30:E70">
      <formula1>"Following,Modified Following,Preceding,Modified Preceding,Unadjusted,Half-Month Modified Following"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ength2">
              <controlPr defaultSize="0" print="0" autoFill="0" autoPict="0" macro="[0]!ThisWorkbook.grphUpdate">
                <anchor moveWithCells="1">
                  <from>
                    <xdr:col>41</xdr:col>
                    <xdr:colOff>76200</xdr:colOff>
                    <xdr:row>1</xdr:row>
                    <xdr:rowOff>0</xdr:rowOff>
                  </from>
                  <to>
                    <xdr:col>41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Length1">
              <controlPr defaultSize="0" print="0" autoFill="0" autoPict="0" macro="[0]!ThisWorkbook.grphUpdate" altText="3">
                <anchor moveWithCells="1">
                  <from>
                    <xdr:col>40</xdr:col>
                    <xdr:colOff>581025</xdr:colOff>
                    <xdr:row>1</xdr:row>
                    <xdr:rowOff>0</xdr:rowOff>
                  </from>
                  <to>
                    <xdr:col>40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Length3">
              <controlPr defaultSize="0" print="0" autoFill="0" autoPict="0" macro="[0]!ThisWorkbook.grphUpdate">
                <anchor moveWithCells="1">
                  <from>
                    <xdr:col>41</xdr:col>
                    <xdr:colOff>733425</xdr:colOff>
                    <xdr:row>1</xdr:row>
                    <xdr:rowOff>0</xdr:rowOff>
                  </from>
                  <to>
                    <xdr:col>42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Length4">
              <controlPr defaultSize="0" print="0" autoFill="0" autoPict="0" macro="[0]!ThisWorkbook.grphUpdate">
                <anchor moveWithCells="1">
                  <from>
                    <xdr:col>42</xdr:col>
                    <xdr:colOff>228600</xdr:colOff>
                    <xdr:row>1</xdr:row>
                    <xdr:rowOff>0</xdr:rowOff>
                  </from>
                  <to>
                    <xdr:col>42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Length5">
              <controlPr defaultSize="0" print="0" autoFill="0" autoPict="0" macro="[0]!ThisWorkbook.grphUpdate">
                <anchor moveWithCells="1">
                  <from>
                    <xdr:col>43</xdr:col>
                    <xdr:colOff>152400</xdr:colOff>
                    <xdr:row>1</xdr:row>
                    <xdr:rowOff>0</xdr:rowOff>
                  </from>
                  <to>
                    <xdr:col>43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Length6">
              <controlPr defaultSize="0" print="0" autoFill="0" autoPict="0" macro="[0]!ThisWorkbook.grphUpdate">
                <anchor moveWithCells="1">
                  <from>
                    <xdr:col>44</xdr:col>
                    <xdr:colOff>66675</xdr:colOff>
                    <xdr:row>1</xdr:row>
                    <xdr:rowOff>0</xdr:rowOff>
                  </from>
                  <to>
                    <xdr:col>45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Length7">
              <controlPr defaultSize="0" print="0" autoFill="0" autoPict="0" macro="[0]!ThisWorkbook.grphUpdate">
                <anchor moveWithCells="1">
                  <from>
                    <xdr:col>45</xdr:col>
                    <xdr:colOff>114300</xdr:colOff>
                    <xdr:row>1</xdr:row>
                    <xdr:rowOff>0</xdr:rowOff>
                  </from>
                  <to>
                    <xdr:col>46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M3508"/>
  <sheetViews>
    <sheetView showGridLines="0" tabSelected="1" topLeftCell="O1" workbookViewId="0">
      <selection activeCell="AI4" sqref="AI4"/>
    </sheetView>
  </sheetViews>
  <sheetFormatPr defaultRowHeight="11.25" outlineLevelCol="1" x14ac:dyDescent="0.2"/>
  <cols>
    <col min="1" max="1" width="6" style="1" hidden="1" customWidth="1" outlineLevel="1"/>
    <col min="2" max="2" width="5.7109375" style="1" hidden="1" customWidth="1" outlineLevel="1"/>
    <col min="3" max="3" width="6.28515625" style="1" hidden="1" customWidth="1" outlineLevel="1"/>
    <col min="4" max="4" width="7" style="1" hidden="1" customWidth="1" outlineLevel="1"/>
    <col min="5" max="5" width="19.28515625" style="1" hidden="1" customWidth="1" outlineLevel="1"/>
    <col min="6" max="6" width="20.28515625" style="1" hidden="1" customWidth="1" outlineLevel="1"/>
    <col min="7" max="7" width="10.140625" style="1" hidden="1" customWidth="1" outlineLevel="1"/>
    <col min="8" max="8" width="8" style="1" hidden="1" customWidth="1" outlineLevel="1"/>
    <col min="9" max="9" width="21.42578125" style="1" hidden="1" customWidth="1" outlineLevel="1"/>
    <col min="10" max="11" width="15.140625" style="1" hidden="1" customWidth="1" outlineLevel="1"/>
    <col min="12" max="12" width="10" style="1" hidden="1" customWidth="1" outlineLevel="1"/>
    <col min="13" max="13" width="9" style="1" hidden="1" customWidth="1" outlineLevel="1"/>
    <col min="14" max="14" width="4.85546875" style="1" hidden="1" customWidth="1" outlineLevel="1"/>
    <col min="15" max="15" width="2.7109375" style="1" customWidth="1" collapsed="1"/>
    <col min="16" max="16" width="10" style="1" hidden="1" customWidth="1" outlineLevel="1"/>
    <col min="17" max="17" width="21.42578125" style="1" bestFit="1" customWidth="1" collapsed="1"/>
    <col min="18" max="21" width="10.7109375" style="1" customWidth="1"/>
    <col min="22" max="22" width="11.28515625" style="1" customWidth="1"/>
    <col min="23" max="23" width="2.7109375" style="1" customWidth="1"/>
    <col min="24" max="24" width="21" style="1" customWidth="1"/>
    <col min="25" max="25" width="17.28515625" style="1" bestFit="1" customWidth="1"/>
    <col min="26" max="26" width="6" style="1" bestFit="1" customWidth="1"/>
    <col min="27" max="27" width="2.7109375" style="1" customWidth="1"/>
    <col min="28" max="28" width="5" style="1" bestFit="1" customWidth="1"/>
    <col min="29" max="31" width="17.28515625" style="1" customWidth="1"/>
    <col min="32" max="32" width="9.140625" style="1"/>
    <col min="33" max="33" width="14" style="1" customWidth="1"/>
    <col min="34" max="34" width="12.140625" style="1" customWidth="1"/>
    <col min="35" max="35" width="12.5703125" style="1" customWidth="1"/>
    <col min="36" max="36" width="6.5703125" style="1" customWidth="1"/>
    <col min="37" max="37" width="9.140625" style="1"/>
    <col min="38" max="38" width="3.7109375" style="1" customWidth="1"/>
    <col min="39" max="40" width="17.28515625" style="1" bestFit="1" customWidth="1"/>
    <col min="41" max="41" width="12" style="1" bestFit="1" customWidth="1"/>
    <col min="42" max="42" width="11" style="1" bestFit="1" customWidth="1"/>
    <col min="43" max="44" width="9.140625" style="1"/>
    <col min="45" max="45" width="4.42578125" style="1" customWidth="1"/>
    <col min="46" max="46" width="9.140625" style="1"/>
    <col min="47" max="47" width="17.85546875" style="1" bestFit="1" customWidth="1"/>
    <col min="48" max="48" width="2.7109375" style="1" customWidth="1"/>
    <col min="49" max="49" width="10" style="1" hidden="1" customWidth="1" outlineLevel="1"/>
    <col min="50" max="50" width="6" style="1" hidden="1" customWidth="1" outlineLevel="1"/>
    <col min="51" max="52" width="17.85546875" style="1" hidden="1" customWidth="1" outlineLevel="1"/>
    <col min="53" max="53" width="11" style="1" hidden="1" customWidth="1" outlineLevel="1"/>
    <col min="54" max="58" width="9.140625" style="1" hidden="1" customWidth="1" outlineLevel="1"/>
    <col min="59" max="59" width="2.7109375" style="1" customWidth="1" collapsed="1"/>
    <col min="60" max="60" width="6" style="1" customWidth="1"/>
    <col min="61" max="62" width="17.28515625" style="1" bestFit="1" customWidth="1"/>
    <col min="63" max="64" width="11" style="1" bestFit="1" customWidth="1"/>
    <col min="65" max="65" width="8" style="1" bestFit="1" customWidth="1"/>
    <col min="66" max="67" width="11" style="1" bestFit="1" customWidth="1"/>
    <col min="68" max="16384" width="9.140625" style="1"/>
  </cols>
  <sheetData>
    <row r="1" spans="1:65" x14ac:dyDescent="0.2">
      <c r="I1" s="1" t="str">
        <f>_xll.qlForwardIborIndex("FWD"&amp;PROPER(currency)&amp;familyname&amp;Y20,familyname,Y20,2,currency,calendar,"mf",TRUE,"Actual/360",,permanent,trigger,objectoverwrite)</f>
        <v>FWDEuribor6M#0000</v>
      </c>
      <c r="J1" s="1" t="str">
        <f>PROPER(currency)&amp;familyname&amp;$Y$20</f>
        <v>Euribor6M</v>
      </c>
      <c r="BH1" s="1" t="s">
        <v>86</v>
      </c>
    </row>
    <row r="2" spans="1:65" ht="21" customHeight="1" x14ac:dyDescent="0.25">
      <c r="A2" s="3" t="s">
        <v>8</v>
      </c>
      <c r="B2" s="3" t="s">
        <v>103</v>
      </c>
      <c r="C2" s="3"/>
      <c r="D2" s="3" t="s">
        <v>102</v>
      </c>
      <c r="E2" s="23" t="s">
        <v>101</v>
      </c>
      <c r="F2" s="23" t="s">
        <v>100</v>
      </c>
      <c r="G2" s="3" t="s">
        <v>104</v>
      </c>
      <c r="H2" s="3" t="s">
        <v>105</v>
      </c>
      <c r="I2" s="3" t="s">
        <v>11</v>
      </c>
      <c r="J2" s="21" t="s">
        <v>12</v>
      </c>
      <c r="K2" s="21"/>
      <c r="L2" s="22" t="s">
        <v>54</v>
      </c>
      <c r="M2" s="22" t="s">
        <v>55</v>
      </c>
      <c r="N2" s="22" t="s">
        <v>56</v>
      </c>
      <c r="P2" s="22" t="s">
        <v>62</v>
      </c>
      <c r="Q2" s="22" t="s">
        <v>99</v>
      </c>
      <c r="R2" s="22" t="s">
        <v>57</v>
      </c>
      <c r="S2" s="22" t="s">
        <v>97</v>
      </c>
      <c r="T2" s="22" t="s">
        <v>98</v>
      </c>
      <c r="U2" s="22" t="s">
        <v>125</v>
      </c>
      <c r="V2" s="22" t="s">
        <v>123</v>
      </c>
      <c r="AB2" s="37"/>
      <c r="AC2" s="22" t="s">
        <v>126</v>
      </c>
      <c r="AD2" s="22" t="s">
        <v>64</v>
      </c>
      <c r="AE2" s="22" t="s">
        <v>63</v>
      </c>
      <c r="AF2" s="22" t="s">
        <v>127</v>
      </c>
      <c r="AG2" s="22" t="s">
        <v>128</v>
      </c>
      <c r="AH2" s="22" t="s">
        <v>120</v>
      </c>
      <c r="AI2" s="22" t="s">
        <v>130</v>
      </c>
      <c r="AJ2" s="22" t="s">
        <v>111</v>
      </c>
      <c r="AT2" s="22" t="s">
        <v>64</v>
      </c>
      <c r="AU2" s="121"/>
      <c r="AW2" s="118" t="s">
        <v>131</v>
      </c>
      <c r="AX2" s="119"/>
      <c r="AY2" s="119"/>
      <c r="AZ2" s="119"/>
      <c r="BA2" s="120"/>
      <c r="BB2" s="118" t="s">
        <v>132</v>
      </c>
      <c r="BC2" s="119"/>
      <c r="BD2" s="119"/>
      <c r="BE2" s="119"/>
      <c r="BF2" s="120"/>
      <c r="BH2" s="124"/>
      <c r="BI2" s="22" t="s">
        <v>64</v>
      </c>
      <c r="BJ2" s="22" t="s">
        <v>63</v>
      </c>
      <c r="BK2" s="22" t="s">
        <v>94</v>
      </c>
      <c r="BL2" s="22" t="s">
        <v>95</v>
      </c>
      <c r="BM2" s="22" t="s">
        <v>96</v>
      </c>
    </row>
    <row r="3" spans="1:65" x14ac:dyDescent="0.2">
      <c r="A3" s="2" t="s">
        <v>65</v>
      </c>
      <c r="B3" s="63"/>
      <c r="C3" s="63"/>
      <c r="D3" s="63"/>
      <c r="E3" s="63"/>
      <c r="F3" s="63"/>
      <c r="G3" s="2" t="str">
        <f>PROPER(currency)&amp;familyname&amp;A3</f>
        <v>Euribor1M</v>
      </c>
      <c r="H3" s="63"/>
      <c r="I3" s="2" t="str">
        <f>currency&amp;A3&amp;"D_SYNTH"&amp;$Y$20&amp;"_Quote"</f>
        <v>EUR1MD_SYNTH6M_Quote</v>
      </c>
      <c r="J3" s="2" t="str">
        <f>_xll.qlDepositRateHelper(,I3,G3,permanent,trigger,objectoverwrite)</f>
        <v>obj_005de#0006</v>
      </c>
      <c r="K3" s="2"/>
      <c r="L3" s="15" t="b">
        <v>0</v>
      </c>
      <c r="M3" s="18">
        <v>10</v>
      </c>
      <c r="N3" s="18">
        <v>10</v>
      </c>
      <c r="P3" s="81"/>
      <c r="Q3" s="81"/>
      <c r="R3" s="82"/>
      <c r="S3" s="83"/>
      <c r="T3" s="83">
        <f>SettlementDate</f>
        <v>42279</v>
      </c>
      <c r="U3" s="87">
        <f>_xll.qlYieldTSDiscount($Y$22,T3)</f>
        <v>1.0000063889195221</v>
      </c>
      <c r="V3" s="87" t="e">
        <f t="array" ref="V3:V72">_xll.qlDiscountCorrectedTermStructureData(Y43)</f>
        <v>#VALUE!</v>
      </c>
      <c r="X3" s="35" t="s">
        <v>144</v>
      </c>
      <c r="Y3" s="85" t="str">
        <f>_xll.qlFwdRateCurveMonotonicCubicNaturalSpline(,familyname,"6M",1,currency,calendar,"mf",TRUE,"actual/360",_xll.ohPack(P4:P72),,,trigger)</f>
        <v>obj_0066d#0000</v>
      </c>
      <c r="AB3" s="39"/>
      <c r="AC3" s="40">
        <f>_xll.qlInterestRateIndexFixingDate($Y$21,AD3)</f>
        <v>42277</v>
      </c>
      <c r="AD3" s="40">
        <f>_xll.qlCalendarAdvance(calendar,_xll.qlSettingsEvaluationDate(trigger),"2D",,,trigger)</f>
        <v>42279</v>
      </c>
      <c r="AE3" s="40">
        <f>_xll.qlInterestRateIndexMaturity($Y$21,AD3,)</f>
        <v>42464</v>
      </c>
      <c r="AF3" s="43" t="e">
        <f>_xll.qlTenorBasisValue(TenorBasis6M,AD3,_xll.ohTrigger(trigger,$Y$36))</f>
        <v>#NUM!</v>
      </c>
      <c r="AG3" s="90" t="e">
        <f>_xll.qlTenorBasisForwardRate(TenorBasis6M,AD3,_xll.ohTrigger(trigger,$Y$36))</f>
        <v>#NUM!</v>
      </c>
      <c r="AH3" s="90" t="e">
        <f>_xll.qlIndexFixing(TenorBasisIndex6M,$AC3,TRUE,_xll.ohTrigger(trigger,$Y$36))</f>
        <v>#NUM!</v>
      </c>
      <c r="AI3" s="43">
        <f>_xll.qlIndexFixing($Y$6,$AC3,TRUE,trigger)</f>
        <v>2.4199999999999992E-4</v>
      </c>
      <c r="AJ3" s="45" t="e">
        <f>(AH3-AI3)*10000</f>
        <v>#NUM!</v>
      </c>
      <c r="AW3" s="92" t="s">
        <v>133</v>
      </c>
      <c r="AX3" s="93" t="s">
        <v>134</v>
      </c>
      <c r="AY3" s="94" t="s">
        <v>135</v>
      </c>
      <c r="AZ3" s="93" t="s">
        <v>136</v>
      </c>
      <c r="BA3" s="95" t="s">
        <v>137</v>
      </c>
      <c r="BB3" s="93" t="s">
        <v>138</v>
      </c>
      <c r="BC3" s="93" t="s">
        <v>135</v>
      </c>
      <c r="BD3" s="93" t="s">
        <v>139</v>
      </c>
      <c r="BE3" s="93" t="s">
        <v>136</v>
      </c>
      <c r="BF3" s="93" t="s">
        <v>137</v>
      </c>
      <c r="BH3" s="24" t="s">
        <v>87</v>
      </c>
      <c r="BI3" s="25">
        <f>_xll.qlCalendarAdvance(calendar,_xll.qlSettingsEvaluationDate(trigger),"2D")</f>
        <v>42279</v>
      </c>
      <c r="BJ3" s="25">
        <f>_xll.qlCalendarAdvance(calendar,BI3,BH3)</f>
        <v>42282</v>
      </c>
      <c r="BK3" s="125">
        <f>_xll.qlQuoteValue(currency&amp;"SN"&amp;"D_SYNTH"&amp;$Y$20&amp;"_Quote",trigger)</f>
        <v>2.6499999999999999E-4</v>
      </c>
      <c r="BL3" s="125" t="e">
        <f>_xll.qlTenorBasisForwardRate2($Y$29,BI3,BJ3,_xll.ohTrigger(Eur6M!$Y$36,trigger))</f>
        <v>#NUM!</v>
      </c>
      <c r="BM3" s="30" t="e">
        <f>BK3-BL3</f>
        <v>#NUM!</v>
      </c>
    </row>
    <row r="4" spans="1:65" ht="11.25" customHeight="1" x14ac:dyDescent="0.25">
      <c r="A4" s="7" t="s">
        <v>91</v>
      </c>
      <c r="B4" s="64"/>
      <c r="C4" s="64"/>
      <c r="D4" s="64"/>
      <c r="E4" s="64"/>
      <c r="F4" s="64"/>
      <c r="G4" s="7" t="str">
        <f>PROPER(currency)&amp;familyname&amp;A4</f>
        <v>Euribor2M</v>
      </c>
      <c r="H4" s="64"/>
      <c r="I4" s="7" t="str">
        <f>currency&amp;A4&amp;"D_SYNTH"&amp;$Y$20&amp;"_Quote"</f>
        <v>EUR2MD_SYNTH6M_Quote</v>
      </c>
      <c r="J4" s="7" t="str">
        <f>_xll.qlDepositRateHelper(,I4,G4,permanent,trigger,objectoverwrite)</f>
        <v>obj_005cd#0006</v>
      </c>
      <c r="K4" s="7"/>
      <c r="L4" s="16" t="b">
        <v>0</v>
      </c>
      <c r="M4" s="19">
        <v>10</v>
      </c>
      <c r="N4" s="19">
        <v>10</v>
      </c>
      <c r="P4" s="24" t="str">
        <f t="array" ref="P4:P72">_xll.ohFilter(K3:K65,L3:L65)</f>
        <v>obj_00635#0001</v>
      </c>
      <c r="Q4" s="26" t="str">
        <f>_xll.qlForwardHelperQuoteName(P4,trigger)</f>
        <v>EUR6MD_SYNTH6M_Quote</v>
      </c>
      <c r="R4" s="31">
        <f>_xll.qlForwardHelperQuoteValue(P4,trigger)</f>
        <v>2.42E-4</v>
      </c>
      <c r="S4" s="61">
        <f>_xll.qlForwardHelperEarliestDate(P4,trigger)</f>
        <v>42279</v>
      </c>
      <c r="T4" s="61">
        <f>_xll.qlForwardHelperPillarDate(P4,trigger)</f>
        <v>42279</v>
      </c>
      <c r="U4" s="88">
        <f>_xll.qlYieldTSDiscount($Y$22,T4)</f>
        <v>1.0000063889195221</v>
      </c>
      <c r="V4" s="88" t="e">
        <v>#VALUE!</v>
      </c>
      <c r="X4" s="35" t="s">
        <v>145</v>
      </c>
      <c r="Y4" s="85" t="str">
        <f>_xll.qlRelinkableHandleForwardRateCurve("FWD"&amp;currency&amp;Y20,,,trigger)</f>
        <v>FWDEUR6M#0001</v>
      </c>
      <c r="AB4" s="39" t="s">
        <v>87</v>
      </c>
      <c r="AC4" s="40">
        <f>_xll.qlInterestRateIndexFixingDate($Y$21,AD4)</f>
        <v>42278</v>
      </c>
      <c r="AD4" s="40">
        <f>_xll.qlCalendarAdvance(calendar,$AD$3,AB4,,,trigger)</f>
        <v>42282</v>
      </c>
      <c r="AE4" s="40">
        <f>_xll.qlInterestRateIndexMaturity($Y$21,AD4,)</f>
        <v>42465</v>
      </c>
      <c r="AF4" s="43" t="e">
        <f>_xll.qlTenorBasisValue(TenorBasis6M,AD4,_xll.ohTrigger(trigger,$Y$36))</f>
        <v>#NUM!</v>
      </c>
      <c r="AG4" s="90" t="e">
        <f>_xll.qlTenorBasisForwardRate(TenorBasis6M,AD4,_xll.ohTrigger(trigger,$Y$36))</f>
        <v>#NUM!</v>
      </c>
      <c r="AH4" s="90" t="e">
        <f>_xll.qlIndexFixing(TenorBasisIndex6M,$AC4,TRUE,_xll.ohTrigger(trigger,$Y$36))</f>
        <v>#NUM!</v>
      </c>
      <c r="AI4" s="43">
        <f>_xll.qlIndexFixing($Y$6,$AC4,TRUE,trigger)</f>
        <v>2.403154644020063E-4</v>
      </c>
      <c r="AJ4" s="45" t="e">
        <f t="shared" ref="AJ4:AJ67" si="0">(AH4-AI4)*10000</f>
        <v>#NUM!</v>
      </c>
      <c r="AW4" s="96">
        <v>12</v>
      </c>
      <c r="AX4" s="97" t="str">
        <f>_xll.qlPeriodEquivalent(AW4&amp;"M")</f>
        <v>1Y</v>
      </c>
      <c r="AY4" s="98">
        <f>IF(ISBLANK($AU$2),_xll.qlDateEndOfMonth(EDATE(EvaluationDate,-1)),$AU$2)</f>
        <v>42247</v>
      </c>
      <c r="AZ4" s="99">
        <f t="shared" ref="AZ4:AZ17" si="1">EDATE(SettlementDate,$AW4)</f>
        <v>42645</v>
      </c>
      <c r="BA4" s="100">
        <f t="shared" ref="BA4:BA17" si="2">IF(AW4&lt;=12,1,IF(AW4&lt;=24,3,IF(AW4&lt;=120,6,IF(AW4&lt;=240,12,IF(AW4&lt;=360,36,60)))))</f>
        <v>1</v>
      </c>
      <c r="BB4" s="101" t="e">
        <f>MIN(_xll.ohPack($AG$3:INDEX($AG$3:$AG$3508,MATCH(AZ4+1,$AD$3:$AD$3508,1),1)))</f>
        <v>#NUM!</v>
      </c>
      <c r="BC4" s="102" t="e">
        <f>IF(BB4&gt;=0,ROUNDDOWN(BB4*10,2)/10,ROUNDUP(BB4*10,2)/10)</f>
        <v>#NUM!</v>
      </c>
      <c r="BD4" s="101" t="e">
        <f>MAX(_xll.ohPack($AG$3:INDEX($AG$3:$AG$3508,MATCH(AZ4+1,$AD$3:$AD$3508,1),1)))</f>
        <v>#NUM!</v>
      </c>
      <c r="BE4" s="102" t="e">
        <f t="shared" ref="BE4:BE17" si="3">IF(BD4-BB4&gt;1%,(QUOTIENT(BD4*10000,50)+1)*0.5%,(QUOTIENT(BD4*10000,10)+1)*0.1%)</f>
        <v>#NUM!</v>
      </c>
      <c r="BF4" s="101" t="e">
        <f t="shared" ref="BF4:BF17" si="4">IF(BE4-BC4&lt;0.5%,0.05%,IF(BE4-BC4&lt;1%,0.1%,IF(BE4-BC4&lt;2%,0.25%,0.5%)))</f>
        <v>#NUM!</v>
      </c>
      <c r="BH4" s="26" t="s">
        <v>88</v>
      </c>
      <c r="BI4" s="27">
        <f>_xll.qlCalendarAdvance(calendar,_xll.qlSettingsEvaluationDate(trigger),"2D")</f>
        <v>42279</v>
      </c>
      <c r="BJ4" s="27">
        <f>_xll.qlCalendarAdvance(calendar,BI4,BH4)</f>
        <v>42286</v>
      </c>
      <c r="BK4" s="126">
        <f>_xll.qlQuoteValue(currency&amp;"SW"&amp;"D_SYNTH"&amp;$Y$20&amp;"_Quote",trigger)</f>
        <v>2.0000000000000001E-4</v>
      </c>
      <c r="BL4" s="126" t="e">
        <f>_xll.qlTenorBasisForwardRate2($Y$29,BI4,BJ4,_xll.ohTrigger(Eur6M!$Y$36,trigger))</f>
        <v>#NUM!</v>
      </c>
      <c r="BM4" s="31" t="e">
        <f t="shared" ref="BM4:BM12" si="5">BK4-BL4</f>
        <v>#NUM!</v>
      </c>
    </row>
    <row r="5" spans="1:65" ht="11.25" customHeight="1" x14ac:dyDescent="0.25">
      <c r="A5" s="7" t="s">
        <v>70</v>
      </c>
      <c r="B5" s="64"/>
      <c r="C5" s="64"/>
      <c r="D5" s="64"/>
      <c r="E5" s="64"/>
      <c r="F5" s="64"/>
      <c r="G5" s="7" t="str">
        <f>PROPER(currency)&amp;familyname&amp;A5</f>
        <v>Euribor3M</v>
      </c>
      <c r="H5" s="64"/>
      <c r="I5" s="7" t="str">
        <f>currency&amp;A5&amp;"D_SYNTH"&amp;$Y$20&amp;"_Quote"</f>
        <v>EUR3MD_SYNTH6M_Quote</v>
      </c>
      <c r="J5" s="7" t="str">
        <f>_xll.qlDepositRateHelper(,I5,G5,permanent,trigger,objectoverwrite)</f>
        <v>obj_0059d#0006</v>
      </c>
      <c r="K5" s="7"/>
      <c r="L5" s="16" t="b">
        <v>0</v>
      </c>
      <c r="M5" s="19">
        <v>10</v>
      </c>
      <c r="N5" s="19">
        <v>10</v>
      </c>
      <c r="P5" s="26" t="str">
        <v>obj_00636#0000</v>
      </c>
      <c r="Q5" s="26" t="str">
        <f>_xll.qlForwardHelperQuoteName(P5,trigger)</f>
        <v>EUR1x7F_Quote</v>
      </c>
      <c r="R5" s="31">
        <f>_xll.qlForwardHelperQuoteValue(P5,trigger)</f>
        <v>2.5000000000000001E-4</v>
      </c>
      <c r="S5" s="61">
        <f>_xll.qlForwardHelperEarliestDate(P5,trigger)</f>
        <v>42310</v>
      </c>
      <c r="T5" s="61">
        <f>_xll.qlForwardHelperPillarDate(P5,trigger)</f>
        <v>42310</v>
      </c>
      <c r="U5" s="88">
        <f>_xll.qlYieldTSDiscount($Y$22,T5)</f>
        <v>1.0001269597807849</v>
      </c>
      <c r="V5" s="88" t="e">
        <v>#VALUE!</v>
      </c>
      <c r="X5" s="35" t="s">
        <v>141</v>
      </c>
      <c r="Y5" s="84" t="b">
        <f>_xll.qlRelinkableHandleLinkTo(Y4,Y3)</f>
        <v>1</v>
      </c>
      <c r="AB5" s="39" t="s">
        <v>87</v>
      </c>
      <c r="AC5" s="40">
        <f>_xll.qlInterestRateIndexFixingDate($Y$21,AD5)</f>
        <v>42279</v>
      </c>
      <c r="AD5" s="40">
        <f>_xll.qlCalendarAdvance(calendar,$AD4,AB5,,,trigger)</f>
        <v>42283</v>
      </c>
      <c r="AE5" s="40">
        <f>_xll.qlInterestRateIndexMaturity($Y$21,AD5,)</f>
        <v>42466</v>
      </c>
      <c r="AF5" s="43" t="e">
        <f>_xll.qlTenorBasisValue(TenorBasis6M,AD5,_xll.ohTrigger(trigger,$Y$36))</f>
        <v>#NUM!</v>
      </c>
      <c r="AG5" s="90" t="e">
        <f>_xll.qlTenorBasisForwardRate(TenorBasis6M,AD5,_xll.ohTrigger(trigger,$Y$36))</f>
        <v>#NUM!</v>
      </c>
      <c r="AH5" s="90" t="e">
        <f>_xll.qlIndexFixing(TenorBasisIndex6M,$AC5,TRUE,_xll.ohTrigger(trigger,$Y$36))</f>
        <v>#NUM!</v>
      </c>
      <c r="AI5" s="43">
        <f>_xll.qlIndexFixing($Y$6,$AC5,TRUE,trigger)</f>
        <v>2.4001604511430299E-4</v>
      </c>
      <c r="AJ5" s="45" t="e">
        <f t="shared" si="0"/>
        <v>#NUM!</v>
      </c>
      <c r="AW5" s="103">
        <v>24</v>
      </c>
      <c r="AX5" s="104" t="str">
        <f>_xll.qlPeriodEquivalent(AW5&amp;"M")</f>
        <v>2Y</v>
      </c>
      <c r="AY5" s="105">
        <f>IF(ISBLANK($AU$2),_xll.qlDateEndOfMonth(EDATE(_xll.qlIMMNextDate(EvaluationDate-1,TRUE),-3)),$AU$2)</f>
        <v>42277</v>
      </c>
      <c r="AZ5" s="106">
        <f t="shared" si="1"/>
        <v>43010</v>
      </c>
      <c r="BA5" s="107">
        <f t="shared" si="2"/>
        <v>3</v>
      </c>
      <c r="BB5" s="108" t="e">
        <f>MIN(_xll.ohPack($AG$3:INDEX($AG$3:$AG$3508,MATCH(AZ5+1,$AD$3:$AD$3508,1),1)))</f>
        <v>#NUM!</v>
      </c>
      <c r="BC5" s="109" t="e">
        <f t="shared" ref="BC5:BC17" si="6">IF(BB5&gt;=0,ROUNDDOWN(BB5*10,2)/10,ROUNDUP(BB5*10,2)/10)</f>
        <v>#NUM!</v>
      </c>
      <c r="BD5" s="108" t="e">
        <f>MAX(_xll.ohPack($AG$3:INDEX($AG$3:$AG$3508,MATCH(AZ5+1,$AD$3:$AD$3508,1),1)))</f>
        <v>#NUM!</v>
      </c>
      <c r="BE5" s="109" t="e">
        <f t="shared" si="3"/>
        <v>#NUM!</v>
      </c>
      <c r="BF5" s="108" t="e">
        <f t="shared" si="4"/>
        <v>#NUM!</v>
      </c>
      <c r="BH5" s="26" t="s">
        <v>89</v>
      </c>
      <c r="BI5" s="27">
        <f>_xll.qlCalendarAdvance(calendar,_xll.qlSettingsEvaluationDate(trigger),"2D")</f>
        <v>42279</v>
      </c>
      <c r="BJ5" s="27">
        <f>_xll.qlCalendarAdvance(calendar,BI5,BH5)</f>
        <v>42293</v>
      </c>
      <c r="BK5" s="126">
        <f>_xll.qlQuoteValue(currency&amp;BH5&amp;"D_SYNTH"&amp;$Y$20&amp;"_Quote",trigger)</f>
        <v>2.0699999999999999E-4</v>
      </c>
      <c r="BL5" s="126" t="e">
        <f>_xll.qlTenorBasisForwardRate2($Y$29,BI5,BJ5,_xll.ohTrigger(Eur6M!$Y$36,trigger))</f>
        <v>#NUM!</v>
      </c>
      <c r="BM5" s="31" t="e">
        <f t="shared" si="5"/>
        <v>#NUM!</v>
      </c>
    </row>
    <row r="6" spans="1:65" ht="11.25" customHeight="1" x14ac:dyDescent="0.25">
      <c r="A6" s="66" t="s">
        <v>92</v>
      </c>
      <c r="B6" s="67"/>
      <c r="C6" s="67"/>
      <c r="D6" s="67"/>
      <c r="E6" s="67"/>
      <c r="F6" s="67"/>
      <c r="G6" s="66" t="str">
        <f>_xll.qlEuribor(,A5,,,trigger)</f>
        <v>obj_005d4#0005</v>
      </c>
      <c r="H6" s="67"/>
      <c r="I6" s="66" t="str">
        <f>currency&amp;A6&amp;"D_SYNTH"&amp;$Y$20&amp;"_Quote"</f>
        <v>EUR4MD_SYNTH6M_Quote</v>
      </c>
      <c r="J6" s="66" t="str">
        <f>_xll.qlDepositRateHelper(,I6,G6,permanent,trigger,objectoverwrite)</f>
        <v>obj_005dd#0006</v>
      </c>
      <c r="K6" s="66"/>
      <c r="L6" s="68" t="b">
        <v>0</v>
      </c>
      <c r="M6" s="69">
        <v>10</v>
      </c>
      <c r="N6" s="69">
        <v>10</v>
      </c>
      <c r="P6" s="26" t="str">
        <v>obj_00643#0000</v>
      </c>
      <c r="Q6" s="26" t="str">
        <f>_xll.qlForwardHelperQuoteName(P6,trigger)</f>
        <v>EUR2x8F_Quote</v>
      </c>
      <c r="R6" s="31">
        <f>_xll.qlForwardHelperQuoteValue(P6,trigger)</f>
        <v>2.3000000000000001E-4</v>
      </c>
      <c r="S6" s="61">
        <f>_xll.qlForwardHelperEarliestDate(P6,trigger)</f>
        <v>42340</v>
      </c>
      <c r="T6" s="61">
        <f>_xll.qlForwardHelperPillarDate(P6,trigger)</f>
        <v>42340</v>
      </c>
      <c r="U6" s="88">
        <f>_xll.qlYieldTSDiscount($Y$22,T6)</f>
        <v>1.0002521453146695</v>
      </c>
      <c r="V6" s="88" t="e">
        <v>#VALUE!</v>
      </c>
      <c r="X6" s="35" t="s">
        <v>142</v>
      </c>
      <c r="Y6" s="85" t="str">
        <f>_xll.qlForwardIborIndex("FWD"&amp;PROPER(currency)&amp;familyname&amp;Y20,familyname,Y20,2,currency,calendar,"mf",TRUE,"Actual/360",Eur6M!Y4,permanent,,objectoverwrite)</f>
        <v>FWDEuribor6M#0037</v>
      </c>
      <c r="AB6" s="39" t="s">
        <v>87</v>
      </c>
      <c r="AC6" s="40">
        <f>_xll.qlInterestRateIndexFixingDate($Y$21,AD6)</f>
        <v>42282</v>
      </c>
      <c r="AD6" s="40">
        <f>_xll.qlCalendarAdvance(calendar,$AD5,AB6,,,trigger)</f>
        <v>42284</v>
      </c>
      <c r="AE6" s="40">
        <f>_xll.qlInterestRateIndexMaturity($Y$21,AD6,)</f>
        <v>42467</v>
      </c>
      <c r="AF6" s="43" t="e">
        <f>_xll.qlTenorBasisValue(TenorBasis6M,AD6,_xll.ohTrigger(trigger,$Y$36))</f>
        <v>#NUM!</v>
      </c>
      <c r="AG6" s="90" t="e">
        <f>_xll.qlTenorBasisForwardRate(TenorBasis6M,AD6,_xll.ohTrigger(trigger,$Y$36))</f>
        <v>#NUM!</v>
      </c>
      <c r="AH6" s="90" t="e">
        <f>_xll.qlIndexFixing(TenorBasisIndex6M,$AC6,TRUE,_xll.ohTrigger(trigger,$Y$36))</f>
        <v>#NUM!</v>
      </c>
      <c r="AI6" s="43">
        <f>_xll.qlIndexFixing($Y$6,$AC6,TRUE,trigger)</f>
        <v>2.3983424524185891E-4</v>
      </c>
      <c r="AJ6" s="45" t="e">
        <f t="shared" si="0"/>
        <v>#NUM!</v>
      </c>
      <c r="AW6" s="103">
        <v>60</v>
      </c>
      <c r="AX6" s="104" t="str">
        <f>_xll.qlPeriodEquivalent(AW6&amp;"M")</f>
        <v>5Y</v>
      </c>
      <c r="AY6" s="105">
        <f>IF(ISBLANK($AU$2),IF(OR(MONTH(_xll.qlIMMNextDate(EvaluationDate-1))=6,MONTH(_xll.qlIMMNextDate(EvaluationDate-1))=12),_xll.qlDateEndOfMonth(EDATE(_xll.qlIMMNextDate(EvaluationDate-1,TRUE),-6)),_xll.qlDateEndOfMonth(EDATE(_xll.qlIMMNextDate(EvaluationDate-1,TRUE),-3))),$AU$2)</f>
        <v>42185</v>
      </c>
      <c r="AZ6" s="106">
        <f t="shared" si="1"/>
        <v>44106</v>
      </c>
      <c r="BA6" s="107">
        <f t="shared" si="2"/>
        <v>6</v>
      </c>
      <c r="BB6" s="108" t="e">
        <f>MIN(_xll.ohPack($AG$3:INDEX($AG$3:$AG$3508,MATCH(AZ6+1,$AD$3:$AD$3508,1),1)))</f>
        <v>#NUM!</v>
      </c>
      <c r="BC6" s="109" t="e">
        <f t="shared" si="6"/>
        <v>#NUM!</v>
      </c>
      <c r="BD6" s="108" t="e">
        <f>MAX(_xll.ohPack($AG$3:INDEX($AG$3:$AG$3508,MATCH(AZ6+1,$AD$3:$AD$3508,1),1)))</f>
        <v>#NUM!</v>
      </c>
      <c r="BE6" s="109" t="e">
        <f t="shared" si="3"/>
        <v>#NUM!</v>
      </c>
      <c r="BF6" s="108" t="e">
        <f t="shared" si="4"/>
        <v>#NUM!</v>
      </c>
      <c r="BH6" s="26" t="s">
        <v>90</v>
      </c>
      <c r="BI6" s="27">
        <f>_xll.qlCalendarAdvance(calendar,_xll.qlSettingsEvaluationDate(trigger),"2D")</f>
        <v>42279</v>
      </c>
      <c r="BJ6" s="27">
        <f>_xll.qlCalendarAdvance(calendar,BI6,BH6)</f>
        <v>42300</v>
      </c>
      <c r="BK6" s="126">
        <f>_xll.qlQuoteValue(currency&amp;BH6&amp;"D_SYNTH"&amp;$Y$20&amp;"_Quote",trigger)</f>
        <v>2.1499999999999999E-4</v>
      </c>
      <c r="BL6" s="126" t="e">
        <f>_xll.qlTenorBasisForwardRate2($Y$29,BI6,BJ6,_xll.ohTrigger(Eur6M!$Y$36,trigger))</f>
        <v>#NUM!</v>
      </c>
      <c r="BM6" s="31" t="e">
        <f t="shared" si="5"/>
        <v>#NUM!</v>
      </c>
    </row>
    <row r="7" spans="1:65" ht="11.25" customHeight="1" x14ac:dyDescent="0.25">
      <c r="A7" s="70" t="s">
        <v>93</v>
      </c>
      <c r="B7" s="71"/>
      <c r="C7" s="71"/>
      <c r="D7" s="71"/>
      <c r="E7" s="71"/>
      <c r="F7" s="71"/>
      <c r="G7" s="70" t="str">
        <f>_xll.qlEuribor(,A6,,,trigger)</f>
        <v>obj_005ad#0005</v>
      </c>
      <c r="H7" s="71"/>
      <c r="I7" s="70" t="str">
        <f>currency&amp;A7&amp;"D_SYNTH"&amp;$Y$20&amp;"_Quote"</f>
        <v>EUR5MD_SYNTH6M_Quote</v>
      </c>
      <c r="J7" s="70" t="str">
        <f>_xll.qlDepositRateHelper(,I7,G7,permanent,trigger,objectoverwrite)</f>
        <v>obj_005db#0006</v>
      </c>
      <c r="K7" s="70"/>
      <c r="L7" s="72" t="b">
        <v>0</v>
      </c>
      <c r="M7" s="73">
        <v>10</v>
      </c>
      <c r="N7" s="73">
        <v>10</v>
      </c>
      <c r="P7" s="26" t="str">
        <v>obj_00647#0000</v>
      </c>
      <c r="Q7" s="26" t="str">
        <f>_xll.qlForwardHelperQuoteName(P7,trigger)</f>
        <v>EUR3x9F_Quote</v>
      </c>
      <c r="R7" s="31">
        <f>_xll.qlForwardHelperQuoteValue(P7,trigger)</f>
        <v>2.1999999999999998E-4</v>
      </c>
      <c r="S7" s="61">
        <f>_xll.qlForwardHelperEarliestDate(P7,trigger)</f>
        <v>42373</v>
      </c>
      <c r="T7" s="61">
        <f>_xll.qlForwardHelperPillarDate(P7,trigger)</f>
        <v>42373</v>
      </c>
      <c r="U7" s="88">
        <f>_xll.qlYieldTSDiscount($Y$22,T7)</f>
        <v>1.0003813475787324</v>
      </c>
      <c r="V7" s="88" t="e">
        <v>#VALUE!</v>
      </c>
      <c r="AB7" s="39" t="s">
        <v>87</v>
      </c>
      <c r="AC7" s="40">
        <f>_xll.qlInterestRateIndexFixingDate($Y$21,AD7)</f>
        <v>42283</v>
      </c>
      <c r="AD7" s="40">
        <f>_xll.qlCalendarAdvance(calendar,$AD6,AB7,,,trigger)</f>
        <v>42285</v>
      </c>
      <c r="AE7" s="40">
        <f>_xll.qlInterestRateIndexMaturity($Y$21,AD7,)</f>
        <v>42468</v>
      </c>
      <c r="AF7" s="43" t="e">
        <f>_xll.qlTenorBasisValue(TenorBasis6M,AD7,_xll.ohTrigger(trigger,$Y$36))</f>
        <v>#NUM!</v>
      </c>
      <c r="AG7" s="90" t="e">
        <f>_xll.qlTenorBasisForwardRate(TenorBasis6M,AD7,_xll.ohTrigger(trigger,$Y$36))</f>
        <v>#NUM!</v>
      </c>
      <c r="AH7" s="90" t="e">
        <f>_xll.qlIndexFixing(TenorBasisIndex6M,$AC7,TRUE,_xll.ohTrigger(trigger,$Y$36))</f>
        <v>#NUM!</v>
      </c>
      <c r="AI7" s="43">
        <f>_xll.qlIndexFixing($Y$6,$AC7,TRUE,trigger)</f>
        <v>2.3976200866034127E-4</v>
      </c>
      <c r="AJ7" s="45" t="e">
        <f t="shared" si="0"/>
        <v>#NUM!</v>
      </c>
      <c r="AW7" s="103">
        <v>120</v>
      </c>
      <c r="AX7" s="104" t="str">
        <f>_xll.qlPeriodEquivalent(AW7&amp;"M")</f>
        <v>10Y</v>
      </c>
      <c r="AY7" s="105">
        <f>AY6</f>
        <v>42185</v>
      </c>
      <c r="AZ7" s="106">
        <f t="shared" si="1"/>
        <v>45932</v>
      </c>
      <c r="BA7" s="107">
        <f t="shared" si="2"/>
        <v>6</v>
      </c>
      <c r="BB7" s="108" t="e">
        <f>MIN(_xll.ohPack($AG$3:INDEX($AG$3:$AG$3508,MATCH(AZ7+1,$AD$3:$AD$3508,1),1)))</f>
        <v>#NUM!</v>
      </c>
      <c r="BC7" s="109" t="e">
        <f t="shared" si="6"/>
        <v>#NUM!</v>
      </c>
      <c r="BD7" s="108" t="e">
        <f>MAX(_xll.ohPack($AG$3:INDEX($AG$3:$AG$3508,MATCH(AZ7+1,$AD$3:$AD$3508,1),1)))</f>
        <v>#NUM!</v>
      </c>
      <c r="BE7" s="109" t="e">
        <f t="shared" si="3"/>
        <v>#NUM!</v>
      </c>
      <c r="BF7" s="108" t="e">
        <f t="shared" si="4"/>
        <v>#NUM!</v>
      </c>
      <c r="BH7" s="26" t="s">
        <v>65</v>
      </c>
      <c r="BI7" s="27">
        <f>_xll.qlCalendarAdvance(calendar,_xll.qlSettingsEvaluationDate(trigger),"2D")</f>
        <v>42279</v>
      </c>
      <c r="BJ7" s="27">
        <f>_xll.qlCalendarAdvance(calendar,BI7,BH7)</f>
        <v>42310</v>
      </c>
      <c r="BK7" s="126">
        <f>_xll.qlQuoteValue(currency&amp;BH7&amp;"D_SYNTH"&amp;$Y$20&amp;"_Quote",trigger)</f>
        <v>2.5599999999999999E-4</v>
      </c>
      <c r="BL7" s="126" t="e">
        <f>_xll.qlTenorBasisForwardRate2($Y$29,BI7,BJ7,_xll.ohTrigger(Eur6M!$Y$36,trigger))</f>
        <v>#NUM!</v>
      </c>
      <c r="BM7" s="31" t="e">
        <f t="shared" si="5"/>
        <v>#NUM!</v>
      </c>
    </row>
    <row r="8" spans="1:65" ht="11.25" customHeight="1" x14ac:dyDescent="0.25">
      <c r="A8" s="8" t="s">
        <v>9</v>
      </c>
      <c r="B8" s="65"/>
      <c r="C8" s="65"/>
      <c r="D8" s="65"/>
      <c r="E8" s="65"/>
      <c r="F8" s="65"/>
      <c r="G8" s="8" t="str">
        <f>PROPER(currency)&amp;familyname&amp;A8</f>
        <v>Euribor6M</v>
      </c>
      <c r="H8" s="65"/>
      <c r="I8" s="8" t="str">
        <f>currency&amp;A8&amp;"D_SYNTH"&amp;$Y$20&amp;"_Quote"</f>
        <v>EUR6MD_SYNTH6M_Quote</v>
      </c>
      <c r="J8" s="8" t="str">
        <f>_xll.qlDepositRateHelper(,I8,G8,permanent,trigger,objectoverwrite)</f>
        <v>obj_00599#0006</v>
      </c>
      <c r="K8" s="8" t="str">
        <f>_xll.qlDepositForwardHelper(,I8,I1,permanent,trigger,objectoverwrite)</f>
        <v>obj_00635#0001</v>
      </c>
      <c r="L8" s="17" t="b">
        <v>1</v>
      </c>
      <c r="M8" s="20">
        <v>10</v>
      </c>
      <c r="N8" s="20">
        <v>10</v>
      </c>
      <c r="P8" s="26" t="str">
        <v>obj_00642#0000</v>
      </c>
      <c r="Q8" s="26" t="str">
        <f>_xll.qlForwardHelperQuoteName(P8,trigger)</f>
        <v>EUR4x10F_Quote</v>
      </c>
      <c r="R8" s="31">
        <f>_xll.qlForwardHelperQuoteValue(P8,trigger)</f>
        <v>2.0999999999999998E-4</v>
      </c>
      <c r="S8" s="61">
        <f>_xll.qlForwardHelperEarliestDate(P8,trigger)</f>
        <v>42402</v>
      </c>
      <c r="T8" s="61">
        <f>_xll.qlForwardHelperPillarDate(P8,trigger)</f>
        <v>42402</v>
      </c>
      <c r="U8" s="88">
        <f>_xll.qlYieldTSDiscount($Y$22,T8)</f>
        <v>1.000514670267223</v>
      </c>
      <c r="V8" s="88" t="e">
        <v>#VALUE!</v>
      </c>
      <c r="X8" s="35" t="s">
        <v>147</v>
      </c>
      <c r="Y8" s="33" t="str">
        <f>_xll.qlTermStructureCalendar($Y$3)</f>
        <v>TARGET</v>
      </c>
      <c r="AB8" s="39" t="s">
        <v>87</v>
      </c>
      <c r="AC8" s="40">
        <f>_xll.qlInterestRateIndexFixingDate($Y$21,AD8)</f>
        <v>42284</v>
      </c>
      <c r="AD8" s="40">
        <f>_xll.qlCalendarAdvance(calendar,$AD7,AB8,,,trigger)</f>
        <v>42286</v>
      </c>
      <c r="AE8" s="40">
        <f>_xll.qlInterestRateIndexMaturity($Y$21,AD8,)</f>
        <v>42471</v>
      </c>
      <c r="AF8" s="43" t="e">
        <f>_xll.qlTenorBasisValue(TenorBasis6M,AD8,_xll.ohTrigger(trigger,$Y$36))</f>
        <v>#NUM!</v>
      </c>
      <c r="AG8" s="90" t="e">
        <f>_xll.qlTenorBasisForwardRate(TenorBasis6M,AD8,_xll.ohTrigger(trigger,$Y$36))</f>
        <v>#NUM!</v>
      </c>
      <c r="AH8" s="90" t="e">
        <f>_xll.qlIndexFixing(TenorBasisIndex6M,$AC8,TRUE,_xll.ohTrigger(trigger,$Y$36))</f>
        <v>#NUM!</v>
      </c>
      <c r="AI8" s="43">
        <f>_xll.qlIndexFixing($Y$6,$AC8,TRUE,trigger)</f>
        <v>2.3979127924541718E-4</v>
      </c>
      <c r="AJ8" s="45" t="e">
        <f t="shared" si="0"/>
        <v>#NUM!</v>
      </c>
      <c r="AW8" s="103">
        <v>240</v>
      </c>
      <c r="AX8" s="104" t="str">
        <f>_xll.qlPeriodEquivalent(AW8&amp;"M")</f>
        <v>20Y</v>
      </c>
      <c r="AY8" s="105">
        <f>IF(ISBLANK($AU$2),IF(AND(MONTH(AY7)=12),AY7,_xll.qlDateEndOfMonth(EDATE(AY7,-6))),$AU$2)</f>
        <v>42004</v>
      </c>
      <c r="AZ8" s="106">
        <f t="shared" si="1"/>
        <v>49584</v>
      </c>
      <c r="BA8" s="107">
        <f t="shared" si="2"/>
        <v>12</v>
      </c>
      <c r="BB8" s="108" t="e">
        <f>MIN(_xll.ohPack($AG$3:INDEX($AG$3:$AG$3508,MATCH(AZ8+1,$AD$3:$AD$3508,1),1)))</f>
        <v>#NUM!</v>
      </c>
      <c r="BC8" s="109" t="e">
        <f t="shared" si="6"/>
        <v>#NUM!</v>
      </c>
      <c r="BD8" s="108" t="e">
        <f>MAX(_xll.ohPack($AG$3:INDEX($AG$3:$AG$3508,MATCH(AZ8+1,$AD$3:$AD$3508,1),1)))</f>
        <v>#NUM!</v>
      </c>
      <c r="BE8" s="109" t="e">
        <f t="shared" si="3"/>
        <v>#NUM!</v>
      </c>
      <c r="BF8" s="108" t="e">
        <f t="shared" si="4"/>
        <v>#NUM!</v>
      </c>
      <c r="BH8" s="26" t="s">
        <v>91</v>
      </c>
      <c r="BI8" s="27">
        <f>_xll.qlCalendarAdvance(calendar,_xll.qlSettingsEvaluationDate(trigger),"2D")</f>
        <v>42279</v>
      </c>
      <c r="BJ8" s="27">
        <f>_xll.qlCalendarAdvance(calendar,BI8,BH8)</f>
        <v>42340</v>
      </c>
      <c r="BK8" s="126">
        <f>_xll.qlQuoteValue(currency&amp;BH8&amp;"D_SYNTH"&amp;$Y$20&amp;"_Quote",trigger)</f>
        <v>2.3699999999999999E-4</v>
      </c>
      <c r="BL8" s="126" t="e">
        <f>_xll.qlTenorBasisForwardRate2($Y$29,BI8,BJ8,_xll.ohTrigger(Eur6M!$Y$36,trigger))</f>
        <v>#NUM!</v>
      </c>
      <c r="BM8" s="31" t="e">
        <f t="shared" si="5"/>
        <v>#NUM!</v>
      </c>
    </row>
    <row r="9" spans="1:65" ht="11.25" customHeight="1" x14ac:dyDescent="0.25">
      <c r="A9" s="2" t="str">
        <f t="shared" ref="A9" si="7">B9&amp;"M"</f>
        <v>1M</v>
      </c>
      <c r="B9" s="2">
        <v>1</v>
      </c>
      <c r="C9" s="2" t="str">
        <f>"x"&amp;B9+SUBSTITUTE($Y$20,"M","")&amp;"F"</f>
        <v>x7F</v>
      </c>
      <c r="D9" s="63"/>
      <c r="E9" s="63"/>
      <c r="F9" s="63"/>
      <c r="G9" s="2" t="str">
        <f t="shared" ref="G9:G65" si="8">$J$1</f>
        <v>Euribor6M</v>
      </c>
      <c r="H9" s="63"/>
      <c r="I9" s="2" t="str">
        <f>"EUR"&amp;B9&amp;C9&amp;"_Quote"</f>
        <v>EUR1x7F_Quote</v>
      </c>
      <c r="J9" s="2" t="str">
        <f>_xll.qlFraRateHelper(,I9,A9,G9,,,permanent,trigger,objectoverwrite)</f>
        <v>obj_00600#0006</v>
      </c>
      <c r="K9" s="2" t="str">
        <f>_xll.qlFraForwardHelper(,I9,A9,$I$1,,,permanent,trigger,objectoverwrite)</f>
        <v>obj_00636#0000</v>
      </c>
      <c r="L9" s="15" t="b">
        <v>1</v>
      </c>
      <c r="M9" s="18">
        <v>10</v>
      </c>
      <c r="N9" s="18">
        <v>1</v>
      </c>
      <c r="P9" s="26" t="str">
        <v>obj_0063e#0000</v>
      </c>
      <c r="Q9" s="26" t="str">
        <f>_xll.qlForwardHelperQuoteName(P9,trigger)</f>
        <v>EUR5x11F_Quote</v>
      </c>
      <c r="R9" s="31">
        <f>_xll.qlForwardHelperQuoteValue(P9,trigger)</f>
        <v>2.0000000000000001E-4</v>
      </c>
      <c r="S9" s="61">
        <f>_xll.qlForwardHelperEarliestDate(P9,trigger)</f>
        <v>42431</v>
      </c>
      <c r="T9" s="61">
        <f>_xll.qlForwardHelperPillarDate(P9,trigger)</f>
        <v>42431</v>
      </c>
      <c r="U9" s="88">
        <f>_xll.qlYieldTSDiscount($Y$22,T9)</f>
        <v>1.0006495266127844</v>
      </c>
      <c r="V9" s="88" t="e">
        <v>#VALUE!</v>
      </c>
      <c r="X9" s="35" t="s">
        <v>100</v>
      </c>
      <c r="Y9" s="33" t="str">
        <f>_xll.qlTermStructureDayCounter(Y3)</f>
        <v>Actual/360</v>
      </c>
      <c r="AB9" s="39" t="s">
        <v>87</v>
      </c>
      <c r="AC9" s="40">
        <f>_xll.qlInterestRateIndexFixingDate($Y$21,AD9)</f>
        <v>42285</v>
      </c>
      <c r="AD9" s="40">
        <f>_xll.qlCalendarAdvance(calendar,$AD8,AB9,,,trigger)</f>
        <v>42289</v>
      </c>
      <c r="AE9" s="40">
        <f>_xll.qlInterestRateIndexMaturity($Y$21,AD9,)</f>
        <v>42472</v>
      </c>
      <c r="AF9" s="43" t="e">
        <f>_xll.qlTenorBasisValue(TenorBasis6M,AD9,_xll.ohTrigger(trigger,$Y$36))</f>
        <v>#NUM!</v>
      </c>
      <c r="AG9" s="90" t="e">
        <f>_xll.qlTenorBasisForwardRate(TenorBasis6M,AD9,_xll.ohTrigger(trigger,$Y$36))</f>
        <v>#NUM!</v>
      </c>
      <c r="AH9" s="90" t="e">
        <f>_xll.qlIndexFixing(TenorBasisIndex6M,$AC9,TRUE,_xll.ohTrigger(trigger,$Y$36))</f>
        <v>#NUM!</v>
      </c>
      <c r="AI9" s="43">
        <f>_xll.qlIndexFixing($Y$6,$AC9,TRUE,trigger)</f>
        <v>2.4040757275687827E-4</v>
      </c>
      <c r="AJ9" s="45" t="e">
        <f t="shared" si="0"/>
        <v>#NUM!</v>
      </c>
      <c r="AW9" s="103">
        <v>360</v>
      </c>
      <c r="AX9" s="104" t="str">
        <f>_xll.qlPeriodEquivalent(AW9&amp;"M")</f>
        <v>30Y</v>
      </c>
      <c r="AY9" s="105">
        <f>AY8</f>
        <v>42004</v>
      </c>
      <c r="AZ9" s="106">
        <f t="shared" si="1"/>
        <v>53237</v>
      </c>
      <c r="BA9" s="107">
        <f t="shared" si="2"/>
        <v>36</v>
      </c>
      <c r="BB9" s="108" t="e">
        <f>MIN(_xll.ohPack($AG$3:INDEX($AG$3:$AG$3508,MATCH(AZ9+1,$AD$3:$AD$3508,1),1)))</f>
        <v>#NUM!</v>
      </c>
      <c r="BC9" s="109" t="e">
        <f t="shared" si="6"/>
        <v>#NUM!</v>
      </c>
      <c r="BD9" s="108" t="e">
        <f>MAX(_xll.ohPack($AG$3:INDEX($AG$3:$AG$3508,MATCH(AZ9+1,$AD$3:$AD$3508,1),1)))</f>
        <v>#NUM!</v>
      </c>
      <c r="BE9" s="109" t="e">
        <f t="shared" si="3"/>
        <v>#NUM!</v>
      </c>
      <c r="BF9" s="108" t="e">
        <f t="shared" si="4"/>
        <v>#NUM!</v>
      </c>
      <c r="BH9" s="26" t="s">
        <v>70</v>
      </c>
      <c r="BI9" s="27">
        <f>_xll.qlCalendarAdvance(calendar,_xll.qlSettingsEvaluationDate(trigger),"2D")</f>
        <v>42279</v>
      </c>
      <c r="BJ9" s="27">
        <f>_xll.qlCalendarAdvance(calendar,BI9,BH9)</f>
        <v>42373</v>
      </c>
      <c r="BK9" s="126">
        <f>_xll.qlQuoteValue(currency&amp;BH9&amp;"D_SYNTH"&amp;$Y$20&amp;"_Quote",trigger)</f>
        <v>2.8400000000000002E-4</v>
      </c>
      <c r="BL9" s="126" t="e">
        <f>_xll.qlTenorBasisForwardRate2($Y$29,BI9,BJ9,_xll.ohTrigger(Eur6M!$Y$36,trigger))</f>
        <v>#NUM!</v>
      </c>
      <c r="BM9" s="31" t="e">
        <f t="shared" si="5"/>
        <v>#NUM!</v>
      </c>
    </row>
    <row r="10" spans="1:65" ht="11.25" customHeight="1" x14ac:dyDescent="0.25">
      <c r="A10" s="7" t="str">
        <f t="shared" ref="A10:A26" si="9">B10&amp;"M"</f>
        <v>2M</v>
      </c>
      <c r="B10" s="7">
        <v>2</v>
      </c>
      <c r="C10" s="7" t="str">
        <f>"x"&amp;B10+SUBSTITUTE($Y$20,"M","")&amp;"F"</f>
        <v>x8F</v>
      </c>
      <c r="D10" s="64"/>
      <c r="E10" s="64"/>
      <c r="F10" s="64"/>
      <c r="G10" s="7" t="str">
        <f t="shared" si="8"/>
        <v>Euribor6M</v>
      </c>
      <c r="H10" s="64"/>
      <c r="I10" s="7" t="str">
        <f>"EUR"&amp;B10&amp;C10&amp;"_Quote"</f>
        <v>EUR2x8F_Quote</v>
      </c>
      <c r="J10" s="7" t="str">
        <f>_xll.qlFraRateHelper(,I10,A10,G10,,,permanent,trigger,objectoverwrite)</f>
        <v>obj_00603#0006</v>
      </c>
      <c r="K10" s="7" t="str">
        <f>_xll.qlFraForwardHelper(,I10,A10,$I$1,,,permanent,trigger,objectoverwrite)</f>
        <v>obj_00643#0000</v>
      </c>
      <c r="L10" s="16" t="b">
        <v>1</v>
      </c>
      <c r="M10" s="19">
        <v>10</v>
      </c>
      <c r="N10" s="19">
        <v>1</v>
      </c>
      <c r="P10" s="26" t="str">
        <v>obj_0063a#0000</v>
      </c>
      <c r="Q10" s="26" t="str">
        <f>_xll.qlForwardHelperQuoteName(P10,trigger)</f>
        <v>EUR6x12F_Quote</v>
      </c>
      <c r="R10" s="31">
        <f>_xll.qlForwardHelperQuoteValue(P10,trigger)</f>
        <v>2.0000000000000001E-4</v>
      </c>
      <c r="S10" s="61">
        <f>_xll.qlForwardHelperEarliestDate(P10,trigger)</f>
        <v>42464</v>
      </c>
      <c r="T10" s="61">
        <f>_xll.qlForwardHelperPillarDate(P10,trigger)</f>
        <v>42464</v>
      </c>
      <c r="U10" s="88">
        <f>_xll.qlYieldTSDiscount($Y$22,T10)</f>
        <v>1.0008074033279986</v>
      </c>
      <c r="V10" s="88" t="e">
        <v>#VALUE!</v>
      </c>
      <c r="X10" s="35" t="s">
        <v>148</v>
      </c>
      <c r="Y10" s="34" t="e">
        <f>_xll.qlTermStructureMaxDate(Y3)</f>
        <v>#NUM!</v>
      </c>
      <c r="AB10" s="39" t="s">
        <v>87</v>
      </c>
      <c r="AC10" s="40">
        <f>_xll.qlInterestRateIndexFixingDate($Y$21,AD10)</f>
        <v>42286</v>
      </c>
      <c r="AD10" s="40">
        <f>_xll.qlCalendarAdvance(calendar,$AD9,AB10,,,trigger)</f>
        <v>42290</v>
      </c>
      <c r="AE10" s="40">
        <f>_xll.qlInterestRateIndexMaturity($Y$21,AD10,)</f>
        <v>42473</v>
      </c>
      <c r="AF10" s="43" t="e">
        <f>_xll.qlTenorBasisValue(TenorBasis6M,AD10,_xll.ohTrigger(trigger,$Y$36))</f>
        <v>#NUM!</v>
      </c>
      <c r="AG10" s="90" t="e">
        <f>_xll.qlTenorBasisForwardRate(TenorBasis6M,AD10,_xll.ohTrigger(trigger,$Y$36))</f>
        <v>#NUM!</v>
      </c>
      <c r="AH10" s="90" t="e">
        <f>_xll.qlIndexFixing(TenorBasisIndex6M,$AC10,TRUE,_xll.ohTrigger(trigger,$Y$36))</f>
        <v>#NUM!</v>
      </c>
      <c r="AI10" s="43">
        <f>_xll.qlIndexFixing($Y$6,$AC10,TRUE,trigger)</f>
        <v>2.4076231076500032E-4</v>
      </c>
      <c r="AJ10" s="45" t="e">
        <f t="shared" si="0"/>
        <v>#NUM!</v>
      </c>
      <c r="AW10" s="110">
        <f>60*12</f>
        <v>720</v>
      </c>
      <c r="AX10" s="104" t="str">
        <f>_xll.qlPeriodEquivalent(AW10&amp;"M")</f>
        <v>60Y</v>
      </c>
      <c r="AY10" s="105">
        <f>AY9</f>
        <v>42004</v>
      </c>
      <c r="AZ10" s="106">
        <f t="shared" si="1"/>
        <v>64194</v>
      </c>
      <c r="BA10" s="107">
        <f t="shared" si="2"/>
        <v>60</v>
      </c>
      <c r="BB10" s="111" t="e">
        <f>MIN(_xll.ohPack($AG$3:INDEX($AG$3:$AG$3508,MATCH(AZ10+1,$AD$3:$AD$3508,1),1)))</f>
        <v>#NUM!</v>
      </c>
      <c r="BC10" s="112" t="e">
        <f t="shared" si="6"/>
        <v>#NUM!</v>
      </c>
      <c r="BD10" s="111" t="e">
        <f>MAX(_xll.ohPack($AG$3:INDEX($AG$3:$AG$3508,MATCH(AZ10+1,$AD$3:$AD$3508,1),1)))</f>
        <v>#NUM!</v>
      </c>
      <c r="BE10" s="112" t="e">
        <f t="shared" si="3"/>
        <v>#NUM!</v>
      </c>
      <c r="BF10" s="111" t="e">
        <f t="shared" si="4"/>
        <v>#NUM!</v>
      </c>
      <c r="BH10" s="26" t="s">
        <v>92</v>
      </c>
      <c r="BI10" s="27">
        <f>_xll.qlCalendarAdvance(calendar,_xll.qlSettingsEvaluationDate(trigger),"2D")</f>
        <v>42279</v>
      </c>
      <c r="BJ10" s="27">
        <f>_xll.qlCalendarAdvance(calendar,BI10,BH10)</f>
        <v>42402</v>
      </c>
      <c r="BK10" s="126">
        <f>_xll.qlQuoteValue(currency&amp;BH10&amp;"D_SYNTH"&amp;$Y$20&amp;"_Quote",trigger)</f>
        <v>2.5900000000000001E-4</v>
      </c>
      <c r="BL10" s="126" t="e">
        <f>_xll.qlTenorBasisForwardRate2($Y$29,BI10,BJ10,_xll.ohTrigger(Eur6M!$Y$36,trigger))</f>
        <v>#NUM!</v>
      </c>
      <c r="BM10" s="31" t="e">
        <f t="shared" si="5"/>
        <v>#NUM!</v>
      </c>
    </row>
    <row r="11" spans="1:65" ht="11.25" customHeight="1" x14ac:dyDescent="0.25">
      <c r="A11" s="7" t="str">
        <f t="shared" si="9"/>
        <v>3M</v>
      </c>
      <c r="B11" s="7">
        <v>3</v>
      </c>
      <c r="C11" s="7" t="str">
        <f>"x"&amp;B11+SUBSTITUTE($Y$20,"M","")&amp;"F"</f>
        <v>x9F</v>
      </c>
      <c r="D11" s="64"/>
      <c r="E11" s="64"/>
      <c r="F11" s="64"/>
      <c r="G11" s="7" t="str">
        <f t="shared" si="8"/>
        <v>Euribor6M</v>
      </c>
      <c r="H11" s="64"/>
      <c r="I11" s="7" t="str">
        <f>"EUR"&amp;B11&amp;C11&amp;"_Quote"</f>
        <v>EUR3x9F_Quote</v>
      </c>
      <c r="J11" s="7" t="str">
        <f>_xll.qlFraRateHelper(,I11,A11,G11,,,permanent,trigger,objectoverwrite)</f>
        <v>obj_0060a#0006</v>
      </c>
      <c r="K11" s="7" t="str">
        <f>_xll.qlFraForwardHelper(,I11,A11,$I$1,,,permanent,trigger,objectoverwrite)</f>
        <v>obj_00647#0000</v>
      </c>
      <c r="L11" s="16" t="b">
        <v>1</v>
      </c>
      <c r="M11" s="19">
        <v>10</v>
      </c>
      <c r="N11" s="19">
        <v>1</v>
      </c>
      <c r="P11" s="26" t="str">
        <v>obj_00646#0000</v>
      </c>
      <c r="Q11" s="26" t="str">
        <f>_xll.qlForwardHelperQuoteName(P11,trigger)</f>
        <v>EUR7x13F_Quote</v>
      </c>
      <c r="R11" s="31">
        <f>_xll.qlForwardHelperQuoteValue(P11,trigger)</f>
        <v>2.0999999999999998E-4</v>
      </c>
      <c r="S11" s="61">
        <f>_xll.qlForwardHelperEarliestDate(P11,trigger)</f>
        <v>42492</v>
      </c>
      <c r="T11" s="61">
        <f>_xll.qlForwardHelperPillarDate(P11,trigger)</f>
        <v>42492</v>
      </c>
      <c r="U11" s="88">
        <f>_xll.qlYieldTSDiscount($Y$22,T11)</f>
        <v>1.000946307618269</v>
      </c>
      <c r="V11" s="88" t="e">
        <v>#VALUE!</v>
      </c>
      <c r="X11" s="35" t="s">
        <v>149</v>
      </c>
      <c r="Y11" s="34">
        <f>_xll.qlTermStructureReferenceDate(Y3)</f>
        <v>42278</v>
      </c>
      <c r="AB11" s="39" t="s">
        <v>87</v>
      </c>
      <c r="AC11" s="40">
        <f>_xll.qlInterestRateIndexFixingDate($Y$21,AD11)</f>
        <v>42289</v>
      </c>
      <c r="AD11" s="40">
        <f>_xll.qlCalendarAdvance(calendar,$AD10,AB11,,,trigger)</f>
        <v>42291</v>
      </c>
      <c r="AE11" s="40">
        <f>_xll.qlInterestRateIndexMaturity($Y$21,AD11,)</f>
        <v>42474</v>
      </c>
      <c r="AF11" s="43" t="e">
        <f>_xll.qlTenorBasisValue(TenorBasis6M,AD11,_xll.ohTrigger(trigger,$Y$36))</f>
        <v>#NUM!</v>
      </c>
      <c r="AG11" s="90" t="e">
        <f>_xll.qlTenorBasisForwardRate(TenorBasis6M,AD11,_xll.ohTrigger(trigger,$Y$36))</f>
        <v>#NUM!</v>
      </c>
      <c r="AH11" s="90" t="e">
        <f>_xll.qlIndexFixing(TenorBasisIndex6M,$AC11,TRUE,_xll.ohTrigger(trigger,$Y$36))</f>
        <v>#NUM!</v>
      </c>
      <c r="AI11" s="43">
        <f>_xll.qlIndexFixing($Y$6,$AC11,TRUE,trigger)</f>
        <v>2.4117827531805182E-4</v>
      </c>
      <c r="AJ11" s="45" t="e">
        <f t="shared" si="0"/>
        <v>#NUM!</v>
      </c>
      <c r="AW11" s="103">
        <v>12</v>
      </c>
      <c r="AX11" s="97" t="str">
        <f>_xll.qlPeriodEquivalent(AW11&amp;"M")</f>
        <v>1Y</v>
      </c>
      <c r="AY11" s="98">
        <f>AY4</f>
        <v>42247</v>
      </c>
      <c r="AZ11" s="99">
        <f t="shared" si="1"/>
        <v>42645</v>
      </c>
      <c r="BA11" s="113">
        <f t="shared" si="2"/>
        <v>1</v>
      </c>
      <c r="BB11" s="108" t="e">
        <f>MIN(_xll.ohPack($AF$3:INDEX($AF$3:$AF$3508,MATCH(AZ11+1,$AD$3:$AD$3508,1),1)))</f>
        <v>#NUM!</v>
      </c>
      <c r="BC11" s="109" t="e">
        <f t="shared" si="6"/>
        <v>#NUM!</v>
      </c>
      <c r="BD11" s="108" t="e">
        <f>MAX(_xll.ohPack($AF$3:INDEX($AF$3:$AF$3508,MATCH(AZ11+1,$AD$3:$AD$3508,1),1)))</f>
        <v>#NUM!</v>
      </c>
      <c r="BE11" s="109" t="e">
        <f t="shared" si="3"/>
        <v>#NUM!</v>
      </c>
      <c r="BF11" s="108" t="e">
        <f t="shared" si="4"/>
        <v>#NUM!</v>
      </c>
      <c r="BH11" s="26" t="s">
        <v>93</v>
      </c>
      <c r="BI11" s="27">
        <f>_xll.qlCalendarAdvance(calendar,_xll.qlSettingsEvaluationDate(trigger),"2D")</f>
        <v>42279</v>
      </c>
      <c r="BJ11" s="27">
        <f>_xll.qlCalendarAdvance(calendar,BI11,BH11)</f>
        <v>42431</v>
      </c>
      <c r="BK11" s="126">
        <f>_xll.qlQuoteValue(currency&amp;BH11&amp;"D_SYNTH"&amp;$Y$20&amp;"_Quote",trigger)</f>
        <v>2.5000000000000001E-4</v>
      </c>
      <c r="BL11" s="126" t="e">
        <f>_xll.qlTenorBasisForwardRate2($Y$29,BI11,BJ11,_xll.ohTrigger(Eur6M!$Y$36,trigger))</f>
        <v>#NUM!</v>
      </c>
      <c r="BM11" s="31" t="e">
        <f t="shared" si="5"/>
        <v>#NUM!</v>
      </c>
    </row>
    <row r="12" spans="1:65" ht="11.25" customHeight="1" x14ac:dyDescent="0.25">
      <c r="A12" s="7" t="str">
        <f t="shared" si="9"/>
        <v>4M</v>
      </c>
      <c r="B12" s="7">
        <v>4</v>
      </c>
      <c r="C12" s="7" t="str">
        <f>"x"&amp;B12+SUBSTITUTE($Y$20,"M","")&amp;"F"</f>
        <v>x10F</v>
      </c>
      <c r="D12" s="64"/>
      <c r="E12" s="64"/>
      <c r="F12" s="64"/>
      <c r="G12" s="7" t="str">
        <f t="shared" si="8"/>
        <v>Euribor6M</v>
      </c>
      <c r="H12" s="64"/>
      <c r="I12" s="7" t="str">
        <f>"EUR"&amp;B12&amp;C12&amp;"_Quote"</f>
        <v>EUR4x10F_Quote</v>
      </c>
      <c r="J12" s="7" t="str">
        <f>_xll.qlFraRateHelper(,I12,A12,G12,,,permanent,trigger,objectoverwrite)</f>
        <v>obj_0060f#0006</v>
      </c>
      <c r="K12" s="7" t="str">
        <f>_xll.qlFraForwardHelper(,I12,A12,$I$1,,,permanent,trigger,objectoverwrite)</f>
        <v>obj_00642#0000</v>
      </c>
      <c r="L12" s="16" t="b">
        <v>1</v>
      </c>
      <c r="M12" s="19">
        <v>10</v>
      </c>
      <c r="N12" s="19">
        <v>1</v>
      </c>
      <c r="P12" s="26" t="str">
        <v>obj_00641#0000</v>
      </c>
      <c r="Q12" s="26" t="str">
        <f>_xll.qlForwardHelperQuoteName(P12,trigger)</f>
        <v>EUR8x14F_Quote</v>
      </c>
      <c r="R12" s="31">
        <f>_xll.qlForwardHelperQuoteValue(P12,trigger)</f>
        <v>2.0999999999999998E-4</v>
      </c>
      <c r="S12" s="61">
        <f>_xll.qlForwardHelperEarliestDate(P12,trigger)</f>
        <v>42523</v>
      </c>
      <c r="T12" s="61">
        <f>_xll.qlForwardHelperPillarDate(P12,trigger)</f>
        <v>42523</v>
      </c>
      <c r="U12" s="88">
        <f>_xll.qlYieldTSDiscount($Y$22,T12)</f>
        <v>1.0011048200524264</v>
      </c>
      <c r="V12" s="88" t="e">
        <v>#VALUE!</v>
      </c>
      <c r="X12" s="35" t="s">
        <v>150</v>
      </c>
      <c r="Y12" s="33">
        <f>_xll.qlTermStructureSettlementDays(Y3)</f>
        <v>1</v>
      </c>
      <c r="AB12" s="39" t="s">
        <v>87</v>
      </c>
      <c r="AC12" s="40">
        <f>_xll.qlInterestRateIndexFixingDate($Y$21,AD12)</f>
        <v>42290</v>
      </c>
      <c r="AD12" s="40">
        <f>_xll.qlCalendarAdvance(calendar,$AD11,AB12,,,trigger)</f>
        <v>42292</v>
      </c>
      <c r="AE12" s="40">
        <f>_xll.qlInterestRateIndexMaturity($Y$21,AD12,)</f>
        <v>42475</v>
      </c>
      <c r="AF12" s="43" t="e">
        <f>_xll.qlTenorBasisValue(TenorBasis6M,AD12,_xll.ohTrigger(trigger,$Y$36))</f>
        <v>#NUM!</v>
      </c>
      <c r="AG12" s="90" t="e">
        <f>_xll.qlTenorBasisForwardRate(TenorBasis6M,AD12,_xll.ohTrigger(trigger,$Y$36))</f>
        <v>#NUM!</v>
      </c>
      <c r="AH12" s="90" t="e">
        <f>_xll.qlIndexFixing(TenorBasisIndex6M,$AC12,TRUE,_xll.ohTrigger(trigger,$Y$36))</f>
        <v>#NUM!</v>
      </c>
      <c r="AI12" s="43">
        <f>_xll.qlIndexFixing($Y$6,$AC12,TRUE,trigger)</f>
        <v>2.4164741029169997E-4</v>
      </c>
      <c r="AJ12" s="45" t="e">
        <f t="shared" si="0"/>
        <v>#NUM!</v>
      </c>
      <c r="AW12" s="103">
        <v>24</v>
      </c>
      <c r="AX12" s="104" t="str">
        <f>_xll.qlPeriodEquivalent(AW12&amp;"M")</f>
        <v>2Y</v>
      </c>
      <c r="AY12" s="105">
        <f t="shared" ref="AY12:AY17" si="10">AY5</f>
        <v>42277</v>
      </c>
      <c r="AZ12" s="106">
        <f t="shared" si="1"/>
        <v>43010</v>
      </c>
      <c r="BA12" s="107">
        <f t="shared" si="2"/>
        <v>3</v>
      </c>
      <c r="BB12" s="108" t="e">
        <f>MIN(_xll.ohPack($AF$3:INDEX($AF$3:$AF$3508,MATCH(AZ12+1,$AD$3:$AD$3508,1),1)))</f>
        <v>#NUM!</v>
      </c>
      <c r="BC12" s="109" t="e">
        <f t="shared" si="6"/>
        <v>#NUM!</v>
      </c>
      <c r="BD12" s="108" t="e">
        <f>MAX(_xll.ohPack($AF$3:INDEX($AF$3:$AF$3508,MATCH(AZ12+1,$AD$3:$AD$3508,1),1)))</f>
        <v>#NUM!</v>
      </c>
      <c r="BE12" s="109" t="e">
        <f t="shared" si="3"/>
        <v>#NUM!</v>
      </c>
      <c r="BF12" s="108" t="e">
        <f t="shared" si="4"/>
        <v>#NUM!</v>
      </c>
      <c r="BH12" s="28" t="s">
        <v>9</v>
      </c>
      <c r="BI12" s="29">
        <f>_xll.qlCalendarAdvance(calendar,_xll.qlSettingsEvaluationDate(trigger),"2D")</f>
        <v>42279</v>
      </c>
      <c r="BJ12" s="29">
        <f>_xll.qlCalendarAdvance(calendar,BI12,BH12)</f>
        <v>42464</v>
      </c>
      <c r="BK12" s="127">
        <f>_xll.qlQuoteValue(currency&amp;BH12&amp;"D_SYNTH"&amp;$Y$20&amp;"_Quote",trigger)</f>
        <v>2.42E-4</v>
      </c>
      <c r="BL12" s="127" t="e">
        <f>_xll.qlTenorBasisForwardRate2($Y$29,BI12,BJ12,_xll.ohTrigger(Eur6M!$Y$36,trigger))</f>
        <v>#NUM!</v>
      </c>
      <c r="BM12" s="32" t="e">
        <f t="shared" si="5"/>
        <v>#NUM!</v>
      </c>
    </row>
    <row r="13" spans="1:65" ht="11.25" customHeight="1" x14ac:dyDescent="0.25">
      <c r="A13" s="7" t="str">
        <f t="shared" si="9"/>
        <v>5M</v>
      </c>
      <c r="B13" s="7">
        <v>5</v>
      </c>
      <c r="C13" s="7" t="str">
        <f>"x"&amp;B13+SUBSTITUTE($Y$20,"M","")&amp;"F"</f>
        <v>x11F</v>
      </c>
      <c r="D13" s="64"/>
      <c r="E13" s="64"/>
      <c r="F13" s="64"/>
      <c r="G13" s="7" t="str">
        <f t="shared" si="8"/>
        <v>Euribor6M</v>
      </c>
      <c r="H13" s="64"/>
      <c r="I13" s="7" t="str">
        <f>"EUR"&amp;B13&amp;C13&amp;"_Quote"</f>
        <v>EUR5x11F_Quote</v>
      </c>
      <c r="J13" s="7" t="str">
        <f>_xll.qlFraRateHelper(,I13,A13,G13,,,permanent,trigger,objectoverwrite)</f>
        <v>obj_00622#0005</v>
      </c>
      <c r="K13" s="7" t="str">
        <f>_xll.qlFraForwardHelper(,I13,A13,$I$1,,,permanent,trigger,objectoverwrite)</f>
        <v>obj_0063e#0000</v>
      </c>
      <c r="L13" s="16" t="b">
        <v>1</v>
      </c>
      <c r="M13" s="19">
        <v>10</v>
      </c>
      <c r="N13" s="19">
        <v>1</v>
      </c>
      <c r="P13" s="26" t="str">
        <v>obj_0063d#0000</v>
      </c>
      <c r="Q13" s="26" t="str">
        <f>_xll.qlForwardHelperQuoteName(P13,trigger)</f>
        <v>EUR9x15F_Quote</v>
      </c>
      <c r="R13" s="31">
        <f>_xll.qlForwardHelperQuoteValue(P13,trigger)</f>
        <v>2.5000000000000001E-4</v>
      </c>
      <c r="S13" s="61">
        <f>_xll.qlForwardHelperEarliestDate(P13,trigger)</f>
        <v>42555</v>
      </c>
      <c r="T13" s="61">
        <f>_xll.qlForwardHelperPillarDate(P13,trigger)</f>
        <v>42555</v>
      </c>
      <c r="U13" s="88">
        <f>_xll.qlYieldTSDiscount($Y$22,T13)</f>
        <v>1.0012739427488606</v>
      </c>
      <c r="V13" s="88" t="e">
        <v>#VALUE!</v>
      </c>
      <c r="X13" s="35" t="s">
        <v>151</v>
      </c>
      <c r="Y13" s="33">
        <f>_xll.qlTermStructureTimeFromReference(Y3,AD3)</f>
        <v>2.7777777777777779E-3</v>
      </c>
      <c r="AB13" s="39" t="s">
        <v>87</v>
      </c>
      <c r="AC13" s="40">
        <f>_xll.qlInterestRateIndexFixingDate($Y$21,AD13)</f>
        <v>42291</v>
      </c>
      <c r="AD13" s="40">
        <f>_xll.qlCalendarAdvance(calendar,$AD12,AB13,,,trigger)</f>
        <v>42293</v>
      </c>
      <c r="AE13" s="40">
        <f>_xll.qlInterestRateIndexMaturity($Y$21,AD13,)</f>
        <v>42478</v>
      </c>
      <c r="AF13" s="43" t="e">
        <f>_xll.qlTenorBasisValue(TenorBasis6M,AD13,_xll.ohTrigger(trigger,$Y$36))</f>
        <v>#NUM!</v>
      </c>
      <c r="AG13" s="90" t="e">
        <f>_xll.qlTenorBasisForwardRate(TenorBasis6M,AD13,_xll.ohTrigger(trigger,$Y$36))</f>
        <v>#NUM!</v>
      </c>
      <c r="AH13" s="90" t="e">
        <f>_xll.qlIndexFixing(TenorBasisIndex6M,$AC13,TRUE,_xll.ohTrigger(trigger,$Y$36))</f>
        <v>#NUM!</v>
      </c>
      <c r="AI13" s="43">
        <f>_xll.qlIndexFixing($Y$6,$AC13,TRUE,trigger)</f>
        <v>2.4216165956161194E-4</v>
      </c>
      <c r="AJ13" s="45" t="e">
        <f t="shared" si="0"/>
        <v>#NUM!</v>
      </c>
      <c r="AW13" s="103">
        <v>60</v>
      </c>
      <c r="AX13" s="104" t="str">
        <f>_xll.qlPeriodEquivalent(AW13&amp;"M")</f>
        <v>5Y</v>
      </c>
      <c r="AY13" s="105">
        <f t="shared" si="10"/>
        <v>42185</v>
      </c>
      <c r="AZ13" s="106">
        <f t="shared" si="1"/>
        <v>44106</v>
      </c>
      <c r="BA13" s="107">
        <f t="shared" si="2"/>
        <v>6</v>
      </c>
      <c r="BB13" s="108" t="e">
        <f>MIN(_xll.ohPack($AF$3:INDEX($AF$3:$AF$3508,MATCH(AZ13+1,$AD$3:$AD$3508,1),1)))</f>
        <v>#NUM!</v>
      </c>
      <c r="BC13" s="109" t="e">
        <f t="shared" si="6"/>
        <v>#NUM!</v>
      </c>
      <c r="BD13" s="108" t="e">
        <f>MAX(_xll.ohPack($AF$3:INDEX($AF$3:$AF$3508,MATCH(AZ13+1,$AD$3:$AD$3508,1),1)))</f>
        <v>#NUM!</v>
      </c>
      <c r="BE13" s="109" t="e">
        <f t="shared" si="3"/>
        <v>#NUM!</v>
      </c>
      <c r="BF13" s="108" t="e">
        <f t="shared" si="4"/>
        <v>#NUM!</v>
      </c>
    </row>
    <row r="14" spans="1:65" ht="11.25" customHeight="1" x14ac:dyDescent="0.25">
      <c r="A14" s="7" t="str">
        <f t="shared" si="9"/>
        <v>6M</v>
      </c>
      <c r="B14" s="7">
        <v>6</v>
      </c>
      <c r="C14" s="7" t="str">
        <f>"x"&amp;B14+SUBSTITUTE($Y$20,"M","")&amp;"F"</f>
        <v>x12F</v>
      </c>
      <c r="D14" s="64"/>
      <c r="E14" s="64"/>
      <c r="F14" s="64"/>
      <c r="G14" s="7" t="str">
        <f t="shared" si="8"/>
        <v>Euribor6M</v>
      </c>
      <c r="H14" s="64"/>
      <c r="I14" s="7" t="str">
        <f>"EUR"&amp;B14&amp;C14&amp;"_Quote"</f>
        <v>EUR6x12F_Quote</v>
      </c>
      <c r="J14" s="7" t="str">
        <f>_xll.qlFraRateHelper(,I14,A14,G14,,,permanent,trigger,objectoverwrite)</f>
        <v>obj_00615#0006</v>
      </c>
      <c r="K14" s="7" t="str">
        <f>_xll.qlFraForwardHelper(,I14,A14,$I$1,,,permanent,trigger,objectoverwrite)</f>
        <v>obj_0063a#0000</v>
      </c>
      <c r="L14" s="16" t="b">
        <v>1</v>
      </c>
      <c r="M14" s="19">
        <v>10</v>
      </c>
      <c r="N14" s="19">
        <v>1</v>
      </c>
      <c r="P14" s="26" t="str">
        <v>obj_00639#0000</v>
      </c>
      <c r="Q14" s="26" t="str">
        <f>_xll.qlForwardHelperQuoteName(P14,trigger)</f>
        <v>EUR10x16F_Quote</v>
      </c>
      <c r="R14" s="31">
        <f>_xll.qlForwardHelperQuoteValue(P14,trigger)</f>
        <v>2.9000000000000006E-4</v>
      </c>
      <c r="S14" s="61">
        <f>_xll.qlForwardHelperEarliestDate(P14,trigger)</f>
        <v>42584</v>
      </c>
      <c r="T14" s="61">
        <f>_xll.qlForwardHelperPillarDate(P14,trigger)</f>
        <v>42584</v>
      </c>
      <c r="U14" s="88">
        <f>_xll.qlYieldTSDiscount($Y$22,T14)</f>
        <v>1.0014302815221856</v>
      </c>
      <c r="V14" s="88" t="e">
        <v>#VALUE!</v>
      </c>
      <c r="AB14" s="39" t="s">
        <v>87</v>
      </c>
      <c r="AC14" s="40">
        <f>_xll.qlInterestRateIndexFixingDate($Y$21,AD14)</f>
        <v>42292</v>
      </c>
      <c r="AD14" s="40">
        <f>_xll.qlCalendarAdvance(calendar,$AD13,AB14,,,trigger)</f>
        <v>42296</v>
      </c>
      <c r="AE14" s="40">
        <f>_xll.qlInterestRateIndexMaturity($Y$21,AD14,)</f>
        <v>42479</v>
      </c>
      <c r="AF14" s="43" t="e">
        <f>_xll.qlTenorBasisValue(TenorBasis6M,AD14,_xll.ohTrigger(trigger,$Y$36))</f>
        <v>#NUM!</v>
      </c>
      <c r="AG14" s="90" t="e">
        <f>_xll.qlTenorBasisForwardRate(TenorBasis6M,AD14,_xll.ohTrigger(trigger,$Y$36))</f>
        <v>#NUM!</v>
      </c>
      <c r="AH14" s="90" t="e">
        <f>_xll.qlIndexFixing(TenorBasisIndex6M,$AC14,TRUE,_xll.ohTrigger(trigger,$Y$36))</f>
        <v>#NUM!</v>
      </c>
      <c r="AI14" s="43">
        <f>_xll.qlIndexFixing($Y$6,$AC14,TRUE,trigger)</f>
        <v>2.438945319056025E-4</v>
      </c>
      <c r="AJ14" s="45" t="e">
        <f t="shared" si="0"/>
        <v>#NUM!</v>
      </c>
      <c r="AW14" s="103">
        <v>120</v>
      </c>
      <c r="AX14" s="104" t="str">
        <f>_xll.qlPeriodEquivalent(AW14&amp;"M")</f>
        <v>10Y</v>
      </c>
      <c r="AY14" s="105">
        <f t="shared" si="10"/>
        <v>42185</v>
      </c>
      <c r="AZ14" s="106">
        <f t="shared" si="1"/>
        <v>45932</v>
      </c>
      <c r="BA14" s="107">
        <f t="shared" si="2"/>
        <v>6</v>
      </c>
      <c r="BB14" s="108" t="e">
        <f>MIN(_xll.ohPack($AF$3:INDEX($AF$3:$AF$3508,MATCH(AZ14+1,$AD$3:$AD$3508,1),1)))</f>
        <v>#NUM!</v>
      </c>
      <c r="BC14" s="109" t="e">
        <f t="shared" si="6"/>
        <v>#NUM!</v>
      </c>
      <c r="BD14" s="108" t="e">
        <f>MAX(_xll.ohPack($AF$3:INDEX($AF$3:$AF$3508,MATCH(AZ14+1,$AD$3:$AD$3508,1),1)))</f>
        <v>#NUM!</v>
      </c>
      <c r="BE14" s="109" t="e">
        <f t="shared" si="3"/>
        <v>#NUM!</v>
      </c>
      <c r="BF14" s="108" t="e">
        <f t="shared" si="4"/>
        <v>#NUM!</v>
      </c>
    </row>
    <row r="15" spans="1:65" ht="11.25" customHeight="1" x14ac:dyDescent="0.25">
      <c r="A15" s="7" t="str">
        <f t="shared" si="9"/>
        <v>7M</v>
      </c>
      <c r="B15" s="7">
        <v>7</v>
      </c>
      <c r="C15" s="7" t="str">
        <f>"x"&amp;B15+SUBSTITUTE($Y$20,"M","")&amp;"F"</f>
        <v>x13F</v>
      </c>
      <c r="D15" s="64"/>
      <c r="E15" s="64"/>
      <c r="F15" s="64"/>
      <c r="G15" s="7" t="str">
        <f t="shared" si="8"/>
        <v>Euribor6M</v>
      </c>
      <c r="H15" s="64"/>
      <c r="I15" s="7" t="str">
        <f>"EUR"&amp;B15&amp;C15&amp;"_Quote"</f>
        <v>EUR7x13F_Quote</v>
      </c>
      <c r="J15" s="7" t="str">
        <f>_xll.qlFraRateHelper(,I15,A15,G15,,,permanent,trigger,objectoverwrite)</f>
        <v>obj_0061f#0005</v>
      </c>
      <c r="K15" s="7" t="str">
        <f>_xll.qlFraForwardHelper(,I15,A15,$I$1,,,permanent,trigger,objectoverwrite)</f>
        <v>obj_00646#0000</v>
      </c>
      <c r="L15" s="16" t="b">
        <v>1</v>
      </c>
      <c r="M15" s="19">
        <v>10</v>
      </c>
      <c r="N15" s="19">
        <v>1</v>
      </c>
      <c r="P15" s="26" t="str">
        <v>obj_00645#0000</v>
      </c>
      <c r="Q15" s="26" t="str">
        <f>_xll.qlForwardHelperQuoteName(P15,trigger)</f>
        <v>EUR11x17F_Quote</v>
      </c>
      <c r="R15" s="31">
        <f>_xll.qlForwardHelperQuoteValue(P15,trigger)</f>
        <v>3.3E-4</v>
      </c>
      <c r="S15" s="61">
        <f>_xll.qlForwardHelperEarliestDate(P15,trigger)</f>
        <v>42615</v>
      </c>
      <c r="T15" s="61">
        <f>_xll.qlForwardHelperPillarDate(P15,trigger)</f>
        <v>42615</v>
      </c>
      <c r="U15" s="88">
        <f>_xll.qlYieldTSDiscount($Y$22,T15)</f>
        <v>1.0015990365223564</v>
      </c>
      <c r="V15" s="88" t="e">
        <v>#VALUE!</v>
      </c>
      <c r="X15" s="35" t="s">
        <v>82</v>
      </c>
      <c r="Y15" s="33">
        <v>0</v>
      </c>
      <c r="AB15" s="39" t="s">
        <v>87</v>
      </c>
      <c r="AC15" s="40">
        <f>_xll.qlInterestRateIndexFixingDate($Y$21,AD15)</f>
        <v>42293</v>
      </c>
      <c r="AD15" s="40">
        <f>_xll.qlCalendarAdvance(calendar,$AD14,AB15,,,trigger)</f>
        <v>42297</v>
      </c>
      <c r="AE15" s="40">
        <f>_xll.qlInterestRateIndexMaturity($Y$21,AD15,)</f>
        <v>42480</v>
      </c>
      <c r="AF15" s="43" t="e">
        <f>_xll.qlTenorBasisValue(TenorBasis6M,AD15,_xll.ohTrigger(trigger,$Y$36))</f>
        <v>#NUM!</v>
      </c>
      <c r="AG15" s="90" t="e">
        <f>_xll.qlTenorBasisForwardRate(TenorBasis6M,AD15,_xll.ohTrigger(trigger,$Y$36))</f>
        <v>#NUM!</v>
      </c>
      <c r="AH15" s="90" t="e">
        <f>_xll.qlIndexFixing(TenorBasisIndex6M,$AC15,TRUE,_xll.ohTrigger(trigger,$Y$36))</f>
        <v>#NUM!</v>
      </c>
      <c r="AI15" s="43">
        <f>_xll.qlIndexFixing($Y$6,$AC15,TRUE,trigger)</f>
        <v>2.4450867711724151E-4</v>
      </c>
      <c r="AJ15" s="45" t="e">
        <f t="shared" si="0"/>
        <v>#NUM!</v>
      </c>
      <c r="AW15" s="103">
        <v>240</v>
      </c>
      <c r="AX15" s="104" t="str">
        <f>_xll.qlPeriodEquivalent(AW15&amp;"M")</f>
        <v>20Y</v>
      </c>
      <c r="AY15" s="105">
        <f t="shared" si="10"/>
        <v>42004</v>
      </c>
      <c r="AZ15" s="106">
        <f t="shared" si="1"/>
        <v>49584</v>
      </c>
      <c r="BA15" s="107">
        <f t="shared" si="2"/>
        <v>12</v>
      </c>
      <c r="BB15" s="108" t="e">
        <f>MIN(_xll.ohPack($AF$3:INDEX($AF$3:$AF$3508,MATCH(AZ15+1,$AD$3:$AD$3508,1),1)))</f>
        <v>#NUM!</v>
      </c>
      <c r="BC15" s="109" t="e">
        <f t="shared" si="6"/>
        <v>#NUM!</v>
      </c>
      <c r="BD15" s="108" t="e">
        <f>MAX(_xll.ohPack($AF$3:INDEX($AF$3:$AF$3508,MATCH(AZ15+1,$AD$3:$AD$3508,1),1)))</f>
        <v>#NUM!</v>
      </c>
      <c r="BE15" s="109" t="e">
        <f t="shared" si="3"/>
        <v>#NUM!</v>
      </c>
      <c r="BF15" s="108" t="e">
        <f t="shared" si="4"/>
        <v>#NUM!</v>
      </c>
      <c r="BJ15" s="22" t="s">
        <v>112</v>
      </c>
      <c r="BK15" s="22" t="s">
        <v>113</v>
      </c>
    </row>
    <row r="16" spans="1:65" ht="11.25" customHeight="1" x14ac:dyDescent="0.25">
      <c r="A16" s="7" t="str">
        <f t="shared" si="9"/>
        <v>8M</v>
      </c>
      <c r="B16" s="7">
        <v>8</v>
      </c>
      <c r="C16" s="7" t="str">
        <f>"x"&amp;B16+SUBSTITUTE($Y$20,"M","")&amp;"F"</f>
        <v>x14F</v>
      </c>
      <c r="D16" s="64"/>
      <c r="E16" s="64"/>
      <c r="F16" s="64"/>
      <c r="G16" s="7" t="str">
        <f t="shared" si="8"/>
        <v>Euribor6M</v>
      </c>
      <c r="H16" s="64"/>
      <c r="I16" s="7" t="str">
        <f>"EUR"&amp;B16&amp;C16&amp;"_Quote"</f>
        <v>EUR8x14F_Quote</v>
      </c>
      <c r="J16" s="7" t="str">
        <f>_xll.qlFraRateHelper(,I16,A16,G16,,,permanent,trigger,objectoverwrite)</f>
        <v>obj_00607#0006</v>
      </c>
      <c r="K16" s="7" t="str">
        <f>_xll.qlFraForwardHelper(,I16,A16,$I$1,,,permanent,trigger,objectoverwrite)</f>
        <v>obj_00641#0000</v>
      </c>
      <c r="L16" s="16" t="b">
        <v>1</v>
      </c>
      <c r="M16" s="19">
        <v>10</v>
      </c>
      <c r="N16" s="19">
        <v>1</v>
      </c>
      <c r="P16" s="26" t="str">
        <v>obj_00640#0000</v>
      </c>
      <c r="Q16" s="26" t="str">
        <f>_xll.qlForwardHelperQuoteName(P16,trigger)</f>
        <v>EUR12x18F_Quote</v>
      </c>
      <c r="R16" s="31">
        <f>_xll.qlForwardHelperQuoteValue(P16,trigger)</f>
        <v>3.8999999999999999E-4</v>
      </c>
      <c r="S16" s="61">
        <f>_xll.qlForwardHelperEarliestDate(P16,trigger)</f>
        <v>42646</v>
      </c>
      <c r="T16" s="61">
        <f>_xll.qlForwardHelperPillarDate(P16,trigger)</f>
        <v>42646</v>
      </c>
      <c r="U16" s="88">
        <f>_xll.qlYieldTSDiscount($Y$22,T16)</f>
        <v>1.0017703535801519</v>
      </c>
      <c r="V16" s="88" t="e">
        <v>#VALUE!</v>
      </c>
      <c r="X16" s="35" t="s">
        <v>84</v>
      </c>
      <c r="Y16" s="33">
        <v>0</v>
      </c>
      <c r="AB16" s="39" t="s">
        <v>87</v>
      </c>
      <c r="AC16" s="40">
        <f>_xll.qlInterestRateIndexFixingDate($Y$21,AD16)</f>
        <v>42296</v>
      </c>
      <c r="AD16" s="40">
        <f>_xll.qlCalendarAdvance(calendar,$AD15,AB16,,,trigger)</f>
        <v>42298</v>
      </c>
      <c r="AE16" s="40">
        <f>_xll.qlInterestRateIndexMaturity($Y$21,AD16,)</f>
        <v>42481</v>
      </c>
      <c r="AF16" s="43" t="e">
        <f>_xll.qlTenorBasisValue(TenorBasis6M,AD16,_xll.ohTrigger(trigger,$Y$36))</f>
        <v>#NUM!</v>
      </c>
      <c r="AG16" s="90" t="e">
        <f>_xll.qlTenorBasisForwardRate(TenorBasis6M,AD16,_xll.ohTrigger(trigger,$Y$36))</f>
        <v>#NUM!</v>
      </c>
      <c r="AH16" s="90" t="e">
        <f>_xll.qlIndexFixing(TenorBasisIndex6M,$AC16,TRUE,_xll.ohTrigger(trigger,$Y$36))</f>
        <v>#NUM!</v>
      </c>
      <c r="AI16" s="43">
        <f>_xll.qlIndexFixing($Y$6,$AC16,TRUE,trigger)</f>
        <v>2.451276560034802E-4</v>
      </c>
      <c r="AJ16" s="45" t="e">
        <f t="shared" si="0"/>
        <v>#NUM!</v>
      </c>
      <c r="AW16" s="103">
        <v>360</v>
      </c>
      <c r="AX16" s="104" t="str">
        <f>_xll.qlPeriodEquivalent(AW16&amp;"M")</f>
        <v>30Y</v>
      </c>
      <c r="AY16" s="105">
        <f t="shared" si="10"/>
        <v>42004</v>
      </c>
      <c r="AZ16" s="106">
        <f t="shared" si="1"/>
        <v>53237</v>
      </c>
      <c r="BA16" s="107">
        <f t="shared" si="2"/>
        <v>36</v>
      </c>
      <c r="BB16" s="108" t="e">
        <f>MIN(_xll.ohPack($AF$3:INDEX($AF$3:$AF$3508,MATCH(AZ16+1,$AD$3:$AD$3508,1),1)))</f>
        <v>#NUM!</v>
      </c>
      <c r="BC16" s="109" t="e">
        <f t="shared" si="6"/>
        <v>#NUM!</v>
      </c>
      <c r="BD16" s="108" t="e">
        <f>MAX(_xll.ohPack($AF$3:INDEX($AF$3:$AF$3508,MATCH(AZ16+1,$AD$3:$AD$3508,1),1)))</f>
        <v>#NUM!</v>
      </c>
      <c r="BE16" s="109" t="e">
        <f t="shared" si="3"/>
        <v>#NUM!</v>
      </c>
      <c r="BF16" s="108" t="e">
        <f t="shared" si="4"/>
        <v>#NUM!</v>
      </c>
      <c r="BJ16" s="38">
        <v>42298</v>
      </c>
      <c r="BK16" s="42" t="e">
        <f>_xll.qlIndexFixing(TenorBasisIndex6M,_xll.qlInterestRateIndexFixingDate(TenorBasisIndex6M,BJ16,trigger),TRUE,_xll.ohTrigger(trigger,$Y$36))</f>
        <v>#NUM!</v>
      </c>
    </row>
    <row r="17" spans="1:63" ht="11.25" customHeight="1" x14ac:dyDescent="0.25">
      <c r="A17" s="7" t="str">
        <f t="shared" si="9"/>
        <v>9M</v>
      </c>
      <c r="B17" s="7">
        <v>9</v>
      </c>
      <c r="C17" s="7" t="str">
        <f>"x"&amp;B17+SUBSTITUTE($Y$20,"M","")&amp;"F"</f>
        <v>x15F</v>
      </c>
      <c r="D17" s="64"/>
      <c r="E17" s="64"/>
      <c r="F17" s="64"/>
      <c r="G17" s="7" t="str">
        <f t="shared" si="8"/>
        <v>Euribor6M</v>
      </c>
      <c r="H17" s="64"/>
      <c r="I17" s="7" t="str">
        <f>"EUR"&amp;B17&amp;C17&amp;"_Quote"</f>
        <v>EUR9x15F_Quote</v>
      </c>
      <c r="J17" s="7" t="str">
        <f>_xll.qlFraRateHelper(,I17,A17,G17,,,permanent,trigger,objectoverwrite)</f>
        <v>obj_005f9#0006</v>
      </c>
      <c r="K17" s="7" t="str">
        <f>_xll.qlFraForwardHelper(,I17,A17,$I$1,,,permanent,trigger,objectoverwrite)</f>
        <v>obj_0063d#0000</v>
      </c>
      <c r="L17" s="16" t="b">
        <v>1</v>
      </c>
      <c r="M17" s="19">
        <v>10</v>
      </c>
      <c r="N17" s="19">
        <v>1</v>
      </c>
      <c r="P17" s="26" t="str">
        <v>obj_0063c#0000</v>
      </c>
      <c r="Q17" s="26" t="str">
        <f>_xll.qlForwardHelperQuoteName(P17,trigger)</f>
        <v>EUR13x19F_Quote</v>
      </c>
      <c r="R17" s="31">
        <f>_xll.qlForwardHelperQuoteValue(P17,trigger)</f>
        <v>4.8000000000000001E-4</v>
      </c>
      <c r="S17" s="61">
        <f>_xll.qlForwardHelperEarliestDate(P17,trigger)</f>
        <v>42676</v>
      </c>
      <c r="T17" s="61">
        <f>_xll.qlForwardHelperPillarDate(P17,trigger)</f>
        <v>42676</v>
      </c>
      <c r="U17" s="88">
        <f>_xll.qlYieldTSDiscount($Y$22,T17)</f>
        <v>1.0019360349780393</v>
      </c>
      <c r="V17" s="88" t="e">
        <v>#VALUE!</v>
      </c>
      <c r="X17" s="35" t="s">
        <v>83</v>
      </c>
      <c r="Y17" s="33" t="s">
        <v>85</v>
      </c>
      <c r="AB17" s="39" t="s">
        <v>87</v>
      </c>
      <c r="AC17" s="40">
        <f>_xll.qlInterestRateIndexFixingDate($Y$21,AD17)</f>
        <v>42297</v>
      </c>
      <c r="AD17" s="40">
        <f>_xll.qlCalendarAdvance(calendar,$AD16,AB17,,,trigger)</f>
        <v>42299</v>
      </c>
      <c r="AE17" s="40">
        <f>_xll.qlInterestRateIndexMaturity($Y$21,AD17,)</f>
        <v>42482</v>
      </c>
      <c r="AF17" s="43" t="e">
        <f>_xll.qlTenorBasisValue(TenorBasis6M,AD17,_xll.ohTrigger(trigger,$Y$36))</f>
        <v>#NUM!</v>
      </c>
      <c r="AG17" s="90" t="e">
        <f>_xll.qlTenorBasisForwardRate(TenorBasis6M,AD17,_xll.ohTrigger(trigger,$Y$36))</f>
        <v>#NUM!</v>
      </c>
      <c r="AH17" s="90" t="e">
        <f>_xll.qlIndexFixing(TenorBasisIndex6M,$AC17,TRUE,_xll.ohTrigger(trigger,$Y$36))</f>
        <v>#NUM!</v>
      </c>
      <c r="AI17" s="43">
        <f>_xll.qlIndexFixing($Y$6,$AC17,TRUE,trigger)</f>
        <v>2.4574341243998574E-4</v>
      </c>
      <c r="AJ17" s="45" t="e">
        <f t="shared" si="0"/>
        <v>#NUM!</v>
      </c>
      <c r="AW17" s="110">
        <v>720</v>
      </c>
      <c r="AX17" s="114" t="str">
        <f>_xll.qlPeriodEquivalent(AW17&amp;"M")</f>
        <v>60Y</v>
      </c>
      <c r="AY17" s="115">
        <f t="shared" si="10"/>
        <v>42004</v>
      </c>
      <c r="AZ17" s="116">
        <f t="shared" si="1"/>
        <v>64194</v>
      </c>
      <c r="BA17" s="117">
        <f t="shared" si="2"/>
        <v>60</v>
      </c>
      <c r="BB17" s="111" t="e">
        <f>MIN(_xll.ohPack($AF$3:INDEX($AF$3:$AF$3508,MATCH(AZ17+1,$AD$3:$AD$3508,1),1)))</f>
        <v>#NUM!</v>
      </c>
      <c r="BC17" s="112" t="e">
        <f t="shared" si="6"/>
        <v>#NUM!</v>
      </c>
      <c r="BD17" s="111" t="e">
        <f>MAX(_xll.ohPack($AF$3:INDEX($AF$3:$AF$3508,MATCH(AZ17+1,$AD$3:$AD$3508,1),1)))</f>
        <v>#NUM!</v>
      </c>
      <c r="BE17" s="112" t="e">
        <f t="shared" si="3"/>
        <v>#NUM!</v>
      </c>
      <c r="BF17" s="111" t="e">
        <f t="shared" si="4"/>
        <v>#NUM!</v>
      </c>
      <c r="BJ17" s="40">
        <v>42326</v>
      </c>
      <c r="BK17" s="43" t="e">
        <f>_xll.qlIndexFixing(TenorBasisIndex6M,_xll.qlInterestRateIndexFixingDate(TenorBasisIndex6M,BJ17,trigger),TRUE,_xll.ohTrigger(trigger,$Y$36))</f>
        <v>#NUM!</v>
      </c>
    </row>
    <row r="18" spans="1:63" ht="11.25" customHeight="1" x14ac:dyDescent="0.2">
      <c r="A18" s="7" t="str">
        <f t="shared" si="9"/>
        <v>10M</v>
      </c>
      <c r="B18" s="7">
        <v>10</v>
      </c>
      <c r="C18" s="7" t="str">
        <f>"x"&amp;B18+SUBSTITUTE($Y$20,"M","")&amp;"F"</f>
        <v>x16F</v>
      </c>
      <c r="D18" s="64"/>
      <c r="E18" s="64"/>
      <c r="F18" s="64"/>
      <c r="G18" s="7" t="str">
        <f t="shared" si="8"/>
        <v>Euribor6M</v>
      </c>
      <c r="H18" s="64"/>
      <c r="I18" s="7" t="str">
        <f>"EUR"&amp;B18&amp;C18&amp;"_Quote"</f>
        <v>EUR10x16F_Quote</v>
      </c>
      <c r="J18" s="7" t="str">
        <f>_xll.qlFraRateHelper(,I18,A18,G18,,,permanent,trigger,objectoverwrite)</f>
        <v>obj_0062d#0005</v>
      </c>
      <c r="K18" s="7" t="str">
        <f>_xll.qlFraForwardHelper(,I18,A18,$I$1,,,permanent,trigger,objectoverwrite)</f>
        <v>obj_00639#0000</v>
      </c>
      <c r="L18" s="16" t="b">
        <v>1</v>
      </c>
      <c r="M18" s="19">
        <v>10</v>
      </c>
      <c r="N18" s="19">
        <v>1</v>
      </c>
      <c r="P18" s="26" t="str">
        <v>obj_00638#0000</v>
      </c>
      <c r="Q18" s="26" t="str">
        <f>_xll.qlForwardHelperQuoteName(P18,trigger)</f>
        <v>EUR14x20F_Quote</v>
      </c>
      <c r="R18" s="31">
        <f>_xll.qlForwardHelperQuoteValue(P18,trigger)</f>
        <v>5.5999999999999995E-4</v>
      </c>
      <c r="S18" s="61">
        <f>_xll.qlForwardHelperEarliestDate(P18,trigger)</f>
        <v>42706</v>
      </c>
      <c r="T18" s="61">
        <f>_xll.qlForwardHelperPillarDate(P18,trigger)</f>
        <v>42706</v>
      </c>
      <c r="U18" s="88">
        <f>_xll.qlYieldTSDiscount($Y$22,T18)</f>
        <v>1.0020994273506458</v>
      </c>
      <c r="V18" s="88" t="e">
        <v>#VALUE!</v>
      </c>
      <c r="AB18" s="39" t="s">
        <v>87</v>
      </c>
      <c r="AC18" s="40">
        <f>_xll.qlInterestRateIndexFixingDate($Y$21,AD18)</f>
        <v>42298</v>
      </c>
      <c r="AD18" s="40">
        <f>_xll.qlCalendarAdvance(calendar,$AD17,AB18,,,trigger)</f>
        <v>42300</v>
      </c>
      <c r="AE18" s="40">
        <f>_xll.qlInterestRateIndexMaturity($Y$21,AD18,)</f>
        <v>42485</v>
      </c>
      <c r="AF18" s="43" t="e">
        <f>_xll.qlTenorBasisValue(TenorBasis6M,AD18,_xll.ohTrigger(trigger,$Y$36))</f>
        <v>#NUM!</v>
      </c>
      <c r="AG18" s="90" t="e">
        <f>_xll.qlTenorBasisForwardRate(TenorBasis6M,AD18,_xll.ohTrigger(trigger,$Y$36))</f>
        <v>#NUM!</v>
      </c>
      <c r="AH18" s="90" t="e">
        <f>_xll.qlIndexFixing(TenorBasisIndex6M,$AC18,TRUE,_xll.ohTrigger(trigger,$Y$36))</f>
        <v>#NUM!</v>
      </c>
      <c r="AI18" s="43">
        <f>_xll.qlIndexFixing($Y$6,$AC18,TRUE,trigger)</f>
        <v>2.4634789030242532E-4</v>
      </c>
      <c r="AJ18" s="45" t="e">
        <f t="shared" si="0"/>
        <v>#NUM!</v>
      </c>
      <c r="BJ18" s="40">
        <v>42354</v>
      </c>
      <c r="BK18" s="43" t="e">
        <f>_xll.qlIndexFixing(TenorBasisIndex6M,_xll.qlInterestRateIndexFixingDate(TenorBasisIndex6M,BJ18,trigger),TRUE,_xll.ohTrigger(trigger,$Y$36))</f>
        <v>#NUM!</v>
      </c>
    </row>
    <row r="19" spans="1:63" ht="11.25" customHeight="1" x14ac:dyDescent="0.2">
      <c r="A19" s="7" t="str">
        <f t="shared" si="9"/>
        <v>11M</v>
      </c>
      <c r="B19" s="7">
        <v>11</v>
      </c>
      <c r="C19" s="7" t="str">
        <f>"x"&amp;B19+SUBSTITUTE($Y$20,"M","")&amp;"F"</f>
        <v>x17F</v>
      </c>
      <c r="D19" s="64"/>
      <c r="E19" s="64"/>
      <c r="F19" s="64"/>
      <c r="G19" s="7" t="str">
        <f t="shared" si="8"/>
        <v>Euribor6M</v>
      </c>
      <c r="H19" s="64"/>
      <c r="I19" s="7" t="str">
        <f>"EUR"&amp;B19&amp;C19&amp;"_Quote"</f>
        <v>EUR11x17F_Quote</v>
      </c>
      <c r="J19" s="7" t="str">
        <f>_xll.qlFraRateHelper(,I19,A19,G19,,,permanent,trigger,objectoverwrite)</f>
        <v>obj_00623#0005</v>
      </c>
      <c r="K19" s="7" t="str">
        <f>_xll.qlFraForwardHelper(,I19,A19,$I$1,,,permanent,trigger,objectoverwrite)</f>
        <v>obj_00645#0000</v>
      </c>
      <c r="L19" s="16" t="b">
        <v>1</v>
      </c>
      <c r="M19" s="19">
        <v>10</v>
      </c>
      <c r="N19" s="19">
        <v>1</v>
      </c>
      <c r="P19" s="26" t="str">
        <v>obj_00644#0000</v>
      </c>
      <c r="Q19" s="26" t="str">
        <f>_xll.qlForwardHelperQuoteName(P19,trigger)</f>
        <v>EUR15x21F_Quote</v>
      </c>
      <c r="R19" s="31">
        <f>_xll.qlForwardHelperQuoteValue(P19,trigger)</f>
        <v>6.6E-4</v>
      </c>
      <c r="S19" s="61">
        <f>_xll.qlForwardHelperEarliestDate(P19,trigger)</f>
        <v>42737</v>
      </c>
      <c r="T19" s="61">
        <f>_xll.qlForwardHelperPillarDate(P19,trigger)</f>
        <v>42737</v>
      </c>
      <c r="U19" s="88">
        <f>_xll.qlYieldTSDiscount($Y$22,T19)</f>
        <v>1.0022624475256374</v>
      </c>
      <c r="V19" s="88" t="e">
        <v>#VALUE!</v>
      </c>
      <c r="X19" s="77" t="s">
        <v>10</v>
      </c>
      <c r="Y19" s="78"/>
      <c r="AB19" s="39" t="s">
        <v>87</v>
      </c>
      <c r="AC19" s="40">
        <f>_xll.qlInterestRateIndexFixingDate($Y$21,AD19)</f>
        <v>42299</v>
      </c>
      <c r="AD19" s="40">
        <f>_xll.qlCalendarAdvance(calendar,$AD18,AB19,,,trigger)</f>
        <v>42303</v>
      </c>
      <c r="AE19" s="40">
        <f>_xll.qlInterestRateIndexMaturity($Y$21,AD19,)</f>
        <v>42486</v>
      </c>
      <c r="AF19" s="43" t="e">
        <f>_xll.qlTenorBasisValue(TenorBasis6M,AD19,_xll.ohTrigger(trigger,$Y$36))</f>
        <v>#NUM!</v>
      </c>
      <c r="AG19" s="90" t="e">
        <f>_xll.qlTenorBasisForwardRate(TenorBasis6M,AD19,_xll.ohTrigger(trigger,$Y$36))</f>
        <v>#NUM!</v>
      </c>
      <c r="AH19" s="90" t="e">
        <f>_xll.qlIndexFixing(TenorBasisIndex6M,$AC19,TRUE,_xll.ohTrigger(trigger,$Y$36))</f>
        <v>#NUM!</v>
      </c>
      <c r="AI19" s="43">
        <f>_xll.qlIndexFixing($Y$6,$AC19,TRUE,trigger)</f>
        <v>2.4801309120202016E-4</v>
      </c>
      <c r="AJ19" s="45" t="e">
        <f t="shared" si="0"/>
        <v>#NUM!</v>
      </c>
      <c r="BJ19" s="40">
        <v>42389</v>
      </c>
      <c r="BK19" s="43" t="e">
        <f>_xll.qlIndexFixing(TenorBasisIndex6M,_xll.qlInterestRateIndexFixingDate(TenorBasisIndex6M,BJ19,trigger),TRUE,_xll.ohTrigger(trigger,$Y$36))</f>
        <v>#NUM!</v>
      </c>
    </row>
    <row r="20" spans="1:63" ht="11.25" customHeight="1" x14ac:dyDescent="0.2">
      <c r="A20" s="7" t="str">
        <f t="shared" si="9"/>
        <v>12M</v>
      </c>
      <c r="B20" s="7">
        <v>12</v>
      </c>
      <c r="C20" s="7" t="str">
        <f>"x"&amp;B20+SUBSTITUTE($Y$20,"M","")&amp;"F"</f>
        <v>x18F</v>
      </c>
      <c r="D20" s="64"/>
      <c r="E20" s="64"/>
      <c r="F20" s="64"/>
      <c r="G20" s="7" t="str">
        <f t="shared" si="8"/>
        <v>Euribor6M</v>
      </c>
      <c r="H20" s="64"/>
      <c r="I20" s="7" t="str">
        <f>"EUR"&amp;B20&amp;C20&amp;"_Quote"</f>
        <v>EUR12x18F_Quote</v>
      </c>
      <c r="J20" s="7" t="str">
        <f>_xll.qlFraRateHelper(,I20,A20,G20,,,permanent,trigger,objectoverwrite)</f>
        <v>obj_005fd#0006</v>
      </c>
      <c r="K20" s="7" t="str">
        <f>_xll.qlFraForwardHelper(,I20,A20,$I$1,,,permanent,trigger,objectoverwrite)</f>
        <v>obj_00640#0000</v>
      </c>
      <c r="L20" s="16" t="b">
        <v>1</v>
      </c>
      <c r="M20" s="19">
        <v>10</v>
      </c>
      <c r="N20" s="19">
        <v>1</v>
      </c>
      <c r="P20" s="26" t="str">
        <v>obj_0063f#0000</v>
      </c>
      <c r="Q20" s="26" t="str">
        <f>_xll.qlForwardHelperQuoteName(P20,trigger)</f>
        <v>EUR16x22F_Quote</v>
      </c>
      <c r="R20" s="31">
        <f>_xll.qlForwardHelperQuoteValue(P20,trigger)</f>
        <v>7.7000000000000018E-4</v>
      </c>
      <c r="S20" s="61">
        <f>_xll.qlForwardHelperEarliestDate(P20,trigger)</f>
        <v>42768</v>
      </c>
      <c r="T20" s="61">
        <f>_xll.qlForwardHelperPillarDate(P20,trigger)</f>
        <v>42768</v>
      </c>
      <c r="U20" s="88">
        <f>_xll.qlYieldTSDiscount($Y$22,T20)</f>
        <v>1.002426971813591</v>
      </c>
      <c r="V20" s="88" t="e">
        <v>#VALUE!</v>
      </c>
      <c r="X20" s="35" t="s">
        <v>8</v>
      </c>
      <c r="Y20" s="33" t="s">
        <v>9</v>
      </c>
      <c r="AB20" s="39" t="s">
        <v>87</v>
      </c>
      <c r="AC20" s="40">
        <f>_xll.qlInterestRateIndexFixingDate($Y$21,AD20)</f>
        <v>42300</v>
      </c>
      <c r="AD20" s="40">
        <f>_xll.qlCalendarAdvance(calendar,$AD19,AB20,,,trigger)</f>
        <v>42304</v>
      </c>
      <c r="AE20" s="40">
        <f>_xll.qlInterestRateIndexMaturity($Y$21,AD20,)</f>
        <v>42487</v>
      </c>
      <c r="AF20" s="43" t="e">
        <f>_xll.qlTenorBasisValue(TenorBasis6M,AD20,_xll.ohTrigger(trigger,$Y$36))</f>
        <v>#NUM!</v>
      </c>
      <c r="AG20" s="90" t="e">
        <f>_xll.qlTenorBasisForwardRate(TenorBasis6M,AD20,_xll.ohTrigger(trigger,$Y$36))</f>
        <v>#NUM!</v>
      </c>
      <c r="AH20" s="90" t="e">
        <f>_xll.qlIndexFixing(TenorBasisIndex6M,$AC20,TRUE,_xll.ohTrigger(trigger,$Y$36))</f>
        <v>#NUM!</v>
      </c>
      <c r="AI20" s="43">
        <f>_xll.qlIndexFixing($Y$6,$AC20,TRUE,trigger)</f>
        <v>2.4849189352486769E-4</v>
      </c>
      <c r="AJ20" s="45" t="e">
        <f t="shared" si="0"/>
        <v>#NUM!</v>
      </c>
      <c r="BJ20" s="40">
        <v>42417</v>
      </c>
      <c r="BK20" s="43" t="e">
        <f>_xll.qlIndexFixing(TenorBasisIndex6M,_xll.qlInterestRateIndexFixingDate(TenorBasisIndex6M,BJ20,trigger),TRUE,_xll.ohTrigger(trigger,$Y$36))</f>
        <v>#NUM!</v>
      </c>
    </row>
    <row r="21" spans="1:63" ht="11.25" customHeight="1" x14ac:dyDescent="0.2">
      <c r="A21" s="7" t="str">
        <f t="shared" si="9"/>
        <v>13M</v>
      </c>
      <c r="B21" s="7">
        <v>13</v>
      </c>
      <c r="C21" s="7" t="str">
        <f>"x"&amp;B21+SUBSTITUTE($Y$20,"M","")&amp;"F"</f>
        <v>x19F</v>
      </c>
      <c r="D21" s="64"/>
      <c r="E21" s="64"/>
      <c r="F21" s="64"/>
      <c r="G21" s="7" t="str">
        <f t="shared" si="8"/>
        <v>Euribor6M</v>
      </c>
      <c r="H21" s="64"/>
      <c r="I21" s="7" t="str">
        <f>"EUR"&amp;B21&amp;C21&amp;"_Quote"</f>
        <v>EUR13x19F_Quote</v>
      </c>
      <c r="J21" s="7" t="str">
        <f>_xll.qlFraRateHelper(,I21,A21,G21,,,permanent,trigger,objectoverwrite)</f>
        <v>obj_00612#0006</v>
      </c>
      <c r="K21" s="7" t="str">
        <f>_xll.qlFraForwardHelper(,I21,A21,$I$1,,,permanent,trigger,objectoverwrite)</f>
        <v>obj_0063c#0000</v>
      </c>
      <c r="L21" s="16" t="b">
        <v>1</v>
      </c>
      <c r="M21" s="19">
        <v>10</v>
      </c>
      <c r="N21" s="19">
        <v>1</v>
      </c>
      <c r="P21" s="26" t="str">
        <v>obj_0063b#0000</v>
      </c>
      <c r="Q21" s="26" t="str">
        <f>_xll.qlForwardHelperQuoteName(P21,trigger)</f>
        <v>EUR17x23F_Quote</v>
      </c>
      <c r="R21" s="31">
        <f>_xll.qlForwardHelperQuoteValue(P21,trigger)</f>
        <v>8.7999999999999992E-4</v>
      </c>
      <c r="S21" s="61">
        <f>_xll.qlForwardHelperEarliestDate(P21,trigger)</f>
        <v>42796</v>
      </c>
      <c r="T21" s="61">
        <f>_xll.qlForwardHelperPillarDate(P21,trigger)</f>
        <v>42796</v>
      </c>
      <c r="U21" s="88">
        <f>_xll.qlYieldTSDiscount($Y$22,T21)</f>
        <v>1.0025694196590038</v>
      </c>
      <c r="V21" s="88" t="e">
        <v>#VALUE!</v>
      </c>
      <c r="X21" s="35" t="s">
        <v>0</v>
      </c>
      <c r="Y21" s="33" t="str">
        <f>PROPER(currency)&amp;familyname&amp;Y20</f>
        <v>Euribor6M</v>
      </c>
      <c r="AB21" s="39" t="s">
        <v>87</v>
      </c>
      <c r="AC21" s="40">
        <f>_xll.qlInterestRateIndexFixingDate($Y$21,AD21)</f>
        <v>42303</v>
      </c>
      <c r="AD21" s="40">
        <f>_xll.qlCalendarAdvance(calendar,$AD20,AB21,,,trigger)</f>
        <v>42305</v>
      </c>
      <c r="AE21" s="40">
        <f>_xll.qlInterestRateIndexMaturity($Y$21,AD21,)</f>
        <v>42488</v>
      </c>
      <c r="AF21" s="43" t="e">
        <f>_xll.qlTenorBasisValue(TenorBasis6M,AD21,_xll.ohTrigger(trigger,$Y$36))</f>
        <v>#NUM!</v>
      </c>
      <c r="AG21" s="90" t="e">
        <f>_xll.qlTenorBasisForwardRate(TenorBasis6M,AD21,_xll.ohTrigger(trigger,$Y$36))</f>
        <v>#NUM!</v>
      </c>
      <c r="AH21" s="90" t="e">
        <f>_xll.qlIndexFixing(TenorBasisIndex6M,$AC21,TRUE,_xll.ohTrigger(trigger,$Y$36))</f>
        <v>#NUM!</v>
      </c>
      <c r="AI21" s="43">
        <f>_xll.qlIndexFixing($Y$6,$AC21,TRUE,trigger)</f>
        <v>2.4891913665198514E-4</v>
      </c>
      <c r="AJ21" s="45" t="e">
        <f t="shared" si="0"/>
        <v>#NUM!</v>
      </c>
      <c r="BJ21" s="40">
        <v>42445</v>
      </c>
      <c r="BK21" s="43" t="e">
        <f>_xll.qlIndexFixing(TenorBasisIndex6M,_xll.qlInterestRateIndexFixingDate(TenorBasisIndex6M,BJ21,trigger),TRUE,_xll.ohTrigger(trigger,$Y$36))</f>
        <v>#NUM!</v>
      </c>
    </row>
    <row r="22" spans="1:63" ht="11.25" customHeight="1" x14ac:dyDescent="0.2">
      <c r="A22" s="7" t="str">
        <f t="shared" si="9"/>
        <v>14M</v>
      </c>
      <c r="B22" s="7">
        <v>14</v>
      </c>
      <c r="C22" s="7" t="str">
        <f>"x"&amp;B22+SUBSTITUTE($Y$20,"M","")&amp;"F"</f>
        <v>x20F</v>
      </c>
      <c r="D22" s="64"/>
      <c r="E22" s="64"/>
      <c r="F22" s="64"/>
      <c r="G22" s="7" t="str">
        <f t="shared" si="8"/>
        <v>Euribor6M</v>
      </c>
      <c r="H22" s="64"/>
      <c r="I22" s="7" t="str">
        <f>"EUR"&amp;B22&amp;C22&amp;"_Quote"</f>
        <v>EUR14x20F_Quote</v>
      </c>
      <c r="J22" s="7" t="str">
        <f>_xll.qlFraRateHelper(,I22,A22,G22,,,permanent,trigger,objectoverwrite)</f>
        <v>obj_00605#0006</v>
      </c>
      <c r="K22" s="7" t="str">
        <f>_xll.qlFraForwardHelper(,I22,A22,$I$1,,,permanent,trigger,objectoverwrite)</f>
        <v>obj_00638#0000</v>
      </c>
      <c r="L22" s="16" t="b">
        <v>1</v>
      </c>
      <c r="M22" s="19">
        <v>10</v>
      </c>
      <c r="N22" s="19">
        <v>1</v>
      </c>
      <c r="P22" s="26" t="str">
        <v>obj_00637#0000</v>
      </c>
      <c r="Q22" s="26" t="str">
        <f>_xll.qlForwardHelperQuoteName(P22,trigger)</f>
        <v>EUR18x24F_Quote</v>
      </c>
      <c r="R22" s="31">
        <f>_xll.qlForwardHelperQuoteValue(P22,trigger)</f>
        <v>1E-3</v>
      </c>
      <c r="S22" s="61">
        <f>_xll.qlForwardHelperEarliestDate(P22,trigger)</f>
        <v>42828</v>
      </c>
      <c r="T22" s="61">
        <f>_xll.qlForwardHelperPillarDate(P22,trigger)</f>
        <v>42828</v>
      </c>
      <c r="U22" s="88">
        <f>_xll.qlYieldTSDiscount($Y$22,T22)</f>
        <v>1.0027265346257155</v>
      </c>
      <c r="V22" s="88" t="e">
        <v>#VALUE!</v>
      </c>
      <c r="X22" s="35" t="s">
        <v>1</v>
      </c>
      <c r="Y22" s="33" t="str">
        <f>BaseCurve</f>
        <v>EURON</v>
      </c>
      <c r="AB22" s="39" t="s">
        <v>87</v>
      </c>
      <c r="AC22" s="40">
        <f>_xll.qlInterestRateIndexFixingDate($Y$21,AD22)</f>
        <v>42304</v>
      </c>
      <c r="AD22" s="40">
        <f>_xll.qlCalendarAdvance(calendar,$AD21,AB22,,,trigger)</f>
        <v>42306</v>
      </c>
      <c r="AE22" s="40">
        <f>_xll.qlInterestRateIndexMaturity($Y$21,AD22,)</f>
        <v>42489</v>
      </c>
      <c r="AF22" s="43" t="e">
        <f>_xll.qlTenorBasisValue(TenorBasis6M,AD22,_xll.ohTrigger(trigger,$Y$36))</f>
        <v>#NUM!</v>
      </c>
      <c r="AG22" s="90" t="e">
        <f>_xll.qlTenorBasisForwardRate(TenorBasis6M,AD22,_xll.ohTrigger(trigger,$Y$36))</f>
        <v>#NUM!</v>
      </c>
      <c r="AH22" s="90" t="e">
        <f>_xll.qlIndexFixing(TenorBasisIndex6M,$AC22,TRUE,_xll.ohTrigger(trigger,$Y$36))</f>
        <v>#NUM!</v>
      </c>
      <c r="AI22" s="43">
        <f>_xll.qlIndexFixing($Y$6,$AC22,TRUE,trigger)</f>
        <v>2.4928676445903973E-4</v>
      </c>
      <c r="AJ22" s="45" t="e">
        <f t="shared" si="0"/>
        <v>#NUM!</v>
      </c>
      <c r="BJ22" s="40">
        <v>42480</v>
      </c>
      <c r="BK22" s="43" t="e">
        <f>_xll.qlIndexFixing(TenorBasisIndex6M,_xll.qlInterestRateIndexFixingDate(TenorBasisIndex6M,BJ22,trigger),TRUE,_xll.ohTrigger(trigger,$Y$36))</f>
        <v>#NUM!</v>
      </c>
    </row>
    <row r="23" spans="1:63" ht="11.25" customHeight="1" x14ac:dyDescent="0.2">
      <c r="A23" s="7" t="str">
        <f t="shared" si="9"/>
        <v>15M</v>
      </c>
      <c r="B23" s="7">
        <v>15</v>
      </c>
      <c r="C23" s="7" t="str">
        <f>"x"&amp;B23+SUBSTITUTE($Y$20,"M","")&amp;"F"</f>
        <v>x21F</v>
      </c>
      <c r="D23" s="64"/>
      <c r="E23" s="64"/>
      <c r="F23" s="64"/>
      <c r="G23" s="7" t="str">
        <f t="shared" si="8"/>
        <v>Euribor6M</v>
      </c>
      <c r="H23" s="64"/>
      <c r="I23" s="7" t="str">
        <f>"EUR"&amp;B23&amp;C23&amp;"_Quote"</f>
        <v>EUR15x21F_Quote</v>
      </c>
      <c r="J23" s="7" t="str">
        <f>_xll.qlFraRateHelper(,I23,A23,G23,,,permanent,trigger,objectoverwrite)</f>
        <v>obj_00614#0006</v>
      </c>
      <c r="K23" s="7" t="str">
        <f>_xll.qlFraForwardHelper(,I23,A23,$I$1,,,permanent,trigger,objectoverwrite)</f>
        <v>obj_00644#0000</v>
      </c>
      <c r="L23" s="16" t="b">
        <v>1</v>
      </c>
      <c r="M23" s="19">
        <v>10</v>
      </c>
      <c r="N23" s="19">
        <v>1</v>
      </c>
      <c r="P23" s="26" t="str">
        <v>obj_00660#0001</v>
      </c>
      <c r="Q23" s="26" t="str">
        <f>_xll.qlForwardHelperQuoteName(P23,trigger)</f>
        <v>EURAB6E3Y_Quote</v>
      </c>
      <c r="R23" s="31">
        <f>_xll.qlForwardHelperQuoteValue(P23,trigger)</f>
        <v>1.2199999999999999E-3</v>
      </c>
      <c r="S23" s="61">
        <f>_xll.qlForwardHelperEarliestDate(P23,trigger)</f>
        <v>42279</v>
      </c>
      <c r="T23" s="61">
        <f>_xll.qlForwardHelperPillarDate(P23,trigger)</f>
        <v>43193</v>
      </c>
      <c r="U23" s="88">
        <f>_xll.qlYieldTSDiscount($Y$22,T23)</f>
        <v>1.0038356945970428</v>
      </c>
      <c r="V23" s="88" t="e">
        <v>#VALUE!</v>
      </c>
      <c r="X23" s="35" t="s">
        <v>2</v>
      </c>
      <c r="Y23" s="34">
        <f>SettlementDate</f>
        <v>42279</v>
      </c>
      <c r="AB23" s="39" t="s">
        <v>87</v>
      </c>
      <c r="AC23" s="40">
        <f>_xll.qlInterestRateIndexFixingDate($Y$21,AD23)</f>
        <v>42305</v>
      </c>
      <c r="AD23" s="40">
        <f>_xll.qlCalendarAdvance(calendar,$AD22,AB23,,,trigger)</f>
        <v>42307</v>
      </c>
      <c r="AE23" s="40">
        <f>_xll.qlInterestRateIndexMaturity($Y$21,AD23,)</f>
        <v>42489</v>
      </c>
      <c r="AF23" s="43" t="e">
        <f>_xll.qlTenorBasisValue(TenorBasis6M,AD23,_xll.ohTrigger(trigger,$Y$36))</f>
        <v>#NUM!</v>
      </c>
      <c r="AG23" s="90" t="e">
        <f>_xll.qlTenorBasisForwardRate(TenorBasis6M,AD23,_xll.ohTrigger(trigger,$Y$36))</f>
        <v>#NUM!</v>
      </c>
      <c r="AH23" s="90" t="e">
        <f>_xll.qlIndexFixing(TenorBasisIndex6M,$AC23,TRUE,_xll.ohTrigger(trigger,$Y$36))</f>
        <v>#NUM!</v>
      </c>
      <c r="AI23" s="43">
        <f>_xll.qlIndexFixing($Y$6,$AC23,TRUE,trigger)</f>
        <v>2.4958672082169855E-4</v>
      </c>
      <c r="AJ23" s="45" t="e">
        <f t="shared" si="0"/>
        <v>#NUM!</v>
      </c>
      <c r="BJ23" s="40">
        <v>42508</v>
      </c>
      <c r="BK23" s="43" t="e">
        <f>_xll.qlIndexFixing(TenorBasisIndex6M,_xll.qlInterestRateIndexFixingDate(TenorBasisIndex6M,BJ23,trigger),TRUE,_xll.ohTrigger(trigger,$Y$36))</f>
        <v>#NUM!</v>
      </c>
    </row>
    <row r="24" spans="1:63" ht="11.25" customHeight="1" x14ac:dyDescent="0.2">
      <c r="A24" s="7" t="str">
        <f t="shared" si="9"/>
        <v>16M</v>
      </c>
      <c r="B24" s="7">
        <v>16</v>
      </c>
      <c r="C24" s="7" t="str">
        <f>"x"&amp;B24+SUBSTITUTE($Y$20,"M","")&amp;"F"</f>
        <v>x22F</v>
      </c>
      <c r="D24" s="64"/>
      <c r="E24" s="64"/>
      <c r="F24" s="64"/>
      <c r="G24" s="7" t="str">
        <f t="shared" si="8"/>
        <v>Euribor6M</v>
      </c>
      <c r="H24" s="64"/>
      <c r="I24" s="7" t="str">
        <f>"EUR"&amp;B24&amp;C24&amp;"_Quote"</f>
        <v>EUR16x22F_Quote</v>
      </c>
      <c r="J24" s="7" t="str">
        <f>_xll.qlFraRateHelper(,I24,A24,G24,,,permanent,trigger,objectoverwrite)</f>
        <v>obj_0062a#0005</v>
      </c>
      <c r="K24" s="7" t="str">
        <f>_xll.qlFraForwardHelper(,I24,A24,$I$1,,,permanent,trigger,objectoverwrite)</f>
        <v>obj_0063f#0000</v>
      </c>
      <c r="L24" s="16" t="b">
        <v>1</v>
      </c>
      <c r="M24" s="19">
        <v>10</v>
      </c>
      <c r="N24" s="19">
        <v>1</v>
      </c>
      <c r="P24" s="26" t="str">
        <v>obj_00668#0001</v>
      </c>
      <c r="Q24" s="26" t="str">
        <f>_xll.qlForwardHelperQuoteName(P24,trigger)</f>
        <v>EURAB6E4Y_Quote</v>
      </c>
      <c r="R24" s="31">
        <f>_xll.qlForwardHelperQuoteValue(P24,trigger)</f>
        <v>2.2899999999999999E-3</v>
      </c>
      <c r="S24" s="61">
        <f>_xll.qlForwardHelperEarliestDate(P24,trigger)</f>
        <v>42279</v>
      </c>
      <c r="T24" s="61">
        <f>_xll.qlForwardHelperPillarDate(P24,trigger)</f>
        <v>43557</v>
      </c>
      <c r="U24" s="88">
        <f>_xll.qlYieldTSDiscount($Y$22,T24)</f>
        <v>1.0027160652839273</v>
      </c>
      <c r="V24" s="88" t="e">
        <v>#VALUE!</v>
      </c>
      <c r="X24" s="35" t="s">
        <v>3</v>
      </c>
      <c r="Y24" s="79" t="b">
        <v>1</v>
      </c>
      <c r="AB24" s="39" t="s">
        <v>87</v>
      </c>
      <c r="AC24" s="40">
        <f>_xll.qlInterestRateIndexFixingDate($Y$21,AD24)</f>
        <v>42306</v>
      </c>
      <c r="AD24" s="40">
        <f>_xll.qlCalendarAdvance(calendar,$AD23,AB24,,,trigger)</f>
        <v>42310</v>
      </c>
      <c r="AE24" s="40">
        <f>_xll.qlInterestRateIndexMaturity($Y$21,AD24,)</f>
        <v>42492</v>
      </c>
      <c r="AF24" s="43" t="e">
        <f>_xll.qlTenorBasisValue(TenorBasis6M,AD24,_xll.ohTrigger(trigger,$Y$36))</f>
        <v>#NUM!</v>
      </c>
      <c r="AG24" s="90" t="e">
        <f>_xll.qlTenorBasisForwardRate(TenorBasis6M,AD24,_xll.ohTrigger(trigger,$Y$36))</f>
        <v>#NUM!</v>
      </c>
      <c r="AH24" s="90" t="e">
        <f>_xll.qlIndexFixing(TenorBasisIndex6M,$AC24,TRUE,_xll.ohTrigger(trigger,$Y$36))</f>
        <v>#NUM!</v>
      </c>
      <c r="AI24" s="43">
        <f>_xll.qlIndexFixing($Y$6,$AC24,TRUE,trigger)</f>
        <v>2.4999999999997247E-4</v>
      </c>
      <c r="AJ24" s="45" t="e">
        <f t="shared" si="0"/>
        <v>#NUM!</v>
      </c>
      <c r="BJ24" s="40">
        <v>42536</v>
      </c>
      <c r="BK24" s="43" t="e">
        <f>_xll.qlIndexFixing(TenorBasisIndex6M,_xll.qlInterestRateIndexFixingDate(TenorBasisIndex6M,BJ24,trigger),TRUE,_xll.ohTrigger(trigger,$Y$36))</f>
        <v>#NUM!</v>
      </c>
    </row>
    <row r="25" spans="1:63" ht="11.25" customHeight="1" x14ac:dyDescent="0.2">
      <c r="A25" s="7" t="str">
        <f t="shared" si="9"/>
        <v>17M</v>
      </c>
      <c r="B25" s="7">
        <v>17</v>
      </c>
      <c r="C25" s="7" t="str">
        <f>"x"&amp;B25+SUBSTITUTE($Y$20,"M","")&amp;"F"</f>
        <v>x23F</v>
      </c>
      <c r="D25" s="64"/>
      <c r="E25" s="64"/>
      <c r="F25" s="64"/>
      <c r="G25" s="7" t="str">
        <f t="shared" si="8"/>
        <v>Euribor6M</v>
      </c>
      <c r="H25" s="64"/>
      <c r="I25" s="7" t="str">
        <f>"EUR"&amp;B25&amp;C25&amp;"_Quote"</f>
        <v>EUR17x23F_Quote</v>
      </c>
      <c r="J25" s="7" t="str">
        <f>_xll.qlFraRateHelper(,I25,A25,G25,,,permanent,trigger,objectoverwrite)</f>
        <v>obj_00609#0006</v>
      </c>
      <c r="K25" s="7" t="str">
        <f>_xll.qlFraForwardHelper(,I25,A25,$I$1,,,permanent,trigger,objectoverwrite)</f>
        <v>obj_0063b#0000</v>
      </c>
      <c r="L25" s="16" t="b">
        <v>1</v>
      </c>
      <c r="M25" s="19">
        <v>10</v>
      </c>
      <c r="N25" s="19">
        <v>1</v>
      </c>
      <c r="P25" s="26" t="str">
        <v>obj_0065c#0001</v>
      </c>
      <c r="Q25" s="26" t="str">
        <f>_xll.qlForwardHelperQuoteName(P25,trigger)</f>
        <v>EURAB6E5Y_Quote</v>
      </c>
      <c r="R25" s="31">
        <f>_xll.qlForwardHelperQuoteValue(P25,trigger)</f>
        <v>3.5299999999999997E-3</v>
      </c>
      <c r="S25" s="61">
        <f>_xll.qlForwardHelperEarliestDate(P25,trigger)</f>
        <v>42279</v>
      </c>
      <c r="T25" s="61">
        <f>_xll.qlForwardHelperPillarDate(P25,trigger)</f>
        <v>43923</v>
      </c>
      <c r="U25" s="88">
        <f>_xll.qlYieldTSDiscount($Y$22,T25)</f>
        <v>0.9988958715399272</v>
      </c>
      <c r="V25" s="88" t="e">
        <v>#VALUE!</v>
      </c>
      <c r="X25" s="35" t="s">
        <v>66</v>
      </c>
      <c r="Y25" s="76">
        <v>1.624177012620855E-3</v>
      </c>
      <c r="AB25" s="39" t="s">
        <v>87</v>
      </c>
      <c r="AC25" s="40">
        <f>_xll.qlInterestRateIndexFixingDate($Y$21,AD25)</f>
        <v>42307</v>
      </c>
      <c r="AD25" s="40">
        <f>_xll.qlCalendarAdvance(calendar,$AD24,AB25,,,trigger)</f>
        <v>42311</v>
      </c>
      <c r="AE25" s="40">
        <f>_xll.qlInterestRateIndexMaturity($Y$21,AD25,)</f>
        <v>42493</v>
      </c>
      <c r="AF25" s="43" t="e">
        <f>_xll.qlTenorBasisValue(TenorBasis6M,AD25,_xll.ohTrigger(trigger,$Y$36))</f>
        <v>#NUM!</v>
      </c>
      <c r="AG25" s="90" t="e">
        <f>_xll.qlTenorBasisForwardRate(TenorBasis6M,AD25,_xll.ohTrigger(trigger,$Y$36))</f>
        <v>#NUM!</v>
      </c>
      <c r="AH25" s="90" t="e">
        <f>_xll.qlIndexFixing(TenorBasisIndex6M,$AC25,TRUE,_xll.ohTrigger(trigger,$Y$36))</f>
        <v>#NUM!</v>
      </c>
      <c r="AI25" s="43">
        <f>_xll.qlIndexFixing($Y$6,$AC25,TRUE,trigger)</f>
        <v>2.4996410774408029E-4</v>
      </c>
      <c r="AJ25" s="45" t="e">
        <f t="shared" si="0"/>
        <v>#NUM!</v>
      </c>
      <c r="BJ25" s="40">
        <v>42571</v>
      </c>
      <c r="BK25" s="43" t="e">
        <f>_xll.qlIndexFixing(TenorBasisIndex6M,_xll.qlInterestRateIndexFixingDate(TenorBasisIndex6M,BJ25,trigger),TRUE,_xll.ohTrigger(trigger,$Y$36))</f>
        <v>#NUM!</v>
      </c>
    </row>
    <row r="26" spans="1:63" ht="11.25" customHeight="1" x14ac:dyDescent="0.2">
      <c r="A26" s="8" t="str">
        <f t="shared" si="9"/>
        <v>18M</v>
      </c>
      <c r="B26" s="8">
        <v>18</v>
      </c>
      <c r="C26" s="8" t="str">
        <f>"x"&amp;B26+SUBSTITUTE($Y$20,"M","")&amp;"F"</f>
        <v>x24F</v>
      </c>
      <c r="D26" s="65"/>
      <c r="E26" s="65"/>
      <c r="F26" s="65"/>
      <c r="G26" s="8" t="str">
        <f t="shared" si="8"/>
        <v>Euribor6M</v>
      </c>
      <c r="H26" s="65"/>
      <c r="I26" s="8" t="str">
        <f>"EUR"&amp;B26&amp;C26&amp;"_Quote"</f>
        <v>EUR18x24F_Quote</v>
      </c>
      <c r="J26" s="8" t="str">
        <f>_xll.qlFraRateHelper(,I26,A26,G26,,,permanent,trigger,objectoverwrite)</f>
        <v>obj_00619#0005</v>
      </c>
      <c r="K26" s="8" t="str">
        <f>_xll.qlFraForwardHelper(,I26,A26,$I$1,,,permanent,trigger,objectoverwrite)</f>
        <v>obj_00637#0000</v>
      </c>
      <c r="L26" s="17" t="b">
        <v>1</v>
      </c>
      <c r="M26" s="20">
        <v>10</v>
      </c>
      <c r="N26" s="20">
        <v>1</v>
      </c>
      <c r="P26" s="26" t="str">
        <v>obj_00650#0001</v>
      </c>
      <c r="Q26" s="26" t="str">
        <f>_xll.qlForwardHelperQuoteName(P26,trigger)</f>
        <v>EURAB6E6Y_Quote</v>
      </c>
      <c r="R26" s="31">
        <f>_xll.qlForwardHelperQuoteValue(P26,trigger)</f>
        <v>4.8399999999999997E-3</v>
      </c>
      <c r="S26" s="61">
        <f>_xll.qlForwardHelperEarliestDate(P26,trigger)</f>
        <v>42279</v>
      </c>
      <c r="T26" s="61">
        <f>_xll.qlForwardHelperPillarDate(P26,trigger)</f>
        <v>44292</v>
      </c>
      <c r="U26" s="88">
        <f>_xll.qlYieldTSDiscount($Y$22,T26)</f>
        <v>0.9917980297255421</v>
      </c>
      <c r="V26" s="88" t="e">
        <v>#VALUE!</v>
      </c>
      <c r="X26" s="35" t="s">
        <v>67</v>
      </c>
      <c r="Y26" s="76">
        <v>1.0263395849464041E-3</v>
      </c>
      <c r="AB26" s="39" t="s">
        <v>87</v>
      </c>
      <c r="AC26" s="40">
        <f>_xll.qlInterestRateIndexFixingDate($Y$21,AD26)</f>
        <v>42310</v>
      </c>
      <c r="AD26" s="40">
        <f>_xll.qlCalendarAdvance(calendar,$AD25,AB26,,,trigger)</f>
        <v>42312</v>
      </c>
      <c r="AE26" s="40">
        <f>_xll.qlInterestRateIndexMaturity($Y$21,AD26,)</f>
        <v>42494</v>
      </c>
      <c r="AF26" s="43" t="e">
        <f>_xll.qlTenorBasisValue(TenorBasis6M,AD26,_xll.ohTrigger(trigger,$Y$36))</f>
        <v>#NUM!</v>
      </c>
      <c r="AG26" s="90" t="e">
        <f>_xll.qlTenorBasisForwardRate(TenorBasis6M,AD26,_xll.ohTrigger(trigger,$Y$36))</f>
        <v>#NUM!</v>
      </c>
      <c r="AH26" s="90" t="e">
        <f>_xll.qlIndexFixing(TenorBasisIndex6M,$AC26,TRUE,_xll.ohTrigger(trigger,$Y$36))</f>
        <v>#NUM!</v>
      </c>
      <c r="AI26" s="43">
        <f>_xll.qlIndexFixing($Y$6,$AC26,TRUE,trigger)</f>
        <v>2.4985831649828932E-4</v>
      </c>
      <c r="AJ26" s="45" t="e">
        <f t="shared" si="0"/>
        <v>#NUM!</v>
      </c>
      <c r="BJ26" s="40">
        <v>42599</v>
      </c>
      <c r="BK26" s="43" t="e">
        <f>_xll.qlIndexFixing(TenorBasisIndex6M,_xll.qlInterestRateIndexFixingDate(TenorBasisIndex6M,BJ26,trigger),TRUE,_xll.ohTrigger(trigger,$Y$36))</f>
        <v>#NUM!</v>
      </c>
    </row>
    <row r="27" spans="1:63" ht="11.25" customHeight="1" x14ac:dyDescent="0.2">
      <c r="A27" s="7" t="s">
        <v>14</v>
      </c>
      <c r="B27" s="7" t="s">
        <v>13</v>
      </c>
      <c r="C27" s="64"/>
      <c r="D27" s="7" t="s">
        <v>16</v>
      </c>
      <c r="E27" s="7" t="s">
        <v>15</v>
      </c>
      <c r="F27" s="7" t="s">
        <v>17</v>
      </c>
      <c r="G27" s="7" t="str">
        <f t="shared" si="8"/>
        <v>Euribor6M</v>
      </c>
      <c r="H27" s="9">
        <v>0</v>
      </c>
      <c r="I27" s="10" t="str">
        <f>"EURAB6E"&amp;A27&amp;"_Quote"</f>
        <v>EURAB6E1Y_Quote</v>
      </c>
      <c r="J27" s="11" t="str">
        <f>_xll.qlSwapRateHelper2(,I27,2,A27,calendar,D27,E27,F27,$G$27,H27,B27,BaseCurve,,,,trigger)</f>
        <v>obj_005f8#0006</v>
      </c>
      <c r="K27" s="11" t="str">
        <f>_xll.qlSwapForwardHelper(,I27,2,A27,calendar,D27,E27,F27,$I$1,H27,B27,BaseCurve,,,,trigger)</f>
        <v>obj_00648#0001</v>
      </c>
      <c r="L27" s="16" t="b">
        <v>0</v>
      </c>
      <c r="M27" s="19">
        <v>10</v>
      </c>
      <c r="N27" s="19">
        <v>1</v>
      </c>
      <c r="P27" s="26" t="str">
        <v>obj_0066c#0001</v>
      </c>
      <c r="Q27" s="26" t="str">
        <f>_xll.qlForwardHelperQuoteName(P27,trigger)</f>
        <v>EURAB6E7Y_Quote</v>
      </c>
      <c r="R27" s="31">
        <f>_xll.qlForwardHelperQuoteValue(P27,trigger)</f>
        <v>6.1700000000000001E-3</v>
      </c>
      <c r="S27" s="61">
        <f>_xll.qlForwardHelperEarliestDate(P27,trigger)</f>
        <v>42279</v>
      </c>
      <c r="T27" s="61">
        <f>_xll.qlForwardHelperPillarDate(P27,trigger)</f>
        <v>44655</v>
      </c>
      <c r="U27" s="88">
        <f>_xll.qlYieldTSDiscount($Y$22,T27)</f>
        <v>0.98155753645595101</v>
      </c>
      <c r="V27" s="88" t="e">
        <v>#VALUE!</v>
      </c>
      <c r="X27" s="35" t="s">
        <v>68</v>
      </c>
      <c r="Y27" s="76">
        <v>0.19519727872246753</v>
      </c>
      <c r="AB27" s="39" t="s">
        <v>87</v>
      </c>
      <c r="AC27" s="40">
        <f>_xll.qlInterestRateIndexFixingDate($Y$21,AD27)</f>
        <v>42311</v>
      </c>
      <c r="AD27" s="40">
        <f>_xll.qlCalendarAdvance(calendar,$AD26,AB27,,,trigger)</f>
        <v>42313</v>
      </c>
      <c r="AE27" s="40">
        <f>_xll.qlInterestRateIndexMaturity($Y$21,AD27,)</f>
        <v>42495</v>
      </c>
      <c r="AF27" s="43" t="e">
        <f>_xll.qlTenorBasisValue(TenorBasis6M,AD27,_xll.ohTrigger(trigger,$Y$36))</f>
        <v>#NUM!</v>
      </c>
      <c r="AG27" s="90" t="e">
        <f>_xll.qlTenorBasisForwardRate(TenorBasis6M,AD27,_xll.ohTrigger(trigger,$Y$36))</f>
        <v>#NUM!</v>
      </c>
      <c r="AH27" s="90" t="e">
        <f>_xll.qlIndexFixing(TenorBasisIndex6M,$AC27,TRUE,_xll.ohTrigger(trigger,$Y$36))</f>
        <v>#NUM!</v>
      </c>
      <c r="AI27" s="43">
        <f>_xll.qlIndexFixing($Y$6,$AC27,TRUE,trigger)</f>
        <v>2.4968545454542781E-4</v>
      </c>
      <c r="AJ27" s="45" t="e">
        <f t="shared" si="0"/>
        <v>#NUM!</v>
      </c>
      <c r="BJ27" s="40">
        <v>42634</v>
      </c>
      <c r="BK27" s="43" t="e">
        <f>_xll.qlIndexFixing(TenorBasisIndex6M,_xll.qlInterestRateIndexFixingDate(TenorBasisIndex6M,BJ27,trigger),TRUE,_xll.ohTrigger(trigger,$Y$36))</f>
        <v>#NUM!</v>
      </c>
    </row>
    <row r="28" spans="1:63" ht="11.25" customHeight="1" x14ac:dyDescent="0.2">
      <c r="A28" s="7" t="s">
        <v>18</v>
      </c>
      <c r="B28" s="7" t="s">
        <v>13</v>
      </c>
      <c r="C28" s="64"/>
      <c r="D28" s="7" t="s">
        <v>16</v>
      </c>
      <c r="E28" s="7" t="s">
        <v>15</v>
      </c>
      <c r="F28" s="7" t="s">
        <v>17</v>
      </c>
      <c r="G28" s="7" t="str">
        <f t="shared" si="8"/>
        <v>Euribor6M</v>
      </c>
      <c r="H28" s="9">
        <v>0</v>
      </c>
      <c r="I28" s="10" t="str">
        <f>"EURAB6E"&amp;A28&amp;"_Quote"</f>
        <v>EURAB6E15M_Quote</v>
      </c>
      <c r="J28" s="11" t="str">
        <f>_xll.qlSwapRateHelper2(,I28,2,A28,calendar,D28,E28,F28,$G$27,H28,B28,BaseCurve,,,,trigger)</f>
        <v>obj_005fb#0006</v>
      </c>
      <c r="K28" s="11" t="str">
        <f>_xll.qlSwapForwardHelper(,I28,2,A28,calendar,D28,E28,F28,$I$1,H28,B28,BaseCurve,,,,trigger)</f>
        <v>obj_00654#0001</v>
      </c>
      <c r="L28" s="16" t="b">
        <v>0</v>
      </c>
      <c r="M28" s="19">
        <v>10</v>
      </c>
      <c r="N28" s="19">
        <v>1</v>
      </c>
      <c r="P28" s="26" t="str">
        <v>obj_00667#0001</v>
      </c>
      <c r="Q28" s="26" t="str">
        <f>_xll.qlForwardHelperQuoteName(P28,trigger)</f>
        <v>EURAB6E8Y_Quote</v>
      </c>
      <c r="R28" s="31">
        <f>_xll.qlForwardHelperQuoteValue(P28,trigger)</f>
        <v>7.4399999999999996E-3</v>
      </c>
      <c r="S28" s="61">
        <f>_xll.qlForwardHelperEarliestDate(P28,trigger)</f>
        <v>42279</v>
      </c>
      <c r="T28" s="61">
        <f>_xll.qlForwardHelperPillarDate(P28,trigger)</f>
        <v>45019</v>
      </c>
      <c r="U28" s="88">
        <f>_xll.qlYieldTSDiscount($Y$22,T28)</f>
        <v>0.96882779378117101</v>
      </c>
      <c r="V28" s="88" t="e">
        <v>#VALUE!</v>
      </c>
      <c r="X28" s="35" t="s">
        <v>69</v>
      </c>
      <c r="Y28" s="76">
        <v>1.9261545231338804E-4</v>
      </c>
      <c r="AB28" s="39" t="s">
        <v>87</v>
      </c>
      <c r="AC28" s="40">
        <f>_xll.qlInterestRateIndexFixingDate($Y$21,AD28)</f>
        <v>42312</v>
      </c>
      <c r="AD28" s="40">
        <f>_xll.qlCalendarAdvance(calendar,$AD27,AB28,,,trigger)</f>
        <v>42314</v>
      </c>
      <c r="AE28" s="40">
        <f>_xll.qlInterestRateIndexMaturity($Y$21,AD28,)</f>
        <v>42496</v>
      </c>
      <c r="AF28" s="43" t="e">
        <f>_xll.qlTenorBasisValue(TenorBasis6M,AD28,_xll.ohTrigger(trigger,$Y$36))</f>
        <v>#NUM!</v>
      </c>
      <c r="AG28" s="90" t="e">
        <f>_xll.qlTenorBasisForwardRate(TenorBasis6M,AD28,_xll.ohTrigger(trigger,$Y$36))</f>
        <v>#NUM!</v>
      </c>
      <c r="AH28" s="90" t="e">
        <f>_xll.qlIndexFixing(TenorBasisIndex6M,$AC28,TRUE,_xll.ohTrigger(trigger,$Y$36))</f>
        <v>#NUM!</v>
      </c>
      <c r="AI28" s="43">
        <f>_xll.qlIndexFixing($Y$6,$AC28,TRUE,trigger)</f>
        <v>2.4944835016832396E-4</v>
      </c>
      <c r="AJ28" s="45" t="e">
        <f t="shared" si="0"/>
        <v>#NUM!</v>
      </c>
      <c r="BJ28" s="40">
        <v>42662</v>
      </c>
      <c r="BK28" s="43" t="e">
        <f>_xll.qlIndexFixing(TenorBasisIndex6M,_xll.qlInterestRateIndexFixingDate(TenorBasisIndex6M,BJ28,trigger),TRUE,_xll.ohTrigger(trigger,$Y$36))</f>
        <v>#NUM!</v>
      </c>
    </row>
    <row r="29" spans="1:63" ht="11.25" customHeight="1" x14ac:dyDescent="0.2">
      <c r="A29" s="7" t="s">
        <v>19</v>
      </c>
      <c r="B29" s="7" t="s">
        <v>13</v>
      </c>
      <c r="C29" s="64"/>
      <c r="D29" s="7" t="s">
        <v>16</v>
      </c>
      <c r="E29" s="7" t="s">
        <v>15</v>
      </c>
      <c r="F29" s="7" t="s">
        <v>17</v>
      </c>
      <c r="G29" s="7" t="str">
        <f t="shared" si="8"/>
        <v>Euribor6M</v>
      </c>
      <c r="H29" s="9">
        <v>0</v>
      </c>
      <c r="I29" s="10" t="str">
        <f>"EURAB6E"&amp;A29&amp;"_Quote"</f>
        <v>EURAB6E18M_Quote</v>
      </c>
      <c r="J29" s="11" t="str">
        <f>_xll.qlSwapRateHelper2(,I29,2,A29,calendar,D29,E29,F29,$G$27,H29,B29,BaseCurve,,,,trigger)</f>
        <v>obj_00613#0006</v>
      </c>
      <c r="K29" s="11" t="str">
        <f>_xll.qlSwapForwardHelper(,I29,2,A29,calendar,D29,E29,F29,$I$1,H29,B29,BaseCurve,,,,trigger)</f>
        <v>obj_00669#0001</v>
      </c>
      <c r="L29" s="16" t="b">
        <v>0</v>
      </c>
      <c r="M29" s="19">
        <v>10</v>
      </c>
      <c r="N29" s="19">
        <v>1</v>
      </c>
      <c r="P29" s="26" t="str">
        <v>obj_0065b#0001</v>
      </c>
      <c r="Q29" s="26" t="str">
        <f>_xll.qlForwardHelperQuoteName(P29,trigger)</f>
        <v>EURAB6E9Y_Quote</v>
      </c>
      <c r="R29" s="31">
        <f>_xll.qlForwardHelperQuoteValue(P29,trigger)</f>
        <v>8.6099999999999996E-3</v>
      </c>
      <c r="S29" s="61">
        <f>_xll.qlForwardHelperEarliestDate(P29,trigger)</f>
        <v>42279</v>
      </c>
      <c r="T29" s="61">
        <f>_xll.qlForwardHelperPillarDate(P29,trigger)</f>
        <v>45384</v>
      </c>
      <c r="U29" s="88">
        <f>_xll.qlYieldTSDiscount($Y$22,T29)</f>
        <v>0.95412139150226338</v>
      </c>
      <c r="V29" s="88" t="e">
        <v>#VALUE!</v>
      </c>
      <c r="X29" s="35" t="s">
        <v>124</v>
      </c>
      <c r="Y29" s="36" t="str">
        <f>_xll.qlAbcdTenorBasis(,Y21,Y22,Y23,Y24,Y25:Y28,,trigger)</f>
        <v>obj_005e9#0007</v>
      </c>
      <c r="AB29" s="39" t="s">
        <v>87</v>
      </c>
      <c r="AC29" s="40">
        <f>_xll.qlInterestRateIndexFixingDate($Y$21,AD29)</f>
        <v>42313</v>
      </c>
      <c r="AD29" s="40">
        <f>_xll.qlCalendarAdvance(calendar,$AD28,AB29,,,trigger)</f>
        <v>42317</v>
      </c>
      <c r="AE29" s="40">
        <f>_xll.qlInterestRateIndexMaturity($Y$21,AD29,)</f>
        <v>42499</v>
      </c>
      <c r="AF29" s="43" t="e">
        <f>_xll.qlTenorBasisValue(TenorBasis6M,AD29,_xll.ohTrigger(trigger,$Y$36))</f>
        <v>#NUM!</v>
      </c>
      <c r="AG29" s="90" t="e">
        <f>_xll.qlTenorBasisForwardRate(TenorBasis6M,AD29,_xll.ohTrigger(trigger,$Y$36))</f>
        <v>#NUM!</v>
      </c>
      <c r="AH29" s="90" t="e">
        <f>_xll.qlIndexFixing(TenorBasisIndex6M,$AC29,TRUE,_xll.ohTrigger(trigger,$Y$36))</f>
        <v>#NUM!</v>
      </c>
      <c r="AI29" s="43">
        <f>_xll.qlIndexFixing($Y$6,$AC29,TRUE,trigger)</f>
        <v>2.4837986531984157E-4</v>
      </c>
      <c r="AJ29" s="45" t="e">
        <f t="shared" si="0"/>
        <v>#NUM!</v>
      </c>
      <c r="BJ29" s="40">
        <v>42690</v>
      </c>
      <c r="BK29" s="43" t="e">
        <f>_xll.qlIndexFixing(TenorBasisIndex6M,_xll.qlInterestRateIndexFixingDate(TenorBasisIndex6M,BJ29,trigger),TRUE,_xll.ohTrigger(trigger,$Y$36))</f>
        <v>#NUM!</v>
      </c>
    </row>
    <row r="30" spans="1:63" ht="11.25" customHeight="1" x14ac:dyDescent="0.2">
      <c r="A30" s="7" t="s">
        <v>20</v>
      </c>
      <c r="B30" s="7" t="s">
        <v>13</v>
      </c>
      <c r="C30" s="64"/>
      <c r="D30" s="7" t="s">
        <v>16</v>
      </c>
      <c r="E30" s="7" t="s">
        <v>15</v>
      </c>
      <c r="F30" s="7" t="s">
        <v>17</v>
      </c>
      <c r="G30" s="7" t="str">
        <f t="shared" si="8"/>
        <v>Euribor6M</v>
      </c>
      <c r="H30" s="9">
        <v>0</v>
      </c>
      <c r="I30" s="10" t="str">
        <f>"EURAB6E"&amp;A30&amp;"_Quote"</f>
        <v>EURAB6E21M_Quote</v>
      </c>
      <c r="J30" s="11" t="str">
        <f>_xll.qlSwapRateHelper2(,I30,2,A30,calendar,D30,E30,F30,$G$27,H30,B30,BaseCurve,,,,trigger)</f>
        <v>obj_0061d#0005</v>
      </c>
      <c r="K30" s="11" t="str">
        <f>_xll.qlSwapForwardHelper(,I30,2,A30,calendar,D30,E30,F30,$I$1,H30,B30,BaseCurve,,,,trigger)</f>
        <v>obj_0065d#0001</v>
      </c>
      <c r="L30" s="16" t="b">
        <v>0</v>
      </c>
      <c r="M30" s="19">
        <v>10</v>
      </c>
      <c r="N30" s="19">
        <v>1</v>
      </c>
      <c r="P30" s="26" t="str">
        <v>obj_0064f#0001</v>
      </c>
      <c r="Q30" s="26" t="str">
        <f>_xll.qlForwardHelperQuoteName(P30,trigger)</f>
        <v>EURAB6E10Y_Quote</v>
      </c>
      <c r="R30" s="31">
        <f>_xll.qlForwardHelperQuoteValue(P30,trigger)</f>
        <v>9.6499999999999989E-3</v>
      </c>
      <c r="S30" s="61">
        <f>_xll.qlForwardHelperEarliestDate(P30,trigger)</f>
        <v>42279</v>
      </c>
      <c r="T30" s="61">
        <f>_xll.qlForwardHelperPillarDate(P30,trigger)</f>
        <v>45749</v>
      </c>
      <c r="U30" s="88">
        <f>_xll.qlYieldTSDiscount($Y$22,T30)</f>
        <v>0.93818049112076263</v>
      </c>
      <c r="V30" s="88" t="e">
        <v>#VALUE!</v>
      </c>
      <c r="AB30" s="39" t="s">
        <v>87</v>
      </c>
      <c r="AC30" s="40">
        <f>_xll.qlInterestRateIndexFixingDate($Y$21,AD30)</f>
        <v>42314</v>
      </c>
      <c r="AD30" s="40">
        <f>_xll.qlCalendarAdvance(calendar,$AD29,AB30,,,trigger)</f>
        <v>42318</v>
      </c>
      <c r="AE30" s="40">
        <f>_xll.qlInterestRateIndexMaturity($Y$21,AD30,)</f>
        <v>42500</v>
      </c>
      <c r="AF30" s="43" t="e">
        <f>_xll.qlTenorBasisValue(TenorBasis6M,AD30,_xll.ohTrigger(trigger,$Y$36))</f>
        <v>#NUM!</v>
      </c>
      <c r="AG30" s="90" t="e">
        <f>_xll.qlTenorBasisForwardRate(TenorBasis6M,AD30,_xll.ohTrigger(trigger,$Y$36))</f>
        <v>#NUM!</v>
      </c>
      <c r="AH30" s="90" t="e">
        <f>_xll.qlIndexFixing(TenorBasisIndex6M,$AC30,TRUE,_xll.ohTrigger(trigger,$Y$36))</f>
        <v>#NUM!</v>
      </c>
      <c r="AI30" s="43">
        <f>_xll.qlIndexFixing($Y$6,$AC30,TRUE,trigger)</f>
        <v>2.4791407407405138E-4</v>
      </c>
      <c r="AJ30" s="45" t="e">
        <f t="shared" si="0"/>
        <v>#NUM!</v>
      </c>
      <c r="BJ30" s="40">
        <v>42725</v>
      </c>
      <c r="BK30" s="43" t="e">
        <f>_xll.qlIndexFixing(TenorBasisIndex6M,_xll.qlInterestRateIndexFixingDate(TenorBasisIndex6M,BJ30,trigger),TRUE,_xll.ohTrigger(trigger,$Y$36))</f>
        <v>#NUM!</v>
      </c>
    </row>
    <row r="31" spans="1:63" ht="11.25" customHeight="1" x14ac:dyDescent="0.2">
      <c r="A31" s="7" t="s">
        <v>21</v>
      </c>
      <c r="B31" s="7" t="s">
        <v>13</v>
      </c>
      <c r="C31" s="64"/>
      <c r="D31" s="7" t="s">
        <v>16</v>
      </c>
      <c r="E31" s="7" t="s">
        <v>15</v>
      </c>
      <c r="F31" s="7" t="s">
        <v>17</v>
      </c>
      <c r="G31" s="7" t="str">
        <f t="shared" si="8"/>
        <v>Euribor6M</v>
      </c>
      <c r="H31" s="9">
        <v>0</v>
      </c>
      <c r="I31" s="10" t="str">
        <f>"EURAB6E"&amp;A31&amp;"_Quote"</f>
        <v>EURAB6E2Y_Quote</v>
      </c>
      <c r="J31" s="11" t="str">
        <f>_xll.qlSwapRateHelper2(,I31,2,A31,calendar,D31,E31,F31,$G$27,H31,B31,BaseCurve,,,,trigger)</f>
        <v>obj_0061b#0005</v>
      </c>
      <c r="K31" s="11" t="str">
        <f>_xll.qlSwapForwardHelper(,I31,2,A31,calendar,D31,E31,F31,$I$1,H31,B31,BaseCurve,,,,trigger)</f>
        <v>obj_00651#0001</v>
      </c>
      <c r="L31" s="16" t="b">
        <v>0</v>
      </c>
      <c r="M31" s="19">
        <v>10</v>
      </c>
      <c r="N31" s="19">
        <v>1</v>
      </c>
      <c r="P31" s="26" t="str">
        <v>obj_00653#0001</v>
      </c>
      <c r="Q31" s="26" t="str">
        <f>_xll.qlForwardHelperQuoteName(P31,trigger)</f>
        <v>EURAB6E11Y_Quote</v>
      </c>
      <c r="R31" s="31">
        <f>_xll.qlForwardHelperQuoteValue(P31,trigger)</f>
        <v>1.0589999999999999E-2</v>
      </c>
      <c r="S31" s="61">
        <f>_xll.qlForwardHelperEarliestDate(P31,trigger)</f>
        <v>42279</v>
      </c>
      <c r="T31" s="61">
        <f>_xll.qlForwardHelperPillarDate(P31,trigger)</f>
        <v>46114</v>
      </c>
      <c r="U31" s="88">
        <f>_xll.qlYieldTSDiscount($Y$22,T31)</f>
        <v>0.92131311461212262</v>
      </c>
      <c r="V31" s="88" t="e">
        <v>#VALUE!</v>
      </c>
      <c r="X31" s="77" t="s">
        <v>109</v>
      </c>
      <c r="Y31" s="78"/>
      <c r="AB31" s="39" t="s">
        <v>87</v>
      </c>
      <c r="AC31" s="40">
        <f>_xll.qlInterestRateIndexFixingDate($Y$21,AD31)</f>
        <v>42317</v>
      </c>
      <c r="AD31" s="40">
        <f>_xll.qlCalendarAdvance(calendar,$AD30,AB31,,,trigger)</f>
        <v>42319</v>
      </c>
      <c r="AE31" s="40">
        <f>_xll.qlInterestRateIndexMaturity($Y$21,AD31,)</f>
        <v>42501</v>
      </c>
      <c r="AF31" s="43" t="e">
        <f>_xll.qlTenorBasisValue(TenorBasis6M,AD31,_xll.ohTrigger(trigger,$Y$36))</f>
        <v>#NUM!</v>
      </c>
      <c r="AG31" s="90" t="e">
        <f>_xll.qlTenorBasisForwardRate(TenorBasis6M,AD31,_xll.ohTrigger(trigger,$Y$36))</f>
        <v>#NUM!</v>
      </c>
      <c r="AH31" s="90" t="e">
        <f>_xll.qlIndexFixing(TenorBasisIndex6M,$AC31,TRUE,_xll.ohTrigger(trigger,$Y$36))</f>
        <v>#NUM!</v>
      </c>
      <c r="AI31" s="43">
        <f>_xll.qlIndexFixing($Y$6,$AC31,TRUE,trigger)</f>
        <v>2.4739818181816026E-4</v>
      </c>
      <c r="AJ31" s="45" t="e">
        <f t="shared" si="0"/>
        <v>#NUM!</v>
      </c>
      <c r="BJ31" s="40">
        <v>42753</v>
      </c>
      <c r="BK31" s="43" t="e">
        <f>_xll.qlIndexFixing(TenorBasisIndex6M,_xll.qlInterestRateIndexFixingDate(TenorBasisIndex6M,BJ31,trigger),TRUE,_xll.ohTrigger(trigger,$Y$36))</f>
        <v>#NUM!</v>
      </c>
    </row>
    <row r="32" spans="1:63" ht="11.25" customHeight="1" x14ac:dyDescent="0.2">
      <c r="A32" s="7" t="s">
        <v>22</v>
      </c>
      <c r="B32" s="7" t="s">
        <v>13</v>
      </c>
      <c r="C32" s="64"/>
      <c r="D32" s="7" t="s">
        <v>16</v>
      </c>
      <c r="E32" s="7" t="s">
        <v>15</v>
      </c>
      <c r="F32" s="7" t="s">
        <v>17</v>
      </c>
      <c r="G32" s="7" t="str">
        <f t="shared" si="8"/>
        <v>Euribor6M</v>
      </c>
      <c r="H32" s="9">
        <v>0</v>
      </c>
      <c r="I32" s="10" t="str">
        <f>"EURAB6E"&amp;A32&amp;"_Quote"</f>
        <v>EURAB6E3Y_Quote</v>
      </c>
      <c r="J32" s="11" t="str">
        <f>_xll.qlSwapRateHelper2(,I32,2,A32,calendar,D32,E32,F32,$G$27,H32,B32,BaseCurve,,,,trigger)</f>
        <v>obj_00602#0006</v>
      </c>
      <c r="K32" s="11" t="str">
        <f>_xll.qlSwapForwardHelper(,I32,2,A32,calendar,D32,E32,F32,$I$1,H32,B32,BaseCurve,,,,trigger)</f>
        <v>obj_00660#0001</v>
      </c>
      <c r="L32" s="16" t="b">
        <v>1</v>
      </c>
      <c r="M32" s="19">
        <v>10</v>
      </c>
      <c r="N32" s="19">
        <v>1</v>
      </c>
      <c r="P32" s="26" t="str">
        <v>obj_00666#0001</v>
      </c>
      <c r="Q32" s="26" t="str">
        <f>_xll.qlForwardHelperQuoteName(P32,trigger)</f>
        <v>EURAB6E12Y_Quote</v>
      </c>
      <c r="R32" s="31">
        <f>_xll.qlForwardHelperQuoteValue(P32,trigger)</f>
        <v>1.1430000000000001E-2</v>
      </c>
      <c r="S32" s="61">
        <f>_xll.qlForwardHelperEarliestDate(P32,trigger)</f>
        <v>42279</v>
      </c>
      <c r="T32" s="61">
        <f>_xll.qlForwardHelperPillarDate(P32,trigger)</f>
        <v>46482</v>
      </c>
      <c r="U32" s="88">
        <f>_xll.qlYieldTSDiscount($Y$22,T32)</f>
        <v>0.90366468792012489</v>
      </c>
      <c r="V32" s="88" t="e">
        <v>#VALUE!</v>
      </c>
      <c r="X32" s="35" t="s">
        <v>60</v>
      </c>
      <c r="Y32" s="33" t="str">
        <f>_xll.qlLevenbergMarquardt(,0.00000001,0.00000001,0.00000001,,trigger)</f>
        <v>obj_005d9#0007</v>
      </c>
      <c r="AB32" s="39" t="s">
        <v>87</v>
      </c>
      <c r="AC32" s="40">
        <f>_xll.qlInterestRateIndexFixingDate($Y$21,AD32)</f>
        <v>42318</v>
      </c>
      <c r="AD32" s="40">
        <f>_xll.qlCalendarAdvance(calendar,$AD31,AB32,,,trigger)</f>
        <v>42320</v>
      </c>
      <c r="AE32" s="40">
        <f>_xll.qlInterestRateIndexMaturity($Y$21,AD32,)</f>
        <v>42502</v>
      </c>
      <c r="AF32" s="43" t="e">
        <f>_xll.qlTenorBasisValue(TenorBasis6M,AD32,_xll.ohTrigger(trigger,$Y$36))</f>
        <v>#NUM!</v>
      </c>
      <c r="AG32" s="90" t="e">
        <f>_xll.qlTenorBasisForwardRate(TenorBasis6M,AD32,_xll.ohTrigger(trigger,$Y$36))</f>
        <v>#NUM!</v>
      </c>
      <c r="AH32" s="90" t="e">
        <f>_xll.qlIndexFixing(TenorBasisIndex6M,$AC32,TRUE,_xll.ohTrigger(trigger,$Y$36))</f>
        <v>#NUM!</v>
      </c>
      <c r="AI32" s="43">
        <f>_xll.qlIndexFixing($Y$6,$AC32,TRUE,trigger)</f>
        <v>2.4683501683499644E-4</v>
      </c>
      <c r="AJ32" s="45" t="e">
        <f t="shared" si="0"/>
        <v>#NUM!</v>
      </c>
      <c r="BJ32" s="40">
        <v>42781</v>
      </c>
      <c r="BK32" s="43" t="e">
        <f>_xll.qlIndexFixing(TenorBasisIndex6M,_xll.qlInterestRateIndexFixingDate(TenorBasisIndex6M,BJ32,trigger),TRUE,_xll.ohTrigger(trigger,$Y$36))</f>
        <v>#NUM!</v>
      </c>
    </row>
    <row r="33" spans="1:63" ht="11.25" customHeight="1" x14ac:dyDescent="0.2">
      <c r="A33" s="7" t="s">
        <v>23</v>
      </c>
      <c r="B33" s="7" t="s">
        <v>13</v>
      </c>
      <c r="C33" s="64"/>
      <c r="D33" s="7" t="s">
        <v>16</v>
      </c>
      <c r="E33" s="7" t="s">
        <v>15</v>
      </c>
      <c r="F33" s="7" t="s">
        <v>17</v>
      </c>
      <c r="G33" s="7" t="str">
        <f t="shared" si="8"/>
        <v>Euribor6M</v>
      </c>
      <c r="H33" s="9">
        <v>0</v>
      </c>
      <c r="I33" s="10" t="str">
        <f>"EURAB6E"&amp;A33&amp;"_Quote"</f>
        <v>EURAB6E4Y_Quote</v>
      </c>
      <c r="J33" s="11" t="str">
        <f>_xll.qlSwapRateHelper2(,I33,2,A33,calendar,D33,E33,F33,$G$27,H33,B33,BaseCurve,,,,trigger)</f>
        <v>obj_0061c#0005</v>
      </c>
      <c r="K33" s="11" t="str">
        <f>_xll.qlSwapForwardHelper(,I33,2,A33,calendar,D33,E33,F33,$I$1,H33,B33,BaseCurve,,,,trigger)</f>
        <v>obj_00668#0001</v>
      </c>
      <c r="L33" s="16" t="b">
        <v>1</v>
      </c>
      <c r="M33" s="19">
        <v>10</v>
      </c>
      <c r="N33" s="19">
        <v>1</v>
      </c>
      <c r="P33" s="26" t="str">
        <v>obj_0065a#0001</v>
      </c>
      <c r="Q33" s="26" t="str">
        <f>_xll.qlForwardHelperQuoteName(P33,trigger)</f>
        <v>EURAB6E13Y_Quote</v>
      </c>
      <c r="R33" s="31">
        <f>_xll.qlForwardHelperQuoteValue(P33,trigger)</f>
        <v>1.2159999999999999E-2</v>
      </c>
      <c r="S33" s="61">
        <f>_xll.qlForwardHelperEarliestDate(P33,trigger)</f>
        <v>42279</v>
      </c>
      <c r="T33" s="61">
        <f>_xll.qlForwardHelperPillarDate(P33,trigger)</f>
        <v>46846</v>
      </c>
      <c r="U33" s="88">
        <f>_xll.qlYieldTSDiscount($Y$22,T33)</f>
        <v>0.88598349803298371</v>
      </c>
      <c r="V33" s="88" t="e">
        <v>#VALUE!</v>
      </c>
      <c r="X33" s="35" t="s">
        <v>58</v>
      </c>
      <c r="Y33" s="33" t="str">
        <f>_xll.qlEndCriteria(,1000,100,0.00000001,0.00003,0.00003,,trigger)</f>
        <v>obj_005b6#0007</v>
      </c>
      <c r="AB33" s="39" t="s">
        <v>87</v>
      </c>
      <c r="AC33" s="40">
        <f>_xll.qlInterestRateIndexFixingDate($Y$21,AD33)</f>
        <v>42319</v>
      </c>
      <c r="AD33" s="40">
        <f>_xll.qlCalendarAdvance(calendar,$AD32,AB33,,,trigger)</f>
        <v>42321</v>
      </c>
      <c r="AE33" s="40">
        <f>_xll.qlInterestRateIndexMaturity($Y$21,AD33,)</f>
        <v>42503</v>
      </c>
      <c r="AF33" s="43" t="e">
        <f>_xll.qlTenorBasisValue(TenorBasis6M,AD33,_xll.ohTrigger(trigger,$Y$36))</f>
        <v>#NUM!</v>
      </c>
      <c r="AG33" s="90" t="e">
        <f>_xll.qlTenorBasisForwardRate(TenorBasis6M,AD33,_xll.ohTrigger(trigger,$Y$36))</f>
        <v>#NUM!</v>
      </c>
      <c r="AH33" s="90" t="e">
        <f>_xll.qlIndexFixing(TenorBasisIndex6M,$AC33,TRUE,_xll.ohTrigger(trigger,$Y$36))</f>
        <v>#NUM!</v>
      </c>
      <c r="AI33" s="43">
        <f>_xll.qlIndexFixing($Y$6,$AC33,TRUE,trigger)</f>
        <v>2.4622740740738827E-4</v>
      </c>
      <c r="AJ33" s="45" t="e">
        <f t="shared" si="0"/>
        <v>#NUM!</v>
      </c>
      <c r="BJ33" s="40">
        <v>42809</v>
      </c>
      <c r="BK33" s="43" t="e">
        <f>_xll.qlIndexFixing(TenorBasisIndex6M,_xll.qlInterestRateIndexFixingDate(TenorBasisIndex6M,BJ33,trigger),TRUE,_xll.ohTrigger(trigger,$Y$36))</f>
        <v>#NUM!</v>
      </c>
    </row>
    <row r="34" spans="1:63" x14ac:dyDescent="0.2">
      <c r="A34" s="7" t="s">
        <v>24</v>
      </c>
      <c r="B34" s="7" t="s">
        <v>13</v>
      </c>
      <c r="C34" s="64"/>
      <c r="D34" s="7" t="s">
        <v>16</v>
      </c>
      <c r="E34" s="7" t="s">
        <v>15</v>
      </c>
      <c r="F34" s="7" t="s">
        <v>17</v>
      </c>
      <c r="G34" s="7" t="str">
        <f t="shared" si="8"/>
        <v>Euribor6M</v>
      </c>
      <c r="H34" s="9">
        <v>0</v>
      </c>
      <c r="I34" s="10" t="str">
        <f>"EURAB6E"&amp;A34&amp;"_Quote"</f>
        <v>EURAB6E5Y_Quote</v>
      </c>
      <c r="J34" s="11" t="str">
        <f>_xll.qlSwapRateHelper2(,I34,2,A34,calendar,D34,E34,F34,$G$27,H34,B34,BaseCurve,,,,trigger)</f>
        <v>obj_00611#0006</v>
      </c>
      <c r="K34" s="11" t="str">
        <f>_xll.qlSwapForwardHelper(,I34,2,A34,calendar,D34,E34,F34,$I$1,H34,B34,BaseCurve,,,,trigger)</f>
        <v>obj_0065c#0001</v>
      </c>
      <c r="L34" s="16" t="b">
        <v>1</v>
      </c>
      <c r="M34" s="19">
        <v>10</v>
      </c>
      <c r="N34" s="19">
        <v>1</v>
      </c>
      <c r="P34" s="26" t="str">
        <v>obj_0064e#0001</v>
      </c>
      <c r="Q34" s="26" t="str">
        <f>_xll.qlForwardHelperQuoteName(P34,trigger)</f>
        <v>EURAB6E14Y_Quote</v>
      </c>
      <c r="R34" s="31">
        <f>_xll.qlForwardHelperQuoteValue(P34,trigger)</f>
        <v>1.2789999999999999E-2</v>
      </c>
      <c r="S34" s="61">
        <f>_xll.qlForwardHelperEarliestDate(P34,trigger)</f>
        <v>42279</v>
      </c>
      <c r="T34" s="61">
        <f>_xll.qlForwardHelperPillarDate(P34,trigger)</f>
        <v>47211</v>
      </c>
      <c r="U34" s="88">
        <f>_xll.qlYieldTSDiscount($Y$22,T34)</f>
        <v>0.86812291757301929</v>
      </c>
      <c r="V34" s="88" t="e">
        <v>#VALUE!</v>
      </c>
      <c r="X34" s="35" t="s">
        <v>59</v>
      </c>
      <c r="Y34" s="33" t="str">
        <f>_xll.qlNoConstraint(,,trigger)</f>
        <v>obj_005b7#0007</v>
      </c>
      <c r="AB34" s="39" t="s">
        <v>87</v>
      </c>
      <c r="AC34" s="40">
        <f>_xll.qlInterestRateIndexFixingDate($Y$21,AD34)</f>
        <v>42320</v>
      </c>
      <c r="AD34" s="40">
        <f>_xll.qlCalendarAdvance(calendar,$AD33,AB34,,,trigger)</f>
        <v>42324</v>
      </c>
      <c r="AE34" s="40">
        <f>_xll.qlInterestRateIndexMaturity($Y$21,AD34,)</f>
        <v>42506</v>
      </c>
      <c r="AF34" s="43" t="e">
        <f>_xll.qlTenorBasisValue(TenorBasis6M,AD34,_xll.ohTrigger(trigger,$Y$36))</f>
        <v>#NUM!</v>
      </c>
      <c r="AG34" s="90" t="e">
        <f>_xll.qlTenorBasisForwardRate(TenorBasis6M,AD34,_xll.ohTrigger(trigger,$Y$36))</f>
        <v>#NUM!</v>
      </c>
      <c r="AH34" s="90" t="e">
        <f>_xll.qlIndexFixing(TenorBasisIndex6M,$AC34,TRUE,_xll.ohTrigger(trigger,$Y$36))</f>
        <v>#NUM!</v>
      </c>
      <c r="AI34" s="43">
        <f>_xll.qlIndexFixing($Y$6,$AC34,TRUE,trigger)</f>
        <v>2.4416619528618016E-4</v>
      </c>
      <c r="AJ34" s="45" t="e">
        <f t="shared" si="0"/>
        <v>#NUM!</v>
      </c>
      <c r="BJ34" s="40">
        <v>42844</v>
      </c>
      <c r="BK34" s="43" t="e">
        <f>_xll.qlIndexFixing(TenorBasisIndex6M,_xll.qlInterestRateIndexFixingDate(TenorBasisIndex6M,BJ34,trigger),TRUE,_xll.ohTrigger(trigger,$Y$36))</f>
        <v>#NUM!</v>
      </c>
    </row>
    <row r="35" spans="1:63" x14ac:dyDescent="0.2">
      <c r="A35" s="7" t="s">
        <v>25</v>
      </c>
      <c r="B35" s="7" t="s">
        <v>13</v>
      </c>
      <c r="C35" s="64"/>
      <c r="D35" s="7" t="s">
        <v>16</v>
      </c>
      <c r="E35" s="7" t="s">
        <v>15</v>
      </c>
      <c r="F35" s="7" t="s">
        <v>17</v>
      </c>
      <c r="G35" s="7" t="str">
        <f t="shared" si="8"/>
        <v>Euribor6M</v>
      </c>
      <c r="H35" s="9">
        <v>0</v>
      </c>
      <c r="I35" s="10" t="str">
        <f>"EURAB6E"&amp;A35&amp;"_Quote"</f>
        <v>EURAB6E6Y_Quote</v>
      </c>
      <c r="J35" s="11" t="str">
        <f>_xll.qlSwapRateHelper2(,I35,2,A35,calendar,D35,E35,F35,$G$27,H35,B35,BaseCurve,,,,trigger)</f>
        <v>obj_00604#0006</v>
      </c>
      <c r="K35" s="11" t="str">
        <f>_xll.qlSwapForwardHelper(,I35,2,A35,calendar,D35,E35,F35,$I$1,H35,B35,BaseCurve,,,,trigger)</f>
        <v>obj_00650#0001</v>
      </c>
      <c r="L35" s="16" t="b">
        <v>1</v>
      </c>
      <c r="M35" s="19">
        <v>10</v>
      </c>
      <c r="N35" s="19">
        <v>1</v>
      </c>
      <c r="P35" s="26" t="str">
        <v>obj_0065f#0001</v>
      </c>
      <c r="Q35" s="26" t="str">
        <f>_xll.qlForwardHelperQuoteName(P35,trigger)</f>
        <v>EURAB6E15Y_Quote</v>
      </c>
      <c r="R35" s="31">
        <f>_xll.qlForwardHelperQuoteValue(P35,trigger)</f>
        <v>1.333E-2</v>
      </c>
      <c r="S35" s="61">
        <f>_xll.qlForwardHelperEarliestDate(P35,trigger)</f>
        <v>42279</v>
      </c>
      <c r="T35" s="61">
        <f>_xll.qlForwardHelperPillarDate(P35,trigger)</f>
        <v>47575</v>
      </c>
      <c r="U35" s="88">
        <f>_xll.qlYieldTSDiscount($Y$22,T35)</f>
        <v>0.8504756094598892</v>
      </c>
      <c r="V35" s="88" t="e">
        <v>#VALUE!</v>
      </c>
      <c r="X35" s="35" t="s">
        <v>110</v>
      </c>
      <c r="Y35" s="80" t="b">
        <v>0</v>
      </c>
      <c r="AB35" s="39" t="s">
        <v>87</v>
      </c>
      <c r="AC35" s="40">
        <f>_xll.qlInterestRateIndexFixingDate($Y$21,AD35)</f>
        <v>42321</v>
      </c>
      <c r="AD35" s="40">
        <f>_xll.qlCalendarAdvance(calendar,$AD34,AB35,,,trigger)</f>
        <v>42325</v>
      </c>
      <c r="AE35" s="40">
        <f>_xll.qlInterestRateIndexMaturity($Y$21,AD35,)</f>
        <v>42507</v>
      </c>
      <c r="AF35" s="43" t="e">
        <f>_xll.qlTenorBasisValue(TenorBasis6M,AD35,_xll.ohTrigger(trigger,$Y$36))</f>
        <v>#NUM!</v>
      </c>
      <c r="AG35" s="90" t="e">
        <f>_xll.qlTenorBasisForwardRate(TenorBasis6M,AD35,_xll.ohTrigger(trigger,$Y$36))</f>
        <v>#NUM!</v>
      </c>
      <c r="AH35" s="90" t="e">
        <f>_xll.qlIndexFixing(TenorBasisIndex6M,$AC35,TRUE,_xll.ohTrigger(trigger,$Y$36))</f>
        <v>#NUM!</v>
      </c>
      <c r="AI35" s="43">
        <f>_xll.qlIndexFixing($Y$6,$AC35,TRUE,trigger)</f>
        <v>2.4340909090907715E-4</v>
      </c>
      <c r="AJ35" s="45" t="e">
        <f t="shared" si="0"/>
        <v>#NUM!</v>
      </c>
      <c r="BJ35" s="40">
        <v>42872</v>
      </c>
      <c r="BK35" s="43" t="e">
        <f>_xll.qlIndexFixing(TenorBasisIndex6M,_xll.qlInterestRateIndexFixingDate(TenorBasisIndex6M,BJ35,trigger),TRUE,_xll.ohTrigger(trigger,$Y$36))</f>
        <v>#NUM!</v>
      </c>
    </row>
    <row r="36" spans="1:63" x14ac:dyDescent="0.2">
      <c r="A36" s="7" t="s">
        <v>26</v>
      </c>
      <c r="B36" s="7" t="s">
        <v>13</v>
      </c>
      <c r="C36" s="64"/>
      <c r="D36" s="7" t="s">
        <v>16</v>
      </c>
      <c r="E36" s="7" t="s">
        <v>15</v>
      </c>
      <c r="F36" s="7" t="s">
        <v>17</v>
      </c>
      <c r="G36" s="7" t="str">
        <f t="shared" si="8"/>
        <v>Euribor6M</v>
      </c>
      <c r="H36" s="9">
        <v>0</v>
      </c>
      <c r="I36" s="10" t="str">
        <f>"EURAB6E"&amp;A36&amp;"_Quote"</f>
        <v>EURAB6E7Y_Quote</v>
      </c>
      <c r="J36" s="11" t="str">
        <f>_xll.qlSwapRateHelper2(,I36,2,A36,calendar,D36,E36,F36,$G$27,H36,B36,BaseCurve,,,,trigger)</f>
        <v>obj_00601#0006</v>
      </c>
      <c r="K36" s="11" t="str">
        <f>_xll.qlSwapForwardHelper(,I36,2,A36,calendar,D36,E36,F36,$I$1,H36,B36,BaseCurve,,,,trigger)</f>
        <v>obj_0066c#0001</v>
      </c>
      <c r="L36" s="16" t="b">
        <v>1</v>
      </c>
      <c r="M36" s="19">
        <v>10</v>
      </c>
      <c r="N36" s="19">
        <v>1</v>
      </c>
      <c r="P36" s="26" t="str">
        <v>obj_00665#0001</v>
      </c>
      <c r="Q36" s="26" t="str">
        <f>_xll.qlForwardHelperQuoteName(P36,trigger)</f>
        <v>EURAB6E16Y_Quote</v>
      </c>
      <c r="R36" s="31">
        <f>_xll.qlForwardHelperQuoteValue(P36,trigger)</f>
        <v>1.3780000000000001E-2</v>
      </c>
      <c r="S36" s="61">
        <f>_xll.qlForwardHelperEarliestDate(P36,trigger)</f>
        <v>42279</v>
      </c>
      <c r="T36" s="61">
        <f>_xll.qlForwardHelperPillarDate(P36,trigger)</f>
        <v>47940</v>
      </c>
      <c r="U36" s="88">
        <f>_xll.qlYieldTSDiscount($Y$22,T36)</f>
        <v>0.83322340243982729</v>
      </c>
      <c r="V36" s="88" t="e">
        <v>#VALUE!</v>
      </c>
      <c r="X36" s="35" t="s">
        <v>61</v>
      </c>
      <c r="Y36" s="33" t="e">
        <f>_xll.qlTenorBasisCalibrate(TenorBasis6M,_xll.ohPack(RateHelpers),Y32,Y33,IF($Y$35,_xll.ohPack(Weigths),),Z43:Z46,trigger)</f>
        <v>#NUM!</v>
      </c>
      <c r="AB36" s="39" t="s">
        <v>87</v>
      </c>
      <c r="AC36" s="40">
        <f>_xll.qlInterestRateIndexFixingDate($Y$21,AD36)</f>
        <v>42324</v>
      </c>
      <c r="AD36" s="40">
        <f>_xll.qlCalendarAdvance(calendar,$AD35,AB36,,,trigger)</f>
        <v>42326</v>
      </c>
      <c r="AE36" s="40">
        <f>_xll.qlInterestRateIndexMaturity($Y$21,AD36,)</f>
        <v>42508</v>
      </c>
      <c r="AF36" s="43" t="e">
        <f>_xll.qlTenorBasisValue(TenorBasis6M,AD36,_xll.ohTrigger(trigger,$Y$36))</f>
        <v>#NUM!</v>
      </c>
      <c r="AG36" s="90" t="e">
        <f>_xll.qlTenorBasisForwardRate(TenorBasis6M,AD36,_xll.ohTrigger(trigger,$Y$36))</f>
        <v>#NUM!</v>
      </c>
      <c r="AH36" s="90" t="e">
        <f>_xll.qlIndexFixing(TenorBasisIndex6M,$AC36,TRUE,_xll.ohTrigger(trigger,$Y$36))</f>
        <v>#NUM!</v>
      </c>
      <c r="AI36" s="43">
        <f>_xll.qlIndexFixing($Y$6,$AC36,TRUE,trigger)</f>
        <v>2.4262168350167113E-4</v>
      </c>
      <c r="AJ36" s="45" t="e">
        <f t="shared" si="0"/>
        <v>#NUM!</v>
      </c>
      <c r="BJ36" s="40">
        <v>42907</v>
      </c>
      <c r="BK36" s="43" t="e">
        <f>_xll.qlIndexFixing(TenorBasisIndex6M,_xll.qlInterestRateIndexFixingDate(TenorBasisIndex6M,BJ36,trigger),TRUE,_xll.ohTrigger(trigger,$Y$36))</f>
        <v>#NUM!</v>
      </c>
    </row>
    <row r="37" spans="1:63" x14ac:dyDescent="0.2">
      <c r="A37" s="7" t="s">
        <v>27</v>
      </c>
      <c r="B37" s="7" t="s">
        <v>13</v>
      </c>
      <c r="C37" s="64"/>
      <c r="D37" s="7" t="s">
        <v>16</v>
      </c>
      <c r="E37" s="7" t="s">
        <v>15</v>
      </c>
      <c r="F37" s="7" t="s">
        <v>17</v>
      </c>
      <c r="G37" s="7" t="str">
        <f t="shared" si="8"/>
        <v>Euribor6M</v>
      </c>
      <c r="H37" s="9">
        <v>0</v>
      </c>
      <c r="I37" s="10" t="str">
        <f>"EURAB6E"&amp;A37&amp;"_Quote"</f>
        <v>EURAB6E8Y_Quote</v>
      </c>
      <c r="J37" s="11" t="str">
        <f>_xll.qlSwapRateHelper2(,I37,2,A37,calendar,D37,E37,F37,$G$27,H37,B37,BaseCurve,,,,trigger)</f>
        <v>obj_00610#0006</v>
      </c>
      <c r="K37" s="11" t="str">
        <f>_xll.qlSwapForwardHelper(,I37,2,A37,calendar,D37,E37,F37,$I$1,H37,B37,BaseCurve,,,,trigger)</f>
        <v>obj_00667#0001</v>
      </c>
      <c r="L37" s="16" t="b">
        <v>1</v>
      </c>
      <c r="M37" s="19">
        <v>10</v>
      </c>
      <c r="N37" s="19">
        <v>1</v>
      </c>
      <c r="P37" s="26" t="str">
        <v>obj_00659#0001</v>
      </c>
      <c r="Q37" s="26" t="str">
        <f>_xll.qlForwardHelperQuoteName(P37,trigger)</f>
        <v>EURAB6E17Y_Quote</v>
      </c>
      <c r="R37" s="31">
        <f>_xll.qlForwardHelperQuoteValue(P37,trigger)</f>
        <v>1.417E-2</v>
      </c>
      <c r="S37" s="61">
        <f>_xll.qlForwardHelperEarliestDate(P37,trigger)</f>
        <v>42279</v>
      </c>
      <c r="T37" s="61">
        <f>_xll.qlForwardHelperPillarDate(P37,trigger)</f>
        <v>48309</v>
      </c>
      <c r="U37" s="88">
        <f>_xll.qlYieldTSDiscount($Y$22,T37)</f>
        <v>0.81640414515944926</v>
      </c>
      <c r="V37" s="88" t="e">
        <v>#VALUE!</v>
      </c>
      <c r="X37" s="35" t="s">
        <v>4</v>
      </c>
      <c r="Y37" s="75" t="e">
        <f t="array" ref="Y37:Y40">_xll.qlTenorBasisCoefficients(Y29,Y36)</f>
        <v>#NUM!</v>
      </c>
      <c r="AB37" s="39" t="s">
        <v>87</v>
      </c>
      <c r="AC37" s="40">
        <f>_xll.qlInterestRateIndexFixingDate($Y$21,AD37)</f>
        <v>42325</v>
      </c>
      <c r="AD37" s="40">
        <f>_xll.qlCalendarAdvance(calendar,$AD36,AB37,,,trigger)</f>
        <v>42327</v>
      </c>
      <c r="AE37" s="40">
        <f>_xll.qlInterestRateIndexMaturity($Y$21,AD37,)</f>
        <v>42509</v>
      </c>
      <c r="AF37" s="43" t="e">
        <f>_xll.qlTenorBasisValue(TenorBasis6M,AD37,_xll.ohTrigger(trigger,$Y$36))</f>
        <v>#NUM!</v>
      </c>
      <c r="AG37" s="90" t="e">
        <f>_xll.qlTenorBasisForwardRate(TenorBasis6M,AD37,_xll.ohTrigger(trigger,$Y$36))</f>
        <v>#NUM!</v>
      </c>
      <c r="AH37" s="90" t="e">
        <f>_xll.qlIndexFixing(TenorBasisIndex6M,$AC37,TRUE,_xll.ohTrigger(trigger,$Y$36))</f>
        <v>#NUM!</v>
      </c>
      <c r="AI37" s="43">
        <f>_xll.qlIndexFixing($Y$6,$AC37,TRUE,trigger)</f>
        <v>2.4180680134679034E-4</v>
      </c>
      <c r="AJ37" s="45" t="e">
        <f t="shared" si="0"/>
        <v>#NUM!</v>
      </c>
      <c r="BJ37" s="40">
        <v>42935</v>
      </c>
      <c r="BK37" s="43" t="e">
        <f>_xll.qlIndexFixing(TenorBasisIndex6M,_xll.qlInterestRateIndexFixingDate(TenorBasisIndex6M,BJ37,trigger),TRUE,_xll.ohTrigger(trigger,$Y$36))</f>
        <v>#NUM!</v>
      </c>
    </row>
    <row r="38" spans="1:63" ht="11.25" customHeight="1" x14ac:dyDescent="0.2">
      <c r="A38" s="7" t="s">
        <v>28</v>
      </c>
      <c r="B38" s="7" t="s">
        <v>13</v>
      </c>
      <c r="C38" s="64"/>
      <c r="D38" s="7" t="s">
        <v>16</v>
      </c>
      <c r="E38" s="7" t="s">
        <v>15</v>
      </c>
      <c r="F38" s="7" t="s">
        <v>17</v>
      </c>
      <c r="G38" s="7" t="str">
        <f t="shared" si="8"/>
        <v>Euribor6M</v>
      </c>
      <c r="H38" s="9">
        <v>0</v>
      </c>
      <c r="I38" s="10" t="str">
        <f>"EURAB6E"&amp;A38&amp;"_Quote"</f>
        <v>EURAB6E9Y_Quote</v>
      </c>
      <c r="J38" s="11" t="str">
        <f>_xll.qlSwapRateHelper2(,I38,2,A38,calendar,D38,E38,F38,$G$27,H38,B38,BaseCurve,,,,trigger)</f>
        <v>obj_00626#0005</v>
      </c>
      <c r="K38" s="11" t="str">
        <f>_xll.qlSwapForwardHelper(,I38,2,A38,calendar,D38,E38,F38,$I$1,H38,B38,BaseCurve,,,,trigger)</f>
        <v>obj_0065b#0001</v>
      </c>
      <c r="L38" s="16" t="b">
        <v>1</v>
      </c>
      <c r="M38" s="19">
        <v>10</v>
      </c>
      <c r="N38" s="19">
        <v>1</v>
      </c>
      <c r="P38" s="26" t="str">
        <v>obj_0064d#0001</v>
      </c>
      <c r="Q38" s="26" t="str">
        <f>_xll.qlForwardHelperQuoteName(P38,trigger)</f>
        <v>EURAB6E18Y_Quote</v>
      </c>
      <c r="R38" s="31">
        <f>_xll.qlForwardHelperQuoteValue(P38,trigger)</f>
        <v>1.447E-2</v>
      </c>
      <c r="S38" s="61">
        <f>_xll.qlForwardHelperEarliestDate(P38,trigger)</f>
        <v>42279</v>
      </c>
      <c r="T38" s="61">
        <f>_xll.qlForwardHelperPillarDate(P38,trigger)</f>
        <v>48673</v>
      </c>
      <c r="U38" s="88">
        <f>_xll.qlYieldTSDiscount($Y$22,T38)</f>
        <v>0.80049186962968066</v>
      </c>
      <c r="V38" s="88" t="e">
        <v>#VALUE!</v>
      </c>
      <c r="X38" s="35" t="s">
        <v>7</v>
      </c>
      <c r="Y38" s="75" t="e">
        <v>#NUM!</v>
      </c>
      <c r="AB38" s="39" t="s">
        <v>87</v>
      </c>
      <c r="AC38" s="40">
        <f>_xll.qlInterestRateIndexFixingDate($Y$21,AD38)</f>
        <v>42326</v>
      </c>
      <c r="AD38" s="40">
        <f>_xll.qlCalendarAdvance(calendar,$AD37,AB38,,,trigger)</f>
        <v>42328</v>
      </c>
      <c r="AE38" s="40">
        <f>_xll.qlInterestRateIndexMaturity($Y$21,AD38,)</f>
        <v>42510</v>
      </c>
      <c r="AF38" s="43" t="e">
        <f>_xll.qlTenorBasisValue(TenorBasis6M,AD38,_xll.ohTrigger(trigger,$Y$36))</f>
        <v>#NUM!</v>
      </c>
      <c r="AG38" s="90" t="e">
        <f>_xll.qlTenorBasisForwardRate(TenorBasis6M,AD38,_xll.ohTrigger(trigger,$Y$36))</f>
        <v>#NUM!</v>
      </c>
      <c r="AH38" s="90" t="e">
        <f>_xll.qlIndexFixing(TenorBasisIndex6M,$AC38,TRUE,_xll.ohTrigger(trigger,$Y$36))</f>
        <v>#NUM!</v>
      </c>
      <c r="AI38" s="43">
        <f>_xll.qlIndexFixing($Y$6,$AC38,TRUE,trigger)</f>
        <v>2.4096727272726305E-4</v>
      </c>
      <c r="AJ38" s="45" t="e">
        <f t="shared" si="0"/>
        <v>#NUM!</v>
      </c>
      <c r="BJ38" s="40">
        <v>42963</v>
      </c>
      <c r="BK38" s="43" t="e">
        <f>_xll.qlIndexFixing(TenorBasisIndex6M,_xll.qlInterestRateIndexFixingDate(TenorBasisIndex6M,BJ38,trigger),TRUE,_xll.ohTrigger(trigger,$Y$36))</f>
        <v>#NUM!</v>
      </c>
    </row>
    <row r="39" spans="1:63" ht="11.25" customHeight="1" x14ac:dyDescent="0.2">
      <c r="A39" s="7" t="s">
        <v>29</v>
      </c>
      <c r="B39" s="7" t="s">
        <v>13</v>
      </c>
      <c r="C39" s="64"/>
      <c r="D39" s="7" t="s">
        <v>16</v>
      </c>
      <c r="E39" s="7" t="s">
        <v>15</v>
      </c>
      <c r="F39" s="7" t="s">
        <v>17</v>
      </c>
      <c r="G39" s="7" t="str">
        <f t="shared" si="8"/>
        <v>Euribor6M</v>
      </c>
      <c r="H39" s="9">
        <v>0</v>
      </c>
      <c r="I39" s="10" t="str">
        <f>"EURAB6E"&amp;A39&amp;"_Quote"</f>
        <v>EURAB6E10Y_Quote</v>
      </c>
      <c r="J39" s="11" t="str">
        <f>_xll.qlSwapRateHelper2(,I39,2,A39,calendar,D39,E39,F39,$G$27,H39,B39,BaseCurve,,,,trigger)</f>
        <v>obj_0060d#0006</v>
      </c>
      <c r="K39" s="11" t="str">
        <f>_xll.qlSwapForwardHelper(,I39,2,A39,calendar,D39,E39,F39,$I$1,H39,B39,BaseCurve,,,,trigger)</f>
        <v>obj_0064f#0001</v>
      </c>
      <c r="L39" s="16" t="b">
        <v>1</v>
      </c>
      <c r="M39" s="19">
        <v>10</v>
      </c>
      <c r="N39" s="19">
        <v>1</v>
      </c>
      <c r="P39" s="26" t="str">
        <v>obj_0066b#0001</v>
      </c>
      <c r="Q39" s="26" t="str">
        <f>_xll.qlForwardHelperQuoteName(P39,trigger)</f>
        <v>EURAB6E19Y_Quote</v>
      </c>
      <c r="R39" s="31">
        <f>_xll.qlForwardHelperQuoteValue(P39,trigger)</f>
        <v>1.4710000000000001E-2</v>
      </c>
      <c r="S39" s="61">
        <f>_xll.qlForwardHelperEarliestDate(P39,trigger)</f>
        <v>42279</v>
      </c>
      <c r="T39" s="61">
        <f>_xll.qlForwardHelperPillarDate(P39,trigger)</f>
        <v>49037</v>
      </c>
      <c r="U39" s="88">
        <f>_xll.qlYieldTSDiscount($Y$22,T39)</f>
        <v>0.78531034571720015</v>
      </c>
      <c r="V39" s="88" t="e">
        <v>#VALUE!</v>
      </c>
      <c r="X39" s="35" t="s">
        <v>5</v>
      </c>
      <c r="Y39" s="75" t="e">
        <v>#NUM!</v>
      </c>
      <c r="AB39" s="39" t="s">
        <v>87</v>
      </c>
      <c r="AC39" s="40">
        <f>_xll.qlInterestRateIndexFixingDate($Y$21,AD39)</f>
        <v>42327</v>
      </c>
      <c r="AD39" s="40">
        <f>_xll.qlCalendarAdvance(calendar,$AD38,AB39,,,trigger)</f>
        <v>42331</v>
      </c>
      <c r="AE39" s="40">
        <f>_xll.qlInterestRateIndexMaturity($Y$21,AD39,)</f>
        <v>42513</v>
      </c>
      <c r="AF39" s="43" t="e">
        <f>_xll.qlTenorBasisValue(TenorBasis6M,AD39,_xll.ohTrigger(trigger,$Y$36))</f>
        <v>#NUM!</v>
      </c>
      <c r="AG39" s="90" t="e">
        <f>_xll.qlTenorBasisForwardRate(TenorBasis6M,AD39,_xll.ohTrigger(trigger,$Y$36))</f>
        <v>#NUM!</v>
      </c>
      <c r="AH39" s="90" t="e">
        <f>_xll.qlIndexFixing(TenorBasisIndex6M,$AC39,TRUE,_xll.ohTrigger(trigger,$Y$36))</f>
        <v>#NUM!</v>
      </c>
      <c r="AI39" s="43">
        <f>_xll.qlIndexFixing($Y$6,$AC39,TRUE,trigger)</f>
        <v>2.3832909090908496E-4</v>
      </c>
      <c r="AJ39" s="45" t="e">
        <f t="shared" si="0"/>
        <v>#NUM!</v>
      </c>
      <c r="BJ39" s="40">
        <v>42998</v>
      </c>
      <c r="BK39" s="43" t="e">
        <f>_xll.qlIndexFixing(TenorBasisIndex6M,_xll.qlInterestRateIndexFixingDate(TenorBasisIndex6M,BJ39,trigger),TRUE,_xll.ohTrigger(trigger,$Y$36))</f>
        <v>#NUM!</v>
      </c>
    </row>
    <row r="40" spans="1:63" ht="11.25" customHeight="1" x14ac:dyDescent="0.2">
      <c r="A40" s="7" t="s">
        <v>30</v>
      </c>
      <c r="B40" s="7" t="s">
        <v>13</v>
      </c>
      <c r="C40" s="64"/>
      <c r="D40" s="7" t="s">
        <v>16</v>
      </c>
      <c r="E40" s="7" t="s">
        <v>15</v>
      </c>
      <c r="F40" s="7" t="s">
        <v>17</v>
      </c>
      <c r="G40" s="7" t="str">
        <f t="shared" si="8"/>
        <v>Euribor6M</v>
      </c>
      <c r="H40" s="9">
        <v>0</v>
      </c>
      <c r="I40" s="10" t="str">
        <f>"EURAB6E"&amp;A40&amp;"_Quote"</f>
        <v>EURAB6E11Y_Quote</v>
      </c>
      <c r="J40" s="11" t="str">
        <f>_xll.qlSwapRateHelper2(,I40,2,A40,calendar,D40,E40,F40,$G$27,H40,B40,BaseCurve,,,,trigger)</f>
        <v>obj_00625#0005</v>
      </c>
      <c r="K40" s="11" t="str">
        <f>_xll.qlSwapForwardHelper(,I40,2,A40,calendar,D40,E40,F40,$I$1,H40,B40,BaseCurve,,,,trigger)</f>
        <v>obj_00653#0001</v>
      </c>
      <c r="L40" s="16" t="b">
        <v>1</v>
      </c>
      <c r="M40" s="19">
        <v>10</v>
      </c>
      <c r="N40" s="19">
        <v>1</v>
      </c>
      <c r="P40" s="26" t="str">
        <v>obj_00664#0001</v>
      </c>
      <c r="Q40" s="26" t="str">
        <f>_xll.qlForwardHelperQuoteName(P40,trigger)</f>
        <v>EURAB6E20Y_Quote</v>
      </c>
      <c r="R40" s="31">
        <f>_xll.qlForwardHelperQuoteValue(P40,trigger)</f>
        <v>1.4889999999999999E-2</v>
      </c>
      <c r="S40" s="61">
        <f>_xll.qlForwardHelperEarliestDate(P40,trigger)</f>
        <v>42279</v>
      </c>
      <c r="T40" s="61">
        <f>_xll.qlForwardHelperPillarDate(P40,trigger)</f>
        <v>49401</v>
      </c>
      <c r="U40" s="88">
        <f>_xll.qlYieldTSDiscount($Y$22,T40)</f>
        <v>0.77091082736920447</v>
      </c>
      <c r="V40" s="88" t="e">
        <v>#VALUE!</v>
      </c>
      <c r="X40" s="35" t="s">
        <v>6</v>
      </c>
      <c r="Y40" s="75" t="e">
        <v>#NUM!</v>
      </c>
      <c r="AB40" s="39" t="s">
        <v>87</v>
      </c>
      <c r="AC40" s="40">
        <f>_xll.qlInterestRateIndexFixingDate($Y$21,AD40)</f>
        <v>42328</v>
      </c>
      <c r="AD40" s="40">
        <f>_xll.qlCalendarAdvance(calendar,$AD39,AB40,,,trigger)</f>
        <v>42332</v>
      </c>
      <c r="AE40" s="40">
        <f>_xll.qlInterestRateIndexMaturity($Y$21,AD40,)</f>
        <v>42514</v>
      </c>
      <c r="AF40" s="43" t="e">
        <f>_xll.qlTenorBasisValue(TenorBasis6M,AD40,_xll.ohTrigger(trigger,$Y$36))</f>
        <v>#NUM!</v>
      </c>
      <c r="AG40" s="90" t="e">
        <f>_xll.qlTenorBasisForwardRate(TenorBasis6M,AD40,_xll.ohTrigger(trigger,$Y$36))</f>
        <v>#NUM!</v>
      </c>
      <c r="AH40" s="90" t="e">
        <f>_xll.qlIndexFixing(TenorBasisIndex6M,$AC40,TRUE,_xll.ohTrigger(trigger,$Y$36))</f>
        <v>#NUM!</v>
      </c>
      <c r="AI40" s="43">
        <f>_xll.qlIndexFixing($Y$6,$AC40,TRUE,trigger)</f>
        <v>2.3741925925925444E-4</v>
      </c>
      <c r="AJ40" s="45" t="e">
        <f t="shared" si="0"/>
        <v>#NUM!</v>
      </c>
      <c r="BJ40" s="40">
        <v>43026</v>
      </c>
      <c r="BK40" s="43" t="e">
        <f>_xll.qlIndexFixing(TenorBasisIndex6M,_xll.qlInterestRateIndexFixingDate(TenorBasisIndex6M,BJ40,trigger),TRUE,_xll.ohTrigger(trigger,$Y$36))</f>
        <v>#NUM!</v>
      </c>
    </row>
    <row r="41" spans="1:63" ht="11.25" customHeight="1" x14ac:dyDescent="0.2">
      <c r="A41" s="7" t="s">
        <v>31</v>
      </c>
      <c r="B41" s="7" t="s">
        <v>13</v>
      </c>
      <c r="C41" s="64"/>
      <c r="D41" s="7" t="s">
        <v>16</v>
      </c>
      <c r="E41" s="7" t="s">
        <v>15</v>
      </c>
      <c r="F41" s="7" t="s">
        <v>17</v>
      </c>
      <c r="G41" s="7" t="str">
        <f t="shared" si="8"/>
        <v>Euribor6M</v>
      </c>
      <c r="H41" s="9">
        <v>0</v>
      </c>
      <c r="I41" s="10" t="str">
        <f>"EURAB6E"&amp;A41&amp;"_Quote"</f>
        <v>EURAB6E12Y_Quote</v>
      </c>
      <c r="J41" s="11" t="str">
        <f>_xll.qlSwapRateHelper2(,I41,2,A41,calendar,D41,E41,F41,$G$27,H41,B41,BaseCurve,,,,trigger)</f>
        <v>obj_00618#0005</v>
      </c>
      <c r="K41" s="11" t="str">
        <f>_xll.qlSwapForwardHelper(,I41,2,A41,calendar,D41,E41,F41,$I$1,H41,B41,BaseCurve,,,,trigger)</f>
        <v>obj_00666#0001</v>
      </c>
      <c r="L41" s="16" t="b">
        <v>1</v>
      </c>
      <c r="M41" s="19">
        <v>10</v>
      </c>
      <c r="N41" s="19">
        <v>1</v>
      </c>
      <c r="P41" s="26" t="str">
        <v>obj_00658#0001</v>
      </c>
      <c r="Q41" s="26" t="str">
        <f>_xll.qlForwardHelperQuoteName(P41,trigger)</f>
        <v>EURAB6E21Y_Quote</v>
      </c>
      <c r="R41" s="31">
        <f>_xll.qlForwardHelperQuoteValue(P41,trigger)</f>
        <v>1.502E-2</v>
      </c>
      <c r="S41" s="61">
        <f>_xll.qlForwardHelperEarliestDate(P41,trigger)</f>
        <v>42279</v>
      </c>
      <c r="T41" s="61">
        <f>_xll.qlForwardHelperPillarDate(P41,trigger)</f>
        <v>49767</v>
      </c>
      <c r="U41" s="88">
        <f>_xll.qlYieldTSDiscount($Y$22,T41)</f>
        <v>0.75726491374764038</v>
      </c>
      <c r="V41" s="88" t="e">
        <v>#VALUE!</v>
      </c>
      <c r="AB41" s="39" t="s">
        <v>87</v>
      </c>
      <c r="AC41" s="40">
        <f>_xll.qlInterestRateIndexFixingDate($Y$21,AD41)</f>
        <v>42331</v>
      </c>
      <c r="AD41" s="40">
        <f>_xll.qlCalendarAdvance(calendar,$AD40,AB41,,,trigger)</f>
        <v>42333</v>
      </c>
      <c r="AE41" s="40">
        <f>_xll.qlInterestRateIndexMaturity($Y$21,AD41,)</f>
        <v>42515</v>
      </c>
      <c r="AF41" s="43" t="e">
        <f>_xll.qlTenorBasisValue(TenorBasis6M,AD41,_xll.ohTrigger(trigger,$Y$36))</f>
        <v>#NUM!</v>
      </c>
      <c r="AG41" s="90" t="e">
        <f>_xll.qlTenorBasisForwardRate(TenorBasis6M,AD41,_xll.ohTrigger(trigger,$Y$36))</f>
        <v>#NUM!</v>
      </c>
      <c r="AH41" s="90" t="e">
        <f>_xll.qlIndexFixing(TenorBasisIndex6M,$AC41,TRUE,_xll.ohTrigger(trigger,$Y$36))</f>
        <v>#NUM!</v>
      </c>
      <c r="AI41" s="43">
        <f>_xll.qlIndexFixing($Y$6,$AC41,TRUE,trigger)</f>
        <v>2.3649892255891877E-4</v>
      </c>
      <c r="AJ41" s="45" t="e">
        <f t="shared" si="0"/>
        <v>#NUM!</v>
      </c>
      <c r="BJ41" s="40">
        <v>43054</v>
      </c>
      <c r="BK41" s="43" t="e">
        <f>_xll.qlIndexFixing(TenorBasisIndex6M,_xll.qlInterestRateIndexFixingDate(TenorBasisIndex6M,BJ41,trigger),TRUE,_xll.ohTrigger(trigger,$Y$36))</f>
        <v>#NUM!</v>
      </c>
    </row>
    <row r="42" spans="1:63" ht="11.25" customHeight="1" x14ac:dyDescent="0.2">
      <c r="A42" s="7" t="s">
        <v>32</v>
      </c>
      <c r="B42" s="7" t="s">
        <v>13</v>
      </c>
      <c r="C42" s="64"/>
      <c r="D42" s="7" t="s">
        <v>16</v>
      </c>
      <c r="E42" s="7" t="s">
        <v>15</v>
      </c>
      <c r="F42" s="7" t="s">
        <v>17</v>
      </c>
      <c r="G42" s="7" t="str">
        <f t="shared" si="8"/>
        <v>Euribor6M</v>
      </c>
      <c r="H42" s="9">
        <v>0</v>
      </c>
      <c r="I42" s="10" t="str">
        <f>"EURAB6E"&amp;A42&amp;"_Quote"</f>
        <v>EURAB6E13Y_Quote</v>
      </c>
      <c r="J42" s="11" t="str">
        <f>_xll.qlSwapRateHelper2(,I42,2,A42,calendar,D42,E42,F42,$G$27,H42,B42,BaseCurve,,,,trigger)</f>
        <v>obj_0061e#0005</v>
      </c>
      <c r="K42" s="11" t="str">
        <f>_xll.qlSwapForwardHelper(,I42,2,A42,calendar,D42,E42,F42,$I$1,H42,B42,BaseCurve,,,,trigger)</f>
        <v>obj_0065a#0001</v>
      </c>
      <c r="L42" s="16" t="b">
        <v>1</v>
      </c>
      <c r="M42" s="19">
        <v>10</v>
      </c>
      <c r="N42" s="19">
        <v>1</v>
      </c>
      <c r="P42" s="26" t="str">
        <v>obj_0064c#0001</v>
      </c>
      <c r="Q42" s="26" t="str">
        <f>_xll.qlForwardHelperQuoteName(P42,trigger)</f>
        <v>EURAB6E22Y_Quote</v>
      </c>
      <c r="R42" s="31">
        <f>_xll.qlForwardHelperQuoteValue(P42,trigger)</f>
        <v>1.512E-2</v>
      </c>
      <c r="S42" s="61">
        <f>_xll.qlForwardHelperEarliestDate(P42,trigger)</f>
        <v>42279</v>
      </c>
      <c r="T42" s="61">
        <f>_xll.qlForwardHelperPillarDate(P42,trigger)</f>
        <v>50132</v>
      </c>
      <c r="U42" s="88">
        <f>_xll.qlYieldTSDiscount($Y$22,T42)</f>
        <v>0.74445314375969718</v>
      </c>
      <c r="V42" s="88" t="e">
        <v>#VALUE!</v>
      </c>
      <c r="X42" s="35" t="s">
        <v>121</v>
      </c>
      <c r="Y42" s="84" t="e">
        <f>_xll.qlTenorBasisYieldTermStructure(,TenorBasis6M,permanent,$Y$36,objectoverwrite)</f>
        <v>#NUM!</v>
      </c>
      <c r="AB42" s="39" t="s">
        <v>87</v>
      </c>
      <c r="AC42" s="40">
        <f>_xll.qlInterestRateIndexFixingDate($Y$21,AD42)</f>
        <v>42332</v>
      </c>
      <c r="AD42" s="40">
        <f>_xll.qlCalendarAdvance(calendar,$AD41,AB42,,,trigger)</f>
        <v>42334</v>
      </c>
      <c r="AE42" s="40">
        <f>_xll.qlInterestRateIndexMaturity($Y$21,AD42,)</f>
        <v>42516</v>
      </c>
      <c r="AF42" s="43" t="e">
        <f>_xll.qlTenorBasisValue(TenorBasis6M,AD42,_xll.ohTrigger(trigger,$Y$36))</f>
        <v>#NUM!</v>
      </c>
      <c r="AG42" s="90" t="e">
        <f>_xll.qlTenorBasisForwardRate(TenorBasis6M,AD42,_xll.ohTrigger(trigger,$Y$36))</f>
        <v>#NUM!</v>
      </c>
      <c r="AH42" s="90" t="e">
        <f>_xll.qlIndexFixing(TenorBasisIndex6M,$AC42,TRUE,_xll.ohTrigger(trigger,$Y$36))</f>
        <v>#NUM!</v>
      </c>
      <c r="AI42" s="43">
        <f>_xll.qlIndexFixing($Y$6,$AC42,TRUE,trigger)</f>
        <v>2.3557090909090626E-4</v>
      </c>
      <c r="AJ42" s="45" t="e">
        <f t="shared" si="0"/>
        <v>#NUM!</v>
      </c>
      <c r="BJ42" s="40">
        <v>43089</v>
      </c>
      <c r="BK42" s="43" t="e">
        <f>_xll.qlIndexFixing(TenorBasisIndex6M,_xll.qlInterestRateIndexFixingDate(TenorBasisIndex6M,BJ42,trigger),TRUE,_xll.ohTrigger(trigger,$Y$36))</f>
        <v>#NUM!</v>
      </c>
    </row>
    <row r="43" spans="1:63" x14ac:dyDescent="0.2">
      <c r="A43" s="7" t="s">
        <v>33</v>
      </c>
      <c r="B43" s="7" t="s">
        <v>13</v>
      </c>
      <c r="C43" s="64"/>
      <c r="D43" s="7" t="s">
        <v>16</v>
      </c>
      <c r="E43" s="7" t="s">
        <v>15</v>
      </c>
      <c r="F43" s="7" t="s">
        <v>17</v>
      </c>
      <c r="G43" s="7" t="str">
        <f t="shared" si="8"/>
        <v>Euribor6M</v>
      </c>
      <c r="H43" s="9">
        <v>0</v>
      </c>
      <c r="I43" s="10" t="str">
        <f>"EURAB6E"&amp;A43&amp;"_Quote"</f>
        <v>EURAB6E14Y_Quote</v>
      </c>
      <c r="J43" s="11" t="str">
        <f>_xll.qlSwapRateHelper2(,I43,2,A43,calendar,D43,E43,F43,$G$27,H43,B43,BaseCurve,,,,trigger)</f>
        <v>obj_0062e#0005</v>
      </c>
      <c r="K43" s="11" t="str">
        <f>_xll.qlSwapForwardHelper(,I43,2,A43,calendar,D43,E43,F43,$I$1,H43,B43,BaseCurve,,,,trigger)</f>
        <v>obj_0064e#0001</v>
      </c>
      <c r="L43" s="16" t="b">
        <v>1</v>
      </c>
      <c r="M43" s="19">
        <v>10</v>
      </c>
      <c r="N43" s="19">
        <v>1</v>
      </c>
      <c r="P43" s="26" t="str">
        <v>obj_00652#0001</v>
      </c>
      <c r="Q43" s="26" t="str">
        <f>_xll.qlForwardHelperQuoteName(P43,trigger)</f>
        <v>EURAB6E23Y_Quote</v>
      </c>
      <c r="R43" s="31">
        <f>_xll.qlForwardHelperQuoteValue(P43,trigger)</f>
        <v>1.5169999999999999E-2</v>
      </c>
      <c r="S43" s="61">
        <f>_xll.qlForwardHelperEarliestDate(P43,trigger)</f>
        <v>42279</v>
      </c>
      <c r="T43" s="61">
        <f>_xll.qlForwardHelperPillarDate(P43,trigger)</f>
        <v>50500</v>
      </c>
      <c r="U43" s="88">
        <f>_xll.qlYieldTSDiscount($Y$22,T43)</f>
        <v>0.73223334197261691</v>
      </c>
      <c r="V43" s="88" t="e">
        <v>#VALUE!</v>
      </c>
      <c r="X43" s="35" t="s">
        <v>122</v>
      </c>
      <c r="Y43" s="85" t="e">
        <f>_xll.qlDiscountCorrectedTermStructure(,Y42,_xll.ohPack(RateHelpers),,permanent,,objectoverwrite)</f>
        <v>#VALUE!</v>
      </c>
      <c r="Z43" s="79" t="b">
        <v>0</v>
      </c>
      <c r="AB43" s="39" t="s">
        <v>87</v>
      </c>
      <c r="AC43" s="40">
        <f>_xll.qlInterestRateIndexFixingDate($Y$21,AD43)</f>
        <v>42333</v>
      </c>
      <c r="AD43" s="40">
        <f>_xll.qlCalendarAdvance(calendar,$AD42,AB43,,,trigger)</f>
        <v>42335</v>
      </c>
      <c r="AE43" s="40">
        <f>_xll.qlInterestRateIndexMaturity($Y$21,AD43,)</f>
        <v>42517</v>
      </c>
      <c r="AF43" s="43" t="e">
        <f>_xll.qlTenorBasisValue(TenorBasis6M,AD43,_xll.ohTrigger(trigger,$Y$36))</f>
        <v>#NUM!</v>
      </c>
      <c r="AG43" s="90" t="e">
        <f>_xll.qlTenorBasisForwardRate(TenorBasis6M,AD43,_xll.ohTrigger(trigger,$Y$36))</f>
        <v>#NUM!</v>
      </c>
      <c r="AH43" s="90" t="e">
        <f>_xll.qlIndexFixing(TenorBasisIndex6M,$AC43,TRUE,_xll.ohTrigger(trigger,$Y$36))</f>
        <v>#NUM!</v>
      </c>
      <c r="AI43" s="43">
        <f>_xll.qlIndexFixing($Y$6,$AC43,TRUE,trigger)</f>
        <v>2.3463804713804511E-4</v>
      </c>
      <c r="AJ43" s="45" t="e">
        <f t="shared" si="0"/>
        <v>#NUM!</v>
      </c>
      <c r="BJ43" s="40">
        <v>43117</v>
      </c>
      <c r="BK43" s="43" t="e">
        <f>_xll.qlIndexFixing(TenorBasisIndex6M,_xll.qlInterestRateIndexFixingDate(TenorBasisIndex6M,BJ43,trigger),TRUE,_xll.ohTrigger(trigger,$Y$36))</f>
        <v>#NUM!</v>
      </c>
    </row>
    <row r="44" spans="1:63" x14ac:dyDescent="0.2">
      <c r="A44" s="7" t="s">
        <v>34</v>
      </c>
      <c r="B44" s="7" t="s">
        <v>13</v>
      </c>
      <c r="C44" s="64"/>
      <c r="D44" s="7" t="s">
        <v>16</v>
      </c>
      <c r="E44" s="7" t="s">
        <v>15</v>
      </c>
      <c r="F44" s="7" t="s">
        <v>17</v>
      </c>
      <c r="G44" s="7" t="str">
        <f t="shared" si="8"/>
        <v>Euribor6M</v>
      </c>
      <c r="H44" s="9">
        <v>0</v>
      </c>
      <c r="I44" s="10" t="str">
        <f>"EURAB6E"&amp;A44&amp;"_Quote"</f>
        <v>EURAB6E15Y_Quote</v>
      </c>
      <c r="J44" s="11" t="str">
        <f>_xll.qlSwapRateHelper2(,I44,2,A44,calendar,D44,E44,F44,$G$27,H44,B44,BaseCurve,,,,trigger)</f>
        <v>obj_0062b#0005</v>
      </c>
      <c r="K44" s="11" t="str">
        <f>_xll.qlSwapForwardHelper(,I44,2,A44,calendar,D44,E44,F44,$I$1,H44,B44,BaseCurve,,,,trigger)</f>
        <v>obj_0065f#0001</v>
      </c>
      <c r="L44" s="16" t="b">
        <v>1</v>
      </c>
      <c r="M44" s="19">
        <v>10</v>
      </c>
      <c r="N44" s="19">
        <v>1</v>
      </c>
      <c r="P44" s="26" t="str">
        <v>obj_00663#0001</v>
      </c>
      <c r="Q44" s="26" t="str">
        <f>_xll.qlForwardHelperQuoteName(P44,trigger)</f>
        <v>EURAB6E24Y_Quote</v>
      </c>
      <c r="R44" s="31">
        <f>_xll.qlForwardHelperQuoteValue(P44,trigger)</f>
        <v>1.521E-2</v>
      </c>
      <c r="S44" s="61">
        <f>_xll.qlForwardHelperEarliestDate(P44,trigger)</f>
        <v>42279</v>
      </c>
      <c r="T44" s="61">
        <f>_xll.qlForwardHelperPillarDate(P44,trigger)</f>
        <v>50864</v>
      </c>
      <c r="U44" s="88">
        <f>_xll.qlYieldTSDiscount($Y$22,T44)</f>
        <v>0.72073199346517469</v>
      </c>
      <c r="V44" s="88" t="e">
        <v>#VALUE!</v>
      </c>
      <c r="X44" s="35" t="s">
        <v>140</v>
      </c>
      <c r="Y44" s="84" t="str">
        <f>_xll.qlRelinkableHandleYieldTermStructure("Basis"&amp;Y20,,permanent,trigger,objectoverwrite)</f>
        <v>Basis6M#0007</v>
      </c>
      <c r="Z44" s="79" t="b">
        <v>0</v>
      </c>
      <c r="AB44" s="39" t="s">
        <v>87</v>
      </c>
      <c r="AC44" s="40">
        <f>_xll.qlInterestRateIndexFixingDate($Y$21,AD44)</f>
        <v>42334</v>
      </c>
      <c r="AD44" s="40">
        <f>_xll.qlCalendarAdvance(calendar,$AD43,AB44,,,trigger)</f>
        <v>42338</v>
      </c>
      <c r="AE44" s="40">
        <f>_xll.qlInterestRateIndexMaturity($Y$21,AD44,)</f>
        <v>42521</v>
      </c>
      <c r="AF44" s="43" t="e">
        <f>_xll.qlTenorBasisValue(TenorBasis6M,AD44,_xll.ohTrigger(trigger,$Y$36))</f>
        <v>#NUM!</v>
      </c>
      <c r="AG44" s="90" t="e">
        <f>_xll.qlTenorBasisForwardRate(TenorBasis6M,AD44,_xll.ohTrigger(trigger,$Y$36))</f>
        <v>#NUM!</v>
      </c>
      <c r="AH44" s="90" t="e">
        <f>_xll.qlIndexFixing(TenorBasisIndex6M,$AC44,TRUE,_xll.ohTrigger(trigger,$Y$36))</f>
        <v>#NUM!</v>
      </c>
      <c r="AI44" s="43">
        <f>_xll.qlIndexFixing($Y$6,$AC44,TRUE,trigger)</f>
        <v>2.3183865319865285E-4</v>
      </c>
      <c r="AJ44" s="45" t="e">
        <f t="shared" si="0"/>
        <v>#NUM!</v>
      </c>
      <c r="BJ44" s="40">
        <v>43152</v>
      </c>
      <c r="BK44" s="43" t="e">
        <f>_xll.qlIndexFixing(TenorBasisIndex6M,_xll.qlInterestRateIndexFixingDate(TenorBasisIndex6M,BJ44,trigger),TRUE,_xll.ohTrigger(trigger,$Y$36))</f>
        <v>#NUM!</v>
      </c>
    </row>
    <row r="45" spans="1:63" x14ac:dyDescent="0.2">
      <c r="A45" s="7" t="s">
        <v>35</v>
      </c>
      <c r="B45" s="7" t="s">
        <v>13</v>
      </c>
      <c r="C45" s="64"/>
      <c r="D45" s="7" t="s">
        <v>16</v>
      </c>
      <c r="E45" s="7" t="s">
        <v>15</v>
      </c>
      <c r="F45" s="7" t="s">
        <v>17</v>
      </c>
      <c r="G45" s="7" t="str">
        <f t="shared" si="8"/>
        <v>Euribor6M</v>
      </c>
      <c r="H45" s="9">
        <v>0</v>
      </c>
      <c r="I45" s="10" t="str">
        <f>"EURAB6E"&amp;A45&amp;"_Quote"</f>
        <v>EURAB6E16Y_Quote</v>
      </c>
      <c r="J45" s="11" t="str">
        <f>_xll.qlSwapRateHelper2(,I45,2,A45,calendar,D45,E45,F45,$G$27,H45,B45,BaseCurve,,,,trigger)</f>
        <v>obj_00617#0005</v>
      </c>
      <c r="K45" s="11" t="str">
        <f>_xll.qlSwapForwardHelper(,I45,2,A45,calendar,D45,E45,F45,$I$1,H45,B45,BaseCurve,,,,trigger)</f>
        <v>obj_00665#0001</v>
      </c>
      <c r="L45" s="16" t="b">
        <v>1</v>
      </c>
      <c r="M45" s="19">
        <v>10</v>
      </c>
      <c r="N45" s="19">
        <v>1</v>
      </c>
      <c r="P45" s="26" t="str">
        <v>obj_00657#0001</v>
      </c>
      <c r="Q45" s="26" t="str">
        <f>_xll.qlForwardHelperQuoteName(P45,trigger)</f>
        <v>EURAB6E25Y_Quote</v>
      </c>
      <c r="R45" s="31">
        <f>_xll.qlForwardHelperQuoteValue(P45,trigger)</f>
        <v>1.523E-2</v>
      </c>
      <c r="S45" s="61">
        <f>_xll.qlForwardHelperEarliestDate(P45,trigger)</f>
        <v>42279</v>
      </c>
      <c r="T45" s="61">
        <f>_xll.qlForwardHelperPillarDate(P45,trigger)</f>
        <v>51229</v>
      </c>
      <c r="U45" s="88">
        <f>_xll.qlYieldTSDiscount($Y$22,T45)</f>
        <v>0.70968723160393143</v>
      </c>
      <c r="V45" s="88" t="e">
        <v>#VALUE!</v>
      </c>
      <c r="X45" s="35" t="s">
        <v>141</v>
      </c>
      <c r="Y45" s="85" t="e">
        <f>_xll.qlRelinkableHandleLinkTo(Y44,Y43)</f>
        <v>#NUM!</v>
      </c>
      <c r="Z45" s="79" t="b">
        <v>0</v>
      </c>
      <c r="AB45" s="39" t="s">
        <v>87</v>
      </c>
      <c r="AC45" s="40">
        <f>_xll.qlInterestRateIndexFixingDate($Y$21,AD45)</f>
        <v>42335</v>
      </c>
      <c r="AD45" s="40">
        <f>_xll.qlCalendarAdvance(calendar,$AD44,AB45,,,trigger)</f>
        <v>42339</v>
      </c>
      <c r="AE45" s="40">
        <f>_xll.qlInterestRateIndexMaturity($Y$21,AD45,)</f>
        <v>42522</v>
      </c>
      <c r="AF45" s="43" t="e">
        <f>_xll.qlTenorBasisValue(TenorBasis6M,AD45,_xll.ohTrigger(trigger,$Y$36))</f>
        <v>#NUM!</v>
      </c>
      <c r="AG45" s="90" t="e">
        <f>_xll.qlTenorBasisForwardRate(TenorBasis6M,AD45,_xll.ohTrigger(trigger,$Y$36))</f>
        <v>#NUM!</v>
      </c>
      <c r="AH45" s="90" t="e">
        <f>_xll.qlIndexFixing(TenorBasisIndex6M,$AC45,TRUE,_xll.ohTrigger(trigger,$Y$36))</f>
        <v>#NUM!</v>
      </c>
      <c r="AI45" s="43">
        <f>_xll.qlIndexFixing($Y$6,$AC45,TRUE,trigger)</f>
        <v>2.3091468013468005E-4</v>
      </c>
      <c r="AJ45" s="45" t="e">
        <f t="shared" si="0"/>
        <v>#NUM!</v>
      </c>
      <c r="BJ45" s="40">
        <v>43180</v>
      </c>
      <c r="BK45" s="43" t="e">
        <f>_xll.qlIndexFixing(TenorBasisIndex6M,_xll.qlInterestRateIndexFixingDate(TenorBasisIndex6M,BJ45,trigger),TRUE,_xll.ohTrigger(trigger,$Y$36))</f>
        <v>#NUM!</v>
      </c>
    </row>
    <row r="46" spans="1:63" ht="22.5" x14ac:dyDescent="0.2">
      <c r="A46" s="7" t="s">
        <v>36</v>
      </c>
      <c r="B46" s="7" t="s">
        <v>13</v>
      </c>
      <c r="C46" s="64"/>
      <c r="D46" s="7" t="s">
        <v>16</v>
      </c>
      <c r="E46" s="7" t="s">
        <v>15</v>
      </c>
      <c r="F46" s="7" t="s">
        <v>17</v>
      </c>
      <c r="G46" s="7" t="str">
        <f t="shared" si="8"/>
        <v>Euribor6M</v>
      </c>
      <c r="H46" s="9">
        <v>0</v>
      </c>
      <c r="I46" s="10" t="str">
        <f>"EURAB6E"&amp;A46&amp;"_Quote"</f>
        <v>EURAB6E17Y_Quote</v>
      </c>
      <c r="J46" s="11" t="str">
        <f>_xll.qlSwapRateHelper2(,I46,2,A46,calendar,D46,E46,F46,$G$27,H46,B46,BaseCurve,,,,trigger)</f>
        <v>obj_0061a#0005</v>
      </c>
      <c r="K46" s="11" t="str">
        <f>_xll.qlSwapForwardHelper(,I46,2,A46,calendar,D46,E46,F46,$I$1,H46,B46,BaseCurve,,,,trigger)</f>
        <v>obj_00659#0001</v>
      </c>
      <c r="L46" s="16" t="b">
        <v>1</v>
      </c>
      <c r="M46" s="19">
        <v>10</v>
      </c>
      <c r="N46" s="19">
        <v>1</v>
      </c>
      <c r="P46" s="26" t="str">
        <v>obj_0064b#0001</v>
      </c>
      <c r="Q46" s="26" t="str">
        <f>_xll.qlForwardHelperQuoteName(P46,trigger)</f>
        <v>EURAB6E26Y_Quote</v>
      </c>
      <c r="R46" s="31">
        <f>_xll.qlForwardHelperQuoteValue(P46,trigger)</f>
        <v>1.524E-2</v>
      </c>
      <c r="S46" s="61">
        <f>_xll.qlForwardHelperEarliestDate(P46,trigger)</f>
        <v>42279</v>
      </c>
      <c r="T46" s="61">
        <f>_xll.qlForwardHelperPillarDate(P46,trigger)</f>
        <v>51593</v>
      </c>
      <c r="U46" s="88">
        <f>_xll.qlYieldTSDiscount($Y$22,T46)</f>
        <v>0.69906914801426012</v>
      </c>
      <c r="V46" s="88" t="e">
        <v>#VALUE!</v>
      </c>
      <c r="X46" s="35" t="s">
        <v>129</v>
      </c>
      <c r="Y46" s="84" t="str">
        <f>_xll.qlEuribor("BasisIndex"&amp;Y20,$Y$20,$Y$44,permanent,trigger,objectoverwrite)</f>
        <v>BasisIndex6M#0007</v>
      </c>
      <c r="Z46" s="80" t="b">
        <v>0</v>
      </c>
      <c r="AB46" s="39" t="s">
        <v>87</v>
      </c>
      <c r="AC46" s="40">
        <f>_xll.qlInterestRateIndexFixingDate($Y$21,AD46)</f>
        <v>42338</v>
      </c>
      <c r="AD46" s="40">
        <f>_xll.qlCalendarAdvance(calendar,$AD45,AB46,,,trigger)</f>
        <v>42340</v>
      </c>
      <c r="AE46" s="40">
        <f>_xll.qlInterestRateIndexMaturity($Y$21,AD46,)</f>
        <v>42523</v>
      </c>
      <c r="AF46" s="43" t="e">
        <f>_xll.qlTenorBasisValue(TenorBasis6M,AD46,_xll.ohTrigger(trigger,$Y$36))</f>
        <v>#NUM!</v>
      </c>
      <c r="AG46" s="90" t="e">
        <f>_xll.qlTenorBasisForwardRate(TenorBasis6M,AD46,_xll.ohTrigger(trigger,$Y$36))</f>
        <v>#NUM!</v>
      </c>
      <c r="AH46" s="90" t="e">
        <f>_xll.qlIndexFixing(TenorBasisIndex6M,$AC46,TRUE,_xll.ohTrigger(trigger,$Y$36))</f>
        <v>#NUM!</v>
      </c>
      <c r="AI46" s="43">
        <f>_xll.qlIndexFixing($Y$6,$AC46,TRUE,trigger)</f>
        <v>2.3000000000000001E-4</v>
      </c>
      <c r="AJ46" s="45" t="e">
        <f t="shared" si="0"/>
        <v>#NUM!</v>
      </c>
      <c r="BJ46" s="41">
        <v>43208</v>
      </c>
      <c r="BK46" s="44" t="e">
        <f>_xll.qlIndexFixing(TenorBasisIndex6M,_xll.qlInterestRateIndexFixingDate(TenorBasisIndex6M,BJ46,trigger),TRUE,_xll.ohTrigger(trigger,$Y$36))</f>
        <v>#NUM!</v>
      </c>
    </row>
    <row r="47" spans="1:63" x14ac:dyDescent="0.2">
      <c r="A47" s="7" t="s">
        <v>37</v>
      </c>
      <c r="B47" s="7" t="s">
        <v>13</v>
      </c>
      <c r="C47" s="64"/>
      <c r="D47" s="7" t="s">
        <v>16</v>
      </c>
      <c r="E47" s="7" t="s">
        <v>15</v>
      </c>
      <c r="F47" s="7" t="s">
        <v>17</v>
      </c>
      <c r="G47" s="7" t="str">
        <f t="shared" si="8"/>
        <v>Euribor6M</v>
      </c>
      <c r="H47" s="9">
        <v>0</v>
      </c>
      <c r="I47" s="10" t="str">
        <f>"EURAB6E"&amp;A47&amp;"_Quote"</f>
        <v>EURAB6E18Y_Quote</v>
      </c>
      <c r="J47" s="11" t="str">
        <f>_xll.qlSwapRateHelper2(,I47,2,A47,calendar,D47,E47,F47,$G$27,H47,B47,BaseCurve,,,,trigger)</f>
        <v>obj_00628#0005</v>
      </c>
      <c r="K47" s="11" t="str">
        <f>_xll.qlSwapForwardHelper(,I47,2,A47,calendar,D47,E47,F47,$I$1,H47,B47,BaseCurve,,,,trigger)</f>
        <v>obj_0064d#0001</v>
      </c>
      <c r="L47" s="16" t="b">
        <v>1</v>
      </c>
      <c r="M47" s="19">
        <v>10</v>
      </c>
      <c r="N47" s="19">
        <v>1</v>
      </c>
      <c r="P47" s="26" t="str">
        <v>obj_0065e#0001</v>
      </c>
      <c r="Q47" s="26" t="str">
        <f>_xll.qlForwardHelperQuoteName(P47,trigger)</f>
        <v>EURAB6E27Y_Quote</v>
      </c>
      <c r="R47" s="31">
        <f>_xll.qlForwardHelperQuoteValue(P47,trigger)</f>
        <v>1.525E-2</v>
      </c>
      <c r="S47" s="61">
        <f>_xll.qlForwardHelperEarliestDate(P47,trigger)</f>
        <v>42279</v>
      </c>
      <c r="T47" s="61">
        <f>_xll.qlForwardHelperPillarDate(P47,trigger)</f>
        <v>51958</v>
      </c>
      <c r="U47" s="88">
        <f>_xll.qlYieldTSDiscount($Y$22,T47)</f>
        <v>0.68873240841985905</v>
      </c>
      <c r="V47" s="88" t="e">
        <v>#VALUE!</v>
      </c>
      <c r="AB47" s="39" t="s">
        <v>87</v>
      </c>
      <c r="AC47" s="40">
        <f>_xll.qlInterestRateIndexFixingDate($Y$21,AD47)</f>
        <v>42339</v>
      </c>
      <c r="AD47" s="40">
        <f>_xll.qlCalendarAdvance(calendar,$AD46,AB47,,,trigger)</f>
        <v>42341</v>
      </c>
      <c r="AE47" s="40">
        <f>_xll.qlInterestRateIndexMaturity($Y$21,AD47,)</f>
        <v>42524</v>
      </c>
      <c r="AF47" s="43" t="e">
        <f>_xll.qlTenorBasisValue(TenorBasis6M,AD47,_xll.ohTrigger(trigger,$Y$36))</f>
        <v>#NUM!</v>
      </c>
      <c r="AG47" s="90" t="e">
        <f>_xll.qlTenorBasisForwardRate(TenorBasis6M,AD47,_xll.ohTrigger(trigger,$Y$36))</f>
        <v>#NUM!</v>
      </c>
      <c r="AH47" s="90" t="e">
        <f>_xll.qlIndexFixing(TenorBasisIndex6M,$AC47,TRUE,_xll.ohTrigger(trigger,$Y$36))</f>
        <v>#NUM!</v>
      </c>
      <c r="AI47" s="43">
        <f>_xll.qlIndexFixing($Y$6,$AC47,TRUE,trigger)</f>
        <v>2.2911817903553441E-4</v>
      </c>
      <c r="AJ47" s="45" t="e">
        <f t="shared" si="0"/>
        <v>#NUM!</v>
      </c>
    </row>
    <row r="48" spans="1:63" x14ac:dyDescent="0.2">
      <c r="A48" s="7" t="s">
        <v>38</v>
      </c>
      <c r="B48" s="7" t="s">
        <v>13</v>
      </c>
      <c r="C48" s="64"/>
      <c r="D48" s="7" t="s">
        <v>16</v>
      </c>
      <c r="E48" s="7" t="s">
        <v>15</v>
      </c>
      <c r="F48" s="7" t="s">
        <v>17</v>
      </c>
      <c r="G48" s="7" t="str">
        <f t="shared" si="8"/>
        <v>Euribor6M</v>
      </c>
      <c r="H48" s="9">
        <v>0</v>
      </c>
      <c r="I48" s="10" t="str">
        <f>"EURAB6E"&amp;A48&amp;"_Quote"</f>
        <v>EURAB6E19Y_Quote</v>
      </c>
      <c r="J48" s="11" t="str">
        <f>_xll.qlSwapRateHelper2(,I48,2,A48,calendar,D48,E48,F48,$G$27,H48,B48,BaseCurve,,,,trigger)</f>
        <v>obj_005fa#0006</v>
      </c>
      <c r="K48" s="11" t="str">
        <f>_xll.qlSwapForwardHelper(,I48,2,A48,calendar,D48,E48,F48,$I$1,H48,B48,BaseCurve,,,,trigger)</f>
        <v>obj_0066b#0001</v>
      </c>
      <c r="L48" s="16" t="b">
        <v>1</v>
      </c>
      <c r="M48" s="19">
        <v>10</v>
      </c>
      <c r="N48" s="19">
        <v>1</v>
      </c>
      <c r="P48" s="26" t="str">
        <v>obj_00662#0001</v>
      </c>
      <c r="Q48" s="26" t="str">
        <f>_xll.qlForwardHelperQuoteName(P48,trigger)</f>
        <v>EURAB6E28Y_Quote</v>
      </c>
      <c r="R48" s="31">
        <f>_xll.qlForwardHelperQuoteValue(P48,trigger)</f>
        <v>1.5260000000000001E-2</v>
      </c>
      <c r="S48" s="61">
        <f>_xll.qlForwardHelperEarliestDate(P48,trigger)</f>
        <v>42279</v>
      </c>
      <c r="T48" s="61">
        <f>_xll.qlForwardHelperPillarDate(P48,trigger)</f>
        <v>52323</v>
      </c>
      <c r="U48" s="88">
        <f>_xll.qlYieldTSDiscount($Y$22,T48)</f>
        <v>0.67862297979757069</v>
      </c>
      <c r="V48" s="88" t="e">
        <v>#VALUE!</v>
      </c>
      <c r="X48" s="1" t="s">
        <v>119</v>
      </c>
      <c r="Z48" s="1" t="str">
        <f ca="1">_xll.ohRangeRetrieveError(Y36)</f>
        <v>qlTenorBasisCalibrate - Error retrieving object with id 'obj_00635' - unable to convert reference to type 'class QuantLibAddin::RateHelper'</v>
      </c>
      <c r="AB48" s="39" t="s">
        <v>87</v>
      </c>
      <c r="AC48" s="40">
        <f>_xll.qlInterestRateIndexFixingDate($Y$21,AD48)</f>
        <v>42340</v>
      </c>
      <c r="AD48" s="40">
        <f>_xll.qlCalendarAdvance(calendar,$AD47,AB48,,,trigger)</f>
        <v>42342</v>
      </c>
      <c r="AE48" s="40">
        <f>_xll.qlInterestRateIndexMaturity($Y$21,AD48,)</f>
        <v>42527</v>
      </c>
      <c r="AF48" s="43" t="e">
        <f>_xll.qlTenorBasisValue(TenorBasis6M,AD48,_xll.ohTrigger(trigger,$Y$36))</f>
        <v>#NUM!</v>
      </c>
      <c r="AG48" s="90" t="e">
        <f>_xll.qlTenorBasisForwardRate(TenorBasis6M,AD48,_xll.ohTrigger(trigger,$Y$36))</f>
        <v>#NUM!</v>
      </c>
      <c r="AH48" s="90" t="e">
        <f>_xll.qlIndexFixing(TenorBasisIndex6M,$AC48,TRUE,_xll.ohTrigger(trigger,$Y$36))</f>
        <v>#NUM!</v>
      </c>
      <c r="AI48" s="43">
        <f>_xll.qlIndexFixing($Y$6,$AC48,TRUE,trigger)</f>
        <v>2.2828978490135516E-4</v>
      </c>
      <c r="AJ48" s="45" t="e">
        <f t="shared" si="0"/>
        <v>#NUM!</v>
      </c>
    </row>
    <row r="49" spans="1:36" x14ac:dyDescent="0.2">
      <c r="A49" s="7" t="s">
        <v>39</v>
      </c>
      <c r="B49" s="7" t="s">
        <v>13</v>
      </c>
      <c r="C49" s="64"/>
      <c r="D49" s="7" t="s">
        <v>16</v>
      </c>
      <c r="E49" s="7" t="s">
        <v>15</v>
      </c>
      <c r="F49" s="7" t="s">
        <v>17</v>
      </c>
      <c r="G49" s="7" t="str">
        <f t="shared" si="8"/>
        <v>Euribor6M</v>
      </c>
      <c r="H49" s="9">
        <v>0</v>
      </c>
      <c r="I49" s="10" t="str">
        <f>"EURAB6E"&amp;A49&amp;"_Quote"</f>
        <v>EURAB6E20Y_Quote</v>
      </c>
      <c r="J49" s="11" t="str">
        <f>_xll.qlSwapRateHelper2(,I49,2,A49,calendar,D49,E49,F49,$G$27,H49,B49,BaseCurve,,,,trigger)</f>
        <v>obj_00629#0005</v>
      </c>
      <c r="K49" s="11" t="str">
        <f>_xll.qlSwapForwardHelper(,I49,2,A49,calendar,D49,E49,F49,$I$1,H49,B49,BaseCurve,,,,trigger)</f>
        <v>obj_00664#0001</v>
      </c>
      <c r="L49" s="16" t="b">
        <v>1</v>
      </c>
      <c r="M49" s="19">
        <v>10</v>
      </c>
      <c r="N49" s="19">
        <v>1</v>
      </c>
      <c r="P49" s="26" t="str">
        <v>obj_00656#0001</v>
      </c>
      <c r="Q49" s="26" t="str">
        <f>_xll.qlForwardHelperQuoteName(P49,trigger)</f>
        <v>EURAB6E29Y_Quote</v>
      </c>
      <c r="R49" s="31">
        <f>_xll.qlForwardHelperQuoteValue(P49,trigger)</f>
        <v>1.5260000000000001E-2</v>
      </c>
      <c r="S49" s="61">
        <f>_xll.qlForwardHelperEarliestDate(P49,trigger)</f>
        <v>42279</v>
      </c>
      <c r="T49" s="61">
        <f>_xll.qlForwardHelperPillarDate(P49,trigger)</f>
        <v>52691</v>
      </c>
      <c r="U49" s="88">
        <f>_xll.qlYieldTSDiscount($Y$22,T49)</f>
        <v>0.66858028725611784</v>
      </c>
      <c r="V49" s="88" t="e">
        <v>#VALUE!</v>
      </c>
      <c r="X49" s="35" t="s">
        <v>114</v>
      </c>
      <c r="Y49" s="86" t="e">
        <f>AVERAGE(_xll.ohPack($V$3:$V$72))</f>
        <v>#VALUE!</v>
      </c>
      <c r="AB49" s="39" t="s">
        <v>87</v>
      </c>
      <c r="AC49" s="40">
        <f>_xll.qlInterestRateIndexFixingDate($Y$21,AD49)</f>
        <v>42341</v>
      </c>
      <c r="AD49" s="40">
        <f>_xll.qlCalendarAdvance(calendar,$AD48,AB49,,,trigger)</f>
        <v>42345</v>
      </c>
      <c r="AE49" s="40">
        <f>_xll.qlInterestRateIndexMaturity($Y$21,AD49,)</f>
        <v>42528</v>
      </c>
      <c r="AF49" s="43" t="e">
        <f>_xll.qlTenorBasisValue(TenorBasis6M,AD49,_xll.ohTrigger(trigger,$Y$36))</f>
        <v>#NUM!</v>
      </c>
      <c r="AG49" s="90" t="e">
        <f>_xll.qlTenorBasisForwardRate(TenorBasis6M,AD49,_xll.ohTrigger(trigger,$Y$36))</f>
        <v>#NUM!</v>
      </c>
      <c r="AH49" s="90" t="e">
        <f>_xll.qlIndexFixing(TenorBasisIndex6M,$AC49,TRUE,_xll.ohTrigger(trigger,$Y$36))</f>
        <v>#NUM!</v>
      </c>
      <c r="AI49" s="43">
        <f>_xll.qlIndexFixing($Y$6,$AC49,TRUE,trigger)</f>
        <v>2.261084675960709E-4</v>
      </c>
      <c r="AJ49" s="45" t="e">
        <f t="shared" si="0"/>
        <v>#NUM!</v>
      </c>
    </row>
    <row r="50" spans="1:36" x14ac:dyDescent="0.2">
      <c r="A50" s="7" t="s">
        <v>40</v>
      </c>
      <c r="B50" s="7" t="s">
        <v>13</v>
      </c>
      <c r="C50" s="64"/>
      <c r="D50" s="7" t="s">
        <v>16</v>
      </c>
      <c r="E50" s="7" t="s">
        <v>15</v>
      </c>
      <c r="F50" s="7" t="s">
        <v>17</v>
      </c>
      <c r="G50" s="7" t="str">
        <f t="shared" si="8"/>
        <v>Euribor6M</v>
      </c>
      <c r="H50" s="9">
        <v>0</v>
      </c>
      <c r="I50" s="10" t="str">
        <f>"EURAB6E"&amp;A50&amp;"_Quote"</f>
        <v>EURAB6E21Y_Quote</v>
      </c>
      <c r="J50" s="11" t="str">
        <f>_xll.qlSwapRateHelper2(,I50,2,A50,calendar,D50,E50,F50,$G$27,H50,B50,BaseCurve,,,,trigger)</f>
        <v>obj_00621#0005</v>
      </c>
      <c r="K50" s="11" t="str">
        <f>_xll.qlSwapForwardHelper(,I50,2,A50,calendar,D50,E50,F50,$I$1,H50,B50,BaseCurve,,,,trigger)</f>
        <v>obj_00658#0001</v>
      </c>
      <c r="L50" s="16" t="b">
        <v>1</v>
      </c>
      <c r="M50" s="19">
        <v>10</v>
      </c>
      <c r="N50" s="19">
        <v>1</v>
      </c>
      <c r="P50" s="26" t="str">
        <v>obj_0064a#0001</v>
      </c>
      <c r="Q50" s="26" t="str">
        <f>_xll.qlForwardHelperQuoteName(P50,trigger)</f>
        <v>EURAB6E30Y_Quote</v>
      </c>
      <c r="R50" s="31">
        <f>_xll.qlForwardHelperQuoteValue(P50,trigger)</f>
        <v>1.5270000000000001E-2</v>
      </c>
      <c r="S50" s="61">
        <f>_xll.qlForwardHelperEarliestDate(P50,trigger)</f>
        <v>42279</v>
      </c>
      <c r="T50" s="61">
        <f>_xll.qlForwardHelperPillarDate(P50,trigger)</f>
        <v>53055</v>
      </c>
      <c r="U50" s="88">
        <f>_xll.qlYieldTSDiscount($Y$22,T50)</f>
        <v>0.65871998131941545</v>
      </c>
      <c r="V50" s="88" t="e">
        <v>#VALUE!</v>
      </c>
      <c r="X50" s="35" t="s">
        <v>115</v>
      </c>
      <c r="Y50" s="86" t="e">
        <f>MAX(_xll.ohPack($V$3:$V$72))</f>
        <v>#VALUE!</v>
      </c>
      <c r="AB50" s="39" t="s">
        <v>87</v>
      </c>
      <c r="AC50" s="40">
        <f>_xll.qlInterestRateIndexFixingDate($Y$21,AD50)</f>
        <v>42342</v>
      </c>
      <c r="AD50" s="40">
        <f>_xll.qlCalendarAdvance(calendar,$AD49,AB50,,,trigger)</f>
        <v>42346</v>
      </c>
      <c r="AE50" s="40">
        <f>_xll.qlInterestRateIndexMaturity($Y$21,AD50,)</f>
        <v>42529</v>
      </c>
      <c r="AF50" s="43" t="e">
        <f>_xll.qlTenorBasisValue(TenorBasis6M,AD50,_xll.ohTrigger(trigger,$Y$36))</f>
        <v>#NUM!</v>
      </c>
      <c r="AG50" s="90" t="e">
        <f>_xll.qlTenorBasisForwardRate(TenorBasis6M,AD50,_xll.ohTrigger(trigger,$Y$36))</f>
        <v>#NUM!</v>
      </c>
      <c r="AH50" s="90" t="e">
        <f>_xll.qlIndexFixing(TenorBasisIndex6M,$AC50,TRUE,_xll.ohTrigger(trigger,$Y$36))</f>
        <v>#NUM!</v>
      </c>
      <c r="AI50" s="43">
        <f>_xll.qlIndexFixing($Y$6,$AC50,TRUE,trigger)</f>
        <v>2.2547708489857249E-4</v>
      </c>
      <c r="AJ50" s="45" t="e">
        <f t="shared" si="0"/>
        <v>#NUM!</v>
      </c>
    </row>
    <row r="51" spans="1:36" x14ac:dyDescent="0.2">
      <c r="A51" s="7" t="s">
        <v>41</v>
      </c>
      <c r="B51" s="7" t="s">
        <v>13</v>
      </c>
      <c r="C51" s="64"/>
      <c r="D51" s="7" t="s">
        <v>16</v>
      </c>
      <c r="E51" s="7" t="s">
        <v>15</v>
      </c>
      <c r="F51" s="7" t="s">
        <v>17</v>
      </c>
      <c r="G51" s="7" t="str">
        <f t="shared" si="8"/>
        <v>Euribor6M</v>
      </c>
      <c r="H51" s="9">
        <v>0</v>
      </c>
      <c r="I51" s="10" t="str">
        <f>"EURAB6E"&amp;A51&amp;"_Quote"</f>
        <v>EURAB6E22Y_Quote</v>
      </c>
      <c r="J51" s="11" t="str">
        <f>_xll.qlSwapRateHelper2(,I51,2,A51,calendar,D51,E51,F51,$G$27,H51,B51,BaseCurve,,,,trigger)</f>
        <v>obj_0062c#0005</v>
      </c>
      <c r="K51" s="11" t="str">
        <f>_xll.qlSwapForwardHelper(,I51,2,A51,calendar,D51,E51,F51,$I$1,H51,B51,BaseCurve,,,,trigger)</f>
        <v>obj_0064c#0001</v>
      </c>
      <c r="L51" s="16" t="b">
        <v>1</v>
      </c>
      <c r="M51" s="19">
        <v>10</v>
      </c>
      <c r="N51" s="19">
        <v>1</v>
      </c>
      <c r="P51" s="26" t="str">
        <v>obj_0066a#0001</v>
      </c>
      <c r="Q51" s="26" t="str">
        <f>_xll.qlForwardHelperQuoteName(P51,trigger)</f>
        <v>EURAB6E35Y_Quote</v>
      </c>
      <c r="R51" s="31">
        <f>_xll.qlForwardHelperQuoteValue(P51,trigger)</f>
        <v>1.533E-2</v>
      </c>
      <c r="S51" s="61">
        <f>_xll.qlForwardHelperEarliestDate(P51,trigger)</f>
        <v>42279</v>
      </c>
      <c r="T51" s="61">
        <f>_xll.qlForwardHelperPillarDate(P51,trigger)</f>
        <v>54882</v>
      </c>
      <c r="U51" s="88">
        <f>_xll.qlYieldTSDiscount($Y$22,T51)</f>
        <v>0.60987813234195631</v>
      </c>
      <c r="V51" s="88" t="e">
        <v>#VALUE!</v>
      </c>
      <c r="X51" s="35" t="s">
        <v>116</v>
      </c>
      <c r="Y51" s="84" t="e">
        <f>INDEX(_xll.ohPack($T$3:$V$72),MATCH($Y$50,_xll.ohPack($V$3:$V$72),0))</f>
        <v>#VALUE!</v>
      </c>
      <c r="AB51" s="39" t="s">
        <v>87</v>
      </c>
      <c r="AC51" s="40">
        <f>_xll.qlInterestRateIndexFixingDate($Y$21,AD51)</f>
        <v>42345</v>
      </c>
      <c r="AD51" s="40">
        <f>_xll.qlCalendarAdvance(calendar,$AD50,AB51,,,trigger)</f>
        <v>42347</v>
      </c>
      <c r="AE51" s="40">
        <f>_xll.qlInterestRateIndexMaturity($Y$21,AD51,)</f>
        <v>42530</v>
      </c>
      <c r="AF51" s="43" t="e">
        <f>_xll.qlTenorBasisValue(TenorBasis6M,AD51,_xll.ohTrigger(trigger,$Y$36))</f>
        <v>#NUM!</v>
      </c>
      <c r="AG51" s="90" t="e">
        <f>_xll.qlTenorBasisForwardRate(TenorBasis6M,AD51,_xll.ohTrigger(trigger,$Y$36))</f>
        <v>#NUM!</v>
      </c>
      <c r="AH51" s="90" t="e">
        <f>_xll.qlIndexFixing(TenorBasisIndex6M,$AC51,TRUE,_xll.ohTrigger(trigger,$Y$36))</f>
        <v>#NUM!</v>
      </c>
      <c r="AI51" s="43">
        <f>_xll.qlIndexFixing($Y$6,$AC51,TRUE,trigger)</f>
        <v>2.2489078108912819E-4</v>
      </c>
      <c r="AJ51" s="45" t="e">
        <f t="shared" si="0"/>
        <v>#NUM!</v>
      </c>
    </row>
    <row r="52" spans="1:36" x14ac:dyDescent="0.2">
      <c r="A52" s="7" t="s">
        <v>42</v>
      </c>
      <c r="B52" s="7" t="s">
        <v>13</v>
      </c>
      <c r="C52" s="64"/>
      <c r="D52" s="7" t="s">
        <v>16</v>
      </c>
      <c r="E52" s="7" t="s">
        <v>15</v>
      </c>
      <c r="F52" s="7" t="s">
        <v>17</v>
      </c>
      <c r="G52" s="7" t="str">
        <f t="shared" si="8"/>
        <v>Euribor6M</v>
      </c>
      <c r="H52" s="9">
        <v>0</v>
      </c>
      <c r="I52" s="10" t="str">
        <f>"EURAB6E"&amp;A52&amp;"_Quote"</f>
        <v>EURAB6E23Y_Quote</v>
      </c>
      <c r="J52" s="11" t="str">
        <f>_xll.qlSwapRateHelper2(,I52,2,A52,calendar,D52,E52,F52,$G$27,H52,B52,BaseCurve,,,,trigger)</f>
        <v>obj_0060e#0006</v>
      </c>
      <c r="K52" s="11" t="str">
        <f>_xll.qlSwapForwardHelper(,I52,2,A52,calendar,D52,E52,F52,$I$1,H52,B52,BaseCurve,,,,trigger)</f>
        <v>obj_00652#0001</v>
      </c>
      <c r="L52" s="16" t="b">
        <v>1</v>
      </c>
      <c r="M52" s="19">
        <v>10</v>
      </c>
      <c r="N52" s="19">
        <v>1</v>
      </c>
      <c r="P52" s="26" t="str">
        <v>obj_00661#0001</v>
      </c>
      <c r="Q52" s="26" t="str">
        <f>_xll.qlForwardHelperQuoteName(P52,trigger)</f>
        <v>EURAB6E40Y_Quote</v>
      </c>
      <c r="R52" s="31">
        <f>_xll.qlForwardHelperQuoteValue(P52,trigger)</f>
        <v>1.5300000000000001E-2</v>
      </c>
      <c r="S52" s="61">
        <f>_xll.qlForwardHelperEarliestDate(P52,trigger)</f>
        <v>42279</v>
      </c>
      <c r="T52" s="61">
        <f>_xll.qlForwardHelperPillarDate(P52,trigger)</f>
        <v>56709</v>
      </c>
      <c r="U52" s="88">
        <f>_xll.qlYieldTSDiscount($Y$22,T52)</f>
        <v>0.5665485432644809</v>
      </c>
      <c r="V52" s="88" t="e">
        <v>#VALUE!</v>
      </c>
      <c r="X52" s="35" t="s">
        <v>117</v>
      </c>
      <c r="Y52" s="86" t="e">
        <f>MIN(_xll.ohPack($V$3:$V$72))</f>
        <v>#VALUE!</v>
      </c>
      <c r="AB52" s="39" t="s">
        <v>87</v>
      </c>
      <c r="AC52" s="40">
        <f>_xll.qlInterestRateIndexFixingDate($Y$21,AD52)</f>
        <v>42346</v>
      </c>
      <c r="AD52" s="40">
        <f>_xll.qlCalendarAdvance(calendar,$AD51,AB52,,,trigger)</f>
        <v>42348</v>
      </c>
      <c r="AE52" s="40">
        <f>_xll.qlInterestRateIndexMaturity($Y$21,AD52,)</f>
        <v>42531</v>
      </c>
      <c r="AF52" s="43" t="e">
        <f>_xll.qlTenorBasisValue(TenorBasis6M,AD52,_xll.ohTrigger(trigger,$Y$36))</f>
        <v>#NUM!</v>
      </c>
      <c r="AG52" s="90" t="e">
        <f>_xll.qlTenorBasisForwardRate(TenorBasis6M,AD52,_xll.ohTrigger(trigger,$Y$36))</f>
        <v>#NUM!</v>
      </c>
      <c r="AH52" s="90" t="e">
        <f>_xll.qlIndexFixing(TenorBasisIndex6M,$AC52,TRUE,_xll.ohTrigger(trigger,$Y$36))</f>
        <v>#NUM!</v>
      </c>
      <c r="AI52" s="43">
        <f>_xll.qlIndexFixing($Y$6,$AC52,TRUE,trigger)</f>
        <v>2.2434788657929152E-4</v>
      </c>
      <c r="AJ52" s="45" t="e">
        <f t="shared" si="0"/>
        <v>#NUM!</v>
      </c>
    </row>
    <row r="53" spans="1:36" x14ac:dyDescent="0.2">
      <c r="A53" s="7" t="s">
        <v>43</v>
      </c>
      <c r="B53" s="7" t="s">
        <v>13</v>
      </c>
      <c r="C53" s="64"/>
      <c r="D53" s="7" t="s">
        <v>16</v>
      </c>
      <c r="E53" s="7" t="s">
        <v>15</v>
      </c>
      <c r="F53" s="7" t="s">
        <v>17</v>
      </c>
      <c r="G53" s="7" t="str">
        <f t="shared" si="8"/>
        <v>Euribor6M</v>
      </c>
      <c r="H53" s="9">
        <v>0</v>
      </c>
      <c r="I53" s="10" t="str">
        <f>"EURAB6E"&amp;A53&amp;"_Quote"</f>
        <v>EURAB6E24Y_Quote</v>
      </c>
      <c r="J53" s="11" t="str">
        <f>_xll.qlSwapRateHelper2(,I53,2,A53,calendar,D53,E53,F53,$G$27,H53,B53,BaseCurve,,,,trigger)</f>
        <v>obj_005ff#0006</v>
      </c>
      <c r="K53" s="11" t="str">
        <f>_xll.qlSwapForwardHelper(,I53,2,A53,calendar,D53,E53,F53,$I$1,H53,B53,BaseCurve,,,,trigger)</f>
        <v>obj_00663#0001</v>
      </c>
      <c r="L53" s="16" t="b">
        <v>1</v>
      </c>
      <c r="M53" s="19">
        <v>10</v>
      </c>
      <c r="N53" s="19">
        <v>1</v>
      </c>
      <c r="P53" s="26" t="str">
        <v>obj_00655#0001</v>
      </c>
      <c r="Q53" s="26" t="str">
        <f>_xll.qlForwardHelperQuoteName(P53,trigger)</f>
        <v>EURAB6E50Y_Quote</v>
      </c>
      <c r="R53" s="31">
        <f>_xll.qlForwardHelperQuoteValue(P53,trigger)</f>
        <v>1.4839999999999999E-2</v>
      </c>
      <c r="S53" s="61">
        <f>_xll.qlForwardHelperEarliestDate(P53,trigger)</f>
        <v>42279</v>
      </c>
      <c r="T53" s="61">
        <f>_xll.qlForwardHelperPillarDate(P53,trigger)</f>
        <v>60359</v>
      </c>
      <c r="U53" s="88">
        <f>_xll.qlYieldTSDiscount($Y$22,T53)</f>
        <v>0.50297255360114579</v>
      </c>
      <c r="V53" s="88" t="e">
        <v>#VALUE!</v>
      </c>
      <c r="X53" s="35" t="s">
        <v>118</v>
      </c>
      <c r="Y53" s="84" t="e">
        <f>INDEX(_xll.ohPack($T$3:$V$72),MATCH($Y$52,_xll.ohPack($V$3:$V$72),0))</f>
        <v>#VALUE!</v>
      </c>
      <c r="AB53" s="39" t="s">
        <v>87</v>
      </c>
      <c r="AC53" s="40">
        <f>_xll.qlInterestRateIndexFixingDate($Y$21,AD53)</f>
        <v>42347</v>
      </c>
      <c r="AD53" s="40">
        <f>_xll.qlCalendarAdvance(calendar,$AD52,AB53,,,trigger)</f>
        <v>42349</v>
      </c>
      <c r="AE53" s="40">
        <f>_xll.qlInterestRateIndexMaturity($Y$21,AD53,)</f>
        <v>42534</v>
      </c>
      <c r="AF53" s="43" t="e">
        <f>_xll.qlTenorBasisValue(TenorBasis6M,AD53,_xll.ohTrigger(trigger,$Y$36))</f>
        <v>#NUM!</v>
      </c>
      <c r="AG53" s="90" t="e">
        <f>_xll.qlTenorBasisForwardRate(TenorBasis6M,AD53,_xll.ohTrigger(trigger,$Y$36))</f>
        <v>#NUM!</v>
      </c>
      <c r="AH53" s="90" t="e">
        <f>_xll.qlIndexFixing(TenorBasisIndex6M,$AC53,TRUE,_xll.ohTrigger(trigger,$Y$36))</f>
        <v>#NUM!</v>
      </c>
      <c r="AI53" s="43">
        <f>_xll.qlIndexFixing($Y$6,$AC53,TRUE,trigger)</f>
        <v>2.2384673178061607E-4</v>
      </c>
      <c r="AJ53" s="45" t="e">
        <f t="shared" si="0"/>
        <v>#NUM!</v>
      </c>
    </row>
    <row r="54" spans="1:36" x14ac:dyDescent="0.2">
      <c r="A54" s="7" t="s">
        <v>44</v>
      </c>
      <c r="B54" s="7" t="s">
        <v>13</v>
      </c>
      <c r="C54" s="64"/>
      <c r="D54" s="7" t="s">
        <v>16</v>
      </c>
      <c r="E54" s="7" t="s">
        <v>15</v>
      </c>
      <c r="F54" s="7" t="s">
        <v>17</v>
      </c>
      <c r="G54" s="7" t="str">
        <f t="shared" si="8"/>
        <v>Euribor6M</v>
      </c>
      <c r="H54" s="9">
        <v>0</v>
      </c>
      <c r="I54" s="10" t="str">
        <f>"EURAB6E"&amp;A54&amp;"_Quote"</f>
        <v>EURAB6E25Y_Quote</v>
      </c>
      <c r="J54" s="11" t="str">
        <f>_xll.qlSwapRateHelper2(,I54,2,A54,calendar,D54,E54,F54,$G$27,H54,B54,BaseCurve,,,,trigger)</f>
        <v>obj_0060b#0006</v>
      </c>
      <c r="K54" s="11" t="str">
        <f>_xll.qlSwapForwardHelper(,I54,2,A54,calendar,D54,E54,F54,$I$1,H54,B54,BaseCurve,,,,trigger)</f>
        <v>obj_00657#0001</v>
      </c>
      <c r="L54" s="16" t="b">
        <v>1</v>
      </c>
      <c r="M54" s="19">
        <v>10</v>
      </c>
      <c r="N54" s="19">
        <v>1</v>
      </c>
      <c r="P54" s="26" t="str">
        <v>obj_00649#0001</v>
      </c>
      <c r="Q54" s="26" t="str">
        <f>_xll.qlForwardHelperQuoteName(P54,trigger)</f>
        <v>EURAB6E60Y_Quote</v>
      </c>
      <c r="R54" s="31">
        <f>_xll.qlForwardHelperQuoteValue(P54,trigger)</f>
        <v>1.4689999999999998E-2</v>
      </c>
      <c r="S54" s="61">
        <f>_xll.qlForwardHelperEarliestDate(P54,trigger)</f>
        <v>42279</v>
      </c>
      <c r="T54" s="61">
        <f>_xll.qlForwardHelperPillarDate(P54,trigger)</f>
        <v>64011</v>
      </c>
      <c r="U54" s="88">
        <f>_xll.qlYieldTSDiscount($Y$22,T54)</f>
        <v>0.44119474680238485</v>
      </c>
      <c r="V54" s="88" t="e">
        <v>#VALUE!</v>
      </c>
      <c r="AB54" s="39" t="s">
        <v>87</v>
      </c>
      <c r="AC54" s="40">
        <f>_xll.qlInterestRateIndexFixingDate($Y$21,AD54)</f>
        <v>42348</v>
      </c>
      <c r="AD54" s="40">
        <f>_xll.qlCalendarAdvance(calendar,$AD53,AB54,,,trigger)</f>
        <v>42352</v>
      </c>
      <c r="AE54" s="40">
        <f>_xll.qlInterestRateIndexMaturity($Y$21,AD54,)</f>
        <v>42535</v>
      </c>
      <c r="AF54" s="43" t="e">
        <f>_xll.qlTenorBasisValue(TenorBasis6M,AD54,_xll.ohTrigger(trigger,$Y$36))</f>
        <v>#NUM!</v>
      </c>
      <c r="AG54" s="90" t="e">
        <f>_xll.qlTenorBasisForwardRate(TenorBasis6M,AD54,_xll.ohTrigger(trigger,$Y$36))</f>
        <v>#NUM!</v>
      </c>
      <c r="AH54" s="90" t="e">
        <f>_xll.qlIndexFixing(TenorBasisIndex6M,$AC54,TRUE,_xll.ohTrigger(trigger,$Y$36))</f>
        <v>#NUM!</v>
      </c>
      <c r="AI54" s="43">
        <f>_xll.qlIndexFixing($Y$6,$AC54,TRUE,trigger)</f>
        <v>2.2257700976709242E-4</v>
      </c>
      <c r="AJ54" s="45" t="e">
        <f t="shared" si="0"/>
        <v>#NUM!</v>
      </c>
    </row>
    <row r="55" spans="1:36" x14ac:dyDescent="0.2">
      <c r="A55" s="7" t="s">
        <v>45</v>
      </c>
      <c r="B55" s="7" t="s">
        <v>13</v>
      </c>
      <c r="C55" s="64"/>
      <c r="D55" s="7" t="s">
        <v>16</v>
      </c>
      <c r="E55" s="7" t="s">
        <v>15</v>
      </c>
      <c r="F55" s="7" t="s">
        <v>17</v>
      </c>
      <c r="G55" s="7" t="str">
        <f t="shared" si="8"/>
        <v>Euribor6M</v>
      </c>
      <c r="H55" s="9">
        <v>0</v>
      </c>
      <c r="I55" s="10" t="str">
        <f>"EURAB6E"&amp;A55&amp;"_Quote"</f>
        <v>EURAB6E26Y_Quote</v>
      </c>
      <c r="J55" s="11" t="str">
        <f>_xll.qlSwapRateHelper2(,I55,2,A55,calendar,D55,E55,F55,$G$27,H55,B55,BaseCurve,,,,trigger)</f>
        <v>obj_00624#0005</v>
      </c>
      <c r="K55" s="11" t="str">
        <f>_xll.qlSwapForwardHelper(,I55,2,A55,calendar,D55,E55,F55,$I$1,H55,B55,BaseCurve,,,,trigger)</f>
        <v>obj_0064b#0001</v>
      </c>
      <c r="L55" s="16" t="b">
        <v>1</v>
      </c>
      <c r="M55" s="19">
        <v>10</v>
      </c>
      <c r="N55" s="19">
        <v>1</v>
      </c>
      <c r="P55" s="26" t="e">
        <v>#N/A</v>
      </c>
      <c r="Q55" s="26" t="e">
        <f>_xll.qlForwardHelperQuoteName(P55,trigger)</f>
        <v>#VALUE!</v>
      </c>
      <c r="R55" s="31" t="e">
        <f>_xll.qlForwardHelperQuoteValue(P55,trigger)</f>
        <v>#VALUE!</v>
      </c>
      <c r="S55" s="61" t="e">
        <f>_xll.qlForwardHelperEarliestDate(P55,trigger)</f>
        <v>#VALUE!</v>
      </c>
      <c r="T55" s="61" t="e">
        <f>_xll.qlForwardHelperPillarDate(P55,trigger)</f>
        <v>#VALUE!</v>
      </c>
      <c r="U55" s="88" t="e">
        <f>_xll.qlYieldTSDiscount($Y$22,T55)</f>
        <v>#NUM!</v>
      </c>
      <c r="V55" s="88" t="e">
        <v>#VALUE!</v>
      </c>
      <c r="AB55" s="39" t="s">
        <v>87</v>
      </c>
      <c r="AC55" s="40">
        <f>_xll.qlInterestRateIndexFixingDate($Y$21,AD55)</f>
        <v>42349</v>
      </c>
      <c r="AD55" s="40">
        <f>_xll.qlCalendarAdvance(calendar,$AD54,AB55,,,trigger)</f>
        <v>42353</v>
      </c>
      <c r="AE55" s="40">
        <f>_xll.qlInterestRateIndexMaturity($Y$21,AD55,)</f>
        <v>42536</v>
      </c>
      <c r="AF55" s="43" t="e">
        <f>_xll.qlTenorBasisValue(TenorBasis6M,AD55,_xll.ohTrigger(trigger,$Y$36))</f>
        <v>#NUM!</v>
      </c>
      <c r="AG55" s="90" t="e">
        <f>_xll.qlTenorBasisForwardRate(TenorBasis6M,AD55,_xll.ohTrigger(trigger,$Y$36))</f>
        <v>#NUM!</v>
      </c>
      <c r="AH55" s="90" t="e">
        <f>_xll.qlIndexFixing(TenorBasisIndex6M,$AC55,TRUE,_xll.ohTrigger(trigger,$Y$36))</f>
        <v>#NUM!</v>
      </c>
      <c r="AI55" s="43">
        <f>_xll.qlIndexFixing($Y$6,$AC55,TRUE,trigger)</f>
        <v>2.2222611792859726E-4</v>
      </c>
      <c r="AJ55" s="45" t="e">
        <f t="shared" si="0"/>
        <v>#NUM!</v>
      </c>
    </row>
    <row r="56" spans="1:36" x14ac:dyDescent="0.2">
      <c r="A56" s="7" t="s">
        <v>46</v>
      </c>
      <c r="B56" s="7" t="s">
        <v>13</v>
      </c>
      <c r="C56" s="64"/>
      <c r="D56" s="7" t="s">
        <v>16</v>
      </c>
      <c r="E56" s="7" t="s">
        <v>15</v>
      </c>
      <c r="F56" s="7" t="s">
        <v>17</v>
      </c>
      <c r="G56" s="7" t="str">
        <f t="shared" si="8"/>
        <v>Euribor6M</v>
      </c>
      <c r="H56" s="9">
        <v>0</v>
      </c>
      <c r="I56" s="10" t="str">
        <f>"EURAB6E"&amp;A56&amp;"_Quote"</f>
        <v>EURAB6E27Y_Quote</v>
      </c>
      <c r="J56" s="11" t="str">
        <f>_xll.qlSwapRateHelper2(,I56,2,A56,calendar,D56,E56,F56,$G$27,H56,B56,BaseCurve,,,,trigger)</f>
        <v>obj_00627#0005</v>
      </c>
      <c r="K56" s="11" t="str">
        <f>_xll.qlSwapForwardHelper(,I56,2,A56,calendar,D56,E56,F56,$I$1,H56,B56,BaseCurve,,,,trigger)</f>
        <v>obj_0065e#0001</v>
      </c>
      <c r="L56" s="16" t="b">
        <v>1</v>
      </c>
      <c r="M56" s="19">
        <v>10</v>
      </c>
      <c r="N56" s="19">
        <v>1</v>
      </c>
      <c r="P56" s="26" t="e">
        <v>#N/A</v>
      </c>
      <c r="Q56" s="26" t="e">
        <f>_xll.qlForwardHelperQuoteName(P56,trigger)</f>
        <v>#VALUE!</v>
      </c>
      <c r="R56" s="31" t="e">
        <f>_xll.qlForwardHelperQuoteValue(P56,trigger)</f>
        <v>#VALUE!</v>
      </c>
      <c r="S56" s="61" t="e">
        <f>_xll.qlForwardHelperEarliestDate(P56,trigger)</f>
        <v>#VALUE!</v>
      </c>
      <c r="T56" s="61" t="e">
        <f>_xll.qlForwardHelperPillarDate(P56,trigger)</f>
        <v>#VALUE!</v>
      </c>
      <c r="U56" s="88" t="e">
        <f>_xll.qlYieldTSDiscount($Y$22,T56)</f>
        <v>#NUM!</v>
      </c>
      <c r="V56" s="88" t="e">
        <v>#VALUE!</v>
      </c>
      <c r="AB56" s="39" t="s">
        <v>87</v>
      </c>
      <c r="AC56" s="40">
        <f>_xll.qlInterestRateIndexFixingDate($Y$21,AD56)</f>
        <v>42352</v>
      </c>
      <c r="AD56" s="40">
        <f>_xll.qlCalendarAdvance(calendar,$AD55,AB56,,,trigger)</f>
        <v>42354</v>
      </c>
      <c r="AE56" s="40">
        <f>_xll.qlInterestRateIndexMaturity($Y$21,AD56,)</f>
        <v>42537</v>
      </c>
      <c r="AF56" s="43" t="e">
        <f>_xll.qlTenorBasisValue(TenorBasis6M,AD56,_xll.ohTrigger(trigger,$Y$36))</f>
        <v>#NUM!</v>
      </c>
      <c r="AG56" s="90" t="e">
        <f>_xll.qlTenorBasisForwardRate(TenorBasis6M,AD56,_xll.ohTrigger(trigger,$Y$36))</f>
        <v>#NUM!</v>
      </c>
      <c r="AH56" s="90" t="e">
        <f>_xll.qlIndexFixing(TenorBasisIndex6M,$AC56,TRUE,_xll.ohTrigger(trigger,$Y$36))</f>
        <v>#NUM!</v>
      </c>
      <c r="AI56" s="43">
        <f>_xll.qlIndexFixing($Y$6,$AC56,TRUE,trigger)</f>
        <v>2.2190861785903107E-4</v>
      </c>
      <c r="AJ56" s="45" t="e">
        <f t="shared" si="0"/>
        <v>#NUM!</v>
      </c>
    </row>
    <row r="57" spans="1:36" x14ac:dyDescent="0.2">
      <c r="A57" s="7" t="s">
        <v>47</v>
      </c>
      <c r="B57" s="7" t="s">
        <v>13</v>
      </c>
      <c r="C57" s="64"/>
      <c r="D57" s="7" t="s">
        <v>16</v>
      </c>
      <c r="E57" s="7" t="s">
        <v>15</v>
      </c>
      <c r="F57" s="7" t="s">
        <v>17</v>
      </c>
      <c r="G57" s="7" t="str">
        <f t="shared" si="8"/>
        <v>Euribor6M</v>
      </c>
      <c r="H57" s="9">
        <v>0</v>
      </c>
      <c r="I57" s="10" t="str">
        <f>"EURAB6E"&amp;A57&amp;"_Quote"</f>
        <v>EURAB6E28Y_Quote</v>
      </c>
      <c r="J57" s="11" t="str">
        <f>_xll.qlSwapRateHelper2(,I57,2,A57,calendar,D57,E57,F57,$G$27,H57,B57,BaseCurve,,,,trigger)</f>
        <v>obj_00606#0006</v>
      </c>
      <c r="K57" s="11" t="str">
        <f>_xll.qlSwapForwardHelper(,I57,2,A57,calendar,D57,E57,F57,$I$1,H57,B57,BaseCurve,,,,trigger)</f>
        <v>obj_00662#0001</v>
      </c>
      <c r="L57" s="16" t="b">
        <v>1</v>
      </c>
      <c r="M57" s="19">
        <v>10</v>
      </c>
      <c r="N57" s="19">
        <v>1</v>
      </c>
      <c r="P57" s="26" t="e">
        <v>#N/A</v>
      </c>
      <c r="Q57" s="26" t="e">
        <f>_xll.qlForwardHelperQuoteName(P57,trigger)</f>
        <v>#VALUE!</v>
      </c>
      <c r="R57" s="31" t="e">
        <f>_xll.qlForwardHelperQuoteValue(P57,trigger)</f>
        <v>#VALUE!</v>
      </c>
      <c r="S57" s="61" t="e">
        <f>_xll.qlForwardHelperEarliestDate(P57,trigger)</f>
        <v>#VALUE!</v>
      </c>
      <c r="T57" s="61" t="e">
        <f>_xll.qlForwardHelperPillarDate(P57,trigger)</f>
        <v>#VALUE!</v>
      </c>
      <c r="U57" s="88" t="e">
        <f>_xll.qlYieldTSDiscount($Y$22,T57)</f>
        <v>#NUM!</v>
      </c>
      <c r="V57" s="88" t="e">
        <v>#VALUE!</v>
      </c>
      <c r="AB57" s="39" t="s">
        <v>87</v>
      </c>
      <c r="AC57" s="40">
        <f>_xll.qlInterestRateIndexFixingDate($Y$21,AD57)</f>
        <v>42353</v>
      </c>
      <c r="AD57" s="40">
        <f>_xll.qlCalendarAdvance(calendar,$AD56,AB57,,,trigger)</f>
        <v>42355</v>
      </c>
      <c r="AE57" s="40">
        <f>_xll.qlInterestRateIndexMaturity($Y$21,AD57,)</f>
        <v>42538</v>
      </c>
      <c r="AF57" s="43" t="e">
        <f>_xll.qlTenorBasisValue(TenorBasis6M,AD57,_xll.ohTrigger(trigger,$Y$36))</f>
        <v>#NUM!</v>
      </c>
      <c r="AG57" s="90" t="e">
        <f>_xll.qlTenorBasisForwardRate(TenorBasis6M,AD57,_xll.ohTrigger(trigger,$Y$36))</f>
        <v>#NUM!</v>
      </c>
      <c r="AH57" s="90" t="e">
        <f>_xll.qlIndexFixing(TenorBasisIndex6M,$AC57,TRUE,_xll.ohTrigger(trigger,$Y$36))</f>
        <v>#NUM!</v>
      </c>
      <c r="AI57" s="43">
        <f>_xll.qlIndexFixing($Y$6,$AC57,TRUE,trigger)</f>
        <v>2.216228399699474E-4</v>
      </c>
      <c r="AJ57" s="45" t="e">
        <f t="shared" si="0"/>
        <v>#NUM!</v>
      </c>
    </row>
    <row r="58" spans="1:36" x14ac:dyDescent="0.2">
      <c r="A58" s="7" t="s">
        <v>48</v>
      </c>
      <c r="B58" s="7" t="s">
        <v>13</v>
      </c>
      <c r="C58" s="64"/>
      <c r="D58" s="7" t="s">
        <v>16</v>
      </c>
      <c r="E58" s="7" t="s">
        <v>15</v>
      </c>
      <c r="F58" s="7" t="s">
        <v>17</v>
      </c>
      <c r="G58" s="7" t="str">
        <f t="shared" si="8"/>
        <v>Euribor6M</v>
      </c>
      <c r="H58" s="9">
        <v>0</v>
      </c>
      <c r="I58" s="10" t="str">
        <f>"EURAB6E"&amp;A58&amp;"_Quote"</f>
        <v>EURAB6E29Y_Quote</v>
      </c>
      <c r="J58" s="11" t="str">
        <f>_xll.qlSwapRateHelper2(,I58,2,A58,calendar,D58,E58,F58,$G$27,H58,B58,BaseCurve,,,,trigger)</f>
        <v>obj_005fc#0006</v>
      </c>
      <c r="K58" s="11" t="str">
        <f>_xll.qlSwapForwardHelper(,I58,2,A58,calendar,D58,E58,F58,$I$1,H58,B58,BaseCurve,,,,trigger)</f>
        <v>obj_00656#0001</v>
      </c>
      <c r="L58" s="16" t="b">
        <v>1</v>
      </c>
      <c r="M58" s="19">
        <v>10</v>
      </c>
      <c r="N58" s="19">
        <v>1</v>
      </c>
      <c r="P58" s="26" t="e">
        <v>#N/A</v>
      </c>
      <c r="Q58" s="26" t="e">
        <f>_xll.qlForwardHelperQuoteName(P58,trigger)</f>
        <v>#VALUE!</v>
      </c>
      <c r="R58" s="31" t="e">
        <f>_xll.qlForwardHelperQuoteValue(P58,trigger)</f>
        <v>#VALUE!</v>
      </c>
      <c r="S58" s="61" t="e">
        <f>_xll.qlForwardHelperEarliestDate(P58,trigger)</f>
        <v>#VALUE!</v>
      </c>
      <c r="T58" s="61" t="e">
        <f>_xll.qlForwardHelperPillarDate(P58,trigger)</f>
        <v>#VALUE!</v>
      </c>
      <c r="U58" s="88" t="e">
        <f>_xll.qlYieldTSDiscount($Y$22,T58)</f>
        <v>#NUM!</v>
      </c>
      <c r="V58" s="88" t="e">
        <v>#VALUE!</v>
      </c>
      <c r="AB58" s="39" t="s">
        <v>87</v>
      </c>
      <c r="AC58" s="40">
        <f>_xll.qlInterestRateIndexFixingDate($Y$21,AD58)</f>
        <v>42354</v>
      </c>
      <c r="AD58" s="40">
        <f>_xll.qlCalendarAdvance(calendar,$AD57,AB58,,,trigger)</f>
        <v>42356</v>
      </c>
      <c r="AE58" s="40">
        <f>_xll.qlInterestRateIndexMaturity($Y$21,AD58,)</f>
        <v>42541</v>
      </c>
      <c r="AF58" s="43" t="e">
        <f>_xll.qlTenorBasisValue(TenorBasis6M,AD58,_xll.ohTrigger(trigger,$Y$36))</f>
        <v>#NUM!</v>
      </c>
      <c r="AG58" s="90" t="e">
        <f>_xll.qlTenorBasisForwardRate(TenorBasis6M,AD58,_xll.ohTrigger(trigger,$Y$36))</f>
        <v>#NUM!</v>
      </c>
      <c r="AH58" s="90" t="e">
        <f>_xll.qlIndexFixing(TenorBasisIndex6M,$AC58,TRUE,_xll.ohTrigger(trigger,$Y$36))</f>
        <v>#NUM!</v>
      </c>
      <c r="AI58" s="43">
        <f>_xll.qlIndexFixing($Y$6,$AC58,TRUE,trigger)</f>
        <v>2.2136711467289979E-4</v>
      </c>
      <c r="AJ58" s="45" t="e">
        <f t="shared" si="0"/>
        <v>#NUM!</v>
      </c>
    </row>
    <row r="59" spans="1:36" x14ac:dyDescent="0.2">
      <c r="A59" s="7" t="s">
        <v>49</v>
      </c>
      <c r="B59" s="7" t="s">
        <v>13</v>
      </c>
      <c r="C59" s="64"/>
      <c r="D59" s="7" t="s">
        <v>16</v>
      </c>
      <c r="E59" s="7" t="s">
        <v>15</v>
      </c>
      <c r="F59" s="7" t="s">
        <v>17</v>
      </c>
      <c r="G59" s="7" t="str">
        <f t="shared" si="8"/>
        <v>Euribor6M</v>
      </c>
      <c r="H59" s="9">
        <v>0</v>
      </c>
      <c r="I59" s="10" t="str">
        <f>"EURAB6E"&amp;A59&amp;"_Quote"</f>
        <v>EURAB6E30Y_Quote</v>
      </c>
      <c r="J59" s="11" t="str">
        <f>_xll.qlSwapRateHelper2(,I59,2,A59,calendar,D59,E59,F59,$G$27,H59,B59,BaseCurve,,,,trigger)</f>
        <v>obj_00616#0005</v>
      </c>
      <c r="K59" s="11" t="str">
        <f>_xll.qlSwapForwardHelper(,I59,2,A59,calendar,D59,E59,F59,$I$1,H59,B59,BaseCurve,,,,trigger)</f>
        <v>obj_0064a#0001</v>
      </c>
      <c r="L59" s="16" t="b">
        <v>1</v>
      </c>
      <c r="M59" s="19">
        <v>10</v>
      </c>
      <c r="N59" s="19">
        <v>1</v>
      </c>
      <c r="P59" s="26" t="e">
        <v>#N/A</v>
      </c>
      <c r="Q59" s="26" t="e">
        <f>_xll.qlForwardHelperQuoteName(P59,trigger)</f>
        <v>#VALUE!</v>
      </c>
      <c r="R59" s="31" t="e">
        <f>_xll.qlForwardHelperQuoteValue(P59,trigger)</f>
        <v>#VALUE!</v>
      </c>
      <c r="S59" s="61" t="e">
        <f>_xll.qlForwardHelperEarliestDate(P59,trigger)</f>
        <v>#VALUE!</v>
      </c>
      <c r="T59" s="61" t="e">
        <f>_xll.qlForwardHelperPillarDate(P59,trigger)</f>
        <v>#VALUE!</v>
      </c>
      <c r="U59" s="88" t="e">
        <f>_xll.qlYieldTSDiscount($Y$22,T59)</f>
        <v>#NUM!</v>
      </c>
      <c r="V59" s="88" t="e">
        <v>#VALUE!</v>
      </c>
      <c r="AB59" s="39" t="s">
        <v>87</v>
      </c>
      <c r="AC59" s="40">
        <f>_xll.qlInterestRateIndexFixingDate($Y$21,AD59)</f>
        <v>42355</v>
      </c>
      <c r="AD59" s="40">
        <f>_xll.qlCalendarAdvance(calendar,$AD58,AB59,,,trigger)</f>
        <v>42359</v>
      </c>
      <c r="AE59" s="40">
        <f>_xll.qlInterestRateIndexMaturity($Y$21,AD59,)</f>
        <v>42542</v>
      </c>
      <c r="AF59" s="43" t="e">
        <f>_xll.qlTenorBasisValue(TenorBasis6M,AD59,_xll.ohTrigger(trigger,$Y$36))</f>
        <v>#NUM!</v>
      </c>
      <c r="AG59" s="90" t="e">
        <f>_xll.qlTenorBasisForwardRate(TenorBasis6M,AD59,_xll.ohTrigger(trigger,$Y$36))</f>
        <v>#NUM!</v>
      </c>
      <c r="AH59" s="90" t="e">
        <f>_xll.qlIndexFixing(TenorBasisIndex6M,$AC59,TRUE,_xll.ohTrigger(trigger,$Y$36))</f>
        <v>#NUM!</v>
      </c>
      <c r="AI59" s="43">
        <f>_xll.qlIndexFixing($Y$6,$AC59,TRUE,trigger)</f>
        <v>2.2076355844950885E-4</v>
      </c>
      <c r="AJ59" s="45" t="e">
        <f t="shared" si="0"/>
        <v>#NUM!</v>
      </c>
    </row>
    <row r="60" spans="1:36" x14ac:dyDescent="0.2">
      <c r="A60" s="7" t="s">
        <v>50</v>
      </c>
      <c r="B60" s="7" t="s">
        <v>13</v>
      </c>
      <c r="C60" s="64"/>
      <c r="D60" s="7" t="s">
        <v>16</v>
      </c>
      <c r="E60" s="7" t="s">
        <v>15</v>
      </c>
      <c r="F60" s="7" t="s">
        <v>17</v>
      </c>
      <c r="G60" s="7" t="str">
        <f t="shared" si="8"/>
        <v>Euribor6M</v>
      </c>
      <c r="H60" s="9">
        <v>0</v>
      </c>
      <c r="I60" s="10" t="str">
        <f>"EURAB6E"&amp;A60&amp;"_Quote"</f>
        <v>EURAB6E35Y_Quote</v>
      </c>
      <c r="J60" s="11" t="str">
        <f>_xll.qlSwapRateHelper2(,I60,2,A60,calendar,D60,E60,F60,$G$27,H60,B60,BaseCurve,,,,trigger)</f>
        <v>obj_00608#0006</v>
      </c>
      <c r="K60" s="11" t="str">
        <f>_xll.qlSwapForwardHelper(,I60,2,A60,calendar,D60,E60,F60,$I$1,H60,B60,BaseCurve,,,,trigger)</f>
        <v>obj_0066a#0001</v>
      </c>
      <c r="L60" s="16" t="b">
        <v>1</v>
      </c>
      <c r="M60" s="19">
        <v>10</v>
      </c>
      <c r="N60" s="19">
        <v>1</v>
      </c>
      <c r="P60" s="26" t="e">
        <v>#N/A</v>
      </c>
      <c r="Q60" s="26" t="e">
        <f>_xll.qlForwardHelperQuoteName(P60,trigger)</f>
        <v>#VALUE!</v>
      </c>
      <c r="R60" s="31" t="e">
        <f>_xll.qlForwardHelperQuoteValue(P60,trigger)</f>
        <v>#VALUE!</v>
      </c>
      <c r="S60" s="61" t="e">
        <f>_xll.qlForwardHelperEarliestDate(P60,trigger)</f>
        <v>#VALUE!</v>
      </c>
      <c r="T60" s="61" t="e">
        <f>_xll.qlForwardHelperPillarDate(P60,trigger)</f>
        <v>#VALUE!</v>
      </c>
      <c r="U60" s="88" t="e">
        <f>_xll.qlYieldTSDiscount($Y$22,T60)</f>
        <v>#NUM!</v>
      </c>
      <c r="V60" s="88" t="e">
        <v>#VALUE!</v>
      </c>
      <c r="AB60" s="39" t="s">
        <v>87</v>
      </c>
      <c r="AC60" s="40">
        <f>_xll.qlInterestRateIndexFixingDate($Y$21,AD60)</f>
        <v>42356</v>
      </c>
      <c r="AD60" s="40">
        <f>_xll.qlCalendarAdvance(calendar,$AD59,AB60,,,trigger)</f>
        <v>42360</v>
      </c>
      <c r="AE60" s="40">
        <f>_xll.qlInterestRateIndexMaturity($Y$21,AD60,)</f>
        <v>42543</v>
      </c>
      <c r="AF60" s="43" t="e">
        <f>_xll.qlTenorBasisValue(TenorBasis6M,AD60,_xll.ohTrigger(trigger,$Y$36))</f>
        <v>#NUM!</v>
      </c>
      <c r="AG60" s="90" t="e">
        <f>_xll.qlTenorBasisForwardRate(TenorBasis6M,AD60,_xll.ohTrigger(trigger,$Y$36))</f>
        <v>#NUM!</v>
      </c>
      <c r="AH60" s="90" t="e">
        <f>_xll.qlIndexFixing(TenorBasisIndex6M,$AC60,TRUE,_xll.ohTrigger(trigger,$Y$36))</f>
        <v>#NUM!</v>
      </c>
      <c r="AI60" s="43">
        <f>_xll.qlIndexFixing($Y$6,$AC60,TRUE,trigger)</f>
        <v>2.2061134763614102E-4</v>
      </c>
      <c r="AJ60" s="45" t="e">
        <f t="shared" si="0"/>
        <v>#NUM!</v>
      </c>
    </row>
    <row r="61" spans="1:36" x14ac:dyDescent="0.2">
      <c r="A61" s="7" t="s">
        <v>51</v>
      </c>
      <c r="B61" s="7" t="s">
        <v>13</v>
      </c>
      <c r="C61" s="64"/>
      <c r="D61" s="7" t="s">
        <v>16</v>
      </c>
      <c r="E61" s="7" t="s">
        <v>15</v>
      </c>
      <c r="F61" s="7" t="s">
        <v>17</v>
      </c>
      <c r="G61" s="7" t="str">
        <f t="shared" si="8"/>
        <v>Euribor6M</v>
      </c>
      <c r="H61" s="9">
        <v>0</v>
      </c>
      <c r="I61" s="10" t="str">
        <f>"EURAB6E"&amp;A61&amp;"_Quote"</f>
        <v>EURAB6E40Y_Quote</v>
      </c>
      <c r="J61" s="11" t="str">
        <f>_xll.qlSwapRateHelper2(,I61,2,A61,calendar,D61,E61,F61,$G$27,H61,B61,BaseCurve,,,,trigger)</f>
        <v>obj_005fe#0006</v>
      </c>
      <c r="K61" s="11" t="str">
        <f>_xll.qlSwapForwardHelper(,I61,2,A61,calendar,D61,E61,F61,$I$1,H61,B61,BaseCurve,,,,trigger)</f>
        <v>obj_00661#0001</v>
      </c>
      <c r="L61" s="16" t="b">
        <v>1</v>
      </c>
      <c r="M61" s="19">
        <v>10</v>
      </c>
      <c r="N61" s="19">
        <v>1</v>
      </c>
      <c r="P61" s="26" t="e">
        <v>#N/A</v>
      </c>
      <c r="Q61" s="26" t="e">
        <f>_xll.qlForwardHelperQuoteName(P61,trigger)</f>
        <v>#VALUE!</v>
      </c>
      <c r="R61" s="31" t="e">
        <f>_xll.qlForwardHelperQuoteValue(P61,trigger)</f>
        <v>#VALUE!</v>
      </c>
      <c r="S61" s="61" t="e">
        <f>_xll.qlForwardHelperEarliestDate(P61,trigger)</f>
        <v>#VALUE!</v>
      </c>
      <c r="T61" s="61" t="e">
        <f>_xll.qlForwardHelperPillarDate(P61,trigger)</f>
        <v>#VALUE!</v>
      </c>
      <c r="U61" s="88" t="e">
        <f>_xll.qlYieldTSDiscount($Y$22,T61)</f>
        <v>#NUM!</v>
      </c>
      <c r="V61" s="88" t="e">
        <v>#VALUE!</v>
      </c>
      <c r="AB61" s="39" t="s">
        <v>87</v>
      </c>
      <c r="AC61" s="40">
        <f>_xll.qlInterestRateIndexFixingDate($Y$21,AD61)</f>
        <v>42359</v>
      </c>
      <c r="AD61" s="40">
        <f>_xll.qlCalendarAdvance(calendar,$AD60,AB61,,,trigger)</f>
        <v>42361</v>
      </c>
      <c r="AE61" s="40">
        <f>_xll.qlInterestRateIndexMaturity($Y$21,AD61,)</f>
        <v>42544</v>
      </c>
      <c r="AF61" s="43" t="e">
        <f>_xll.qlTenorBasisValue(TenorBasis6M,AD61,_xll.ohTrigger(trigger,$Y$36))</f>
        <v>#NUM!</v>
      </c>
      <c r="AG61" s="90" t="e">
        <f>_xll.qlTenorBasisForwardRate(TenorBasis6M,AD61,_xll.ohTrigger(trigger,$Y$36))</f>
        <v>#NUM!</v>
      </c>
      <c r="AH61" s="90" t="e">
        <f>_xll.qlIndexFixing(TenorBasisIndex6M,$AC61,TRUE,_xll.ohTrigger(trigger,$Y$36))</f>
        <v>#NUM!</v>
      </c>
      <c r="AI61" s="43">
        <f>_xll.qlIndexFixing($Y$6,$AC61,TRUE,trigger)</f>
        <v>2.2048084147257701E-4</v>
      </c>
      <c r="AJ61" s="45" t="e">
        <f t="shared" si="0"/>
        <v>#NUM!</v>
      </c>
    </row>
    <row r="62" spans="1:36" x14ac:dyDescent="0.2">
      <c r="A62" s="7" t="s">
        <v>52</v>
      </c>
      <c r="B62" s="7" t="s">
        <v>13</v>
      </c>
      <c r="C62" s="64"/>
      <c r="D62" s="7" t="s">
        <v>16</v>
      </c>
      <c r="E62" s="7" t="s">
        <v>15</v>
      </c>
      <c r="F62" s="7" t="s">
        <v>17</v>
      </c>
      <c r="G62" s="7" t="str">
        <f t="shared" si="8"/>
        <v>Euribor6M</v>
      </c>
      <c r="H62" s="9">
        <v>0</v>
      </c>
      <c r="I62" s="10" t="str">
        <f>"EURAB6E"&amp;A62&amp;"_Quote"</f>
        <v>EURAB6E50Y_Quote</v>
      </c>
      <c r="J62" s="11" t="str">
        <f>_xll.qlSwapRateHelper2(,I62,2,A62,calendar,D62,E62,F62,$G$27,H62,B62,BaseCurve,,,,trigger)</f>
        <v>obj_00620#0005</v>
      </c>
      <c r="K62" s="11" t="str">
        <f>_xll.qlSwapForwardHelper(,I62,2,A62,calendar,D62,E62,F62,$I$1,H62,B62,BaseCurve,,,,trigger)</f>
        <v>obj_00655#0001</v>
      </c>
      <c r="L62" s="16" t="b">
        <v>1</v>
      </c>
      <c r="M62" s="19">
        <v>10</v>
      </c>
      <c r="N62" s="19">
        <v>1</v>
      </c>
      <c r="P62" s="26" t="e">
        <v>#N/A</v>
      </c>
      <c r="Q62" s="26" t="e">
        <f>_xll.qlForwardHelperQuoteName(P62,trigger)</f>
        <v>#VALUE!</v>
      </c>
      <c r="R62" s="31" t="e">
        <f>_xll.qlForwardHelperQuoteValue(P62,trigger)</f>
        <v>#VALUE!</v>
      </c>
      <c r="S62" s="61" t="e">
        <f>_xll.qlForwardHelperEarliestDate(P62,trigger)</f>
        <v>#VALUE!</v>
      </c>
      <c r="T62" s="61" t="e">
        <f>_xll.qlForwardHelperPillarDate(P62,trigger)</f>
        <v>#VALUE!</v>
      </c>
      <c r="U62" s="88" t="e">
        <f>_xll.qlYieldTSDiscount($Y$22,T62)</f>
        <v>#NUM!</v>
      </c>
      <c r="V62" s="88" t="e">
        <v>#VALUE!</v>
      </c>
      <c r="AB62" s="39" t="s">
        <v>87</v>
      </c>
      <c r="AC62" s="40">
        <f>_xll.qlInterestRateIndexFixingDate($Y$21,AD62)</f>
        <v>42360</v>
      </c>
      <c r="AD62" s="40">
        <f>_xll.qlCalendarAdvance(calendar,$AD61,AB62,,,trigger)</f>
        <v>42362</v>
      </c>
      <c r="AE62" s="40">
        <f>_xll.qlInterestRateIndexMaturity($Y$21,AD62,)</f>
        <v>42545</v>
      </c>
      <c r="AF62" s="43" t="e">
        <f>_xll.qlTenorBasisValue(TenorBasis6M,AD62,_xll.ohTrigger(trigger,$Y$36))</f>
        <v>#NUM!</v>
      </c>
      <c r="AG62" s="90" t="e">
        <f>_xll.qlTenorBasisForwardRate(TenorBasis6M,AD62,_xll.ohTrigger(trigger,$Y$36))</f>
        <v>#NUM!</v>
      </c>
      <c r="AH62" s="90" t="e">
        <f>_xll.qlIndexFixing(TenorBasisIndex6M,$AC62,TRUE,_xll.ohTrigger(trigger,$Y$36))</f>
        <v>#NUM!</v>
      </c>
      <c r="AI62" s="43">
        <f>_xll.qlIndexFixing($Y$6,$AC62,TRUE,trigger)</f>
        <v>2.2037037037037037E-4</v>
      </c>
      <c r="AJ62" s="45" t="e">
        <f t="shared" si="0"/>
        <v>#NUM!</v>
      </c>
    </row>
    <row r="63" spans="1:36" x14ac:dyDescent="0.2">
      <c r="A63" s="8" t="s">
        <v>53</v>
      </c>
      <c r="B63" s="8" t="s">
        <v>13</v>
      </c>
      <c r="C63" s="64"/>
      <c r="D63" s="8" t="s">
        <v>16</v>
      </c>
      <c r="E63" s="8" t="s">
        <v>15</v>
      </c>
      <c r="F63" s="8" t="s">
        <v>17</v>
      </c>
      <c r="G63" s="7" t="str">
        <f t="shared" si="8"/>
        <v>Euribor6M</v>
      </c>
      <c r="H63" s="12">
        <v>0</v>
      </c>
      <c r="I63" s="13" t="str">
        <f>"EURAB6E"&amp;A63&amp;"_Quote"</f>
        <v>EURAB6E60Y_Quote</v>
      </c>
      <c r="J63" s="14" t="str">
        <f>_xll.qlSwapRateHelper2(,I63,2,A63,calendar,D63,E63,F63,$G$27,H63,B63,BaseCurve,,,,trigger)</f>
        <v>obj_0060c#0006</v>
      </c>
      <c r="K63" s="14" t="str">
        <f>_xll.qlSwapForwardHelper(,I63,2,A63,calendar,D63,E63,F63,$I$1,H63,B63,BaseCurve,,,,trigger)</f>
        <v>obj_00649#0001</v>
      </c>
      <c r="L63" s="17" t="b">
        <v>1</v>
      </c>
      <c r="M63" s="20">
        <v>10</v>
      </c>
      <c r="N63" s="20">
        <v>1</v>
      </c>
      <c r="P63" s="26" t="e">
        <v>#N/A</v>
      </c>
      <c r="Q63" s="26" t="e">
        <f>_xll.qlForwardHelperQuoteName(P63,trigger)</f>
        <v>#VALUE!</v>
      </c>
      <c r="R63" s="31" t="e">
        <f>_xll.qlForwardHelperQuoteValue(P63,trigger)</f>
        <v>#VALUE!</v>
      </c>
      <c r="S63" s="61" t="e">
        <f>_xll.qlForwardHelperEarliestDate(P63,trigger)</f>
        <v>#VALUE!</v>
      </c>
      <c r="T63" s="61" t="e">
        <f>_xll.qlForwardHelperPillarDate(P63,trigger)</f>
        <v>#VALUE!</v>
      </c>
      <c r="U63" s="88" t="e">
        <f>_xll.qlYieldTSDiscount($Y$22,T63)</f>
        <v>#NUM!</v>
      </c>
      <c r="V63" s="88" t="e">
        <v>#VALUE!</v>
      </c>
      <c r="AB63" s="39" t="s">
        <v>87</v>
      </c>
      <c r="AC63" s="40">
        <f>_xll.qlInterestRateIndexFixingDate($Y$21,AD63)</f>
        <v>42361</v>
      </c>
      <c r="AD63" s="40">
        <f>_xll.qlCalendarAdvance(calendar,$AD62,AB63,,,trigger)</f>
        <v>42366</v>
      </c>
      <c r="AE63" s="40">
        <f>_xll.qlInterestRateIndexMaturity($Y$21,AD63,)</f>
        <v>42549</v>
      </c>
      <c r="AF63" s="43" t="e">
        <f>_xll.qlTenorBasisValue(TenorBasis6M,AD63,_xll.ohTrigger(trigger,$Y$36))</f>
        <v>#NUM!</v>
      </c>
      <c r="AG63" s="90" t="e">
        <f>_xll.qlTenorBasisForwardRate(TenorBasis6M,AD63,_xll.ohTrigger(trigger,$Y$36))</f>
        <v>#NUM!</v>
      </c>
      <c r="AH63" s="90" t="e">
        <f>_xll.qlIndexFixing(TenorBasisIndex6M,$AC63,TRUE,_xll.ohTrigger(trigger,$Y$36))</f>
        <v>#NUM!</v>
      </c>
      <c r="AI63" s="43">
        <f>_xll.qlIndexFixing($Y$6,$AC63,TRUE,trigger)</f>
        <v>2.2009544480618859E-4</v>
      </c>
      <c r="AJ63" s="45" t="e">
        <f t="shared" si="0"/>
        <v>#NUM!</v>
      </c>
    </row>
    <row r="64" spans="1:36" x14ac:dyDescent="0.2">
      <c r="A64" s="7" t="s">
        <v>49</v>
      </c>
      <c r="B64" s="7" t="s">
        <v>34</v>
      </c>
      <c r="C64" s="63"/>
      <c r="D64" s="7" t="s">
        <v>16</v>
      </c>
      <c r="E64" s="7" t="s">
        <v>15</v>
      </c>
      <c r="F64" s="7" t="s">
        <v>17</v>
      </c>
      <c r="G64" s="2" t="str">
        <f t="shared" si="8"/>
        <v>Euribor6M</v>
      </c>
      <c r="H64" s="9">
        <v>0</v>
      </c>
      <c r="I64" s="10" t="str">
        <f>"EUR"&amp;LEFT(A64,2)&amp;"F"&amp;B64&amp;"_Quote"</f>
        <v>EUR30F15Y_Quote</v>
      </c>
      <c r="J64" s="11" t="str">
        <f>_xll.qlSwapRateHelper2(,I64,2,A64,calendar,D64,E64,F64,$G$27,H64,B64,BaseCurve,,,,trigger)</f>
        <v>obj_005f5#0006</v>
      </c>
      <c r="K64" s="11" t="e">
        <f>_xll.qlSwapRateHelper2(,J64,2,B64,calendar,E64,F64,G64,$G$27,I64,C64,BaseCurve,,,,trigger)</f>
        <v>#NUM!</v>
      </c>
      <c r="L64" s="16" t="b">
        <v>0</v>
      </c>
      <c r="M64" s="19">
        <v>10</v>
      </c>
      <c r="N64" s="19">
        <v>1</v>
      </c>
      <c r="P64" s="26" t="e">
        <v>#N/A</v>
      </c>
      <c r="Q64" s="26" t="e">
        <f>_xll.qlForwardHelperQuoteName(P64,trigger)</f>
        <v>#VALUE!</v>
      </c>
      <c r="R64" s="31" t="e">
        <f>_xll.qlForwardHelperQuoteValue(P64,trigger)</f>
        <v>#VALUE!</v>
      </c>
      <c r="S64" s="61" t="e">
        <f>_xll.qlForwardHelperEarliestDate(P64,trigger)</f>
        <v>#VALUE!</v>
      </c>
      <c r="T64" s="61" t="e">
        <f>_xll.qlForwardHelperPillarDate(P64,trigger)</f>
        <v>#VALUE!</v>
      </c>
      <c r="U64" s="88" t="e">
        <f>_xll.qlYieldTSDiscount($Y$22,T64)</f>
        <v>#NUM!</v>
      </c>
      <c r="V64" s="88" t="e">
        <v>#VALUE!</v>
      </c>
      <c r="AB64" s="39" t="s">
        <v>87</v>
      </c>
      <c r="AC64" s="40">
        <f>_xll.qlInterestRateIndexFixingDate($Y$21,AD64)</f>
        <v>42362</v>
      </c>
      <c r="AD64" s="40">
        <f>_xll.qlCalendarAdvance(calendar,$AD63,AB64,,,trigger)</f>
        <v>42367</v>
      </c>
      <c r="AE64" s="40">
        <f>_xll.qlInterestRateIndexMaturity($Y$21,AD64,)</f>
        <v>42550</v>
      </c>
      <c r="AF64" s="43" t="e">
        <f>_xll.qlTenorBasisValue(TenorBasis6M,AD64,_xll.ohTrigger(trigger,$Y$36))</f>
        <v>#NUM!</v>
      </c>
      <c r="AG64" s="90" t="e">
        <f>_xll.qlTenorBasisForwardRate(TenorBasis6M,AD64,_xll.ohTrigger(trigger,$Y$36))</f>
        <v>#NUM!</v>
      </c>
      <c r="AH64" s="90" t="e">
        <f>_xll.qlIndexFixing(TenorBasisIndex6M,$AC64,TRUE,_xll.ohTrigger(trigger,$Y$36))</f>
        <v>#NUM!</v>
      </c>
      <c r="AI64" s="43">
        <f>_xll.qlIndexFixing($Y$6,$AC64,TRUE,trigger)</f>
        <v>2.2006010518407212E-4</v>
      </c>
      <c r="AJ64" s="45" t="e">
        <f t="shared" si="0"/>
        <v>#NUM!</v>
      </c>
    </row>
    <row r="65" spans="1:36" x14ac:dyDescent="0.2">
      <c r="A65" s="8" t="s">
        <v>49</v>
      </c>
      <c r="B65" s="8" t="s">
        <v>44</v>
      </c>
      <c r="C65" s="65"/>
      <c r="D65" s="8" t="s">
        <v>16</v>
      </c>
      <c r="E65" s="8" t="s">
        <v>15</v>
      </c>
      <c r="F65" s="8" t="s">
        <v>17</v>
      </c>
      <c r="G65" s="8" t="str">
        <f t="shared" si="8"/>
        <v>Euribor6M</v>
      </c>
      <c r="H65" s="12">
        <v>0</v>
      </c>
      <c r="I65" s="13" t="str">
        <f>"EUR"&amp;LEFT(A65,2)&amp;"F"&amp;B65&amp;"_Quote"</f>
        <v>EUR30F25Y_Quote</v>
      </c>
      <c r="J65" s="14" t="str">
        <f>_xll.qlSwapRateHelper2(,I65,2,A65,calendar,D65,E65,F65,$G$27,H65,B65,BaseCurve,,,,trigger)</f>
        <v>obj_005e7#0006</v>
      </c>
      <c r="K65" s="14" t="e">
        <f>_xll.qlSwapRateHelper2(,J65,2,B65,calendar,E65,F65,G65,$G$27,I65,C65,BaseCurve,,,,trigger)</f>
        <v>#NUM!</v>
      </c>
      <c r="L65" s="17" t="b">
        <v>0</v>
      </c>
      <c r="M65" s="20">
        <v>10</v>
      </c>
      <c r="N65" s="20">
        <v>1</v>
      </c>
      <c r="P65" s="26" t="e">
        <v>#N/A</v>
      </c>
      <c r="Q65" s="26" t="e">
        <f>_xll.qlForwardHelperQuoteName(P65,trigger)</f>
        <v>#VALUE!</v>
      </c>
      <c r="R65" s="31" t="e">
        <f>_xll.qlForwardHelperQuoteValue(P65,trigger)</f>
        <v>#VALUE!</v>
      </c>
      <c r="S65" s="61" t="e">
        <f>_xll.qlForwardHelperEarliestDate(P65,trigger)</f>
        <v>#VALUE!</v>
      </c>
      <c r="T65" s="61" t="e">
        <f>_xll.qlForwardHelperPillarDate(P65,trigger)</f>
        <v>#VALUE!</v>
      </c>
      <c r="U65" s="88" t="e">
        <f>_xll.qlYieldTSDiscount($Y$22,T65)</f>
        <v>#NUM!</v>
      </c>
      <c r="V65" s="88" t="e">
        <v>#VALUE!</v>
      </c>
      <c r="AB65" s="39" t="s">
        <v>87</v>
      </c>
      <c r="AC65" s="40">
        <f>_xll.qlInterestRateIndexFixingDate($Y$21,AD65)</f>
        <v>42366</v>
      </c>
      <c r="AD65" s="40">
        <f>_xll.qlCalendarAdvance(calendar,$AD64,AB65,,,trigger)</f>
        <v>42368</v>
      </c>
      <c r="AE65" s="40">
        <f>_xll.qlInterestRateIndexMaturity($Y$21,AD65,)</f>
        <v>42551</v>
      </c>
      <c r="AF65" s="43" t="e">
        <f>_xll.qlTenorBasisValue(TenorBasis6M,AD65,_xll.ohTrigger(trigger,$Y$36))</f>
        <v>#NUM!</v>
      </c>
      <c r="AG65" s="90" t="e">
        <f>_xll.qlTenorBasisForwardRate(TenorBasis6M,AD65,_xll.ohTrigger(trigger,$Y$36))</f>
        <v>#NUM!</v>
      </c>
      <c r="AH65" s="90" t="e">
        <f>_xll.qlIndexFixing(TenorBasisIndex6M,$AC65,TRUE,_xll.ohTrigger(trigger,$Y$36))</f>
        <v>#NUM!</v>
      </c>
      <c r="AI65" s="43">
        <f>_xll.qlIndexFixing($Y$6,$AC65,TRUE,trigger)</f>
        <v>2.200347830926343E-4</v>
      </c>
      <c r="AJ65" s="45" t="e">
        <f t="shared" si="0"/>
        <v>#NUM!</v>
      </c>
    </row>
    <row r="66" spans="1:36" x14ac:dyDescent="0.2">
      <c r="P66" s="26" t="e">
        <v>#N/A</v>
      </c>
      <c r="Q66" s="26" t="e">
        <f>_xll.qlForwardHelperQuoteName(P66,trigger)</f>
        <v>#VALUE!</v>
      </c>
      <c r="R66" s="31" t="e">
        <f>_xll.qlForwardHelperQuoteValue(P66,trigger)</f>
        <v>#VALUE!</v>
      </c>
      <c r="S66" s="61" t="e">
        <f>_xll.qlForwardHelperEarliestDate(P66,trigger)</f>
        <v>#VALUE!</v>
      </c>
      <c r="T66" s="61" t="e">
        <f>_xll.qlForwardHelperPillarDate(P66,trigger)</f>
        <v>#VALUE!</v>
      </c>
      <c r="U66" s="88" t="e">
        <f>_xll.qlYieldTSDiscount($Y$22,T66)</f>
        <v>#NUM!</v>
      </c>
      <c r="V66" s="88" t="e">
        <v>#VALUE!</v>
      </c>
      <c r="AB66" s="39" t="s">
        <v>87</v>
      </c>
      <c r="AC66" s="40">
        <f>_xll.qlInterestRateIndexFixingDate($Y$21,AD66)</f>
        <v>42367</v>
      </c>
      <c r="AD66" s="40">
        <f>_xll.qlCalendarAdvance(calendar,$AD65,AB66,,,trigger)</f>
        <v>42369</v>
      </c>
      <c r="AE66" s="40">
        <f>_xll.qlInterestRateIndexMaturity($Y$21,AD66,)</f>
        <v>42551</v>
      </c>
      <c r="AF66" s="43" t="e">
        <f>_xll.qlTenorBasisValue(TenorBasis6M,AD66,_xll.ohTrigger(trigger,$Y$36))</f>
        <v>#NUM!</v>
      </c>
      <c r="AG66" s="90" t="e">
        <f>_xll.qlTenorBasisForwardRate(TenorBasis6M,AD66,_xll.ohTrigger(trigger,$Y$36))</f>
        <v>#NUM!</v>
      </c>
      <c r="AH66" s="90" t="e">
        <f>_xll.qlIndexFixing(TenorBasisIndex6M,$AC66,TRUE,_xll.ohTrigger(trigger,$Y$36))</f>
        <v>#NUM!</v>
      </c>
      <c r="AI66" s="43">
        <f>_xll.qlIndexFixing($Y$6,$AC66,TRUE,trigger)</f>
        <v>2.2001780894342877E-4</v>
      </c>
      <c r="AJ66" s="45" t="e">
        <f t="shared" si="0"/>
        <v>#NUM!</v>
      </c>
    </row>
    <row r="67" spans="1:36" x14ac:dyDescent="0.2">
      <c r="P67" s="26" t="e">
        <v>#N/A</v>
      </c>
      <c r="Q67" s="26" t="e">
        <f>_xll.qlForwardHelperQuoteName(P67,trigger)</f>
        <v>#VALUE!</v>
      </c>
      <c r="R67" s="31" t="e">
        <f>_xll.qlForwardHelperQuoteValue(P67,trigger)</f>
        <v>#VALUE!</v>
      </c>
      <c r="S67" s="61" t="e">
        <f>_xll.qlForwardHelperEarliestDate(P67,trigger)</f>
        <v>#VALUE!</v>
      </c>
      <c r="T67" s="61" t="e">
        <f>_xll.qlForwardHelperPillarDate(P67,trigger)</f>
        <v>#VALUE!</v>
      </c>
      <c r="U67" s="88" t="e">
        <f>_xll.qlYieldTSDiscount($Y$22,T67)</f>
        <v>#NUM!</v>
      </c>
      <c r="V67" s="88" t="e">
        <v>#VALUE!</v>
      </c>
      <c r="AB67" s="39" t="s">
        <v>87</v>
      </c>
      <c r="AC67" s="40">
        <f>_xll.qlInterestRateIndexFixingDate($Y$21,AD67)</f>
        <v>42368</v>
      </c>
      <c r="AD67" s="40">
        <f>_xll.qlCalendarAdvance(calendar,$AD66,AB67,,,trigger)</f>
        <v>42373</v>
      </c>
      <c r="AE67" s="40">
        <f>_xll.qlInterestRateIndexMaturity($Y$21,AD67,)</f>
        <v>42555</v>
      </c>
      <c r="AF67" s="43" t="e">
        <f>_xll.qlTenorBasisValue(TenorBasis6M,AD67,_xll.ohTrigger(trigger,$Y$36))</f>
        <v>#NUM!</v>
      </c>
      <c r="AG67" s="90" t="e">
        <f>_xll.qlTenorBasisForwardRate(TenorBasis6M,AD67,_xll.ohTrigger(trigger,$Y$36))</f>
        <v>#NUM!</v>
      </c>
      <c r="AH67" s="90" t="e">
        <f>_xll.qlIndexFixing(TenorBasisIndex6M,$AC67,TRUE,_xll.ohTrigger(trigger,$Y$36))</f>
        <v>#NUM!</v>
      </c>
      <c r="AI67" s="43">
        <f>_xll.qlIndexFixing($Y$6,$AC67,TRUE,trigger)</f>
        <v>2.1999999999999998E-4</v>
      </c>
      <c r="AJ67" s="45" t="e">
        <f t="shared" si="0"/>
        <v>#NUM!</v>
      </c>
    </row>
    <row r="68" spans="1:36" x14ac:dyDescent="0.2">
      <c r="P68" s="26" t="e">
        <v>#N/A</v>
      </c>
      <c r="Q68" s="26" t="e">
        <f>_xll.qlForwardHelperQuoteName(P68,trigger)</f>
        <v>#VALUE!</v>
      </c>
      <c r="R68" s="31" t="e">
        <f>_xll.qlForwardHelperQuoteValue(P68,trigger)</f>
        <v>#VALUE!</v>
      </c>
      <c r="S68" s="61" t="e">
        <f>_xll.qlForwardHelperEarliestDate(P68,trigger)</f>
        <v>#VALUE!</v>
      </c>
      <c r="T68" s="61" t="e">
        <f>_xll.qlForwardHelperPillarDate(P68,trigger)</f>
        <v>#VALUE!</v>
      </c>
      <c r="U68" s="88" t="e">
        <f>_xll.qlYieldTSDiscount($Y$22,T68)</f>
        <v>#NUM!</v>
      </c>
      <c r="V68" s="88" t="e">
        <v>#VALUE!</v>
      </c>
      <c r="AB68" s="39" t="s">
        <v>87</v>
      </c>
      <c r="AC68" s="40">
        <f>_xll.qlInterestRateIndexFixingDate($Y$21,AD68)</f>
        <v>42369</v>
      </c>
      <c r="AD68" s="40">
        <f>_xll.qlCalendarAdvance(calendar,$AD67,AB68,,,trigger)</f>
        <v>42374</v>
      </c>
      <c r="AE68" s="40">
        <f>_xll.qlInterestRateIndexMaturity($Y$21,AD68,)</f>
        <v>42556</v>
      </c>
      <c r="AF68" s="43" t="e">
        <f>_xll.qlTenorBasisValue(TenorBasis6M,AD68,_xll.ohTrigger(trigger,$Y$36))</f>
        <v>#NUM!</v>
      </c>
      <c r="AG68" s="90" t="e">
        <f>_xll.qlTenorBasisForwardRate(TenorBasis6M,AD68,_xll.ohTrigger(trigger,$Y$36))</f>
        <v>#NUM!</v>
      </c>
      <c r="AH68" s="90" t="e">
        <f>_xll.qlIndexFixing(TenorBasisIndex6M,$AC68,TRUE,_xll.ohTrigger(trigger,$Y$36))</f>
        <v>#NUM!</v>
      </c>
      <c r="AI68" s="43">
        <f>_xll.qlIndexFixing($Y$6,$AC68,TRUE,trigger)</f>
        <v>2.199995899790889E-4</v>
      </c>
      <c r="AJ68" s="45" t="e">
        <f t="shared" ref="AJ68:AJ131" si="11">(AH68-AI68)*10000</f>
        <v>#NUM!</v>
      </c>
    </row>
    <row r="69" spans="1:36" x14ac:dyDescent="0.2">
      <c r="P69" s="26" t="e">
        <v>#N/A</v>
      </c>
      <c r="Q69" s="26" t="e">
        <f>_xll.qlForwardHelperQuoteName(P69,trigger)</f>
        <v>#VALUE!</v>
      </c>
      <c r="R69" s="31" t="e">
        <f>_xll.qlForwardHelperQuoteValue(P69,trigger)</f>
        <v>#VALUE!</v>
      </c>
      <c r="S69" s="61" t="e">
        <f>_xll.qlForwardHelperEarliestDate(P69,trigger)</f>
        <v>#VALUE!</v>
      </c>
      <c r="T69" s="61" t="e">
        <f>_xll.qlForwardHelperPillarDate(P69,trigger)</f>
        <v>#VALUE!</v>
      </c>
      <c r="U69" s="88" t="e">
        <f>_xll.qlYieldTSDiscount($Y$22,T69)</f>
        <v>#NUM!</v>
      </c>
      <c r="V69" s="88" t="e">
        <v>#VALUE!</v>
      </c>
      <c r="AB69" s="39" t="s">
        <v>87</v>
      </c>
      <c r="AC69" s="40">
        <f>_xll.qlInterestRateIndexFixingDate($Y$21,AD69)</f>
        <v>42373</v>
      </c>
      <c r="AD69" s="40">
        <f>_xll.qlCalendarAdvance(calendar,$AD68,AB69,,,trigger)</f>
        <v>42375</v>
      </c>
      <c r="AE69" s="40">
        <f>_xll.qlInterestRateIndexMaturity($Y$21,AD69,)</f>
        <v>42557</v>
      </c>
      <c r="AF69" s="43" t="e">
        <f>_xll.qlTenorBasisValue(TenorBasis6M,AD69,_xll.ohTrigger(trigger,$Y$36))</f>
        <v>#NUM!</v>
      </c>
      <c r="AG69" s="90" t="e">
        <f>_xll.qlTenorBasisForwardRate(TenorBasis6M,AD69,_xll.ohTrigger(trigger,$Y$36))</f>
        <v>#NUM!</v>
      </c>
      <c r="AH69" s="90" t="e">
        <f>_xll.qlIndexFixing(TenorBasisIndex6M,$AC69,TRUE,_xll.ohTrigger(trigger,$Y$36))</f>
        <v>#NUM!</v>
      </c>
      <c r="AI69" s="43">
        <f>_xll.qlIndexFixing($Y$6,$AC69,TRUE,trigger)</f>
        <v>2.1999671983271145E-4</v>
      </c>
      <c r="AJ69" s="45" t="e">
        <f t="shared" si="11"/>
        <v>#NUM!</v>
      </c>
    </row>
    <row r="70" spans="1:36" x14ac:dyDescent="0.2">
      <c r="P70" s="26" t="e">
        <v>#N/A</v>
      </c>
      <c r="Q70" s="26" t="e">
        <f>_xll.qlForwardHelperQuoteName(P70,trigger)</f>
        <v>#VALUE!</v>
      </c>
      <c r="R70" s="31" t="e">
        <f>_xll.qlForwardHelperQuoteValue(P70,trigger)</f>
        <v>#VALUE!</v>
      </c>
      <c r="S70" s="61" t="e">
        <f>_xll.qlForwardHelperEarliestDate(P70,trigger)</f>
        <v>#VALUE!</v>
      </c>
      <c r="T70" s="61" t="e">
        <f>_xll.qlForwardHelperPillarDate(P70,trigger)</f>
        <v>#VALUE!</v>
      </c>
      <c r="U70" s="88" t="e">
        <f>_xll.qlYieldTSDiscount($Y$22,T70)</f>
        <v>#NUM!</v>
      </c>
      <c r="V70" s="88" t="e">
        <v>#VALUE!</v>
      </c>
      <c r="AB70" s="39" t="s">
        <v>87</v>
      </c>
      <c r="AC70" s="40">
        <f>_xll.qlInterestRateIndexFixingDate($Y$21,AD70)</f>
        <v>42374</v>
      </c>
      <c r="AD70" s="40">
        <f>_xll.qlCalendarAdvance(calendar,$AD69,AB70,,,trigger)</f>
        <v>42376</v>
      </c>
      <c r="AE70" s="40">
        <f>_xll.qlInterestRateIndexMaturity($Y$21,AD70,)</f>
        <v>42558</v>
      </c>
      <c r="AF70" s="43" t="e">
        <f>_xll.qlTenorBasisValue(TenorBasis6M,AD70,_xll.ohTrigger(trigger,$Y$36))</f>
        <v>#NUM!</v>
      </c>
      <c r="AG70" s="90" t="e">
        <f>_xll.qlTenorBasisForwardRate(TenorBasis6M,AD70,_xll.ohTrigger(trigger,$Y$36))</f>
        <v>#NUM!</v>
      </c>
      <c r="AH70" s="90" t="e">
        <f>_xll.qlIndexFixing(TenorBasisIndex6M,$AC70,TRUE,_xll.ohTrigger(trigger,$Y$36))</f>
        <v>#NUM!</v>
      </c>
      <c r="AI70" s="43">
        <f>_xll.qlIndexFixing($Y$6,$AC70,TRUE,trigger)</f>
        <v>2.1998892943540118E-4</v>
      </c>
      <c r="AJ70" s="45" t="e">
        <f t="shared" si="11"/>
        <v>#NUM!</v>
      </c>
    </row>
    <row r="71" spans="1:36" x14ac:dyDescent="0.2">
      <c r="P71" s="26" t="e">
        <v>#N/A</v>
      </c>
      <c r="Q71" s="26" t="e">
        <f>_xll.qlForwardHelperQuoteName(P71,trigger)</f>
        <v>#VALUE!</v>
      </c>
      <c r="R71" s="31" t="e">
        <f>_xll.qlForwardHelperQuoteValue(P71,trigger)</f>
        <v>#VALUE!</v>
      </c>
      <c r="S71" s="61" t="e">
        <f>_xll.qlForwardHelperEarliestDate(P71,trigger)</f>
        <v>#VALUE!</v>
      </c>
      <c r="T71" s="61" t="e">
        <f>_xll.qlForwardHelperPillarDate(P71,trigger)</f>
        <v>#VALUE!</v>
      </c>
      <c r="U71" s="88" t="e">
        <f>_xll.qlYieldTSDiscount($Y$22,T71)</f>
        <v>#NUM!</v>
      </c>
      <c r="V71" s="88" t="e">
        <v>#VALUE!</v>
      </c>
      <c r="AB71" s="39" t="s">
        <v>87</v>
      </c>
      <c r="AC71" s="40">
        <f>_xll.qlInterestRateIndexFixingDate($Y$21,AD71)</f>
        <v>42375</v>
      </c>
      <c r="AD71" s="40">
        <f>_xll.qlCalendarAdvance(calendar,$AD70,AB71,,,trigger)</f>
        <v>42377</v>
      </c>
      <c r="AE71" s="40">
        <f>_xll.qlInterestRateIndexMaturity($Y$21,AD71,)</f>
        <v>42559</v>
      </c>
      <c r="AF71" s="43" t="e">
        <f>_xll.qlTenorBasisValue(TenorBasis6M,AD71,_xll.ohTrigger(trigger,$Y$36))</f>
        <v>#NUM!</v>
      </c>
      <c r="AG71" s="90" t="e">
        <f>_xll.qlTenorBasisForwardRate(TenorBasis6M,AD71,_xll.ohTrigger(trigger,$Y$36))</f>
        <v>#NUM!</v>
      </c>
      <c r="AH71" s="90" t="e">
        <f>_xll.qlIndexFixing(TenorBasisIndex6M,$AC71,TRUE,_xll.ohTrigger(trigger,$Y$36))</f>
        <v>#NUM!</v>
      </c>
      <c r="AI71" s="43">
        <f>_xll.qlIndexFixing($Y$6,$AC71,TRUE,trigger)</f>
        <v>2.1997375866169173E-4</v>
      </c>
      <c r="AJ71" s="45" t="e">
        <f t="shared" si="11"/>
        <v>#NUM!</v>
      </c>
    </row>
    <row r="72" spans="1:36" x14ac:dyDescent="0.2">
      <c r="P72" s="28" t="e">
        <v>#N/A</v>
      </c>
      <c r="Q72" s="28" t="e">
        <f>_xll.qlForwardHelperQuoteName(P72,trigger)</f>
        <v>#VALUE!</v>
      </c>
      <c r="R72" s="32" t="e">
        <f>_xll.qlForwardHelperQuoteValue(P72,trigger)</f>
        <v>#VALUE!</v>
      </c>
      <c r="S72" s="62" t="e">
        <f>_xll.qlForwardHelperEarliestDate(P72,trigger)</f>
        <v>#VALUE!</v>
      </c>
      <c r="T72" s="62" t="e">
        <f>_xll.qlForwardHelperPillarDate(P72,trigger)</f>
        <v>#VALUE!</v>
      </c>
      <c r="U72" s="89" t="e">
        <f>_xll.qlYieldTSDiscount($Y$22,T72)</f>
        <v>#NUM!</v>
      </c>
      <c r="V72" s="89" t="e">
        <v>#VALUE!</v>
      </c>
      <c r="AB72" s="39" t="s">
        <v>87</v>
      </c>
      <c r="AC72" s="40">
        <f>_xll.qlInterestRateIndexFixingDate($Y$21,AD72)</f>
        <v>42376</v>
      </c>
      <c r="AD72" s="40">
        <f>_xll.qlCalendarAdvance(calendar,$AD71,AB72,,,trigger)</f>
        <v>42380</v>
      </c>
      <c r="AE72" s="40">
        <f>_xll.qlInterestRateIndexMaturity($Y$21,AD72,)</f>
        <v>42562</v>
      </c>
      <c r="AF72" s="43" t="e">
        <f>_xll.qlTenorBasisValue(TenorBasis6M,AD72,_xll.ohTrigger(trigger,$Y$36))</f>
        <v>#NUM!</v>
      </c>
      <c r="AG72" s="90" t="e">
        <f>_xll.qlTenorBasisForwardRate(TenorBasis6M,AD72,_xll.ohTrigger(trigger,$Y$36))</f>
        <v>#NUM!</v>
      </c>
      <c r="AH72" s="90" t="e">
        <f>_xll.qlIndexFixing(TenorBasisIndex6M,$AC72,TRUE,_xll.ohTrigger(trigger,$Y$36))</f>
        <v>#NUM!</v>
      </c>
      <c r="AI72" s="43">
        <f>_xll.qlIndexFixing($Y$6,$AC72,TRUE,trigger)</f>
        <v>2.1985936282750419E-4</v>
      </c>
      <c r="AJ72" s="45" t="e">
        <f t="shared" si="11"/>
        <v>#NUM!</v>
      </c>
    </row>
    <row r="73" spans="1:36" x14ac:dyDescent="0.2">
      <c r="AB73" s="39" t="s">
        <v>87</v>
      </c>
      <c r="AC73" s="40">
        <f>_xll.qlInterestRateIndexFixingDate($Y$21,AD73)</f>
        <v>42377</v>
      </c>
      <c r="AD73" s="40">
        <f>_xll.qlCalendarAdvance(calendar,$AD72,AB73,,,trigger)</f>
        <v>42381</v>
      </c>
      <c r="AE73" s="40">
        <f>_xll.qlInterestRateIndexMaturity($Y$21,AD73,)</f>
        <v>42563</v>
      </c>
      <c r="AF73" s="43" t="e">
        <f>_xll.qlTenorBasisValue(TenorBasis6M,AD73,_xll.ohTrigger(trigger,$Y$36))</f>
        <v>#NUM!</v>
      </c>
      <c r="AG73" s="90" t="e">
        <f>_xll.qlTenorBasisForwardRate(TenorBasis6M,AD73,_xll.ohTrigger(trigger,$Y$36))</f>
        <v>#NUM!</v>
      </c>
      <c r="AH73" s="90" t="e">
        <f>_xll.qlIndexFixing(TenorBasisIndex6M,$AC73,TRUE,_xll.ohTrigger(trigger,$Y$36))</f>
        <v>#NUM!</v>
      </c>
      <c r="AI73" s="43">
        <f>_xll.qlIndexFixing($Y$6,$AC73,TRUE,trigger)</f>
        <v>2.1979006929353395E-4</v>
      </c>
      <c r="AJ73" s="45" t="e">
        <f t="shared" si="11"/>
        <v>#NUM!</v>
      </c>
    </row>
    <row r="74" spans="1:36" x14ac:dyDescent="0.2">
      <c r="AB74" s="39" t="s">
        <v>87</v>
      </c>
      <c r="AC74" s="40">
        <f>_xll.qlInterestRateIndexFixingDate($Y$21,AD74)</f>
        <v>42380</v>
      </c>
      <c r="AD74" s="40">
        <f>_xll.qlCalendarAdvance(calendar,$AD73,AB74,,,trigger)</f>
        <v>42382</v>
      </c>
      <c r="AE74" s="40">
        <f>_xll.qlInterestRateIndexMaturity($Y$21,AD74,)</f>
        <v>42564</v>
      </c>
      <c r="AF74" s="43" t="e">
        <f>_xll.qlTenorBasisValue(TenorBasis6M,AD74,_xll.ohTrigger(trigger,$Y$36))</f>
        <v>#NUM!</v>
      </c>
      <c r="AG74" s="90" t="e">
        <f>_xll.qlTenorBasisForwardRate(TenorBasis6M,AD74,_xll.ohTrigger(trigger,$Y$36))</f>
        <v>#NUM!</v>
      </c>
      <c r="AH74" s="90" t="e">
        <f>_xll.qlIndexFixing(TenorBasisIndex6M,$AC74,TRUE,_xll.ohTrigger(trigger,$Y$36))</f>
        <v>#NUM!</v>
      </c>
      <c r="AI74" s="43">
        <f>_xll.qlIndexFixing($Y$6,$AC74,TRUE,trigger)</f>
        <v>2.1970109475583251E-4</v>
      </c>
      <c r="AJ74" s="45" t="e">
        <f t="shared" si="11"/>
        <v>#NUM!</v>
      </c>
    </row>
    <row r="75" spans="1:36" x14ac:dyDescent="0.2">
      <c r="AB75" s="39" t="s">
        <v>87</v>
      </c>
      <c r="AC75" s="40">
        <f>_xll.qlInterestRateIndexFixingDate($Y$21,AD75)</f>
        <v>42381</v>
      </c>
      <c r="AD75" s="40">
        <f>_xll.qlCalendarAdvance(calendar,$AD74,AB75,,,trigger)</f>
        <v>42383</v>
      </c>
      <c r="AE75" s="40">
        <f>_xll.qlInterestRateIndexMaturity($Y$21,AD75,)</f>
        <v>42565</v>
      </c>
      <c r="AF75" s="43" t="e">
        <f>_xll.qlTenorBasisValue(TenorBasis6M,AD75,_xll.ohTrigger(trigger,$Y$36))</f>
        <v>#NUM!</v>
      </c>
      <c r="AG75" s="90" t="e">
        <f>_xll.qlTenorBasisForwardRate(TenorBasis6M,AD75,_xll.ohTrigger(trigger,$Y$36))</f>
        <v>#NUM!</v>
      </c>
      <c r="AH75" s="90" t="e">
        <f>_xll.qlIndexFixing(TenorBasisIndex6M,$AC75,TRUE,_xll.ohTrigger(trigger,$Y$36))</f>
        <v>#NUM!</v>
      </c>
      <c r="AI75" s="43">
        <f>_xll.qlIndexFixing($Y$6,$AC75,TRUE,trigger)</f>
        <v>2.1958997908893351E-4</v>
      </c>
      <c r="AJ75" s="45" t="e">
        <f t="shared" si="11"/>
        <v>#NUM!</v>
      </c>
    </row>
    <row r="76" spans="1:36" x14ac:dyDescent="0.2">
      <c r="AB76" s="39" t="s">
        <v>87</v>
      </c>
      <c r="AC76" s="40">
        <f>_xll.qlInterestRateIndexFixingDate($Y$21,AD76)</f>
        <v>42382</v>
      </c>
      <c r="AD76" s="40">
        <f>_xll.qlCalendarAdvance(calendar,$AD75,AB76,,,trigger)</f>
        <v>42384</v>
      </c>
      <c r="AE76" s="40">
        <f>_xll.qlInterestRateIndexMaturity($Y$21,AD76,)</f>
        <v>42566</v>
      </c>
      <c r="AF76" s="43" t="e">
        <f>_xll.qlTenorBasisValue(TenorBasis6M,AD76,_xll.ohTrigger(trigger,$Y$36))</f>
        <v>#NUM!</v>
      </c>
      <c r="AG76" s="90" t="e">
        <f>_xll.qlTenorBasisForwardRate(TenorBasis6M,AD76,_xll.ohTrigger(trigger,$Y$36))</f>
        <v>#NUM!</v>
      </c>
      <c r="AH76" s="90" t="e">
        <f>_xll.qlIndexFixing(TenorBasisIndex6M,$AC76,TRUE,_xll.ohTrigger(trigger,$Y$36))</f>
        <v>#NUM!</v>
      </c>
      <c r="AI76" s="43">
        <f>_xll.qlIndexFixing($Y$6,$AC76,TRUE,trigger)</f>
        <v>2.194542621673705E-4</v>
      </c>
      <c r="AJ76" s="45" t="e">
        <f t="shared" si="11"/>
        <v>#NUM!</v>
      </c>
    </row>
    <row r="77" spans="1:36" x14ac:dyDescent="0.2">
      <c r="AB77" s="39" t="s">
        <v>87</v>
      </c>
      <c r="AC77" s="40">
        <f>_xll.qlInterestRateIndexFixingDate($Y$21,AD77)</f>
        <v>42383</v>
      </c>
      <c r="AD77" s="40">
        <f>_xll.qlCalendarAdvance(calendar,$AD76,AB77,,,trigger)</f>
        <v>42387</v>
      </c>
      <c r="AE77" s="40">
        <f>_xll.qlInterestRateIndexMaturity($Y$21,AD77,)</f>
        <v>42569</v>
      </c>
      <c r="AF77" s="43" t="e">
        <f>_xll.qlTenorBasisValue(TenorBasis6M,AD77,_xll.ohTrigger(trigger,$Y$36))</f>
        <v>#NUM!</v>
      </c>
      <c r="AG77" s="90" t="e">
        <f>_xll.qlTenorBasisForwardRate(TenorBasis6M,AD77,_xll.ohTrigger(trigger,$Y$36))</f>
        <v>#NUM!</v>
      </c>
      <c r="AH77" s="90" t="e">
        <f>_xll.qlIndexFixing(TenorBasisIndex6M,$AC77,TRUE,_xll.ohTrigger(trigger,$Y$36))</f>
        <v>#NUM!</v>
      </c>
      <c r="AI77" s="43">
        <f>_xll.qlIndexFixing($Y$6,$AC77,TRUE,trigger)</f>
        <v>2.1887490262003357E-4</v>
      </c>
      <c r="AJ77" s="45" t="e">
        <f t="shared" si="11"/>
        <v>#NUM!</v>
      </c>
    </row>
    <row r="78" spans="1:36" x14ac:dyDescent="0.2">
      <c r="AB78" s="39" t="s">
        <v>87</v>
      </c>
      <c r="AC78" s="40">
        <f>_xll.qlInterestRateIndexFixingDate($Y$21,AD78)</f>
        <v>42384</v>
      </c>
      <c r="AD78" s="40">
        <f>_xll.qlCalendarAdvance(calendar,$AD77,AB78,,,trigger)</f>
        <v>42388</v>
      </c>
      <c r="AE78" s="40">
        <f>_xll.qlInterestRateIndexMaturity($Y$21,AD78,)</f>
        <v>42570</v>
      </c>
      <c r="AF78" s="43" t="e">
        <f>_xll.qlTenorBasisValue(TenorBasis6M,AD78,_xll.ohTrigger(trigger,$Y$36))</f>
        <v>#NUM!</v>
      </c>
      <c r="AG78" s="90" t="e">
        <f>_xll.qlTenorBasisForwardRate(TenorBasis6M,AD78,_xll.ohTrigger(trigger,$Y$36))</f>
        <v>#NUM!</v>
      </c>
      <c r="AH78" s="90" t="e">
        <f>_xll.qlIndexFixing(TenorBasisIndex6M,$AC78,TRUE,_xll.ohTrigger(trigger,$Y$36))</f>
        <v>#NUM!</v>
      </c>
      <c r="AI78" s="43">
        <f>_xll.qlIndexFixing($Y$6,$AC78,TRUE,trigger)</f>
        <v>2.1861617942515064E-4</v>
      </c>
      <c r="AJ78" s="45" t="e">
        <f t="shared" si="11"/>
        <v>#NUM!</v>
      </c>
    </row>
    <row r="79" spans="1:36" x14ac:dyDescent="0.2">
      <c r="AB79" s="39" t="s">
        <v>87</v>
      </c>
      <c r="AC79" s="40">
        <f>_xll.qlInterestRateIndexFixingDate($Y$21,AD79)</f>
        <v>42387</v>
      </c>
      <c r="AD79" s="40">
        <f>_xll.qlCalendarAdvance(calendar,$AD78,AB79,,,trigger)</f>
        <v>42389</v>
      </c>
      <c r="AE79" s="40">
        <f>_xll.qlInterestRateIndexMaturity($Y$21,AD79,)</f>
        <v>42571</v>
      </c>
      <c r="AF79" s="43" t="e">
        <f>_xll.qlTenorBasisValue(TenorBasis6M,AD79,_xll.ohTrigger(trigger,$Y$36))</f>
        <v>#NUM!</v>
      </c>
      <c r="AG79" s="90" t="e">
        <f>_xll.qlTenorBasisForwardRate(TenorBasis6M,AD79,_xll.ohTrigger(trigger,$Y$36))</f>
        <v>#NUM!</v>
      </c>
      <c r="AH79" s="90" t="e">
        <f>_xll.qlIndexFixing(TenorBasisIndex6M,$AC79,TRUE,_xll.ohTrigger(trigger,$Y$36))</f>
        <v>#NUM!</v>
      </c>
      <c r="AI79" s="43">
        <f>_xll.qlIndexFixing($Y$6,$AC79,TRUE,trigger)</f>
        <v>2.1832055434827172E-4</v>
      </c>
      <c r="AJ79" s="45" t="e">
        <f t="shared" si="11"/>
        <v>#NUM!</v>
      </c>
    </row>
    <row r="80" spans="1:36" x14ac:dyDescent="0.2">
      <c r="AB80" s="39" t="s">
        <v>87</v>
      </c>
      <c r="AC80" s="40">
        <f>_xll.qlInterestRateIndexFixingDate($Y$21,AD80)</f>
        <v>42388</v>
      </c>
      <c r="AD80" s="40">
        <f>_xll.qlCalendarAdvance(calendar,$AD79,AB80,,,trigger)</f>
        <v>42390</v>
      </c>
      <c r="AE80" s="40">
        <f>_xll.qlInterestRateIndexMaturity($Y$21,AD80,)</f>
        <v>42572</v>
      </c>
      <c r="AF80" s="43" t="e">
        <f>_xll.qlTenorBasisValue(TenorBasis6M,AD80,_xll.ohTrigger(trigger,$Y$36))</f>
        <v>#NUM!</v>
      </c>
      <c r="AG80" s="90" t="e">
        <f>_xll.qlTenorBasisForwardRate(TenorBasis6M,AD80,_xll.ohTrigger(trigger,$Y$36))</f>
        <v>#NUM!</v>
      </c>
      <c r="AH80" s="90" t="e">
        <f>_xll.qlIndexFixing(TenorBasisIndex6M,$AC80,TRUE,_xll.ohTrigger(trigger,$Y$36))</f>
        <v>#NUM!</v>
      </c>
      <c r="AI80" s="43">
        <f>_xll.qlIndexFixing($Y$6,$AC80,TRUE,trigger)</f>
        <v>2.1798556726393043E-4</v>
      </c>
      <c r="AJ80" s="45" t="e">
        <f t="shared" si="11"/>
        <v>#NUM!</v>
      </c>
    </row>
    <row r="81" spans="28:36" x14ac:dyDescent="0.2">
      <c r="AB81" s="39" t="s">
        <v>87</v>
      </c>
      <c r="AC81" s="40">
        <f>_xll.qlInterestRateIndexFixingDate($Y$21,AD81)</f>
        <v>42389</v>
      </c>
      <c r="AD81" s="40">
        <f>_xll.qlCalendarAdvance(calendar,$AD80,AB81,,,trigger)</f>
        <v>42391</v>
      </c>
      <c r="AE81" s="40">
        <f>_xll.qlInterestRateIndexMaturity($Y$21,AD81,)</f>
        <v>42573</v>
      </c>
      <c r="AF81" s="43" t="e">
        <f>_xll.qlTenorBasisValue(TenorBasis6M,AD81,_xll.ohTrigger(trigger,$Y$36))</f>
        <v>#NUM!</v>
      </c>
      <c r="AG81" s="90" t="e">
        <f>_xll.qlTenorBasisForwardRate(TenorBasis6M,AD81,_xll.ohTrigger(trigger,$Y$36))</f>
        <v>#NUM!</v>
      </c>
      <c r="AH81" s="90" t="e">
        <f>_xll.qlIndexFixing(TenorBasisIndex6M,$AC81,TRUE,_xll.ohTrigger(trigger,$Y$36))</f>
        <v>#NUM!</v>
      </c>
      <c r="AI81" s="43">
        <f>_xll.qlIndexFixing($Y$6,$AC81,TRUE,trigger)</f>
        <v>2.1760875804666035E-4</v>
      </c>
      <c r="AJ81" s="45" t="e">
        <f t="shared" si="11"/>
        <v>#NUM!</v>
      </c>
    </row>
    <row r="82" spans="28:36" x14ac:dyDescent="0.2">
      <c r="AB82" s="39" t="s">
        <v>87</v>
      </c>
      <c r="AC82" s="40">
        <f>_xll.qlInterestRateIndexFixingDate($Y$21,AD82)</f>
        <v>42390</v>
      </c>
      <c r="AD82" s="40">
        <f>_xll.qlCalendarAdvance(calendar,$AD81,AB82,,,trigger)</f>
        <v>42394</v>
      </c>
      <c r="AE82" s="40">
        <f>_xll.qlInterestRateIndexMaturity($Y$21,AD82,)</f>
        <v>42576</v>
      </c>
      <c r="AF82" s="43" t="e">
        <f>_xll.qlTenorBasisValue(TenorBasis6M,AD82,_xll.ohTrigger(trigger,$Y$36))</f>
        <v>#NUM!</v>
      </c>
      <c r="AG82" s="90" t="e">
        <f>_xll.qlTenorBasisForwardRate(TenorBasis6M,AD82,_xll.ohTrigger(trigger,$Y$36))</f>
        <v>#NUM!</v>
      </c>
      <c r="AH82" s="90" t="e">
        <f>_xll.qlIndexFixing(TenorBasisIndex6M,$AC82,TRUE,_xll.ohTrigger(trigger,$Y$36))</f>
        <v>#NUM!</v>
      </c>
      <c r="AI82" s="43">
        <f>_xll.qlIndexFixing($Y$6,$AC82,TRUE,trigger)</f>
        <v>2.1620279634261343E-4</v>
      </c>
      <c r="AJ82" s="45" t="e">
        <f t="shared" si="11"/>
        <v>#NUM!</v>
      </c>
    </row>
    <row r="83" spans="28:36" x14ac:dyDescent="0.2">
      <c r="AB83" s="39" t="s">
        <v>87</v>
      </c>
      <c r="AC83" s="40">
        <f>_xll.qlInterestRateIndexFixingDate($Y$21,AD83)</f>
        <v>42391</v>
      </c>
      <c r="AD83" s="40">
        <f>_xll.qlCalendarAdvance(calendar,$AD82,AB83,,,trigger)</f>
        <v>42395</v>
      </c>
      <c r="AE83" s="40">
        <f>_xll.qlInterestRateIndexMaturity($Y$21,AD83,)</f>
        <v>42577</v>
      </c>
      <c r="AF83" s="43" t="e">
        <f>_xll.qlTenorBasisValue(TenorBasis6M,AD83,_xll.ohTrigger(trigger,$Y$36))</f>
        <v>#NUM!</v>
      </c>
      <c r="AG83" s="90" t="e">
        <f>_xll.qlTenorBasisForwardRate(TenorBasis6M,AD83,_xll.ohTrigger(trigger,$Y$36))</f>
        <v>#NUM!</v>
      </c>
      <c r="AH83" s="90" t="e">
        <f>_xll.qlIndexFixing(TenorBasisIndex6M,$AC83,TRUE,_xll.ohTrigger(trigger,$Y$36))</f>
        <v>#NUM!</v>
      </c>
      <c r="AI83" s="43">
        <f>_xll.qlIndexFixing($Y$6,$AC83,TRUE,trigger)</f>
        <v>2.1563409733896423E-4</v>
      </c>
      <c r="AJ83" s="45" t="e">
        <f t="shared" si="11"/>
        <v>#NUM!</v>
      </c>
    </row>
    <row r="84" spans="28:36" x14ac:dyDescent="0.2">
      <c r="AB84" s="39" t="s">
        <v>87</v>
      </c>
      <c r="AC84" s="40">
        <f>_xll.qlInterestRateIndexFixingDate($Y$21,AD84)</f>
        <v>42394</v>
      </c>
      <c r="AD84" s="40">
        <f>_xll.qlCalendarAdvance(calendar,$AD83,AB84,,,trigger)</f>
        <v>42396</v>
      </c>
      <c r="AE84" s="40">
        <f>_xll.qlInterestRateIndexMaturity($Y$21,AD84,)</f>
        <v>42578</v>
      </c>
      <c r="AF84" s="43" t="e">
        <f>_xll.qlTenorBasisValue(TenorBasis6M,AD84,_xll.ohTrigger(trigger,$Y$36))</f>
        <v>#NUM!</v>
      </c>
      <c r="AG84" s="90" t="e">
        <f>_xll.qlTenorBasisForwardRate(TenorBasis6M,AD84,_xll.ohTrigger(trigger,$Y$36))</f>
        <v>#NUM!</v>
      </c>
      <c r="AH84" s="90" t="e">
        <f>_xll.qlIndexFixing(TenorBasisIndex6M,$AC84,TRUE,_xll.ohTrigger(trigger,$Y$36))</f>
        <v>#NUM!</v>
      </c>
      <c r="AI84" s="43">
        <f>_xll.qlIndexFixing($Y$6,$AC84,TRUE,trigger)</f>
        <v>2.1501127557505429E-4</v>
      </c>
      <c r="AJ84" s="45" t="e">
        <f t="shared" si="11"/>
        <v>#NUM!</v>
      </c>
    </row>
    <row r="85" spans="28:36" x14ac:dyDescent="0.2">
      <c r="AB85" s="39" t="s">
        <v>87</v>
      </c>
      <c r="AC85" s="40">
        <f>_xll.qlInterestRateIndexFixingDate($Y$21,AD85)</f>
        <v>42395</v>
      </c>
      <c r="AD85" s="40">
        <f>_xll.qlCalendarAdvance(calendar,$AD84,AB85,,,trigger)</f>
        <v>42397</v>
      </c>
      <c r="AE85" s="40">
        <f>_xll.qlInterestRateIndexMaturity($Y$21,AD85,)</f>
        <v>42579</v>
      </c>
      <c r="AF85" s="43" t="e">
        <f>_xll.qlTenorBasisValue(TenorBasis6M,AD85,_xll.ohTrigger(trigger,$Y$36))</f>
        <v>#NUM!</v>
      </c>
      <c r="AG85" s="90" t="e">
        <f>_xll.qlTenorBasisForwardRate(TenorBasis6M,AD85,_xll.ohTrigger(trigger,$Y$36))</f>
        <v>#NUM!</v>
      </c>
      <c r="AH85" s="90" t="e">
        <f>_xll.qlIndexFixing(TenorBasisIndex6M,$AC85,TRUE,_xll.ohTrigger(trigger,$Y$36))</f>
        <v>#NUM!</v>
      </c>
      <c r="AI85" s="43">
        <f>_xll.qlIndexFixing($Y$6,$AC85,TRUE,trigger)</f>
        <v>2.1433187092541716E-4</v>
      </c>
      <c r="AJ85" s="45" t="e">
        <f t="shared" si="11"/>
        <v>#NUM!</v>
      </c>
    </row>
    <row r="86" spans="28:36" x14ac:dyDescent="0.2">
      <c r="AB86" s="39" t="s">
        <v>87</v>
      </c>
      <c r="AC86" s="40">
        <f>_xll.qlInterestRateIndexFixingDate($Y$21,AD86)</f>
        <v>42396</v>
      </c>
      <c r="AD86" s="40">
        <f>_xll.qlCalendarAdvance(calendar,$AD85,AB86,,,trigger)</f>
        <v>42398</v>
      </c>
      <c r="AE86" s="40">
        <f>_xll.qlInterestRateIndexMaturity($Y$21,AD86,)</f>
        <v>42580</v>
      </c>
      <c r="AF86" s="43" t="e">
        <f>_xll.qlTenorBasisValue(TenorBasis6M,AD86,_xll.ohTrigger(trigger,$Y$36))</f>
        <v>#NUM!</v>
      </c>
      <c r="AG86" s="90" t="e">
        <f>_xll.qlTenorBasisForwardRate(TenorBasis6M,AD86,_xll.ohTrigger(trigger,$Y$36))</f>
        <v>#NUM!</v>
      </c>
      <c r="AH86" s="90" t="e">
        <f>_xll.qlIndexFixing(TenorBasisIndex6M,$AC86,TRUE,_xll.ohTrigger(trigger,$Y$36))</f>
        <v>#NUM!</v>
      </c>
      <c r="AI86" s="43">
        <f>_xll.qlIndexFixing($Y$6,$AC86,TRUE,trigger)</f>
        <v>2.1359342326458645E-4</v>
      </c>
      <c r="AJ86" s="45" t="e">
        <f t="shared" si="11"/>
        <v>#NUM!</v>
      </c>
    </row>
    <row r="87" spans="28:36" x14ac:dyDescent="0.2">
      <c r="AB87" s="39" t="s">
        <v>87</v>
      </c>
      <c r="AC87" s="40">
        <f>_xll.qlInterestRateIndexFixingDate($Y$21,AD87)</f>
        <v>42397</v>
      </c>
      <c r="AD87" s="40">
        <f>_xll.qlCalendarAdvance(calendar,$AD86,AB87,,,trigger)</f>
        <v>42401</v>
      </c>
      <c r="AE87" s="40">
        <f>_xll.qlInterestRateIndexMaturity($Y$21,AD87,)</f>
        <v>42583</v>
      </c>
      <c r="AF87" s="43" t="e">
        <f>_xll.qlTenorBasisValue(TenorBasis6M,AD87,_xll.ohTrigger(trigger,$Y$36))</f>
        <v>#NUM!</v>
      </c>
      <c r="AG87" s="90" t="e">
        <f>_xll.qlTenorBasisForwardRate(TenorBasis6M,AD87,_xll.ohTrigger(trigger,$Y$36))</f>
        <v>#NUM!</v>
      </c>
      <c r="AH87" s="90" t="e">
        <f>_xll.qlIndexFixing(TenorBasisIndex6M,$AC87,TRUE,_xll.ohTrigger(trigger,$Y$36))</f>
        <v>#NUM!</v>
      </c>
      <c r="AI87" s="43">
        <f>_xll.qlIndexFixing($Y$6,$AC87,TRUE,trigger)</f>
        <v>2.1099922096026895E-4</v>
      </c>
      <c r="AJ87" s="45" t="e">
        <f t="shared" si="11"/>
        <v>#NUM!</v>
      </c>
    </row>
    <row r="88" spans="28:36" x14ac:dyDescent="0.2">
      <c r="AB88" s="39" t="s">
        <v>87</v>
      </c>
      <c r="AC88" s="40">
        <f>_xll.qlInterestRateIndexFixingDate($Y$21,AD88)</f>
        <v>42398</v>
      </c>
      <c r="AD88" s="40">
        <f>_xll.qlCalendarAdvance(calendar,$AD87,AB88,,,trigger)</f>
        <v>42402</v>
      </c>
      <c r="AE88" s="40">
        <f>_xll.qlInterestRateIndexMaturity($Y$21,AD88,)</f>
        <v>42584</v>
      </c>
      <c r="AF88" s="43" t="e">
        <f>_xll.qlTenorBasisValue(TenorBasis6M,AD88,_xll.ohTrigger(trigger,$Y$36))</f>
        <v>#NUM!</v>
      </c>
      <c r="AG88" s="90" t="e">
        <f>_xll.qlTenorBasisForwardRate(TenorBasis6M,AD88,_xll.ohTrigger(trigger,$Y$36))</f>
        <v>#NUM!</v>
      </c>
      <c r="AH88" s="90" t="e">
        <f>_xll.qlIndexFixing(TenorBasisIndex6M,$AC88,TRUE,_xll.ohTrigger(trigger,$Y$36))</f>
        <v>#NUM!</v>
      </c>
      <c r="AI88" s="43">
        <f>_xll.qlIndexFixing($Y$6,$AC88,TRUE,trigger)</f>
        <v>2.0999999999999998E-4</v>
      </c>
      <c r="AJ88" s="45" t="e">
        <f t="shared" si="11"/>
        <v>#NUM!</v>
      </c>
    </row>
    <row r="89" spans="28:36" x14ac:dyDescent="0.2">
      <c r="AB89" s="39" t="s">
        <v>87</v>
      </c>
      <c r="AC89" s="40">
        <f>_xll.qlInterestRateIndexFixingDate($Y$21,AD89)</f>
        <v>42401</v>
      </c>
      <c r="AD89" s="40">
        <f>_xll.qlCalendarAdvance(calendar,$AD88,AB89,,,trigger)</f>
        <v>42403</v>
      </c>
      <c r="AE89" s="40">
        <f>_xll.qlInterestRateIndexMaturity($Y$21,AD89,)</f>
        <v>42585</v>
      </c>
      <c r="AF89" s="43" t="e">
        <f>_xll.qlTenorBasisValue(TenorBasis6M,AD89,_xll.ohTrigger(trigger,$Y$36))</f>
        <v>#NUM!</v>
      </c>
      <c r="AG89" s="90" t="e">
        <f>_xll.qlTenorBasisForwardRate(TenorBasis6M,AD89,_xll.ohTrigger(trigger,$Y$36))</f>
        <v>#NUM!</v>
      </c>
      <c r="AH89" s="90" t="e">
        <f>_xll.qlIndexFixing(TenorBasisIndex6M,$AC89,TRUE,_xll.ohTrigger(trigger,$Y$36))</f>
        <v>#NUM!</v>
      </c>
      <c r="AI89" s="43">
        <f>_xll.qlIndexFixing($Y$6,$AC89,TRUE,trigger)</f>
        <v>2.0900077903973101E-4</v>
      </c>
      <c r="AJ89" s="45" t="e">
        <f t="shared" si="11"/>
        <v>#NUM!</v>
      </c>
    </row>
    <row r="90" spans="28:36" x14ac:dyDescent="0.2">
      <c r="AB90" s="39" t="s">
        <v>87</v>
      </c>
      <c r="AC90" s="40">
        <f>_xll.qlInterestRateIndexFixingDate($Y$21,AD90)</f>
        <v>42402</v>
      </c>
      <c r="AD90" s="40">
        <f>_xll.qlCalendarAdvance(calendar,$AD89,AB90,,,trigger)</f>
        <v>42404</v>
      </c>
      <c r="AE90" s="40">
        <f>_xll.qlInterestRateIndexMaturity($Y$21,AD90,)</f>
        <v>42586</v>
      </c>
      <c r="AF90" s="43" t="e">
        <f>_xll.qlTenorBasisValue(TenorBasis6M,AD90,_xll.ohTrigger(trigger,$Y$36))</f>
        <v>#NUM!</v>
      </c>
      <c r="AG90" s="90" t="e">
        <f>_xll.qlTenorBasisForwardRate(TenorBasis6M,AD90,_xll.ohTrigger(trigger,$Y$36))</f>
        <v>#NUM!</v>
      </c>
      <c r="AH90" s="90" t="e">
        <f>_xll.qlIndexFixing(TenorBasisIndex6M,$AC90,TRUE,_xll.ohTrigger(trigger,$Y$36))</f>
        <v>#NUM!</v>
      </c>
      <c r="AI90" s="43">
        <f>_xll.qlIndexFixing($Y$6,$AC90,TRUE,trigger)</f>
        <v>2.0807044159252121E-4</v>
      </c>
      <c r="AJ90" s="45" t="e">
        <f t="shared" si="11"/>
        <v>#NUM!</v>
      </c>
    </row>
    <row r="91" spans="28:36" x14ac:dyDescent="0.2">
      <c r="AB91" s="39" t="s">
        <v>87</v>
      </c>
      <c r="AC91" s="40">
        <f>_xll.qlInterestRateIndexFixingDate($Y$21,AD91)</f>
        <v>42403</v>
      </c>
      <c r="AD91" s="40">
        <f>_xll.qlCalendarAdvance(calendar,$AD90,AB91,,,trigger)</f>
        <v>42405</v>
      </c>
      <c r="AE91" s="40">
        <f>_xll.qlInterestRateIndexMaturity($Y$21,AD91,)</f>
        <v>42587</v>
      </c>
      <c r="AF91" s="43" t="e">
        <f>_xll.qlTenorBasisValue(TenorBasis6M,AD91,_xll.ohTrigger(trigger,$Y$36))</f>
        <v>#NUM!</v>
      </c>
      <c r="AG91" s="90" t="e">
        <f>_xll.qlTenorBasisForwardRate(TenorBasis6M,AD91,_xll.ohTrigger(trigger,$Y$36))</f>
        <v>#NUM!</v>
      </c>
      <c r="AH91" s="90" t="e">
        <f>_xll.qlIndexFixing(TenorBasisIndex6M,$AC91,TRUE,_xll.ohTrigger(trigger,$Y$36))</f>
        <v>#NUM!</v>
      </c>
      <c r="AI91" s="43">
        <f>_xll.qlIndexFixing($Y$6,$AC91,TRUE,trigger)</f>
        <v>2.0720652753290417E-4</v>
      </c>
      <c r="AJ91" s="45" t="e">
        <f t="shared" si="11"/>
        <v>#NUM!</v>
      </c>
    </row>
    <row r="92" spans="28:36" x14ac:dyDescent="0.2">
      <c r="AB92" s="39" t="s">
        <v>87</v>
      </c>
      <c r="AC92" s="40">
        <f>_xll.qlInterestRateIndexFixingDate($Y$21,AD92)</f>
        <v>42404</v>
      </c>
      <c r="AD92" s="40">
        <f>_xll.qlCalendarAdvance(calendar,$AD91,AB92,,,trigger)</f>
        <v>42408</v>
      </c>
      <c r="AE92" s="40">
        <f>_xll.qlInterestRateIndexMaturity($Y$21,AD92,)</f>
        <v>42590</v>
      </c>
      <c r="AF92" s="43" t="e">
        <f>_xll.qlTenorBasisValue(TenorBasis6M,AD92,_xll.ohTrigger(trigger,$Y$36))</f>
        <v>#NUM!</v>
      </c>
      <c r="AG92" s="90" t="e">
        <f>_xll.qlTenorBasisForwardRate(TenorBasis6M,AD92,_xll.ohTrigger(trigger,$Y$36))</f>
        <v>#NUM!</v>
      </c>
      <c r="AH92" s="90" t="e">
        <f>_xll.qlIndexFixing(TenorBasisIndex6M,$AC92,TRUE,_xll.ohTrigger(trigger,$Y$36))</f>
        <v>#NUM!</v>
      </c>
      <c r="AI92" s="43">
        <f>_xll.qlIndexFixing($Y$6,$AC92,TRUE,trigger)</f>
        <v>2.0498872442494567E-4</v>
      </c>
      <c r="AJ92" s="45" t="e">
        <f t="shared" si="11"/>
        <v>#NUM!</v>
      </c>
    </row>
    <row r="93" spans="28:36" x14ac:dyDescent="0.2">
      <c r="AB93" s="39" t="s">
        <v>87</v>
      </c>
      <c r="AC93" s="40">
        <f>_xll.qlInterestRateIndexFixingDate($Y$21,AD93)</f>
        <v>42405</v>
      </c>
      <c r="AD93" s="40">
        <f>_xll.qlCalendarAdvance(calendar,$AD92,AB93,,,trigger)</f>
        <v>42409</v>
      </c>
      <c r="AE93" s="40">
        <f>_xll.qlInterestRateIndexMaturity($Y$21,AD93,)</f>
        <v>42591</v>
      </c>
      <c r="AF93" s="43" t="e">
        <f>_xll.qlTenorBasisValue(TenorBasis6M,AD93,_xll.ohTrigger(trigger,$Y$36))</f>
        <v>#NUM!</v>
      </c>
      <c r="AG93" s="90" t="e">
        <f>_xll.qlTenorBasisForwardRate(TenorBasis6M,AD93,_xll.ohTrigger(trigger,$Y$36))</f>
        <v>#NUM!</v>
      </c>
      <c r="AH93" s="90" t="e">
        <f>_xll.qlIndexFixing(TenorBasisIndex6M,$AC93,TRUE,_xll.ohTrigger(trigger,$Y$36))</f>
        <v>#NUM!</v>
      </c>
      <c r="AI93" s="43">
        <f>_xll.qlIndexFixing($Y$6,$AC93,TRUE,trigger)</f>
        <v>2.0436590266103573E-4</v>
      </c>
      <c r="AJ93" s="45" t="e">
        <f t="shared" si="11"/>
        <v>#NUM!</v>
      </c>
    </row>
    <row r="94" spans="28:36" x14ac:dyDescent="0.2">
      <c r="AB94" s="39" t="s">
        <v>87</v>
      </c>
      <c r="AC94" s="40">
        <f>_xll.qlInterestRateIndexFixingDate($Y$21,AD94)</f>
        <v>42408</v>
      </c>
      <c r="AD94" s="40">
        <f>_xll.qlCalendarAdvance(calendar,$AD93,AB94,,,trigger)</f>
        <v>42410</v>
      </c>
      <c r="AE94" s="40">
        <f>_xll.qlInterestRateIndexMaturity($Y$21,AD94,)</f>
        <v>42592</v>
      </c>
      <c r="AF94" s="43" t="e">
        <f>_xll.qlTenorBasisValue(TenorBasis6M,AD94,_xll.ohTrigger(trigger,$Y$36))</f>
        <v>#NUM!</v>
      </c>
      <c r="AG94" s="90" t="e">
        <f>_xll.qlTenorBasisForwardRate(TenorBasis6M,AD94,_xll.ohTrigger(trigger,$Y$36))</f>
        <v>#NUM!</v>
      </c>
      <c r="AH94" s="90" t="e">
        <f>_xll.qlIndexFixing(TenorBasisIndex6M,$AC94,TRUE,_xll.ohTrigger(trigger,$Y$36))</f>
        <v>#NUM!</v>
      </c>
      <c r="AI94" s="43">
        <f>_xll.qlIndexFixing($Y$6,$AC94,TRUE,trigger)</f>
        <v>2.0379720365738656E-4</v>
      </c>
      <c r="AJ94" s="45" t="e">
        <f t="shared" si="11"/>
        <v>#NUM!</v>
      </c>
    </row>
    <row r="95" spans="28:36" x14ac:dyDescent="0.2">
      <c r="AB95" s="39" t="s">
        <v>87</v>
      </c>
      <c r="AC95" s="40">
        <f>_xll.qlInterestRateIndexFixingDate($Y$21,AD95)</f>
        <v>42409</v>
      </c>
      <c r="AD95" s="40">
        <f>_xll.qlCalendarAdvance(calendar,$AD94,AB95,,,trigger)</f>
        <v>42411</v>
      </c>
      <c r="AE95" s="40">
        <f>_xll.qlInterestRateIndexMaturity($Y$21,AD95,)</f>
        <v>42593</v>
      </c>
      <c r="AF95" s="43" t="e">
        <f>_xll.qlTenorBasisValue(TenorBasis6M,AD95,_xll.ohTrigger(trigger,$Y$36))</f>
        <v>#NUM!</v>
      </c>
      <c r="AG95" s="90" t="e">
        <f>_xll.qlTenorBasisForwardRate(TenorBasis6M,AD95,_xll.ohTrigger(trigger,$Y$36))</f>
        <v>#NUM!</v>
      </c>
      <c r="AH95" s="90" t="e">
        <f>_xll.qlIndexFixing(TenorBasisIndex6M,$AC95,TRUE,_xll.ohTrigger(trigger,$Y$36))</f>
        <v>#NUM!</v>
      </c>
      <c r="AI95" s="43">
        <f>_xll.qlIndexFixing($Y$6,$AC95,TRUE,trigger)</f>
        <v>2.0328016728853173E-4</v>
      </c>
      <c r="AJ95" s="45" t="e">
        <f t="shared" si="11"/>
        <v>#NUM!</v>
      </c>
    </row>
    <row r="96" spans="28:36" x14ac:dyDescent="0.2">
      <c r="AB96" s="39" t="s">
        <v>87</v>
      </c>
      <c r="AC96" s="40">
        <f>_xll.qlInterestRateIndexFixingDate($Y$21,AD96)</f>
        <v>42410</v>
      </c>
      <c r="AD96" s="40">
        <f>_xll.qlCalendarAdvance(calendar,$AD95,AB96,,,trigger)</f>
        <v>42412</v>
      </c>
      <c r="AE96" s="40">
        <f>_xll.qlInterestRateIndexMaturity($Y$21,AD96,)</f>
        <v>42594</v>
      </c>
      <c r="AF96" s="43" t="e">
        <f>_xll.qlTenorBasisValue(TenorBasis6M,AD96,_xll.ohTrigger(trigger,$Y$36))</f>
        <v>#NUM!</v>
      </c>
      <c r="AG96" s="90" t="e">
        <f>_xll.qlTenorBasisForwardRate(TenorBasis6M,AD96,_xll.ohTrigger(trigger,$Y$36))</f>
        <v>#NUM!</v>
      </c>
      <c r="AH96" s="90" t="e">
        <f>_xll.qlIndexFixing(TenorBasisIndex6M,$AC96,TRUE,_xll.ohTrigger(trigger,$Y$36))</f>
        <v>#NUM!</v>
      </c>
      <c r="AI96" s="43">
        <f>_xll.qlIndexFixing($Y$6,$AC96,TRUE,trigger)</f>
        <v>2.0281233342900489E-4</v>
      </c>
      <c r="AJ96" s="45" t="e">
        <f t="shared" si="11"/>
        <v>#NUM!</v>
      </c>
    </row>
    <row r="97" spans="28:36" x14ac:dyDescent="0.2">
      <c r="AB97" s="39" t="s">
        <v>87</v>
      </c>
      <c r="AC97" s="40">
        <f>_xll.qlInterestRateIndexFixingDate($Y$21,AD97)</f>
        <v>42411</v>
      </c>
      <c r="AD97" s="40">
        <f>_xll.qlCalendarAdvance(calendar,$AD96,AB97,,,trigger)</f>
        <v>42415</v>
      </c>
      <c r="AE97" s="40">
        <f>_xll.qlInterestRateIndexMaturity($Y$21,AD97,)</f>
        <v>42597</v>
      </c>
      <c r="AF97" s="43" t="e">
        <f>_xll.qlTenorBasisValue(TenorBasis6M,AD97,_xll.ohTrigger(trigger,$Y$36))</f>
        <v>#NUM!</v>
      </c>
      <c r="AG97" s="90" t="e">
        <f>_xll.qlTenorBasisForwardRate(TenorBasis6M,AD97,_xll.ohTrigger(trigger,$Y$36))</f>
        <v>#NUM!</v>
      </c>
      <c r="AH97" s="90" t="e">
        <f>_xll.qlIndexFixing(TenorBasisIndex6M,$AC97,TRUE,_xll.ohTrigger(trigger,$Y$36))</f>
        <v>#NUM!</v>
      </c>
      <c r="AI97" s="43">
        <f>_xll.qlIndexFixing($Y$6,$AC97,TRUE,trigger)</f>
        <v>2.0167944565172827E-4</v>
      </c>
      <c r="AJ97" s="45" t="e">
        <f t="shared" si="11"/>
        <v>#NUM!</v>
      </c>
    </row>
    <row r="98" spans="28:36" x14ac:dyDescent="0.2">
      <c r="AB98" s="39" t="s">
        <v>87</v>
      </c>
      <c r="AC98" s="40">
        <f>_xll.qlInterestRateIndexFixingDate($Y$21,AD98)</f>
        <v>42412</v>
      </c>
      <c r="AD98" s="40">
        <f>_xll.qlCalendarAdvance(calendar,$AD97,AB98,,,trigger)</f>
        <v>42416</v>
      </c>
      <c r="AE98" s="40">
        <f>_xll.qlInterestRateIndexMaturity($Y$21,AD98,)</f>
        <v>42598</v>
      </c>
      <c r="AF98" s="43" t="e">
        <f>_xll.qlTenorBasisValue(TenorBasis6M,AD98,_xll.ohTrigger(trigger,$Y$36))</f>
        <v>#NUM!</v>
      </c>
      <c r="AG98" s="90" t="e">
        <f>_xll.qlTenorBasisForwardRate(TenorBasis6M,AD98,_xll.ohTrigger(trigger,$Y$36))</f>
        <v>#NUM!</v>
      </c>
      <c r="AH98" s="90" t="e">
        <f>_xll.qlIndexFixing(TenorBasisIndex6M,$AC98,TRUE,_xll.ohTrigger(trigger,$Y$36))</f>
        <v>#NUM!</v>
      </c>
      <c r="AI98" s="43">
        <f>_xll.qlIndexFixing($Y$6,$AC98,TRUE,trigger)</f>
        <v>2.0138382057484935E-4</v>
      </c>
      <c r="AJ98" s="45" t="e">
        <f t="shared" si="11"/>
        <v>#NUM!</v>
      </c>
    </row>
    <row r="99" spans="28:36" x14ac:dyDescent="0.2">
      <c r="AB99" s="39" t="s">
        <v>87</v>
      </c>
      <c r="AC99" s="40">
        <f>_xll.qlInterestRateIndexFixingDate($Y$21,AD99)</f>
        <v>42415</v>
      </c>
      <c r="AD99" s="40">
        <f>_xll.qlCalendarAdvance(calendar,$AD98,AB99,,,trigger)</f>
        <v>42417</v>
      </c>
      <c r="AE99" s="40">
        <f>_xll.qlInterestRateIndexMaturity($Y$21,AD99,)</f>
        <v>42599</v>
      </c>
      <c r="AF99" s="43" t="e">
        <f>_xll.qlTenorBasisValue(TenorBasis6M,AD99,_xll.ohTrigger(trigger,$Y$36))</f>
        <v>#NUM!</v>
      </c>
      <c r="AG99" s="90" t="e">
        <f>_xll.qlTenorBasisForwardRate(TenorBasis6M,AD99,_xll.ohTrigger(trigger,$Y$36))</f>
        <v>#NUM!</v>
      </c>
      <c r="AH99" s="90" t="e">
        <f>_xll.qlIndexFixing(TenorBasisIndex6M,$AC99,TRUE,_xll.ohTrigger(trigger,$Y$36))</f>
        <v>#NUM!</v>
      </c>
      <c r="AI99" s="43">
        <f>_xll.qlIndexFixing($Y$6,$AC99,TRUE,trigger)</f>
        <v>2.0112509737996642E-4</v>
      </c>
      <c r="AJ99" s="45" t="e">
        <f t="shared" si="11"/>
        <v>#NUM!</v>
      </c>
    </row>
    <row r="100" spans="28:36" x14ac:dyDescent="0.2">
      <c r="AB100" s="39" t="s">
        <v>87</v>
      </c>
      <c r="AC100" s="40">
        <f>_xll.qlInterestRateIndexFixingDate($Y$21,AD100)</f>
        <v>42416</v>
      </c>
      <c r="AD100" s="40">
        <f>_xll.qlCalendarAdvance(calendar,$AD99,AB100,,,trigger)</f>
        <v>42418</v>
      </c>
      <c r="AE100" s="40">
        <f>_xll.qlInterestRateIndexMaturity($Y$21,AD100,)</f>
        <v>42600</v>
      </c>
      <c r="AF100" s="43" t="e">
        <f>_xll.qlTenorBasisValue(TenorBasis6M,AD100,_xll.ohTrigger(trigger,$Y$36))</f>
        <v>#NUM!</v>
      </c>
      <c r="AG100" s="90" t="e">
        <f>_xll.qlTenorBasisForwardRate(TenorBasis6M,AD100,_xll.ohTrigger(trigger,$Y$36))</f>
        <v>#NUM!</v>
      </c>
      <c r="AH100" s="90" t="e">
        <f>_xll.qlIndexFixing(TenorBasisIndex6M,$AC100,TRUE,_xll.ohTrigger(trigger,$Y$36))</f>
        <v>#NUM!</v>
      </c>
      <c r="AI100" s="43">
        <f>_xll.qlIndexFixing($Y$6,$AC100,TRUE,trigger)</f>
        <v>2.0090081594161305E-4</v>
      </c>
      <c r="AJ100" s="45" t="e">
        <f t="shared" si="11"/>
        <v>#NUM!</v>
      </c>
    </row>
    <row r="101" spans="28:36" x14ac:dyDescent="0.2">
      <c r="AB101" s="39" t="s">
        <v>87</v>
      </c>
      <c r="AC101" s="40">
        <f>_xll.qlInterestRateIndexFixingDate($Y$21,AD101)</f>
        <v>42417</v>
      </c>
      <c r="AD101" s="40">
        <f>_xll.qlCalendarAdvance(calendar,$AD100,AB101,,,trigger)</f>
        <v>42419</v>
      </c>
      <c r="AE101" s="40">
        <f>_xll.qlInterestRateIndexMaturity($Y$21,AD101,)</f>
        <v>42601</v>
      </c>
      <c r="AF101" s="43" t="e">
        <f>_xll.qlTenorBasisValue(TenorBasis6M,AD101,_xll.ohTrigger(trigger,$Y$36))</f>
        <v>#NUM!</v>
      </c>
      <c r="AG101" s="90" t="e">
        <f>_xll.qlTenorBasisForwardRate(TenorBasis6M,AD101,_xll.ohTrigger(trigger,$Y$36))</f>
        <v>#NUM!</v>
      </c>
      <c r="AH101" s="90" t="e">
        <f>_xll.qlIndexFixing(TenorBasisIndex6M,$AC101,TRUE,_xll.ohTrigger(trigger,$Y$36))</f>
        <v>#NUM!</v>
      </c>
      <c r="AI101" s="43">
        <f>_xll.qlIndexFixing($Y$6,$AC101,TRUE,trigger)</f>
        <v>2.0070851613432288E-4</v>
      </c>
      <c r="AJ101" s="45" t="e">
        <f t="shared" si="11"/>
        <v>#NUM!</v>
      </c>
    </row>
    <row r="102" spans="28:36" x14ac:dyDescent="0.2">
      <c r="AB102" s="39" t="s">
        <v>87</v>
      </c>
      <c r="AC102" s="40">
        <f>_xll.qlInterestRateIndexFixingDate($Y$21,AD102)</f>
        <v>42418</v>
      </c>
      <c r="AD102" s="40">
        <f>_xll.qlCalendarAdvance(calendar,$AD101,AB102,,,trigger)</f>
        <v>42422</v>
      </c>
      <c r="AE102" s="40">
        <f>_xll.qlInterestRateIndexMaturity($Y$21,AD102,)</f>
        <v>42604</v>
      </c>
      <c r="AF102" s="43" t="e">
        <f>_xll.qlTenorBasisValue(TenorBasis6M,AD102,_xll.ohTrigger(trigger,$Y$36))</f>
        <v>#NUM!</v>
      </c>
      <c r="AG102" s="90" t="e">
        <f>_xll.qlTenorBasisForwardRate(TenorBasis6M,AD102,_xll.ohTrigger(trigger,$Y$36))</f>
        <v>#NUM!</v>
      </c>
      <c r="AH102" s="90" t="e">
        <f>_xll.qlIndexFixing(TenorBasisIndex6M,$AC102,TRUE,_xll.ohTrigger(trigger,$Y$36))</f>
        <v>#NUM!</v>
      </c>
      <c r="AI102" s="43">
        <f>_xll.qlIndexFixing($Y$6,$AC102,TRUE,trigger)</f>
        <v>2.0029890524416748E-4</v>
      </c>
      <c r="AJ102" s="45" t="e">
        <f t="shared" si="11"/>
        <v>#NUM!</v>
      </c>
    </row>
    <row r="103" spans="28:36" x14ac:dyDescent="0.2">
      <c r="AB103" s="39" t="s">
        <v>87</v>
      </c>
      <c r="AC103" s="40">
        <f>_xll.qlInterestRateIndexFixingDate($Y$21,AD103)</f>
        <v>42419</v>
      </c>
      <c r="AD103" s="40">
        <f>_xll.qlCalendarAdvance(calendar,$AD102,AB103,,,trigger)</f>
        <v>42423</v>
      </c>
      <c r="AE103" s="40">
        <f>_xll.qlInterestRateIndexMaturity($Y$21,AD103,)</f>
        <v>42605</v>
      </c>
      <c r="AF103" s="43" t="e">
        <f>_xll.qlTenorBasisValue(TenorBasis6M,AD103,_xll.ohTrigger(trigger,$Y$36))</f>
        <v>#NUM!</v>
      </c>
      <c r="AG103" s="90" t="e">
        <f>_xll.qlTenorBasisForwardRate(TenorBasis6M,AD103,_xll.ohTrigger(trigger,$Y$36))</f>
        <v>#NUM!</v>
      </c>
      <c r="AH103" s="90" t="e">
        <f>_xll.qlIndexFixing(TenorBasisIndex6M,$AC103,TRUE,_xll.ohTrigger(trigger,$Y$36))</f>
        <v>#NUM!</v>
      </c>
      <c r="AI103" s="43">
        <f>_xll.qlIndexFixing($Y$6,$AC103,TRUE,trigger)</f>
        <v>2.0020993070646607E-4</v>
      </c>
      <c r="AJ103" s="45" t="e">
        <f t="shared" si="11"/>
        <v>#NUM!</v>
      </c>
    </row>
    <row r="104" spans="28:36" x14ac:dyDescent="0.2">
      <c r="AB104" s="39" t="s">
        <v>87</v>
      </c>
      <c r="AC104" s="40">
        <f>_xll.qlInterestRateIndexFixingDate($Y$21,AD104)</f>
        <v>42422</v>
      </c>
      <c r="AD104" s="40">
        <f>_xll.qlCalendarAdvance(calendar,$AD103,AB104,,,trigger)</f>
        <v>42424</v>
      </c>
      <c r="AE104" s="40">
        <f>_xll.qlInterestRateIndexMaturity($Y$21,AD104,)</f>
        <v>42606</v>
      </c>
      <c r="AF104" s="43" t="e">
        <f>_xll.qlTenorBasisValue(TenorBasis6M,AD104,_xll.ohTrigger(trigger,$Y$36))</f>
        <v>#NUM!</v>
      </c>
      <c r="AG104" s="90" t="e">
        <f>_xll.qlTenorBasisForwardRate(TenorBasis6M,AD104,_xll.ohTrigger(trigger,$Y$36))</f>
        <v>#NUM!</v>
      </c>
      <c r="AH104" s="90" t="e">
        <f>_xll.qlIndexFixing(TenorBasisIndex6M,$AC104,TRUE,_xll.ohTrigger(trigger,$Y$36))</f>
        <v>#NUM!</v>
      </c>
      <c r="AI104" s="43">
        <f>_xll.qlIndexFixing($Y$6,$AC104,TRUE,trigger)</f>
        <v>2.0014063717249583E-4</v>
      </c>
      <c r="AJ104" s="45" t="e">
        <f t="shared" si="11"/>
        <v>#NUM!</v>
      </c>
    </row>
    <row r="105" spans="28:36" x14ac:dyDescent="0.2">
      <c r="AB105" s="39" t="s">
        <v>87</v>
      </c>
      <c r="AC105" s="40">
        <f>_xll.qlInterestRateIndexFixingDate($Y$21,AD105)</f>
        <v>42423</v>
      </c>
      <c r="AD105" s="40">
        <f>_xll.qlCalendarAdvance(calendar,$AD104,AB105,,,trigger)</f>
        <v>42425</v>
      </c>
      <c r="AE105" s="40">
        <f>_xll.qlInterestRateIndexMaturity($Y$21,AD105,)</f>
        <v>42607</v>
      </c>
      <c r="AF105" s="43" t="e">
        <f>_xll.qlTenorBasisValue(TenorBasis6M,AD105,_xll.ohTrigger(trigger,$Y$36))</f>
        <v>#NUM!</v>
      </c>
      <c r="AG105" s="90" t="e">
        <f>_xll.qlTenorBasisForwardRate(TenorBasis6M,AD105,_xll.ohTrigger(trigger,$Y$36))</f>
        <v>#NUM!</v>
      </c>
      <c r="AH105" s="90" t="e">
        <f>_xll.qlIndexFixing(TenorBasisIndex6M,$AC105,TRUE,_xll.ohTrigger(trigger,$Y$36))</f>
        <v>#NUM!</v>
      </c>
      <c r="AI105" s="43">
        <f>_xll.qlIndexFixing($Y$6,$AC105,TRUE,trigger)</f>
        <v>2.000885645167904E-4</v>
      </c>
      <c r="AJ105" s="45" t="e">
        <f t="shared" si="11"/>
        <v>#NUM!</v>
      </c>
    </row>
    <row r="106" spans="28:36" x14ac:dyDescent="0.2">
      <c r="AB106" s="39" t="s">
        <v>87</v>
      </c>
      <c r="AC106" s="40">
        <f>_xll.qlInterestRateIndexFixingDate($Y$21,AD106)</f>
        <v>42424</v>
      </c>
      <c r="AD106" s="40">
        <f>_xll.qlCalendarAdvance(calendar,$AD105,AB106,,,trigger)</f>
        <v>42426</v>
      </c>
      <c r="AE106" s="40">
        <f>_xll.qlInterestRateIndexMaturity($Y$21,AD106,)</f>
        <v>42608</v>
      </c>
      <c r="AF106" s="43" t="e">
        <f>_xll.qlTenorBasisValue(TenorBasis6M,AD106,_xll.ohTrigger(trigger,$Y$36))</f>
        <v>#NUM!</v>
      </c>
      <c r="AG106" s="90" t="e">
        <f>_xll.qlTenorBasisForwardRate(TenorBasis6M,AD106,_xll.ohTrigger(trigger,$Y$36))</f>
        <v>#NUM!</v>
      </c>
      <c r="AH106" s="90" t="e">
        <f>_xll.qlIndexFixing(TenorBasisIndex6M,$AC106,TRUE,_xll.ohTrigger(trigger,$Y$36))</f>
        <v>#NUM!</v>
      </c>
      <c r="AI106" s="43">
        <f>_xll.qlIndexFixing($Y$6,$AC106,TRUE,trigger)</f>
        <v>2.0005125261388334E-4</v>
      </c>
      <c r="AJ106" s="45" t="e">
        <f t="shared" si="11"/>
        <v>#NUM!</v>
      </c>
    </row>
    <row r="107" spans="28:36" x14ac:dyDescent="0.2">
      <c r="AB107" s="39" t="s">
        <v>87</v>
      </c>
      <c r="AC107" s="40">
        <f>_xll.qlInterestRateIndexFixingDate($Y$21,AD107)</f>
        <v>42425</v>
      </c>
      <c r="AD107" s="40">
        <f>_xll.qlCalendarAdvance(calendar,$AD106,AB107,,,trigger)</f>
        <v>42429</v>
      </c>
      <c r="AE107" s="40">
        <f>_xll.qlInterestRateIndexMaturity($Y$21,AD107,)</f>
        <v>42613</v>
      </c>
      <c r="AF107" s="43" t="e">
        <f>_xll.qlTenorBasisValue(TenorBasis6M,AD107,_xll.ohTrigger(trigger,$Y$36))</f>
        <v>#NUM!</v>
      </c>
      <c r="AG107" s="90" t="e">
        <f>_xll.qlTenorBasisForwardRate(TenorBasis6M,AD107,_xll.ohTrigger(trigger,$Y$36))</f>
        <v>#NUM!</v>
      </c>
      <c r="AH107" s="90" t="e">
        <f>_xll.qlIndexFixing(TenorBasisIndex6M,$AC107,TRUE,_xll.ohTrigger(trigger,$Y$36))</f>
        <v>#NUM!</v>
      </c>
      <c r="AI107" s="43">
        <f>_xll.qlIndexFixing($Y$6,$AC107,TRUE,trigger)</f>
        <v>2.0000328016728857E-4</v>
      </c>
      <c r="AJ107" s="45" t="e">
        <f t="shared" si="11"/>
        <v>#NUM!</v>
      </c>
    </row>
    <row r="108" spans="28:36" x14ac:dyDescent="0.2">
      <c r="AB108" s="39" t="s">
        <v>87</v>
      </c>
      <c r="AC108" s="40">
        <f>_xll.qlInterestRateIndexFixingDate($Y$21,AD108)</f>
        <v>42426</v>
      </c>
      <c r="AD108" s="40">
        <f>_xll.qlCalendarAdvance(calendar,$AD107,AB108,,,trigger)</f>
        <v>42430</v>
      </c>
      <c r="AE108" s="40">
        <f>_xll.qlInterestRateIndexMaturity($Y$21,AD108,)</f>
        <v>42614</v>
      </c>
      <c r="AF108" s="43" t="e">
        <f>_xll.qlTenorBasisValue(TenorBasis6M,AD108,_xll.ohTrigger(trigger,$Y$36))</f>
        <v>#NUM!</v>
      </c>
      <c r="AG108" s="90" t="e">
        <f>_xll.qlTenorBasisForwardRate(TenorBasis6M,AD108,_xll.ohTrigger(trigger,$Y$36))</f>
        <v>#NUM!</v>
      </c>
      <c r="AH108" s="90" t="e">
        <f>_xll.qlIndexFixing(TenorBasisIndex6M,$AC108,TRUE,_xll.ohTrigger(trigger,$Y$36))</f>
        <v>#NUM!</v>
      </c>
      <c r="AI108" s="43">
        <f>_xll.qlIndexFixing($Y$6,$AC108,TRUE,trigger)</f>
        <v>2.0000041002091111E-4</v>
      </c>
      <c r="AJ108" s="45" t="e">
        <f t="shared" si="11"/>
        <v>#NUM!</v>
      </c>
    </row>
    <row r="109" spans="28:36" x14ac:dyDescent="0.2">
      <c r="AB109" s="39" t="s">
        <v>87</v>
      </c>
      <c r="AC109" s="40">
        <f>_xll.qlInterestRateIndexFixingDate($Y$21,AD109)</f>
        <v>42429</v>
      </c>
      <c r="AD109" s="40">
        <f>_xll.qlCalendarAdvance(calendar,$AD108,AB109,,,trigger)</f>
        <v>42431</v>
      </c>
      <c r="AE109" s="40">
        <f>_xll.qlInterestRateIndexMaturity($Y$21,AD109,)</f>
        <v>42615</v>
      </c>
      <c r="AF109" s="43" t="e">
        <f>_xll.qlTenorBasisValue(TenorBasis6M,AD109,_xll.ohTrigger(trigger,$Y$36))</f>
        <v>#NUM!</v>
      </c>
      <c r="AG109" s="90" t="e">
        <f>_xll.qlTenorBasisForwardRate(TenorBasis6M,AD109,_xll.ohTrigger(trigger,$Y$36))</f>
        <v>#NUM!</v>
      </c>
      <c r="AH109" s="90" t="e">
        <f>_xll.qlIndexFixing(TenorBasisIndex6M,$AC109,TRUE,_xll.ohTrigger(trigger,$Y$36))</f>
        <v>#NUM!</v>
      </c>
      <c r="AI109" s="43">
        <f>_xll.qlIndexFixing($Y$6,$AC109,TRUE,trigger)</f>
        <v>2.0000000000000004E-4</v>
      </c>
      <c r="AJ109" s="45" t="e">
        <f t="shared" si="11"/>
        <v>#NUM!</v>
      </c>
    </row>
    <row r="110" spans="28:36" x14ac:dyDescent="0.2">
      <c r="AB110" s="39" t="s">
        <v>87</v>
      </c>
      <c r="AC110" s="40">
        <f>_xll.qlInterestRateIndexFixingDate($Y$21,AD110)</f>
        <v>42430</v>
      </c>
      <c r="AD110" s="40">
        <f>_xll.qlCalendarAdvance(calendar,$AD109,AB110,,,trigger)</f>
        <v>42432</v>
      </c>
      <c r="AE110" s="40">
        <f>_xll.qlInterestRateIndexMaturity($Y$21,AD110,)</f>
        <v>42618</v>
      </c>
      <c r="AF110" s="43" t="e">
        <f>_xll.qlTenorBasisValue(TenorBasis6M,AD110,_xll.ohTrigger(trigger,$Y$36))</f>
        <v>#NUM!</v>
      </c>
      <c r="AG110" s="90" t="e">
        <f>_xll.qlTenorBasisForwardRate(TenorBasis6M,AD110,_xll.ohTrigger(trigger,$Y$36))</f>
        <v>#NUM!</v>
      </c>
      <c r="AH110" s="90" t="e">
        <f>_xll.qlIndexFixing(TenorBasisIndex6M,$AC110,TRUE,_xll.ohTrigger(trigger,$Y$36))</f>
        <v>#NUM!</v>
      </c>
      <c r="AI110" s="43">
        <f>_xll.qlIndexFixing($Y$6,$AC110,TRUE,trigger)</f>
        <v>2.0000000000000004E-4</v>
      </c>
      <c r="AJ110" s="45" t="e">
        <f t="shared" si="11"/>
        <v>#NUM!</v>
      </c>
    </row>
    <row r="111" spans="28:36" x14ac:dyDescent="0.2">
      <c r="AB111" s="39" t="s">
        <v>87</v>
      </c>
      <c r="AC111" s="40">
        <f>_xll.qlInterestRateIndexFixingDate($Y$21,AD111)</f>
        <v>42431</v>
      </c>
      <c r="AD111" s="40">
        <f>_xll.qlCalendarAdvance(calendar,$AD110,AB111,,,trigger)</f>
        <v>42433</v>
      </c>
      <c r="AE111" s="40">
        <f>_xll.qlInterestRateIndexMaturity($Y$21,AD111,)</f>
        <v>42618</v>
      </c>
      <c r="AF111" s="43" t="e">
        <f>_xll.qlTenorBasisValue(TenorBasis6M,AD111,_xll.ohTrigger(trigger,$Y$36))</f>
        <v>#NUM!</v>
      </c>
      <c r="AG111" s="90" t="e">
        <f>_xll.qlTenorBasisForwardRate(TenorBasis6M,AD111,_xll.ohTrigger(trigger,$Y$36))</f>
        <v>#NUM!</v>
      </c>
      <c r="AH111" s="90" t="e">
        <f>_xll.qlIndexFixing(TenorBasisIndex6M,$AC111,TRUE,_xll.ohTrigger(trigger,$Y$36))</f>
        <v>#NUM!</v>
      </c>
      <c r="AI111" s="43">
        <f>_xll.qlIndexFixing($Y$6,$AC111,TRUE,trigger)</f>
        <v>2.0000000000000004E-4</v>
      </c>
      <c r="AJ111" s="45" t="e">
        <f t="shared" si="11"/>
        <v>#NUM!</v>
      </c>
    </row>
    <row r="112" spans="28:36" x14ac:dyDescent="0.2">
      <c r="AB112" s="39" t="s">
        <v>87</v>
      </c>
      <c r="AC112" s="40">
        <f>_xll.qlInterestRateIndexFixingDate($Y$21,AD112)</f>
        <v>42432</v>
      </c>
      <c r="AD112" s="40">
        <f>_xll.qlCalendarAdvance(calendar,$AD111,AB112,,,trigger)</f>
        <v>42436</v>
      </c>
      <c r="AE112" s="40">
        <f>_xll.qlInterestRateIndexMaturity($Y$21,AD112,)</f>
        <v>42620</v>
      </c>
      <c r="AF112" s="43" t="e">
        <f>_xll.qlTenorBasisValue(TenorBasis6M,AD112,_xll.ohTrigger(trigger,$Y$36))</f>
        <v>#NUM!</v>
      </c>
      <c r="AG112" s="90" t="e">
        <f>_xll.qlTenorBasisForwardRate(TenorBasis6M,AD112,_xll.ohTrigger(trigger,$Y$36))</f>
        <v>#NUM!</v>
      </c>
      <c r="AH112" s="90" t="e">
        <f>_xll.qlIndexFixing(TenorBasisIndex6M,$AC112,TRUE,_xll.ohTrigger(trigger,$Y$36))</f>
        <v>#NUM!</v>
      </c>
      <c r="AI112" s="43">
        <f>_xll.qlIndexFixing($Y$6,$AC112,TRUE,trigger)</f>
        <v>2.0000000000000004E-4</v>
      </c>
      <c r="AJ112" s="45" t="e">
        <f t="shared" si="11"/>
        <v>#NUM!</v>
      </c>
    </row>
    <row r="113" spans="28:36" x14ac:dyDescent="0.2">
      <c r="AB113" s="39" t="s">
        <v>87</v>
      </c>
      <c r="AC113" s="40">
        <f>_xll.qlInterestRateIndexFixingDate($Y$21,AD113)</f>
        <v>42433</v>
      </c>
      <c r="AD113" s="40">
        <f>_xll.qlCalendarAdvance(calendar,$AD112,AB113,,,trigger)</f>
        <v>42437</v>
      </c>
      <c r="AE113" s="40">
        <f>_xll.qlInterestRateIndexMaturity($Y$21,AD113,)</f>
        <v>42621</v>
      </c>
      <c r="AF113" s="43" t="e">
        <f>_xll.qlTenorBasisValue(TenorBasis6M,AD113,_xll.ohTrigger(trigger,$Y$36))</f>
        <v>#NUM!</v>
      </c>
      <c r="AG113" s="90" t="e">
        <f>_xll.qlTenorBasisForwardRate(TenorBasis6M,AD113,_xll.ohTrigger(trigger,$Y$36))</f>
        <v>#NUM!</v>
      </c>
      <c r="AH113" s="90" t="e">
        <f>_xll.qlIndexFixing(TenorBasisIndex6M,$AC113,TRUE,_xll.ohTrigger(trigger,$Y$36))</f>
        <v>#NUM!</v>
      </c>
      <c r="AI113" s="43">
        <f>_xll.qlIndexFixing($Y$6,$AC113,TRUE,trigger)</f>
        <v>2.0000000000000004E-4</v>
      </c>
      <c r="AJ113" s="45" t="e">
        <f t="shared" si="11"/>
        <v>#NUM!</v>
      </c>
    </row>
    <row r="114" spans="28:36" x14ac:dyDescent="0.2">
      <c r="AB114" s="39" t="s">
        <v>87</v>
      </c>
      <c r="AC114" s="40">
        <f>_xll.qlInterestRateIndexFixingDate($Y$21,AD114)</f>
        <v>42436</v>
      </c>
      <c r="AD114" s="40">
        <f>_xll.qlCalendarAdvance(calendar,$AD113,AB114,,,trigger)</f>
        <v>42438</v>
      </c>
      <c r="AE114" s="40">
        <f>_xll.qlInterestRateIndexMaturity($Y$21,AD114,)</f>
        <v>42622</v>
      </c>
      <c r="AF114" s="43" t="e">
        <f>_xll.qlTenorBasisValue(TenorBasis6M,AD114,_xll.ohTrigger(trigger,$Y$36))</f>
        <v>#NUM!</v>
      </c>
      <c r="AG114" s="90" t="e">
        <f>_xll.qlTenorBasisForwardRate(TenorBasis6M,AD114,_xll.ohTrigger(trigger,$Y$36))</f>
        <v>#NUM!</v>
      </c>
      <c r="AH114" s="90" t="e">
        <f>_xll.qlIndexFixing(TenorBasisIndex6M,$AC114,TRUE,_xll.ohTrigger(trigger,$Y$36))</f>
        <v>#NUM!</v>
      </c>
      <c r="AI114" s="43">
        <f>_xll.qlIndexFixing($Y$6,$AC114,TRUE,trigger)</f>
        <v>2.0000000000000004E-4</v>
      </c>
      <c r="AJ114" s="45" t="e">
        <f t="shared" si="11"/>
        <v>#NUM!</v>
      </c>
    </row>
    <row r="115" spans="28:36" x14ac:dyDescent="0.2">
      <c r="AB115" s="39" t="s">
        <v>87</v>
      </c>
      <c r="AC115" s="40">
        <f>_xll.qlInterestRateIndexFixingDate($Y$21,AD115)</f>
        <v>42437</v>
      </c>
      <c r="AD115" s="40">
        <f>_xll.qlCalendarAdvance(calendar,$AD114,AB115,,,trigger)</f>
        <v>42439</v>
      </c>
      <c r="AE115" s="40">
        <f>_xll.qlInterestRateIndexMaturity($Y$21,AD115,)</f>
        <v>42625</v>
      </c>
      <c r="AF115" s="43" t="e">
        <f>_xll.qlTenorBasisValue(TenorBasis6M,AD115,_xll.ohTrigger(trigger,$Y$36))</f>
        <v>#NUM!</v>
      </c>
      <c r="AG115" s="90" t="e">
        <f>_xll.qlTenorBasisForwardRate(TenorBasis6M,AD115,_xll.ohTrigger(trigger,$Y$36))</f>
        <v>#NUM!</v>
      </c>
      <c r="AH115" s="90" t="e">
        <f>_xll.qlIndexFixing(TenorBasisIndex6M,$AC115,TRUE,_xll.ohTrigger(trigger,$Y$36))</f>
        <v>#NUM!</v>
      </c>
      <c r="AI115" s="43">
        <f>_xll.qlIndexFixing($Y$6,$AC115,TRUE,trigger)</f>
        <v>2.0000000000000004E-4</v>
      </c>
      <c r="AJ115" s="45" t="e">
        <f t="shared" si="11"/>
        <v>#NUM!</v>
      </c>
    </row>
    <row r="116" spans="28:36" x14ac:dyDescent="0.2">
      <c r="AB116" s="39" t="s">
        <v>87</v>
      </c>
      <c r="AC116" s="40">
        <f>_xll.qlInterestRateIndexFixingDate($Y$21,AD116)</f>
        <v>42438</v>
      </c>
      <c r="AD116" s="40">
        <f>_xll.qlCalendarAdvance(calendar,$AD115,AB116,,,trigger)</f>
        <v>42440</v>
      </c>
      <c r="AE116" s="40">
        <f>_xll.qlInterestRateIndexMaturity($Y$21,AD116,)</f>
        <v>42625</v>
      </c>
      <c r="AF116" s="43" t="e">
        <f>_xll.qlTenorBasisValue(TenorBasis6M,AD116,_xll.ohTrigger(trigger,$Y$36))</f>
        <v>#NUM!</v>
      </c>
      <c r="AG116" s="90" t="e">
        <f>_xll.qlTenorBasisForwardRate(TenorBasis6M,AD116,_xll.ohTrigger(trigger,$Y$36))</f>
        <v>#NUM!</v>
      </c>
      <c r="AH116" s="90" t="e">
        <f>_xll.qlIndexFixing(TenorBasisIndex6M,$AC116,TRUE,_xll.ohTrigger(trigger,$Y$36))</f>
        <v>#NUM!</v>
      </c>
      <c r="AI116" s="43">
        <f>_xll.qlIndexFixing($Y$6,$AC116,TRUE,trigger)</f>
        <v>2.0000000000000004E-4</v>
      </c>
      <c r="AJ116" s="45" t="e">
        <f t="shared" si="11"/>
        <v>#NUM!</v>
      </c>
    </row>
    <row r="117" spans="28:36" x14ac:dyDescent="0.2">
      <c r="AB117" s="39" t="s">
        <v>87</v>
      </c>
      <c r="AC117" s="40">
        <f>_xll.qlInterestRateIndexFixingDate($Y$21,AD117)</f>
        <v>42439</v>
      </c>
      <c r="AD117" s="40">
        <f>_xll.qlCalendarAdvance(calendar,$AD116,AB117,,,trigger)</f>
        <v>42443</v>
      </c>
      <c r="AE117" s="40">
        <f>_xll.qlInterestRateIndexMaturity($Y$21,AD117,)</f>
        <v>42627</v>
      </c>
      <c r="AF117" s="43" t="e">
        <f>_xll.qlTenorBasisValue(TenorBasis6M,AD117,_xll.ohTrigger(trigger,$Y$36))</f>
        <v>#NUM!</v>
      </c>
      <c r="AG117" s="90" t="e">
        <f>_xll.qlTenorBasisForwardRate(TenorBasis6M,AD117,_xll.ohTrigger(trigger,$Y$36))</f>
        <v>#NUM!</v>
      </c>
      <c r="AH117" s="90" t="e">
        <f>_xll.qlIndexFixing(TenorBasisIndex6M,$AC117,TRUE,_xll.ohTrigger(trigger,$Y$36))</f>
        <v>#NUM!</v>
      </c>
      <c r="AI117" s="43">
        <f>_xll.qlIndexFixing($Y$6,$AC117,TRUE,trigger)</f>
        <v>2.0000000000000004E-4</v>
      </c>
      <c r="AJ117" s="45" t="e">
        <f t="shared" si="11"/>
        <v>#NUM!</v>
      </c>
    </row>
    <row r="118" spans="28:36" x14ac:dyDescent="0.2">
      <c r="AB118" s="39" t="s">
        <v>87</v>
      </c>
      <c r="AC118" s="40">
        <f>_xll.qlInterestRateIndexFixingDate($Y$21,AD118)</f>
        <v>42440</v>
      </c>
      <c r="AD118" s="40">
        <f>_xll.qlCalendarAdvance(calendar,$AD117,AB118,,,trigger)</f>
        <v>42444</v>
      </c>
      <c r="AE118" s="40">
        <f>_xll.qlInterestRateIndexMaturity($Y$21,AD118,)</f>
        <v>42628</v>
      </c>
      <c r="AF118" s="43" t="e">
        <f>_xll.qlTenorBasisValue(TenorBasis6M,AD118,_xll.ohTrigger(trigger,$Y$36))</f>
        <v>#NUM!</v>
      </c>
      <c r="AG118" s="90" t="e">
        <f>_xll.qlTenorBasisForwardRate(TenorBasis6M,AD118,_xll.ohTrigger(trigger,$Y$36))</f>
        <v>#NUM!</v>
      </c>
      <c r="AH118" s="90" t="e">
        <f>_xll.qlIndexFixing(TenorBasisIndex6M,$AC118,TRUE,_xll.ohTrigger(trigger,$Y$36))</f>
        <v>#NUM!</v>
      </c>
      <c r="AI118" s="43">
        <f>_xll.qlIndexFixing($Y$6,$AC118,TRUE,trigger)</f>
        <v>2.0000000000000004E-4</v>
      </c>
      <c r="AJ118" s="45" t="e">
        <f t="shared" si="11"/>
        <v>#NUM!</v>
      </c>
    </row>
    <row r="119" spans="28:36" x14ac:dyDescent="0.2">
      <c r="AB119" s="39" t="s">
        <v>87</v>
      </c>
      <c r="AC119" s="40">
        <f>_xll.qlInterestRateIndexFixingDate($Y$21,AD119)</f>
        <v>42443</v>
      </c>
      <c r="AD119" s="40">
        <f>_xll.qlCalendarAdvance(calendar,$AD118,AB119,,,trigger)</f>
        <v>42445</v>
      </c>
      <c r="AE119" s="40">
        <f>_xll.qlInterestRateIndexMaturity($Y$21,AD119,)</f>
        <v>42629</v>
      </c>
      <c r="AF119" s="43" t="e">
        <f>_xll.qlTenorBasisValue(TenorBasis6M,AD119,_xll.ohTrigger(trigger,$Y$36))</f>
        <v>#NUM!</v>
      </c>
      <c r="AG119" s="90" t="e">
        <f>_xll.qlTenorBasisForwardRate(TenorBasis6M,AD119,_xll.ohTrigger(trigger,$Y$36))</f>
        <v>#NUM!</v>
      </c>
      <c r="AH119" s="90" t="e">
        <f>_xll.qlIndexFixing(TenorBasisIndex6M,$AC119,TRUE,_xll.ohTrigger(trigger,$Y$36))</f>
        <v>#NUM!</v>
      </c>
      <c r="AI119" s="43">
        <f>_xll.qlIndexFixing($Y$6,$AC119,TRUE,trigger)</f>
        <v>2.0000000000000004E-4</v>
      </c>
      <c r="AJ119" s="45" t="e">
        <f t="shared" si="11"/>
        <v>#NUM!</v>
      </c>
    </row>
    <row r="120" spans="28:36" x14ac:dyDescent="0.2">
      <c r="AB120" s="39" t="s">
        <v>87</v>
      </c>
      <c r="AC120" s="40">
        <f>_xll.qlInterestRateIndexFixingDate($Y$21,AD120)</f>
        <v>42444</v>
      </c>
      <c r="AD120" s="40">
        <f>_xll.qlCalendarAdvance(calendar,$AD119,AB120,,,trigger)</f>
        <v>42446</v>
      </c>
      <c r="AE120" s="40">
        <f>_xll.qlInterestRateIndexMaturity($Y$21,AD120,)</f>
        <v>42632</v>
      </c>
      <c r="AF120" s="43" t="e">
        <f>_xll.qlTenorBasisValue(TenorBasis6M,AD120,_xll.ohTrigger(trigger,$Y$36))</f>
        <v>#NUM!</v>
      </c>
      <c r="AG120" s="90" t="e">
        <f>_xll.qlTenorBasisForwardRate(TenorBasis6M,AD120,_xll.ohTrigger(trigger,$Y$36))</f>
        <v>#NUM!</v>
      </c>
      <c r="AH120" s="90" t="e">
        <f>_xll.qlIndexFixing(TenorBasisIndex6M,$AC120,TRUE,_xll.ohTrigger(trigger,$Y$36))</f>
        <v>#NUM!</v>
      </c>
      <c r="AI120" s="43">
        <f>_xll.qlIndexFixing($Y$6,$AC120,TRUE,trigger)</f>
        <v>2.0000000000000004E-4</v>
      </c>
      <c r="AJ120" s="45" t="e">
        <f t="shared" si="11"/>
        <v>#NUM!</v>
      </c>
    </row>
    <row r="121" spans="28:36" x14ac:dyDescent="0.2">
      <c r="AB121" s="39" t="s">
        <v>87</v>
      </c>
      <c r="AC121" s="40">
        <f>_xll.qlInterestRateIndexFixingDate($Y$21,AD121)</f>
        <v>42445</v>
      </c>
      <c r="AD121" s="40">
        <f>_xll.qlCalendarAdvance(calendar,$AD120,AB121,,,trigger)</f>
        <v>42447</v>
      </c>
      <c r="AE121" s="40">
        <f>_xll.qlInterestRateIndexMaturity($Y$21,AD121,)</f>
        <v>42632</v>
      </c>
      <c r="AF121" s="43" t="e">
        <f>_xll.qlTenorBasisValue(TenorBasis6M,AD121,_xll.ohTrigger(trigger,$Y$36))</f>
        <v>#NUM!</v>
      </c>
      <c r="AG121" s="90" t="e">
        <f>_xll.qlTenorBasisForwardRate(TenorBasis6M,AD121,_xll.ohTrigger(trigger,$Y$36))</f>
        <v>#NUM!</v>
      </c>
      <c r="AH121" s="90" t="e">
        <f>_xll.qlIndexFixing(TenorBasisIndex6M,$AC121,TRUE,_xll.ohTrigger(trigger,$Y$36))</f>
        <v>#NUM!</v>
      </c>
      <c r="AI121" s="43">
        <f>_xll.qlIndexFixing($Y$6,$AC121,TRUE,trigger)</f>
        <v>2.0000000000000004E-4</v>
      </c>
      <c r="AJ121" s="45" t="e">
        <f t="shared" si="11"/>
        <v>#NUM!</v>
      </c>
    </row>
    <row r="122" spans="28:36" x14ac:dyDescent="0.2">
      <c r="AB122" s="39" t="s">
        <v>87</v>
      </c>
      <c r="AC122" s="40">
        <f>_xll.qlInterestRateIndexFixingDate($Y$21,AD122)</f>
        <v>42446</v>
      </c>
      <c r="AD122" s="40">
        <f>_xll.qlCalendarAdvance(calendar,$AD121,AB122,,,trigger)</f>
        <v>42450</v>
      </c>
      <c r="AE122" s="40">
        <f>_xll.qlInterestRateIndexMaturity($Y$21,AD122,)</f>
        <v>42634</v>
      </c>
      <c r="AF122" s="43" t="e">
        <f>_xll.qlTenorBasisValue(TenorBasis6M,AD122,_xll.ohTrigger(trigger,$Y$36))</f>
        <v>#NUM!</v>
      </c>
      <c r="AG122" s="90" t="e">
        <f>_xll.qlTenorBasisForwardRate(TenorBasis6M,AD122,_xll.ohTrigger(trigger,$Y$36))</f>
        <v>#NUM!</v>
      </c>
      <c r="AH122" s="90" t="e">
        <f>_xll.qlIndexFixing(TenorBasisIndex6M,$AC122,TRUE,_xll.ohTrigger(trigger,$Y$36))</f>
        <v>#NUM!</v>
      </c>
      <c r="AI122" s="43">
        <f>_xll.qlIndexFixing($Y$6,$AC122,TRUE,trigger)</f>
        <v>2.0000000000000001E-4</v>
      </c>
      <c r="AJ122" s="45" t="e">
        <f t="shared" si="11"/>
        <v>#NUM!</v>
      </c>
    </row>
    <row r="123" spans="28:36" x14ac:dyDescent="0.2">
      <c r="AB123" s="39" t="s">
        <v>87</v>
      </c>
      <c r="AC123" s="40">
        <f>_xll.qlInterestRateIndexFixingDate($Y$21,AD123)</f>
        <v>42447</v>
      </c>
      <c r="AD123" s="40">
        <f>_xll.qlCalendarAdvance(calendar,$AD122,AB123,,,trigger)</f>
        <v>42451</v>
      </c>
      <c r="AE123" s="40">
        <f>_xll.qlInterestRateIndexMaturity($Y$21,AD123,)</f>
        <v>42635</v>
      </c>
      <c r="AF123" s="43" t="e">
        <f>_xll.qlTenorBasisValue(TenorBasis6M,AD123,_xll.ohTrigger(trigger,$Y$36))</f>
        <v>#NUM!</v>
      </c>
      <c r="AG123" s="90" t="e">
        <f>_xll.qlTenorBasisForwardRate(TenorBasis6M,AD123,_xll.ohTrigger(trigger,$Y$36))</f>
        <v>#NUM!</v>
      </c>
      <c r="AH123" s="90" t="e">
        <f>_xll.qlIndexFixing(TenorBasisIndex6M,$AC123,TRUE,_xll.ohTrigger(trigger,$Y$36))</f>
        <v>#NUM!</v>
      </c>
      <c r="AI123" s="43">
        <f>_xll.qlIndexFixing($Y$6,$AC123,TRUE,trigger)</f>
        <v>2.0000000000000001E-4</v>
      </c>
      <c r="AJ123" s="45" t="e">
        <f t="shared" si="11"/>
        <v>#NUM!</v>
      </c>
    </row>
    <row r="124" spans="28:36" x14ac:dyDescent="0.2">
      <c r="AB124" s="39" t="s">
        <v>87</v>
      </c>
      <c r="AC124" s="40">
        <f>_xll.qlInterestRateIndexFixingDate($Y$21,AD124)</f>
        <v>42450</v>
      </c>
      <c r="AD124" s="40">
        <f>_xll.qlCalendarAdvance(calendar,$AD123,AB124,,,trigger)</f>
        <v>42452</v>
      </c>
      <c r="AE124" s="40">
        <f>_xll.qlInterestRateIndexMaturity($Y$21,AD124,)</f>
        <v>42636</v>
      </c>
      <c r="AF124" s="43" t="e">
        <f>_xll.qlTenorBasisValue(TenorBasis6M,AD124,_xll.ohTrigger(trigger,$Y$36))</f>
        <v>#NUM!</v>
      </c>
      <c r="AG124" s="90" t="e">
        <f>_xll.qlTenorBasisForwardRate(TenorBasis6M,AD124,_xll.ohTrigger(trigger,$Y$36))</f>
        <v>#NUM!</v>
      </c>
      <c r="AH124" s="90" t="e">
        <f>_xll.qlIndexFixing(TenorBasisIndex6M,$AC124,TRUE,_xll.ohTrigger(trigger,$Y$36))</f>
        <v>#NUM!</v>
      </c>
      <c r="AI124" s="43">
        <f>_xll.qlIndexFixing($Y$6,$AC124,TRUE,trigger)</f>
        <v>2.0000000000000001E-4</v>
      </c>
      <c r="AJ124" s="45" t="e">
        <f t="shared" si="11"/>
        <v>#NUM!</v>
      </c>
    </row>
    <row r="125" spans="28:36" x14ac:dyDescent="0.2">
      <c r="AB125" s="39" t="s">
        <v>87</v>
      </c>
      <c r="AC125" s="40">
        <f>_xll.qlInterestRateIndexFixingDate($Y$21,AD125)</f>
        <v>42451</v>
      </c>
      <c r="AD125" s="40">
        <f>_xll.qlCalendarAdvance(calendar,$AD124,AB125,,,trigger)</f>
        <v>42453</v>
      </c>
      <c r="AE125" s="40">
        <f>_xll.qlInterestRateIndexMaturity($Y$21,AD125,)</f>
        <v>42639</v>
      </c>
      <c r="AF125" s="43" t="e">
        <f>_xll.qlTenorBasisValue(TenorBasis6M,AD125,_xll.ohTrigger(trigger,$Y$36))</f>
        <v>#NUM!</v>
      </c>
      <c r="AG125" s="90" t="e">
        <f>_xll.qlTenorBasisForwardRate(TenorBasis6M,AD125,_xll.ohTrigger(trigger,$Y$36))</f>
        <v>#NUM!</v>
      </c>
      <c r="AH125" s="90" t="e">
        <f>_xll.qlIndexFixing(TenorBasisIndex6M,$AC125,TRUE,_xll.ohTrigger(trigger,$Y$36))</f>
        <v>#NUM!</v>
      </c>
      <c r="AI125" s="43">
        <f>_xll.qlIndexFixing($Y$6,$AC125,TRUE,trigger)</f>
        <v>2.0000000000000001E-4</v>
      </c>
      <c r="AJ125" s="45" t="e">
        <f t="shared" si="11"/>
        <v>#NUM!</v>
      </c>
    </row>
    <row r="126" spans="28:36" x14ac:dyDescent="0.2">
      <c r="AB126" s="39" t="s">
        <v>87</v>
      </c>
      <c r="AC126" s="40">
        <f>_xll.qlInterestRateIndexFixingDate($Y$21,AD126)</f>
        <v>42452</v>
      </c>
      <c r="AD126" s="40">
        <f>_xll.qlCalendarAdvance(calendar,$AD125,AB126,,,trigger)</f>
        <v>42458</v>
      </c>
      <c r="AE126" s="40">
        <f>_xll.qlInterestRateIndexMaturity($Y$21,AD126,)</f>
        <v>42642</v>
      </c>
      <c r="AF126" s="43" t="e">
        <f>_xll.qlTenorBasisValue(TenorBasis6M,AD126,_xll.ohTrigger(trigger,$Y$36))</f>
        <v>#NUM!</v>
      </c>
      <c r="AG126" s="90" t="e">
        <f>_xll.qlTenorBasisForwardRate(TenorBasis6M,AD126,_xll.ohTrigger(trigger,$Y$36))</f>
        <v>#NUM!</v>
      </c>
      <c r="AH126" s="90" t="e">
        <f>_xll.qlIndexFixing(TenorBasisIndex6M,$AC126,TRUE,_xll.ohTrigger(trigger,$Y$36))</f>
        <v>#NUM!</v>
      </c>
      <c r="AI126" s="43">
        <f>_xll.qlIndexFixing($Y$6,$AC126,TRUE,trigger)</f>
        <v>2.0000000000000001E-4</v>
      </c>
      <c r="AJ126" s="45" t="e">
        <f t="shared" si="11"/>
        <v>#NUM!</v>
      </c>
    </row>
    <row r="127" spans="28:36" x14ac:dyDescent="0.2">
      <c r="AB127" s="39" t="s">
        <v>87</v>
      </c>
      <c r="AC127" s="40">
        <f>_xll.qlInterestRateIndexFixingDate($Y$21,AD127)</f>
        <v>42453</v>
      </c>
      <c r="AD127" s="40">
        <f>_xll.qlCalendarAdvance(calendar,$AD126,AB127,,,trigger)</f>
        <v>42459</v>
      </c>
      <c r="AE127" s="40">
        <f>_xll.qlInterestRateIndexMaturity($Y$21,AD127,)</f>
        <v>42643</v>
      </c>
      <c r="AF127" s="43" t="e">
        <f>_xll.qlTenorBasisValue(TenorBasis6M,AD127,_xll.ohTrigger(trigger,$Y$36))</f>
        <v>#NUM!</v>
      </c>
      <c r="AG127" s="90" t="e">
        <f>_xll.qlTenorBasisForwardRate(TenorBasis6M,AD127,_xll.ohTrigger(trigger,$Y$36))</f>
        <v>#NUM!</v>
      </c>
      <c r="AH127" s="90" t="e">
        <f>_xll.qlIndexFixing(TenorBasisIndex6M,$AC127,TRUE,_xll.ohTrigger(trigger,$Y$36))</f>
        <v>#NUM!</v>
      </c>
      <c r="AI127" s="43">
        <f>_xll.qlIndexFixing($Y$6,$AC127,TRUE,trigger)</f>
        <v>2.0000000000000001E-4</v>
      </c>
      <c r="AJ127" s="45" t="e">
        <f t="shared" si="11"/>
        <v>#NUM!</v>
      </c>
    </row>
    <row r="128" spans="28:36" x14ac:dyDescent="0.2">
      <c r="AB128" s="39" t="s">
        <v>87</v>
      </c>
      <c r="AC128" s="40">
        <f>_xll.qlInterestRateIndexFixingDate($Y$21,AD128)</f>
        <v>42458</v>
      </c>
      <c r="AD128" s="40">
        <f>_xll.qlCalendarAdvance(calendar,$AD127,AB128,,,trigger)</f>
        <v>42460</v>
      </c>
      <c r="AE128" s="40">
        <f>_xll.qlInterestRateIndexMaturity($Y$21,AD128,)</f>
        <v>42643</v>
      </c>
      <c r="AF128" s="43" t="e">
        <f>_xll.qlTenorBasisValue(TenorBasis6M,AD128,_xll.ohTrigger(trigger,$Y$36))</f>
        <v>#NUM!</v>
      </c>
      <c r="AG128" s="90" t="e">
        <f>_xll.qlTenorBasisForwardRate(TenorBasis6M,AD128,_xll.ohTrigger(trigger,$Y$36))</f>
        <v>#NUM!</v>
      </c>
      <c r="AH128" s="90" t="e">
        <f>_xll.qlIndexFixing(TenorBasisIndex6M,$AC128,TRUE,_xll.ohTrigger(trigger,$Y$36))</f>
        <v>#NUM!</v>
      </c>
      <c r="AI128" s="43">
        <f>_xll.qlIndexFixing($Y$6,$AC128,TRUE,trigger)</f>
        <v>2.0000000000000001E-4</v>
      </c>
      <c r="AJ128" s="45" t="e">
        <f t="shared" si="11"/>
        <v>#NUM!</v>
      </c>
    </row>
    <row r="129" spans="28:36" x14ac:dyDescent="0.2">
      <c r="AB129" s="39" t="s">
        <v>87</v>
      </c>
      <c r="AC129" s="40">
        <f>_xll.qlInterestRateIndexFixingDate($Y$21,AD129)</f>
        <v>42459</v>
      </c>
      <c r="AD129" s="40">
        <f>_xll.qlCalendarAdvance(calendar,$AD128,AB129,,,trigger)</f>
        <v>42461</v>
      </c>
      <c r="AE129" s="40">
        <f>_xll.qlInterestRateIndexMaturity($Y$21,AD129,)</f>
        <v>42646</v>
      </c>
      <c r="AF129" s="43" t="e">
        <f>_xll.qlTenorBasisValue(TenorBasis6M,AD129,_xll.ohTrigger(trigger,$Y$36))</f>
        <v>#NUM!</v>
      </c>
      <c r="AG129" s="90" t="e">
        <f>_xll.qlTenorBasisForwardRate(TenorBasis6M,AD129,_xll.ohTrigger(trigger,$Y$36))</f>
        <v>#NUM!</v>
      </c>
      <c r="AH129" s="90" t="e">
        <f>_xll.qlIndexFixing(TenorBasisIndex6M,$AC129,TRUE,_xll.ohTrigger(trigger,$Y$36))</f>
        <v>#NUM!</v>
      </c>
      <c r="AI129" s="43">
        <f>_xll.qlIndexFixing($Y$6,$AC129,TRUE,trigger)</f>
        <v>2.0000000000000001E-4</v>
      </c>
      <c r="AJ129" s="45" t="e">
        <f t="shared" si="11"/>
        <v>#NUM!</v>
      </c>
    </row>
    <row r="130" spans="28:36" x14ac:dyDescent="0.2">
      <c r="AB130" s="39" t="s">
        <v>87</v>
      </c>
      <c r="AC130" s="40">
        <f>_xll.qlInterestRateIndexFixingDate($Y$21,AD130)</f>
        <v>42460</v>
      </c>
      <c r="AD130" s="40">
        <f>_xll.qlCalendarAdvance(calendar,$AD129,AB130,,,trigger)</f>
        <v>42464</v>
      </c>
      <c r="AE130" s="40">
        <f>_xll.qlInterestRateIndexMaturity($Y$21,AD130,)</f>
        <v>42647</v>
      </c>
      <c r="AF130" s="43" t="e">
        <f>_xll.qlTenorBasisValue(TenorBasis6M,AD130,_xll.ohTrigger(trigger,$Y$36))</f>
        <v>#NUM!</v>
      </c>
      <c r="AG130" s="90" t="e">
        <f>_xll.qlTenorBasisForwardRate(TenorBasis6M,AD130,_xll.ohTrigger(trigger,$Y$36))</f>
        <v>#NUM!</v>
      </c>
      <c r="AH130" s="90" t="e">
        <f>_xll.qlIndexFixing(TenorBasisIndex6M,$AC130,TRUE,_xll.ohTrigger(trigger,$Y$36))</f>
        <v>#NUM!</v>
      </c>
      <c r="AI130" s="43">
        <f>_xll.qlIndexFixing($Y$6,$AC130,TRUE,trigger)</f>
        <v>2.0000000000000001E-4</v>
      </c>
      <c r="AJ130" s="45" t="e">
        <f t="shared" si="11"/>
        <v>#NUM!</v>
      </c>
    </row>
    <row r="131" spans="28:36" x14ac:dyDescent="0.2">
      <c r="AB131" s="39" t="s">
        <v>87</v>
      </c>
      <c r="AC131" s="40">
        <f>_xll.qlInterestRateIndexFixingDate($Y$21,AD131)</f>
        <v>42461</v>
      </c>
      <c r="AD131" s="40">
        <f>_xll.qlCalendarAdvance(calendar,$AD130,AB131,,,trigger)</f>
        <v>42465</v>
      </c>
      <c r="AE131" s="40">
        <f>_xll.qlInterestRateIndexMaturity($Y$21,AD131,)</f>
        <v>42648</v>
      </c>
      <c r="AF131" s="43" t="e">
        <f>_xll.qlTenorBasisValue(TenorBasis6M,AD131,_xll.ohTrigger(trigger,$Y$36))</f>
        <v>#NUM!</v>
      </c>
      <c r="AG131" s="90" t="e">
        <f>_xll.qlTenorBasisForwardRate(TenorBasis6M,AD131,_xll.ohTrigger(trigger,$Y$36))</f>
        <v>#NUM!</v>
      </c>
      <c r="AH131" s="90" t="e">
        <f>_xll.qlIndexFixing(TenorBasisIndex6M,$AC131,TRUE,_xll.ohTrigger(trigger,$Y$36))</f>
        <v>#NUM!</v>
      </c>
      <c r="AI131" s="43">
        <f>_xll.qlIndexFixing($Y$6,$AC131,TRUE,trigger)</f>
        <v>2.0003735422740524E-4</v>
      </c>
      <c r="AJ131" s="45" t="e">
        <f t="shared" si="11"/>
        <v>#NUM!</v>
      </c>
    </row>
    <row r="132" spans="28:36" x14ac:dyDescent="0.2">
      <c r="AB132" s="39" t="s">
        <v>87</v>
      </c>
      <c r="AC132" s="40">
        <f>_xll.qlInterestRateIndexFixingDate($Y$21,AD132)</f>
        <v>42464</v>
      </c>
      <c r="AD132" s="40">
        <f>_xll.qlCalendarAdvance(calendar,$AD131,AB132,,,trigger)</f>
        <v>42466</v>
      </c>
      <c r="AE132" s="40">
        <f>_xll.qlInterestRateIndexMaturity($Y$21,AD132,)</f>
        <v>42649</v>
      </c>
      <c r="AF132" s="43" t="e">
        <f>_xll.qlTenorBasisValue(TenorBasis6M,AD132,_xll.ohTrigger(trigger,$Y$36))</f>
        <v>#NUM!</v>
      </c>
      <c r="AG132" s="90" t="e">
        <f>_xll.qlTenorBasisForwardRate(TenorBasis6M,AD132,_xll.ohTrigger(trigger,$Y$36))</f>
        <v>#NUM!</v>
      </c>
      <c r="AH132" s="90" t="e">
        <f>_xll.qlIndexFixing(TenorBasisIndex6M,$AC132,TRUE,_xll.ohTrigger(trigger,$Y$36))</f>
        <v>#NUM!</v>
      </c>
      <c r="AI132" s="43">
        <f>_xll.qlIndexFixing($Y$6,$AC132,TRUE,trigger)</f>
        <v>2.0014577259475219E-4</v>
      </c>
      <c r="AJ132" s="45" t="e">
        <f t="shared" ref="AJ132:AJ195" si="12">(AH132-AI132)*10000</f>
        <v>#NUM!</v>
      </c>
    </row>
    <row r="133" spans="28:36" x14ac:dyDescent="0.2">
      <c r="AB133" s="39" t="s">
        <v>87</v>
      </c>
      <c r="AC133" s="40">
        <f>_xll.qlInterestRateIndexFixingDate($Y$21,AD133)</f>
        <v>42465</v>
      </c>
      <c r="AD133" s="40">
        <f>_xll.qlCalendarAdvance(calendar,$AD132,AB133,,,trigger)</f>
        <v>42467</v>
      </c>
      <c r="AE133" s="40">
        <f>_xll.qlInterestRateIndexMaturity($Y$21,AD133,)</f>
        <v>42650</v>
      </c>
      <c r="AF133" s="43" t="e">
        <f>_xll.qlTenorBasisValue(TenorBasis6M,AD133,_xll.ohTrigger(trigger,$Y$36))</f>
        <v>#NUM!</v>
      </c>
      <c r="AG133" s="90" t="e">
        <f>_xll.qlTenorBasisForwardRate(TenorBasis6M,AD133,_xll.ohTrigger(trigger,$Y$36))</f>
        <v>#NUM!</v>
      </c>
      <c r="AH133" s="90" t="e">
        <f>_xll.qlIndexFixing(TenorBasisIndex6M,$AC133,TRUE,_xll.ohTrigger(trigger,$Y$36))</f>
        <v>#NUM!</v>
      </c>
      <c r="AI133" s="43">
        <f>_xll.qlIndexFixing($Y$6,$AC133,TRUE,trigger)</f>
        <v>2.0031978862973762E-4</v>
      </c>
      <c r="AJ133" s="45" t="e">
        <f t="shared" si="12"/>
        <v>#NUM!</v>
      </c>
    </row>
    <row r="134" spans="28:36" x14ac:dyDescent="0.2">
      <c r="AB134" s="39" t="s">
        <v>87</v>
      </c>
      <c r="AC134" s="40">
        <f>_xll.qlInterestRateIndexFixingDate($Y$21,AD134)</f>
        <v>42466</v>
      </c>
      <c r="AD134" s="40">
        <f>_xll.qlCalendarAdvance(calendar,$AD133,AB134,,,trigger)</f>
        <v>42468</v>
      </c>
      <c r="AE134" s="40">
        <f>_xll.qlInterestRateIndexMaturity($Y$21,AD134,)</f>
        <v>42653</v>
      </c>
      <c r="AF134" s="43" t="e">
        <f>_xll.qlTenorBasisValue(TenorBasis6M,AD134,_xll.ohTrigger(trigger,$Y$36))</f>
        <v>#NUM!</v>
      </c>
      <c r="AG134" s="90" t="e">
        <f>_xll.qlTenorBasisForwardRate(TenorBasis6M,AD134,_xll.ohTrigger(trigger,$Y$36))</f>
        <v>#NUM!</v>
      </c>
      <c r="AH134" s="90" t="e">
        <f>_xll.qlIndexFixing(TenorBasisIndex6M,$AC134,TRUE,_xll.ohTrigger(trigger,$Y$36))</f>
        <v>#NUM!</v>
      </c>
      <c r="AI134" s="43">
        <f>_xll.qlIndexFixing($Y$6,$AC134,TRUE,trigger)</f>
        <v>2.005539358600583E-4</v>
      </c>
      <c r="AJ134" s="45" t="e">
        <f t="shared" si="12"/>
        <v>#NUM!</v>
      </c>
    </row>
    <row r="135" spans="28:36" x14ac:dyDescent="0.2">
      <c r="AB135" s="39" t="s">
        <v>87</v>
      </c>
      <c r="AC135" s="40">
        <f>_xll.qlInterestRateIndexFixingDate($Y$21,AD135)</f>
        <v>42467</v>
      </c>
      <c r="AD135" s="40">
        <f>_xll.qlCalendarAdvance(calendar,$AD134,AB135,,,trigger)</f>
        <v>42471</v>
      </c>
      <c r="AE135" s="40">
        <f>_xll.qlInterestRateIndexMaturity($Y$21,AD135,)</f>
        <v>42654</v>
      </c>
      <c r="AF135" s="43" t="e">
        <f>_xll.qlTenorBasisValue(TenorBasis6M,AD135,_xll.ohTrigger(trigger,$Y$36))</f>
        <v>#NUM!</v>
      </c>
      <c r="AG135" s="90" t="e">
        <f>_xll.qlTenorBasisForwardRate(TenorBasis6M,AD135,_xll.ohTrigger(trigger,$Y$36))</f>
        <v>#NUM!</v>
      </c>
      <c r="AH135" s="90" t="e">
        <f>_xll.qlIndexFixing(TenorBasisIndex6M,$AC135,TRUE,_xll.ohTrigger(trigger,$Y$36))</f>
        <v>#NUM!</v>
      </c>
      <c r="AI135" s="43">
        <f>_xll.qlIndexFixing($Y$6,$AC135,TRUE,trigger)</f>
        <v>2.015625E-4</v>
      </c>
      <c r="AJ135" s="45" t="e">
        <f t="shared" si="12"/>
        <v>#NUM!</v>
      </c>
    </row>
    <row r="136" spans="28:36" x14ac:dyDescent="0.2">
      <c r="AB136" s="39" t="s">
        <v>87</v>
      </c>
      <c r="AC136" s="40">
        <f>_xll.qlInterestRateIndexFixingDate($Y$21,AD136)</f>
        <v>42468</v>
      </c>
      <c r="AD136" s="40">
        <f>_xll.qlCalendarAdvance(calendar,$AD135,AB136,,,trigger)</f>
        <v>42472</v>
      </c>
      <c r="AE136" s="40">
        <f>_xll.qlInterestRateIndexMaturity($Y$21,AD136,)</f>
        <v>42655</v>
      </c>
      <c r="AF136" s="43" t="e">
        <f>_xll.qlTenorBasisValue(TenorBasis6M,AD136,_xll.ohTrigger(trigger,$Y$36))</f>
        <v>#NUM!</v>
      </c>
      <c r="AG136" s="90" t="e">
        <f>_xll.qlTenorBasisForwardRate(TenorBasis6M,AD136,_xll.ohTrigger(trigger,$Y$36))</f>
        <v>#NUM!</v>
      </c>
      <c r="AH136" s="90" t="e">
        <f>_xll.qlIndexFixing(TenorBasisIndex6M,$AC136,TRUE,_xll.ohTrigger(trigger,$Y$36))</f>
        <v>#NUM!</v>
      </c>
      <c r="AI136" s="43">
        <f>_xll.qlIndexFixing($Y$6,$AC136,TRUE,trigger)</f>
        <v>2.0198250728862974E-4</v>
      </c>
      <c r="AJ136" s="45" t="e">
        <f t="shared" si="12"/>
        <v>#NUM!</v>
      </c>
    </row>
    <row r="137" spans="28:36" x14ac:dyDescent="0.2">
      <c r="AB137" s="39" t="s">
        <v>87</v>
      </c>
      <c r="AC137" s="40">
        <f>_xll.qlInterestRateIndexFixingDate($Y$21,AD137)</f>
        <v>42471</v>
      </c>
      <c r="AD137" s="40">
        <f>_xll.qlCalendarAdvance(calendar,$AD136,AB137,,,trigger)</f>
        <v>42473</v>
      </c>
      <c r="AE137" s="40">
        <f>_xll.qlInterestRateIndexMaturity($Y$21,AD137,)</f>
        <v>42656</v>
      </c>
      <c r="AF137" s="43" t="e">
        <f>_xll.qlTenorBasisValue(TenorBasis6M,AD137,_xll.ohTrigger(trigger,$Y$36))</f>
        <v>#NUM!</v>
      </c>
      <c r="AG137" s="90" t="e">
        <f>_xll.qlTenorBasisForwardRate(TenorBasis6M,AD137,_xll.ohTrigger(trigger,$Y$36))</f>
        <v>#NUM!</v>
      </c>
      <c r="AH137" s="90" t="e">
        <f>_xll.qlIndexFixing(TenorBasisIndex6M,$AC137,TRUE,_xll.ohTrigger(trigger,$Y$36))</f>
        <v>#NUM!</v>
      </c>
      <c r="AI137" s="43">
        <f>_xll.qlIndexFixing($Y$6,$AC137,TRUE,trigger)</f>
        <v>2.0243531341107871E-4</v>
      </c>
      <c r="AJ137" s="45" t="e">
        <f t="shared" si="12"/>
        <v>#NUM!</v>
      </c>
    </row>
    <row r="138" spans="28:36" x14ac:dyDescent="0.2">
      <c r="AB138" s="39" t="s">
        <v>87</v>
      </c>
      <c r="AC138" s="40">
        <f>_xll.qlInterestRateIndexFixingDate($Y$21,AD138)</f>
        <v>42472</v>
      </c>
      <c r="AD138" s="40">
        <f>_xll.qlCalendarAdvance(calendar,$AD137,AB138,,,trigger)</f>
        <v>42474</v>
      </c>
      <c r="AE138" s="40">
        <f>_xll.qlInterestRateIndexMaturity($Y$21,AD138,)</f>
        <v>42657</v>
      </c>
      <c r="AF138" s="43" t="e">
        <f>_xll.qlTenorBasisValue(TenorBasis6M,AD138,_xll.ohTrigger(trigger,$Y$36))</f>
        <v>#NUM!</v>
      </c>
      <c r="AG138" s="90" t="e">
        <f>_xll.qlTenorBasisForwardRate(TenorBasis6M,AD138,_xll.ohTrigger(trigger,$Y$36))</f>
        <v>#NUM!</v>
      </c>
      <c r="AH138" s="90" t="e">
        <f>_xll.qlIndexFixing(TenorBasisIndex6M,$AC138,TRUE,_xll.ohTrigger(trigger,$Y$36))</f>
        <v>#NUM!</v>
      </c>
      <c r="AI138" s="43">
        <f>_xll.qlIndexFixing($Y$6,$AC138,TRUE,trigger)</f>
        <v>2.0291545189504373E-4</v>
      </c>
      <c r="AJ138" s="45" t="e">
        <f t="shared" si="12"/>
        <v>#NUM!</v>
      </c>
    </row>
    <row r="139" spans="28:36" x14ac:dyDescent="0.2">
      <c r="AB139" s="39" t="s">
        <v>87</v>
      </c>
      <c r="AC139" s="40">
        <f>_xll.qlInterestRateIndexFixingDate($Y$21,AD139)</f>
        <v>42473</v>
      </c>
      <c r="AD139" s="40">
        <f>_xll.qlCalendarAdvance(calendar,$AD138,AB139,,,trigger)</f>
        <v>42475</v>
      </c>
      <c r="AE139" s="40">
        <f>_xll.qlInterestRateIndexMaturity($Y$21,AD139,)</f>
        <v>42660</v>
      </c>
      <c r="AF139" s="43" t="e">
        <f>_xll.qlTenorBasisValue(TenorBasis6M,AD139,_xll.ohTrigger(trigger,$Y$36))</f>
        <v>#NUM!</v>
      </c>
      <c r="AG139" s="90" t="e">
        <f>_xll.qlTenorBasisForwardRate(TenorBasis6M,AD139,_xll.ohTrigger(trigger,$Y$36))</f>
        <v>#NUM!</v>
      </c>
      <c r="AH139" s="90" t="e">
        <f>_xll.qlIndexFixing(TenorBasisIndex6M,$AC139,TRUE,_xll.ohTrigger(trigger,$Y$36))</f>
        <v>#NUM!</v>
      </c>
      <c r="AI139" s="43">
        <f>_xll.qlIndexFixing($Y$6,$AC139,TRUE,trigger)</f>
        <v>2.0341745626822159E-4</v>
      </c>
      <c r="AJ139" s="45" t="e">
        <f t="shared" si="12"/>
        <v>#NUM!</v>
      </c>
    </row>
    <row r="140" spans="28:36" x14ac:dyDescent="0.2">
      <c r="AB140" s="39" t="s">
        <v>87</v>
      </c>
      <c r="AC140" s="40">
        <f>_xll.qlInterestRateIndexFixingDate($Y$21,AD140)</f>
        <v>42474</v>
      </c>
      <c r="AD140" s="40">
        <f>_xll.qlCalendarAdvance(calendar,$AD139,AB140,,,trigger)</f>
        <v>42478</v>
      </c>
      <c r="AE140" s="40">
        <f>_xll.qlInterestRateIndexMaturity($Y$21,AD140,)</f>
        <v>42661</v>
      </c>
      <c r="AF140" s="43" t="e">
        <f>_xll.qlTenorBasisValue(TenorBasis6M,AD140,_xll.ohTrigger(trigger,$Y$36))</f>
        <v>#NUM!</v>
      </c>
      <c r="AG140" s="90" t="e">
        <f>_xll.qlTenorBasisForwardRate(TenorBasis6M,AD140,_xll.ohTrigger(trigger,$Y$36))</f>
        <v>#NUM!</v>
      </c>
      <c r="AH140" s="90" t="e">
        <f>_xll.qlIndexFixing(TenorBasisIndex6M,$AC140,TRUE,_xll.ohTrigger(trigger,$Y$36))</f>
        <v>#NUM!</v>
      </c>
      <c r="AI140" s="43">
        <f>_xll.qlIndexFixing($Y$6,$AC140,TRUE,trigger)</f>
        <v>2.05E-4</v>
      </c>
      <c r="AJ140" s="45" t="e">
        <f t="shared" si="12"/>
        <v>#NUM!</v>
      </c>
    </row>
    <row r="141" spans="28:36" x14ac:dyDescent="0.2">
      <c r="AB141" s="39" t="s">
        <v>87</v>
      </c>
      <c r="AC141" s="40">
        <f>_xll.qlInterestRateIndexFixingDate($Y$21,AD141)</f>
        <v>42475</v>
      </c>
      <c r="AD141" s="40">
        <f>_xll.qlCalendarAdvance(calendar,$AD140,AB141,,,trigger)</f>
        <v>42479</v>
      </c>
      <c r="AE141" s="40">
        <f>_xll.qlInterestRateIndexMaturity($Y$21,AD141,)</f>
        <v>42662</v>
      </c>
      <c r="AF141" s="43" t="e">
        <f>_xll.qlTenorBasisValue(TenorBasis6M,AD141,_xll.ohTrigger(trigger,$Y$36))</f>
        <v>#NUM!</v>
      </c>
      <c r="AG141" s="90" t="e">
        <f>_xll.qlTenorBasisForwardRate(TenorBasis6M,AD141,_xll.ohTrigger(trigger,$Y$36))</f>
        <v>#NUM!</v>
      </c>
      <c r="AH141" s="90" t="e">
        <f>_xll.qlIndexFixing(TenorBasisIndex6M,$AC141,TRUE,_xll.ohTrigger(trigger,$Y$36))</f>
        <v>#NUM!</v>
      </c>
      <c r="AI141" s="43">
        <f>_xll.qlIndexFixing($Y$6,$AC141,TRUE,trigger)</f>
        <v>2.0553480320699709E-4</v>
      </c>
      <c r="AJ141" s="45" t="e">
        <f t="shared" si="12"/>
        <v>#NUM!</v>
      </c>
    </row>
    <row r="142" spans="28:36" x14ac:dyDescent="0.2">
      <c r="AB142" s="39" t="s">
        <v>87</v>
      </c>
      <c r="AC142" s="40">
        <f>_xll.qlInterestRateIndexFixingDate($Y$21,AD142)</f>
        <v>42478</v>
      </c>
      <c r="AD142" s="40">
        <f>_xll.qlCalendarAdvance(calendar,$AD141,AB142,,,trigger)</f>
        <v>42480</v>
      </c>
      <c r="AE142" s="40">
        <f>_xll.qlInterestRateIndexMaturity($Y$21,AD142,)</f>
        <v>42663</v>
      </c>
      <c r="AF142" s="43" t="e">
        <f>_xll.qlTenorBasisValue(TenorBasis6M,AD142,_xll.ohTrigger(trigger,$Y$36))</f>
        <v>#NUM!</v>
      </c>
      <c r="AG142" s="90" t="e">
        <f>_xll.qlTenorBasisForwardRate(TenorBasis6M,AD142,_xll.ohTrigger(trigger,$Y$36))</f>
        <v>#NUM!</v>
      </c>
      <c r="AH142" s="90" t="e">
        <f>_xll.qlIndexFixing(TenorBasisIndex6M,$AC142,TRUE,_xll.ohTrigger(trigger,$Y$36))</f>
        <v>#NUM!</v>
      </c>
      <c r="AI142" s="43">
        <f>_xll.qlIndexFixing($Y$6,$AC142,TRUE,trigger)</f>
        <v>2.0606413994169096E-4</v>
      </c>
      <c r="AJ142" s="45" t="e">
        <f t="shared" si="12"/>
        <v>#NUM!</v>
      </c>
    </row>
    <row r="143" spans="28:36" x14ac:dyDescent="0.2">
      <c r="AB143" s="39" t="s">
        <v>87</v>
      </c>
      <c r="AC143" s="40">
        <f>_xll.qlInterestRateIndexFixingDate($Y$21,AD143)</f>
        <v>42479</v>
      </c>
      <c r="AD143" s="40">
        <f>_xll.qlCalendarAdvance(calendar,$AD142,AB143,,,trigger)</f>
        <v>42481</v>
      </c>
      <c r="AE143" s="40">
        <f>_xll.qlInterestRateIndexMaturity($Y$21,AD143,)</f>
        <v>42664</v>
      </c>
      <c r="AF143" s="43" t="e">
        <f>_xll.qlTenorBasisValue(TenorBasis6M,AD143,_xll.ohTrigger(trigger,$Y$36))</f>
        <v>#NUM!</v>
      </c>
      <c r="AG143" s="90" t="e">
        <f>_xll.qlTenorBasisForwardRate(TenorBasis6M,AD143,_xll.ohTrigger(trigger,$Y$36))</f>
        <v>#NUM!</v>
      </c>
      <c r="AH143" s="90" t="e">
        <f>_xll.qlIndexFixing(TenorBasisIndex6M,$AC143,TRUE,_xll.ohTrigger(trigger,$Y$36))</f>
        <v>#NUM!</v>
      </c>
      <c r="AI143" s="43">
        <f>_xll.qlIndexFixing($Y$6,$AC143,TRUE,trigger)</f>
        <v>2.065825437317784E-4</v>
      </c>
      <c r="AJ143" s="45" t="e">
        <f t="shared" si="12"/>
        <v>#NUM!</v>
      </c>
    </row>
    <row r="144" spans="28:36" x14ac:dyDescent="0.2">
      <c r="AB144" s="39" t="s">
        <v>87</v>
      </c>
      <c r="AC144" s="40">
        <f>_xll.qlInterestRateIndexFixingDate($Y$21,AD144)</f>
        <v>42480</v>
      </c>
      <c r="AD144" s="40">
        <f>_xll.qlCalendarAdvance(calendar,$AD143,AB144,,,trigger)</f>
        <v>42482</v>
      </c>
      <c r="AE144" s="40">
        <f>_xll.qlInterestRateIndexMaturity($Y$21,AD144,)</f>
        <v>42667</v>
      </c>
      <c r="AF144" s="43" t="e">
        <f>_xll.qlTenorBasisValue(TenorBasis6M,AD144,_xll.ohTrigger(trigger,$Y$36))</f>
        <v>#NUM!</v>
      </c>
      <c r="AG144" s="90" t="e">
        <f>_xll.qlTenorBasisForwardRate(TenorBasis6M,AD144,_xll.ohTrigger(trigger,$Y$36))</f>
        <v>#NUM!</v>
      </c>
      <c r="AH144" s="90" t="e">
        <f>_xll.qlIndexFixing(TenorBasisIndex6M,$AC144,TRUE,_xll.ohTrigger(trigger,$Y$36))</f>
        <v>#NUM!</v>
      </c>
      <c r="AI144" s="43">
        <f>_xll.qlIndexFixing($Y$6,$AC144,TRUE,trigger)</f>
        <v>2.0708454810495626E-4</v>
      </c>
      <c r="AJ144" s="45" t="e">
        <f t="shared" si="12"/>
        <v>#NUM!</v>
      </c>
    </row>
    <row r="145" spans="28:36" x14ac:dyDescent="0.2">
      <c r="AB145" s="39" t="s">
        <v>87</v>
      </c>
      <c r="AC145" s="40">
        <f>_xll.qlInterestRateIndexFixingDate($Y$21,AD145)</f>
        <v>42481</v>
      </c>
      <c r="AD145" s="40">
        <f>_xll.qlCalendarAdvance(calendar,$AD144,AB145,,,trigger)</f>
        <v>42485</v>
      </c>
      <c r="AE145" s="40">
        <f>_xll.qlInterestRateIndexMaturity($Y$21,AD145,)</f>
        <v>42668</v>
      </c>
      <c r="AF145" s="43" t="e">
        <f>_xll.qlTenorBasisValue(TenorBasis6M,AD145,_xll.ohTrigger(trigger,$Y$36))</f>
        <v>#NUM!</v>
      </c>
      <c r="AG145" s="90" t="e">
        <f>_xll.qlTenorBasisForwardRate(TenorBasis6M,AD145,_xll.ohTrigger(trigger,$Y$36))</f>
        <v>#NUM!</v>
      </c>
      <c r="AH145" s="90" t="e">
        <f>_xll.qlIndexFixing(TenorBasisIndex6M,$AC145,TRUE,_xll.ohTrigger(trigger,$Y$36))</f>
        <v>#NUM!</v>
      </c>
      <c r="AI145" s="43">
        <f>_xll.qlIndexFixing($Y$6,$AC145,TRUE,trigger)</f>
        <v>2.0843749999999996E-4</v>
      </c>
      <c r="AJ145" s="45" t="e">
        <f t="shared" si="12"/>
        <v>#NUM!</v>
      </c>
    </row>
    <row r="146" spans="28:36" x14ac:dyDescent="0.2">
      <c r="AB146" s="39" t="s">
        <v>87</v>
      </c>
      <c r="AC146" s="40">
        <f>_xll.qlInterestRateIndexFixingDate($Y$21,AD146)</f>
        <v>42482</v>
      </c>
      <c r="AD146" s="40">
        <f>_xll.qlCalendarAdvance(calendar,$AD145,AB146,,,trigger)</f>
        <v>42486</v>
      </c>
      <c r="AE146" s="40">
        <f>_xll.qlInterestRateIndexMaturity($Y$21,AD146,)</f>
        <v>42669</v>
      </c>
      <c r="AF146" s="43" t="e">
        <f>_xll.qlTenorBasisValue(TenorBasis6M,AD146,_xll.ohTrigger(trigger,$Y$36))</f>
        <v>#NUM!</v>
      </c>
      <c r="AG146" s="90" t="e">
        <f>_xll.qlTenorBasisForwardRate(TenorBasis6M,AD146,_xll.ohTrigger(trigger,$Y$36))</f>
        <v>#NUM!</v>
      </c>
      <c r="AH146" s="90" t="e">
        <f>_xll.qlIndexFixing(TenorBasisIndex6M,$AC146,TRUE,_xll.ohTrigger(trigger,$Y$36))</f>
        <v>#NUM!</v>
      </c>
      <c r="AI146" s="43">
        <f>_xll.qlIndexFixing($Y$6,$AC146,TRUE,trigger)</f>
        <v>2.0881924198250725E-4</v>
      </c>
      <c r="AJ146" s="45" t="e">
        <f t="shared" si="12"/>
        <v>#NUM!</v>
      </c>
    </row>
    <row r="147" spans="28:36" x14ac:dyDescent="0.2">
      <c r="AB147" s="39" t="s">
        <v>87</v>
      </c>
      <c r="AC147" s="40">
        <f>_xll.qlInterestRateIndexFixingDate($Y$21,AD147)</f>
        <v>42485</v>
      </c>
      <c r="AD147" s="40">
        <f>_xll.qlCalendarAdvance(calendar,$AD146,AB147,,,trigger)</f>
        <v>42487</v>
      </c>
      <c r="AE147" s="40">
        <f>_xll.qlInterestRateIndexMaturity($Y$21,AD147,)</f>
        <v>42670</v>
      </c>
      <c r="AF147" s="43" t="e">
        <f>_xll.qlTenorBasisValue(TenorBasis6M,AD147,_xll.ohTrigger(trigger,$Y$36))</f>
        <v>#NUM!</v>
      </c>
      <c r="AG147" s="90" t="e">
        <f>_xll.qlTenorBasisForwardRate(TenorBasis6M,AD147,_xll.ohTrigger(trigger,$Y$36))</f>
        <v>#NUM!</v>
      </c>
      <c r="AH147" s="90" t="e">
        <f>_xll.qlIndexFixing(TenorBasisIndex6M,$AC147,TRUE,_xll.ohTrigger(trigger,$Y$36))</f>
        <v>#NUM!</v>
      </c>
      <c r="AI147" s="43">
        <f>_xll.qlIndexFixing($Y$6,$AC147,TRUE,trigger)</f>
        <v>2.091572521865889E-4</v>
      </c>
      <c r="AJ147" s="45" t="e">
        <f t="shared" si="12"/>
        <v>#NUM!</v>
      </c>
    </row>
    <row r="148" spans="28:36" x14ac:dyDescent="0.2">
      <c r="AB148" s="39" t="s">
        <v>87</v>
      </c>
      <c r="AC148" s="40">
        <f>_xll.qlInterestRateIndexFixingDate($Y$21,AD148)</f>
        <v>42486</v>
      </c>
      <c r="AD148" s="40">
        <f>_xll.qlCalendarAdvance(calendar,$AD147,AB148,,,trigger)</f>
        <v>42488</v>
      </c>
      <c r="AE148" s="40">
        <f>_xll.qlInterestRateIndexMaturity($Y$21,AD148,)</f>
        <v>42671</v>
      </c>
      <c r="AF148" s="43" t="e">
        <f>_xll.qlTenorBasisValue(TenorBasis6M,AD148,_xll.ohTrigger(trigger,$Y$36))</f>
        <v>#NUM!</v>
      </c>
      <c r="AG148" s="90" t="e">
        <f>_xll.qlTenorBasisForwardRate(TenorBasis6M,AD148,_xll.ohTrigger(trigger,$Y$36))</f>
        <v>#NUM!</v>
      </c>
      <c r="AH148" s="90" t="e">
        <f>_xll.qlIndexFixing(TenorBasisIndex6M,$AC148,TRUE,_xll.ohTrigger(trigger,$Y$36))</f>
        <v>#NUM!</v>
      </c>
      <c r="AI148" s="43">
        <f>_xll.qlIndexFixing($Y$6,$AC148,TRUE,trigger)</f>
        <v>2.0944606413994169E-4</v>
      </c>
      <c r="AJ148" s="45" t="e">
        <f t="shared" si="12"/>
        <v>#NUM!</v>
      </c>
    </row>
    <row r="149" spans="28:36" x14ac:dyDescent="0.2">
      <c r="AB149" s="39" t="s">
        <v>87</v>
      </c>
      <c r="AC149" s="40">
        <f>_xll.qlInterestRateIndexFixingDate($Y$21,AD149)</f>
        <v>42487</v>
      </c>
      <c r="AD149" s="40">
        <f>_xll.qlCalendarAdvance(calendar,$AD148,AB149,,,trigger)</f>
        <v>42489</v>
      </c>
      <c r="AE149" s="40">
        <f>_xll.qlInterestRateIndexMaturity($Y$21,AD149,)</f>
        <v>42674</v>
      </c>
      <c r="AF149" s="43" t="e">
        <f>_xll.qlTenorBasisValue(TenorBasis6M,AD149,_xll.ohTrigger(trigger,$Y$36))</f>
        <v>#NUM!</v>
      </c>
      <c r="AG149" s="90" t="e">
        <f>_xll.qlTenorBasisForwardRate(TenorBasis6M,AD149,_xll.ohTrigger(trigger,$Y$36))</f>
        <v>#NUM!</v>
      </c>
      <c r="AH149" s="90" t="e">
        <f>_xll.qlIndexFixing(TenorBasisIndex6M,$AC149,TRUE,_xll.ohTrigger(trigger,$Y$36))</f>
        <v>#NUM!</v>
      </c>
      <c r="AI149" s="43">
        <f>_xll.qlIndexFixing($Y$6,$AC149,TRUE,trigger)</f>
        <v>2.0968021137026237E-4</v>
      </c>
      <c r="AJ149" s="45" t="e">
        <f t="shared" si="12"/>
        <v>#NUM!</v>
      </c>
    </row>
    <row r="150" spans="28:36" x14ac:dyDescent="0.2">
      <c r="AB150" s="39" t="s">
        <v>87</v>
      </c>
      <c r="AC150" s="40">
        <f>_xll.qlInterestRateIndexFixingDate($Y$21,AD150)</f>
        <v>42488</v>
      </c>
      <c r="AD150" s="40">
        <f>_xll.qlCalendarAdvance(calendar,$AD149,AB150,,,trigger)</f>
        <v>42492</v>
      </c>
      <c r="AE150" s="40">
        <f>_xll.qlInterestRateIndexMaturity($Y$21,AD150,)</f>
        <v>42676</v>
      </c>
      <c r="AF150" s="43" t="e">
        <f>_xll.qlTenorBasisValue(TenorBasis6M,AD150,_xll.ohTrigger(trigger,$Y$36))</f>
        <v>#NUM!</v>
      </c>
      <c r="AG150" s="90" t="e">
        <f>_xll.qlTenorBasisForwardRate(TenorBasis6M,AD150,_xll.ohTrigger(trigger,$Y$36))</f>
        <v>#NUM!</v>
      </c>
      <c r="AH150" s="90" t="e">
        <f>_xll.qlIndexFixing(TenorBasisIndex6M,$AC150,TRUE,_xll.ohTrigger(trigger,$Y$36))</f>
        <v>#NUM!</v>
      </c>
      <c r="AI150" s="43">
        <f>_xll.qlIndexFixing($Y$6,$AC150,TRUE,trigger)</f>
        <v>2.0999999999999998E-4</v>
      </c>
      <c r="AJ150" s="45" t="e">
        <f t="shared" si="12"/>
        <v>#NUM!</v>
      </c>
    </row>
    <row r="151" spans="28:36" x14ac:dyDescent="0.2">
      <c r="AB151" s="39" t="s">
        <v>87</v>
      </c>
      <c r="AC151" s="40">
        <f>_xll.qlInterestRateIndexFixingDate($Y$21,AD151)</f>
        <v>42489</v>
      </c>
      <c r="AD151" s="40">
        <f>_xll.qlCalendarAdvance(calendar,$AD150,AB151,,,trigger)</f>
        <v>42493</v>
      </c>
      <c r="AE151" s="40">
        <f>_xll.qlInterestRateIndexMaturity($Y$21,AD151,)</f>
        <v>42677</v>
      </c>
      <c r="AF151" s="43" t="e">
        <f>_xll.qlTenorBasisValue(TenorBasis6M,AD151,_xll.ohTrigger(trigger,$Y$36))</f>
        <v>#NUM!</v>
      </c>
      <c r="AG151" s="90" t="e">
        <f>_xll.qlTenorBasisForwardRate(TenorBasis6M,AD151,_xll.ohTrigger(trigger,$Y$36))</f>
        <v>#NUM!</v>
      </c>
      <c r="AH151" s="90" t="e">
        <f>_xll.qlIndexFixing(TenorBasisIndex6M,$AC151,TRUE,_xll.ohTrigger(trigger,$Y$36))</f>
        <v>#NUM!</v>
      </c>
      <c r="AI151" s="43">
        <f>_xll.qlIndexFixing($Y$6,$AC151,TRUE,trigger)</f>
        <v>2.0999999999999998E-4</v>
      </c>
      <c r="AJ151" s="45" t="e">
        <f t="shared" si="12"/>
        <v>#NUM!</v>
      </c>
    </row>
    <row r="152" spans="28:36" x14ac:dyDescent="0.2">
      <c r="AB152" s="39" t="s">
        <v>87</v>
      </c>
      <c r="AC152" s="40">
        <f>_xll.qlInterestRateIndexFixingDate($Y$21,AD152)</f>
        <v>42492</v>
      </c>
      <c r="AD152" s="40">
        <f>_xll.qlCalendarAdvance(calendar,$AD151,AB152,,,trigger)</f>
        <v>42494</v>
      </c>
      <c r="AE152" s="40">
        <f>_xll.qlInterestRateIndexMaturity($Y$21,AD152,)</f>
        <v>42678</v>
      </c>
      <c r="AF152" s="43" t="e">
        <f>_xll.qlTenorBasisValue(TenorBasis6M,AD152,_xll.ohTrigger(trigger,$Y$36))</f>
        <v>#NUM!</v>
      </c>
      <c r="AG152" s="90" t="e">
        <f>_xll.qlTenorBasisForwardRate(TenorBasis6M,AD152,_xll.ohTrigger(trigger,$Y$36))</f>
        <v>#NUM!</v>
      </c>
      <c r="AH152" s="90" t="e">
        <f>_xll.qlIndexFixing(TenorBasisIndex6M,$AC152,TRUE,_xll.ohTrigger(trigger,$Y$36))</f>
        <v>#NUM!</v>
      </c>
      <c r="AI152" s="43">
        <f>_xll.qlIndexFixing($Y$6,$AC152,TRUE,trigger)</f>
        <v>2.0999999999999998E-4</v>
      </c>
      <c r="AJ152" s="45" t="e">
        <f t="shared" si="12"/>
        <v>#NUM!</v>
      </c>
    </row>
    <row r="153" spans="28:36" x14ac:dyDescent="0.2">
      <c r="AB153" s="39" t="s">
        <v>87</v>
      </c>
      <c r="AC153" s="40">
        <f>_xll.qlInterestRateIndexFixingDate($Y$21,AD153)</f>
        <v>42493</v>
      </c>
      <c r="AD153" s="40">
        <f>_xll.qlCalendarAdvance(calendar,$AD152,AB153,,,trigger)</f>
        <v>42495</v>
      </c>
      <c r="AE153" s="40">
        <f>_xll.qlInterestRateIndexMaturity($Y$21,AD153,)</f>
        <v>42681</v>
      </c>
      <c r="AF153" s="43" t="e">
        <f>_xll.qlTenorBasisValue(TenorBasis6M,AD153,_xll.ohTrigger(trigger,$Y$36))</f>
        <v>#NUM!</v>
      </c>
      <c r="AG153" s="90" t="e">
        <f>_xll.qlTenorBasisForwardRate(TenorBasis6M,AD153,_xll.ohTrigger(trigger,$Y$36))</f>
        <v>#NUM!</v>
      </c>
      <c r="AH153" s="90" t="e">
        <f>_xll.qlIndexFixing(TenorBasisIndex6M,$AC153,TRUE,_xll.ohTrigger(trigger,$Y$36))</f>
        <v>#NUM!</v>
      </c>
      <c r="AI153" s="43">
        <f>_xll.qlIndexFixing($Y$6,$AC153,TRUE,trigger)</f>
        <v>2.0999999999999998E-4</v>
      </c>
      <c r="AJ153" s="45" t="e">
        <f t="shared" si="12"/>
        <v>#NUM!</v>
      </c>
    </row>
    <row r="154" spans="28:36" x14ac:dyDescent="0.2">
      <c r="AB154" s="39" t="s">
        <v>87</v>
      </c>
      <c r="AC154" s="40">
        <f>_xll.qlInterestRateIndexFixingDate($Y$21,AD154)</f>
        <v>42494</v>
      </c>
      <c r="AD154" s="40">
        <f>_xll.qlCalendarAdvance(calendar,$AD153,AB154,,,trigger)</f>
        <v>42496</v>
      </c>
      <c r="AE154" s="40">
        <f>_xll.qlInterestRateIndexMaturity($Y$21,AD154,)</f>
        <v>42681</v>
      </c>
      <c r="AF154" s="43" t="e">
        <f>_xll.qlTenorBasisValue(TenorBasis6M,AD154,_xll.ohTrigger(trigger,$Y$36))</f>
        <v>#NUM!</v>
      </c>
      <c r="AG154" s="90" t="e">
        <f>_xll.qlTenorBasisForwardRate(TenorBasis6M,AD154,_xll.ohTrigger(trigger,$Y$36))</f>
        <v>#NUM!</v>
      </c>
      <c r="AH154" s="90" t="e">
        <f>_xll.qlIndexFixing(TenorBasisIndex6M,$AC154,TRUE,_xll.ohTrigger(trigger,$Y$36))</f>
        <v>#NUM!</v>
      </c>
      <c r="AI154" s="43">
        <f>_xll.qlIndexFixing($Y$6,$AC154,TRUE,trigger)</f>
        <v>2.0999999999999998E-4</v>
      </c>
      <c r="AJ154" s="45" t="e">
        <f t="shared" si="12"/>
        <v>#NUM!</v>
      </c>
    </row>
    <row r="155" spans="28:36" x14ac:dyDescent="0.2">
      <c r="AB155" s="39" t="s">
        <v>87</v>
      </c>
      <c r="AC155" s="40">
        <f>_xll.qlInterestRateIndexFixingDate($Y$21,AD155)</f>
        <v>42495</v>
      </c>
      <c r="AD155" s="40">
        <f>_xll.qlCalendarAdvance(calendar,$AD154,AB155,,,trigger)</f>
        <v>42499</v>
      </c>
      <c r="AE155" s="40">
        <f>_xll.qlInterestRateIndexMaturity($Y$21,AD155,)</f>
        <v>42683</v>
      </c>
      <c r="AF155" s="43" t="e">
        <f>_xll.qlTenorBasisValue(TenorBasis6M,AD155,_xll.ohTrigger(trigger,$Y$36))</f>
        <v>#NUM!</v>
      </c>
      <c r="AG155" s="90" t="e">
        <f>_xll.qlTenorBasisForwardRate(TenorBasis6M,AD155,_xll.ohTrigger(trigger,$Y$36))</f>
        <v>#NUM!</v>
      </c>
      <c r="AH155" s="90" t="e">
        <f>_xll.qlIndexFixing(TenorBasisIndex6M,$AC155,TRUE,_xll.ohTrigger(trigger,$Y$36))</f>
        <v>#NUM!</v>
      </c>
      <c r="AI155" s="43">
        <f>_xll.qlIndexFixing($Y$6,$AC155,TRUE,trigger)</f>
        <v>2.0999999999999998E-4</v>
      </c>
      <c r="AJ155" s="45" t="e">
        <f t="shared" si="12"/>
        <v>#NUM!</v>
      </c>
    </row>
    <row r="156" spans="28:36" x14ac:dyDescent="0.2">
      <c r="AB156" s="39" t="s">
        <v>87</v>
      </c>
      <c r="AC156" s="40">
        <f>_xll.qlInterestRateIndexFixingDate($Y$21,AD156)</f>
        <v>42496</v>
      </c>
      <c r="AD156" s="40">
        <f>_xll.qlCalendarAdvance(calendar,$AD155,AB156,,,trigger)</f>
        <v>42500</v>
      </c>
      <c r="AE156" s="40">
        <f>_xll.qlInterestRateIndexMaturity($Y$21,AD156,)</f>
        <v>42684</v>
      </c>
      <c r="AF156" s="43" t="e">
        <f>_xll.qlTenorBasisValue(TenorBasis6M,AD156,_xll.ohTrigger(trigger,$Y$36))</f>
        <v>#NUM!</v>
      </c>
      <c r="AG156" s="90" t="e">
        <f>_xll.qlTenorBasisForwardRate(TenorBasis6M,AD156,_xll.ohTrigger(trigger,$Y$36))</f>
        <v>#NUM!</v>
      </c>
      <c r="AH156" s="90" t="e">
        <f>_xll.qlIndexFixing(TenorBasisIndex6M,$AC156,TRUE,_xll.ohTrigger(trigger,$Y$36))</f>
        <v>#NUM!</v>
      </c>
      <c r="AI156" s="43">
        <f>_xll.qlIndexFixing($Y$6,$AC156,TRUE,trigger)</f>
        <v>2.0999999999999998E-4</v>
      </c>
      <c r="AJ156" s="45" t="e">
        <f t="shared" si="12"/>
        <v>#NUM!</v>
      </c>
    </row>
    <row r="157" spans="28:36" x14ac:dyDescent="0.2">
      <c r="AB157" s="39" t="s">
        <v>87</v>
      </c>
      <c r="AC157" s="40">
        <f>_xll.qlInterestRateIndexFixingDate($Y$21,AD157)</f>
        <v>42499</v>
      </c>
      <c r="AD157" s="40">
        <f>_xll.qlCalendarAdvance(calendar,$AD156,AB157,,,trigger)</f>
        <v>42501</v>
      </c>
      <c r="AE157" s="40">
        <f>_xll.qlInterestRateIndexMaturity($Y$21,AD157,)</f>
        <v>42685</v>
      </c>
      <c r="AF157" s="43" t="e">
        <f>_xll.qlTenorBasisValue(TenorBasis6M,AD157,_xll.ohTrigger(trigger,$Y$36))</f>
        <v>#NUM!</v>
      </c>
      <c r="AG157" s="90" t="e">
        <f>_xll.qlTenorBasisForwardRate(TenorBasis6M,AD157,_xll.ohTrigger(trigger,$Y$36))</f>
        <v>#NUM!</v>
      </c>
      <c r="AH157" s="90" t="e">
        <f>_xll.qlIndexFixing(TenorBasisIndex6M,$AC157,TRUE,_xll.ohTrigger(trigger,$Y$36))</f>
        <v>#NUM!</v>
      </c>
      <c r="AI157" s="43">
        <f>_xll.qlIndexFixing($Y$6,$AC157,TRUE,trigger)</f>
        <v>2.0999999999999998E-4</v>
      </c>
      <c r="AJ157" s="45" t="e">
        <f t="shared" si="12"/>
        <v>#NUM!</v>
      </c>
    </row>
    <row r="158" spans="28:36" x14ac:dyDescent="0.2">
      <c r="AB158" s="39" t="s">
        <v>87</v>
      </c>
      <c r="AC158" s="40">
        <f>_xll.qlInterestRateIndexFixingDate($Y$21,AD158)</f>
        <v>42500</v>
      </c>
      <c r="AD158" s="40">
        <f>_xll.qlCalendarAdvance(calendar,$AD157,AB158,,,trigger)</f>
        <v>42502</v>
      </c>
      <c r="AE158" s="40">
        <f>_xll.qlInterestRateIndexMaturity($Y$21,AD158,)</f>
        <v>42688</v>
      </c>
      <c r="AF158" s="43" t="e">
        <f>_xll.qlTenorBasisValue(TenorBasis6M,AD158,_xll.ohTrigger(trigger,$Y$36))</f>
        <v>#NUM!</v>
      </c>
      <c r="AG158" s="90" t="e">
        <f>_xll.qlTenorBasisForwardRate(TenorBasis6M,AD158,_xll.ohTrigger(trigger,$Y$36))</f>
        <v>#NUM!</v>
      </c>
      <c r="AH158" s="90" t="e">
        <f>_xll.qlIndexFixing(TenorBasisIndex6M,$AC158,TRUE,_xll.ohTrigger(trigger,$Y$36))</f>
        <v>#NUM!</v>
      </c>
      <c r="AI158" s="43">
        <f>_xll.qlIndexFixing($Y$6,$AC158,TRUE,trigger)</f>
        <v>2.0999999999999998E-4</v>
      </c>
      <c r="AJ158" s="45" t="e">
        <f t="shared" si="12"/>
        <v>#NUM!</v>
      </c>
    </row>
    <row r="159" spans="28:36" x14ac:dyDescent="0.2">
      <c r="AB159" s="39" t="s">
        <v>87</v>
      </c>
      <c r="AC159" s="40">
        <f>_xll.qlInterestRateIndexFixingDate($Y$21,AD159)</f>
        <v>42501</v>
      </c>
      <c r="AD159" s="40">
        <f>_xll.qlCalendarAdvance(calendar,$AD158,AB159,,,trigger)</f>
        <v>42503</v>
      </c>
      <c r="AE159" s="40">
        <f>_xll.qlInterestRateIndexMaturity($Y$21,AD159,)</f>
        <v>42688</v>
      </c>
      <c r="AF159" s="43" t="e">
        <f>_xll.qlTenorBasisValue(TenorBasis6M,AD159,_xll.ohTrigger(trigger,$Y$36))</f>
        <v>#NUM!</v>
      </c>
      <c r="AG159" s="90" t="e">
        <f>_xll.qlTenorBasisForwardRate(TenorBasis6M,AD159,_xll.ohTrigger(trigger,$Y$36))</f>
        <v>#NUM!</v>
      </c>
      <c r="AH159" s="90" t="e">
        <f>_xll.qlIndexFixing(TenorBasisIndex6M,$AC159,TRUE,_xll.ohTrigger(trigger,$Y$36))</f>
        <v>#NUM!</v>
      </c>
      <c r="AI159" s="43">
        <f>_xll.qlIndexFixing($Y$6,$AC159,TRUE,trigger)</f>
        <v>2.0999999999999998E-4</v>
      </c>
      <c r="AJ159" s="45" t="e">
        <f t="shared" si="12"/>
        <v>#NUM!</v>
      </c>
    </row>
    <row r="160" spans="28:36" x14ac:dyDescent="0.2">
      <c r="AB160" s="39" t="s">
        <v>87</v>
      </c>
      <c r="AC160" s="40">
        <f>_xll.qlInterestRateIndexFixingDate($Y$21,AD160)</f>
        <v>42502</v>
      </c>
      <c r="AD160" s="40">
        <f>_xll.qlCalendarAdvance(calendar,$AD159,AB160,,,trigger)</f>
        <v>42506</v>
      </c>
      <c r="AE160" s="40">
        <f>_xll.qlInterestRateIndexMaturity($Y$21,AD160,)</f>
        <v>42690</v>
      </c>
      <c r="AF160" s="43" t="e">
        <f>_xll.qlTenorBasisValue(TenorBasis6M,AD160,_xll.ohTrigger(trigger,$Y$36))</f>
        <v>#NUM!</v>
      </c>
      <c r="AG160" s="90" t="e">
        <f>_xll.qlTenorBasisForwardRate(TenorBasis6M,AD160,_xll.ohTrigger(trigger,$Y$36))</f>
        <v>#NUM!</v>
      </c>
      <c r="AH160" s="90" t="e">
        <f>_xll.qlIndexFixing(TenorBasisIndex6M,$AC160,TRUE,_xll.ohTrigger(trigger,$Y$36))</f>
        <v>#NUM!</v>
      </c>
      <c r="AI160" s="43">
        <f>_xll.qlIndexFixing($Y$6,$AC160,TRUE,trigger)</f>
        <v>2.0999999999999998E-4</v>
      </c>
      <c r="AJ160" s="45" t="e">
        <f t="shared" si="12"/>
        <v>#NUM!</v>
      </c>
    </row>
    <row r="161" spans="28:36" x14ac:dyDescent="0.2">
      <c r="AB161" s="39" t="s">
        <v>87</v>
      </c>
      <c r="AC161" s="40">
        <f>_xll.qlInterestRateIndexFixingDate($Y$21,AD161)</f>
        <v>42503</v>
      </c>
      <c r="AD161" s="40">
        <f>_xll.qlCalendarAdvance(calendar,$AD160,AB161,,,trigger)</f>
        <v>42507</v>
      </c>
      <c r="AE161" s="40">
        <f>_xll.qlInterestRateIndexMaturity($Y$21,AD161,)</f>
        <v>42691</v>
      </c>
      <c r="AF161" s="43" t="e">
        <f>_xll.qlTenorBasisValue(TenorBasis6M,AD161,_xll.ohTrigger(trigger,$Y$36))</f>
        <v>#NUM!</v>
      </c>
      <c r="AG161" s="90" t="e">
        <f>_xll.qlTenorBasisForwardRate(TenorBasis6M,AD161,_xll.ohTrigger(trigger,$Y$36))</f>
        <v>#NUM!</v>
      </c>
      <c r="AH161" s="90" t="e">
        <f>_xll.qlIndexFixing(TenorBasisIndex6M,$AC161,TRUE,_xll.ohTrigger(trigger,$Y$36))</f>
        <v>#NUM!</v>
      </c>
      <c r="AI161" s="43">
        <f>_xll.qlIndexFixing($Y$6,$AC161,TRUE,trigger)</f>
        <v>2.0999999999999998E-4</v>
      </c>
      <c r="AJ161" s="45" t="e">
        <f t="shared" si="12"/>
        <v>#NUM!</v>
      </c>
    </row>
    <row r="162" spans="28:36" x14ac:dyDescent="0.2">
      <c r="AB162" s="39" t="s">
        <v>87</v>
      </c>
      <c r="AC162" s="40">
        <f>_xll.qlInterestRateIndexFixingDate($Y$21,AD162)</f>
        <v>42506</v>
      </c>
      <c r="AD162" s="40">
        <f>_xll.qlCalendarAdvance(calendar,$AD161,AB162,,,trigger)</f>
        <v>42508</v>
      </c>
      <c r="AE162" s="40">
        <f>_xll.qlInterestRateIndexMaturity($Y$21,AD162,)</f>
        <v>42692</v>
      </c>
      <c r="AF162" s="43" t="e">
        <f>_xll.qlTenorBasisValue(TenorBasis6M,AD162,_xll.ohTrigger(trigger,$Y$36))</f>
        <v>#NUM!</v>
      </c>
      <c r="AG162" s="90" t="e">
        <f>_xll.qlTenorBasisForwardRate(TenorBasis6M,AD162,_xll.ohTrigger(trigger,$Y$36))</f>
        <v>#NUM!</v>
      </c>
      <c r="AH162" s="90" t="e">
        <f>_xll.qlIndexFixing(TenorBasisIndex6M,$AC162,TRUE,_xll.ohTrigger(trigger,$Y$36))</f>
        <v>#NUM!</v>
      </c>
      <c r="AI162" s="43">
        <f>_xll.qlIndexFixing($Y$6,$AC162,TRUE,trigger)</f>
        <v>2.0999999999999998E-4</v>
      </c>
      <c r="AJ162" s="45" t="e">
        <f t="shared" si="12"/>
        <v>#NUM!</v>
      </c>
    </row>
    <row r="163" spans="28:36" x14ac:dyDescent="0.2">
      <c r="AB163" s="39" t="s">
        <v>87</v>
      </c>
      <c r="AC163" s="40">
        <f>_xll.qlInterestRateIndexFixingDate($Y$21,AD163)</f>
        <v>42507</v>
      </c>
      <c r="AD163" s="40">
        <f>_xll.qlCalendarAdvance(calendar,$AD162,AB163,,,trigger)</f>
        <v>42509</v>
      </c>
      <c r="AE163" s="40">
        <f>_xll.qlInterestRateIndexMaturity($Y$21,AD163,)</f>
        <v>42695</v>
      </c>
      <c r="AF163" s="43" t="e">
        <f>_xll.qlTenorBasisValue(TenorBasis6M,AD163,_xll.ohTrigger(trigger,$Y$36))</f>
        <v>#NUM!</v>
      </c>
      <c r="AG163" s="90" t="e">
        <f>_xll.qlTenorBasisForwardRate(TenorBasis6M,AD163,_xll.ohTrigger(trigger,$Y$36))</f>
        <v>#NUM!</v>
      </c>
      <c r="AH163" s="90" t="e">
        <f>_xll.qlIndexFixing(TenorBasisIndex6M,$AC163,TRUE,_xll.ohTrigger(trigger,$Y$36))</f>
        <v>#NUM!</v>
      </c>
      <c r="AI163" s="43">
        <f>_xll.qlIndexFixing($Y$6,$AC163,TRUE,trigger)</f>
        <v>2.0999999999999998E-4</v>
      </c>
      <c r="AJ163" s="45" t="e">
        <f t="shared" si="12"/>
        <v>#NUM!</v>
      </c>
    </row>
    <row r="164" spans="28:36" x14ac:dyDescent="0.2">
      <c r="AB164" s="39" t="s">
        <v>87</v>
      </c>
      <c r="AC164" s="40">
        <f>_xll.qlInterestRateIndexFixingDate($Y$21,AD164)</f>
        <v>42508</v>
      </c>
      <c r="AD164" s="40">
        <f>_xll.qlCalendarAdvance(calendar,$AD163,AB164,,,trigger)</f>
        <v>42510</v>
      </c>
      <c r="AE164" s="40">
        <f>_xll.qlInterestRateIndexMaturity($Y$21,AD164,)</f>
        <v>42695</v>
      </c>
      <c r="AF164" s="43" t="e">
        <f>_xll.qlTenorBasisValue(TenorBasis6M,AD164,_xll.ohTrigger(trigger,$Y$36))</f>
        <v>#NUM!</v>
      </c>
      <c r="AG164" s="90" t="e">
        <f>_xll.qlTenorBasisForwardRate(TenorBasis6M,AD164,_xll.ohTrigger(trigger,$Y$36))</f>
        <v>#NUM!</v>
      </c>
      <c r="AH164" s="90" t="e">
        <f>_xll.qlIndexFixing(TenorBasisIndex6M,$AC164,TRUE,_xll.ohTrigger(trigger,$Y$36))</f>
        <v>#NUM!</v>
      </c>
      <c r="AI164" s="43">
        <f>_xll.qlIndexFixing($Y$6,$AC164,TRUE,trigger)</f>
        <v>2.0999999999999998E-4</v>
      </c>
      <c r="AJ164" s="45" t="e">
        <f t="shared" si="12"/>
        <v>#NUM!</v>
      </c>
    </row>
    <row r="165" spans="28:36" x14ac:dyDescent="0.2">
      <c r="AB165" s="39" t="s">
        <v>87</v>
      </c>
      <c r="AC165" s="40">
        <f>_xll.qlInterestRateIndexFixingDate($Y$21,AD165)</f>
        <v>42509</v>
      </c>
      <c r="AD165" s="40">
        <f>_xll.qlCalendarAdvance(calendar,$AD164,AB165,,,trigger)</f>
        <v>42513</v>
      </c>
      <c r="AE165" s="40">
        <f>_xll.qlInterestRateIndexMaturity($Y$21,AD165,)</f>
        <v>42697</v>
      </c>
      <c r="AF165" s="43" t="e">
        <f>_xll.qlTenorBasisValue(TenorBasis6M,AD165,_xll.ohTrigger(trigger,$Y$36))</f>
        <v>#NUM!</v>
      </c>
      <c r="AG165" s="90" t="e">
        <f>_xll.qlTenorBasisForwardRate(TenorBasis6M,AD165,_xll.ohTrigger(trigger,$Y$36))</f>
        <v>#NUM!</v>
      </c>
      <c r="AH165" s="90" t="e">
        <f>_xll.qlIndexFixing(TenorBasisIndex6M,$AC165,TRUE,_xll.ohTrigger(trigger,$Y$36))</f>
        <v>#NUM!</v>
      </c>
      <c r="AI165" s="43">
        <f>_xll.qlIndexFixing($Y$6,$AC165,TRUE,trigger)</f>
        <v>2.0999999999999998E-4</v>
      </c>
      <c r="AJ165" s="45" t="e">
        <f t="shared" si="12"/>
        <v>#NUM!</v>
      </c>
    </row>
    <row r="166" spans="28:36" x14ac:dyDescent="0.2">
      <c r="AB166" s="39" t="s">
        <v>87</v>
      </c>
      <c r="AC166" s="40">
        <f>_xll.qlInterestRateIndexFixingDate($Y$21,AD166)</f>
        <v>42510</v>
      </c>
      <c r="AD166" s="40">
        <f>_xll.qlCalendarAdvance(calendar,$AD165,AB166,,,trigger)</f>
        <v>42514</v>
      </c>
      <c r="AE166" s="40">
        <f>_xll.qlInterestRateIndexMaturity($Y$21,AD166,)</f>
        <v>42698</v>
      </c>
      <c r="AF166" s="43" t="e">
        <f>_xll.qlTenorBasisValue(TenorBasis6M,AD166,_xll.ohTrigger(trigger,$Y$36))</f>
        <v>#NUM!</v>
      </c>
      <c r="AG166" s="90" t="e">
        <f>_xll.qlTenorBasisForwardRate(TenorBasis6M,AD166,_xll.ohTrigger(trigger,$Y$36))</f>
        <v>#NUM!</v>
      </c>
      <c r="AH166" s="90" t="e">
        <f>_xll.qlIndexFixing(TenorBasisIndex6M,$AC166,TRUE,_xll.ohTrigger(trigger,$Y$36))</f>
        <v>#NUM!</v>
      </c>
      <c r="AI166" s="43">
        <f>_xll.qlIndexFixing($Y$6,$AC166,TRUE,trigger)</f>
        <v>2.0999999999999998E-4</v>
      </c>
      <c r="AJ166" s="45" t="e">
        <f t="shared" si="12"/>
        <v>#NUM!</v>
      </c>
    </row>
    <row r="167" spans="28:36" x14ac:dyDescent="0.2">
      <c r="AB167" s="39" t="s">
        <v>87</v>
      </c>
      <c r="AC167" s="40">
        <f>_xll.qlInterestRateIndexFixingDate($Y$21,AD167)</f>
        <v>42513</v>
      </c>
      <c r="AD167" s="40">
        <f>_xll.qlCalendarAdvance(calendar,$AD166,AB167,,,trigger)</f>
        <v>42515</v>
      </c>
      <c r="AE167" s="40">
        <f>_xll.qlInterestRateIndexMaturity($Y$21,AD167,)</f>
        <v>42699</v>
      </c>
      <c r="AF167" s="43" t="e">
        <f>_xll.qlTenorBasisValue(TenorBasis6M,AD167,_xll.ohTrigger(trigger,$Y$36))</f>
        <v>#NUM!</v>
      </c>
      <c r="AG167" s="90" t="e">
        <f>_xll.qlTenorBasisForwardRate(TenorBasis6M,AD167,_xll.ohTrigger(trigger,$Y$36))</f>
        <v>#NUM!</v>
      </c>
      <c r="AH167" s="90" t="e">
        <f>_xll.qlIndexFixing(TenorBasisIndex6M,$AC167,TRUE,_xll.ohTrigger(trigger,$Y$36))</f>
        <v>#NUM!</v>
      </c>
      <c r="AI167" s="43">
        <f>_xll.qlIndexFixing($Y$6,$AC167,TRUE,trigger)</f>
        <v>2.0999999999999998E-4</v>
      </c>
      <c r="AJ167" s="45" t="e">
        <f t="shared" si="12"/>
        <v>#NUM!</v>
      </c>
    </row>
    <row r="168" spans="28:36" x14ac:dyDescent="0.2">
      <c r="AB168" s="39" t="s">
        <v>87</v>
      </c>
      <c r="AC168" s="40">
        <f>_xll.qlInterestRateIndexFixingDate($Y$21,AD168)</f>
        <v>42514</v>
      </c>
      <c r="AD168" s="40">
        <f>_xll.qlCalendarAdvance(calendar,$AD167,AB168,,,trigger)</f>
        <v>42516</v>
      </c>
      <c r="AE168" s="40">
        <f>_xll.qlInterestRateIndexMaturity($Y$21,AD168,)</f>
        <v>42702</v>
      </c>
      <c r="AF168" s="43" t="e">
        <f>_xll.qlTenorBasisValue(TenorBasis6M,AD168,_xll.ohTrigger(trigger,$Y$36))</f>
        <v>#NUM!</v>
      </c>
      <c r="AG168" s="90" t="e">
        <f>_xll.qlTenorBasisForwardRate(TenorBasis6M,AD168,_xll.ohTrigger(trigger,$Y$36))</f>
        <v>#NUM!</v>
      </c>
      <c r="AH168" s="90" t="e">
        <f>_xll.qlIndexFixing(TenorBasisIndex6M,$AC168,TRUE,_xll.ohTrigger(trigger,$Y$36))</f>
        <v>#NUM!</v>
      </c>
      <c r="AI168" s="43">
        <f>_xll.qlIndexFixing($Y$6,$AC168,TRUE,trigger)</f>
        <v>2.0999999999999998E-4</v>
      </c>
      <c r="AJ168" s="45" t="e">
        <f t="shared" si="12"/>
        <v>#NUM!</v>
      </c>
    </row>
    <row r="169" spans="28:36" x14ac:dyDescent="0.2">
      <c r="AB169" s="39" t="s">
        <v>87</v>
      </c>
      <c r="AC169" s="40">
        <f>_xll.qlInterestRateIndexFixingDate($Y$21,AD169)</f>
        <v>42515</v>
      </c>
      <c r="AD169" s="40">
        <f>_xll.qlCalendarAdvance(calendar,$AD168,AB169,,,trigger)</f>
        <v>42517</v>
      </c>
      <c r="AE169" s="40">
        <f>_xll.qlInterestRateIndexMaturity($Y$21,AD169,)</f>
        <v>42702</v>
      </c>
      <c r="AF169" s="43" t="e">
        <f>_xll.qlTenorBasisValue(TenorBasis6M,AD169,_xll.ohTrigger(trigger,$Y$36))</f>
        <v>#NUM!</v>
      </c>
      <c r="AG169" s="90" t="e">
        <f>_xll.qlTenorBasisForwardRate(TenorBasis6M,AD169,_xll.ohTrigger(trigger,$Y$36))</f>
        <v>#NUM!</v>
      </c>
      <c r="AH169" s="90" t="e">
        <f>_xll.qlIndexFixing(TenorBasisIndex6M,$AC169,TRUE,_xll.ohTrigger(trigger,$Y$36))</f>
        <v>#NUM!</v>
      </c>
      <c r="AI169" s="43">
        <f>_xll.qlIndexFixing($Y$6,$AC169,TRUE,trigger)</f>
        <v>2.0999999999999998E-4</v>
      </c>
      <c r="AJ169" s="45" t="e">
        <f t="shared" si="12"/>
        <v>#NUM!</v>
      </c>
    </row>
    <row r="170" spans="28:36" x14ac:dyDescent="0.2">
      <c r="AB170" s="39" t="s">
        <v>87</v>
      </c>
      <c r="AC170" s="40">
        <f>_xll.qlInterestRateIndexFixingDate($Y$21,AD170)</f>
        <v>42516</v>
      </c>
      <c r="AD170" s="40">
        <f>_xll.qlCalendarAdvance(calendar,$AD169,AB170,,,trigger)</f>
        <v>42520</v>
      </c>
      <c r="AE170" s="40">
        <f>_xll.qlInterestRateIndexMaturity($Y$21,AD170,)</f>
        <v>42704</v>
      </c>
      <c r="AF170" s="43" t="e">
        <f>_xll.qlTenorBasisValue(TenorBasis6M,AD170,_xll.ohTrigger(trigger,$Y$36))</f>
        <v>#NUM!</v>
      </c>
      <c r="AG170" s="90" t="e">
        <f>_xll.qlTenorBasisForwardRate(TenorBasis6M,AD170,_xll.ohTrigger(trigger,$Y$36))</f>
        <v>#NUM!</v>
      </c>
      <c r="AH170" s="90" t="e">
        <f>_xll.qlIndexFixing(TenorBasisIndex6M,$AC170,TRUE,_xll.ohTrigger(trigger,$Y$36))</f>
        <v>#NUM!</v>
      </c>
      <c r="AI170" s="43">
        <f>_xll.qlIndexFixing($Y$6,$AC170,TRUE,trigger)</f>
        <v>2.0999999999999998E-4</v>
      </c>
      <c r="AJ170" s="45" t="e">
        <f t="shared" si="12"/>
        <v>#NUM!</v>
      </c>
    </row>
    <row r="171" spans="28:36" x14ac:dyDescent="0.2">
      <c r="AB171" s="39" t="s">
        <v>87</v>
      </c>
      <c r="AC171" s="40">
        <f>_xll.qlInterestRateIndexFixingDate($Y$21,AD171)</f>
        <v>42517</v>
      </c>
      <c r="AD171" s="40">
        <f>_xll.qlCalendarAdvance(calendar,$AD170,AB171,,,trigger)</f>
        <v>42521</v>
      </c>
      <c r="AE171" s="40">
        <f>_xll.qlInterestRateIndexMaturity($Y$21,AD171,)</f>
        <v>42704</v>
      </c>
      <c r="AF171" s="43" t="e">
        <f>_xll.qlTenorBasisValue(TenorBasis6M,AD171,_xll.ohTrigger(trigger,$Y$36))</f>
        <v>#NUM!</v>
      </c>
      <c r="AG171" s="90" t="e">
        <f>_xll.qlTenorBasisForwardRate(TenorBasis6M,AD171,_xll.ohTrigger(trigger,$Y$36))</f>
        <v>#NUM!</v>
      </c>
      <c r="AH171" s="90" t="e">
        <f>_xll.qlIndexFixing(TenorBasisIndex6M,$AC171,TRUE,_xll.ohTrigger(trigger,$Y$36))</f>
        <v>#NUM!</v>
      </c>
      <c r="AI171" s="43">
        <f>_xll.qlIndexFixing($Y$6,$AC171,TRUE,trigger)</f>
        <v>2.0999999999999998E-4</v>
      </c>
      <c r="AJ171" s="45" t="e">
        <f t="shared" si="12"/>
        <v>#NUM!</v>
      </c>
    </row>
    <row r="172" spans="28:36" x14ac:dyDescent="0.2">
      <c r="AB172" s="39" t="s">
        <v>87</v>
      </c>
      <c r="AC172" s="40">
        <f>_xll.qlInterestRateIndexFixingDate($Y$21,AD172)</f>
        <v>42520</v>
      </c>
      <c r="AD172" s="40">
        <f>_xll.qlCalendarAdvance(calendar,$AD171,AB172,,,trigger)</f>
        <v>42522</v>
      </c>
      <c r="AE172" s="40">
        <f>_xll.qlInterestRateIndexMaturity($Y$21,AD172,)</f>
        <v>42705</v>
      </c>
      <c r="AF172" s="43" t="e">
        <f>_xll.qlTenorBasisValue(TenorBasis6M,AD172,_xll.ohTrigger(trigger,$Y$36))</f>
        <v>#NUM!</v>
      </c>
      <c r="AG172" s="90" t="e">
        <f>_xll.qlTenorBasisForwardRate(TenorBasis6M,AD172,_xll.ohTrigger(trigger,$Y$36))</f>
        <v>#NUM!</v>
      </c>
      <c r="AH172" s="90" t="e">
        <f>_xll.qlIndexFixing(TenorBasisIndex6M,$AC172,TRUE,_xll.ohTrigger(trigger,$Y$36))</f>
        <v>#NUM!</v>
      </c>
      <c r="AI172" s="43">
        <f>_xll.qlIndexFixing($Y$6,$AC172,TRUE,trigger)</f>
        <v>2.0999999999999998E-4</v>
      </c>
      <c r="AJ172" s="45" t="e">
        <f t="shared" si="12"/>
        <v>#NUM!</v>
      </c>
    </row>
    <row r="173" spans="28:36" x14ac:dyDescent="0.2">
      <c r="AB173" s="39" t="s">
        <v>87</v>
      </c>
      <c r="AC173" s="40">
        <f>_xll.qlInterestRateIndexFixingDate($Y$21,AD173)</f>
        <v>42521</v>
      </c>
      <c r="AD173" s="40">
        <f>_xll.qlCalendarAdvance(calendar,$AD172,AB173,,,trigger)</f>
        <v>42523</v>
      </c>
      <c r="AE173" s="40">
        <f>_xll.qlInterestRateIndexMaturity($Y$21,AD173,)</f>
        <v>42706</v>
      </c>
      <c r="AF173" s="43" t="e">
        <f>_xll.qlTenorBasisValue(TenorBasis6M,AD173,_xll.ohTrigger(trigger,$Y$36))</f>
        <v>#NUM!</v>
      </c>
      <c r="AG173" s="90" t="e">
        <f>_xll.qlTenorBasisForwardRate(TenorBasis6M,AD173,_xll.ohTrigger(trigger,$Y$36))</f>
        <v>#NUM!</v>
      </c>
      <c r="AH173" s="90" t="e">
        <f>_xll.qlIndexFixing(TenorBasisIndex6M,$AC173,TRUE,_xll.ohTrigger(trigger,$Y$36))</f>
        <v>#NUM!</v>
      </c>
      <c r="AI173" s="43">
        <f>_xll.qlIndexFixing($Y$6,$AC173,TRUE,trigger)</f>
        <v>2.0999999999999998E-4</v>
      </c>
      <c r="AJ173" s="45" t="e">
        <f t="shared" si="12"/>
        <v>#NUM!</v>
      </c>
    </row>
    <row r="174" spans="28:36" x14ac:dyDescent="0.2">
      <c r="AB174" s="39" t="s">
        <v>87</v>
      </c>
      <c r="AC174" s="40">
        <f>_xll.qlInterestRateIndexFixingDate($Y$21,AD174)</f>
        <v>42522</v>
      </c>
      <c r="AD174" s="40">
        <f>_xll.qlCalendarAdvance(calendar,$AD173,AB174,,,trigger)</f>
        <v>42524</v>
      </c>
      <c r="AE174" s="40">
        <f>_xll.qlInterestRateIndexMaturity($Y$21,AD174,)</f>
        <v>42709</v>
      </c>
      <c r="AF174" s="43" t="e">
        <f>_xll.qlTenorBasisValue(TenorBasis6M,AD174,_xll.ohTrigger(trigger,$Y$36))</f>
        <v>#NUM!</v>
      </c>
      <c r="AG174" s="90" t="e">
        <f>_xll.qlTenorBasisForwardRate(TenorBasis6M,AD174,_xll.ohTrigger(trigger,$Y$36))</f>
        <v>#NUM!</v>
      </c>
      <c r="AH174" s="90" t="e">
        <f>_xll.qlIndexFixing(TenorBasisIndex6M,$AC174,TRUE,_xll.ohTrigger(trigger,$Y$36))</f>
        <v>#NUM!</v>
      </c>
      <c r="AI174" s="43">
        <f>_xll.qlIndexFixing($Y$6,$AC174,TRUE,trigger)</f>
        <v>2.1005880915363179E-4</v>
      </c>
      <c r="AJ174" s="45" t="e">
        <f t="shared" si="12"/>
        <v>#NUM!</v>
      </c>
    </row>
    <row r="175" spans="28:36" x14ac:dyDescent="0.2">
      <c r="AB175" s="39" t="s">
        <v>87</v>
      </c>
      <c r="AC175" s="40">
        <f>_xll.qlInterestRateIndexFixingDate($Y$21,AD175)</f>
        <v>42523</v>
      </c>
      <c r="AD175" s="40">
        <f>_xll.qlCalendarAdvance(calendar,$AD174,AB175,,,trigger)</f>
        <v>42527</v>
      </c>
      <c r="AE175" s="40">
        <f>_xll.qlInterestRateIndexMaturity($Y$21,AD175,)</f>
        <v>42710</v>
      </c>
      <c r="AF175" s="43" t="e">
        <f>_xll.qlTenorBasisValue(TenorBasis6M,AD175,_xll.ohTrigger(trigger,$Y$36))</f>
        <v>#NUM!</v>
      </c>
      <c r="AG175" s="90" t="e">
        <f>_xll.qlTenorBasisForwardRate(TenorBasis6M,AD175,_xll.ohTrigger(trigger,$Y$36))</f>
        <v>#NUM!</v>
      </c>
      <c r="AH175" s="90" t="e">
        <f>_xll.qlIndexFixing(TenorBasisIndex6M,$AC175,TRUE,_xll.ohTrigger(trigger,$Y$36))</f>
        <v>#NUM!</v>
      </c>
      <c r="AI175" s="43">
        <f>_xll.qlIndexFixing($Y$6,$AC175,TRUE,trigger)</f>
        <v>2.1091037099442111E-4</v>
      </c>
      <c r="AJ175" s="45" t="e">
        <f t="shared" si="12"/>
        <v>#NUM!</v>
      </c>
    </row>
    <row r="176" spans="28:36" x14ac:dyDescent="0.2">
      <c r="AB176" s="39" t="s">
        <v>87</v>
      </c>
      <c r="AC176" s="40">
        <f>_xll.qlInterestRateIndexFixingDate($Y$21,AD176)</f>
        <v>42524</v>
      </c>
      <c r="AD176" s="40">
        <f>_xll.qlCalendarAdvance(calendar,$AD175,AB176,,,trigger)</f>
        <v>42528</v>
      </c>
      <c r="AE176" s="40">
        <f>_xll.qlInterestRateIndexMaturity($Y$21,AD176,)</f>
        <v>42711</v>
      </c>
      <c r="AF176" s="43" t="e">
        <f>_xll.qlTenorBasisValue(TenorBasis6M,AD176,_xll.ohTrigger(trigger,$Y$36))</f>
        <v>#NUM!</v>
      </c>
      <c r="AG176" s="90" t="e">
        <f>_xll.qlTenorBasisForwardRate(TenorBasis6M,AD176,_xll.ohTrigger(trigger,$Y$36))</f>
        <v>#NUM!</v>
      </c>
      <c r="AH176" s="90" t="e">
        <f>_xll.qlIndexFixing(TenorBasisIndex6M,$AC176,TRUE,_xll.ohTrigger(trigger,$Y$36))</f>
        <v>#NUM!</v>
      </c>
      <c r="AI176" s="43">
        <f>_xll.qlIndexFixing($Y$6,$AC176,TRUE,trigger)</f>
        <v>2.1140652995811215E-4</v>
      </c>
      <c r="AJ176" s="45" t="e">
        <f t="shared" si="12"/>
        <v>#NUM!</v>
      </c>
    </row>
    <row r="177" spans="28:36" x14ac:dyDescent="0.2">
      <c r="AB177" s="39" t="s">
        <v>87</v>
      </c>
      <c r="AC177" s="40">
        <f>_xll.qlInterestRateIndexFixingDate($Y$21,AD177)</f>
        <v>42527</v>
      </c>
      <c r="AD177" s="40">
        <f>_xll.qlCalendarAdvance(calendar,$AD176,AB177,,,trigger)</f>
        <v>42529</v>
      </c>
      <c r="AE177" s="40">
        <f>_xll.qlInterestRateIndexMaturity($Y$21,AD177,)</f>
        <v>42712</v>
      </c>
      <c r="AF177" s="43" t="e">
        <f>_xll.qlTenorBasisValue(TenorBasis6M,AD177,_xll.ohTrigger(trigger,$Y$36))</f>
        <v>#NUM!</v>
      </c>
      <c r="AG177" s="90" t="e">
        <f>_xll.qlTenorBasisForwardRate(TenorBasis6M,AD177,_xll.ohTrigger(trigger,$Y$36))</f>
        <v>#NUM!</v>
      </c>
      <c r="AH177" s="90" t="e">
        <f>_xll.qlIndexFixing(TenorBasisIndex6M,$AC177,TRUE,_xll.ohTrigger(trigger,$Y$36))</f>
        <v>#NUM!</v>
      </c>
      <c r="AI177" s="43">
        <f>_xll.qlIndexFixing($Y$6,$AC177,TRUE,trigger)</f>
        <v>2.1200247154191552E-4</v>
      </c>
      <c r="AJ177" s="45" t="e">
        <f t="shared" si="12"/>
        <v>#NUM!</v>
      </c>
    </row>
    <row r="178" spans="28:36" x14ac:dyDescent="0.2">
      <c r="AB178" s="39" t="s">
        <v>87</v>
      </c>
      <c r="AC178" s="40">
        <f>_xll.qlInterestRateIndexFixingDate($Y$21,AD178)</f>
        <v>42528</v>
      </c>
      <c r="AD178" s="40">
        <f>_xll.qlCalendarAdvance(calendar,$AD177,AB178,,,trigger)</f>
        <v>42530</v>
      </c>
      <c r="AE178" s="40">
        <f>_xll.qlInterestRateIndexMaturity($Y$21,AD178,)</f>
        <v>42713</v>
      </c>
      <c r="AF178" s="43" t="e">
        <f>_xll.qlTenorBasisValue(TenorBasis6M,AD178,_xll.ohTrigger(trigger,$Y$36))</f>
        <v>#NUM!</v>
      </c>
      <c r="AG178" s="90" t="e">
        <f>_xll.qlTenorBasisForwardRate(TenorBasis6M,AD178,_xll.ohTrigger(trigger,$Y$36))</f>
        <v>#NUM!</v>
      </c>
      <c r="AH178" s="90" t="e">
        <f>_xll.qlIndexFixing(TenorBasisIndex6M,$AC178,TRUE,_xll.ohTrigger(trigger,$Y$36))</f>
        <v>#NUM!</v>
      </c>
      <c r="AI178" s="43">
        <f>_xll.qlIndexFixing($Y$6,$AC178,TRUE,trigger)</f>
        <v>2.1269437381287023E-4</v>
      </c>
      <c r="AJ178" s="45" t="e">
        <f t="shared" si="12"/>
        <v>#NUM!</v>
      </c>
    </row>
    <row r="179" spans="28:36" x14ac:dyDescent="0.2">
      <c r="AB179" s="39" t="s">
        <v>87</v>
      </c>
      <c r="AC179" s="40">
        <f>_xll.qlInterestRateIndexFixingDate($Y$21,AD179)</f>
        <v>42529</v>
      </c>
      <c r="AD179" s="40">
        <f>_xll.qlCalendarAdvance(calendar,$AD178,AB179,,,trigger)</f>
        <v>42531</v>
      </c>
      <c r="AE179" s="40">
        <f>_xll.qlInterestRateIndexMaturity($Y$21,AD179,)</f>
        <v>42716</v>
      </c>
      <c r="AF179" s="43" t="e">
        <f>_xll.qlTenorBasisValue(TenorBasis6M,AD179,_xll.ohTrigger(trigger,$Y$36))</f>
        <v>#NUM!</v>
      </c>
      <c r="AG179" s="90" t="e">
        <f>_xll.qlTenorBasisForwardRate(TenorBasis6M,AD179,_xll.ohTrigger(trigger,$Y$36))</f>
        <v>#NUM!</v>
      </c>
      <c r="AH179" s="90" t="e">
        <f>_xll.qlIndexFixing(TenorBasisIndex6M,$AC179,TRUE,_xll.ohTrigger(trigger,$Y$36))</f>
        <v>#NUM!</v>
      </c>
      <c r="AI179" s="43">
        <f>_xll.qlIndexFixing($Y$6,$AC179,TRUE,trigger)</f>
        <v>2.1347841483801525E-4</v>
      </c>
      <c r="AJ179" s="45" t="e">
        <f t="shared" si="12"/>
        <v>#NUM!</v>
      </c>
    </row>
    <row r="180" spans="28:36" x14ac:dyDescent="0.2">
      <c r="AB180" s="39" t="s">
        <v>87</v>
      </c>
      <c r="AC180" s="40">
        <f>_xll.qlInterestRateIndexFixingDate($Y$21,AD180)</f>
        <v>42530</v>
      </c>
      <c r="AD180" s="40">
        <f>_xll.qlCalendarAdvance(calendar,$AD179,AB180,,,trigger)</f>
        <v>42534</v>
      </c>
      <c r="AE180" s="40">
        <f>_xll.qlInterestRateIndexMaturity($Y$21,AD180,)</f>
        <v>42717</v>
      </c>
      <c r="AF180" s="43" t="e">
        <f>_xll.qlTenorBasisValue(TenorBasis6M,AD180,_xll.ohTrigger(trigger,$Y$36))</f>
        <v>#NUM!</v>
      </c>
      <c r="AG180" s="90" t="e">
        <f>_xll.qlTenorBasisForwardRate(TenorBasis6M,AD180,_xll.ohTrigger(trigger,$Y$36))</f>
        <v>#NUM!</v>
      </c>
      <c r="AH180" s="90" t="e">
        <f>_xll.qlIndexFixing(TenorBasisIndex6M,$AC180,TRUE,_xll.ohTrigger(trigger,$Y$36))</f>
        <v>#NUM!</v>
      </c>
      <c r="AI180" s="43">
        <f>_xll.qlIndexFixing($Y$6,$AC180,TRUE,trigger)</f>
        <v>2.1634515110898229E-4</v>
      </c>
      <c r="AJ180" s="45" t="e">
        <f t="shared" si="12"/>
        <v>#NUM!</v>
      </c>
    </row>
    <row r="181" spans="28:36" x14ac:dyDescent="0.2">
      <c r="AB181" s="39" t="s">
        <v>87</v>
      </c>
      <c r="AC181" s="40">
        <f>_xll.qlInterestRateIndexFixingDate($Y$21,AD181)</f>
        <v>42531</v>
      </c>
      <c r="AD181" s="40">
        <f>_xll.qlCalendarAdvance(calendar,$AD180,AB181,,,trigger)</f>
        <v>42535</v>
      </c>
      <c r="AE181" s="40">
        <f>_xll.qlInterestRateIndexMaturity($Y$21,AD181,)</f>
        <v>42718</v>
      </c>
      <c r="AF181" s="43" t="e">
        <f>_xll.qlTenorBasisValue(TenorBasis6M,AD181,_xll.ohTrigger(trigger,$Y$36))</f>
        <v>#NUM!</v>
      </c>
      <c r="AG181" s="90" t="e">
        <f>_xll.qlTenorBasisForwardRate(TenorBasis6M,AD181,_xll.ohTrigger(trigger,$Y$36))</f>
        <v>#NUM!</v>
      </c>
      <c r="AH181" s="90" t="e">
        <f>_xll.qlIndexFixing(TenorBasisIndex6M,$AC181,TRUE,_xll.ohTrigger(trigger,$Y$36))</f>
        <v>#NUM!</v>
      </c>
      <c r="AI181" s="43">
        <f>_xll.qlIndexFixing($Y$6,$AC181,TRUE,trigger)</f>
        <v>2.1745952782127863E-4</v>
      </c>
      <c r="AJ181" s="45" t="e">
        <f t="shared" si="12"/>
        <v>#NUM!</v>
      </c>
    </row>
    <row r="182" spans="28:36" x14ac:dyDescent="0.2">
      <c r="AB182" s="39" t="s">
        <v>87</v>
      </c>
      <c r="AC182" s="40">
        <f>_xll.qlInterestRateIndexFixingDate($Y$21,AD182)</f>
        <v>42534</v>
      </c>
      <c r="AD182" s="40">
        <f>_xll.qlCalendarAdvance(calendar,$AD181,AB182,,,trigger)</f>
        <v>42536</v>
      </c>
      <c r="AE182" s="40">
        <f>_xll.qlInterestRateIndexMaturity($Y$21,AD182,)</f>
        <v>42719</v>
      </c>
      <c r="AF182" s="43" t="e">
        <f>_xll.qlTenorBasisValue(TenorBasis6M,AD182,_xll.ohTrigger(trigger,$Y$36))</f>
        <v>#NUM!</v>
      </c>
      <c r="AG182" s="90" t="e">
        <f>_xll.qlTenorBasisForwardRate(TenorBasis6M,AD182,_xll.ohTrigger(trigger,$Y$36))</f>
        <v>#NUM!</v>
      </c>
      <c r="AH182" s="90" t="e">
        <f>_xll.qlIndexFixing(TenorBasisIndex6M,$AC182,TRUE,_xll.ohTrigger(trigger,$Y$36))</f>
        <v>#NUM!</v>
      </c>
      <c r="AI182" s="43">
        <f>_xll.qlIndexFixing($Y$6,$AC182,TRUE,trigger)</f>
        <v>2.1864693362296029E-4</v>
      </c>
      <c r="AJ182" s="45" t="e">
        <f t="shared" si="12"/>
        <v>#NUM!</v>
      </c>
    </row>
    <row r="183" spans="28:36" x14ac:dyDescent="0.2">
      <c r="AB183" s="39" t="s">
        <v>87</v>
      </c>
      <c r="AC183" s="40">
        <f>_xll.qlInterestRateIndexFixingDate($Y$21,AD183)</f>
        <v>42535</v>
      </c>
      <c r="AD183" s="40">
        <f>_xll.qlCalendarAdvance(calendar,$AD182,AB183,,,trigger)</f>
        <v>42537</v>
      </c>
      <c r="AE183" s="40">
        <f>_xll.qlInterestRateIndexMaturity($Y$21,AD183,)</f>
        <v>42720</v>
      </c>
      <c r="AF183" s="43" t="e">
        <f>_xll.qlTenorBasisValue(TenorBasis6M,AD183,_xll.ohTrigger(trigger,$Y$36))</f>
        <v>#NUM!</v>
      </c>
      <c r="AG183" s="90" t="e">
        <f>_xll.qlTenorBasisForwardRate(TenorBasis6M,AD183,_xll.ohTrigger(trigger,$Y$36))</f>
        <v>#NUM!</v>
      </c>
      <c r="AH183" s="90" t="e">
        <f>_xll.qlIndexFixing(TenorBasisIndex6M,$AC183,TRUE,_xll.ohTrigger(trigger,$Y$36))</f>
        <v>#NUM!</v>
      </c>
      <c r="AI183" s="43">
        <f>_xll.qlIndexFixing($Y$6,$AC183,TRUE,trigger)</f>
        <v>2.1990354658106632E-4</v>
      </c>
      <c r="AJ183" s="45" t="e">
        <f t="shared" si="12"/>
        <v>#NUM!</v>
      </c>
    </row>
    <row r="184" spans="28:36" x14ac:dyDescent="0.2">
      <c r="AB184" s="39" t="s">
        <v>87</v>
      </c>
      <c r="AC184" s="40">
        <f>_xll.qlInterestRateIndexFixingDate($Y$21,AD184)</f>
        <v>42536</v>
      </c>
      <c r="AD184" s="40">
        <f>_xll.qlCalendarAdvance(calendar,$AD183,AB184,,,trigger)</f>
        <v>42538</v>
      </c>
      <c r="AE184" s="40">
        <f>_xll.qlInterestRateIndexMaturity($Y$21,AD184,)</f>
        <v>42723</v>
      </c>
      <c r="AF184" s="43" t="e">
        <f>_xll.qlTenorBasisValue(TenorBasis6M,AD184,_xll.ohTrigger(trigger,$Y$36))</f>
        <v>#NUM!</v>
      </c>
      <c r="AG184" s="90" t="e">
        <f>_xll.qlTenorBasisForwardRate(TenorBasis6M,AD184,_xll.ohTrigger(trigger,$Y$36))</f>
        <v>#NUM!</v>
      </c>
      <c r="AH184" s="90" t="e">
        <f>_xll.qlIndexFixing(TenorBasisIndex6M,$AC184,TRUE,_xll.ohTrigger(trigger,$Y$36))</f>
        <v>#NUM!</v>
      </c>
      <c r="AI184" s="43">
        <f>_xll.qlIndexFixing($Y$6,$AC184,TRUE,trigger)</f>
        <v>2.2122554476263566E-4</v>
      </c>
      <c r="AJ184" s="45" t="e">
        <f t="shared" si="12"/>
        <v>#NUM!</v>
      </c>
    </row>
    <row r="185" spans="28:36" x14ac:dyDescent="0.2">
      <c r="AB185" s="39" t="s">
        <v>87</v>
      </c>
      <c r="AC185" s="40">
        <f>_xll.qlInterestRateIndexFixingDate($Y$21,AD185)</f>
        <v>42537</v>
      </c>
      <c r="AD185" s="40">
        <f>_xll.qlCalendarAdvance(calendar,$AD184,AB185,,,trigger)</f>
        <v>42541</v>
      </c>
      <c r="AE185" s="40">
        <f>_xll.qlInterestRateIndexMaturity($Y$21,AD185,)</f>
        <v>42724</v>
      </c>
      <c r="AF185" s="43" t="e">
        <f>_xll.qlTenorBasisValue(TenorBasis6M,AD185,_xll.ohTrigger(trigger,$Y$36))</f>
        <v>#NUM!</v>
      </c>
      <c r="AG185" s="90" t="e">
        <f>_xll.qlTenorBasisForwardRate(TenorBasis6M,AD185,_xll.ohTrigger(trigger,$Y$36))</f>
        <v>#NUM!</v>
      </c>
      <c r="AH185" s="90" t="e">
        <f>_xll.qlIndexFixing(TenorBasisIndex6M,$AC185,TRUE,_xll.ohTrigger(trigger,$Y$36))</f>
        <v>#NUM!</v>
      </c>
      <c r="AI185" s="43">
        <f>_xll.qlIndexFixing($Y$6,$AC185,TRUE,trigger)</f>
        <v>2.2554563131851381E-4</v>
      </c>
      <c r="AJ185" s="45" t="e">
        <f t="shared" si="12"/>
        <v>#NUM!</v>
      </c>
    </row>
    <row r="186" spans="28:36" x14ac:dyDescent="0.2">
      <c r="AB186" s="39" t="s">
        <v>87</v>
      </c>
      <c r="AC186" s="40">
        <f>_xll.qlInterestRateIndexFixingDate($Y$21,AD186)</f>
        <v>42538</v>
      </c>
      <c r="AD186" s="40">
        <f>_xll.qlCalendarAdvance(calendar,$AD185,AB186,,,trigger)</f>
        <v>42542</v>
      </c>
      <c r="AE186" s="40">
        <f>_xll.qlInterestRateIndexMaturity($Y$21,AD186,)</f>
        <v>42725</v>
      </c>
      <c r="AF186" s="43" t="e">
        <f>_xll.qlTenorBasisValue(TenorBasis6M,AD186,_xll.ohTrigger(trigger,$Y$36))</f>
        <v>#NUM!</v>
      </c>
      <c r="AG186" s="90" t="e">
        <f>_xll.qlTenorBasisForwardRate(TenorBasis6M,AD186,_xll.ohTrigger(trigger,$Y$36))</f>
        <v>#NUM!</v>
      </c>
      <c r="AH186" s="90" t="e">
        <f>_xll.qlIndexFixing(TenorBasisIndex6M,$AC186,TRUE,_xll.ohTrigger(trigger,$Y$36))</f>
        <v>#NUM!</v>
      </c>
      <c r="AI186" s="43">
        <f>_xll.qlIndexFixing($Y$6,$AC186,TRUE,trigger)</f>
        <v>2.2709095106432657E-4</v>
      </c>
      <c r="AJ186" s="45" t="e">
        <f t="shared" si="12"/>
        <v>#NUM!</v>
      </c>
    </row>
    <row r="187" spans="28:36" x14ac:dyDescent="0.2">
      <c r="AB187" s="39" t="s">
        <v>87</v>
      </c>
      <c r="AC187" s="40">
        <f>_xll.qlInterestRateIndexFixingDate($Y$21,AD187)</f>
        <v>42541</v>
      </c>
      <c r="AD187" s="40">
        <f>_xll.qlCalendarAdvance(calendar,$AD186,AB187,,,trigger)</f>
        <v>42543</v>
      </c>
      <c r="AE187" s="40">
        <f>_xll.qlInterestRateIndexMaturity($Y$21,AD187,)</f>
        <v>42726</v>
      </c>
      <c r="AF187" s="43" t="e">
        <f>_xll.qlTenorBasisValue(TenorBasis6M,AD187,_xll.ohTrigger(trigger,$Y$36))</f>
        <v>#NUM!</v>
      </c>
      <c r="AG187" s="90" t="e">
        <f>_xll.qlTenorBasisForwardRate(TenorBasis6M,AD187,_xll.ohTrigger(trigger,$Y$36))</f>
        <v>#NUM!</v>
      </c>
      <c r="AH187" s="90" t="e">
        <f>_xll.qlIndexFixing(TenorBasisIndex6M,$AC187,TRUE,_xll.ohTrigger(trigger,$Y$36))</f>
        <v>#NUM!</v>
      </c>
      <c r="AI187" s="43">
        <f>_xll.qlIndexFixing($Y$6,$AC187,TRUE,trigger)</f>
        <v>2.2868254636879774E-4</v>
      </c>
      <c r="AJ187" s="45" t="e">
        <f t="shared" si="12"/>
        <v>#NUM!</v>
      </c>
    </row>
    <row r="188" spans="28:36" x14ac:dyDescent="0.2">
      <c r="AB188" s="39" t="s">
        <v>87</v>
      </c>
      <c r="AC188" s="40">
        <f>_xll.qlInterestRateIndexFixingDate($Y$21,AD188)</f>
        <v>42542</v>
      </c>
      <c r="AD188" s="40">
        <f>_xll.qlCalendarAdvance(calendar,$AD187,AB188,,,trigger)</f>
        <v>42544</v>
      </c>
      <c r="AE188" s="40">
        <f>_xll.qlInterestRateIndexMaturity($Y$21,AD188,)</f>
        <v>42727</v>
      </c>
      <c r="AF188" s="43" t="e">
        <f>_xll.qlTenorBasisValue(TenorBasis6M,AD188,_xll.ohTrigger(trigger,$Y$36))</f>
        <v>#NUM!</v>
      </c>
      <c r="AG188" s="90" t="e">
        <f>_xll.qlTenorBasisForwardRate(TenorBasis6M,AD188,_xll.ohTrigger(trigger,$Y$36))</f>
        <v>#NUM!</v>
      </c>
      <c r="AH188" s="90" t="e">
        <f>_xll.qlIndexFixing(TenorBasisIndex6M,$AC188,TRUE,_xll.ohTrigger(trigger,$Y$36))</f>
        <v>#NUM!</v>
      </c>
      <c r="AI188" s="43">
        <f>_xll.qlIndexFixing($Y$6,$AC188,TRUE,trigger)</f>
        <v>2.303165952989662E-4</v>
      </c>
      <c r="AJ188" s="45" t="e">
        <f t="shared" si="12"/>
        <v>#NUM!</v>
      </c>
    </row>
    <row r="189" spans="28:36" x14ac:dyDescent="0.2">
      <c r="AB189" s="39" t="s">
        <v>87</v>
      </c>
      <c r="AC189" s="40">
        <f>_xll.qlInterestRateIndexFixingDate($Y$21,AD189)</f>
        <v>42543</v>
      </c>
      <c r="AD189" s="40">
        <f>_xll.qlCalendarAdvance(calendar,$AD188,AB189,,,trigger)</f>
        <v>42545</v>
      </c>
      <c r="AE189" s="40">
        <f>_xll.qlInterestRateIndexMaturity($Y$21,AD189,)</f>
        <v>42731</v>
      </c>
      <c r="AF189" s="43" t="e">
        <f>_xll.qlTenorBasisValue(TenorBasis6M,AD189,_xll.ohTrigger(trigger,$Y$36))</f>
        <v>#NUM!</v>
      </c>
      <c r="AG189" s="90" t="e">
        <f>_xll.qlTenorBasisForwardRate(TenorBasis6M,AD189,_xll.ohTrigger(trigger,$Y$36))</f>
        <v>#NUM!</v>
      </c>
      <c r="AH189" s="90" t="e">
        <f>_xll.qlIndexFixing(TenorBasisIndex6M,$AC189,TRUE,_xll.ohTrigger(trigger,$Y$36))</f>
        <v>#NUM!</v>
      </c>
      <c r="AI189" s="43">
        <f>_xll.qlIndexFixing($Y$6,$AC189,TRUE,trigger)</f>
        <v>2.3198927592187104E-4</v>
      </c>
      <c r="AJ189" s="45" t="e">
        <f t="shared" si="12"/>
        <v>#NUM!</v>
      </c>
    </row>
    <row r="190" spans="28:36" x14ac:dyDescent="0.2">
      <c r="AB190" s="39" t="s">
        <v>87</v>
      </c>
      <c r="AC190" s="40">
        <f>_xll.qlInterestRateIndexFixingDate($Y$21,AD190)</f>
        <v>42544</v>
      </c>
      <c r="AD190" s="40">
        <f>_xll.qlCalendarAdvance(calendar,$AD189,AB190,,,trigger)</f>
        <v>42548</v>
      </c>
      <c r="AE190" s="40">
        <f>_xll.qlInterestRateIndexMaturity($Y$21,AD190,)</f>
        <v>42731</v>
      </c>
      <c r="AF190" s="43" t="e">
        <f>_xll.qlTenorBasisValue(TenorBasis6M,AD190,_xll.ohTrigger(trigger,$Y$36))</f>
        <v>#NUM!</v>
      </c>
      <c r="AG190" s="90" t="e">
        <f>_xll.qlTenorBasisForwardRate(TenorBasis6M,AD190,_xll.ohTrigger(trigger,$Y$36))</f>
        <v>#NUM!</v>
      </c>
      <c r="AH190" s="90" t="e">
        <f>_xll.qlIndexFixing(TenorBasisIndex6M,$AC190,TRUE,_xll.ohTrigger(trigger,$Y$36))</f>
        <v>#NUM!</v>
      </c>
      <c r="AI190" s="43">
        <f>_xll.qlIndexFixing($Y$6,$AC190,TRUE,trigger)</f>
        <v>2.3720088861739374E-4</v>
      </c>
      <c r="AJ190" s="45" t="e">
        <f t="shared" si="12"/>
        <v>#NUM!</v>
      </c>
    </row>
    <row r="191" spans="28:36" x14ac:dyDescent="0.2">
      <c r="AB191" s="39" t="s">
        <v>87</v>
      </c>
      <c r="AC191" s="40">
        <f>_xll.qlInterestRateIndexFixingDate($Y$21,AD191)</f>
        <v>42545</v>
      </c>
      <c r="AD191" s="40">
        <f>_xll.qlCalendarAdvance(calendar,$AD190,AB191,,,trigger)</f>
        <v>42549</v>
      </c>
      <c r="AE191" s="40">
        <f>_xll.qlInterestRateIndexMaturity($Y$21,AD191,)</f>
        <v>42732</v>
      </c>
      <c r="AF191" s="43" t="e">
        <f>_xll.qlTenorBasisValue(TenorBasis6M,AD191,_xll.ohTrigger(trigger,$Y$36))</f>
        <v>#NUM!</v>
      </c>
      <c r="AG191" s="90" t="e">
        <f>_xll.qlTenorBasisForwardRate(TenorBasis6M,AD191,_xll.ohTrigger(trigger,$Y$36))</f>
        <v>#NUM!</v>
      </c>
      <c r="AH191" s="90" t="e">
        <f>_xll.qlIndexFixing(TenorBasisIndex6M,$AC191,TRUE,_xll.ohTrigger(trigger,$Y$36))</f>
        <v>#NUM!</v>
      </c>
      <c r="AI191" s="43">
        <f>_xll.qlIndexFixing($Y$6,$AC191,TRUE,trigger)</f>
        <v>2.3898987668163405E-4</v>
      </c>
      <c r="AJ191" s="45" t="e">
        <f t="shared" si="12"/>
        <v>#NUM!</v>
      </c>
    </row>
    <row r="192" spans="28:36" x14ac:dyDescent="0.2">
      <c r="AB192" s="39" t="s">
        <v>87</v>
      </c>
      <c r="AC192" s="40">
        <f>_xll.qlInterestRateIndexFixingDate($Y$21,AD192)</f>
        <v>42548</v>
      </c>
      <c r="AD192" s="40">
        <f>_xll.qlCalendarAdvance(calendar,$AD191,AB192,,,trigger)</f>
        <v>42550</v>
      </c>
      <c r="AE192" s="40">
        <f>_xll.qlInterestRateIndexMaturity($Y$21,AD192,)</f>
        <v>42733</v>
      </c>
      <c r="AF192" s="43" t="e">
        <f>_xll.qlTenorBasisValue(TenorBasis6M,AD192,_xll.ohTrigger(trigger,$Y$36))</f>
        <v>#NUM!</v>
      </c>
      <c r="AG192" s="90" t="e">
        <f>_xll.qlTenorBasisForwardRate(TenorBasis6M,AD192,_xll.ohTrigger(trigger,$Y$36))</f>
        <v>#NUM!</v>
      </c>
      <c r="AH192" s="90" t="e">
        <f>_xll.qlIndexFixing(TenorBasisIndex6M,$AC192,TRUE,_xll.ohTrigger(trigger,$Y$36))</f>
        <v>#NUM!</v>
      </c>
      <c r="AI192" s="43">
        <f>_xll.qlIndexFixing($Y$6,$AC192,TRUE,trigger)</f>
        <v>2.4079838677380574E-4</v>
      </c>
      <c r="AJ192" s="45" t="e">
        <f t="shared" si="12"/>
        <v>#NUM!</v>
      </c>
    </row>
    <row r="193" spans="28:36" x14ac:dyDescent="0.2">
      <c r="AB193" s="39" t="s">
        <v>87</v>
      </c>
      <c r="AC193" s="40">
        <f>_xll.qlInterestRateIndexFixingDate($Y$21,AD193)</f>
        <v>42549</v>
      </c>
      <c r="AD193" s="40">
        <f>_xll.qlCalendarAdvance(calendar,$AD192,AB193,,,trigger)</f>
        <v>42551</v>
      </c>
      <c r="AE193" s="40">
        <f>_xll.qlInterestRateIndexMaturity($Y$21,AD193,)</f>
        <v>42734</v>
      </c>
      <c r="AF193" s="43" t="e">
        <f>_xll.qlTenorBasisValue(TenorBasis6M,AD193,_xll.ohTrigger(trigger,$Y$36))</f>
        <v>#NUM!</v>
      </c>
      <c r="AG193" s="90" t="e">
        <f>_xll.qlTenorBasisForwardRate(TenorBasis6M,AD193,_xll.ohTrigger(trigger,$Y$36))</f>
        <v>#NUM!</v>
      </c>
      <c r="AH193" s="90" t="e">
        <f>_xll.qlIndexFixing(TenorBasisIndex6M,$AC193,TRUE,_xll.ohTrigger(trigger,$Y$36))</f>
        <v>#NUM!</v>
      </c>
      <c r="AI193" s="43">
        <f>_xll.qlIndexFixing($Y$6,$AC193,TRUE,trigger)</f>
        <v>2.4262259696094781E-4</v>
      </c>
      <c r="AJ193" s="45" t="e">
        <f t="shared" si="12"/>
        <v>#NUM!</v>
      </c>
    </row>
    <row r="194" spans="28:36" x14ac:dyDescent="0.2">
      <c r="AB194" s="39" t="s">
        <v>87</v>
      </c>
      <c r="AC194" s="40">
        <f>_xll.qlInterestRateIndexFixingDate($Y$21,AD194)</f>
        <v>42550</v>
      </c>
      <c r="AD194" s="40">
        <f>_xll.qlCalendarAdvance(calendar,$AD193,AB194,,,trigger)</f>
        <v>42552</v>
      </c>
      <c r="AE194" s="40">
        <f>_xll.qlInterestRateIndexMaturity($Y$21,AD194,)</f>
        <v>42737</v>
      </c>
      <c r="AF194" s="43" t="e">
        <f>_xll.qlTenorBasisValue(TenorBasis6M,AD194,_xll.ohTrigger(trigger,$Y$36))</f>
        <v>#NUM!</v>
      </c>
      <c r="AG194" s="90" t="e">
        <f>_xll.qlTenorBasisForwardRate(TenorBasis6M,AD194,_xll.ohTrigger(trigger,$Y$36))</f>
        <v>#NUM!</v>
      </c>
      <c r="AH194" s="90" t="e">
        <f>_xll.qlIndexFixing(TenorBasisIndex6M,$AC194,TRUE,_xll.ohTrigger(trigger,$Y$36))</f>
        <v>#NUM!</v>
      </c>
      <c r="AI194" s="43">
        <f>_xll.qlIndexFixing($Y$6,$AC194,TRUE,trigger)</f>
        <v>2.4445868531009927E-4</v>
      </c>
      <c r="AJ194" s="45" t="e">
        <f t="shared" si="12"/>
        <v>#NUM!</v>
      </c>
    </row>
    <row r="195" spans="28:36" x14ac:dyDescent="0.2">
      <c r="AB195" s="39" t="s">
        <v>87</v>
      </c>
      <c r="AC195" s="40">
        <f>_xll.qlInterestRateIndexFixingDate($Y$21,AD195)</f>
        <v>42551</v>
      </c>
      <c r="AD195" s="40">
        <f>_xll.qlCalendarAdvance(calendar,$AD194,AB195,,,trigger)</f>
        <v>42555</v>
      </c>
      <c r="AE195" s="40">
        <f>_xll.qlInterestRateIndexMaturity($Y$21,AD195,)</f>
        <v>42739</v>
      </c>
      <c r="AF195" s="43" t="e">
        <f>_xll.qlTenorBasisValue(TenorBasis6M,AD195,_xll.ohTrigger(trigger,$Y$36))</f>
        <v>#NUM!</v>
      </c>
      <c r="AG195" s="90" t="e">
        <f>_xll.qlTenorBasisForwardRate(TenorBasis6M,AD195,_xll.ohTrigger(trigger,$Y$36))</f>
        <v>#NUM!</v>
      </c>
      <c r="AH195" s="90" t="e">
        <f>_xll.qlIndexFixing(TenorBasisIndex6M,$AC195,TRUE,_xll.ohTrigger(trigger,$Y$36))</f>
        <v>#NUM!</v>
      </c>
      <c r="AI195" s="43">
        <f>_xll.qlIndexFixing($Y$6,$AC195,TRUE,trigger)</f>
        <v>2.5000000000000001E-4</v>
      </c>
      <c r="AJ195" s="45" t="e">
        <f t="shared" si="12"/>
        <v>#NUM!</v>
      </c>
    </row>
    <row r="196" spans="28:36" x14ac:dyDescent="0.2">
      <c r="AB196" s="39" t="s">
        <v>87</v>
      </c>
      <c r="AC196" s="40">
        <f>_xll.qlInterestRateIndexFixingDate($Y$21,AD196)</f>
        <v>42552</v>
      </c>
      <c r="AD196" s="40">
        <f>_xll.qlCalendarAdvance(calendar,$AD195,AB196,,,trigger)</f>
        <v>42556</v>
      </c>
      <c r="AE196" s="40">
        <f>_xll.qlInterestRateIndexMaturity($Y$21,AD196,)</f>
        <v>42740</v>
      </c>
      <c r="AF196" s="43" t="e">
        <f>_xll.qlTenorBasisValue(TenorBasis6M,AD196,_xll.ohTrigger(trigger,$Y$36))</f>
        <v>#NUM!</v>
      </c>
      <c r="AG196" s="90" t="e">
        <f>_xll.qlTenorBasisForwardRate(TenorBasis6M,AD196,_xll.ohTrigger(trigger,$Y$36))</f>
        <v>#NUM!</v>
      </c>
      <c r="AH196" s="90" t="e">
        <f>_xll.qlIndexFixing(TenorBasisIndex6M,$AC196,TRUE,_xll.ohTrigger(trigger,$Y$36))</f>
        <v>#NUM!</v>
      </c>
      <c r="AI196" s="43">
        <f>_xll.qlIndexFixing($Y$6,$AC196,TRUE,trigger)</f>
        <v>2.5182292563725962E-4</v>
      </c>
      <c r="AJ196" s="45" t="e">
        <f t="shared" ref="AJ196:AJ259" si="13">(AH196-AI196)*10000</f>
        <v>#NUM!</v>
      </c>
    </row>
    <row r="197" spans="28:36" x14ac:dyDescent="0.2">
      <c r="AB197" s="39" t="s">
        <v>87</v>
      </c>
      <c r="AC197" s="40">
        <f>_xll.qlInterestRateIndexFixingDate($Y$21,AD197)</f>
        <v>42555</v>
      </c>
      <c r="AD197" s="40">
        <f>_xll.qlCalendarAdvance(calendar,$AD196,AB197,,,trigger)</f>
        <v>42557</v>
      </c>
      <c r="AE197" s="40">
        <f>_xll.qlInterestRateIndexMaturity($Y$21,AD197,)</f>
        <v>42741</v>
      </c>
      <c r="AF197" s="43" t="e">
        <f>_xll.qlTenorBasisValue(TenorBasis6M,AD197,_xll.ohTrigger(trigger,$Y$36))</f>
        <v>#NUM!</v>
      </c>
      <c r="AG197" s="90" t="e">
        <f>_xll.qlTenorBasisForwardRate(TenorBasis6M,AD197,_xll.ohTrigger(trigger,$Y$36))</f>
        <v>#NUM!</v>
      </c>
      <c r="AH197" s="90" t="e">
        <f>_xll.qlIndexFixing(TenorBasisIndex6M,$AC197,TRUE,_xll.ohTrigger(trigger,$Y$36))</f>
        <v>#NUM!</v>
      </c>
      <c r="AI197" s="43">
        <f>_xll.qlIndexFixing($Y$6,$AC197,TRUE,trigger)</f>
        <v>2.5359749075615256E-4</v>
      </c>
      <c r="AJ197" s="45" t="e">
        <f t="shared" si="13"/>
        <v>#NUM!</v>
      </c>
    </row>
    <row r="198" spans="28:36" x14ac:dyDescent="0.2">
      <c r="AB198" s="39" t="s">
        <v>87</v>
      </c>
      <c r="AC198" s="40">
        <f>_xll.qlInterestRateIndexFixingDate($Y$21,AD198)</f>
        <v>42556</v>
      </c>
      <c r="AD198" s="40">
        <f>_xll.qlCalendarAdvance(calendar,$AD197,AB198,,,trigger)</f>
        <v>42558</v>
      </c>
      <c r="AE198" s="40">
        <f>_xll.qlInterestRateIndexMaturity($Y$21,AD198,)</f>
        <v>42744</v>
      </c>
      <c r="AF198" s="43" t="e">
        <f>_xll.qlTenorBasisValue(TenorBasis6M,AD198,_xll.ohTrigger(trigger,$Y$36))</f>
        <v>#NUM!</v>
      </c>
      <c r="AG198" s="90" t="e">
        <f>_xll.qlTenorBasisForwardRate(TenorBasis6M,AD198,_xll.ohTrigger(trigger,$Y$36))</f>
        <v>#NUM!</v>
      </c>
      <c r="AH198" s="90" t="e">
        <f>_xll.qlIndexFixing(TenorBasisIndex6M,$AC198,TRUE,_xll.ohTrigger(trigger,$Y$36))</f>
        <v>#NUM!</v>
      </c>
      <c r="AI198" s="43">
        <f>_xll.qlIndexFixing($Y$6,$AC198,TRUE,trigger)</f>
        <v>2.553255479913193E-4</v>
      </c>
      <c r="AJ198" s="45" t="e">
        <f t="shared" si="13"/>
        <v>#NUM!</v>
      </c>
    </row>
    <row r="199" spans="28:36" x14ac:dyDescent="0.2">
      <c r="AB199" s="39" t="s">
        <v>87</v>
      </c>
      <c r="AC199" s="40">
        <f>_xll.qlInterestRateIndexFixingDate($Y$21,AD199)</f>
        <v>42557</v>
      </c>
      <c r="AD199" s="40">
        <f>_xll.qlCalendarAdvance(calendar,$AD198,AB199,,,trigger)</f>
        <v>42559</v>
      </c>
      <c r="AE199" s="40">
        <f>_xll.qlInterestRateIndexMaturity($Y$21,AD199,)</f>
        <v>42744</v>
      </c>
      <c r="AF199" s="43" t="e">
        <f>_xll.qlTenorBasisValue(TenorBasis6M,AD199,_xll.ohTrigger(trigger,$Y$36))</f>
        <v>#NUM!</v>
      </c>
      <c r="AG199" s="90" t="e">
        <f>_xll.qlTenorBasisForwardRate(TenorBasis6M,AD199,_xll.ohTrigger(trigger,$Y$36))</f>
        <v>#NUM!</v>
      </c>
      <c r="AH199" s="90" t="e">
        <f>_xll.qlIndexFixing(TenorBasisIndex6M,$AC199,TRUE,_xll.ohTrigger(trigger,$Y$36))</f>
        <v>#NUM!</v>
      </c>
      <c r="AI199" s="43">
        <f>_xll.qlIndexFixing($Y$6,$AC199,TRUE,trigger)</f>
        <v>2.5700894997740032E-4</v>
      </c>
      <c r="AJ199" s="45" t="e">
        <f t="shared" si="13"/>
        <v>#NUM!</v>
      </c>
    </row>
    <row r="200" spans="28:36" x14ac:dyDescent="0.2">
      <c r="AB200" s="39" t="s">
        <v>87</v>
      </c>
      <c r="AC200" s="40">
        <f>_xll.qlInterestRateIndexFixingDate($Y$21,AD200)</f>
        <v>42558</v>
      </c>
      <c r="AD200" s="40">
        <f>_xll.qlCalendarAdvance(calendar,$AD199,AB200,,,trigger)</f>
        <v>42562</v>
      </c>
      <c r="AE200" s="40">
        <f>_xll.qlInterestRateIndexMaturity($Y$21,AD200,)</f>
        <v>42746</v>
      </c>
      <c r="AF200" s="43" t="e">
        <f>_xll.qlTenorBasisValue(TenorBasis6M,AD200,_xll.ohTrigger(trigger,$Y$36))</f>
        <v>#NUM!</v>
      </c>
      <c r="AG200" s="90" t="e">
        <f>_xll.qlTenorBasisForwardRate(TenorBasis6M,AD200,_xll.ohTrigger(trigger,$Y$36))</f>
        <v>#NUM!</v>
      </c>
      <c r="AH200" s="90" t="e">
        <f>_xll.qlIndexFixing(TenorBasisIndex6M,$AC200,TRUE,_xll.ohTrigger(trigger,$Y$36))</f>
        <v>#NUM!</v>
      </c>
      <c r="AI200" s="43">
        <f>_xll.qlIndexFixing($Y$6,$AC200,TRUE,trigger)</f>
        <v>2.6180975078753398E-4</v>
      </c>
      <c r="AJ200" s="45" t="e">
        <f t="shared" si="13"/>
        <v>#NUM!</v>
      </c>
    </row>
    <row r="201" spans="28:36" x14ac:dyDescent="0.2">
      <c r="AB201" s="39" t="s">
        <v>87</v>
      </c>
      <c r="AC201" s="40">
        <f>_xll.qlInterestRateIndexFixingDate($Y$21,AD201)</f>
        <v>42559</v>
      </c>
      <c r="AD201" s="40">
        <f>_xll.qlCalendarAdvance(calendar,$AD200,AB201,,,trigger)</f>
        <v>42563</v>
      </c>
      <c r="AE201" s="40">
        <f>_xll.qlInterestRateIndexMaturity($Y$21,AD201,)</f>
        <v>42747</v>
      </c>
      <c r="AF201" s="43" t="e">
        <f>_xll.qlTenorBasisValue(TenorBasis6M,AD201,_xll.ohTrigger(trigger,$Y$36))</f>
        <v>#NUM!</v>
      </c>
      <c r="AG201" s="90" t="e">
        <f>_xll.qlTenorBasisForwardRate(TenorBasis6M,AD201,_xll.ohTrigger(trigger,$Y$36))</f>
        <v>#NUM!</v>
      </c>
      <c r="AH201" s="90" t="e">
        <f>_xll.qlIndexFixing(TenorBasisIndex6M,$AC201,TRUE,_xll.ohTrigger(trigger,$Y$36))</f>
        <v>#NUM!</v>
      </c>
      <c r="AI201" s="43">
        <f>_xll.qlIndexFixing($Y$6,$AC201,TRUE,trigger)</f>
        <v>2.6333305812367702E-4</v>
      </c>
      <c r="AJ201" s="45" t="e">
        <f t="shared" si="13"/>
        <v>#NUM!</v>
      </c>
    </row>
    <row r="202" spans="28:36" x14ac:dyDescent="0.2">
      <c r="AB202" s="39" t="s">
        <v>87</v>
      </c>
      <c r="AC202" s="40">
        <f>_xll.qlInterestRateIndexFixingDate($Y$21,AD202)</f>
        <v>42562</v>
      </c>
      <c r="AD202" s="40">
        <f>_xll.qlCalendarAdvance(calendar,$AD201,AB202,,,trigger)</f>
        <v>42564</v>
      </c>
      <c r="AE202" s="40">
        <f>_xll.qlInterestRateIndexMaturity($Y$21,AD202,)</f>
        <v>42748</v>
      </c>
      <c r="AF202" s="43" t="e">
        <f>_xll.qlTenorBasisValue(TenorBasis6M,AD202,_xll.ohTrigger(trigger,$Y$36))</f>
        <v>#NUM!</v>
      </c>
      <c r="AG202" s="90" t="e">
        <f>_xll.qlTenorBasisForwardRate(TenorBasis6M,AD202,_xll.ohTrigger(trigger,$Y$36))</f>
        <v>#NUM!</v>
      </c>
      <c r="AH202" s="90" t="e">
        <f>_xll.qlIndexFixing(TenorBasisIndex6M,$AC202,TRUE,_xll.ohTrigger(trigger,$Y$36))</f>
        <v>#NUM!</v>
      </c>
      <c r="AI202" s="43">
        <f>_xll.qlIndexFixing($Y$6,$AC202,TRUE,trigger)</f>
        <v>2.648209733839368E-4</v>
      </c>
      <c r="AJ202" s="45" t="e">
        <f t="shared" si="13"/>
        <v>#NUM!</v>
      </c>
    </row>
    <row r="203" spans="28:36" x14ac:dyDescent="0.2">
      <c r="AB203" s="39" t="s">
        <v>87</v>
      </c>
      <c r="AC203" s="40">
        <f>_xll.qlInterestRateIndexFixingDate($Y$21,AD203)</f>
        <v>42563</v>
      </c>
      <c r="AD203" s="40">
        <f>_xll.qlCalendarAdvance(calendar,$AD202,AB203,,,trigger)</f>
        <v>42565</v>
      </c>
      <c r="AE203" s="40">
        <f>_xll.qlInterestRateIndexMaturity($Y$21,AD203,)</f>
        <v>42751</v>
      </c>
      <c r="AF203" s="43" t="e">
        <f>_xll.qlTenorBasisValue(TenorBasis6M,AD203,_xll.ohTrigger(trigger,$Y$36))</f>
        <v>#NUM!</v>
      </c>
      <c r="AG203" s="90" t="e">
        <f>_xll.qlTenorBasisForwardRate(TenorBasis6M,AD203,_xll.ohTrigger(trigger,$Y$36))</f>
        <v>#NUM!</v>
      </c>
      <c r="AH203" s="90" t="e">
        <f>_xll.qlIndexFixing(TenorBasisIndex6M,$AC203,TRUE,_xll.ohTrigger(trigger,$Y$36))</f>
        <v>#NUM!</v>
      </c>
      <c r="AI203" s="43">
        <f>_xll.qlIndexFixing($Y$6,$AC203,TRUE,trigger)</f>
        <v>2.6627534920295383E-4</v>
      </c>
      <c r="AJ203" s="45" t="e">
        <f t="shared" si="13"/>
        <v>#NUM!</v>
      </c>
    </row>
    <row r="204" spans="28:36" x14ac:dyDescent="0.2">
      <c r="AB204" s="39" t="s">
        <v>87</v>
      </c>
      <c r="AC204" s="40">
        <f>_xll.qlInterestRateIndexFixingDate($Y$21,AD204)</f>
        <v>42564</v>
      </c>
      <c r="AD204" s="40">
        <f>_xll.qlCalendarAdvance(calendar,$AD203,AB204,,,trigger)</f>
        <v>42566</v>
      </c>
      <c r="AE204" s="40">
        <f>_xll.qlInterestRateIndexMaturity($Y$21,AD204,)</f>
        <v>42751</v>
      </c>
      <c r="AF204" s="43" t="e">
        <f>_xll.qlTenorBasisValue(TenorBasis6M,AD204,_xll.ohTrigger(trigger,$Y$36))</f>
        <v>#NUM!</v>
      </c>
      <c r="AG204" s="90" t="e">
        <f>_xll.qlTenorBasisForwardRate(TenorBasis6M,AD204,_xll.ohTrigger(trigger,$Y$36))</f>
        <v>#NUM!</v>
      </c>
      <c r="AH204" s="90" t="e">
        <f>_xll.qlIndexFixing(TenorBasisIndex6M,$AC204,TRUE,_xll.ohTrigger(trigger,$Y$36))</f>
        <v>#NUM!</v>
      </c>
      <c r="AI204" s="43">
        <f>_xll.qlIndexFixing($Y$6,$AC204,TRUE,trigger)</f>
        <v>2.6769803821536856E-4</v>
      </c>
      <c r="AJ204" s="45" t="e">
        <f t="shared" si="13"/>
        <v>#NUM!</v>
      </c>
    </row>
    <row r="205" spans="28:36" x14ac:dyDescent="0.2">
      <c r="AB205" s="39" t="s">
        <v>87</v>
      </c>
      <c r="AC205" s="40">
        <f>_xll.qlInterestRateIndexFixingDate($Y$21,AD205)</f>
        <v>42565</v>
      </c>
      <c r="AD205" s="40">
        <f>_xll.qlCalendarAdvance(calendar,$AD204,AB205,,,trigger)</f>
        <v>42569</v>
      </c>
      <c r="AE205" s="40">
        <f>_xll.qlInterestRateIndexMaturity($Y$21,AD205,)</f>
        <v>42753</v>
      </c>
      <c r="AF205" s="43" t="e">
        <f>_xll.qlTenorBasisValue(TenorBasis6M,AD205,_xll.ohTrigger(trigger,$Y$36))</f>
        <v>#NUM!</v>
      </c>
      <c r="AG205" s="90" t="e">
        <f>_xll.qlTenorBasisForwardRate(TenorBasis6M,AD205,_xll.ohTrigger(trigger,$Y$36))</f>
        <v>#NUM!</v>
      </c>
      <c r="AH205" s="90" t="e">
        <f>_xll.qlIndexFixing(TenorBasisIndex6M,$AC205,TRUE,_xll.ohTrigger(trigger,$Y$36))</f>
        <v>#NUM!</v>
      </c>
      <c r="AI205" s="43">
        <f>_xll.qlIndexFixing($Y$6,$AC205,TRUE,trigger)</f>
        <v>2.7179451075940385E-4</v>
      </c>
      <c r="AJ205" s="45" t="e">
        <f t="shared" si="13"/>
        <v>#NUM!</v>
      </c>
    </row>
    <row r="206" spans="28:36" x14ac:dyDescent="0.2">
      <c r="AB206" s="39" t="s">
        <v>87</v>
      </c>
      <c r="AC206" s="40">
        <f>_xll.qlInterestRateIndexFixingDate($Y$21,AD206)</f>
        <v>42566</v>
      </c>
      <c r="AD206" s="40">
        <f>_xll.qlCalendarAdvance(calendar,$AD205,AB206,,,trigger)</f>
        <v>42570</v>
      </c>
      <c r="AE206" s="40">
        <f>_xll.qlInterestRateIndexMaturity($Y$21,AD206,)</f>
        <v>42754</v>
      </c>
      <c r="AF206" s="43" t="e">
        <f>_xll.qlTenorBasisValue(TenorBasis6M,AD206,_xll.ohTrigger(trigger,$Y$36))</f>
        <v>#NUM!</v>
      </c>
      <c r="AG206" s="90" t="e">
        <f>_xll.qlTenorBasisForwardRate(TenorBasis6M,AD206,_xll.ohTrigger(trigger,$Y$36))</f>
        <v>#NUM!</v>
      </c>
      <c r="AH206" s="90" t="e">
        <f>_xll.qlIndexFixing(TenorBasisIndex6M,$AC206,TRUE,_xll.ohTrigger(trigger,$Y$36))</f>
        <v>#NUM!</v>
      </c>
      <c r="AI206" s="43">
        <f>_xll.qlIndexFixing($Y$6,$AC206,TRUE,trigger)</f>
        <v>2.7310897889181427E-4</v>
      </c>
      <c r="AJ206" s="45" t="e">
        <f t="shared" si="13"/>
        <v>#NUM!</v>
      </c>
    </row>
    <row r="207" spans="28:36" x14ac:dyDescent="0.2">
      <c r="AB207" s="39" t="s">
        <v>87</v>
      </c>
      <c r="AC207" s="40">
        <f>_xll.qlInterestRateIndexFixingDate($Y$21,AD207)</f>
        <v>42569</v>
      </c>
      <c r="AD207" s="40">
        <f>_xll.qlCalendarAdvance(calendar,$AD206,AB207,,,trigger)</f>
        <v>42571</v>
      </c>
      <c r="AE207" s="40">
        <f>_xll.qlInterestRateIndexMaturity($Y$21,AD207,)</f>
        <v>42755</v>
      </c>
      <c r="AF207" s="43" t="e">
        <f>_xll.qlTenorBasisValue(TenorBasis6M,AD207,_xll.ohTrigger(trigger,$Y$36))</f>
        <v>#NUM!</v>
      </c>
      <c r="AG207" s="90" t="e">
        <f>_xll.qlTenorBasisForwardRate(TenorBasis6M,AD207,_xll.ohTrigger(trigger,$Y$36))</f>
        <v>#NUM!</v>
      </c>
      <c r="AH207" s="90" t="e">
        <f>_xll.qlIndexFixing(TenorBasisIndex6M,$AC207,TRUE,_xll.ohTrigger(trigger,$Y$36))</f>
        <v>#NUM!</v>
      </c>
      <c r="AI207" s="43">
        <f>_xll.qlIndexFixing($Y$6,$AC207,TRUE,trigger)</f>
        <v>2.7440102339082489E-4</v>
      </c>
      <c r="AJ207" s="45" t="e">
        <f t="shared" si="13"/>
        <v>#NUM!</v>
      </c>
    </row>
    <row r="208" spans="28:36" x14ac:dyDescent="0.2">
      <c r="AB208" s="39" t="s">
        <v>87</v>
      </c>
      <c r="AC208" s="40">
        <f>_xll.qlInterestRateIndexFixingDate($Y$21,AD208)</f>
        <v>42570</v>
      </c>
      <c r="AD208" s="40">
        <f>_xll.qlCalendarAdvance(calendar,$AD207,AB208,,,trigger)</f>
        <v>42572</v>
      </c>
      <c r="AE208" s="40">
        <f>_xll.qlInterestRateIndexMaturity($Y$21,AD208,)</f>
        <v>42758</v>
      </c>
      <c r="AF208" s="43" t="e">
        <f>_xll.qlTenorBasisValue(TenorBasis6M,AD208,_xll.ohTrigger(trigger,$Y$36))</f>
        <v>#NUM!</v>
      </c>
      <c r="AG208" s="90" t="e">
        <f>_xll.qlTenorBasisForwardRate(TenorBasis6M,AD208,_xll.ohTrigger(trigger,$Y$36))</f>
        <v>#NUM!</v>
      </c>
      <c r="AH208" s="90" t="e">
        <f>_xll.qlIndexFixing(TenorBasisIndex6M,$AC208,TRUE,_xll.ohTrigger(trigger,$Y$36))</f>
        <v>#NUM!</v>
      </c>
      <c r="AI208" s="43">
        <f>_xll.qlIndexFixing($Y$6,$AC208,TRUE,trigger)</f>
        <v>2.7567249689107616E-4</v>
      </c>
      <c r="AJ208" s="45" t="e">
        <f t="shared" si="13"/>
        <v>#NUM!</v>
      </c>
    </row>
    <row r="209" spans="28:36" x14ac:dyDescent="0.2">
      <c r="AB209" s="39" t="s">
        <v>87</v>
      </c>
      <c r="AC209" s="40">
        <f>_xll.qlInterestRateIndexFixingDate($Y$21,AD209)</f>
        <v>42571</v>
      </c>
      <c r="AD209" s="40">
        <f>_xll.qlCalendarAdvance(calendar,$AD208,AB209,,,trigger)</f>
        <v>42573</v>
      </c>
      <c r="AE209" s="40">
        <f>_xll.qlInterestRateIndexMaturity($Y$21,AD209,)</f>
        <v>42758</v>
      </c>
      <c r="AF209" s="43" t="e">
        <f>_xll.qlTenorBasisValue(TenorBasis6M,AD209,_xll.ohTrigger(trigger,$Y$36))</f>
        <v>#NUM!</v>
      </c>
      <c r="AG209" s="90" t="e">
        <f>_xll.qlTenorBasisForwardRate(TenorBasis6M,AD209,_xll.ohTrigger(trigger,$Y$36))</f>
        <v>#NUM!</v>
      </c>
      <c r="AH209" s="90" t="e">
        <f>_xll.qlIndexFixing(TenorBasisIndex6M,$AC209,TRUE,_xll.ohTrigger(trigger,$Y$36))</f>
        <v>#NUM!</v>
      </c>
      <c r="AI209" s="43">
        <f>_xll.qlIndexFixing($Y$6,$AC209,TRUE,trigger)</f>
        <v>2.7692525202720853E-4</v>
      </c>
      <c r="AJ209" s="45" t="e">
        <f t="shared" si="13"/>
        <v>#NUM!</v>
      </c>
    </row>
    <row r="210" spans="28:36" x14ac:dyDescent="0.2">
      <c r="AB210" s="39" t="s">
        <v>87</v>
      </c>
      <c r="AC210" s="40">
        <f>_xll.qlInterestRateIndexFixingDate($Y$21,AD210)</f>
        <v>42572</v>
      </c>
      <c r="AD210" s="40">
        <f>_xll.qlCalendarAdvance(calendar,$AD209,AB210,,,trigger)</f>
        <v>42576</v>
      </c>
      <c r="AE210" s="40">
        <f>_xll.qlInterestRateIndexMaturity($Y$21,AD210,)</f>
        <v>42760</v>
      </c>
      <c r="AF210" s="43" t="e">
        <f>_xll.qlTenorBasisValue(TenorBasis6M,AD210,_xll.ohTrigger(trigger,$Y$36))</f>
        <v>#NUM!</v>
      </c>
      <c r="AG210" s="90" t="e">
        <f>_xll.qlTenorBasisForwardRate(TenorBasis6M,AD210,_xll.ohTrigger(trigger,$Y$36))</f>
        <v>#NUM!</v>
      </c>
      <c r="AH210" s="90" t="e">
        <f>_xll.qlIndexFixing(TenorBasisIndex6M,$AC210,TRUE,_xll.ohTrigger(trigger,$Y$36))</f>
        <v>#NUM!</v>
      </c>
      <c r="AI210" s="43">
        <f>_xll.qlIndexFixing($Y$6,$AC210,TRUE,trigger)</f>
        <v>2.8058973359729742E-4</v>
      </c>
      <c r="AJ210" s="45" t="e">
        <f t="shared" si="13"/>
        <v>#NUM!</v>
      </c>
    </row>
    <row r="211" spans="28:36" x14ac:dyDescent="0.2">
      <c r="AB211" s="39" t="s">
        <v>87</v>
      </c>
      <c r="AC211" s="40">
        <f>_xll.qlInterestRateIndexFixingDate($Y$21,AD211)</f>
        <v>42573</v>
      </c>
      <c r="AD211" s="40">
        <f>_xll.qlCalendarAdvance(calendar,$AD210,AB211,,,trigger)</f>
        <v>42577</v>
      </c>
      <c r="AE211" s="40">
        <f>_xll.qlInterestRateIndexMaturity($Y$21,AD211,)</f>
        <v>42761</v>
      </c>
      <c r="AF211" s="43" t="e">
        <f>_xll.qlTenorBasisValue(TenorBasis6M,AD211,_xll.ohTrigger(trigger,$Y$36))</f>
        <v>#NUM!</v>
      </c>
      <c r="AG211" s="90" t="e">
        <f>_xll.qlTenorBasisForwardRate(TenorBasis6M,AD211,_xll.ohTrigger(trigger,$Y$36))</f>
        <v>#NUM!</v>
      </c>
      <c r="AH211" s="90" t="e">
        <f>_xll.qlIndexFixing(TenorBasisIndex6M,$AC211,TRUE,_xll.ohTrigger(trigger,$Y$36))</f>
        <v>#NUM!</v>
      </c>
      <c r="AI211" s="43">
        <f>_xll.qlIndexFixing($Y$6,$AC211,TRUE,trigger)</f>
        <v>2.8178614162335932E-4</v>
      </c>
      <c r="AJ211" s="45" t="e">
        <f t="shared" si="13"/>
        <v>#NUM!</v>
      </c>
    </row>
    <row r="212" spans="28:36" x14ac:dyDescent="0.2">
      <c r="AB212" s="39" t="s">
        <v>87</v>
      </c>
      <c r="AC212" s="40">
        <f>_xll.qlInterestRateIndexFixingDate($Y$21,AD212)</f>
        <v>42576</v>
      </c>
      <c r="AD212" s="40">
        <f>_xll.qlCalendarAdvance(calendar,$AD211,AB212,,,trigger)</f>
        <v>42578</v>
      </c>
      <c r="AE212" s="40">
        <f>_xll.qlInterestRateIndexMaturity($Y$21,AD212,)</f>
        <v>42762</v>
      </c>
      <c r="AF212" s="43" t="e">
        <f>_xll.qlTenorBasisValue(TenorBasis6M,AD212,_xll.ohTrigger(trigger,$Y$36))</f>
        <v>#NUM!</v>
      </c>
      <c r="AG212" s="90" t="e">
        <f>_xll.qlTenorBasisForwardRate(TenorBasis6M,AD212,_xll.ohTrigger(trigger,$Y$36))</f>
        <v>#NUM!</v>
      </c>
      <c r="AH212" s="90" t="e">
        <f>_xll.qlIndexFixing(TenorBasisIndex6M,$AC212,TRUE,_xll.ohTrigger(trigger,$Y$36))</f>
        <v>#NUM!</v>
      </c>
      <c r="AI212" s="43">
        <f>_xll.qlIndexFixing($Y$6,$AC212,TRUE,trigger)</f>
        <v>2.8297309445850471E-4</v>
      </c>
      <c r="AJ212" s="45" t="e">
        <f t="shared" si="13"/>
        <v>#NUM!</v>
      </c>
    </row>
    <row r="213" spans="28:36" x14ac:dyDescent="0.2">
      <c r="AB213" s="39" t="s">
        <v>87</v>
      </c>
      <c r="AC213" s="40">
        <f>_xll.qlInterestRateIndexFixingDate($Y$21,AD213)</f>
        <v>42577</v>
      </c>
      <c r="AD213" s="40">
        <f>_xll.qlCalendarAdvance(calendar,$AD212,AB213,,,trigger)</f>
        <v>42579</v>
      </c>
      <c r="AE213" s="40">
        <f>_xll.qlInterestRateIndexMaturity($Y$21,AD213,)</f>
        <v>42765</v>
      </c>
      <c r="AF213" s="43" t="e">
        <f>_xll.qlTenorBasisValue(TenorBasis6M,AD213,_xll.ohTrigger(trigger,$Y$36))</f>
        <v>#NUM!</v>
      </c>
      <c r="AG213" s="90" t="e">
        <f>_xll.qlTenorBasisForwardRate(TenorBasis6M,AD213,_xll.ohTrigger(trigger,$Y$36))</f>
        <v>#NUM!</v>
      </c>
      <c r="AH213" s="90" t="e">
        <f>_xll.qlIndexFixing(TenorBasisIndex6M,$AC213,TRUE,_xll.ohTrigger(trigger,$Y$36))</f>
        <v>#NUM!</v>
      </c>
      <c r="AI213" s="43">
        <f>_xll.qlIndexFixing($Y$6,$AC213,TRUE,trigger)</f>
        <v>2.8415244473737423E-4</v>
      </c>
      <c r="AJ213" s="45" t="e">
        <f t="shared" si="13"/>
        <v>#NUM!</v>
      </c>
    </row>
    <row r="214" spans="28:36" x14ac:dyDescent="0.2">
      <c r="AB214" s="39" t="s">
        <v>87</v>
      </c>
      <c r="AC214" s="40">
        <f>_xll.qlInterestRateIndexFixingDate($Y$21,AD214)</f>
        <v>42578</v>
      </c>
      <c r="AD214" s="40">
        <f>_xll.qlCalendarAdvance(calendar,$AD213,AB214,,,trigger)</f>
        <v>42580</v>
      </c>
      <c r="AE214" s="40">
        <f>_xll.qlInterestRateIndexMaturity($Y$21,AD214,)</f>
        <v>42766</v>
      </c>
      <c r="AF214" s="43" t="e">
        <f>_xll.qlTenorBasisValue(TenorBasis6M,AD214,_xll.ohTrigger(trigger,$Y$36))</f>
        <v>#NUM!</v>
      </c>
      <c r="AG214" s="90" t="e">
        <f>_xll.qlTenorBasisForwardRate(TenorBasis6M,AD214,_xll.ohTrigger(trigger,$Y$36))</f>
        <v>#NUM!</v>
      </c>
      <c r="AH214" s="90" t="e">
        <f>_xll.qlIndexFixing(TenorBasisIndex6M,$AC214,TRUE,_xll.ohTrigger(trigger,$Y$36))</f>
        <v>#NUM!</v>
      </c>
      <c r="AI214" s="43">
        <f>_xll.qlIndexFixing($Y$6,$AC214,TRUE,trigger)</f>
        <v>2.853260450946083E-4</v>
      </c>
      <c r="AJ214" s="45" t="e">
        <f t="shared" si="13"/>
        <v>#NUM!</v>
      </c>
    </row>
    <row r="215" spans="28:36" x14ac:dyDescent="0.2">
      <c r="AB215" s="39" t="s">
        <v>87</v>
      </c>
      <c r="AC215" s="40">
        <f>_xll.qlInterestRateIndexFixingDate($Y$21,AD215)</f>
        <v>42579</v>
      </c>
      <c r="AD215" s="40">
        <f>_xll.qlCalendarAdvance(calendar,$AD214,AB215,,,trigger)</f>
        <v>42583</v>
      </c>
      <c r="AE215" s="40">
        <f>_xll.qlInterestRateIndexMaturity($Y$21,AD215,)</f>
        <v>42767</v>
      </c>
      <c r="AF215" s="43" t="e">
        <f>_xll.qlTenorBasisValue(TenorBasis6M,AD215,_xll.ohTrigger(trigger,$Y$36))</f>
        <v>#NUM!</v>
      </c>
      <c r="AG215" s="90" t="e">
        <f>_xll.qlTenorBasisForwardRate(TenorBasis6M,AD215,_xll.ohTrigger(trigger,$Y$36))</f>
        <v>#NUM!</v>
      </c>
      <c r="AH215" s="90" t="e">
        <f>_xll.qlIndexFixing(TenorBasisIndex6M,$AC215,TRUE,_xll.ohTrigger(trigger,$Y$36))</f>
        <v>#NUM!</v>
      </c>
      <c r="AI215" s="43">
        <f>_xll.qlIndexFixing($Y$6,$AC215,TRUE,trigger)</f>
        <v>2.8883087298290277E-4</v>
      </c>
      <c r="AJ215" s="45" t="e">
        <f t="shared" si="13"/>
        <v>#NUM!</v>
      </c>
    </row>
    <row r="216" spans="28:36" x14ac:dyDescent="0.2">
      <c r="AB216" s="39" t="s">
        <v>87</v>
      </c>
      <c r="AC216" s="40">
        <f>_xll.qlInterestRateIndexFixingDate($Y$21,AD216)</f>
        <v>42580</v>
      </c>
      <c r="AD216" s="40">
        <f>_xll.qlCalendarAdvance(calendar,$AD215,AB216,,,trigger)</f>
        <v>42584</v>
      </c>
      <c r="AE216" s="40">
        <f>_xll.qlInterestRateIndexMaturity($Y$21,AD216,)</f>
        <v>42768</v>
      </c>
      <c r="AF216" s="43" t="e">
        <f>_xll.qlTenorBasisValue(TenorBasis6M,AD216,_xll.ohTrigger(trigger,$Y$36))</f>
        <v>#NUM!</v>
      </c>
      <c r="AG216" s="90" t="e">
        <f>_xll.qlTenorBasisForwardRate(TenorBasis6M,AD216,_xll.ohTrigger(trigger,$Y$36))</f>
        <v>#NUM!</v>
      </c>
      <c r="AH216" s="90" t="e">
        <f>_xll.qlIndexFixing(TenorBasisIndex6M,$AC216,TRUE,_xll.ohTrigger(trigger,$Y$36))</f>
        <v>#NUM!</v>
      </c>
      <c r="AI216" s="43">
        <f>_xll.qlIndexFixing($Y$6,$AC216,TRUE,trigger)</f>
        <v>2.9E-4</v>
      </c>
      <c r="AJ216" s="45" t="e">
        <f t="shared" si="13"/>
        <v>#NUM!</v>
      </c>
    </row>
    <row r="217" spans="28:36" x14ac:dyDescent="0.2">
      <c r="AB217" s="39" t="s">
        <v>87</v>
      </c>
      <c r="AC217" s="40">
        <f>_xll.qlInterestRateIndexFixingDate($Y$21,AD217)</f>
        <v>42583</v>
      </c>
      <c r="AD217" s="40">
        <f>_xll.qlCalendarAdvance(calendar,$AD216,AB217,,,trigger)</f>
        <v>42585</v>
      </c>
      <c r="AE217" s="40">
        <f>_xll.qlInterestRateIndexMaturity($Y$21,AD217,)</f>
        <v>42769</v>
      </c>
      <c r="AF217" s="43" t="e">
        <f>_xll.qlTenorBasisValue(TenorBasis6M,AD217,_xll.ohTrigger(trigger,$Y$36))</f>
        <v>#NUM!</v>
      </c>
      <c r="AG217" s="90" t="e">
        <f>_xll.qlTenorBasisForwardRate(TenorBasis6M,AD217,_xll.ohTrigger(trigger,$Y$36))</f>
        <v>#NUM!</v>
      </c>
      <c r="AH217" s="90" t="e">
        <f>_xll.qlIndexFixing(TenorBasisIndex6M,$AC217,TRUE,_xll.ohTrigger(trigger,$Y$36))</f>
        <v>#NUM!</v>
      </c>
      <c r="AI217" s="43">
        <f>_xll.qlIndexFixing($Y$6,$AC217,TRUE,trigger)</f>
        <v>2.9117239943827507E-4</v>
      </c>
      <c r="AJ217" s="45" t="e">
        <f t="shared" si="13"/>
        <v>#NUM!</v>
      </c>
    </row>
    <row r="218" spans="28:36" x14ac:dyDescent="0.2">
      <c r="AB218" s="39" t="s">
        <v>87</v>
      </c>
      <c r="AC218" s="40">
        <f>_xll.qlInterestRateIndexFixingDate($Y$21,AD218)</f>
        <v>42584</v>
      </c>
      <c r="AD218" s="40">
        <f>_xll.qlCalendarAdvance(calendar,$AD217,AB218,,,trigger)</f>
        <v>42586</v>
      </c>
      <c r="AE218" s="40">
        <f>_xll.qlInterestRateIndexMaturity($Y$21,AD218,)</f>
        <v>42772</v>
      </c>
      <c r="AF218" s="43" t="e">
        <f>_xll.qlTenorBasisValue(TenorBasis6M,AD218,_xll.ohTrigger(trigger,$Y$36))</f>
        <v>#NUM!</v>
      </c>
      <c r="AG218" s="90" t="e">
        <f>_xll.qlTenorBasisForwardRate(TenorBasis6M,AD218,_xll.ohTrigger(trigger,$Y$36))</f>
        <v>#NUM!</v>
      </c>
      <c r="AH218" s="90" t="e">
        <f>_xll.qlIndexFixing(TenorBasisIndex6M,$AC218,TRUE,_xll.ohTrigger(trigger,$Y$36))</f>
        <v>#NUM!</v>
      </c>
      <c r="AI218" s="43">
        <f>_xll.qlIndexFixing($Y$6,$AC218,TRUE,trigger)</f>
        <v>2.9234871978042249E-4</v>
      </c>
      <c r="AJ218" s="45" t="e">
        <f t="shared" si="13"/>
        <v>#NUM!</v>
      </c>
    </row>
    <row r="219" spans="28:36" x14ac:dyDescent="0.2">
      <c r="AB219" s="39" t="s">
        <v>87</v>
      </c>
      <c r="AC219" s="40">
        <f>_xll.qlInterestRateIndexFixingDate($Y$21,AD219)</f>
        <v>42585</v>
      </c>
      <c r="AD219" s="40">
        <f>_xll.qlCalendarAdvance(calendar,$AD218,AB219,,,trigger)</f>
        <v>42587</v>
      </c>
      <c r="AE219" s="40">
        <f>_xll.qlInterestRateIndexMaturity($Y$21,AD219,)</f>
        <v>42772</v>
      </c>
      <c r="AF219" s="43" t="e">
        <f>_xll.qlTenorBasisValue(TenorBasis6M,AD219,_xll.ohTrigger(trigger,$Y$36))</f>
        <v>#NUM!</v>
      </c>
      <c r="AG219" s="90" t="e">
        <f>_xll.qlTenorBasisForwardRate(TenorBasis6M,AD219,_xll.ohTrigger(trigger,$Y$36))</f>
        <v>#NUM!</v>
      </c>
      <c r="AH219" s="90" t="e">
        <f>_xll.qlIndexFixing(TenorBasisIndex6M,$AC219,TRUE,_xll.ohTrigger(trigger,$Y$36))</f>
        <v>#NUM!</v>
      </c>
      <c r="AI219" s="43">
        <f>_xll.qlIndexFixing($Y$6,$AC219,TRUE,trigger)</f>
        <v>2.935293686787478E-4</v>
      </c>
      <c r="AJ219" s="45" t="e">
        <f t="shared" si="13"/>
        <v>#NUM!</v>
      </c>
    </row>
    <row r="220" spans="28:36" x14ac:dyDescent="0.2">
      <c r="AB220" s="39" t="s">
        <v>87</v>
      </c>
      <c r="AC220" s="40">
        <f>_xll.qlInterestRateIndexFixingDate($Y$21,AD220)</f>
        <v>42586</v>
      </c>
      <c r="AD220" s="40">
        <f>_xll.qlCalendarAdvance(calendar,$AD219,AB220,,,trigger)</f>
        <v>42590</v>
      </c>
      <c r="AE220" s="40">
        <f>_xll.qlInterestRateIndexMaturity($Y$21,AD220,)</f>
        <v>42774</v>
      </c>
      <c r="AF220" s="43" t="e">
        <f>_xll.qlTenorBasisValue(TenorBasis6M,AD220,_xll.ohTrigger(trigger,$Y$36))</f>
        <v>#NUM!</v>
      </c>
      <c r="AG220" s="90" t="e">
        <f>_xll.qlTenorBasisForwardRate(TenorBasis6M,AD220,_xll.ohTrigger(trigger,$Y$36))</f>
        <v>#NUM!</v>
      </c>
      <c r="AH220" s="90" t="e">
        <f>_xll.qlIndexFixing(TenorBasisIndex6M,$AC220,TRUE,_xll.ohTrigger(trigger,$Y$36))</f>
        <v>#NUM!</v>
      </c>
      <c r="AI220" s="43">
        <f>_xll.qlIndexFixing($Y$6,$AC220,TRUE,trigger)</f>
        <v>2.9710136323384472E-4</v>
      </c>
      <c r="AJ220" s="45" t="e">
        <f t="shared" si="13"/>
        <v>#NUM!</v>
      </c>
    </row>
    <row r="221" spans="28:36" x14ac:dyDescent="0.2">
      <c r="AB221" s="39" t="s">
        <v>87</v>
      </c>
      <c r="AC221" s="40">
        <f>_xll.qlInterestRateIndexFixingDate($Y$21,AD221)</f>
        <v>42587</v>
      </c>
      <c r="AD221" s="40">
        <f>_xll.qlCalendarAdvance(calendar,$AD220,AB221,,,trigger)</f>
        <v>42591</v>
      </c>
      <c r="AE221" s="40">
        <f>_xll.qlInterestRateIndexMaturity($Y$21,AD221,)</f>
        <v>42775</v>
      </c>
      <c r="AF221" s="43" t="e">
        <f>_xll.qlTenorBasisValue(TenorBasis6M,AD221,_xll.ohTrigger(trigger,$Y$36))</f>
        <v>#NUM!</v>
      </c>
      <c r="AG221" s="90" t="e">
        <f>_xll.qlTenorBasisForwardRate(TenorBasis6M,AD221,_xll.ohTrigger(trigger,$Y$36))</f>
        <v>#NUM!</v>
      </c>
      <c r="AH221" s="90" t="e">
        <f>_xll.qlIndexFixing(TenorBasisIndex6M,$AC221,TRUE,_xll.ohTrigger(trigger,$Y$36))</f>
        <v>#NUM!</v>
      </c>
      <c r="AI221" s="43">
        <f>_xll.qlIndexFixing($Y$6,$AC221,TRUE,trigger)</f>
        <v>2.9830340287993539E-4</v>
      </c>
      <c r="AJ221" s="45" t="e">
        <f t="shared" si="13"/>
        <v>#NUM!</v>
      </c>
    </row>
    <row r="222" spans="28:36" x14ac:dyDescent="0.2">
      <c r="AB222" s="39" t="s">
        <v>87</v>
      </c>
      <c r="AC222" s="40">
        <f>_xll.qlInterestRateIndexFixingDate($Y$21,AD222)</f>
        <v>42590</v>
      </c>
      <c r="AD222" s="40">
        <f>_xll.qlCalendarAdvance(calendar,$AD221,AB222,,,trigger)</f>
        <v>42592</v>
      </c>
      <c r="AE222" s="40">
        <f>_xll.qlInterestRateIndexMaturity($Y$21,AD222,)</f>
        <v>42776</v>
      </c>
      <c r="AF222" s="43" t="e">
        <f>_xll.qlTenorBasisValue(TenorBasis6M,AD222,_xll.ohTrigger(trigger,$Y$36))</f>
        <v>#NUM!</v>
      </c>
      <c r="AG222" s="90" t="e">
        <f>_xll.qlTenorBasisForwardRate(TenorBasis6M,AD222,_xll.ohTrigger(trigger,$Y$36))</f>
        <v>#NUM!</v>
      </c>
      <c r="AH222" s="90" t="e">
        <f>_xll.qlIndexFixing(TenorBasisIndex6M,$AC222,TRUE,_xll.ohTrigger(trigger,$Y$36))</f>
        <v>#NUM!</v>
      </c>
      <c r="AI222" s="43">
        <f>_xll.qlIndexFixing($Y$6,$AC222,TRUE,trigger)</f>
        <v>2.995118093437309E-4</v>
      </c>
      <c r="AJ222" s="45" t="e">
        <f t="shared" si="13"/>
        <v>#NUM!</v>
      </c>
    </row>
    <row r="223" spans="28:36" x14ac:dyDescent="0.2">
      <c r="AB223" s="39" t="s">
        <v>87</v>
      </c>
      <c r="AC223" s="40">
        <f>_xll.qlInterestRateIndexFixingDate($Y$21,AD223)</f>
        <v>42591</v>
      </c>
      <c r="AD223" s="40">
        <f>_xll.qlCalendarAdvance(calendar,$AD222,AB223,,,trigger)</f>
        <v>42593</v>
      </c>
      <c r="AE223" s="40">
        <f>_xll.qlInterestRateIndexMaturity($Y$21,AD223,)</f>
        <v>42779</v>
      </c>
      <c r="AF223" s="43" t="e">
        <f>_xll.qlTenorBasisValue(TenorBasis6M,AD223,_xll.ohTrigger(trigger,$Y$36))</f>
        <v>#NUM!</v>
      </c>
      <c r="AG223" s="90" t="e">
        <f>_xll.qlTenorBasisForwardRate(TenorBasis6M,AD223,_xll.ohTrigger(trigger,$Y$36))</f>
        <v>#NUM!</v>
      </c>
      <c r="AH223" s="90" t="e">
        <f>_xll.qlIndexFixing(TenorBasisIndex6M,$AC223,TRUE,_xll.ohTrigger(trigger,$Y$36))</f>
        <v>#NUM!</v>
      </c>
      <c r="AI223" s="43">
        <f>_xll.qlIndexFixing($Y$6,$AC223,TRUE,trigger)</f>
        <v>3.0072699027753664E-4</v>
      </c>
      <c r="AJ223" s="45" t="e">
        <f t="shared" si="13"/>
        <v>#NUM!</v>
      </c>
    </row>
    <row r="224" spans="28:36" x14ac:dyDescent="0.2">
      <c r="AB224" s="39" t="s">
        <v>87</v>
      </c>
      <c r="AC224" s="40">
        <f>_xll.qlInterestRateIndexFixingDate($Y$21,AD224)</f>
        <v>42592</v>
      </c>
      <c r="AD224" s="40">
        <f>_xll.qlCalendarAdvance(calendar,$AD223,AB224,,,trigger)</f>
        <v>42594</v>
      </c>
      <c r="AE224" s="40">
        <f>_xll.qlInterestRateIndexMaturity($Y$21,AD224,)</f>
        <v>42779</v>
      </c>
      <c r="AF224" s="43" t="e">
        <f>_xll.qlTenorBasisValue(TenorBasis6M,AD224,_xll.ohTrigger(trigger,$Y$36))</f>
        <v>#NUM!</v>
      </c>
      <c r="AG224" s="90" t="e">
        <f>_xll.qlTenorBasisForwardRate(TenorBasis6M,AD224,_xll.ohTrigger(trigger,$Y$36))</f>
        <v>#NUM!</v>
      </c>
      <c r="AH224" s="90" t="e">
        <f>_xll.qlIndexFixing(TenorBasisIndex6M,$AC224,TRUE,_xll.ohTrigger(trigger,$Y$36))</f>
        <v>#NUM!</v>
      </c>
      <c r="AI224" s="43">
        <f>_xll.qlIndexFixing($Y$6,$AC224,TRUE,trigger)</f>
        <v>3.0194935333365805E-4</v>
      </c>
      <c r="AJ224" s="45" t="e">
        <f t="shared" si="13"/>
        <v>#NUM!</v>
      </c>
    </row>
    <row r="225" spans="28:36" x14ac:dyDescent="0.2">
      <c r="AB225" s="39" t="s">
        <v>87</v>
      </c>
      <c r="AC225" s="40">
        <f>_xll.qlInterestRateIndexFixingDate($Y$21,AD225)</f>
        <v>42593</v>
      </c>
      <c r="AD225" s="40">
        <f>_xll.qlCalendarAdvance(calendar,$AD224,AB225,,,trigger)</f>
        <v>42597</v>
      </c>
      <c r="AE225" s="40">
        <f>_xll.qlInterestRateIndexMaturity($Y$21,AD225,)</f>
        <v>42781</v>
      </c>
      <c r="AF225" s="43" t="e">
        <f>_xll.qlTenorBasisValue(TenorBasis6M,AD225,_xll.ohTrigger(trigger,$Y$36))</f>
        <v>#NUM!</v>
      </c>
      <c r="AG225" s="90" t="e">
        <f>_xll.qlTenorBasisForwardRate(TenorBasis6M,AD225,_xll.ohTrigger(trigger,$Y$36))</f>
        <v>#NUM!</v>
      </c>
      <c r="AH225" s="90" t="e">
        <f>_xll.qlIndexFixing(TenorBasisIndex6M,$AC225,TRUE,_xll.ohTrigger(trigger,$Y$36))</f>
        <v>#NUM!</v>
      </c>
      <c r="AI225" s="43">
        <f>_xll.qlIndexFixing($Y$6,$AC225,TRUE,trigger)</f>
        <v>3.0566361175897038E-4</v>
      </c>
      <c r="AJ225" s="45" t="e">
        <f t="shared" si="13"/>
        <v>#NUM!</v>
      </c>
    </row>
    <row r="226" spans="28:36" x14ac:dyDescent="0.2">
      <c r="AB226" s="39" t="s">
        <v>87</v>
      </c>
      <c r="AC226" s="40">
        <f>_xll.qlInterestRateIndexFixingDate($Y$21,AD226)</f>
        <v>42594</v>
      </c>
      <c r="AD226" s="40">
        <f>_xll.qlCalendarAdvance(calendar,$AD225,AB226,,,trigger)</f>
        <v>42598</v>
      </c>
      <c r="AE226" s="40">
        <f>_xll.qlInterestRateIndexMaturity($Y$21,AD226,)</f>
        <v>42782</v>
      </c>
      <c r="AF226" s="43" t="e">
        <f>_xll.qlTenorBasisValue(TenorBasis6M,AD226,_xll.ohTrigger(trigger,$Y$36))</f>
        <v>#NUM!</v>
      </c>
      <c r="AG226" s="90" t="e">
        <f>_xll.qlTenorBasisForwardRate(TenorBasis6M,AD226,_xll.ohTrigger(trigger,$Y$36))</f>
        <v>#NUM!</v>
      </c>
      <c r="AH226" s="90" t="e">
        <f>_xll.qlIndexFixing(TenorBasisIndex6M,$AC226,TRUE,_xll.ohTrigger(trigger,$Y$36))</f>
        <v>#NUM!</v>
      </c>
      <c r="AI226" s="43">
        <f>_xll.qlIndexFixing($Y$6,$AC226,TRUE,trigger)</f>
        <v>3.0691877982740848E-4</v>
      </c>
      <c r="AJ226" s="45" t="e">
        <f t="shared" si="13"/>
        <v>#NUM!</v>
      </c>
    </row>
    <row r="227" spans="28:36" x14ac:dyDescent="0.2">
      <c r="AB227" s="39" t="s">
        <v>87</v>
      </c>
      <c r="AC227" s="40">
        <f>_xll.qlInterestRateIndexFixingDate($Y$21,AD227)</f>
        <v>42597</v>
      </c>
      <c r="AD227" s="40">
        <f>_xll.qlCalendarAdvance(calendar,$AD226,AB227,,,trigger)</f>
        <v>42599</v>
      </c>
      <c r="AE227" s="40">
        <f>_xll.qlInterestRateIndexMaturity($Y$21,AD227,)</f>
        <v>42783</v>
      </c>
      <c r="AF227" s="43" t="e">
        <f>_xll.qlTenorBasisValue(TenorBasis6M,AD227,_xll.ohTrigger(trigger,$Y$36))</f>
        <v>#NUM!</v>
      </c>
      <c r="AG227" s="90" t="e">
        <f>_xll.qlTenorBasisForwardRate(TenorBasis6M,AD227,_xll.ohTrigger(trigger,$Y$36))</f>
        <v>#NUM!</v>
      </c>
      <c r="AH227" s="90" t="e">
        <f>_xll.qlIndexFixing(TenorBasisIndex6M,$AC227,TRUE,_xll.ohTrigger(trigger,$Y$36))</f>
        <v>#NUM!</v>
      </c>
      <c r="AI227" s="43">
        <f>_xll.qlIndexFixing($Y$6,$AC227,TRUE,trigger)</f>
        <v>3.0818316827968935E-4</v>
      </c>
      <c r="AJ227" s="45" t="e">
        <f t="shared" si="13"/>
        <v>#NUM!</v>
      </c>
    </row>
    <row r="228" spans="28:36" x14ac:dyDescent="0.2">
      <c r="AB228" s="39" t="s">
        <v>87</v>
      </c>
      <c r="AC228" s="40">
        <f>_xll.qlInterestRateIndexFixingDate($Y$21,AD228)</f>
        <v>42598</v>
      </c>
      <c r="AD228" s="40">
        <f>_xll.qlCalendarAdvance(calendar,$AD227,AB228,,,trigger)</f>
        <v>42600</v>
      </c>
      <c r="AE228" s="40">
        <f>_xll.qlInterestRateIndexMaturity($Y$21,AD228,)</f>
        <v>42786</v>
      </c>
      <c r="AF228" s="43" t="e">
        <f>_xll.qlTenorBasisValue(TenorBasis6M,AD228,_xll.ohTrigger(trigger,$Y$36))</f>
        <v>#NUM!</v>
      </c>
      <c r="AG228" s="90" t="e">
        <f>_xll.qlTenorBasisForwardRate(TenorBasis6M,AD228,_xll.ohTrigger(trigger,$Y$36))</f>
        <v>#NUM!</v>
      </c>
      <c r="AH228" s="90" t="e">
        <f>_xll.qlIndexFixing(TenorBasisIndex6M,$AC228,TRUE,_xll.ohTrigger(trigger,$Y$36))</f>
        <v>#NUM!</v>
      </c>
      <c r="AI228" s="43">
        <f>_xll.qlIndexFixing($Y$6,$AC228,TRUE,trigger)</f>
        <v>3.094571847681183E-4</v>
      </c>
      <c r="AJ228" s="45" t="e">
        <f t="shared" si="13"/>
        <v>#NUM!</v>
      </c>
    </row>
    <row r="229" spans="28:36" x14ac:dyDescent="0.2">
      <c r="AB229" s="39" t="s">
        <v>87</v>
      </c>
      <c r="AC229" s="40">
        <f>_xll.qlInterestRateIndexFixingDate($Y$21,AD229)</f>
        <v>42599</v>
      </c>
      <c r="AD229" s="40">
        <f>_xll.qlCalendarAdvance(calendar,$AD228,AB229,,,trigger)</f>
        <v>42601</v>
      </c>
      <c r="AE229" s="40">
        <f>_xll.qlInterestRateIndexMaturity($Y$21,AD229,)</f>
        <v>42786</v>
      </c>
      <c r="AF229" s="43" t="e">
        <f>_xll.qlTenorBasisValue(TenorBasis6M,AD229,_xll.ohTrigger(trigger,$Y$36))</f>
        <v>#NUM!</v>
      </c>
      <c r="AG229" s="90" t="e">
        <f>_xll.qlTenorBasisForwardRate(TenorBasis6M,AD229,_xll.ohTrigger(trigger,$Y$36))</f>
        <v>#NUM!</v>
      </c>
      <c r="AH229" s="90" t="e">
        <f>_xll.qlIndexFixing(TenorBasisIndex6M,$AC229,TRUE,_xll.ohTrigger(trigger,$Y$36))</f>
        <v>#NUM!</v>
      </c>
      <c r="AI229" s="43">
        <f>_xll.qlIndexFixing($Y$6,$AC229,TRUE,trigger)</f>
        <v>3.1074123694500074E-4</v>
      </c>
      <c r="AJ229" s="45" t="e">
        <f t="shared" si="13"/>
        <v>#NUM!</v>
      </c>
    </row>
    <row r="230" spans="28:36" x14ac:dyDescent="0.2">
      <c r="AB230" s="39" t="s">
        <v>87</v>
      </c>
      <c r="AC230" s="40">
        <f>_xll.qlInterestRateIndexFixingDate($Y$21,AD230)</f>
        <v>42600</v>
      </c>
      <c r="AD230" s="40">
        <f>_xll.qlCalendarAdvance(calendar,$AD229,AB230,,,trigger)</f>
        <v>42604</v>
      </c>
      <c r="AE230" s="40">
        <f>_xll.qlInterestRateIndexMaturity($Y$21,AD230,)</f>
        <v>42788</v>
      </c>
      <c r="AF230" s="43" t="e">
        <f>_xll.qlTenorBasisValue(TenorBasis6M,AD230,_xll.ohTrigger(trigger,$Y$36))</f>
        <v>#NUM!</v>
      </c>
      <c r="AG230" s="90" t="e">
        <f>_xll.qlTenorBasisForwardRate(TenorBasis6M,AD230,_xll.ohTrigger(trigger,$Y$36))</f>
        <v>#NUM!</v>
      </c>
      <c r="AH230" s="90" t="e">
        <f>_xll.qlIndexFixing(TenorBasisIndex6M,$AC230,TRUE,_xll.ohTrigger(trigger,$Y$36))</f>
        <v>#NUM!</v>
      </c>
      <c r="AI230" s="43">
        <f>_xll.qlIndexFixing($Y$6,$AC230,TRUE,trigger)</f>
        <v>3.1465768412942312E-4</v>
      </c>
      <c r="AJ230" s="45" t="e">
        <f t="shared" si="13"/>
        <v>#NUM!</v>
      </c>
    </row>
    <row r="231" spans="28:36" x14ac:dyDescent="0.2">
      <c r="AB231" s="39" t="s">
        <v>87</v>
      </c>
      <c r="AC231" s="40">
        <f>_xll.qlInterestRateIndexFixingDate($Y$21,AD231)</f>
        <v>42601</v>
      </c>
      <c r="AD231" s="40">
        <f>_xll.qlCalendarAdvance(calendar,$AD230,AB231,,,trigger)</f>
        <v>42605</v>
      </c>
      <c r="AE231" s="40">
        <f>_xll.qlInterestRateIndexMaturity($Y$21,AD231,)</f>
        <v>42789</v>
      </c>
      <c r="AF231" s="43" t="e">
        <f>_xll.qlTenorBasisValue(TenorBasis6M,AD231,_xll.ohTrigger(trigger,$Y$36))</f>
        <v>#NUM!</v>
      </c>
      <c r="AG231" s="90" t="e">
        <f>_xll.qlTenorBasisForwardRate(TenorBasis6M,AD231,_xll.ohTrigger(trigger,$Y$36))</f>
        <v>#NUM!</v>
      </c>
      <c r="AH231" s="90" t="e">
        <f>_xll.qlIndexFixing(TenorBasisIndex6M,$AC231,TRUE,_xll.ohTrigger(trigger,$Y$36))</f>
        <v>#NUM!</v>
      </c>
      <c r="AI231" s="43">
        <f>_xll.qlIndexFixing($Y$6,$AC231,TRUE,trigger)</f>
        <v>3.1598595558317359E-4</v>
      </c>
      <c r="AJ231" s="45" t="e">
        <f t="shared" si="13"/>
        <v>#NUM!</v>
      </c>
    </row>
    <row r="232" spans="28:36" x14ac:dyDescent="0.2">
      <c r="AB232" s="39" t="s">
        <v>87</v>
      </c>
      <c r="AC232" s="40">
        <f>_xll.qlInterestRateIndexFixingDate($Y$21,AD232)</f>
        <v>42604</v>
      </c>
      <c r="AD232" s="40">
        <f>_xll.qlCalendarAdvance(calendar,$AD231,AB232,,,trigger)</f>
        <v>42606</v>
      </c>
      <c r="AE232" s="40">
        <f>_xll.qlInterestRateIndexMaturity($Y$21,AD232,)</f>
        <v>42790</v>
      </c>
      <c r="AF232" s="43" t="e">
        <f>_xll.qlTenorBasisValue(TenorBasis6M,AD232,_xll.ohTrigger(trigger,$Y$36))</f>
        <v>#NUM!</v>
      </c>
      <c r="AG232" s="90" t="e">
        <f>_xll.qlTenorBasisForwardRate(TenorBasis6M,AD232,_xll.ohTrigger(trigger,$Y$36))</f>
        <v>#NUM!</v>
      </c>
      <c r="AH232" s="90" t="e">
        <f>_xll.qlIndexFixing(TenorBasisIndex6M,$AC232,TRUE,_xll.ohTrigger(trigger,$Y$36))</f>
        <v>#NUM!</v>
      </c>
      <c r="AI232" s="43">
        <f>_xll.qlIndexFixing($Y$6,$AC232,TRUE,trigger)</f>
        <v>3.1732630098690466E-4</v>
      </c>
      <c r="AJ232" s="45" t="e">
        <f t="shared" si="13"/>
        <v>#NUM!</v>
      </c>
    </row>
    <row r="233" spans="28:36" x14ac:dyDescent="0.2">
      <c r="AB233" s="39" t="s">
        <v>87</v>
      </c>
      <c r="AC233" s="40">
        <f>_xll.qlInterestRateIndexFixingDate($Y$21,AD233)</f>
        <v>42605</v>
      </c>
      <c r="AD233" s="40">
        <f>_xll.qlCalendarAdvance(calendar,$AD232,AB233,,,trigger)</f>
        <v>42607</v>
      </c>
      <c r="AE233" s="40">
        <f>_xll.qlInterestRateIndexMaturity($Y$21,AD233,)</f>
        <v>42793</v>
      </c>
      <c r="AF233" s="43" t="e">
        <f>_xll.qlTenorBasisValue(TenorBasis6M,AD233,_xll.ohTrigger(trigger,$Y$36))</f>
        <v>#NUM!</v>
      </c>
      <c r="AG233" s="90" t="e">
        <f>_xll.qlTenorBasisForwardRate(TenorBasis6M,AD233,_xll.ohTrigger(trigger,$Y$36))</f>
        <v>#NUM!</v>
      </c>
      <c r="AH233" s="90" t="e">
        <f>_xll.qlIndexFixing(TenorBasisIndex6M,$AC233,TRUE,_xll.ohTrigger(trigger,$Y$36))</f>
        <v>#NUM!</v>
      </c>
      <c r="AI233" s="43">
        <f>_xll.qlIndexFixing($Y$6,$AC233,TRUE,trigger)</f>
        <v>3.1867912799292164E-4</v>
      </c>
      <c r="AJ233" s="45" t="e">
        <f t="shared" si="13"/>
        <v>#NUM!</v>
      </c>
    </row>
    <row r="234" spans="28:36" x14ac:dyDescent="0.2">
      <c r="AB234" s="39" t="s">
        <v>87</v>
      </c>
      <c r="AC234" s="40">
        <f>_xll.qlInterestRateIndexFixingDate($Y$21,AD234)</f>
        <v>42606</v>
      </c>
      <c r="AD234" s="40">
        <f>_xll.qlCalendarAdvance(calendar,$AD233,AB234,,,trigger)</f>
        <v>42608</v>
      </c>
      <c r="AE234" s="40">
        <f>_xll.qlInterestRateIndexMaturity($Y$21,AD234,)</f>
        <v>42793</v>
      </c>
      <c r="AF234" s="43" t="e">
        <f>_xll.qlTenorBasisValue(TenorBasis6M,AD234,_xll.ohTrigger(trigger,$Y$36))</f>
        <v>#NUM!</v>
      </c>
      <c r="AG234" s="90" t="e">
        <f>_xll.qlTenorBasisForwardRate(TenorBasis6M,AD234,_xll.ohTrigger(trigger,$Y$36))</f>
        <v>#NUM!</v>
      </c>
      <c r="AH234" s="90" t="e">
        <f>_xll.qlIndexFixing(TenorBasisIndex6M,$AC234,TRUE,_xll.ohTrigger(trigger,$Y$36))</f>
        <v>#NUM!</v>
      </c>
      <c r="AI234" s="43">
        <f>_xll.qlIndexFixing($Y$6,$AC234,TRUE,trigger)</f>
        <v>3.2004484425352995E-4</v>
      </c>
      <c r="AJ234" s="45" t="e">
        <f t="shared" si="13"/>
        <v>#NUM!</v>
      </c>
    </row>
    <row r="235" spans="28:36" x14ac:dyDescent="0.2">
      <c r="AB235" s="39" t="s">
        <v>87</v>
      </c>
      <c r="AC235" s="40">
        <f>_xll.qlInterestRateIndexFixingDate($Y$21,AD235)</f>
        <v>42607</v>
      </c>
      <c r="AD235" s="40">
        <f>_xll.qlCalendarAdvance(calendar,$AD234,AB235,,,trigger)</f>
        <v>42611</v>
      </c>
      <c r="AE235" s="40">
        <f>_xll.qlInterestRateIndexMaturity($Y$21,AD235,)</f>
        <v>42794</v>
      </c>
      <c r="AF235" s="43" t="e">
        <f>_xll.qlTenorBasisValue(TenorBasis6M,AD235,_xll.ohTrigger(trigger,$Y$36))</f>
        <v>#NUM!</v>
      </c>
      <c r="AG235" s="90" t="e">
        <f>_xll.qlTenorBasisForwardRate(TenorBasis6M,AD235,_xll.ohTrigger(trigger,$Y$36))</f>
        <v>#NUM!</v>
      </c>
      <c r="AH235" s="90" t="e">
        <f>_xll.qlIndexFixing(TenorBasisIndex6M,$AC235,TRUE,_xll.ohTrigger(trigger,$Y$36))</f>
        <v>#NUM!</v>
      </c>
      <c r="AI235" s="43">
        <f>_xll.qlIndexFixing($Y$6,$AC235,TRUE,trigger)</f>
        <v>3.2422340508595708E-4</v>
      </c>
      <c r="AJ235" s="45" t="e">
        <f t="shared" si="13"/>
        <v>#NUM!</v>
      </c>
    </row>
    <row r="236" spans="28:36" x14ac:dyDescent="0.2">
      <c r="AB236" s="39" t="s">
        <v>87</v>
      </c>
      <c r="AC236" s="40">
        <f>_xll.qlInterestRateIndexFixingDate($Y$21,AD236)</f>
        <v>42608</v>
      </c>
      <c r="AD236" s="40">
        <f>_xll.qlCalendarAdvance(calendar,$AD235,AB236,,,trigger)</f>
        <v>42612</v>
      </c>
      <c r="AE236" s="40">
        <f>_xll.qlInterestRateIndexMaturity($Y$21,AD236,)</f>
        <v>42794</v>
      </c>
      <c r="AF236" s="43" t="e">
        <f>_xll.qlTenorBasisValue(TenorBasis6M,AD236,_xll.ohTrigger(trigger,$Y$36))</f>
        <v>#NUM!</v>
      </c>
      <c r="AG236" s="90" t="e">
        <f>_xll.qlTenorBasisForwardRate(TenorBasis6M,AD236,_xll.ohTrigger(trigger,$Y$36))</f>
        <v>#NUM!</v>
      </c>
      <c r="AH236" s="90" t="e">
        <f>_xll.qlIndexFixing(TenorBasisIndex6M,$AC236,TRUE,_xll.ohTrigger(trigger,$Y$36))</f>
        <v>#NUM!</v>
      </c>
      <c r="AI236" s="43">
        <f>_xll.qlIndexFixing($Y$6,$AC236,TRUE,trigger)</f>
        <v>3.2564475488798485E-4</v>
      </c>
      <c r="AJ236" s="45" t="e">
        <f t="shared" si="13"/>
        <v>#NUM!</v>
      </c>
    </row>
    <row r="237" spans="28:36" x14ac:dyDescent="0.2">
      <c r="AB237" s="39" t="s">
        <v>87</v>
      </c>
      <c r="AC237" s="40">
        <f>_xll.qlInterestRateIndexFixingDate($Y$21,AD237)</f>
        <v>42611</v>
      </c>
      <c r="AD237" s="40">
        <f>_xll.qlCalendarAdvance(calendar,$AD236,AB237,,,trigger)</f>
        <v>42613</v>
      </c>
      <c r="AE237" s="40">
        <f>_xll.qlInterestRateIndexMaturity($Y$21,AD237,)</f>
        <v>42794</v>
      </c>
      <c r="AF237" s="43" t="e">
        <f>_xll.qlTenorBasisValue(TenorBasis6M,AD237,_xll.ohTrigger(trigger,$Y$36))</f>
        <v>#NUM!</v>
      </c>
      <c r="AG237" s="90" t="e">
        <f>_xll.qlTenorBasisForwardRate(TenorBasis6M,AD237,_xll.ohTrigger(trigger,$Y$36))</f>
        <v>#NUM!</v>
      </c>
      <c r="AH237" s="90" t="e">
        <f>_xll.qlIndexFixing(TenorBasisIndex6M,$AC237,TRUE,_xll.ohTrigger(trigger,$Y$36))</f>
        <v>#NUM!</v>
      </c>
      <c r="AI237" s="43">
        <f>_xll.qlIndexFixing($Y$6,$AC237,TRUE,trigger)</f>
        <v>3.27081032206131E-4</v>
      </c>
      <c r="AJ237" s="45" t="e">
        <f t="shared" si="13"/>
        <v>#NUM!</v>
      </c>
    </row>
    <row r="238" spans="28:36" x14ac:dyDescent="0.2">
      <c r="AB238" s="39" t="s">
        <v>87</v>
      </c>
      <c r="AC238" s="40">
        <f>_xll.qlInterestRateIndexFixingDate($Y$21,AD238)</f>
        <v>42612</v>
      </c>
      <c r="AD238" s="40">
        <f>_xll.qlCalendarAdvance(calendar,$AD237,AB238,,,trigger)</f>
        <v>42614</v>
      </c>
      <c r="AE238" s="40">
        <f>_xll.qlInterestRateIndexMaturity($Y$21,AD238,)</f>
        <v>42795</v>
      </c>
      <c r="AF238" s="43" t="e">
        <f>_xll.qlTenorBasisValue(TenorBasis6M,AD238,_xll.ohTrigger(trigger,$Y$36))</f>
        <v>#NUM!</v>
      </c>
      <c r="AG238" s="90" t="e">
        <f>_xll.qlTenorBasisForwardRate(TenorBasis6M,AD238,_xll.ohTrigger(trigger,$Y$36))</f>
        <v>#NUM!</v>
      </c>
      <c r="AH238" s="90" t="e">
        <f>_xll.qlIndexFixing(TenorBasisIndex6M,$AC238,TRUE,_xll.ohTrigger(trigger,$Y$36))</f>
        <v>#NUM!</v>
      </c>
      <c r="AI238" s="43">
        <f>_xll.qlIndexFixing($Y$6,$AC238,TRUE,trigger)</f>
        <v>3.2853264469270089E-4</v>
      </c>
      <c r="AJ238" s="45" t="e">
        <f t="shared" si="13"/>
        <v>#NUM!</v>
      </c>
    </row>
    <row r="239" spans="28:36" x14ac:dyDescent="0.2">
      <c r="AB239" s="39" t="s">
        <v>87</v>
      </c>
      <c r="AC239" s="40">
        <f>_xll.qlInterestRateIndexFixingDate($Y$21,AD239)</f>
        <v>42613</v>
      </c>
      <c r="AD239" s="40">
        <f>_xll.qlCalendarAdvance(calendar,$AD238,AB239,,,trigger)</f>
        <v>42615</v>
      </c>
      <c r="AE239" s="40">
        <f>_xll.qlInterestRateIndexMaturity($Y$21,AD239,)</f>
        <v>42796</v>
      </c>
      <c r="AF239" s="43" t="e">
        <f>_xll.qlTenorBasisValue(TenorBasis6M,AD239,_xll.ohTrigger(trigger,$Y$36))</f>
        <v>#NUM!</v>
      </c>
      <c r="AG239" s="90" t="e">
        <f>_xll.qlTenorBasisForwardRate(TenorBasis6M,AD239,_xll.ohTrigger(trigger,$Y$36))</f>
        <v>#NUM!</v>
      </c>
      <c r="AH239" s="90" t="e">
        <f>_xll.qlIndexFixing(TenorBasisIndex6M,$AC239,TRUE,_xll.ohTrigger(trigger,$Y$36))</f>
        <v>#NUM!</v>
      </c>
      <c r="AI239" s="43">
        <f>_xll.qlIndexFixing($Y$6,$AC239,TRUE,trigger)</f>
        <v>3.3E-4</v>
      </c>
      <c r="AJ239" s="45" t="e">
        <f t="shared" si="13"/>
        <v>#NUM!</v>
      </c>
    </row>
    <row r="240" spans="28:36" x14ac:dyDescent="0.2">
      <c r="AB240" s="39" t="s">
        <v>87</v>
      </c>
      <c r="AC240" s="40">
        <f>_xll.qlInterestRateIndexFixingDate($Y$21,AD240)</f>
        <v>42614</v>
      </c>
      <c r="AD240" s="40">
        <f>_xll.qlCalendarAdvance(calendar,$AD239,AB240,,,trigger)</f>
        <v>42618</v>
      </c>
      <c r="AE240" s="40">
        <f>_xll.qlInterestRateIndexMaturity($Y$21,AD240,)</f>
        <v>42800</v>
      </c>
      <c r="AF240" s="43" t="e">
        <f>_xll.qlTenorBasisValue(TenorBasis6M,AD240,_xll.ohTrigger(trigger,$Y$36))</f>
        <v>#NUM!</v>
      </c>
      <c r="AG240" s="90" t="e">
        <f>_xll.qlTenorBasisForwardRate(TenorBasis6M,AD240,_xll.ohTrigger(trigger,$Y$36))</f>
        <v>#NUM!</v>
      </c>
      <c r="AH240" s="90" t="e">
        <f>_xll.qlIndexFixing(TenorBasisIndex6M,$AC240,TRUE,_xll.ohTrigger(trigger,$Y$36))</f>
        <v>#NUM!</v>
      </c>
      <c r="AI240" s="43">
        <f>_xll.qlIndexFixing($Y$6,$AC240,TRUE,trigger)</f>
        <v>3.3450465910804522E-4</v>
      </c>
      <c r="AJ240" s="45" t="e">
        <f t="shared" si="13"/>
        <v>#NUM!</v>
      </c>
    </row>
    <row r="241" spans="28:36" x14ac:dyDescent="0.2">
      <c r="AB241" s="39" t="s">
        <v>87</v>
      </c>
      <c r="AC241" s="40">
        <f>_xll.qlInterestRateIndexFixingDate($Y$21,AD241)</f>
        <v>42615</v>
      </c>
      <c r="AD241" s="40">
        <f>_xll.qlCalendarAdvance(calendar,$AD240,AB241,,,trigger)</f>
        <v>42619</v>
      </c>
      <c r="AE241" s="40">
        <f>_xll.qlInterestRateIndexMaturity($Y$21,AD241,)</f>
        <v>42800</v>
      </c>
      <c r="AF241" s="43" t="e">
        <f>_xll.qlTenorBasisValue(TenorBasis6M,AD241,_xll.ohTrigger(trigger,$Y$36))</f>
        <v>#NUM!</v>
      </c>
      <c r="AG241" s="90" t="e">
        <f>_xll.qlTenorBasisForwardRate(TenorBasis6M,AD241,_xll.ohTrigger(trigger,$Y$36))</f>
        <v>#NUM!</v>
      </c>
      <c r="AH241" s="90" t="e">
        <f>_xll.qlIndexFixing(TenorBasisIndex6M,$AC241,TRUE,_xll.ohTrigger(trigger,$Y$36))</f>
        <v>#NUM!</v>
      </c>
      <c r="AI241" s="43">
        <f>_xll.qlIndexFixing($Y$6,$AC241,TRUE,trigger)</f>
        <v>3.360446255669668E-4</v>
      </c>
      <c r="AJ241" s="45" t="e">
        <f t="shared" si="13"/>
        <v>#NUM!</v>
      </c>
    </row>
    <row r="242" spans="28:36" x14ac:dyDescent="0.2">
      <c r="AB242" s="39" t="s">
        <v>87</v>
      </c>
      <c r="AC242" s="40">
        <f>_xll.qlInterestRateIndexFixingDate($Y$21,AD242)</f>
        <v>42618</v>
      </c>
      <c r="AD242" s="40">
        <f>_xll.qlCalendarAdvance(calendar,$AD241,AB242,,,trigger)</f>
        <v>42620</v>
      </c>
      <c r="AE242" s="40">
        <f>_xll.qlInterestRateIndexMaturity($Y$21,AD242,)</f>
        <v>42801</v>
      </c>
      <c r="AF242" s="43" t="e">
        <f>_xll.qlTenorBasisValue(TenorBasis6M,AD242,_xll.ohTrigger(trigger,$Y$36))</f>
        <v>#NUM!</v>
      </c>
      <c r="AG242" s="90" t="e">
        <f>_xll.qlTenorBasisForwardRate(TenorBasis6M,AD242,_xll.ohTrigger(trigger,$Y$36))</f>
        <v>#NUM!</v>
      </c>
      <c r="AH242" s="90" t="e">
        <f>_xll.qlIndexFixing(TenorBasisIndex6M,$AC242,TRUE,_xll.ohTrigger(trigger,$Y$36))</f>
        <v>#NUM!</v>
      </c>
      <c r="AI242" s="43">
        <f>_xll.qlIndexFixing($Y$6,$AC242,TRUE,trigger)</f>
        <v>3.376059817647835E-4</v>
      </c>
      <c r="AJ242" s="45" t="e">
        <f t="shared" si="13"/>
        <v>#NUM!</v>
      </c>
    </row>
    <row r="243" spans="28:36" x14ac:dyDescent="0.2">
      <c r="AB243" s="39" t="s">
        <v>87</v>
      </c>
      <c r="AC243" s="40">
        <f>_xll.qlInterestRateIndexFixingDate($Y$21,AD243)</f>
        <v>42619</v>
      </c>
      <c r="AD243" s="40">
        <f>_xll.qlCalendarAdvance(calendar,$AD242,AB243,,,trigger)</f>
        <v>42621</v>
      </c>
      <c r="AE243" s="40">
        <f>_xll.qlInterestRateIndexMaturity($Y$21,AD243,)</f>
        <v>42802</v>
      </c>
      <c r="AF243" s="43" t="e">
        <f>_xll.qlTenorBasisValue(TenorBasis6M,AD243,_xll.ohTrigger(trigger,$Y$36))</f>
        <v>#NUM!</v>
      </c>
      <c r="AG243" s="90" t="e">
        <f>_xll.qlTenorBasisForwardRate(TenorBasis6M,AD243,_xll.ohTrigger(trigger,$Y$36))</f>
        <v>#NUM!</v>
      </c>
      <c r="AH243" s="90" t="e">
        <f>_xll.qlIndexFixing(TenorBasisIndex6M,$AC243,TRUE,_xll.ohTrigger(trigger,$Y$36))</f>
        <v>#NUM!</v>
      </c>
      <c r="AI243" s="43">
        <f>_xll.qlIndexFixing($Y$6,$AC243,TRUE,trigger)</f>
        <v>3.3919003751796048E-4</v>
      </c>
      <c r="AJ243" s="45" t="e">
        <f t="shared" si="13"/>
        <v>#NUM!</v>
      </c>
    </row>
    <row r="244" spans="28:36" x14ac:dyDescent="0.2">
      <c r="AB244" s="39" t="s">
        <v>87</v>
      </c>
      <c r="AC244" s="40">
        <f>_xll.qlInterestRateIndexFixingDate($Y$21,AD244)</f>
        <v>42620</v>
      </c>
      <c r="AD244" s="40">
        <f>_xll.qlCalendarAdvance(calendar,$AD243,AB244,,,trigger)</f>
        <v>42622</v>
      </c>
      <c r="AE244" s="40">
        <f>_xll.qlInterestRateIndexMaturity($Y$21,AD244,)</f>
        <v>42803</v>
      </c>
      <c r="AF244" s="43" t="e">
        <f>_xll.qlTenorBasisValue(TenorBasis6M,AD244,_xll.ohTrigger(trigger,$Y$36))</f>
        <v>#NUM!</v>
      </c>
      <c r="AG244" s="90" t="e">
        <f>_xll.qlTenorBasisForwardRate(TenorBasis6M,AD244,_xll.ohTrigger(trigger,$Y$36))</f>
        <v>#NUM!</v>
      </c>
      <c r="AH244" s="90" t="e">
        <f>_xll.qlIndexFixing(TenorBasisIndex6M,$AC244,TRUE,_xll.ohTrigger(trigger,$Y$36))</f>
        <v>#NUM!</v>
      </c>
      <c r="AI244" s="43">
        <f>_xll.qlIndexFixing($Y$6,$AC244,TRUE,trigger)</f>
        <v>3.4079810264296293E-4</v>
      </c>
      <c r="AJ244" s="45" t="e">
        <f t="shared" si="13"/>
        <v>#NUM!</v>
      </c>
    </row>
    <row r="245" spans="28:36" x14ac:dyDescent="0.2">
      <c r="AB245" s="39" t="s">
        <v>87</v>
      </c>
      <c r="AC245" s="40">
        <f>_xll.qlInterestRateIndexFixingDate($Y$21,AD245)</f>
        <v>42621</v>
      </c>
      <c r="AD245" s="40">
        <f>_xll.qlCalendarAdvance(calendar,$AD244,AB245,,,trigger)</f>
        <v>42625</v>
      </c>
      <c r="AE245" s="40">
        <f>_xll.qlInterestRateIndexMaturity($Y$21,AD245,)</f>
        <v>42807</v>
      </c>
      <c r="AF245" s="43" t="e">
        <f>_xll.qlTenorBasisValue(TenorBasis6M,AD245,_xll.ohTrigger(trigger,$Y$36))</f>
        <v>#NUM!</v>
      </c>
      <c r="AG245" s="90" t="e">
        <f>_xll.qlTenorBasisForwardRate(TenorBasis6M,AD245,_xll.ohTrigger(trigger,$Y$36))</f>
        <v>#NUM!</v>
      </c>
      <c r="AH245" s="90" t="e">
        <f>_xll.qlIndexFixing(TenorBasisIndex6M,$AC245,TRUE,_xll.ohTrigger(trigger,$Y$36))</f>
        <v>#NUM!</v>
      </c>
      <c r="AI245" s="43">
        <f>_xll.qlIndexFixing($Y$6,$AC245,TRUE,trigger)</f>
        <v>3.4577945241357399E-4</v>
      </c>
      <c r="AJ245" s="45" t="e">
        <f t="shared" si="13"/>
        <v>#NUM!</v>
      </c>
    </row>
    <row r="246" spans="28:36" x14ac:dyDescent="0.2">
      <c r="AB246" s="39" t="s">
        <v>87</v>
      </c>
      <c r="AC246" s="40">
        <f>_xll.qlInterestRateIndexFixingDate($Y$21,AD246)</f>
        <v>42622</v>
      </c>
      <c r="AD246" s="40">
        <f>_xll.qlCalendarAdvance(calendar,$AD245,AB246,,,trigger)</f>
        <v>42626</v>
      </c>
      <c r="AE246" s="40">
        <f>_xll.qlInterestRateIndexMaturity($Y$21,AD246,)</f>
        <v>42807</v>
      </c>
      <c r="AF246" s="43" t="e">
        <f>_xll.qlTenorBasisValue(TenorBasis6M,AD246,_xll.ohTrigger(trigger,$Y$36))</f>
        <v>#NUM!</v>
      </c>
      <c r="AG246" s="90" t="e">
        <f>_xll.qlTenorBasisForwardRate(TenorBasis6M,AD246,_xll.ohTrigger(trigger,$Y$36))</f>
        <v>#NUM!</v>
      </c>
      <c r="AH246" s="90" t="e">
        <f>_xll.qlIndexFixing(TenorBasisIndex6M,$AC246,TRUE,_xll.ohTrigger(trigger,$Y$36))</f>
        <v>#NUM!</v>
      </c>
      <c r="AI246" s="43">
        <f>_xll.qlIndexFixing($Y$6,$AC246,TRUE,trigger)</f>
        <v>3.4749665319052937E-4</v>
      </c>
      <c r="AJ246" s="45" t="e">
        <f t="shared" si="13"/>
        <v>#NUM!</v>
      </c>
    </row>
    <row r="247" spans="28:36" x14ac:dyDescent="0.2">
      <c r="AB247" s="39" t="s">
        <v>87</v>
      </c>
      <c r="AC247" s="40">
        <f>_xll.qlInterestRateIndexFixingDate($Y$21,AD247)</f>
        <v>42625</v>
      </c>
      <c r="AD247" s="40">
        <f>_xll.qlCalendarAdvance(calendar,$AD246,AB247,,,trigger)</f>
        <v>42627</v>
      </c>
      <c r="AE247" s="40">
        <f>_xll.qlInterestRateIndexMaturity($Y$21,AD247,)</f>
        <v>42808</v>
      </c>
      <c r="AF247" s="43" t="e">
        <f>_xll.qlTenorBasisValue(TenorBasis6M,AD247,_xll.ohTrigger(trigger,$Y$36))</f>
        <v>#NUM!</v>
      </c>
      <c r="AG247" s="90" t="e">
        <f>_xll.qlTenorBasisForwardRate(TenorBasis6M,AD247,_xll.ohTrigger(trigger,$Y$36))</f>
        <v>#NUM!</v>
      </c>
      <c r="AH247" s="90" t="e">
        <f>_xll.qlIndexFixing(TenorBasisIndex6M,$AC247,TRUE,_xll.ohTrigger(trigger,$Y$36))</f>
        <v>#NUM!</v>
      </c>
      <c r="AI247" s="43">
        <f>_xll.qlIndexFixing($Y$6,$AC247,TRUE,trigger)</f>
        <v>3.4924441242163587E-4</v>
      </c>
      <c r="AJ247" s="45" t="e">
        <f t="shared" si="13"/>
        <v>#NUM!</v>
      </c>
    </row>
    <row r="248" spans="28:36" x14ac:dyDescent="0.2">
      <c r="AB248" s="39" t="s">
        <v>87</v>
      </c>
      <c r="AC248" s="40">
        <f>_xll.qlInterestRateIndexFixingDate($Y$21,AD248)</f>
        <v>42626</v>
      </c>
      <c r="AD248" s="40">
        <f>_xll.qlCalendarAdvance(calendar,$AD247,AB248,,,trigger)</f>
        <v>42628</v>
      </c>
      <c r="AE248" s="40">
        <f>_xll.qlInterestRateIndexMaturity($Y$21,AD248,)</f>
        <v>42809</v>
      </c>
      <c r="AF248" s="43" t="e">
        <f>_xll.qlTenorBasisValue(TenorBasis6M,AD248,_xll.ohTrigger(trigger,$Y$36))</f>
        <v>#NUM!</v>
      </c>
      <c r="AG248" s="90" t="e">
        <f>_xll.qlTenorBasisForwardRate(TenorBasis6M,AD248,_xll.ohTrigger(trigger,$Y$36))</f>
        <v>#NUM!</v>
      </c>
      <c r="AH248" s="90" t="e">
        <f>_xll.qlIndexFixing(TenorBasisIndex6M,$AC248,TRUE,_xll.ohTrigger(trigger,$Y$36))</f>
        <v>#NUM!</v>
      </c>
      <c r="AI248" s="43">
        <f>_xll.qlIndexFixing($Y$6,$AC248,TRUE,trigger)</f>
        <v>3.5102403992335864E-4</v>
      </c>
      <c r="AJ248" s="45" t="e">
        <f t="shared" si="13"/>
        <v>#NUM!</v>
      </c>
    </row>
    <row r="249" spans="28:36" x14ac:dyDescent="0.2">
      <c r="AB249" s="39" t="s">
        <v>87</v>
      </c>
      <c r="AC249" s="40">
        <f>_xll.qlInterestRateIndexFixingDate($Y$21,AD249)</f>
        <v>42627</v>
      </c>
      <c r="AD249" s="40">
        <f>_xll.qlCalendarAdvance(calendar,$AD248,AB249,,,trigger)</f>
        <v>42629</v>
      </c>
      <c r="AE249" s="40">
        <f>_xll.qlInterestRateIndexMaturity($Y$21,AD249,)</f>
        <v>42810</v>
      </c>
      <c r="AF249" s="43" t="e">
        <f>_xll.qlTenorBasisValue(TenorBasis6M,AD249,_xll.ohTrigger(trigger,$Y$36))</f>
        <v>#NUM!</v>
      </c>
      <c r="AG249" s="90" t="e">
        <f>_xll.qlTenorBasisForwardRate(TenorBasis6M,AD249,_xll.ohTrigger(trigger,$Y$36))</f>
        <v>#NUM!</v>
      </c>
      <c r="AH249" s="90" t="e">
        <f>_xll.qlIndexFixing(TenorBasisIndex6M,$AC249,TRUE,_xll.ohTrigger(trigger,$Y$36))</f>
        <v>#NUM!</v>
      </c>
      <c r="AI249" s="43">
        <f>_xll.qlIndexFixing($Y$6,$AC249,TRUE,trigger)</f>
        <v>3.5283684551216276E-4</v>
      </c>
      <c r="AJ249" s="45" t="e">
        <f t="shared" si="13"/>
        <v>#NUM!</v>
      </c>
    </row>
    <row r="250" spans="28:36" x14ac:dyDescent="0.2">
      <c r="AB250" s="39" t="s">
        <v>87</v>
      </c>
      <c r="AC250" s="40">
        <f>_xll.qlInterestRateIndexFixingDate($Y$21,AD250)</f>
        <v>42628</v>
      </c>
      <c r="AD250" s="40">
        <f>_xll.qlCalendarAdvance(calendar,$AD249,AB250,,,trigger)</f>
        <v>42632</v>
      </c>
      <c r="AE250" s="40">
        <f>_xll.qlInterestRateIndexMaturity($Y$21,AD250,)</f>
        <v>42814</v>
      </c>
      <c r="AF250" s="43" t="e">
        <f>_xll.qlTenorBasisValue(TenorBasis6M,AD250,_xll.ohTrigger(trigger,$Y$36))</f>
        <v>#NUM!</v>
      </c>
      <c r="AG250" s="90" t="e">
        <f>_xll.qlTenorBasisForwardRate(TenorBasis6M,AD250,_xll.ohTrigger(trigger,$Y$36))</f>
        <v>#NUM!</v>
      </c>
      <c r="AH250" s="90" t="e">
        <f>_xll.qlIndexFixing(TenorBasisIndex6M,$AC250,TRUE,_xll.ohTrigger(trigger,$Y$36))</f>
        <v>#NUM!</v>
      </c>
      <c r="AI250" s="43">
        <f>_xll.qlIndexFixing($Y$6,$AC250,TRUE,trigger)</f>
        <v>3.5848742896571467E-4</v>
      </c>
      <c r="AJ250" s="45" t="e">
        <f t="shared" si="13"/>
        <v>#NUM!</v>
      </c>
    </row>
    <row r="251" spans="28:36" x14ac:dyDescent="0.2">
      <c r="AB251" s="39" t="s">
        <v>87</v>
      </c>
      <c r="AC251" s="40">
        <f>_xll.qlInterestRateIndexFixingDate($Y$21,AD251)</f>
        <v>42629</v>
      </c>
      <c r="AD251" s="40">
        <f>_xll.qlCalendarAdvance(calendar,$AD250,AB251,,,trigger)</f>
        <v>42633</v>
      </c>
      <c r="AE251" s="40">
        <f>_xll.qlInterestRateIndexMaturity($Y$21,AD251,)</f>
        <v>42814</v>
      </c>
      <c r="AF251" s="43" t="e">
        <f>_xll.qlTenorBasisValue(TenorBasis6M,AD251,_xll.ohTrigger(trigger,$Y$36))</f>
        <v>#NUM!</v>
      </c>
      <c r="AG251" s="90" t="e">
        <f>_xll.qlTenorBasisForwardRate(TenorBasis6M,AD251,_xll.ohTrigger(trigger,$Y$36))</f>
        <v>#NUM!</v>
      </c>
      <c r="AH251" s="90" t="e">
        <f>_xll.qlIndexFixing(TenorBasisIndex6M,$AC251,TRUE,_xll.ohTrigger(trigger,$Y$36))</f>
        <v>#NUM!</v>
      </c>
      <c r="AI251" s="43">
        <f>_xll.qlIndexFixing($Y$6,$AC251,TRUE,trigger)</f>
        <v>3.6044604506749569E-4</v>
      </c>
      <c r="AJ251" s="45" t="e">
        <f t="shared" si="13"/>
        <v>#NUM!</v>
      </c>
    </row>
    <row r="252" spans="28:36" x14ac:dyDescent="0.2">
      <c r="AB252" s="39" t="s">
        <v>87</v>
      </c>
      <c r="AC252" s="40">
        <f>_xll.qlInterestRateIndexFixingDate($Y$21,AD252)</f>
        <v>42632</v>
      </c>
      <c r="AD252" s="40">
        <f>_xll.qlCalendarAdvance(calendar,$AD251,AB252,,,trigger)</f>
        <v>42634</v>
      </c>
      <c r="AE252" s="40">
        <f>_xll.qlInterestRateIndexMaturity($Y$21,AD252,)</f>
        <v>42815</v>
      </c>
      <c r="AF252" s="43" t="e">
        <f>_xll.qlTenorBasisValue(TenorBasis6M,AD252,_xll.ohTrigger(trigger,$Y$36))</f>
        <v>#NUM!</v>
      </c>
      <c r="AG252" s="90" t="e">
        <f>_xll.qlTenorBasisForwardRate(TenorBasis6M,AD252,_xll.ohTrigger(trigger,$Y$36))</f>
        <v>#NUM!</v>
      </c>
      <c r="AH252" s="90" t="e">
        <f>_xll.qlIndexFixing(TenorBasisIndex6M,$AC252,TRUE,_xll.ohTrigger(trigger,$Y$36))</f>
        <v>#NUM!</v>
      </c>
      <c r="AI252" s="43">
        <f>_xll.qlIndexFixing($Y$6,$AC252,TRUE,trigger)</f>
        <v>3.6244438833868371E-4</v>
      </c>
      <c r="AJ252" s="45" t="e">
        <f t="shared" si="13"/>
        <v>#NUM!</v>
      </c>
    </row>
    <row r="253" spans="28:36" x14ac:dyDescent="0.2">
      <c r="AB253" s="39" t="s">
        <v>87</v>
      </c>
      <c r="AC253" s="40">
        <f>_xll.qlInterestRateIndexFixingDate($Y$21,AD253)</f>
        <v>42633</v>
      </c>
      <c r="AD253" s="40">
        <f>_xll.qlCalendarAdvance(calendar,$AD252,AB253,,,trigger)</f>
        <v>42635</v>
      </c>
      <c r="AE253" s="40">
        <f>_xll.qlInterestRateIndexMaturity($Y$21,AD253,)</f>
        <v>42816</v>
      </c>
      <c r="AF253" s="43" t="e">
        <f>_xll.qlTenorBasisValue(TenorBasis6M,AD253,_xll.ohTrigger(trigger,$Y$36))</f>
        <v>#NUM!</v>
      </c>
      <c r="AG253" s="90" t="e">
        <f>_xll.qlTenorBasisForwardRate(TenorBasis6M,AD253,_xll.ohTrigger(trigger,$Y$36))</f>
        <v>#NUM!</v>
      </c>
      <c r="AH253" s="90" t="e">
        <f>_xll.qlIndexFixing(TenorBasisIndex6M,$AC253,TRUE,_xll.ohTrigger(trigger,$Y$36))</f>
        <v>#NUM!</v>
      </c>
      <c r="AI253" s="43">
        <f>_xll.qlIndexFixing($Y$6,$AC253,TRUE,trigger)</f>
        <v>3.6448376859574393E-4</v>
      </c>
      <c r="AJ253" s="45" t="e">
        <f t="shared" si="13"/>
        <v>#NUM!</v>
      </c>
    </row>
    <row r="254" spans="28:36" x14ac:dyDescent="0.2">
      <c r="AB254" s="39" t="s">
        <v>87</v>
      </c>
      <c r="AC254" s="40">
        <f>_xll.qlInterestRateIndexFixingDate($Y$21,AD254)</f>
        <v>42634</v>
      </c>
      <c r="AD254" s="40">
        <f>_xll.qlCalendarAdvance(calendar,$AD253,AB254,,,trigger)</f>
        <v>42636</v>
      </c>
      <c r="AE254" s="40">
        <f>_xll.qlInterestRateIndexMaturity($Y$21,AD254,)</f>
        <v>42817</v>
      </c>
      <c r="AF254" s="43" t="e">
        <f>_xll.qlTenorBasisValue(TenorBasis6M,AD254,_xll.ohTrigger(trigger,$Y$36))</f>
        <v>#NUM!</v>
      </c>
      <c r="AG254" s="90" t="e">
        <f>_xll.qlTenorBasisForwardRate(TenorBasis6M,AD254,_xll.ohTrigger(trigger,$Y$36))</f>
        <v>#NUM!</v>
      </c>
      <c r="AH254" s="90" t="e">
        <f>_xll.qlIndexFixing(TenorBasisIndex6M,$AC254,TRUE,_xll.ohTrigger(trigger,$Y$36))</f>
        <v>#NUM!</v>
      </c>
      <c r="AI254" s="43">
        <f>_xll.qlIndexFixing($Y$6,$AC254,TRUE,trigger)</f>
        <v>3.6656549565514145E-4</v>
      </c>
      <c r="AJ254" s="45" t="e">
        <f t="shared" si="13"/>
        <v>#NUM!</v>
      </c>
    </row>
    <row r="255" spans="28:36" x14ac:dyDescent="0.2">
      <c r="AB255" s="39" t="s">
        <v>87</v>
      </c>
      <c r="AC255" s="40">
        <f>_xll.qlInterestRateIndexFixingDate($Y$21,AD255)</f>
        <v>42635</v>
      </c>
      <c r="AD255" s="40">
        <f>_xll.qlCalendarAdvance(calendar,$AD254,AB255,,,trigger)</f>
        <v>42639</v>
      </c>
      <c r="AE255" s="40">
        <f>_xll.qlInterestRateIndexMaturity($Y$21,AD255,)</f>
        <v>42821</v>
      </c>
      <c r="AF255" s="43" t="e">
        <f>_xll.qlTenorBasisValue(TenorBasis6M,AD255,_xll.ohTrigger(trigger,$Y$36))</f>
        <v>#NUM!</v>
      </c>
      <c r="AG255" s="90" t="e">
        <f>_xll.qlTenorBasisForwardRate(TenorBasis6M,AD255,_xll.ohTrigger(trigger,$Y$36))</f>
        <v>#NUM!</v>
      </c>
      <c r="AH255" s="90" t="e">
        <f>_xll.qlIndexFixing(TenorBasisIndex6M,$AC255,TRUE,_xll.ohTrigger(trigger,$Y$36))</f>
        <v>#NUM!</v>
      </c>
      <c r="AI255" s="43">
        <f>_xll.qlIndexFixing($Y$6,$AC255,TRUE,trigger)</f>
        <v>3.730778558120094E-4</v>
      </c>
      <c r="AJ255" s="45" t="e">
        <f t="shared" si="13"/>
        <v>#NUM!</v>
      </c>
    </row>
    <row r="256" spans="28:36" x14ac:dyDescent="0.2">
      <c r="AB256" s="39" t="s">
        <v>87</v>
      </c>
      <c r="AC256" s="40">
        <f>_xll.qlInterestRateIndexFixingDate($Y$21,AD256)</f>
        <v>42636</v>
      </c>
      <c r="AD256" s="40">
        <f>_xll.qlCalendarAdvance(calendar,$AD255,AB256,,,trigger)</f>
        <v>42640</v>
      </c>
      <c r="AE256" s="40">
        <f>_xll.qlInterestRateIndexMaturity($Y$21,AD256,)</f>
        <v>42821</v>
      </c>
      <c r="AF256" s="43" t="e">
        <f>_xll.qlTenorBasisValue(TenorBasis6M,AD256,_xll.ohTrigger(trigger,$Y$36))</f>
        <v>#NUM!</v>
      </c>
      <c r="AG256" s="90" t="e">
        <f>_xll.qlTenorBasisForwardRate(TenorBasis6M,AD256,_xll.ohTrigger(trigger,$Y$36))</f>
        <v>#NUM!</v>
      </c>
      <c r="AH256" s="90" t="e">
        <f>_xll.qlIndexFixing(TenorBasisIndex6M,$AC256,TRUE,_xll.ohTrigger(trigger,$Y$36))</f>
        <v>#NUM!</v>
      </c>
      <c r="AI256" s="43">
        <f>_xll.qlIndexFixing($Y$6,$AC256,TRUE,trigger)</f>
        <v>3.7534206824540767E-4</v>
      </c>
      <c r="AJ256" s="45" t="e">
        <f t="shared" si="13"/>
        <v>#NUM!</v>
      </c>
    </row>
    <row r="257" spans="28:36" x14ac:dyDescent="0.2">
      <c r="AB257" s="39" t="s">
        <v>87</v>
      </c>
      <c r="AC257" s="40">
        <f>_xll.qlInterestRateIndexFixingDate($Y$21,AD257)</f>
        <v>42639</v>
      </c>
      <c r="AD257" s="40">
        <f>_xll.qlCalendarAdvance(calendar,$AD256,AB257,,,trigger)</f>
        <v>42641</v>
      </c>
      <c r="AE257" s="40">
        <f>_xll.qlInterestRateIndexMaturity($Y$21,AD257,)</f>
        <v>42822</v>
      </c>
      <c r="AF257" s="43" t="e">
        <f>_xll.qlTenorBasisValue(TenorBasis6M,AD257,_xll.ohTrigger(trigger,$Y$36))</f>
        <v>#NUM!</v>
      </c>
      <c r="AG257" s="90" t="e">
        <f>_xll.qlTenorBasisForwardRate(TenorBasis6M,AD257,_xll.ohTrigger(trigger,$Y$36))</f>
        <v>#NUM!</v>
      </c>
      <c r="AH257" s="90" t="e">
        <f>_xll.qlIndexFixing(TenorBasisIndex6M,$AC257,TRUE,_xll.ohTrigger(trigger,$Y$36))</f>
        <v>#NUM!</v>
      </c>
      <c r="AI257" s="43">
        <f>_xll.qlIndexFixing($Y$6,$AC257,TRUE,trigger)</f>
        <v>3.7765517656346888E-4</v>
      </c>
      <c r="AJ257" s="45" t="e">
        <f t="shared" si="13"/>
        <v>#NUM!</v>
      </c>
    </row>
    <row r="258" spans="28:36" x14ac:dyDescent="0.2">
      <c r="AB258" s="39" t="s">
        <v>87</v>
      </c>
      <c r="AC258" s="40">
        <f>_xll.qlInterestRateIndexFixingDate($Y$21,AD258)</f>
        <v>42640</v>
      </c>
      <c r="AD258" s="40">
        <f>_xll.qlCalendarAdvance(calendar,$AD257,AB258,,,trigger)</f>
        <v>42642</v>
      </c>
      <c r="AE258" s="40">
        <f>_xll.qlInterestRateIndexMaturity($Y$21,AD258,)</f>
        <v>42823</v>
      </c>
      <c r="AF258" s="43" t="e">
        <f>_xll.qlTenorBasisValue(TenorBasis6M,AD258,_xll.ohTrigger(trigger,$Y$36))</f>
        <v>#NUM!</v>
      </c>
      <c r="AG258" s="90" t="e">
        <f>_xll.qlTenorBasisForwardRate(TenorBasis6M,AD258,_xll.ohTrigger(trigger,$Y$36))</f>
        <v>#NUM!</v>
      </c>
      <c r="AH258" s="90" t="e">
        <f>_xll.qlIndexFixing(TenorBasisIndex6M,$AC258,TRUE,_xll.ohTrigger(trigger,$Y$36))</f>
        <v>#NUM!</v>
      </c>
      <c r="AI258" s="43">
        <f>_xll.qlIndexFixing($Y$6,$AC258,TRUE,trigger)</f>
        <v>3.8001849058265824E-4</v>
      </c>
      <c r="AJ258" s="45" t="e">
        <f t="shared" si="13"/>
        <v>#NUM!</v>
      </c>
    </row>
    <row r="259" spans="28:36" x14ac:dyDescent="0.2">
      <c r="AB259" s="39" t="s">
        <v>87</v>
      </c>
      <c r="AC259" s="40">
        <f>_xll.qlInterestRateIndexFixingDate($Y$21,AD259)</f>
        <v>42641</v>
      </c>
      <c r="AD259" s="40">
        <f>_xll.qlCalendarAdvance(calendar,$AD258,AB259,,,trigger)</f>
        <v>42643</v>
      </c>
      <c r="AE259" s="40">
        <f>_xll.qlInterestRateIndexMaturity($Y$21,AD259,)</f>
        <v>42825</v>
      </c>
      <c r="AF259" s="43" t="e">
        <f>_xll.qlTenorBasisValue(TenorBasis6M,AD259,_xll.ohTrigger(trigger,$Y$36))</f>
        <v>#NUM!</v>
      </c>
      <c r="AG259" s="90" t="e">
        <f>_xll.qlTenorBasisForwardRate(TenorBasis6M,AD259,_xll.ohTrigger(trigger,$Y$36))</f>
        <v>#NUM!</v>
      </c>
      <c r="AH259" s="90" t="e">
        <f>_xll.qlIndexFixing(TenorBasisIndex6M,$AC259,TRUE,_xll.ohTrigger(trigger,$Y$36))</f>
        <v>#NUM!</v>
      </c>
      <c r="AI259" s="43">
        <f>_xll.qlIndexFixing($Y$6,$AC259,TRUE,trigger)</f>
        <v>3.8243332011944094E-4</v>
      </c>
      <c r="AJ259" s="45" t="e">
        <f t="shared" si="13"/>
        <v>#NUM!</v>
      </c>
    </row>
    <row r="260" spans="28:36" x14ac:dyDescent="0.2">
      <c r="AB260" s="39" t="s">
        <v>87</v>
      </c>
      <c r="AC260" s="40">
        <f>_xll.qlInterestRateIndexFixingDate($Y$21,AD260)</f>
        <v>42642</v>
      </c>
      <c r="AD260" s="40">
        <f>_xll.qlCalendarAdvance(calendar,$AD259,AB260,,,trigger)</f>
        <v>42646</v>
      </c>
      <c r="AE260" s="40">
        <f>_xll.qlInterestRateIndexMaturity($Y$21,AD260,)</f>
        <v>42828</v>
      </c>
      <c r="AF260" s="43" t="e">
        <f>_xll.qlTenorBasisValue(TenorBasis6M,AD260,_xll.ohTrigger(trigger,$Y$36))</f>
        <v>#NUM!</v>
      </c>
      <c r="AG260" s="90" t="e">
        <f>_xll.qlTenorBasisForwardRate(TenorBasis6M,AD260,_xll.ohTrigger(trigger,$Y$36))</f>
        <v>#NUM!</v>
      </c>
      <c r="AH260" s="90" t="e">
        <f>_xll.qlIndexFixing(TenorBasisIndex6M,$AC260,TRUE,_xll.ohTrigger(trigger,$Y$36))</f>
        <v>#NUM!</v>
      </c>
      <c r="AI260" s="43">
        <f>_xll.qlIndexFixing($Y$6,$AC260,TRUE,trigger)</f>
        <v>3.8999999999999999E-4</v>
      </c>
      <c r="AJ260" s="45" t="e">
        <f t="shared" ref="AJ260:AJ323" si="14">(AH260-AI260)*10000</f>
        <v>#NUM!</v>
      </c>
    </row>
    <row r="261" spans="28:36" x14ac:dyDescent="0.2">
      <c r="AB261" s="39" t="s">
        <v>87</v>
      </c>
      <c r="AC261" s="40">
        <f>_xll.qlInterestRateIndexFixingDate($Y$21,AD261)</f>
        <v>42643</v>
      </c>
      <c r="AD261" s="40">
        <f>_xll.qlCalendarAdvance(calendar,$AD260,AB261,,,trigger)</f>
        <v>42647</v>
      </c>
      <c r="AE261" s="40">
        <f>_xll.qlInterestRateIndexMaturity($Y$21,AD261,)</f>
        <v>42829</v>
      </c>
      <c r="AF261" s="43" t="e">
        <f>_xll.qlTenorBasisValue(TenorBasis6M,AD261,_xll.ohTrigger(trigger,$Y$36))</f>
        <v>#NUM!</v>
      </c>
      <c r="AG261" s="90" t="e">
        <f>_xll.qlTenorBasisForwardRate(TenorBasis6M,AD261,_xll.ohTrigger(trigger,$Y$36))</f>
        <v>#NUM!</v>
      </c>
      <c r="AH261" s="90" t="e">
        <f>_xll.qlIndexFixing(TenorBasisIndex6M,$AC261,TRUE,_xll.ohTrigger(trigger,$Y$36))</f>
        <v>#NUM!</v>
      </c>
      <c r="AI261" s="43">
        <f>_xll.qlIndexFixing($Y$6,$AC261,TRUE,trigger)</f>
        <v>3.9263326400703063E-4</v>
      </c>
      <c r="AJ261" s="45" t="e">
        <f t="shared" si="14"/>
        <v>#NUM!</v>
      </c>
    </row>
    <row r="262" spans="28:36" x14ac:dyDescent="0.2">
      <c r="AB262" s="39" t="s">
        <v>87</v>
      </c>
      <c r="AC262" s="40">
        <f>_xll.qlInterestRateIndexFixingDate($Y$21,AD262)</f>
        <v>42646</v>
      </c>
      <c r="AD262" s="40">
        <f>_xll.qlCalendarAdvance(calendar,$AD261,AB262,,,trigger)</f>
        <v>42648</v>
      </c>
      <c r="AE262" s="40">
        <f>_xll.qlInterestRateIndexMaturity($Y$21,AD262,)</f>
        <v>42830</v>
      </c>
      <c r="AF262" s="43" t="e">
        <f>_xll.qlTenorBasisValue(TenorBasis6M,AD262,_xll.ohTrigger(trigger,$Y$36))</f>
        <v>#NUM!</v>
      </c>
      <c r="AG262" s="90" t="e">
        <f>_xll.qlTenorBasisForwardRate(TenorBasis6M,AD262,_xll.ohTrigger(trigger,$Y$36))</f>
        <v>#NUM!</v>
      </c>
      <c r="AH262" s="90" t="e">
        <f>_xll.qlIndexFixing(TenorBasisIndex6M,$AC262,TRUE,_xll.ohTrigger(trigger,$Y$36))</f>
        <v>#NUM!</v>
      </c>
      <c r="AI262" s="43">
        <f>_xll.qlIndexFixing($Y$6,$AC262,TRUE,trigger)</f>
        <v>3.9532023802532076E-4</v>
      </c>
      <c r="AJ262" s="45" t="e">
        <f t="shared" si="14"/>
        <v>#NUM!</v>
      </c>
    </row>
    <row r="263" spans="28:36" x14ac:dyDescent="0.2">
      <c r="AB263" s="39" t="s">
        <v>87</v>
      </c>
      <c r="AC263" s="40">
        <f>_xll.qlInterestRateIndexFixingDate($Y$21,AD263)</f>
        <v>42647</v>
      </c>
      <c r="AD263" s="40">
        <f>_xll.qlCalendarAdvance(calendar,$AD262,AB263,,,trigger)</f>
        <v>42649</v>
      </c>
      <c r="AE263" s="40">
        <f>_xll.qlInterestRateIndexMaturity($Y$21,AD263,)</f>
        <v>42831</v>
      </c>
      <c r="AF263" s="43" t="e">
        <f>_xll.qlTenorBasisValue(TenorBasis6M,AD263,_xll.ohTrigger(trigger,$Y$36))</f>
        <v>#NUM!</v>
      </c>
      <c r="AG263" s="90" t="e">
        <f>_xll.qlTenorBasisForwardRate(TenorBasis6M,AD263,_xll.ohTrigger(trigger,$Y$36))</f>
        <v>#NUM!</v>
      </c>
      <c r="AH263" s="90" t="e">
        <f>_xll.qlIndexFixing(TenorBasisIndex6M,$AC263,TRUE,_xll.ohTrigger(trigger,$Y$36))</f>
        <v>#NUM!</v>
      </c>
      <c r="AI263" s="43">
        <f>_xll.qlIndexFixing($Y$6,$AC263,TRUE,trigger)</f>
        <v>3.9805787728267614E-4</v>
      </c>
      <c r="AJ263" s="45" t="e">
        <f t="shared" si="14"/>
        <v>#NUM!</v>
      </c>
    </row>
    <row r="264" spans="28:36" x14ac:dyDescent="0.2">
      <c r="AB264" s="39" t="s">
        <v>87</v>
      </c>
      <c r="AC264" s="40">
        <f>_xll.qlInterestRateIndexFixingDate($Y$21,AD264)</f>
        <v>42648</v>
      </c>
      <c r="AD264" s="40">
        <f>_xll.qlCalendarAdvance(calendar,$AD263,AB264,,,trigger)</f>
        <v>42650</v>
      </c>
      <c r="AE264" s="40">
        <f>_xll.qlInterestRateIndexMaturity($Y$21,AD264,)</f>
        <v>42832</v>
      </c>
      <c r="AF264" s="43" t="e">
        <f>_xll.qlTenorBasisValue(TenorBasis6M,AD264,_xll.ohTrigger(trigger,$Y$36))</f>
        <v>#NUM!</v>
      </c>
      <c r="AG264" s="90" t="e">
        <f>_xll.qlTenorBasisForwardRate(TenorBasis6M,AD264,_xll.ohTrigger(trigger,$Y$36))</f>
        <v>#NUM!</v>
      </c>
      <c r="AH264" s="90" t="e">
        <f>_xll.qlIndexFixing(TenorBasisIndex6M,$AC264,TRUE,_xll.ohTrigger(trigger,$Y$36))</f>
        <v>#NUM!</v>
      </c>
      <c r="AI264" s="43">
        <f>_xll.qlIndexFixing($Y$6,$AC264,TRUE,trigger)</f>
        <v>4.0084313700690274E-4</v>
      </c>
      <c r="AJ264" s="45" t="e">
        <f t="shared" si="14"/>
        <v>#NUM!</v>
      </c>
    </row>
    <row r="265" spans="28:36" x14ac:dyDescent="0.2">
      <c r="AB265" s="39" t="s">
        <v>87</v>
      </c>
      <c r="AC265" s="40">
        <f>_xll.qlInterestRateIndexFixingDate($Y$21,AD265)</f>
        <v>42649</v>
      </c>
      <c r="AD265" s="40">
        <f>_xll.qlCalendarAdvance(calendar,$AD264,AB265,,,trigger)</f>
        <v>42653</v>
      </c>
      <c r="AE265" s="40">
        <f>_xll.qlInterestRateIndexMaturity($Y$21,AD265,)</f>
        <v>42835</v>
      </c>
      <c r="AF265" s="43" t="e">
        <f>_xll.qlTenorBasisValue(TenorBasis6M,AD265,_xll.ohTrigger(trigger,$Y$36))</f>
        <v>#NUM!</v>
      </c>
      <c r="AG265" s="90" t="e">
        <f>_xll.qlTenorBasisForwardRate(TenorBasis6M,AD265,_xll.ohTrigger(trigger,$Y$36))</f>
        <v>#NUM!</v>
      </c>
      <c r="AH265" s="90" t="e">
        <f>_xll.qlIndexFixing(TenorBasisIndex6M,$AC265,TRUE,_xll.ohTrigger(trigger,$Y$36))</f>
        <v>#NUM!</v>
      </c>
      <c r="AI265" s="43">
        <f>_xll.qlIndexFixing($Y$6,$AC265,TRUE,trigger)</f>
        <v>4.0945419125886472E-4</v>
      </c>
      <c r="AJ265" s="45" t="e">
        <f t="shared" si="14"/>
        <v>#NUM!</v>
      </c>
    </row>
    <row r="266" spans="28:36" x14ac:dyDescent="0.2">
      <c r="AB266" s="39" t="s">
        <v>87</v>
      </c>
      <c r="AC266" s="40">
        <f>_xll.qlInterestRateIndexFixingDate($Y$21,AD266)</f>
        <v>42650</v>
      </c>
      <c r="AD266" s="40">
        <f>_xll.qlCalendarAdvance(calendar,$AD265,AB266,,,trigger)</f>
        <v>42654</v>
      </c>
      <c r="AE266" s="40">
        <f>_xll.qlInterestRateIndexMaturity($Y$21,AD266,)</f>
        <v>42836</v>
      </c>
      <c r="AF266" s="43" t="e">
        <f>_xll.qlTenorBasisValue(TenorBasis6M,AD266,_xll.ohTrigger(trigger,$Y$36))</f>
        <v>#NUM!</v>
      </c>
      <c r="AG266" s="90" t="e">
        <f>_xll.qlTenorBasisForwardRate(TenorBasis6M,AD266,_xll.ohTrigger(trigger,$Y$36))</f>
        <v>#NUM!</v>
      </c>
      <c r="AH266" s="90" t="e">
        <f>_xll.qlIndexFixing(TenorBasisIndex6M,$AC266,TRUE,_xll.ohTrigger(trigger,$Y$36))</f>
        <v>#NUM!</v>
      </c>
      <c r="AI266" s="43">
        <f>_xll.qlIndexFixing($Y$6,$AC266,TRUE,trigger)</f>
        <v>4.1239948512863207E-4</v>
      </c>
      <c r="AJ266" s="45" t="e">
        <f t="shared" si="14"/>
        <v>#NUM!</v>
      </c>
    </row>
    <row r="267" spans="28:36" x14ac:dyDescent="0.2">
      <c r="AB267" s="39" t="s">
        <v>87</v>
      </c>
      <c r="AC267" s="40">
        <f>_xll.qlInterestRateIndexFixingDate($Y$21,AD267)</f>
        <v>42653</v>
      </c>
      <c r="AD267" s="40">
        <f>_xll.qlCalendarAdvance(calendar,$AD266,AB267,,,trigger)</f>
        <v>42655</v>
      </c>
      <c r="AE267" s="40">
        <f>_xll.qlInterestRateIndexMaturity($Y$21,AD267,)</f>
        <v>42837</v>
      </c>
      <c r="AF267" s="43" t="e">
        <f>_xll.qlTenorBasisValue(TenorBasis6M,AD267,_xll.ohTrigger(trigger,$Y$36))</f>
        <v>#NUM!</v>
      </c>
      <c r="AG267" s="90" t="e">
        <f>_xll.qlTenorBasisForwardRate(TenorBasis6M,AD267,_xll.ohTrigger(trigger,$Y$36))</f>
        <v>#NUM!</v>
      </c>
      <c r="AH267" s="90" t="e">
        <f>_xll.qlIndexFixing(TenorBasisIndex6M,$AC267,TRUE,_xll.ohTrigger(trigger,$Y$36))</f>
        <v>#NUM!</v>
      </c>
      <c r="AI267" s="43">
        <f>_xll.qlIndexFixing($Y$6,$AC267,TRUE,trigger)</f>
        <v>4.1537717560429887E-4</v>
      </c>
      <c r="AJ267" s="45" t="e">
        <f t="shared" si="14"/>
        <v>#NUM!</v>
      </c>
    </row>
    <row r="268" spans="28:36" x14ac:dyDescent="0.2">
      <c r="AB268" s="39" t="s">
        <v>87</v>
      </c>
      <c r="AC268" s="40">
        <f>_xll.qlInterestRateIndexFixingDate($Y$21,AD268)</f>
        <v>42654</v>
      </c>
      <c r="AD268" s="40">
        <f>_xll.qlCalendarAdvance(calendar,$AD267,AB268,,,trigger)</f>
        <v>42656</v>
      </c>
      <c r="AE268" s="40">
        <f>_xll.qlInterestRateIndexMaturity($Y$21,AD268,)</f>
        <v>42838</v>
      </c>
      <c r="AF268" s="43" t="e">
        <f>_xll.qlTenorBasisValue(TenorBasis6M,AD268,_xll.ohTrigger(trigger,$Y$36))</f>
        <v>#NUM!</v>
      </c>
      <c r="AG268" s="90" t="e">
        <f>_xll.qlTenorBasisForwardRate(TenorBasis6M,AD268,_xll.ohTrigger(trigger,$Y$36))</f>
        <v>#NUM!</v>
      </c>
      <c r="AH268" s="90" t="e">
        <f>_xll.qlIndexFixing(TenorBasisIndex6M,$AC268,TRUE,_xll.ohTrigger(trigger,$Y$36))</f>
        <v>#NUM!</v>
      </c>
      <c r="AI268" s="43">
        <f>_xll.qlIndexFixing($Y$6,$AC268,TRUE,trigger)</f>
        <v>4.1838421791367088E-4</v>
      </c>
      <c r="AJ268" s="45" t="e">
        <f t="shared" si="14"/>
        <v>#NUM!</v>
      </c>
    </row>
    <row r="269" spans="28:36" x14ac:dyDescent="0.2">
      <c r="AB269" s="39" t="s">
        <v>87</v>
      </c>
      <c r="AC269" s="40">
        <f>_xll.qlInterestRateIndexFixingDate($Y$21,AD269)</f>
        <v>42655</v>
      </c>
      <c r="AD269" s="40">
        <f>_xll.qlCalendarAdvance(calendar,$AD268,AB269,,,trigger)</f>
        <v>42657</v>
      </c>
      <c r="AE269" s="40">
        <f>_xll.qlInterestRateIndexMaturity($Y$21,AD269,)</f>
        <v>42843</v>
      </c>
      <c r="AF269" s="43" t="e">
        <f>_xll.qlTenorBasisValue(TenorBasis6M,AD269,_xll.ohTrigger(trigger,$Y$36))</f>
        <v>#NUM!</v>
      </c>
      <c r="AG269" s="90" t="e">
        <f>_xll.qlTenorBasisForwardRate(TenorBasis6M,AD269,_xll.ohTrigger(trigger,$Y$36))</f>
        <v>#NUM!</v>
      </c>
      <c r="AH269" s="90" t="e">
        <f>_xll.qlIndexFixing(TenorBasisIndex6M,$AC269,TRUE,_xll.ohTrigger(trigger,$Y$36))</f>
        <v>#NUM!</v>
      </c>
      <c r="AI269" s="43">
        <f>_xll.qlIndexFixing($Y$6,$AC269,TRUE,trigger)</f>
        <v>4.2141756728455385E-4</v>
      </c>
      <c r="AJ269" s="45" t="e">
        <f t="shared" si="14"/>
        <v>#NUM!</v>
      </c>
    </row>
    <row r="270" spans="28:36" x14ac:dyDescent="0.2">
      <c r="AB270" s="39" t="s">
        <v>87</v>
      </c>
      <c r="AC270" s="40">
        <f>_xll.qlInterestRateIndexFixingDate($Y$21,AD270)</f>
        <v>42656</v>
      </c>
      <c r="AD270" s="40">
        <f>_xll.qlCalendarAdvance(calendar,$AD269,AB270,,,trigger)</f>
        <v>42660</v>
      </c>
      <c r="AE270" s="40">
        <f>_xll.qlInterestRateIndexMaturity($Y$21,AD270,)</f>
        <v>42843</v>
      </c>
      <c r="AF270" s="43" t="e">
        <f>_xll.qlTenorBasisValue(TenorBasis6M,AD270,_xll.ohTrigger(trigger,$Y$36))</f>
        <v>#NUM!</v>
      </c>
      <c r="AG270" s="90" t="e">
        <f>_xll.qlTenorBasisForwardRate(TenorBasis6M,AD270,_xll.ohTrigger(trigger,$Y$36))</f>
        <v>#NUM!</v>
      </c>
      <c r="AH270" s="90" t="e">
        <f>_xll.qlIndexFixing(TenorBasisIndex6M,$AC270,TRUE,_xll.ohTrigger(trigger,$Y$36))</f>
        <v>#NUM!</v>
      </c>
      <c r="AI270" s="43">
        <f>_xll.qlIndexFixing($Y$6,$AC270,TRUE,trigger)</f>
        <v>4.3064501004432541E-4</v>
      </c>
      <c r="AJ270" s="45" t="e">
        <f t="shared" si="14"/>
        <v>#NUM!</v>
      </c>
    </row>
    <row r="271" spans="28:36" x14ac:dyDescent="0.2">
      <c r="AB271" s="39" t="s">
        <v>87</v>
      </c>
      <c r="AC271" s="40">
        <f>_xll.qlInterestRateIndexFixingDate($Y$21,AD271)</f>
        <v>42657</v>
      </c>
      <c r="AD271" s="40">
        <f>_xll.qlCalendarAdvance(calendar,$AD270,AB271,,,trigger)</f>
        <v>42661</v>
      </c>
      <c r="AE271" s="40">
        <f>_xll.qlInterestRateIndexMaturity($Y$21,AD271,)</f>
        <v>42843</v>
      </c>
      <c r="AF271" s="43" t="e">
        <f>_xll.qlTenorBasisValue(TenorBasis6M,AD271,_xll.ohTrigger(trigger,$Y$36))</f>
        <v>#NUM!</v>
      </c>
      <c r="AG271" s="90" t="e">
        <f>_xll.qlTenorBasisForwardRate(TenorBasis6M,AD271,_xll.ohTrigger(trigger,$Y$36))</f>
        <v>#NUM!</v>
      </c>
      <c r="AH271" s="90" t="e">
        <f>_xll.qlIndexFixing(TenorBasisIndex6M,$AC271,TRUE,_xll.ohTrigger(trigger,$Y$36))</f>
        <v>#NUM!</v>
      </c>
      <c r="AI271" s="43">
        <f>_xll.qlIndexFixing($Y$6,$AC271,TRUE,trigger)</f>
        <v>4.3375313993930916E-4</v>
      </c>
      <c r="AJ271" s="45" t="e">
        <f t="shared" si="14"/>
        <v>#NUM!</v>
      </c>
    </row>
    <row r="272" spans="28:36" x14ac:dyDescent="0.2">
      <c r="AB272" s="39" t="s">
        <v>87</v>
      </c>
      <c r="AC272" s="40">
        <f>_xll.qlInterestRateIndexFixingDate($Y$21,AD272)</f>
        <v>42660</v>
      </c>
      <c r="AD272" s="40">
        <f>_xll.qlCalendarAdvance(calendar,$AD271,AB272,,,trigger)</f>
        <v>42662</v>
      </c>
      <c r="AE272" s="40">
        <f>_xll.qlInterestRateIndexMaturity($Y$21,AD272,)</f>
        <v>42844</v>
      </c>
      <c r="AF272" s="43" t="e">
        <f>_xll.qlTenorBasisValue(TenorBasis6M,AD272,_xll.ohTrigger(trigger,$Y$36))</f>
        <v>#NUM!</v>
      </c>
      <c r="AG272" s="90" t="e">
        <f>_xll.qlTenorBasisForwardRate(TenorBasis6M,AD272,_xll.ohTrigger(trigger,$Y$36))</f>
        <v>#NUM!</v>
      </c>
      <c r="AH272" s="90" t="e">
        <f>_xll.qlIndexFixing(TenorBasisIndex6M,$AC272,TRUE,_xll.ohTrigger(trigger,$Y$36))</f>
        <v>#NUM!</v>
      </c>
      <c r="AI272" s="43">
        <f>_xll.qlIndexFixing($Y$6,$AC272,TRUE,trigger)</f>
        <v>4.3687235303483242E-4</v>
      </c>
      <c r="AJ272" s="45" t="e">
        <f t="shared" si="14"/>
        <v>#NUM!</v>
      </c>
    </row>
    <row r="273" spans="28:36" x14ac:dyDescent="0.2">
      <c r="AB273" s="39" t="s">
        <v>87</v>
      </c>
      <c r="AC273" s="40">
        <f>_xll.qlInterestRateIndexFixingDate($Y$21,AD273)</f>
        <v>42661</v>
      </c>
      <c r="AD273" s="40">
        <f>_xll.qlCalendarAdvance(calendar,$AD272,AB273,,,trigger)</f>
        <v>42663</v>
      </c>
      <c r="AE273" s="40">
        <f>_xll.qlInterestRateIndexMaturity($Y$21,AD273,)</f>
        <v>42845</v>
      </c>
      <c r="AF273" s="43" t="e">
        <f>_xll.qlTenorBasisValue(TenorBasis6M,AD273,_xll.ohTrigger(trigger,$Y$36))</f>
        <v>#NUM!</v>
      </c>
      <c r="AG273" s="90" t="e">
        <f>_xll.qlTenorBasisForwardRate(TenorBasis6M,AD273,_xll.ohTrigger(trigger,$Y$36))</f>
        <v>#NUM!</v>
      </c>
      <c r="AH273" s="90" t="e">
        <f>_xll.qlIndexFixing(TenorBasisIndex6M,$AC273,TRUE,_xll.ohTrigger(trigger,$Y$36))</f>
        <v>#NUM!</v>
      </c>
      <c r="AI273" s="43">
        <f>_xll.qlIndexFixing($Y$6,$AC273,TRUE,trigger)</f>
        <v>4.3999960455870084E-4</v>
      </c>
      <c r="AJ273" s="45" t="e">
        <f t="shared" si="14"/>
        <v>#NUM!</v>
      </c>
    </row>
    <row r="274" spans="28:36" x14ac:dyDescent="0.2">
      <c r="AB274" s="39" t="s">
        <v>87</v>
      </c>
      <c r="AC274" s="40">
        <f>_xll.qlInterestRateIndexFixingDate($Y$21,AD274)</f>
        <v>42662</v>
      </c>
      <c r="AD274" s="40">
        <f>_xll.qlCalendarAdvance(calendar,$AD273,AB274,,,trigger)</f>
        <v>42664</v>
      </c>
      <c r="AE274" s="40">
        <f>_xll.qlInterestRateIndexMaturity($Y$21,AD274,)</f>
        <v>42846</v>
      </c>
      <c r="AF274" s="43" t="e">
        <f>_xll.qlTenorBasisValue(TenorBasis6M,AD274,_xll.ohTrigger(trigger,$Y$36))</f>
        <v>#NUM!</v>
      </c>
      <c r="AG274" s="90" t="e">
        <f>_xll.qlTenorBasisForwardRate(TenorBasis6M,AD274,_xll.ohTrigger(trigger,$Y$36))</f>
        <v>#NUM!</v>
      </c>
      <c r="AH274" s="90" t="e">
        <f>_xll.qlIndexFixing(TenorBasisIndex6M,$AC274,TRUE,_xll.ohTrigger(trigger,$Y$36))</f>
        <v>#NUM!</v>
      </c>
      <c r="AI274" s="43">
        <f>_xll.qlIndexFixing($Y$6,$AC274,TRUE,trigger)</f>
        <v>4.4313184973872018E-4</v>
      </c>
      <c r="AJ274" s="45" t="e">
        <f t="shared" si="14"/>
        <v>#NUM!</v>
      </c>
    </row>
    <row r="275" spans="28:36" x14ac:dyDescent="0.2">
      <c r="AB275" s="39" t="s">
        <v>87</v>
      </c>
      <c r="AC275" s="40">
        <f>_xll.qlInterestRateIndexFixingDate($Y$21,AD275)</f>
        <v>42663</v>
      </c>
      <c r="AD275" s="40">
        <f>_xll.qlCalendarAdvance(calendar,$AD274,AB275,,,trigger)</f>
        <v>42667</v>
      </c>
      <c r="AE275" s="40">
        <f>_xll.qlInterestRateIndexMaturity($Y$21,AD275,)</f>
        <v>42849</v>
      </c>
      <c r="AF275" s="43" t="e">
        <f>_xll.qlTenorBasisValue(TenorBasis6M,AD275,_xll.ohTrigger(trigger,$Y$36))</f>
        <v>#NUM!</v>
      </c>
      <c r="AG275" s="90" t="e">
        <f>_xll.qlTenorBasisForwardRate(TenorBasis6M,AD275,_xll.ohTrigger(trigger,$Y$36))</f>
        <v>#NUM!</v>
      </c>
      <c r="AH275" s="90" t="e">
        <f>_xll.qlIndexFixing(TenorBasisIndex6M,$AC275,TRUE,_xll.ohTrigger(trigger,$Y$36))</f>
        <v>#NUM!</v>
      </c>
      <c r="AI275" s="43">
        <f>_xll.qlIndexFixing($Y$6,$AC275,TRUE,trigger)</f>
        <v>4.5252809949374056E-4</v>
      </c>
      <c r="AJ275" s="45" t="e">
        <f t="shared" si="14"/>
        <v>#NUM!</v>
      </c>
    </row>
    <row r="276" spans="28:36" x14ac:dyDescent="0.2">
      <c r="AB276" s="39" t="s">
        <v>87</v>
      </c>
      <c r="AC276" s="40">
        <f>_xll.qlInterestRateIndexFixingDate($Y$21,AD276)</f>
        <v>42664</v>
      </c>
      <c r="AD276" s="40">
        <f>_xll.qlCalendarAdvance(calendar,$AD275,AB276,,,trigger)</f>
        <v>42668</v>
      </c>
      <c r="AE276" s="40">
        <f>_xll.qlInterestRateIndexMaturity($Y$21,AD276,)</f>
        <v>42850</v>
      </c>
      <c r="AF276" s="43" t="e">
        <f>_xll.qlTenorBasisValue(TenorBasis6M,AD276,_xll.ohTrigger(trigger,$Y$36))</f>
        <v>#NUM!</v>
      </c>
      <c r="AG276" s="90" t="e">
        <f>_xll.qlTenorBasisForwardRate(TenorBasis6M,AD276,_xll.ohTrigger(trigger,$Y$36))</f>
        <v>#NUM!</v>
      </c>
      <c r="AH276" s="90" t="e">
        <f>_xll.qlIndexFixing(TenorBasisIndex6M,$AC276,TRUE,_xll.ohTrigger(trigger,$Y$36))</f>
        <v>#NUM!</v>
      </c>
      <c r="AI276" s="43">
        <f>_xll.qlIndexFixing($Y$6,$AC276,TRUE,trigger)</f>
        <v>4.5564987157642055E-4</v>
      </c>
      <c r="AJ276" s="45" t="e">
        <f t="shared" si="14"/>
        <v>#NUM!</v>
      </c>
    </row>
    <row r="277" spans="28:36" x14ac:dyDescent="0.2">
      <c r="AB277" s="39" t="s">
        <v>87</v>
      </c>
      <c r="AC277" s="40">
        <f>_xll.qlInterestRateIndexFixingDate($Y$21,AD277)</f>
        <v>42667</v>
      </c>
      <c r="AD277" s="40">
        <f>_xll.qlCalendarAdvance(calendar,$AD276,AB277,,,trigger)</f>
        <v>42669</v>
      </c>
      <c r="AE277" s="40">
        <f>_xll.qlInterestRateIndexMaturity($Y$21,AD277,)</f>
        <v>42851</v>
      </c>
      <c r="AF277" s="43" t="e">
        <f>_xll.qlTenorBasisValue(TenorBasis6M,AD277,_xll.ohTrigger(trigger,$Y$36))</f>
        <v>#NUM!</v>
      </c>
      <c r="AG277" s="90" t="e">
        <f>_xll.qlTenorBasisForwardRate(TenorBasis6M,AD277,_xll.ohTrigger(trigger,$Y$36))</f>
        <v>#NUM!</v>
      </c>
      <c r="AH277" s="90" t="e">
        <f>_xll.qlIndexFixing(TenorBasisIndex6M,$AC277,TRUE,_xll.ohTrigger(trigger,$Y$36))</f>
        <v>#NUM!</v>
      </c>
      <c r="AI277" s="43">
        <f>_xll.qlIndexFixing($Y$6,$AC277,TRUE,trigger)</f>
        <v>4.5876141345427995E-4</v>
      </c>
      <c r="AJ277" s="45" t="e">
        <f t="shared" si="14"/>
        <v>#NUM!</v>
      </c>
    </row>
    <row r="278" spans="28:36" x14ac:dyDescent="0.2">
      <c r="AB278" s="39" t="s">
        <v>87</v>
      </c>
      <c r="AC278" s="40">
        <f>_xll.qlInterestRateIndexFixingDate($Y$21,AD278)</f>
        <v>42668</v>
      </c>
      <c r="AD278" s="40">
        <f>_xll.qlCalendarAdvance(calendar,$AD277,AB278,,,trigger)</f>
        <v>42670</v>
      </c>
      <c r="AE278" s="40">
        <f>_xll.qlInterestRateIndexMaturity($Y$21,AD278,)</f>
        <v>42852</v>
      </c>
      <c r="AF278" s="43" t="e">
        <f>_xll.qlTenorBasisValue(TenorBasis6M,AD278,_xll.ohTrigger(trigger,$Y$36))</f>
        <v>#NUM!</v>
      </c>
      <c r="AG278" s="90" t="e">
        <f>_xll.qlTenorBasisForwardRate(TenorBasis6M,AD278,_xll.ohTrigger(trigger,$Y$36))</f>
        <v>#NUM!</v>
      </c>
      <c r="AH278" s="90" t="e">
        <f>_xll.qlIndexFixing(TenorBasisIndex6M,$AC278,TRUE,_xll.ohTrigger(trigger,$Y$36))</f>
        <v>#NUM!</v>
      </c>
      <c r="AI278" s="43">
        <f>_xll.qlIndexFixing($Y$6,$AC278,TRUE,trigger)</f>
        <v>4.6185968035512452E-4</v>
      </c>
      <c r="AJ278" s="45" t="e">
        <f t="shared" si="14"/>
        <v>#NUM!</v>
      </c>
    </row>
    <row r="279" spans="28:36" x14ac:dyDescent="0.2">
      <c r="AB279" s="39" t="s">
        <v>87</v>
      </c>
      <c r="AC279" s="40">
        <f>_xll.qlInterestRateIndexFixingDate($Y$21,AD279)</f>
        <v>42669</v>
      </c>
      <c r="AD279" s="40">
        <f>_xll.qlCalendarAdvance(calendar,$AD278,AB279,,,trigger)</f>
        <v>42671</v>
      </c>
      <c r="AE279" s="40">
        <f>_xll.qlInterestRateIndexMaturity($Y$21,AD279,)</f>
        <v>42853</v>
      </c>
      <c r="AF279" s="43" t="e">
        <f>_xll.qlTenorBasisValue(TenorBasis6M,AD279,_xll.ohTrigger(trigger,$Y$36))</f>
        <v>#NUM!</v>
      </c>
      <c r="AG279" s="90" t="e">
        <f>_xll.qlTenorBasisForwardRate(TenorBasis6M,AD279,_xll.ohTrigger(trigger,$Y$36))</f>
        <v>#NUM!</v>
      </c>
      <c r="AH279" s="90" t="e">
        <f>_xll.qlIndexFixing(TenorBasisIndex6M,$AC279,TRUE,_xll.ohTrigger(trigger,$Y$36))</f>
        <v>#NUM!</v>
      </c>
      <c r="AI279" s="43">
        <f>_xll.qlIndexFixing($Y$6,$AC279,TRUE,trigger)</f>
        <v>4.6494162750675995E-4</v>
      </c>
      <c r="AJ279" s="45" t="e">
        <f t="shared" si="14"/>
        <v>#NUM!</v>
      </c>
    </row>
    <row r="280" spans="28:36" x14ac:dyDescent="0.2">
      <c r="AB280" s="39" t="s">
        <v>87</v>
      </c>
      <c r="AC280" s="40">
        <f>_xll.qlInterestRateIndexFixingDate($Y$21,AD280)</f>
        <v>42670</v>
      </c>
      <c r="AD280" s="40">
        <f>_xll.qlCalendarAdvance(calendar,$AD279,AB280,,,trigger)</f>
        <v>42674</v>
      </c>
      <c r="AE280" s="40">
        <f>_xll.qlInterestRateIndexMaturity($Y$21,AD280,)</f>
        <v>42853</v>
      </c>
      <c r="AF280" s="43" t="e">
        <f>_xll.qlTenorBasisValue(TenorBasis6M,AD280,_xll.ohTrigger(trigger,$Y$36))</f>
        <v>#NUM!</v>
      </c>
      <c r="AG280" s="90" t="e">
        <f>_xll.qlTenorBasisForwardRate(TenorBasis6M,AD280,_xll.ohTrigger(trigger,$Y$36))</f>
        <v>#NUM!</v>
      </c>
      <c r="AH280" s="90" t="e">
        <f>_xll.qlIndexFixing(TenorBasisIndex6M,$AC280,TRUE,_xll.ohTrigger(trigger,$Y$36))</f>
        <v>#NUM!</v>
      </c>
      <c r="AI280" s="43">
        <f>_xll.qlIndexFixing($Y$6,$AC280,TRUE,trigger)</f>
        <v>4.7405910274446868E-4</v>
      </c>
      <c r="AJ280" s="45" t="e">
        <f t="shared" si="14"/>
        <v>#NUM!</v>
      </c>
    </row>
    <row r="281" spans="28:36" x14ac:dyDescent="0.2">
      <c r="AB281" s="39" t="s">
        <v>87</v>
      </c>
      <c r="AC281" s="40">
        <f>_xll.qlInterestRateIndexFixingDate($Y$21,AD281)</f>
        <v>42671</v>
      </c>
      <c r="AD281" s="40">
        <f>_xll.qlCalendarAdvance(calendar,$AD280,AB281,,,trigger)</f>
        <v>42675</v>
      </c>
      <c r="AE281" s="40">
        <f>_xll.qlInterestRateIndexMaturity($Y$21,AD281,)</f>
        <v>42857</v>
      </c>
      <c r="AF281" s="43" t="e">
        <f>_xll.qlTenorBasisValue(TenorBasis6M,AD281,_xll.ohTrigger(trigger,$Y$36))</f>
        <v>#NUM!</v>
      </c>
      <c r="AG281" s="90" t="e">
        <f>_xll.qlTenorBasisForwardRate(TenorBasis6M,AD281,_xll.ohTrigger(trigger,$Y$36))</f>
        <v>#NUM!</v>
      </c>
      <c r="AH281" s="90" t="e">
        <f>_xll.qlIndexFixing(TenorBasisIndex6M,$AC281,TRUE,_xll.ohTrigger(trigger,$Y$36))</f>
        <v>#NUM!</v>
      </c>
      <c r="AI281" s="43">
        <f>_xll.qlIndexFixing($Y$6,$AC281,TRUE,trigger)</f>
        <v>4.7704532317732463E-4</v>
      </c>
      <c r="AJ281" s="45" t="e">
        <f t="shared" si="14"/>
        <v>#NUM!</v>
      </c>
    </row>
    <row r="282" spans="28:36" x14ac:dyDescent="0.2">
      <c r="AB282" s="39" t="s">
        <v>87</v>
      </c>
      <c r="AC282" s="40">
        <f>_xll.qlInterestRateIndexFixingDate($Y$21,AD282)</f>
        <v>42674</v>
      </c>
      <c r="AD282" s="40">
        <f>_xll.qlCalendarAdvance(calendar,$AD281,AB282,,,trigger)</f>
        <v>42676</v>
      </c>
      <c r="AE282" s="40">
        <f>_xll.qlInterestRateIndexMaturity($Y$21,AD282,)</f>
        <v>42857</v>
      </c>
      <c r="AF282" s="43" t="e">
        <f>_xll.qlTenorBasisValue(TenorBasis6M,AD282,_xll.ohTrigger(trigger,$Y$36))</f>
        <v>#NUM!</v>
      </c>
      <c r="AG282" s="90" t="e">
        <f>_xll.qlTenorBasisForwardRate(TenorBasis6M,AD282,_xll.ohTrigger(trigger,$Y$36))</f>
        <v>#NUM!</v>
      </c>
      <c r="AH282" s="90" t="e">
        <f>_xll.qlIndexFixing(TenorBasisIndex6M,$AC282,TRUE,_xll.ohTrigger(trigger,$Y$36))</f>
        <v>#NUM!</v>
      </c>
      <c r="AI282" s="43">
        <f>_xll.qlIndexFixing($Y$6,$AC282,TRUE,trigger)</f>
        <v>4.8000000000000001E-4</v>
      </c>
      <c r="AJ282" s="45" t="e">
        <f t="shared" si="14"/>
        <v>#NUM!</v>
      </c>
    </row>
    <row r="283" spans="28:36" x14ac:dyDescent="0.2">
      <c r="AB283" s="39" t="s">
        <v>87</v>
      </c>
      <c r="AC283" s="40">
        <f>_xll.qlInterestRateIndexFixingDate($Y$21,AD283)</f>
        <v>42675</v>
      </c>
      <c r="AD283" s="40">
        <f>_xll.qlCalendarAdvance(calendar,$AD282,AB283,,,trigger)</f>
        <v>42677</v>
      </c>
      <c r="AE283" s="40">
        <f>_xll.qlInterestRateIndexMaturity($Y$21,AD283,)</f>
        <v>42858</v>
      </c>
      <c r="AF283" s="43" t="e">
        <f>_xll.qlTenorBasisValue(TenorBasis6M,AD283,_xll.ohTrigger(trigger,$Y$36))</f>
        <v>#NUM!</v>
      </c>
      <c r="AG283" s="90" t="e">
        <f>_xll.qlTenorBasisForwardRate(TenorBasis6M,AD283,_xll.ohTrigger(trigger,$Y$36))</f>
        <v>#NUM!</v>
      </c>
      <c r="AH283" s="90" t="e">
        <f>_xll.qlIndexFixing(TenorBasisIndex6M,$AC283,TRUE,_xll.ohTrigger(trigger,$Y$36))</f>
        <v>#NUM!</v>
      </c>
      <c r="AI283" s="43">
        <f>_xll.qlIndexFixing($Y$6,$AC283,TRUE,trigger)</f>
        <v>4.8292087101600928E-4</v>
      </c>
      <c r="AJ283" s="45" t="e">
        <f t="shared" si="14"/>
        <v>#NUM!</v>
      </c>
    </row>
    <row r="284" spans="28:36" x14ac:dyDescent="0.2">
      <c r="AB284" s="39" t="s">
        <v>87</v>
      </c>
      <c r="AC284" s="40">
        <f>_xll.qlInterestRateIndexFixingDate($Y$21,AD284)</f>
        <v>42676</v>
      </c>
      <c r="AD284" s="40">
        <f>_xll.qlCalendarAdvance(calendar,$AD283,AB284,,,trigger)</f>
        <v>42678</v>
      </c>
      <c r="AE284" s="40">
        <f>_xll.qlInterestRateIndexMaturity($Y$21,AD284,)</f>
        <v>42859</v>
      </c>
      <c r="AF284" s="43" t="e">
        <f>_xll.qlTenorBasisValue(TenorBasis6M,AD284,_xll.ohTrigger(trigger,$Y$36))</f>
        <v>#NUM!</v>
      </c>
      <c r="AG284" s="90" t="e">
        <f>_xll.qlTenorBasisForwardRate(TenorBasis6M,AD284,_xll.ohTrigger(trigger,$Y$36))</f>
        <v>#NUM!</v>
      </c>
      <c r="AH284" s="90" t="e">
        <f>_xll.qlIndexFixing(TenorBasisIndex6M,$AC284,TRUE,_xll.ohTrigger(trigger,$Y$36))</f>
        <v>#NUM!</v>
      </c>
      <c r="AI284" s="43">
        <f>_xll.qlIndexFixing($Y$6,$AC284,TRUE,trigger)</f>
        <v>4.8580880433170211E-4</v>
      </c>
      <c r="AJ284" s="45" t="e">
        <f t="shared" si="14"/>
        <v>#NUM!</v>
      </c>
    </row>
    <row r="285" spans="28:36" x14ac:dyDescent="0.2">
      <c r="AB285" s="39" t="s">
        <v>87</v>
      </c>
      <c r="AC285" s="40">
        <f>_xll.qlInterestRateIndexFixingDate($Y$21,AD285)</f>
        <v>42677</v>
      </c>
      <c r="AD285" s="40">
        <f>_xll.qlCalendarAdvance(calendar,$AD284,AB285,,,trigger)</f>
        <v>42681</v>
      </c>
      <c r="AE285" s="40">
        <f>_xll.qlInterestRateIndexMaturity($Y$21,AD285,)</f>
        <v>42863</v>
      </c>
      <c r="AF285" s="43" t="e">
        <f>_xll.qlTenorBasisValue(TenorBasis6M,AD285,_xll.ohTrigger(trigger,$Y$36))</f>
        <v>#NUM!</v>
      </c>
      <c r="AG285" s="90" t="e">
        <f>_xll.qlTenorBasisForwardRate(TenorBasis6M,AD285,_xll.ohTrigger(trigger,$Y$36))</f>
        <v>#NUM!</v>
      </c>
      <c r="AH285" s="90" t="e">
        <f>_xll.qlIndexFixing(TenorBasisIndex6M,$AC285,TRUE,_xll.ohTrigger(trigger,$Y$36))</f>
        <v>#NUM!</v>
      </c>
      <c r="AI285" s="43">
        <f>_xll.qlIndexFixing($Y$6,$AC285,TRUE,trigger)</f>
        <v>4.9429148489746669E-4</v>
      </c>
      <c r="AJ285" s="45" t="e">
        <f t="shared" si="14"/>
        <v>#NUM!</v>
      </c>
    </row>
    <row r="286" spans="28:36" x14ac:dyDescent="0.2">
      <c r="AB286" s="39" t="s">
        <v>87</v>
      </c>
      <c r="AC286" s="40">
        <f>_xll.qlInterestRateIndexFixingDate($Y$21,AD286)</f>
        <v>42678</v>
      </c>
      <c r="AD286" s="40">
        <f>_xll.qlCalendarAdvance(calendar,$AD285,AB286,,,trigger)</f>
        <v>42682</v>
      </c>
      <c r="AE286" s="40">
        <f>_xll.qlInterestRateIndexMaturity($Y$21,AD286,)</f>
        <v>42863</v>
      </c>
      <c r="AF286" s="43" t="e">
        <f>_xll.qlTenorBasisValue(TenorBasis6M,AD286,_xll.ohTrigger(trigger,$Y$36))</f>
        <v>#NUM!</v>
      </c>
      <c r="AG286" s="90" t="e">
        <f>_xll.qlTenorBasisForwardRate(TenorBasis6M,AD286,_xll.ohTrigger(trigger,$Y$36))</f>
        <v>#NUM!</v>
      </c>
      <c r="AH286" s="90" t="e">
        <f>_xll.qlIndexFixing(TenorBasisIndex6M,$AC286,TRUE,_xll.ohTrigger(trigger,$Y$36))</f>
        <v>#NUM!</v>
      </c>
      <c r="AI286" s="43">
        <f>_xll.qlIndexFixing($Y$6,$AC286,TRUE,trigger)</f>
        <v>4.9706417423247857E-4</v>
      </c>
      <c r="AJ286" s="45" t="e">
        <f t="shared" si="14"/>
        <v>#NUM!</v>
      </c>
    </row>
    <row r="287" spans="28:36" x14ac:dyDescent="0.2">
      <c r="AB287" s="39" t="s">
        <v>87</v>
      </c>
      <c r="AC287" s="40">
        <f>_xll.qlInterestRateIndexFixingDate($Y$21,AD287)</f>
        <v>42681</v>
      </c>
      <c r="AD287" s="40">
        <f>_xll.qlCalendarAdvance(calendar,$AD286,AB287,,,trigger)</f>
        <v>42683</v>
      </c>
      <c r="AE287" s="40">
        <f>_xll.qlInterestRateIndexMaturity($Y$21,AD287,)</f>
        <v>42864</v>
      </c>
      <c r="AF287" s="43" t="e">
        <f>_xll.qlTenorBasisValue(TenorBasis6M,AD287,_xll.ohTrigger(trigger,$Y$36))</f>
        <v>#NUM!</v>
      </c>
      <c r="AG287" s="90" t="e">
        <f>_xll.qlTenorBasisForwardRate(TenorBasis6M,AD287,_xll.ohTrigger(trigger,$Y$36))</f>
        <v>#NUM!</v>
      </c>
      <c r="AH287" s="90" t="e">
        <f>_xll.qlIndexFixing(TenorBasisIndex6M,$AC287,TRUE,_xll.ohTrigger(trigger,$Y$36))</f>
        <v>#NUM!</v>
      </c>
      <c r="AI287" s="43">
        <f>_xll.qlIndexFixing($Y$6,$AC287,TRUE,trigger)</f>
        <v>4.9981217927746622E-4</v>
      </c>
      <c r="AJ287" s="45" t="e">
        <f t="shared" si="14"/>
        <v>#NUM!</v>
      </c>
    </row>
    <row r="288" spans="28:36" x14ac:dyDescent="0.2">
      <c r="AB288" s="39" t="s">
        <v>87</v>
      </c>
      <c r="AC288" s="40">
        <f>_xll.qlInterestRateIndexFixingDate($Y$21,AD288)</f>
        <v>42682</v>
      </c>
      <c r="AD288" s="40">
        <f>_xll.qlCalendarAdvance(calendar,$AD287,AB288,,,trigger)</f>
        <v>42684</v>
      </c>
      <c r="AE288" s="40">
        <f>_xll.qlInterestRateIndexMaturity($Y$21,AD288,)</f>
        <v>42865</v>
      </c>
      <c r="AF288" s="43" t="e">
        <f>_xll.qlTenorBasisValue(TenorBasis6M,AD288,_xll.ohTrigger(trigger,$Y$36))</f>
        <v>#NUM!</v>
      </c>
      <c r="AG288" s="90" t="e">
        <f>_xll.qlTenorBasisForwardRate(TenorBasis6M,AD288,_xll.ohTrigger(trigger,$Y$36))</f>
        <v>#NUM!</v>
      </c>
      <c r="AH288" s="90" t="e">
        <f>_xll.qlIndexFixing(TenorBasisIndex6M,$AC288,TRUE,_xll.ohTrigger(trigger,$Y$36))</f>
        <v>#NUM!</v>
      </c>
      <c r="AI288" s="43">
        <f>_xll.qlIndexFixing($Y$6,$AC288,TRUE,trigger)</f>
        <v>5.0253715071448826E-4</v>
      </c>
      <c r="AJ288" s="45" t="e">
        <f t="shared" si="14"/>
        <v>#NUM!</v>
      </c>
    </row>
    <row r="289" spans="28:36" x14ac:dyDescent="0.2">
      <c r="AB289" s="39" t="s">
        <v>87</v>
      </c>
      <c r="AC289" s="40">
        <f>_xll.qlInterestRateIndexFixingDate($Y$21,AD289)</f>
        <v>42683</v>
      </c>
      <c r="AD289" s="40">
        <f>_xll.qlCalendarAdvance(calendar,$AD288,AB289,,,trigger)</f>
        <v>42685</v>
      </c>
      <c r="AE289" s="40">
        <f>_xll.qlInterestRateIndexMaturity($Y$21,AD289,)</f>
        <v>42866</v>
      </c>
      <c r="AF289" s="43" t="e">
        <f>_xll.qlTenorBasisValue(TenorBasis6M,AD289,_xll.ohTrigger(trigger,$Y$36))</f>
        <v>#NUM!</v>
      </c>
      <c r="AG289" s="90" t="e">
        <f>_xll.qlTenorBasisForwardRate(TenorBasis6M,AD289,_xll.ohTrigger(trigger,$Y$36))</f>
        <v>#NUM!</v>
      </c>
      <c r="AH289" s="90" t="e">
        <f>_xll.qlIndexFixing(TenorBasisIndex6M,$AC289,TRUE,_xll.ohTrigger(trigger,$Y$36))</f>
        <v>#NUM!</v>
      </c>
      <c r="AI289" s="43">
        <f>_xll.qlIndexFixing($Y$6,$AC289,TRUE,trigger)</f>
        <v>5.0524073922560316E-4</v>
      </c>
      <c r="AJ289" s="45" t="e">
        <f t="shared" si="14"/>
        <v>#NUM!</v>
      </c>
    </row>
    <row r="290" spans="28:36" x14ac:dyDescent="0.2">
      <c r="AB290" s="39" t="s">
        <v>87</v>
      </c>
      <c r="AC290" s="40">
        <f>_xll.qlInterestRateIndexFixingDate($Y$21,AD290)</f>
        <v>42684</v>
      </c>
      <c r="AD290" s="40">
        <f>_xll.qlCalendarAdvance(calendar,$AD289,AB290,,,trigger)</f>
        <v>42688</v>
      </c>
      <c r="AE290" s="40">
        <f>_xll.qlInterestRateIndexMaturity($Y$21,AD290,)</f>
        <v>42870</v>
      </c>
      <c r="AF290" s="43" t="e">
        <f>_xll.qlTenorBasisValue(TenorBasis6M,AD290,_xll.ohTrigger(trigger,$Y$36))</f>
        <v>#NUM!</v>
      </c>
      <c r="AG290" s="90" t="e">
        <f>_xll.qlTenorBasisForwardRate(TenorBasis6M,AD290,_xll.ohTrigger(trigger,$Y$36))</f>
        <v>#NUM!</v>
      </c>
      <c r="AH290" s="90" t="e">
        <f>_xll.qlIndexFixing(TenorBasisIndex6M,$AC290,TRUE,_xll.ohTrigger(trigger,$Y$36))</f>
        <v>#NUM!</v>
      </c>
      <c r="AI290" s="43">
        <f>_xll.qlIndexFixing($Y$6,$AC290,TRUE,trigger)</f>
        <v>5.132397140240895E-4</v>
      </c>
      <c r="AJ290" s="45" t="e">
        <f t="shared" si="14"/>
        <v>#NUM!</v>
      </c>
    </row>
    <row r="291" spans="28:36" x14ac:dyDescent="0.2">
      <c r="AB291" s="39" t="s">
        <v>87</v>
      </c>
      <c r="AC291" s="40">
        <f>_xll.qlInterestRateIndexFixingDate($Y$21,AD291)</f>
        <v>42685</v>
      </c>
      <c r="AD291" s="40">
        <f>_xll.qlCalendarAdvance(calendar,$AD290,AB291,,,trigger)</f>
        <v>42689</v>
      </c>
      <c r="AE291" s="40">
        <f>_xll.qlInterestRateIndexMaturity($Y$21,AD291,)</f>
        <v>42870</v>
      </c>
      <c r="AF291" s="43" t="e">
        <f>_xll.qlTenorBasisValue(TenorBasis6M,AD291,_xll.ohTrigger(trigger,$Y$36))</f>
        <v>#NUM!</v>
      </c>
      <c r="AG291" s="90" t="e">
        <f>_xll.qlTenorBasisForwardRate(TenorBasis6M,AD291,_xll.ohTrigger(trigger,$Y$36))</f>
        <v>#NUM!</v>
      </c>
      <c r="AH291" s="90" t="e">
        <f>_xll.qlIndexFixing(TenorBasisIndex6M,$AC291,TRUE,_xll.ohTrigger(trigger,$Y$36))</f>
        <v>#NUM!</v>
      </c>
      <c r="AI291" s="43">
        <f>_xll.qlIndexFixing($Y$6,$AC291,TRUE,trigger)</f>
        <v>5.1587427765216031E-4</v>
      </c>
      <c r="AJ291" s="45" t="e">
        <f t="shared" si="14"/>
        <v>#NUM!</v>
      </c>
    </row>
    <row r="292" spans="28:36" x14ac:dyDescent="0.2">
      <c r="AB292" s="39" t="s">
        <v>87</v>
      </c>
      <c r="AC292" s="40">
        <f>_xll.qlInterestRateIndexFixingDate($Y$21,AD292)</f>
        <v>42688</v>
      </c>
      <c r="AD292" s="40">
        <f>_xll.qlCalendarAdvance(calendar,$AD291,AB292,,,trigger)</f>
        <v>42690</v>
      </c>
      <c r="AE292" s="40">
        <f>_xll.qlInterestRateIndexMaturity($Y$21,AD292,)</f>
        <v>42871</v>
      </c>
      <c r="AF292" s="43" t="e">
        <f>_xll.qlTenorBasisValue(TenorBasis6M,AD292,_xll.ohTrigger(trigger,$Y$36))</f>
        <v>#NUM!</v>
      </c>
      <c r="AG292" s="90" t="e">
        <f>_xll.qlTenorBasisForwardRate(TenorBasis6M,AD292,_xll.ohTrigger(trigger,$Y$36))</f>
        <v>#NUM!</v>
      </c>
      <c r="AH292" s="90" t="e">
        <f>_xll.qlIndexFixing(TenorBasisIndex6M,$AC292,TRUE,_xll.ohTrigger(trigger,$Y$36))</f>
        <v>#NUM!</v>
      </c>
      <c r="AI292" s="43">
        <f>_xll.qlIndexFixing($Y$6,$AC292,TRUE,trigger)</f>
        <v>5.1849571176461632E-4</v>
      </c>
      <c r="AJ292" s="45" t="e">
        <f t="shared" si="14"/>
        <v>#NUM!</v>
      </c>
    </row>
    <row r="293" spans="28:36" x14ac:dyDescent="0.2">
      <c r="AB293" s="39" t="s">
        <v>87</v>
      </c>
      <c r="AC293" s="40">
        <f>_xll.qlInterestRateIndexFixingDate($Y$21,AD293)</f>
        <v>42689</v>
      </c>
      <c r="AD293" s="40">
        <f>_xll.qlCalendarAdvance(calendar,$AD292,AB293,,,trigger)</f>
        <v>42691</v>
      </c>
      <c r="AE293" s="40">
        <f>_xll.qlInterestRateIndexMaturity($Y$21,AD293,)</f>
        <v>42872</v>
      </c>
      <c r="AF293" s="43" t="e">
        <f>_xll.qlTenorBasisValue(TenorBasis6M,AD293,_xll.ohTrigger(trigger,$Y$36))</f>
        <v>#NUM!</v>
      </c>
      <c r="AG293" s="90" t="e">
        <f>_xll.qlTenorBasisForwardRate(TenorBasis6M,AD293,_xll.ohTrigger(trigger,$Y$36))</f>
        <v>#NUM!</v>
      </c>
      <c r="AH293" s="90" t="e">
        <f>_xll.qlIndexFixing(TenorBasisIndex6M,$AC293,TRUE,_xll.ohTrigger(trigger,$Y$36))</f>
        <v>#NUM!</v>
      </c>
      <c r="AI293" s="43">
        <f>_xll.qlIndexFixing($Y$6,$AC293,TRUE,trigger)</f>
        <v>5.2110566704351591E-4</v>
      </c>
      <c r="AJ293" s="45" t="e">
        <f t="shared" si="14"/>
        <v>#NUM!</v>
      </c>
    </row>
    <row r="294" spans="28:36" x14ac:dyDescent="0.2">
      <c r="AB294" s="39" t="s">
        <v>87</v>
      </c>
      <c r="AC294" s="40">
        <f>_xll.qlInterestRateIndexFixingDate($Y$21,AD294)</f>
        <v>42690</v>
      </c>
      <c r="AD294" s="40">
        <f>_xll.qlCalendarAdvance(calendar,$AD293,AB294,,,trigger)</f>
        <v>42692</v>
      </c>
      <c r="AE294" s="40">
        <f>_xll.qlInterestRateIndexMaturity($Y$21,AD294,)</f>
        <v>42873</v>
      </c>
      <c r="AF294" s="43" t="e">
        <f>_xll.qlTenorBasisValue(TenorBasis6M,AD294,_xll.ohTrigger(trigger,$Y$36))</f>
        <v>#NUM!</v>
      </c>
      <c r="AG294" s="90" t="e">
        <f>_xll.qlTenorBasisForwardRate(TenorBasis6M,AD294,_xll.ohTrigger(trigger,$Y$36))</f>
        <v>#NUM!</v>
      </c>
      <c r="AH294" s="90" t="e">
        <f>_xll.qlIndexFixing(TenorBasisIndex6M,$AC294,TRUE,_xll.ohTrigger(trigger,$Y$36))</f>
        <v>#NUM!</v>
      </c>
      <c r="AI294" s="43">
        <f>_xll.qlIndexFixing($Y$6,$AC294,TRUE,trigger)</f>
        <v>5.2370579417091757E-4</v>
      </c>
      <c r="AJ294" s="45" t="e">
        <f t="shared" si="14"/>
        <v>#NUM!</v>
      </c>
    </row>
    <row r="295" spans="28:36" x14ac:dyDescent="0.2">
      <c r="AB295" s="39" t="s">
        <v>87</v>
      </c>
      <c r="AC295" s="40">
        <f>_xll.qlInterestRateIndexFixingDate($Y$21,AD295)</f>
        <v>42691</v>
      </c>
      <c r="AD295" s="40">
        <f>_xll.qlCalendarAdvance(calendar,$AD294,AB295,,,trigger)</f>
        <v>42695</v>
      </c>
      <c r="AE295" s="40">
        <f>_xll.qlInterestRateIndexMaturity($Y$21,AD295,)</f>
        <v>42877</v>
      </c>
      <c r="AF295" s="43" t="e">
        <f>_xll.qlTenorBasisValue(TenorBasis6M,AD295,_xll.ohTrigger(trigger,$Y$36))</f>
        <v>#NUM!</v>
      </c>
      <c r="AG295" s="90" t="e">
        <f>_xll.qlTenorBasisForwardRate(TenorBasis6M,AD295,_xll.ohTrigger(trigger,$Y$36))</f>
        <v>#NUM!</v>
      </c>
      <c r="AH295" s="90" t="e">
        <f>_xll.qlIndexFixing(TenorBasisIndex6M,$AC295,TRUE,_xll.ohTrigger(trigger,$Y$36))</f>
        <v>#NUM!</v>
      </c>
      <c r="AI295" s="43">
        <f>_xll.qlIndexFixing($Y$6,$AC295,TRUE,trigger)</f>
        <v>5.3146371346472006E-4</v>
      </c>
      <c r="AJ295" s="45" t="e">
        <f t="shared" si="14"/>
        <v>#NUM!</v>
      </c>
    </row>
    <row r="296" spans="28:36" x14ac:dyDescent="0.2">
      <c r="AB296" s="39" t="s">
        <v>87</v>
      </c>
      <c r="AC296" s="40">
        <f>_xll.qlInterestRateIndexFixingDate($Y$21,AD296)</f>
        <v>42692</v>
      </c>
      <c r="AD296" s="40">
        <f>_xll.qlCalendarAdvance(calendar,$AD295,AB296,,,trigger)</f>
        <v>42696</v>
      </c>
      <c r="AE296" s="40">
        <f>_xll.qlInterestRateIndexMaturity($Y$21,AD296,)</f>
        <v>42877</v>
      </c>
      <c r="AF296" s="43" t="e">
        <f>_xll.qlTenorBasisValue(TenorBasis6M,AD296,_xll.ohTrigger(trigger,$Y$36))</f>
        <v>#NUM!</v>
      </c>
      <c r="AG296" s="90" t="e">
        <f>_xll.qlTenorBasisForwardRate(TenorBasis6M,AD296,_xll.ohTrigger(trigger,$Y$36))</f>
        <v>#NUM!</v>
      </c>
      <c r="AH296" s="90" t="e">
        <f>_xll.qlIndexFixing(TenorBasisIndex6M,$AC296,TRUE,_xll.ohTrigger(trigger,$Y$36))</f>
        <v>#NUM!</v>
      </c>
      <c r="AI296" s="43">
        <f>_xll.qlIndexFixing($Y$6,$AC296,TRUE,trigger)</f>
        <v>5.3404103480671466E-4</v>
      </c>
      <c r="AJ296" s="45" t="e">
        <f t="shared" si="14"/>
        <v>#NUM!</v>
      </c>
    </row>
    <row r="297" spans="28:36" x14ac:dyDescent="0.2">
      <c r="AB297" s="39" t="s">
        <v>87</v>
      </c>
      <c r="AC297" s="40">
        <f>_xll.qlInterestRateIndexFixingDate($Y$21,AD297)</f>
        <v>42695</v>
      </c>
      <c r="AD297" s="40">
        <f>_xll.qlCalendarAdvance(calendar,$AD296,AB297,,,trigger)</f>
        <v>42697</v>
      </c>
      <c r="AE297" s="40">
        <f>_xll.qlInterestRateIndexMaturity($Y$21,AD297,)</f>
        <v>42878</v>
      </c>
      <c r="AF297" s="43" t="e">
        <f>_xll.qlTenorBasisValue(TenorBasis6M,AD297,_xll.ohTrigger(trigger,$Y$36))</f>
        <v>#NUM!</v>
      </c>
      <c r="AG297" s="90" t="e">
        <f>_xll.qlTenorBasisForwardRate(TenorBasis6M,AD297,_xll.ohTrigger(trigger,$Y$36))</f>
        <v>#NUM!</v>
      </c>
      <c r="AH297" s="90" t="e">
        <f>_xll.qlIndexFixing(TenorBasisIndex6M,$AC297,TRUE,_xll.ohTrigger(trigger,$Y$36))</f>
        <v>#NUM!</v>
      </c>
      <c r="AI297" s="43">
        <f>_xll.qlIndexFixing($Y$6,$AC297,TRUE,trigger)</f>
        <v>5.3661678140750377E-4</v>
      </c>
      <c r="AJ297" s="45" t="e">
        <f t="shared" si="14"/>
        <v>#NUM!</v>
      </c>
    </row>
    <row r="298" spans="28:36" x14ac:dyDescent="0.2">
      <c r="AB298" s="39" t="s">
        <v>87</v>
      </c>
      <c r="AC298" s="40">
        <f>_xll.qlInterestRateIndexFixingDate($Y$21,AD298)</f>
        <v>42696</v>
      </c>
      <c r="AD298" s="40">
        <f>_xll.qlCalendarAdvance(calendar,$AD297,AB298,,,trigger)</f>
        <v>42698</v>
      </c>
      <c r="AE298" s="40">
        <f>_xll.qlInterestRateIndexMaturity($Y$21,AD298,)</f>
        <v>42879</v>
      </c>
      <c r="AF298" s="43" t="e">
        <f>_xll.qlTenorBasisValue(TenorBasis6M,AD298,_xll.ohTrigger(trigger,$Y$36))</f>
        <v>#NUM!</v>
      </c>
      <c r="AG298" s="90" t="e">
        <f>_xll.qlTenorBasisForwardRate(TenorBasis6M,AD298,_xll.ohTrigger(trigger,$Y$36))</f>
        <v>#NUM!</v>
      </c>
      <c r="AH298" s="90" t="e">
        <f>_xll.qlIndexFixing(TenorBasisIndex6M,$AC298,TRUE,_xll.ohTrigger(trigger,$Y$36))</f>
        <v>#NUM!</v>
      </c>
      <c r="AI298" s="43">
        <f>_xll.qlIndexFixing($Y$6,$AC298,TRUE,trigger)</f>
        <v>5.3919260394914566E-4</v>
      </c>
      <c r="AJ298" s="45" t="e">
        <f t="shared" si="14"/>
        <v>#NUM!</v>
      </c>
    </row>
    <row r="299" spans="28:36" x14ac:dyDescent="0.2">
      <c r="AB299" s="39" t="s">
        <v>87</v>
      </c>
      <c r="AC299" s="40">
        <f>_xll.qlInterestRateIndexFixingDate($Y$21,AD299)</f>
        <v>42697</v>
      </c>
      <c r="AD299" s="40">
        <f>_xll.qlCalendarAdvance(calendar,$AD298,AB299,,,trigger)</f>
        <v>42699</v>
      </c>
      <c r="AE299" s="40">
        <f>_xll.qlInterestRateIndexMaturity($Y$21,AD299,)</f>
        <v>42880</v>
      </c>
      <c r="AF299" s="43" t="e">
        <f>_xll.qlTenorBasisValue(TenorBasis6M,AD299,_xll.ohTrigger(trigger,$Y$36))</f>
        <v>#NUM!</v>
      </c>
      <c r="AG299" s="90" t="e">
        <f>_xll.qlTenorBasisForwardRate(TenorBasis6M,AD299,_xll.ohTrigger(trigger,$Y$36))</f>
        <v>#NUM!</v>
      </c>
      <c r="AH299" s="90" t="e">
        <f>_xll.qlIndexFixing(TenorBasisIndex6M,$AC299,TRUE,_xll.ohTrigger(trigger,$Y$36))</f>
        <v>#NUM!</v>
      </c>
      <c r="AI299" s="43">
        <f>_xll.qlIndexFixing($Y$6,$AC299,TRUE,trigger)</f>
        <v>5.4177015311369892E-4</v>
      </c>
      <c r="AJ299" s="45" t="e">
        <f t="shared" si="14"/>
        <v>#NUM!</v>
      </c>
    </row>
    <row r="300" spans="28:36" x14ac:dyDescent="0.2">
      <c r="AB300" s="39" t="s">
        <v>87</v>
      </c>
      <c r="AC300" s="40">
        <f>_xll.qlInterestRateIndexFixingDate($Y$21,AD300)</f>
        <v>42698</v>
      </c>
      <c r="AD300" s="40">
        <f>_xll.qlCalendarAdvance(calendar,$AD299,AB300,,,trigger)</f>
        <v>42702</v>
      </c>
      <c r="AE300" s="40">
        <f>_xll.qlInterestRateIndexMaturity($Y$21,AD300,)</f>
        <v>42884</v>
      </c>
      <c r="AF300" s="43" t="e">
        <f>_xll.qlTenorBasisValue(TenorBasis6M,AD300,_xll.ohTrigger(trigger,$Y$36))</f>
        <v>#NUM!</v>
      </c>
      <c r="AG300" s="90" t="e">
        <f>_xll.qlTenorBasisForwardRate(TenorBasis6M,AD300,_xll.ohTrigger(trigger,$Y$36))</f>
        <v>#NUM!</v>
      </c>
      <c r="AH300" s="90" t="e">
        <f>_xll.qlIndexFixing(TenorBasisIndex6M,$AC300,TRUE,_xll.ohTrigger(trigger,$Y$36))</f>
        <v>#NUM!</v>
      </c>
      <c r="AI300" s="43">
        <f>_xll.qlIndexFixing($Y$6,$AC300,TRUE,trigger)</f>
        <v>5.4952966716541134E-4</v>
      </c>
      <c r="AJ300" s="45" t="e">
        <f t="shared" si="14"/>
        <v>#NUM!</v>
      </c>
    </row>
    <row r="301" spans="28:36" x14ac:dyDescent="0.2">
      <c r="AB301" s="39" t="s">
        <v>87</v>
      </c>
      <c r="AC301" s="40">
        <f>_xll.qlInterestRateIndexFixingDate($Y$21,AD301)</f>
        <v>42699</v>
      </c>
      <c r="AD301" s="40">
        <f>_xll.qlCalendarAdvance(calendar,$AD300,AB301,,,trigger)</f>
        <v>42703</v>
      </c>
      <c r="AE301" s="40">
        <f>_xll.qlInterestRateIndexMaturity($Y$21,AD301,)</f>
        <v>42884</v>
      </c>
      <c r="AF301" s="43" t="e">
        <f>_xll.qlTenorBasisValue(TenorBasis6M,AD301,_xll.ohTrigger(trigger,$Y$36))</f>
        <v>#NUM!</v>
      </c>
      <c r="AG301" s="90" t="e">
        <f>_xll.qlTenorBasisForwardRate(TenorBasis6M,AD301,_xll.ohTrigger(trigger,$Y$36))</f>
        <v>#NUM!</v>
      </c>
      <c r="AH301" s="90" t="e">
        <f>_xll.qlIndexFixing(TenorBasisIndex6M,$AC301,TRUE,_xll.ohTrigger(trigger,$Y$36))</f>
        <v>#NUM!</v>
      </c>
      <c r="AI301" s="43">
        <f>_xll.qlIndexFixing($Y$6,$AC301,TRUE,trigger)</f>
        <v>5.5213062964219457E-4</v>
      </c>
      <c r="AJ301" s="45" t="e">
        <f t="shared" si="14"/>
        <v>#NUM!</v>
      </c>
    </row>
    <row r="302" spans="28:36" x14ac:dyDescent="0.2">
      <c r="AB302" s="39" t="s">
        <v>87</v>
      </c>
      <c r="AC302" s="40">
        <f>_xll.qlInterestRateIndexFixingDate($Y$21,AD302)</f>
        <v>42702</v>
      </c>
      <c r="AD302" s="40">
        <f>_xll.qlCalendarAdvance(calendar,$AD301,AB302,,,trigger)</f>
        <v>42704</v>
      </c>
      <c r="AE302" s="40">
        <f>_xll.qlInterestRateIndexMaturity($Y$21,AD302,)</f>
        <v>42886</v>
      </c>
      <c r="AF302" s="43" t="e">
        <f>_xll.qlTenorBasisValue(TenorBasis6M,AD302,_xll.ohTrigger(trigger,$Y$36))</f>
        <v>#NUM!</v>
      </c>
      <c r="AG302" s="90" t="e">
        <f>_xll.qlTenorBasisForwardRate(TenorBasis6M,AD302,_xll.ohTrigger(trigger,$Y$36))</f>
        <v>#NUM!</v>
      </c>
      <c r="AH302" s="90" t="e">
        <f>_xll.qlIndexFixing(TenorBasisIndex6M,$AC302,TRUE,_xll.ohTrigger(trigger,$Y$36))</f>
        <v>#NUM!</v>
      </c>
      <c r="AI302" s="43">
        <f>_xll.qlIndexFixing($Y$6,$AC302,TRUE,trigger)</f>
        <v>5.5474157215218141E-4</v>
      </c>
      <c r="AJ302" s="45" t="e">
        <f t="shared" si="14"/>
        <v>#NUM!</v>
      </c>
    </row>
    <row r="303" spans="28:36" x14ac:dyDescent="0.2">
      <c r="AB303" s="39" t="s">
        <v>87</v>
      </c>
      <c r="AC303" s="40">
        <f>_xll.qlInterestRateIndexFixingDate($Y$21,AD303)</f>
        <v>42703</v>
      </c>
      <c r="AD303" s="40">
        <f>_xll.qlCalendarAdvance(calendar,$AD302,AB303,,,trigger)</f>
        <v>42705</v>
      </c>
      <c r="AE303" s="40">
        <f>_xll.qlInterestRateIndexMaturity($Y$21,AD303,)</f>
        <v>42887</v>
      </c>
      <c r="AF303" s="43" t="e">
        <f>_xll.qlTenorBasisValue(TenorBasis6M,AD303,_xll.ohTrigger(trigger,$Y$36))</f>
        <v>#NUM!</v>
      </c>
      <c r="AG303" s="90" t="e">
        <f>_xll.qlTenorBasisForwardRate(TenorBasis6M,AD303,_xll.ohTrigger(trigger,$Y$36))</f>
        <v>#NUM!</v>
      </c>
      <c r="AH303" s="90" t="e">
        <f>_xll.qlIndexFixing(TenorBasisIndex6M,$AC303,TRUE,_xll.ohTrigger(trigger,$Y$36))</f>
        <v>#NUM!</v>
      </c>
      <c r="AI303" s="43">
        <f>_xll.qlIndexFixing($Y$6,$AC303,TRUE,trigger)</f>
        <v>5.5736414537743044E-4</v>
      </c>
      <c r="AJ303" s="45" t="e">
        <f t="shared" si="14"/>
        <v>#NUM!</v>
      </c>
    </row>
    <row r="304" spans="28:36" x14ac:dyDescent="0.2">
      <c r="AB304" s="39" t="s">
        <v>87</v>
      </c>
      <c r="AC304" s="40">
        <f>_xll.qlInterestRateIndexFixingDate($Y$21,AD304)</f>
        <v>42704</v>
      </c>
      <c r="AD304" s="40">
        <f>_xll.qlCalendarAdvance(calendar,$AD303,AB304,,,trigger)</f>
        <v>42706</v>
      </c>
      <c r="AE304" s="40">
        <f>_xll.qlInterestRateIndexMaturity($Y$21,AD304,)</f>
        <v>42888</v>
      </c>
      <c r="AF304" s="43" t="e">
        <f>_xll.qlTenorBasisValue(TenorBasis6M,AD304,_xll.ohTrigger(trigger,$Y$36))</f>
        <v>#NUM!</v>
      </c>
      <c r="AG304" s="90" t="e">
        <f>_xll.qlTenorBasisForwardRate(TenorBasis6M,AD304,_xll.ohTrigger(trigger,$Y$36))</f>
        <v>#NUM!</v>
      </c>
      <c r="AH304" s="90" t="e">
        <f>_xll.qlIndexFixing(TenorBasisIndex6M,$AC304,TRUE,_xll.ohTrigger(trigger,$Y$36))</f>
        <v>#NUM!</v>
      </c>
      <c r="AI304" s="43">
        <f>_xll.qlIndexFixing($Y$6,$AC304,TRUE,trigger)</f>
        <v>5.5999999999999995E-4</v>
      </c>
      <c r="AJ304" s="45" t="e">
        <f t="shared" si="14"/>
        <v>#NUM!</v>
      </c>
    </row>
    <row r="305" spans="28:36" x14ac:dyDescent="0.2">
      <c r="AB305" s="39" t="s">
        <v>87</v>
      </c>
      <c r="AC305" s="40">
        <f>_xll.qlInterestRateIndexFixingDate($Y$21,AD305)</f>
        <v>42705</v>
      </c>
      <c r="AD305" s="40">
        <f>_xll.qlCalendarAdvance(calendar,$AD304,AB305,,,trigger)</f>
        <v>42709</v>
      </c>
      <c r="AE305" s="40">
        <f>_xll.qlInterestRateIndexMaturity($Y$21,AD305,)</f>
        <v>42891</v>
      </c>
      <c r="AF305" s="43" t="e">
        <f>_xll.qlTenorBasisValue(TenorBasis6M,AD305,_xll.ohTrigger(trigger,$Y$36))</f>
        <v>#NUM!</v>
      </c>
      <c r="AG305" s="90" t="e">
        <f>_xll.qlTenorBasisForwardRate(TenorBasis6M,AD305,_xll.ohTrigger(trigger,$Y$36))</f>
        <v>#NUM!</v>
      </c>
      <c r="AH305" s="90" t="e">
        <f>_xll.qlIndexFixing(TenorBasisIndex6M,$AC305,TRUE,_xll.ohTrigger(trigger,$Y$36))</f>
        <v>#NUM!</v>
      </c>
      <c r="AI305" s="43">
        <f>_xll.qlIndexFixing($Y$6,$AC305,TRUE,trigger)</f>
        <v>5.6800620141831445E-4</v>
      </c>
      <c r="AJ305" s="45" t="e">
        <f t="shared" si="14"/>
        <v>#NUM!</v>
      </c>
    </row>
    <row r="306" spans="28:36" x14ac:dyDescent="0.2">
      <c r="AB306" s="39" t="s">
        <v>87</v>
      </c>
      <c r="AC306" s="40">
        <f>_xll.qlInterestRateIndexFixingDate($Y$21,AD306)</f>
        <v>42706</v>
      </c>
      <c r="AD306" s="40">
        <f>_xll.qlCalendarAdvance(calendar,$AD305,AB306,,,trigger)</f>
        <v>42710</v>
      </c>
      <c r="AE306" s="40">
        <f>_xll.qlInterestRateIndexMaturity($Y$21,AD306,)</f>
        <v>42892</v>
      </c>
      <c r="AF306" s="43" t="e">
        <f>_xll.qlTenorBasisValue(TenorBasis6M,AD306,_xll.ohTrigger(trigger,$Y$36))</f>
        <v>#NUM!</v>
      </c>
      <c r="AG306" s="90" t="e">
        <f>_xll.qlTenorBasisForwardRate(TenorBasis6M,AD306,_xll.ohTrigger(trigger,$Y$36))</f>
        <v>#NUM!</v>
      </c>
      <c r="AH306" s="90" t="e">
        <f>_xll.qlIndexFixing(TenorBasisIndex6M,$AC306,TRUE,_xll.ohTrigger(trigger,$Y$36))</f>
        <v>#NUM!</v>
      </c>
      <c r="AI306" s="43">
        <f>_xll.qlIndexFixing($Y$6,$AC306,TRUE,trigger)</f>
        <v>5.7071503536947738E-4</v>
      </c>
      <c r="AJ306" s="45" t="e">
        <f t="shared" si="14"/>
        <v>#NUM!</v>
      </c>
    </row>
    <row r="307" spans="28:36" x14ac:dyDescent="0.2">
      <c r="AB307" s="39" t="s">
        <v>87</v>
      </c>
      <c r="AC307" s="40">
        <f>_xll.qlInterestRateIndexFixingDate($Y$21,AD307)</f>
        <v>42709</v>
      </c>
      <c r="AD307" s="40">
        <f>_xll.qlCalendarAdvance(calendar,$AD306,AB307,,,trigger)</f>
        <v>42711</v>
      </c>
      <c r="AE307" s="40">
        <f>_xll.qlInterestRateIndexMaturity($Y$21,AD307,)</f>
        <v>42893</v>
      </c>
      <c r="AF307" s="43" t="e">
        <f>_xll.qlTenorBasisValue(TenorBasis6M,AD307,_xll.ohTrigger(trigger,$Y$36))</f>
        <v>#NUM!</v>
      </c>
      <c r="AG307" s="90" t="e">
        <f>_xll.qlTenorBasisForwardRate(TenorBasis6M,AD307,_xll.ohTrigger(trigger,$Y$36))</f>
        <v>#NUM!</v>
      </c>
      <c r="AH307" s="90" t="e">
        <f>_xll.qlIndexFixing(TenorBasisIndex6M,$AC307,TRUE,_xll.ohTrigger(trigger,$Y$36))</f>
        <v>#NUM!</v>
      </c>
      <c r="AI307" s="43">
        <f>_xll.qlIndexFixing($Y$6,$AC307,TRUE,trigger)</f>
        <v>5.7344757510256229E-4</v>
      </c>
      <c r="AJ307" s="45" t="e">
        <f t="shared" si="14"/>
        <v>#NUM!</v>
      </c>
    </row>
    <row r="308" spans="28:36" x14ac:dyDescent="0.2">
      <c r="AB308" s="39" t="s">
        <v>87</v>
      </c>
      <c r="AC308" s="40">
        <f>_xll.qlInterestRateIndexFixingDate($Y$21,AD308)</f>
        <v>42710</v>
      </c>
      <c r="AD308" s="40">
        <f>_xll.qlCalendarAdvance(calendar,$AD307,AB308,,,trigger)</f>
        <v>42712</v>
      </c>
      <c r="AE308" s="40">
        <f>_xll.qlInterestRateIndexMaturity($Y$21,AD308,)</f>
        <v>42894</v>
      </c>
      <c r="AF308" s="43" t="e">
        <f>_xll.qlTenorBasisValue(TenorBasis6M,AD308,_xll.ohTrigger(trigger,$Y$36))</f>
        <v>#NUM!</v>
      </c>
      <c r="AG308" s="90" t="e">
        <f>_xll.qlTenorBasisForwardRate(TenorBasis6M,AD308,_xll.ohTrigger(trigger,$Y$36))</f>
        <v>#NUM!</v>
      </c>
      <c r="AH308" s="90" t="e">
        <f>_xll.qlIndexFixing(TenorBasisIndex6M,$AC308,TRUE,_xll.ohTrigger(trigger,$Y$36))</f>
        <v>#NUM!</v>
      </c>
      <c r="AI308" s="43">
        <f>_xll.qlIndexFixing($Y$6,$AC308,TRUE,trigger)</f>
        <v>5.7620601404320486E-4</v>
      </c>
      <c r="AJ308" s="45" t="e">
        <f t="shared" si="14"/>
        <v>#NUM!</v>
      </c>
    </row>
    <row r="309" spans="28:36" x14ac:dyDescent="0.2">
      <c r="AB309" s="39" t="s">
        <v>87</v>
      </c>
      <c r="AC309" s="40">
        <f>_xll.qlInterestRateIndexFixingDate($Y$21,AD309)</f>
        <v>42711</v>
      </c>
      <c r="AD309" s="40">
        <f>_xll.qlCalendarAdvance(calendar,$AD308,AB309,,,trigger)</f>
        <v>42713</v>
      </c>
      <c r="AE309" s="40">
        <f>_xll.qlInterestRateIndexMaturity($Y$21,AD309,)</f>
        <v>42895</v>
      </c>
      <c r="AF309" s="43" t="e">
        <f>_xll.qlTenorBasisValue(TenorBasis6M,AD309,_xll.ohTrigger(trigger,$Y$36))</f>
        <v>#NUM!</v>
      </c>
      <c r="AG309" s="90" t="e">
        <f>_xll.qlTenorBasisForwardRate(TenorBasis6M,AD309,_xll.ohTrigger(trigger,$Y$36))</f>
        <v>#NUM!</v>
      </c>
      <c r="AH309" s="90" t="e">
        <f>_xll.qlIndexFixing(TenorBasisIndex6M,$AC309,TRUE,_xll.ohTrigger(trigger,$Y$36))</f>
        <v>#NUM!</v>
      </c>
      <c r="AI309" s="43">
        <f>_xll.qlIndexFixing($Y$6,$AC309,TRUE,trigger)</f>
        <v>5.7899254561704088E-4</v>
      </c>
      <c r="AJ309" s="45" t="e">
        <f t="shared" si="14"/>
        <v>#NUM!</v>
      </c>
    </row>
    <row r="310" spans="28:36" x14ac:dyDescent="0.2">
      <c r="AB310" s="39" t="s">
        <v>87</v>
      </c>
      <c r="AC310" s="40">
        <f>_xll.qlInterestRateIndexFixingDate($Y$21,AD310)</f>
        <v>42712</v>
      </c>
      <c r="AD310" s="40">
        <f>_xll.qlCalendarAdvance(calendar,$AD309,AB310,,,trigger)</f>
        <v>42716</v>
      </c>
      <c r="AE310" s="40">
        <f>_xll.qlInterestRateIndexMaturity($Y$21,AD310,)</f>
        <v>42898</v>
      </c>
      <c r="AF310" s="43" t="e">
        <f>_xll.qlTenorBasisValue(TenorBasis6M,AD310,_xll.ohTrigger(trigger,$Y$36))</f>
        <v>#NUM!</v>
      </c>
      <c r="AG310" s="90" t="e">
        <f>_xll.qlTenorBasisForwardRate(TenorBasis6M,AD310,_xll.ohTrigger(trigger,$Y$36))</f>
        <v>#NUM!</v>
      </c>
      <c r="AH310" s="90" t="e">
        <f>_xll.qlIndexFixing(TenorBasisIndex6M,$AC310,TRUE,_xll.ohTrigger(trigger,$Y$36))</f>
        <v>#NUM!</v>
      </c>
      <c r="AI310" s="43">
        <f>_xll.qlIndexFixing($Y$6,$AC310,TRUE,trigger)</f>
        <v>5.8754263039406619E-4</v>
      </c>
      <c r="AJ310" s="45" t="e">
        <f t="shared" si="14"/>
        <v>#NUM!</v>
      </c>
    </row>
    <row r="311" spans="28:36" x14ac:dyDescent="0.2">
      <c r="AB311" s="39" t="s">
        <v>87</v>
      </c>
      <c r="AC311" s="40">
        <f>_xll.qlInterestRateIndexFixingDate($Y$21,AD311)</f>
        <v>42713</v>
      </c>
      <c r="AD311" s="40">
        <f>_xll.qlCalendarAdvance(calendar,$AD310,AB311,,,trigger)</f>
        <v>42717</v>
      </c>
      <c r="AE311" s="40">
        <f>_xll.qlInterestRateIndexMaturity($Y$21,AD311,)</f>
        <v>42899</v>
      </c>
      <c r="AF311" s="43" t="e">
        <f>_xll.qlTenorBasisValue(TenorBasis6M,AD311,_xll.ohTrigger(trigger,$Y$36))</f>
        <v>#NUM!</v>
      </c>
      <c r="AG311" s="90" t="e">
        <f>_xll.qlTenorBasisForwardRate(TenorBasis6M,AD311,_xll.ohTrigger(trigger,$Y$36))</f>
        <v>#NUM!</v>
      </c>
      <c r="AH311" s="90" t="e">
        <f>_xll.qlIndexFixing(TenorBasisIndex6M,$AC311,TRUE,_xll.ohTrigger(trigger,$Y$36))</f>
        <v>#NUM!</v>
      </c>
      <c r="AI311" s="43">
        <f>_xll.qlIndexFixing($Y$6,$AC311,TRUE,trigger)</f>
        <v>5.9046346675703325E-4</v>
      </c>
      <c r="AJ311" s="45" t="e">
        <f t="shared" si="14"/>
        <v>#NUM!</v>
      </c>
    </row>
    <row r="312" spans="28:36" x14ac:dyDescent="0.2">
      <c r="AB312" s="39" t="s">
        <v>87</v>
      </c>
      <c r="AC312" s="40">
        <f>_xll.qlInterestRateIndexFixingDate($Y$21,AD312)</f>
        <v>42716</v>
      </c>
      <c r="AD312" s="40">
        <f>_xll.qlCalendarAdvance(calendar,$AD311,AB312,,,trigger)</f>
        <v>42718</v>
      </c>
      <c r="AE312" s="40">
        <f>_xll.qlInterestRateIndexMaturity($Y$21,AD312,)</f>
        <v>42900</v>
      </c>
      <c r="AF312" s="43" t="e">
        <f>_xll.qlTenorBasisValue(TenorBasis6M,AD312,_xll.ohTrigger(trigger,$Y$36))</f>
        <v>#NUM!</v>
      </c>
      <c r="AG312" s="90" t="e">
        <f>_xll.qlTenorBasisForwardRate(TenorBasis6M,AD312,_xll.ohTrigger(trigger,$Y$36))</f>
        <v>#NUM!</v>
      </c>
      <c r="AH312" s="90" t="e">
        <f>_xll.qlIndexFixing(TenorBasisIndex6M,$AC312,TRUE,_xll.ohTrigger(trigger,$Y$36))</f>
        <v>#NUM!</v>
      </c>
      <c r="AI312" s="43">
        <f>_xll.qlIndexFixing($Y$6,$AC312,TRUE,trigger)</f>
        <v>5.9342336288137191E-4</v>
      </c>
      <c r="AJ312" s="45" t="e">
        <f t="shared" si="14"/>
        <v>#NUM!</v>
      </c>
    </row>
    <row r="313" spans="28:36" x14ac:dyDescent="0.2">
      <c r="AB313" s="39" t="s">
        <v>87</v>
      </c>
      <c r="AC313" s="40">
        <f>_xll.qlInterestRateIndexFixingDate($Y$21,AD313)</f>
        <v>42717</v>
      </c>
      <c r="AD313" s="40">
        <f>_xll.qlCalendarAdvance(calendar,$AD312,AB313,,,trigger)</f>
        <v>42719</v>
      </c>
      <c r="AE313" s="40">
        <f>_xll.qlInterestRateIndexMaturity($Y$21,AD313,)</f>
        <v>42901</v>
      </c>
      <c r="AF313" s="43" t="e">
        <f>_xll.qlTenorBasisValue(TenorBasis6M,AD313,_xll.ohTrigger(trigger,$Y$36))</f>
        <v>#NUM!</v>
      </c>
      <c r="AG313" s="90" t="e">
        <f>_xll.qlTenorBasisForwardRate(TenorBasis6M,AD313,_xll.ohTrigger(trigger,$Y$36))</f>
        <v>#NUM!</v>
      </c>
      <c r="AH313" s="90" t="e">
        <f>_xll.qlIndexFixing(TenorBasisIndex6M,$AC313,TRUE,_xll.ohTrigger(trigger,$Y$36))</f>
        <v>#NUM!</v>
      </c>
      <c r="AI313" s="43">
        <f>_xll.qlIndexFixing($Y$6,$AC313,TRUE,trigger)</f>
        <v>5.9642451219271838E-4</v>
      </c>
      <c r="AJ313" s="45" t="e">
        <f t="shared" si="14"/>
        <v>#NUM!</v>
      </c>
    </row>
    <row r="314" spans="28:36" x14ac:dyDescent="0.2">
      <c r="AB314" s="39" t="s">
        <v>87</v>
      </c>
      <c r="AC314" s="40">
        <f>_xll.qlInterestRateIndexFixingDate($Y$21,AD314)</f>
        <v>42718</v>
      </c>
      <c r="AD314" s="40">
        <f>_xll.qlCalendarAdvance(calendar,$AD313,AB314,,,trigger)</f>
        <v>42720</v>
      </c>
      <c r="AE314" s="40">
        <f>_xll.qlInterestRateIndexMaturity($Y$21,AD314,)</f>
        <v>42902</v>
      </c>
      <c r="AF314" s="43" t="e">
        <f>_xll.qlTenorBasisValue(TenorBasis6M,AD314,_xll.ohTrigger(trigger,$Y$36))</f>
        <v>#NUM!</v>
      </c>
      <c r="AG314" s="90" t="e">
        <f>_xll.qlTenorBasisForwardRate(TenorBasis6M,AD314,_xll.ohTrigger(trigger,$Y$36))</f>
        <v>#NUM!</v>
      </c>
      <c r="AH314" s="90" t="e">
        <f>_xll.qlIndexFixing(TenorBasisIndex6M,$AC314,TRUE,_xll.ohTrigger(trigger,$Y$36))</f>
        <v>#NUM!</v>
      </c>
      <c r="AI314" s="43">
        <f>_xll.qlIndexFixing($Y$6,$AC314,TRUE,trigger)</f>
        <v>5.9946910811670834E-4</v>
      </c>
      <c r="AJ314" s="45" t="e">
        <f t="shared" si="14"/>
        <v>#NUM!</v>
      </c>
    </row>
    <row r="315" spans="28:36" x14ac:dyDescent="0.2">
      <c r="AB315" s="39" t="s">
        <v>87</v>
      </c>
      <c r="AC315" s="40">
        <f>_xll.qlInterestRateIndexFixingDate($Y$21,AD315)</f>
        <v>42719</v>
      </c>
      <c r="AD315" s="40">
        <f>_xll.qlCalendarAdvance(calendar,$AD314,AB315,,,trigger)</f>
        <v>42723</v>
      </c>
      <c r="AE315" s="40">
        <f>_xll.qlInterestRateIndexMaturity($Y$21,AD315,)</f>
        <v>42905</v>
      </c>
      <c r="AF315" s="43" t="e">
        <f>_xll.qlTenorBasisValue(TenorBasis6M,AD315,_xll.ohTrigger(trigger,$Y$36))</f>
        <v>#NUM!</v>
      </c>
      <c r="AG315" s="90" t="e">
        <f>_xll.qlTenorBasisForwardRate(TenorBasis6M,AD315,_xll.ohTrigger(trigger,$Y$36))</f>
        <v>#NUM!</v>
      </c>
      <c r="AH315" s="90" t="e">
        <f>_xll.qlIndexFixing(TenorBasisIndex6M,$AC315,TRUE,_xll.ohTrigger(trigger,$Y$36))</f>
        <v>#NUM!</v>
      </c>
      <c r="AI315" s="43">
        <f>_xll.qlIndexFixing($Y$6,$AC315,TRUE,trigger)</f>
        <v>6.0888550982089588E-4</v>
      </c>
      <c r="AJ315" s="45" t="e">
        <f t="shared" si="14"/>
        <v>#NUM!</v>
      </c>
    </row>
    <row r="316" spans="28:36" x14ac:dyDescent="0.2">
      <c r="AB316" s="39" t="s">
        <v>87</v>
      </c>
      <c r="AC316" s="40">
        <f>_xll.qlInterestRateIndexFixingDate($Y$21,AD316)</f>
        <v>42720</v>
      </c>
      <c r="AD316" s="40">
        <f>_xll.qlCalendarAdvance(calendar,$AD315,AB316,,,trigger)</f>
        <v>42724</v>
      </c>
      <c r="AE316" s="40">
        <f>_xll.qlInterestRateIndexMaturity($Y$21,AD316,)</f>
        <v>42906</v>
      </c>
      <c r="AF316" s="43" t="e">
        <f>_xll.qlTenorBasisValue(TenorBasis6M,AD316,_xll.ohTrigger(trigger,$Y$36))</f>
        <v>#NUM!</v>
      </c>
      <c r="AG316" s="90" t="e">
        <f>_xll.qlTenorBasisForwardRate(TenorBasis6M,AD316,_xll.ohTrigger(trigger,$Y$36))</f>
        <v>#NUM!</v>
      </c>
      <c r="AH316" s="90" t="e">
        <f>_xll.qlIndexFixing(TenorBasisIndex6M,$AC316,TRUE,_xll.ohTrigger(trigger,$Y$36))</f>
        <v>#NUM!</v>
      </c>
      <c r="AI316" s="43">
        <f>_xll.qlIndexFixing($Y$6,$AC316,TRUE,trigger)</f>
        <v>6.1212582645181685E-4</v>
      </c>
      <c r="AJ316" s="45" t="e">
        <f t="shared" si="14"/>
        <v>#NUM!</v>
      </c>
    </row>
    <row r="317" spans="28:36" x14ac:dyDescent="0.2">
      <c r="AB317" s="39" t="s">
        <v>87</v>
      </c>
      <c r="AC317" s="40">
        <f>_xll.qlInterestRateIndexFixingDate($Y$21,AD317)</f>
        <v>42723</v>
      </c>
      <c r="AD317" s="40">
        <f>_xll.qlCalendarAdvance(calendar,$AD316,AB317,,,trigger)</f>
        <v>42725</v>
      </c>
      <c r="AE317" s="40">
        <f>_xll.qlInterestRateIndexMaturity($Y$21,AD317,)</f>
        <v>42907</v>
      </c>
      <c r="AF317" s="43" t="e">
        <f>_xll.qlTenorBasisValue(TenorBasis6M,AD317,_xll.ohTrigger(trigger,$Y$36))</f>
        <v>#NUM!</v>
      </c>
      <c r="AG317" s="90" t="e">
        <f>_xll.qlTenorBasisForwardRate(TenorBasis6M,AD317,_xll.ohTrigger(trigger,$Y$36))</f>
        <v>#NUM!</v>
      </c>
      <c r="AH317" s="90" t="e">
        <f>_xll.qlIndexFixing(TenorBasisIndex6M,$AC317,TRUE,_xll.ohTrigger(trigger,$Y$36))</f>
        <v>#NUM!</v>
      </c>
      <c r="AI317" s="43">
        <f>_xll.qlIndexFixing($Y$6,$AC317,TRUE,trigger)</f>
        <v>6.1542055682355979E-4</v>
      </c>
      <c r="AJ317" s="45" t="e">
        <f t="shared" si="14"/>
        <v>#NUM!</v>
      </c>
    </row>
    <row r="318" spans="28:36" x14ac:dyDescent="0.2">
      <c r="AB318" s="39" t="s">
        <v>87</v>
      </c>
      <c r="AC318" s="40">
        <f>_xll.qlInterestRateIndexFixingDate($Y$21,AD318)</f>
        <v>42724</v>
      </c>
      <c r="AD318" s="40">
        <f>_xll.qlCalendarAdvance(calendar,$AD317,AB318,,,trigger)</f>
        <v>42726</v>
      </c>
      <c r="AE318" s="40">
        <f>_xll.qlInterestRateIndexMaturity($Y$21,AD318,)</f>
        <v>42908</v>
      </c>
      <c r="AF318" s="43" t="e">
        <f>_xll.qlTenorBasisValue(TenorBasis6M,AD318,_xll.ohTrigger(trigger,$Y$36))</f>
        <v>#NUM!</v>
      </c>
      <c r="AG318" s="90" t="e">
        <f>_xll.qlTenorBasisForwardRate(TenorBasis6M,AD318,_xll.ohTrigger(trigger,$Y$36))</f>
        <v>#NUM!</v>
      </c>
      <c r="AH318" s="90" t="e">
        <f>_xll.qlIndexFixing(TenorBasisIndex6M,$AC318,TRUE,_xll.ohTrigger(trigger,$Y$36))</f>
        <v>#NUM!</v>
      </c>
      <c r="AI318" s="43">
        <f>_xll.qlIndexFixing($Y$6,$AC318,TRUE,trigger)</f>
        <v>6.187718943617606E-4</v>
      </c>
      <c r="AJ318" s="45" t="e">
        <f t="shared" si="14"/>
        <v>#NUM!</v>
      </c>
    </row>
    <row r="319" spans="28:36" x14ac:dyDescent="0.2">
      <c r="AB319" s="39" t="s">
        <v>87</v>
      </c>
      <c r="AC319" s="40">
        <f>_xll.qlInterestRateIndexFixingDate($Y$21,AD319)</f>
        <v>42725</v>
      </c>
      <c r="AD319" s="40">
        <f>_xll.qlCalendarAdvance(calendar,$AD318,AB319,,,trigger)</f>
        <v>42727</v>
      </c>
      <c r="AE319" s="40">
        <f>_xll.qlInterestRateIndexMaturity($Y$21,AD319,)</f>
        <v>42909</v>
      </c>
      <c r="AF319" s="43" t="e">
        <f>_xll.qlTenorBasisValue(TenorBasis6M,AD319,_xll.ohTrigger(trigger,$Y$36))</f>
        <v>#NUM!</v>
      </c>
      <c r="AG319" s="90" t="e">
        <f>_xll.qlTenorBasisForwardRate(TenorBasis6M,AD319,_xll.ohTrigger(trigger,$Y$36))</f>
        <v>#NUM!</v>
      </c>
      <c r="AH319" s="90" t="e">
        <f>_xll.qlIndexFixing(TenorBasisIndex6M,$AC319,TRUE,_xll.ohTrigger(trigger,$Y$36))</f>
        <v>#NUM!</v>
      </c>
      <c r="AI319" s="43">
        <f>_xll.qlIndexFixing($Y$6,$AC319,TRUE,trigger)</f>
        <v>6.2218203249205482E-4</v>
      </c>
      <c r="AJ319" s="45" t="e">
        <f t="shared" si="14"/>
        <v>#NUM!</v>
      </c>
    </row>
    <row r="320" spans="28:36" x14ac:dyDescent="0.2">
      <c r="AB320" s="39" t="s">
        <v>87</v>
      </c>
      <c r="AC320" s="40">
        <f>_xll.qlInterestRateIndexFixingDate($Y$21,AD320)</f>
        <v>42726</v>
      </c>
      <c r="AD320" s="40">
        <f>_xll.qlCalendarAdvance(calendar,$AD319,AB320,,,trigger)</f>
        <v>42731</v>
      </c>
      <c r="AE320" s="40">
        <f>_xll.qlInterestRateIndexMaturity($Y$21,AD320,)</f>
        <v>42913</v>
      </c>
      <c r="AF320" s="43" t="e">
        <f>_xll.qlTenorBasisValue(TenorBasis6M,AD320,_xll.ohTrigger(trigger,$Y$36))</f>
        <v>#NUM!</v>
      </c>
      <c r="AG320" s="90" t="e">
        <f>_xll.qlTenorBasisForwardRate(TenorBasis6M,AD320,_xll.ohTrigger(trigger,$Y$36))</f>
        <v>#NUM!</v>
      </c>
      <c r="AH320" s="90" t="e">
        <f>_xll.qlIndexFixing(TenorBasisIndex6M,$AC320,TRUE,_xll.ohTrigger(trigger,$Y$36))</f>
        <v>#NUM!</v>
      </c>
      <c r="AI320" s="43">
        <f>_xll.qlIndexFixing($Y$6,$AC320,TRUE,trigger)</f>
        <v>6.3645445944688164E-4</v>
      </c>
      <c r="AJ320" s="45" t="e">
        <f t="shared" si="14"/>
        <v>#NUM!</v>
      </c>
    </row>
    <row r="321" spans="28:36" x14ac:dyDescent="0.2">
      <c r="AB321" s="39" t="s">
        <v>87</v>
      </c>
      <c r="AC321" s="40">
        <f>_xll.qlInterestRateIndexFixingDate($Y$21,AD321)</f>
        <v>42727</v>
      </c>
      <c r="AD321" s="40">
        <f>_xll.qlCalendarAdvance(calendar,$AD320,AB321,,,trigger)</f>
        <v>42732</v>
      </c>
      <c r="AE321" s="40">
        <f>_xll.qlInterestRateIndexMaturity($Y$21,AD321,)</f>
        <v>42914</v>
      </c>
      <c r="AF321" s="43" t="e">
        <f>_xll.qlTenorBasisValue(TenorBasis6M,AD321,_xll.ohTrigger(trigger,$Y$36))</f>
        <v>#NUM!</v>
      </c>
      <c r="AG321" s="90" t="e">
        <f>_xll.qlTenorBasisForwardRate(TenorBasis6M,AD321,_xll.ohTrigger(trigger,$Y$36))</f>
        <v>#NUM!</v>
      </c>
      <c r="AH321" s="90" t="e">
        <f>_xll.qlIndexFixing(TenorBasisIndex6M,$AC321,TRUE,_xll.ohTrigger(trigger,$Y$36))</f>
        <v>#NUM!</v>
      </c>
      <c r="AI321" s="43">
        <f>_xll.qlIndexFixing($Y$6,$AC321,TRUE,trigger)</f>
        <v>6.401915019221793E-4</v>
      </c>
      <c r="AJ321" s="45" t="e">
        <f t="shared" si="14"/>
        <v>#NUM!</v>
      </c>
    </row>
    <row r="322" spans="28:36" x14ac:dyDescent="0.2">
      <c r="AB322" s="39" t="s">
        <v>87</v>
      </c>
      <c r="AC322" s="40">
        <f>_xll.qlInterestRateIndexFixingDate($Y$21,AD322)</f>
        <v>42731</v>
      </c>
      <c r="AD322" s="40">
        <f>_xll.qlCalendarAdvance(calendar,$AD321,AB322,,,trigger)</f>
        <v>42733</v>
      </c>
      <c r="AE322" s="40">
        <f>_xll.qlInterestRateIndexMaturity($Y$21,AD322,)</f>
        <v>42915</v>
      </c>
      <c r="AF322" s="43" t="e">
        <f>_xll.qlTenorBasisValue(TenorBasis6M,AD322,_xll.ohTrigger(trigger,$Y$36))</f>
        <v>#NUM!</v>
      </c>
      <c r="AG322" s="90" t="e">
        <f>_xll.qlTenorBasisForwardRate(TenorBasis6M,AD322,_xll.ohTrigger(trigger,$Y$36))</f>
        <v>#NUM!</v>
      </c>
      <c r="AH322" s="90" t="e">
        <f>_xll.qlIndexFixing(TenorBasisIndex6M,$AC322,TRUE,_xll.ohTrigger(trigger,$Y$36))</f>
        <v>#NUM!</v>
      </c>
      <c r="AI322" s="43">
        <f>_xll.qlIndexFixing($Y$6,$AC322,TRUE,trigger)</f>
        <v>6.4400050554338486E-4</v>
      </c>
      <c r="AJ322" s="45" t="e">
        <f t="shared" si="14"/>
        <v>#NUM!</v>
      </c>
    </row>
    <row r="323" spans="28:36" x14ac:dyDescent="0.2">
      <c r="AB323" s="39" t="s">
        <v>87</v>
      </c>
      <c r="AC323" s="40">
        <f>_xll.qlInterestRateIndexFixingDate($Y$21,AD323)</f>
        <v>42732</v>
      </c>
      <c r="AD323" s="40">
        <f>_xll.qlCalendarAdvance(calendar,$AD322,AB323,,,trigger)</f>
        <v>42734</v>
      </c>
      <c r="AE323" s="40">
        <f>_xll.qlInterestRateIndexMaturity($Y$21,AD323,)</f>
        <v>42916</v>
      </c>
      <c r="AF323" s="43" t="e">
        <f>_xll.qlTenorBasisValue(TenorBasis6M,AD323,_xll.ohTrigger(trigger,$Y$36))</f>
        <v>#NUM!</v>
      </c>
      <c r="AG323" s="90" t="e">
        <f>_xll.qlTenorBasisForwardRate(TenorBasis6M,AD323,_xll.ohTrigger(trigger,$Y$36))</f>
        <v>#NUM!</v>
      </c>
      <c r="AH323" s="90" t="e">
        <f>_xll.qlIndexFixing(TenorBasisIndex6M,$AC323,TRUE,_xll.ohTrigger(trigger,$Y$36))</f>
        <v>#NUM!</v>
      </c>
      <c r="AI323" s="43">
        <f>_xll.qlIndexFixing($Y$6,$AC323,TRUE,trigger)</f>
        <v>6.478836637361339E-4</v>
      </c>
      <c r="AJ323" s="45" t="e">
        <f t="shared" si="14"/>
        <v>#NUM!</v>
      </c>
    </row>
    <row r="324" spans="28:36" x14ac:dyDescent="0.2">
      <c r="AB324" s="39" t="s">
        <v>87</v>
      </c>
      <c r="AC324" s="40">
        <f>_xll.qlInterestRateIndexFixingDate($Y$21,AD324)</f>
        <v>42733</v>
      </c>
      <c r="AD324" s="40">
        <f>_xll.qlCalendarAdvance(calendar,$AD323,AB324,,,trigger)</f>
        <v>42737</v>
      </c>
      <c r="AE324" s="40">
        <f>_xll.qlInterestRateIndexMaturity($Y$21,AD324,)</f>
        <v>42919</v>
      </c>
      <c r="AF324" s="43" t="e">
        <f>_xll.qlTenorBasisValue(TenorBasis6M,AD324,_xll.ohTrigger(trigger,$Y$36))</f>
        <v>#NUM!</v>
      </c>
      <c r="AG324" s="90" t="e">
        <f>_xll.qlTenorBasisForwardRate(TenorBasis6M,AD324,_xll.ohTrigger(trigger,$Y$36))</f>
        <v>#NUM!</v>
      </c>
      <c r="AH324" s="90" t="e">
        <f>_xll.qlIndexFixing(TenorBasisIndex6M,$AC324,TRUE,_xll.ohTrigger(trigger,$Y$36))</f>
        <v>#NUM!</v>
      </c>
      <c r="AI324" s="43">
        <f>_xll.qlIndexFixing($Y$6,$AC324,TRUE,trigger)</f>
        <v>6.6E-4</v>
      </c>
      <c r="AJ324" s="45" t="e">
        <f t="shared" ref="AJ324:AJ387" si="15">(AH324-AI324)*10000</f>
        <v>#NUM!</v>
      </c>
    </row>
    <row r="325" spans="28:36" x14ac:dyDescent="0.2">
      <c r="AB325" s="39" t="s">
        <v>87</v>
      </c>
      <c r="AC325" s="40">
        <f>_xll.qlInterestRateIndexFixingDate($Y$21,AD325)</f>
        <v>42734</v>
      </c>
      <c r="AD325" s="40">
        <f>_xll.qlCalendarAdvance(calendar,$AD324,AB325,,,trigger)</f>
        <v>42738</v>
      </c>
      <c r="AE325" s="40">
        <f>_xll.qlInterestRateIndexMaturity($Y$21,AD325,)</f>
        <v>42919</v>
      </c>
      <c r="AF325" s="43" t="e">
        <f>_xll.qlTenorBasisValue(TenorBasis6M,AD325,_xll.ohTrigger(trigger,$Y$36))</f>
        <v>#NUM!</v>
      </c>
      <c r="AG325" s="90" t="e">
        <f>_xll.qlTenorBasisForwardRate(TenorBasis6M,AD325,_xll.ohTrigger(trigger,$Y$36))</f>
        <v>#NUM!</v>
      </c>
      <c r="AH325" s="90" t="e">
        <f>_xll.qlIndexFixing(TenorBasisIndex6M,$AC325,TRUE,_xll.ohTrigger(trigger,$Y$36))</f>
        <v>#NUM!</v>
      </c>
      <c r="AI325" s="43">
        <f>_xll.qlIndexFixing($Y$6,$AC325,TRUE,trigger)</f>
        <v>6.6419937130151219E-4</v>
      </c>
      <c r="AJ325" s="45" t="e">
        <f t="shared" si="15"/>
        <v>#NUM!</v>
      </c>
    </row>
    <row r="326" spans="28:36" x14ac:dyDescent="0.2">
      <c r="AB326" s="39" t="s">
        <v>87</v>
      </c>
      <c r="AC326" s="40">
        <f>_xll.qlInterestRateIndexFixingDate($Y$21,AD326)</f>
        <v>42737</v>
      </c>
      <c r="AD326" s="40">
        <f>_xll.qlCalendarAdvance(calendar,$AD325,AB326,,,trigger)</f>
        <v>42739</v>
      </c>
      <c r="AE326" s="40">
        <f>_xll.qlInterestRateIndexMaturity($Y$21,AD326,)</f>
        <v>42920</v>
      </c>
      <c r="AF326" s="43" t="e">
        <f>_xll.qlTenorBasisValue(TenorBasis6M,AD326,_xll.ohTrigger(trigger,$Y$36))</f>
        <v>#NUM!</v>
      </c>
      <c r="AG326" s="90" t="e">
        <f>_xll.qlTenorBasisForwardRate(TenorBasis6M,AD326,_xll.ohTrigger(trigger,$Y$36))</f>
        <v>#NUM!</v>
      </c>
      <c r="AH326" s="90" t="e">
        <f>_xll.qlIndexFixing(TenorBasisIndex6M,$AC326,TRUE,_xll.ohTrigger(trigger,$Y$36))</f>
        <v>#NUM!</v>
      </c>
      <c r="AI326" s="43">
        <f>_xll.qlIndexFixing($Y$6,$AC326,TRUE,trigger)</f>
        <v>6.6846982770013552E-4</v>
      </c>
      <c r="AJ326" s="45" t="e">
        <f t="shared" si="15"/>
        <v>#NUM!</v>
      </c>
    </row>
    <row r="327" spans="28:36" x14ac:dyDescent="0.2">
      <c r="AB327" s="39" t="s">
        <v>87</v>
      </c>
      <c r="AC327" s="40">
        <f>_xll.qlInterestRateIndexFixingDate($Y$21,AD327)</f>
        <v>42738</v>
      </c>
      <c r="AD327" s="40">
        <f>_xll.qlCalendarAdvance(calendar,$AD326,AB327,,,trigger)</f>
        <v>42740</v>
      </c>
      <c r="AE327" s="40">
        <f>_xll.qlInterestRateIndexMaturity($Y$21,AD327,)</f>
        <v>42921</v>
      </c>
      <c r="AF327" s="43" t="e">
        <f>_xll.qlTenorBasisValue(TenorBasis6M,AD327,_xll.ohTrigger(trigger,$Y$36))</f>
        <v>#NUM!</v>
      </c>
      <c r="AG327" s="90" t="e">
        <f>_xll.qlTenorBasisForwardRate(TenorBasis6M,AD327,_xll.ohTrigger(trigger,$Y$36))</f>
        <v>#NUM!</v>
      </c>
      <c r="AH327" s="90" t="e">
        <f>_xll.qlIndexFixing(TenorBasisIndex6M,$AC327,TRUE,_xll.ohTrigger(trigger,$Y$36))</f>
        <v>#NUM!</v>
      </c>
      <c r="AI327" s="43">
        <f>_xll.qlIndexFixing($Y$6,$AC327,TRUE,trigger)</f>
        <v>6.7279952601889529E-4</v>
      </c>
      <c r="AJ327" s="45" t="e">
        <f t="shared" si="15"/>
        <v>#NUM!</v>
      </c>
    </row>
    <row r="328" spans="28:36" x14ac:dyDescent="0.2">
      <c r="AB328" s="39" t="s">
        <v>87</v>
      </c>
      <c r="AC328" s="40">
        <f>_xll.qlInterestRateIndexFixingDate($Y$21,AD328)</f>
        <v>42739</v>
      </c>
      <c r="AD328" s="40">
        <f>_xll.qlCalendarAdvance(calendar,$AD327,AB328,,,trigger)</f>
        <v>42741</v>
      </c>
      <c r="AE328" s="40">
        <f>_xll.qlInterestRateIndexMaturity($Y$21,AD328,)</f>
        <v>42922</v>
      </c>
      <c r="AF328" s="43" t="e">
        <f>_xll.qlTenorBasisValue(TenorBasis6M,AD328,_xll.ohTrigger(trigger,$Y$36))</f>
        <v>#NUM!</v>
      </c>
      <c r="AG328" s="90" t="e">
        <f>_xll.qlTenorBasisForwardRate(TenorBasis6M,AD328,_xll.ohTrigger(trigger,$Y$36))</f>
        <v>#NUM!</v>
      </c>
      <c r="AH328" s="90" t="e">
        <f>_xll.qlIndexFixing(TenorBasisIndex6M,$AC328,TRUE,_xll.ohTrigger(trigger,$Y$36))</f>
        <v>#NUM!</v>
      </c>
      <c r="AI328" s="43">
        <f>_xll.qlIndexFixing($Y$6,$AC328,TRUE,trigger)</f>
        <v>6.771766230808156E-4</v>
      </c>
      <c r="AJ328" s="45" t="e">
        <f t="shared" si="15"/>
        <v>#NUM!</v>
      </c>
    </row>
    <row r="329" spans="28:36" x14ac:dyDescent="0.2">
      <c r="AB329" s="39" t="s">
        <v>87</v>
      </c>
      <c r="AC329" s="40">
        <f>_xll.qlInterestRateIndexFixingDate($Y$21,AD329)</f>
        <v>42740</v>
      </c>
      <c r="AD329" s="40">
        <f>_xll.qlCalendarAdvance(calendar,$AD328,AB329,,,trigger)</f>
        <v>42744</v>
      </c>
      <c r="AE329" s="40">
        <f>_xll.qlInterestRateIndexMaturity($Y$21,AD329,)</f>
        <v>42926</v>
      </c>
      <c r="AF329" s="43" t="e">
        <f>_xll.qlTenorBasisValue(TenorBasis6M,AD329,_xll.ohTrigger(trigger,$Y$36))</f>
        <v>#NUM!</v>
      </c>
      <c r="AG329" s="90" t="e">
        <f>_xll.qlTenorBasisForwardRate(TenorBasis6M,AD329,_xll.ohTrigger(trigger,$Y$36))</f>
        <v>#NUM!</v>
      </c>
      <c r="AH329" s="90" t="e">
        <f>_xll.qlIndexFixing(TenorBasisIndex6M,$AC329,TRUE,_xll.ohTrigger(trigger,$Y$36))</f>
        <v>#NUM!</v>
      </c>
      <c r="AI329" s="43">
        <f>_xll.qlIndexFixing($Y$6,$AC329,TRUE,trigger)</f>
        <v>6.9047387495578896E-4</v>
      </c>
      <c r="AJ329" s="45" t="e">
        <f t="shared" si="15"/>
        <v>#NUM!</v>
      </c>
    </row>
    <row r="330" spans="28:36" x14ac:dyDescent="0.2">
      <c r="AB330" s="39" t="s">
        <v>87</v>
      </c>
      <c r="AC330" s="40">
        <f>_xll.qlInterestRateIndexFixingDate($Y$21,AD330)</f>
        <v>42741</v>
      </c>
      <c r="AD330" s="40">
        <f>_xll.qlCalendarAdvance(calendar,$AD329,AB330,,,trigger)</f>
        <v>42745</v>
      </c>
      <c r="AE330" s="40">
        <f>_xll.qlInterestRateIndexMaturity($Y$21,AD330,)</f>
        <v>42926</v>
      </c>
      <c r="AF330" s="43" t="e">
        <f>_xll.qlTenorBasisValue(TenorBasis6M,AD330,_xll.ohTrigger(trigger,$Y$36))</f>
        <v>#NUM!</v>
      </c>
      <c r="AG330" s="90" t="e">
        <f>_xll.qlTenorBasisForwardRate(TenorBasis6M,AD330,_xll.ohTrigger(trigger,$Y$36))</f>
        <v>#NUM!</v>
      </c>
      <c r="AH330" s="90" t="e">
        <f>_xll.qlIndexFixing(TenorBasisIndex6M,$AC330,TRUE,_xll.ohTrigger(trigger,$Y$36))</f>
        <v>#NUM!</v>
      </c>
      <c r="AI330" s="43">
        <f>_xll.qlIndexFixing($Y$6,$AC330,TRUE,trigger)</f>
        <v>6.9492213522060029E-4</v>
      </c>
      <c r="AJ330" s="45" t="e">
        <f t="shared" si="15"/>
        <v>#NUM!</v>
      </c>
    </row>
    <row r="331" spans="28:36" x14ac:dyDescent="0.2">
      <c r="AB331" s="39" t="s">
        <v>87</v>
      </c>
      <c r="AC331" s="40">
        <f>_xll.qlInterestRateIndexFixingDate($Y$21,AD331)</f>
        <v>42744</v>
      </c>
      <c r="AD331" s="40">
        <f>_xll.qlCalendarAdvance(calendar,$AD330,AB331,,,trigger)</f>
        <v>42746</v>
      </c>
      <c r="AE331" s="40">
        <f>_xll.qlInterestRateIndexMaturity($Y$21,AD331,)</f>
        <v>42927</v>
      </c>
      <c r="AF331" s="43" t="e">
        <f>_xll.qlTenorBasisValue(TenorBasis6M,AD331,_xll.ohTrigger(trigger,$Y$36))</f>
        <v>#NUM!</v>
      </c>
      <c r="AG331" s="90" t="e">
        <f>_xll.qlTenorBasisForwardRate(TenorBasis6M,AD331,_xll.ohTrigger(trigger,$Y$36))</f>
        <v>#NUM!</v>
      </c>
      <c r="AH331" s="90" t="e">
        <f>_xll.qlIndexFixing(TenorBasisIndex6M,$AC331,TRUE,_xll.ohTrigger(trigger,$Y$36))</f>
        <v>#NUM!</v>
      </c>
      <c r="AI331" s="43">
        <f>_xll.qlIndexFixing($Y$6,$AC331,TRUE,trigger)</f>
        <v>6.9935857834369625E-4</v>
      </c>
      <c r="AJ331" s="45" t="e">
        <f t="shared" si="15"/>
        <v>#NUM!</v>
      </c>
    </row>
    <row r="332" spans="28:36" x14ac:dyDescent="0.2">
      <c r="AB332" s="39" t="s">
        <v>87</v>
      </c>
      <c r="AC332" s="40">
        <f>_xll.qlInterestRateIndexFixingDate($Y$21,AD332)</f>
        <v>42745</v>
      </c>
      <c r="AD332" s="40">
        <f>_xll.qlCalendarAdvance(calendar,$AD331,AB332,,,trigger)</f>
        <v>42747</v>
      </c>
      <c r="AE332" s="40">
        <f>_xll.qlInterestRateIndexMaturity($Y$21,AD332,)</f>
        <v>42928</v>
      </c>
      <c r="AF332" s="43" t="e">
        <f>_xll.qlTenorBasisValue(TenorBasis6M,AD332,_xll.ohTrigger(trigger,$Y$36))</f>
        <v>#NUM!</v>
      </c>
      <c r="AG332" s="90" t="e">
        <f>_xll.qlTenorBasisForwardRate(TenorBasis6M,AD332,_xll.ohTrigger(trigger,$Y$36))</f>
        <v>#NUM!</v>
      </c>
      <c r="AH332" s="90" t="e">
        <f>_xll.qlIndexFixing(TenorBasisIndex6M,$AC332,TRUE,_xll.ohTrigger(trigger,$Y$36))</f>
        <v>#NUM!</v>
      </c>
      <c r="AI332" s="43">
        <f>_xll.qlIndexFixing($Y$6,$AC332,TRUE,trigger)</f>
        <v>7.0377136114810183E-4</v>
      </c>
      <c r="AJ332" s="45" t="e">
        <f t="shared" si="15"/>
        <v>#NUM!</v>
      </c>
    </row>
    <row r="333" spans="28:36" x14ac:dyDescent="0.2">
      <c r="AB333" s="39" t="s">
        <v>87</v>
      </c>
      <c r="AC333" s="40">
        <f>_xll.qlInterestRateIndexFixingDate($Y$21,AD333)</f>
        <v>42746</v>
      </c>
      <c r="AD333" s="40">
        <f>_xll.qlCalendarAdvance(calendar,$AD332,AB333,,,trigger)</f>
        <v>42748</v>
      </c>
      <c r="AE333" s="40">
        <f>_xll.qlInterestRateIndexMaturity($Y$21,AD333,)</f>
        <v>42929</v>
      </c>
      <c r="AF333" s="43" t="e">
        <f>_xll.qlTenorBasisValue(TenorBasis6M,AD333,_xll.ohTrigger(trigger,$Y$36))</f>
        <v>#NUM!</v>
      </c>
      <c r="AG333" s="90" t="e">
        <f>_xll.qlTenorBasisForwardRate(TenorBasis6M,AD333,_xll.ohTrigger(trigger,$Y$36))</f>
        <v>#NUM!</v>
      </c>
      <c r="AH333" s="90" t="e">
        <f>_xll.qlIndexFixing(TenorBasisIndex6M,$AC333,TRUE,_xll.ohTrigger(trigger,$Y$36))</f>
        <v>#NUM!</v>
      </c>
      <c r="AI333" s="43">
        <f>_xll.qlIndexFixing($Y$6,$AC333,TRUE,trigger)</f>
        <v>7.0814864045684166E-4</v>
      </c>
      <c r="AJ333" s="45" t="e">
        <f t="shared" si="15"/>
        <v>#NUM!</v>
      </c>
    </row>
    <row r="334" spans="28:36" x14ac:dyDescent="0.2">
      <c r="AB334" s="39" t="s">
        <v>87</v>
      </c>
      <c r="AC334" s="40">
        <f>_xll.qlInterestRateIndexFixingDate($Y$21,AD334)</f>
        <v>42747</v>
      </c>
      <c r="AD334" s="40">
        <f>_xll.qlCalendarAdvance(calendar,$AD333,AB334,,,trigger)</f>
        <v>42751</v>
      </c>
      <c r="AE334" s="40">
        <f>_xll.qlInterestRateIndexMaturity($Y$21,AD334,)</f>
        <v>42933</v>
      </c>
      <c r="AF334" s="43" t="e">
        <f>_xll.qlTenorBasisValue(TenorBasis6M,AD334,_xll.ohTrigger(trigger,$Y$36))</f>
        <v>#NUM!</v>
      </c>
      <c r="AG334" s="90" t="e">
        <f>_xll.qlTenorBasisForwardRate(TenorBasis6M,AD334,_xll.ohTrigger(trigger,$Y$36))</f>
        <v>#NUM!</v>
      </c>
      <c r="AH334" s="90" t="e">
        <f>_xll.qlIndexFixing(TenorBasisIndex6M,$AC334,TRUE,_xll.ohTrigger(trigger,$Y$36))</f>
        <v>#NUM!</v>
      </c>
      <c r="AI334" s="43">
        <f>_xll.qlIndexFixing($Y$6,$AC334,TRUE,trigger)</f>
        <v>7.2094902563931448E-4</v>
      </c>
      <c r="AJ334" s="45" t="e">
        <f t="shared" si="15"/>
        <v>#NUM!</v>
      </c>
    </row>
    <row r="335" spans="28:36" x14ac:dyDescent="0.2">
      <c r="AB335" s="39" t="s">
        <v>87</v>
      </c>
      <c r="AC335" s="40">
        <f>_xll.qlInterestRateIndexFixingDate($Y$21,AD335)</f>
        <v>42748</v>
      </c>
      <c r="AD335" s="40">
        <f>_xll.qlCalendarAdvance(calendar,$AD334,AB335,,,trigger)</f>
        <v>42752</v>
      </c>
      <c r="AE335" s="40">
        <f>_xll.qlInterestRateIndexMaturity($Y$21,AD335,)</f>
        <v>42933</v>
      </c>
      <c r="AF335" s="43" t="e">
        <f>_xll.qlTenorBasisValue(TenorBasis6M,AD335,_xll.ohTrigger(trigger,$Y$36))</f>
        <v>#NUM!</v>
      </c>
      <c r="AG335" s="90" t="e">
        <f>_xll.qlTenorBasisForwardRate(TenorBasis6M,AD335,_xll.ohTrigger(trigger,$Y$36))</f>
        <v>#NUM!</v>
      </c>
      <c r="AH335" s="90" t="e">
        <f>_xll.qlIndexFixing(TenorBasisIndex6M,$AC335,TRUE,_xll.ohTrigger(trigger,$Y$36))</f>
        <v>#NUM!</v>
      </c>
      <c r="AI335" s="43">
        <f>_xll.qlIndexFixing($Y$6,$AC335,TRUE,trigger)</f>
        <v>7.2506585919563922E-4</v>
      </c>
      <c r="AJ335" s="45" t="e">
        <f t="shared" si="15"/>
        <v>#NUM!</v>
      </c>
    </row>
    <row r="336" spans="28:36" x14ac:dyDescent="0.2">
      <c r="AB336" s="39" t="s">
        <v>87</v>
      </c>
      <c r="AC336" s="40">
        <f>_xll.qlInterestRateIndexFixingDate($Y$21,AD336)</f>
        <v>42751</v>
      </c>
      <c r="AD336" s="40">
        <f>_xll.qlCalendarAdvance(calendar,$AD335,AB336,,,trigger)</f>
        <v>42753</v>
      </c>
      <c r="AE336" s="40">
        <f>_xll.qlInterestRateIndexMaturity($Y$21,AD336,)</f>
        <v>42934</v>
      </c>
      <c r="AF336" s="43" t="e">
        <f>_xll.qlTenorBasisValue(TenorBasis6M,AD336,_xll.ohTrigger(trigger,$Y$36))</f>
        <v>#NUM!</v>
      </c>
      <c r="AG336" s="90" t="e">
        <f>_xll.qlTenorBasisForwardRate(TenorBasis6M,AD336,_xll.ohTrigger(trigger,$Y$36))</f>
        <v>#NUM!</v>
      </c>
      <c r="AH336" s="90" t="e">
        <f>_xll.qlIndexFixing(TenorBasisIndex6M,$AC336,TRUE,_xll.ohTrigger(trigger,$Y$36))</f>
        <v>#NUM!</v>
      </c>
      <c r="AI336" s="43">
        <f>_xll.qlIndexFixing($Y$6,$AC336,TRUE,trigger)</f>
        <v>7.2908797337142221E-4</v>
      </c>
      <c r="AJ336" s="45" t="e">
        <f t="shared" si="15"/>
        <v>#NUM!</v>
      </c>
    </row>
    <row r="337" spans="28:36" x14ac:dyDescent="0.2">
      <c r="AB337" s="39" t="s">
        <v>87</v>
      </c>
      <c r="AC337" s="40">
        <f>_xll.qlInterestRateIndexFixingDate($Y$21,AD337)</f>
        <v>42752</v>
      </c>
      <c r="AD337" s="40">
        <f>_xll.qlCalendarAdvance(calendar,$AD336,AB337,,,trigger)</f>
        <v>42754</v>
      </c>
      <c r="AE337" s="40">
        <f>_xll.qlInterestRateIndexMaturity($Y$21,AD337,)</f>
        <v>42935</v>
      </c>
      <c r="AF337" s="43" t="e">
        <f>_xll.qlTenorBasisValue(TenorBasis6M,AD337,_xll.ohTrigger(trigger,$Y$36))</f>
        <v>#NUM!</v>
      </c>
      <c r="AG337" s="90" t="e">
        <f>_xll.qlTenorBasisForwardRate(TenorBasis6M,AD337,_xll.ohTrigger(trigger,$Y$36))</f>
        <v>#NUM!</v>
      </c>
      <c r="AH337" s="90" t="e">
        <f>_xll.qlIndexFixing(TenorBasisIndex6M,$AC337,TRUE,_xll.ohTrigger(trigger,$Y$36))</f>
        <v>#NUM!</v>
      </c>
      <c r="AI337" s="43">
        <f>_xll.qlIndexFixing($Y$6,$AC337,TRUE,trigger)</f>
        <v>7.3300352498968809E-4</v>
      </c>
      <c r="AJ337" s="45" t="e">
        <f t="shared" si="15"/>
        <v>#NUM!</v>
      </c>
    </row>
    <row r="338" spans="28:36" x14ac:dyDescent="0.2">
      <c r="AB338" s="39" t="s">
        <v>87</v>
      </c>
      <c r="AC338" s="40">
        <f>_xll.qlInterestRateIndexFixingDate($Y$21,AD338)</f>
        <v>42753</v>
      </c>
      <c r="AD338" s="40">
        <f>_xll.qlCalendarAdvance(calendar,$AD337,AB338,,,trigger)</f>
        <v>42755</v>
      </c>
      <c r="AE338" s="40">
        <f>_xll.qlInterestRateIndexMaturity($Y$21,AD338,)</f>
        <v>42936</v>
      </c>
      <c r="AF338" s="43" t="e">
        <f>_xll.qlTenorBasisValue(TenorBasis6M,AD338,_xll.ohTrigger(trigger,$Y$36))</f>
        <v>#NUM!</v>
      </c>
      <c r="AG338" s="90" t="e">
        <f>_xll.qlTenorBasisForwardRate(TenorBasis6M,AD338,_xll.ohTrigger(trigger,$Y$36))</f>
        <v>#NUM!</v>
      </c>
      <c r="AH338" s="90" t="e">
        <f>_xll.qlIndexFixing(TenorBasisIndex6M,$AC338,TRUE,_xll.ohTrigger(trigger,$Y$36))</f>
        <v>#NUM!</v>
      </c>
      <c r="AI338" s="43">
        <f>_xll.qlIndexFixing($Y$6,$AC338,TRUE,trigger)</f>
        <v>7.3680067087346173E-4</v>
      </c>
      <c r="AJ338" s="45" t="e">
        <f t="shared" si="15"/>
        <v>#NUM!</v>
      </c>
    </row>
    <row r="339" spans="28:36" x14ac:dyDescent="0.2">
      <c r="AB339" s="39" t="s">
        <v>87</v>
      </c>
      <c r="AC339" s="40">
        <f>_xll.qlInterestRateIndexFixingDate($Y$21,AD339)</f>
        <v>42754</v>
      </c>
      <c r="AD339" s="40">
        <f>_xll.qlCalendarAdvance(calendar,$AD338,AB339,,,trigger)</f>
        <v>42758</v>
      </c>
      <c r="AE339" s="40">
        <f>_xll.qlInterestRateIndexMaturity($Y$21,AD339,)</f>
        <v>42940</v>
      </c>
      <c r="AF339" s="43" t="e">
        <f>_xll.qlTenorBasisValue(TenorBasis6M,AD339,_xll.ohTrigger(trigger,$Y$36))</f>
        <v>#NUM!</v>
      </c>
      <c r="AG339" s="90" t="e">
        <f>_xll.qlTenorBasisForwardRate(TenorBasis6M,AD339,_xll.ohTrigger(trigger,$Y$36))</f>
        <v>#NUM!</v>
      </c>
      <c r="AH339" s="90" t="e">
        <f>_xll.qlIndexFixing(TenorBasisIndex6M,$AC339,TRUE,_xll.ohTrigger(trigger,$Y$36))</f>
        <v>#NUM!</v>
      </c>
      <c r="AI339" s="43">
        <f>_xll.qlIndexFixing($Y$6,$AC339,TRUE,trigger)</f>
        <v>7.4736324234807696E-4</v>
      </c>
      <c r="AJ339" s="45" t="e">
        <f t="shared" si="15"/>
        <v>#NUM!</v>
      </c>
    </row>
    <row r="340" spans="28:36" x14ac:dyDescent="0.2">
      <c r="AB340" s="39" t="s">
        <v>87</v>
      </c>
      <c r="AC340" s="40">
        <f>_xll.qlInterestRateIndexFixingDate($Y$21,AD340)</f>
        <v>42755</v>
      </c>
      <c r="AD340" s="40">
        <f>_xll.qlCalendarAdvance(calendar,$AD339,AB340,,,trigger)</f>
        <v>42759</v>
      </c>
      <c r="AE340" s="40">
        <f>_xll.qlInterestRateIndexMaturity($Y$21,AD340,)</f>
        <v>42940</v>
      </c>
      <c r="AF340" s="43" t="e">
        <f>_xll.qlTenorBasisValue(TenorBasis6M,AD340,_xll.ohTrigger(trigger,$Y$36))</f>
        <v>#NUM!</v>
      </c>
      <c r="AG340" s="90" t="e">
        <f>_xll.qlTenorBasisForwardRate(TenorBasis6M,AD340,_xll.ohTrigger(trigger,$Y$36))</f>
        <v>#NUM!</v>
      </c>
      <c r="AH340" s="90" t="e">
        <f>_xll.qlIndexFixing(TenorBasisIndex6M,$AC340,TRUE,_xll.ohTrigger(trigger,$Y$36))</f>
        <v>#NUM!</v>
      </c>
      <c r="AI340" s="43">
        <f>_xll.qlIndexFixing($Y$6,$AC340,TRUE,trigger)</f>
        <v>7.505683335241295E-4</v>
      </c>
      <c r="AJ340" s="45" t="e">
        <f t="shared" si="15"/>
        <v>#NUM!</v>
      </c>
    </row>
    <row r="341" spans="28:36" x14ac:dyDescent="0.2">
      <c r="AB341" s="39" t="s">
        <v>87</v>
      </c>
      <c r="AC341" s="40">
        <f>_xll.qlInterestRateIndexFixingDate($Y$21,AD341)</f>
        <v>42758</v>
      </c>
      <c r="AD341" s="40">
        <f>_xll.qlCalendarAdvance(calendar,$AD340,AB341,,,trigger)</f>
        <v>42760</v>
      </c>
      <c r="AE341" s="40">
        <f>_xll.qlInterestRateIndexMaturity($Y$21,AD341,)</f>
        <v>42941</v>
      </c>
      <c r="AF341" s="43" t="e">
        <f>_xll.qlTenorBasisValue(TenorBasis6M,AD341,_xll.ohTrigger(trigger,$Y$36))</f>
        <v>#NUM!</v>
      </c>
      <c r="AG341" s="90" t="e">
        <f>_xll.qlTenorBasisForwardRate(TenorBasis6M,AD341,_xll.ohTrigger(trigger,$Y$36))</f>
        <v>#NUM!</v>
      </c>
      <c r="AH341" s="90" t="e">
        <f>_xll.qlIndexFixing(TenorBasisIndex6M,$AC341,TRUE,_xll.ohTrigger(trigger,$Y$36))</f>
        <v>#NUM!</v>
      </c>
      <c r="AI341" s="43">
        <f>_xll.qlIndexFixing($Y$6,$AC341,TRUE,trigger)</f>
        <v>7.5359580308081357E-4</v>
      </c>
      <c r="AJ341" s="45" t="e">
        <f t="shared" si="15"/>
        <v>#NUM!</v>
      </c>
    </row>
    <row r="342" spans="28:36" x14ac:dyDescent="0.2">
      <c r="AB342" s="39" t="s">
        <v>87</v>
      </c>
      <c r="AC342" s="40">
        <f>_xll.qlInterestRateIndexFixingDate($Y$21,AD342)</f>
        <v>42759</v>
      </c>
      <c r="AD342" s="40">
        <f>_xll.qlCalendarAdvance(calendar,$AD341,AB342,,,trigger)</f>
        <v>42761</v>
      </c>
      <c r="AE342" s="40">
        <f>_xll.qlInterestRateIndexMaturity($Y$21,AD342,)</f>
        <v>42942</v>
      </c>
      <c r="AF342" s="43" t="e">
        <f>_xll.qlTenorBasisValue(TenorBasis6M,AD342,_xll.ohTrigger(trigger,$Y$36))</f>
        <v>#NUM!</v>
      </c>
      <c r="AG342" s="90" t="e">
        <f>_xll.qlTenorBasisForwardRate(TenorBasis6M,AD342,_xll.ohTrigger(trigger,$Y$36))</f>
        <v>#NUM!</v>
      </c>
      <c r="AH342" s="90" t="e">
        <f>_xll.qlIndexFixing(TenorBasisIndex6M,$AC342,TRUE,_xll.ohTrigger(trigger,$Y$36))</f>
        <v>#NUM!</v>
      </c>
      <c r="AI342" s="43">
        <f>_xll.qlIndexFixing($Y$6,$AC342,TRUE,trigger)</f>
        <v>7.5643380784115415E-4</v>
      </c>
      <c r="AJ342" s="45" t="e">
        <f t="shared" si="15"/>
        <v>#NUM!</v>
      </c>
    </row>
    <row r="343" spans="28:36" x14ac:dyDescent="0.2">
      <c r="AB343" s="39" t="s">
        <v>87</v>
      </c>
      <c r="AC343" s="40">
        <f>_xll.qlInterestRateIndexFixingDate($Y$21,AD343)</f>
        <v>42760</v>
      </c>
      <c r="AD343" s="40">
        <f>_xll.qlCalendarAdvance(calendar,$AD342,AB343,,,trigger)</f>
        <v>42762</v>
      </c>
      <c r="AE343" s="40">
        <f>_xll.qlInterestRateIndexMaturity($Y$21,AD343,)</f>
        <v>42943</v>
      </c>
      <c r="AF343" s="43" t="e">
        <f>_xll.qlTenorBasisValue(TenorBasis6M,AD343,_xll.ohTrigger(trigger,$Y$36))</f>
        <v>#NUM!</v>
      </c>
      <c r="AG343" s="90" t="e">
        <f>_xll.qlTenorBasisForwardRate(TenorBasis6M,AD343,_xll.ohTrigger(trigger,$Y$36))</f>
        <v>#NUM!</v>
      </c>
      <c r="AH343" s="90" t="e">
        <f>_xll.qlIndexFixing(TenorBasisIndex6M,$AC343,TRUE,_xll.ohTrigger(trigger,$Y$36))</f>
        <v>#NUM!</v>
      </c>
      <c r="AI343" s="43">
        <f>_xll.qlIndexFixing($Y$6,$AC343,TRUE,trigger)</f>
        <v>7.590705046281762E-4</v>
      </c>
      <c r="AJ343" s="45" t="e">
        <f t="shared" si="15"/>
        <v>#NUM!</v>
      </c>
    </row>
    <row r="344" spans="28:36" x14ac:dyDescent="0.2">
      <c r="AB344" s="39" t="s">
        <v>87</v>
      </c>
      <c r="AC344" s="40">
        <f>_xll.qlInterestRateIndexFixingDate($Y$21,AD344)</f>
        <v>42761</v>
      </c>
      <c r="AD344" s="40">
        <f>_xll.qlCalendarAdvance(calendar,$AD343,AB344,,,trigger)</f>
        <v>42765</v>
      </c>
      <c r="AE344" s="40">
        <f>_xll.qlInterestRateIndexMaturity($Y$21,AD344,)</f>
        <v>42947</v>
      </c>
      <c r="AF344" s="43" t="e">
        <f>_xll.qlTenorBasisValue(TenorBasis6M,AD344,_xll.ohTrigger(trigger,$Y$36))</f>
        <v>#NUM!</v>
      </c>
      <c r="AG344" s="90" t="e">
        <f>_xll.qlTenorBasisForwardRate(TenorBasis6M,AD344,_xll.ohTrigger(trigger,$Y$36))</f>
        <v>#NUM!</v>
      </c>
      <c r="AH344" s="90" t="e">
        <f>_xll.qlIndexFixing(TenorBasisIndex6M,$AC344,TRUE,_xll.ohTrigger(trigger,$Y$36))</f>
        <v>#NUM!</v>
      </c>
      <c r="AI344" s="43">
        <f>_xll.qlIndexFixing($Y$6,$AC344,TRUE,trigger)</f>
        <v>7.6565431537957656E-4</v>
      </c>
      <c r="AJ344" s="45" t="e">
        <f t="shared" si="15"/>
        <v>#NUM!</v>
      </c>
    </row>
    <row r="345" spans="28:36" x14ac:dyDescent="0.2">
      <c r="AB345" s="39" t="s">
        <v>87</v>
      </c>
      <c r="AC345" s="40">
        <f>_xll.qlInterestRateIndexFixingDate($Y$21,AD345)</f>
        <v>42762</v>
      </c>
      <c r="AD345" s="40">
        <f>_xll.qlCalendarAdvance(calendar,$AD344,AB345,,,trigger)</f>
        <v>42766</v>
      </c>
      <c r="AE345" s="40">
        <f>_xll.qlInterestRateIndexMaturity($Y$21,AD345,)</f>
        <v>42947</v>
      </c>
      <c r="AF345" s="43" t="e">
        <f>_xll.qlTenorBasisValue(TenorBasis6M,AD345,_xll.ohTrigger(trigger,$Y$36))</f>
        <v>#NUM!</v>
      </c>
      <c r="AG345" s="90" t="e">
        <f>_xll.qlTenorBasisForwardRate(TenorBasis6M,AD345,_xll.ohTrigger(trigger,$Y$36))</f>
        <v>#NUM!</v>
      </c>
      <c r="AH345" s="90" t="e">
        <f>_xll.qlIndexFixing(TenorBasisIndex6M,$AC345,TRUE,_xll.ohTrigger(trigger,$Y$36))</f>
        <v>#NUM!</v>
      </c>
      <c r="AI345" s="43">
        <f>_xll.qlIndexFixing($Y$6,$AC345,TRUE,trigger)</f>
        <v>7.6736734850357108E-4</v>
      </c>
      <c r="AJ345" s="45" t="e">
        <f t="shared" si="15"/>
        <v>#NUM!</v>
      </c>
    </row>
    <row r="346" spans="28:36" x14ac:dyDescent="0.2">
      <c r="AB346" s="39" t="s">
        <v>87</v>
      </c>
      <c r="AC346" s="40">
        <f>_xll.qlInterestRateIndexFixingDate($Y$21,AD346)</f>
        <v>42765</v>
      </c>
      <c r="AD346" s="40">
        <f>_xll.qlCalendarAdvance(calendar,$AD345,AB346,,,trigger)</f>
        <v>42767</v>
      </c>
      <c r="AE346" s="40">
        <f>_xll.qlInterestRateIndexMaturity($Y$21,AD346,)</f>
        <v>42948</v>
      </c>
      <c r="AF346" s="43" t="e">
        <f>_xll.qlTenorBasisValue(TenorBasis6M,AD346,_xll.ohTrigger(trigger,$Y$36))</f>
        <v>#NUM!</v>
      </c>
      <c r="AG346" s="90" t="e">
        <f>_xll.qlTenorBasisForwardRate(TenorBasis6M,AD346,_xll.ohTrigger(trigger,$Y$36))</f>
        <v>#NUM!</v>
      </c>
      <c r="AH346" s="90" t="e">
        <f>_xll.qlIndexFixing(TenorBasisIndex6M,$AC346,TRUE,_xll.ohTrigger(trigger,$Y$36))</f>
        <v>#NUM!</v>
      </c>
      <c r="AI346" s="43">
        <f>_xll.qlIndexFixing($Y$6,$AC346,TRUE,trigger)</f>
        <v>7.6881985776937063E-4</v>
      </c>
      <c r="AJ346" s="45" t="e">
        <f t="shared" si="15"/>
        <v>#NUM!</v>
      </c>
    </row>
    <row r="347" spans="28:36" x14ac:dyDescent="0.2">
      <c r="AB347" s="39" t="s">
        <v>87</v>
      </c>
      <c r="AC347" s="40">
        <f>_xll.qlInterestRateIndexFixingDate($Y$21,AD347)</f>
        <v>42766</v>
      </c>
      <c r="AD347" s="40">
        <f>_xll.qlCalendarAdvance(calendar,$AD346,AB347,,,trigger)</f>
        <v>42768</v>
      </c>
      <c r="AE347" s="40">
        <f>_xll.qlInterestRateIndexMaturity($Y$21,AD347,)</f>
        <v>42949</v>
      </c>
      <c r="AF347" s="43" t="e">
        <f>_xll.qlTenorBasisValue(TenorBasis6M,AD347,_xll.ohTrigger(trigger,$Y$36))</f>
        <v>#NUM!</v>
      </c>
      <c r="AG347" s="90" t="e">
        <f>_xll.qlTenorBasisForwardRate(TenorBasis6M,AD347,_xll.ohTrigger(trigger,$Y$36))</f>
        <v>#NUM!</v>
      </c>
      <c r="AH347" s="90" t="e">
        <f>_xll.qlIndexFixing(TenorBasisIndex6M,$AC347,TRUE,_xll.ohTrigger(trigger,$Y$36))</f>
        <v>#NUM!</v>
      </c>
      <c r="AI347" s="43">
        <f>_xll.qlIndexFixing($Y$6,$AC347,TRUE,trigger)</f>
        <v>7.7000000000000018E-4</v>
      </c>
      <c r="AJ347" s="45" t="e">
        <f t="shared" si="15"/>
        <v>#NUM!</v>
      </c>
    </row>
    <row r="348" spans="28:36" x14ac:dyDescent="0.2">
      <c r="AB348" s="39" t="s">
        <v>87</v>
      </c>
      <c r="AC348" s="40">
        <f>_xll.qlInterestRateIndexFixingDate($Y$21,AD348)</f>
        <v>42767</v>
      </c>
      <c r="AD348" s="40">
        <f>_xll.qlCalendarAdvance(calendar,$AD347,AB348,,,trigger)</f>
        <v>42769</v>
      </c>
      <c r="AE348" s="40">
        <f>_xll.qlInterestRateIndexMaturity($Y$21,AD348,)</f>
        <v>42950</v>
      </c>
      <c r="AF348" s="43" t="e">
        <f>_xll.qlTenorBasisValue(TenorBasis6M,AD348,_xll.ohTrigger(trigger,$Y$36))</f>
        <v>#NUM!</v>
      </c>
      <c r="AG348" s="90" t="e">
        <f>_xll.qlTenorBasisForwardRate(TenorBasis6M,AD348,_xll.ohTrigger(trigger,$Y$36))</f>
        <v>#NUM!</v>
      </c>
      <c r="AH348" s="90" t="e">
        <f>_xll.qlIndexFixing(TenorBasisIndex6M,$AC348,TRUE,_xll.ohTrigger(trigger,$Y$36))</f>
        <v>#NUM!</v>
      </c>
      <c r="AI348" s="43">
        <f>_xll.qlIndexFixing($Y$6,$AC348,TRUE,trigger)</f>
        <v>7.7099051130988196E-4</v>
      </c>
      <c r="AJ348" s="45" t="e">
        <f t="shared" si="15"/>
        <v>#NUM!</v>
      </c>
    </row>
    <row r="349" spans="28:36" x14ac:dyDescent="0.2">
      <c r="AB349" s="39" t="s">
        <v>87</v>
      </c>
      <c r="AC349" s="40">
        <f>_xll.qlInterestRateIndexFixingDate($Y$21,AD349)</f>
        <v>42768</v>
      </c>
      <c r="AD349" s="40">
        <f>_xll.qlCalendarAdvance(calendar,$AD348,AB349,,,trigger)</f>
        <v>42772</v>
      </c>
      <c r="AE349" s="40">
        <f>_xll.qlInterestRateIndexMaturity($Y$21,AD349,)</f>
        <v>42954</v>
      </c>
      <c r="AF349" s="43" t="e">
        <f>_xll.qlTenorBasisValue(TenorBasis6M,AD349,_xll.ohTrigger(trigger,$Y$36))</f>
        <v>#NUM!</v>
      </c>
      <c r="AG349" s="90" t="e">
        <f>_xll.qlTenorBasisForwardRate(TenorBasis6M,AD349,_xll.ohTrigger(trigger,$Y$36))</f>
        <v>#NUM!</v>
      </c>
      <c r="AH349" s="90" t="e">
        <f>_xll.qlIndexFixing(TenorBasisIndex6M,$AC349,TRUE,_xll.ohTrigger(trigger,$Y$36))</f>
        <v>#NUM!</v>
      </c>
      <c r="AI349" s="43">
        <f>_xll.qlIndexFixing($Y$6,$AC349,TRUE,trigger)</f>
        <v>7.7363944919908224E-4</v>
      </c>
      <c r="AJ349" s="45" t="e">
        <f t="shared" si="15"/>
        <v>#NUM!</v>
      </c>
    </row>
    <row r="350" spans="28:36" x14ac:dyDescent="0.2">
      <c r="AB350" s="39" t="s">
        <v>87</v>
      </c>
      <c r="AC350" s="40">
        <f>_xll.qlInterestRateIndexFixingDate($Y$21,AD350)</f>
        <v>42769</v>
      </c>
      <c r="AD350" s="40">
        <f>_xll.qlCalendarAdvance(calendar,$AD349,AB350,,,trigger)</f>
        <v>42773</v>
      </c>
      <c r="AE350" s="40">
        <f>_xll.qlInterestRateIndexMaturity($Y$21,AD350,)</f>
        <v>42954</v>
      </c>
      <c r="AF350" s="43" t="e">
        <f>_xll.qlTenorBasisValue(TenorBasis6M,AD350,_xll.ohTrigger(trigger,$Y$36))</f>
        <v>#NUM!</v>
      </c>
      <c r="AG350" s="90" t="e">
        <f>_xll.qlTenorBasisForwardRate(TenorBasis6M,AD350,_xll.ohTrigger(trigger,$Y$36))</f>
        <v>#NUM!</v>
      </c>
      <c r="AH350" s="90" t="e">
        <f>_xll.qlIndexFixing(TenorBasisIndex6M,$AC350,TRUE,_xll.ohTrigger(trigger,$Y$36))</f>
        <v>#NUM!</v>
      </c>
      <c r="AI350" s="43">
        <f>_xll.qlIndexFixing($Y$6,$AC350,TRUE,trigger)</f>
        <v>7.7452797985267015E-4</v>
      </c>
      <c r="AJ350" s="45" t="e">
        <f t="shared" si="15"/>
        <v>#NUM!</v>
      </c>
    </row>
    <row r="351" spans="28:36" x14ac:dyDescent="0.2">
      <c r="AB351" s="39" t="s">
        <v>87</v>
      </c>
      <c r="AC351" s="40">
        <f>_xll.qlInterestRateIndexFixingDate($Y$21,AD351)</f>
        <v>42772</v>
      </c>
      <c r="AD351" s="40">
        <f>_xll.qlCalendarAdvance(calendar,$AD350,AB351,,,trigger)</f>
        <v>42774</v>
      </c>
      <c r="AE351" s="40">
        <f>_xll.qlInterestRateIndexMaturity($Y$21,AD351,)</f>
        <v>42955</v>
      </c>
      <c r="AF351" s="43" t="e">
        <f>_xll.qlTenorBasisValue(TenorBasis6M,AD351,_xll.ohTrigger(trigger,$Y$36))</f>
        <v>#NUM!</v>
      </c>
      <c r="AG351" s="90" t="e">
        <f>_xll.qlTenorBasisForwardRate(TenorBasis6M,AD351,_xll.ohTrigger(trigger,$Y$36))</f>
        <v>#NUM!</v>
      </c>
      <c r="AH351" s="90" t="e">
        <f>_xll.qlIndexFixing(TenorBasisIndex6M,$AC351,TRUE,_xll.ohTrigger(trigger,$Y$36))</f>
        <v>#NUM!</v>
      </c>
      <c r="AI351" s="43">
        <f>_xll.qlIndexFixing($Y$6,$AC351,TRUE,trigger)</f>
        <v>7.7547582787018665E-4</v>
      </c>
      <c r="AJ351" s="45" t="e">
        <f t="shared" si="15"/>
        <v>#NUM!</v>
      </c>
    </row>
    <row r="352" spans="28:36" x14ac:dyDescent="0.2">
      <c r="AB352" s="39" t="s">
        <v>87</v>
      </c>
      <c r="AC352" s="40">
        <f>_xll.qlInterestRateIndexFixingDate($Y$21,AD352)</f>
        <v>42773</v>
      </c>
      <c r="AD352" s="40">
        <f>_xll.qlCalendarAdvance(calendar,$AD351,AB352,,,trigger)</f>
        <v>42775</v>
      </c>
      <c r="AE352" s="40">
        <f>_xll.qlInterestRateIndexMaturity($Y$21,AD352,)</f>
        <v>42956</v>
      </c>
      <c r="AF352" s="43" t="e">
        <f>_xll.qlTenorBasisValue(TenorBasis6M,AD352,_xll.ohTrigger(trigger,$Y$36))</f>
        <v>#NUM!</v>
      </c>
      <c r="AG352" s="90" t="e">
        <f>_xll.qlTenorBasisForwardRate(TenorBasis6M,AD352,_xll.ohTrigger(trigger,$Y$36))</f>
        <v>#NUM!</v>
      </c>
      <c r="AH352" s="90" t="e">
        <f>_xll.qlIndexFixing(TenorBasisIndex6M,$AC352,TRUE,_xll.ohTrigger(trigger,$Y$36))</f>
        <v>#NUM!</v>
      </c>
      <c r="AI352" s="43">
        <f>_xll.qlIndexFixing($Y$6,$AC352,TRUE,trigger)</f>
        <v>7.7651691826283273E-4</v>
      </c>
      <c r="AJ352" s="45" t="e">
        <f t="shared" si="15"/>
        <v>#NUM!</v>
      </c>
    </row>
    <row r="353" spans="28:36" x14ac:dyDescent="0.2">
      <c r="AB353" s="39" t="s">
        <v>87</v>
      </c>
      <c r="AC353" s="40">
        <f>_xll.qlInterestRateIndexFixingDate($Y$21,AD353)</f>
        <v>42774</v>
      </c>
      <c r="AD353" s="40">
        <f>_xll.qlCalendarAdvance(calendar,$AD352,AB353,,,trigger)</f>
        <v>42776</v>
      </c>
      <c r="AE353" s="40">
        <f>_xll.qlInterestRateIndexMaturity($Y$21,AD353,)</f>
        <v>42957</v>
      </c>
      <c r="AF353" s="43" t="e">
        <f>_xll.qlTenorBasisValue(TenorBasis6M,AD353,_xll.ohTrigger(trigger,$Y$36))</f>
        <v>#NUM!</v>
      </c>
      <c r="AG353" s="90" t="e">
        <f>_xll.qlTenorBasisForwardRate(TenorBasis6M,AD353,_xll.ohTrigger(trigger,$Y$36))</f>
        <v>#NUM!</v>
      </c>
      <c r="AH353" s="90" t="e">
        <f>_xll.qlIndexFixing(TenorBasisIndex6M,$AC353,TRUE,_xll.ohTrigger(trigger,$Y$36))</f>
        <v>#NUM!</v>
      </c>
      <c r="AI353" s="43">
        <f>_xll.qlIndexFixing($Y$6,$AC353,TRUE,trigger)</f>
        <v>7.7768517604180913E-4</v>
      </c>
      <c r="AJ353" s="45" t="e">
        <f t="shared" si="15"/>
        <v>#NUM!</v>
      </c>
    </row>
    <row r="354" spans="28:36" x14ac:dyDescent="0.2">
      <c r="AB354" s="39" t="s">
        <v>87</v>
      </c>
      <c r="AC354" s="40">
        <f>_xll.qlInterestRateIndexFixingDate($Y$21,AD354)</f>
        <v>42775</v>
      </c>
      <c r="AD354" s="40">
        <f>_xll.qlCalendarAdvance(calendar,$AD353,AB354,,,trigger)</f>
        <v>42779</v>
      </c>
      <c r="AE354" s="40">
        <f>_xll.qlInterestRateIndexMaturity($Y$21,AD354,)</f>
        <v>42961</v>
      </c>
      <c r="AF354" s="43" t="e">
        <f>_xll.qlTenorBasisValue(TenorBasis6M,AD354,_xll.ohTrigger(trigger,$Y$36))</f>
        <v>#NUM!</v>
      </c>
      <c r="AG354" s="90" t="e">
        <f>_xll.qlTenorBasisForwardRate(TenorBasis6M,AD354,_xll.ohTrigger(trigger,$Y$36))</f>
        <v>#NUM!</v>
      </c>
      <c r="AH354" s="90" t="e">
        <f>_xll.qlIndexFixing(TenorBasisIndex6M,$AC354,TRUE,_xll.ohTrigger(trigger,$Y$36))</f>
        <v>#NUM!</v>
      </c>
      <c r="AI354" s="43">
        <f>_xll.qlIndexFixing($Y$6,$AC354,TRUE,trigger)</f>
        <v>7.8229220380872854E-4</v>
      </c>
      <c r="AJ354" s="45" t="e">
        <f t="shared" si="15"/>
        <v>#NUM!</v>
      </c>
    </row>
    <row r="355" spans="28:36" x14ac:dyDescent="0.2">
      <c r="AB355" s="39" t="s">
        <v>87</v>
      </c>
      <c r="AC355" s="40">
        <f>_xll.qlInterestRateIndexFixingDate($Y$21,AD355)</f>
        <v>42776</v>
      </c>
      <c r="AD355" s="40">
        <f>_xll.qlCalendarAdvance(calendar,$AD354,AB355,,,trigger)</f>
        <v>42780</v>
      </c>
      <c r="AE355" s="40">
        <f>_xll.qlInterestRateIndexMaturity($Y$21,AD355,)</f>
        <v>42961</v>
      </c>
      <c r="AF355" s="43" t="e">
        <f>_xll.qlTenorBasisValue(TenorBasis6M,AD355,_xll.ohTrigger(trigger,$Y$36))</f>
        <v>#NUM!</v>
      </c>
      <c r="AG355" s="90" t="e">
        <f>_xll.qlTenorBasisForwardRate(TenorBasis6M,AD355,_xll.ohTrigger(trigger,$Y$36))</f>
        <v>#NUM!</v>
      </c>
      <c r="AH355" s="90" t="e">
        <f>_xll.qlIndexFixing(TenorBasisIndex6M,$AC355,TRUE,_xll.ohTrigger(trigger,$Y$36))</f>
        <v>#NUM!</v>
      </c>
      <c r="AI355" s="43">
        <f>_xll.qlIndexFixing($Y$6,$AC355,TRUE,trigger)</f>
        <v>7.8430838124503462E-4</v>
      </c>
      <c r="AJ355" s="45" t="e">
        <f t="shared" si="15"/>
        <v>#NUM!</v>
      </c>
    </row>
    <row r="356" spans="28:36" x14ac:dyDescent="0.2">
      <c r="AB356" s="39" t="s">
        <v>87</v>
      </c>
      <c r="AC356" s="40">
        <f>_xll.qlInterestRateIndexFixingDate($Y$21,AD356)</f>
        <v>42779</v>
      </c>
      <c r="AD356" s="40">
        <f>_xll.qlCalendarAdvance(calendar,$AD355,AB356,,,trigger)</f>
        <v>42781</v>
      </c>
      <c r="AE356" s="40">
        <f>_xll.qlInterestRateIndexMaturity($Y$21,AD356,)</f>
        <v>42962</v>
      </c>
      <c r="AF356" s="43" t="e">
        <f>_xll.qlTenorBasisValue(TenorBasis6M,AD356,_xll.ohTrigger(trigger,$Y$36))</f>
        <v>#NUM!</v>
      </c>
      <c r="AG356" s="90" t="e">
        <f>_xll.qlTenorBasisForwardRate(TenorBasis6M,AD356,_xll.ohTrigger(trigger,$Y$36))</f>
        <v>#NUM!</v>
      </c>
      <c r="AH356" s="90" t="e">
        <f>_xll.qlIndexFixing(TenorBasisIndex6M,$AC356,TRUE,_xll.ohTrigger(trigger,$Y$36))</f>
        <v>#NUM!</v>
      </c>
      <c r="AI356" s="43">
        <f>_xll.qlIndexFixing($Y$6,$AC356,TRUE,trigger)</f>
        <v>7.8662135112367521E-4</v>
      </c>
      <c r="AJ356" s="45" t="e">
        <f t="shared" si="15"/>
        <v>#NUM!</v>
      </c>
    </row>
    <row r="357" spans="28:36" x14ac:dyDescent="0.2">
      <c r="AB357" s="39" t="s">
        <v>87</v>
      </c>
      <c r="AC357" s="40">
        <f>_xll.qlInterestRateIndexFixingDate($Y$21,AD357)</f>
        <v>42780</v>
      </c>
      <c r="AD357" s="40">
        <f>_xll.qlCalendarAdvance(calendar,$AD356,AB357,,,trigger)</f>
        <v>42782</v>
      </c>
      <c r="AE357" s="40">
        <f>_xll.qlInterestRateIndexMaturity($Y$21,AD357,)</f>
        <v>42963</v>
      </c>
      <c r="AF357" s="43" t="e">
        <f>_xll.qlTenorBasisValue(TenorBasis6M,AD357,_xll.ohTrigger(trigger,$Y$36))</f>
        <v>#NUM!</v>
      </c>
      <c r="AG357" s="90" t="e">
        <f>_xll.qlTenorBasisForwardRate(TenorBasis6M,AD357,_xll.ohTrigger(trigger,$Y$36))</f>
        <v>#NUM!</v>
      </c>
      <c r="AH357" s="90" t="e">
        <f>_xll.qlIndexFixing(TenorBasisIndex6M,$AC357,TRUE,_xll.ohTrigger(trigger,$Y$36))</f>
        <v>#NUM!</v>
      </c>
      <c r="AI357" s="43">
        <f>_xll.qlIndexFixing($Y$6,$AC357,TRUE,trigger)</f>
        <v>7.8926503845585107E-4</v>
      </c>
      <c r="AJ357" s="45" t="e">
        <f t="shared" si="15"/>
        <v>#NUM!</v>
      </c>
    </row>
    <row r="358" spans="28:36" x14ac:dyDescent="0.2">
      <c r="AB358" s="39" t="s">
        <v>87</v>
      </c>
      <c r="AC358" s="40">
        <f>_xll.qlInterestRateIndexFixingDate($Y$21,AD358)</f>
        <v>42781</v>
      </c>
      <c r="AD358" s="40">
        <f>_xll.qlCalendarAdvance(calendar,$AD357,AB358,,,trigger)</f>
        <v>42783</v>
      </c>
      <c r="AE358" s="40">
        <f>_xll.qlInterestRateIndexMaturity($Y$21,AD358,)</f>
        <v>42964</v>
      </c>
      <c r="AF358" s="43" t="e">
        <f>_xll.qlTenorBasisValue(TenorBasis6M,AD358,_xll.ohTrigger(trigger,$Y$36))</f>
        <v>#NUM!</v>
      </c>
      <c r="AG358" s="90" t="e">
        <f>_xll.qlTenorBasisForwardRate(TenorBasis6M,AD358,_xll.ohTrigger(trigger,$Y$36))</f>
        <v>#NUM!</v>
      </c>
      <c r="AH358" s="90" t="e">
        <f>_xll.qlIndexFixing(TenorBasisIndex6M,$AC358,TRUE,_xll.ohTrigger(trigger,$Y$36))</f>
        <v>#NUM!</v>
      </c>
      <c r="AI358" s="43">
        <f>_xll.qlIndexFixing($Y$6,$AC358,TRUE,trigger)</f>
        <v>7.9227336825276327E-4</v>
      </c>
      <c r="AJ358" s="45" t="e">
        <f t="shared" si="15"/>
        <v>#NUM!</v>
      </c>
    </row>
    <row r="359" spans="28:36" x14ac:dyDescent="0.2">
      <c r="AB359" s="39" t="s">
        <v>87</v>
      </c>
      <c r="AC359" s="40">
        <f>_xll.qlInterestRateIndexFixingDate($Y$21,AD359)</f>
        <v>42782</v>
      </c>
      <c r="AD359" s="40">
        <f>_xll.qlCalendarAdvance(calendar,$AD358,AB359,,,trigger)</f>
        <v>42786</v>
      </c>
      <c r="AE359" s="40">
        <f>_xll.qlInterestRateIndexMaturity($Y$21,AD359,)</f>
        <v>42968</v>
      </c>
      <c r="AF359" s="43" t="e">
        <f>_xll.qlTenorBasisValue(TenorBasis6M,AD359,_xll.ohTrigger(trigger,$Y$36))</f>
        <v>#NUM!</v>
      </c>
      <c r="AG359" s="90" t="e">
        <f>_xll.qlTenorBasisForwardRate(TenorBasis6M,AD359,_xll.ohTrigger(trigger,$Y$36))</f>
        <v>#NUM!</v>
      </c>
      <c r="AH359" s="90" t="e">
        <f>_xll.qlIndexFixing(TenorBasisIndex6M,$AC359,TRUE,_xll.ohTrigger(trigger,$Y$36))</f>
        <v>#NUM!</v>
      </c>
      <c r="AI359" s="43">
        <f>_xll.qlIndexFixing($Y$6,$AC359,TRUE,trigger)</f>
        <v>8.0382546254392578E-4</v>
      </c>
      <c r="AJ359" s="45" t="e">
        <f t="shared" si="15"/>
        <v>#NUM!</v>
      </c>
    </row>
    <row r="360" spans="28:36" x14ac:dyDescent="0.2">
      <c r="AB360" s="39" t="s">
        <v>87</v>
      </c>
      <c r="AC360" s="40">
        <f>_xll.qlInterestRateIndexFixingDate($Y$21,AD360)</f>
        <v>42783</v>
      </c>
      <c r="AD360" s="40">
        <f>_xll.qlCalendarAdvance(calendar,$AD359,AB360,,,trigger)</f>
        <v>42787</v>
      </c>
      <c r="AE360" s="40">
        <f>_xll.qlInterestRateIndexMaturity($Y$21,AD360,)</f>
        <v>42968</v>
      </c>
      <c r="AF360" s="43" t="e">
        <f>_xll.qlTenorBasisValue(TenorBasis6M,AD360,_xll.ohTrigger(trigger,$Y$36))</f>
        <v>#NUM!</v>
      </c>
      <c r="AG360" s="90" t="e">
        <f>_xll.qlTenorBasisForwardRate(TenorBasis6M,AD360,_xll.ohTrigger(trigger,$Y$36))</f>
        <v>#NUM!</v>
      </c>
      <c r="AH360" s="90" t="e">
        <f>_xll.qlIndexFixing(TenorBasisIndex6M,$AC360,TRUE,_xll.ohTrigger(trigger,$Y$36))</f>
        <v>#NUM!</v>
      </c>
      <c r="AI360" s="43">
        <f>_xll.qlIndexFixing($Y$6,$AC360,TRUE,trigger)</f>
        <v>8.0863161231179131E-4</v>
      </c>
      <c r="AJ360" s="45" t="e">
        <f t="shared" si="15"/>
        <v>#NUM!</v>
      </c>
    </row>
    <row r="361" spans="28:36" x14ac:dyDescent="0.2">
      <c r="AB361" s="39" t="s">
        <v>87</v>
      </c>
      <c r="AC361" s="40">
        <f>_xll.qlInterestRateIndexFixingDate($Y$21,AD361)</f>
        <v>42786</v>
      </c>
      <c r="AD361" s="40">
        <f>_xll.qlCalendarAdvance(calendar,$AD360,AB361,,,trigger)</f>
        <v>42788</v>
      </c>
      <c r="AE361" s="40">
        <f>_xll.qlInterestRateIndexMaturity($Y$21,AD361,)</f>
        <v>42969</v>
      </c>
      <c r="AF361" s="43" t="e">
        <f>_xll.qlTenorBasisValue(TenorBasis6M,AD361,_xll.ohTrigger(trigger,$Y$36))</f>
        <v>#NUM!</v>
      </c>
      <c r="AG361" s="90" t="e">
        <f>_xll.qlTenorBasisForwardRate(TenorBasis6M,AD361,_xll.ohTrigger(trigger,$Y$36))</f>
        <v>#NUM!</v>
      </c>
      <c r="AH361" s="90" t="e">
        <f>_xll.qlIndexFixing(TenorBasisIndex6M,$AC361,TRUE,_xll.ohTrigger(trigger,$Y$36))</f>
        <v>#NUM!</v>
      </c>
      <c r="AI361" s="43">
        <f>_xll.qlIndexFixing($Y$6,$AC361,TRUE,trigger)</f>
        <v>8.1397202960039716E-4</v>
      </c>
      <c r="AJ361" s="45" t="e">
        <f t="shared" si="15"/>
        <v>#NUM!</v>
      </c>
    </row>
    <row r="362" spans="28:36" x14ac:dyDescent="0.2">
      <c r="AB362" s="39" t="s">
        <v>87</v>
      </c>
      <c r="AC362" s="40">
        <f>_xll.qlInterestRateIndexFixingDate($Y$21,AD362)</f>
        <v>42787</v>
      </c>
      <c r="AD362" s="40">
        <f>_xll.qlCalendarAdvance(calendar,$AD361,AB362,,,trigger)</f>
        <v>42789</v>
      </c>
      <c r="AE362" s="40">
        <f>_xll.qlInterestRateIndexMaturity($Y$21,AD362,)</f>
        <v>42970</v>
      </c>
      <c r="AF362" s="43" t="e">
        <f>_xll.qlTenorBasisValue(TenorBasis6M,AD362,_xll.ohTrigger(trigger,$Y$36))</f>
        <v>#NUM!</v>
      </c>
      <c r="AG362" s="90" t="e">
        <f>_xll.qlTenorBasisForwardRate(TenorBasis6M,AD362,_xll.ohTrigger(trigger,$Y$36))</f>
        <v>#NUM!</v>
      </c>
      <c r="AH362" s="90" t="e">
        <f>_xll.qlIndexFixing(TenorBasisIndex6M,$AC362,TRUE,_xll.ohTrigger(trigger,$Y$36))</f>
        <v>#NUM!</v>
      </c>
      <c r="AI362" s="43">
        <f>_xll.qlIndexFixing($Y$6,$AC362,TRUE,trigger)</f>
        <v>8.198806394209443E-4</v>
      </c>
      <c r="AJ362" s="45" t="e">
        <f t="shared" si="15"/>
        <v>#NUM!</v>
      </c>
    </row>
    <row r="363" spans="28:36" x14ac:dyDescent="0.2">
      <c r="AB363" s="39" t="s">
        <v>87</v>
      </c>
      <c r="AC363" s="40">
        <f>_xll.qlInterestRateIndexFixingDate($Y$21,AD363)</f>
        <v>42788</v>
      </c>
      <c r="AD363" s="40">
        <f>_xll.qlCalendarAdvance(calendar,$AD362,AB363,,,trigger)</f>
        <v>42790</v>
      </c>
      <c r="AE363" s="40">
        <f>_xll.qlInterestRateIndexMaturity($Y$21,AD363,)</f>
        <v>42971</v>
      </c>
      <c r="AF363" s="43" t="e">
        <f>_xll.qlTenorBasisValue(TenorBasis6M,AD363,_xll.ohTrigger(trigger,$Y$36))</f>
        <v>#NUM!</v>
      </c>
      <c r="AG363" s="90" t="e">
        <f>_xll.qlTenorBasisForwardRate(TenorBasis6M,AD363,_xll.ohTrigger(trigger,$Y$36))</f>
        <v>#NUM!</v>
      </c>
      <c r="AH363" s="90" t="e">
        <f>_xll.qlIndexFixing(TenorBasisIndex6M,$AC363,TRUE,_xll.ohTrigger(trigger,$Y$36))</f>
        <v>#NUM!</v>
      </c>
      <c r="AI363" s="43">
        <f>_xll.qlIndexFixing($Y$6,$AC363,TRUE,trigger)</f>
        <v>8.2639136678463348E-4</v>
      </c>
      <c r="AJ363" s="45" t="e">
        <f t="shared" si="15"/>
        <v>#NUM!</v>
      </c>
    </row>
    <row r="364" spans="28:36" x14ac:dyDescent="0.2">
      <c r="AB364" s="39" t="s">
        <v>87</v>
      </c>
      <c r="AC364" s="40">
        <f>_xll.qlInterestRateIndexFixingDate($Y$21,AD364)</f>
        <v>42789</v>
      </c>
      <c r="AD364" s="40">
        <f>_xll.qlCalendarAdvance(calendar,$AD363,AB364,,,trigger)</f>
        <v>42793</v>
      </c>
      <c r="AE364" s="40">
        <f>_xll.qlInterestRateIndexMaturity($Y$21,AD364,)</f>
        <v>42975</v>
      </c>
      <c r="AF364" s="43" t="e">
        <f>_xll.qlTenorBasisValue(TenorBasis6M,AD364,_xll.ohTrigger(trigger,$Y$36))</f>
        <v>#NUM!</v>
      </c>
      <c r="AG364" s="90" t="e">
        <f>_xll.qlTenorBasisForwardRate(TenorBasis6M,AD364,_xll.ohTrigger(trigger,$Y$36))</f>
        <v>#NUM!</v>
      </c>
      <c r="AH364" s="90" t="e">
        <f>_xll.qlIndexFixing(TenorBasisIndex6M,$AC364,TRUE,_xll.ohTrigger(trigger,$Y$36))</f>
        <v>#NUM!</v>
      </c>
      <c r="AI364" s="43">
        <f>_xll.qlIndexFixing($Y$6,$AC364,TRUE,trigger)</f>
        <v>8.4987550424656219E-4</v>
      </c>
      <c r="AJ364" s="45" t="e">
        <f t="shared" si="15"/>
        <v>#NUM!</v>
      </c>
    </row>
    <row r="365" spans="28:36" x14ac:dyDescent="0.2">
      <c r="AB365" s="39" t="s">
        <v>87</v>
      </c>
      <c r="AC365" s="40">
        <f>_xll.qlInterestRateIndexFixingDate($Y$21,AD365)</f>
        <v>42790</v>
      </c>
      <c r="AD365" s="40">
        <f>_xll.qlCalendarAdvance(calendar,$AD364,AB365,,,trigger)</f>
        <v>42794</v>
      </c>
      <c r="AE365" s="40">
        <f>_xll.qlInterestRateIndexMaturity($Y$21,AD365,)</f>
        <v>42978</v>
      </c>
      <c r="AF365" s="43" t="e">
        <f>_xll.qlTenorBasisValue(TenorBasis6M,AD365,_xll.ohTrigger(trigger,$Y$36))</f>
        <v>#NUM!</v>
      </c>
      <c r="AG365" s="90" t="e">
        <f>_xll.qlTenorBasisForwardRate(TenorBasis6M,AD365,_xll.ohTrigger(trigger,$Y$36))</f>
        <v>#NUM!</v>
      </c>
      <c r="AH365" s="90" t="e">
        <f>_xll.qlIndexFixing(TenorBasisIndex6M,$AC365,TRUE,_xll.ohTrigger(trigger,$Y$36))</f>
        <v>#NUM!</v>
      </c>
      <c r="AI365" s="43">
        <f>_xll.qlIndexFixing($Y$6,$AC365,TRUE,trigger)</f>
        <v>8.5913395189482814E-4</v>
      </c>
      <c r="AJ365" s="45" t="e">
        <f t="shared" si="15"/>
        <v>#NUM!</v>
      </c>
    </row>
    <row r="366" spans="28:36" x14ac:dyDescent="0.2">
      <c r="AB366" s="39" t="s">
        <v>87</v>
      </c>
      <c r="AC366" s="40">
        <f>_xll.qlInterestRateIndexFixingDate($Y$21,AD366)</f>
        <v>42793</v>
      </c>
      <c r="AD366" s="40">
        <f>_xll.qlCalendarAdvance(calendar,$AD365,AB366,,,trigger)</f>
        <v>42795</v>
      </c>
      <c r="AE366" s="40">
        <f>_xll.qlInterestRateIndexMaturity($Y$21,AD366,)</f>
        <v>42979</v>
      </c>
      <c r="AF366" s="43" t="e">
        <f>_xll.qlTenorBasisValue(TenorBasis6M,AD366,_xll.ohTrigger(trigger,$Y$36))</f>
        <v>#NUM!</v>
      </c>
      <c r="AG366" s="90" t="e">
        <f>_xll.qlTenorBasisForwardRate(TenorBasis6M,AD366,_xll.ohTrigger(trigger,$Y$36))</f>
        <v>#NUM!</v>
      </c>
      <c r="AH366" s="90" t="e">
        <f>_xll.qlIndexFixing(TenorBasisIndex6M,$AC366,TRUE,_xll.ohTrigger(trigger,$Y$36))</f>
        <v>#NUM!</v>
      </c>
      <c r="AI366" s="43">
        <f>_xll.qlIndexFixing($Y$6,$AC366,TRUE,trigger)</f>
        <v>8.6916414214224043E-4</v>
      </c>
      <c r="AJ366" s="45" t="e">
        <f t="shared" si="15"/>
        <v>#NUM!</v>
      </c>
    </row>
    <row r="367" spans="28:36" x14ac:dyDescent="0.2">
      <c r="AB367" s="39" t="s">
        <v>87</v>
      </c>
      <c r="AC367" s="40">
        <f>_xll.qlInterestRateIndexFixingDate($Y$21,AD367)</f>
        <v>42794</v>
      </c>
      <c r="AD367" s="40">
        <f>_xll.qlCalendarAdvance(calendar,$AD366,AB367,,,trigger)</f>
        <v>42796</v>
      </c>
      <c r="AE367" s="40">
        <f>_xll.qlInterestRateIndexMaturity($Y$21,AD367,)</f>
        <v>42982</v>
      </c>
      <c r="AF367" s="43" t="e">
        <f>_xll.qlTenorBasisValue(TenorBasis6M,AD367,_xll.ohTrigger(trigger,$Y$36))</f>
        <v>#NUM!</v>
      </c>
      <c r="AG367" s="90" t="e">
        <f>_xll.qlTenorBasisForwardRate(TenorBasis6M,AD367,_xll.ohTrigger(trigger,$Y$36))</f>
        <v>#NUM!</v>
      </c>
      <c r="AH367" s="90" t="e">
        <f>_xll.qlIndexFixing(TenorBasisIndex6M,$AC367,TRUE,_xll.ohTrigger(trigger,$Y$36))</f>
        <v>#NUM!</v>
      </c>
      <c r="AI367" s="43">
        <f>_xll.qlIndexFixing($Y$6,$AC367,TRUE,trigger)</f>
        <v>8.7999999999999992E-4</v>
      </c>
      <c r="AJ367" s="45" t="e">
        <f t="shared" si="15"/>
        <v>#NUM!</v>
      </c>
    </row>
    <row r="368" spans="28:36" x14ac:dyDescent="0.2">
      <c r="AB368" s="39" t="s">
        <v>87</v>
      </c>
      <c r="AC368" s="40">
        <f>_xll.qlInterestRateIndexFixingDate($Y$21,AD368)</f>
        <v>42795</v>
      </c>
      <c r="AD368" s="40">
        <f>_xll.qlCalendarAdvance(calendar,$AD367,AB368,,,trigger)</f>
        <v>42797</v>
      </c>
      <c r="AE368" s="40">
        <f>_xll.qlInterestRateIndexMaturity($Y$21,AD368,)</f>
        <v>42982</v>
      </c>
      <c r="AF368" s="43" t="e">
        <f>_xll.qlTenorBasisValue(TenorBasis6M,AD368,_xll.ohTrigger(trigger,$Y$36))</f>
        <v>#NUM!</v>
      </c>
      <c r="AG368" s="90" t="e">
        <f>_xll.qlTenorBasisForwardRate(TenorBasis6M,AD368,_xll.ohTrigger(trigger,$Y$36))</f>
        <v>#NUM!</v>
      </c>
      <c r="AH368" s="90" t="e">
        <f>_xll.qlIndexFixing(TenorBasisIndex6M,$AC368,TRUE,_xll.ohTrigger(trigger,$Y$36))</f>
        <v>#NUM!</v>
      </c>
      <c r="AI368" s="43">
        <f>_xll.qlIndexFixing($Y$6,$AC368,TRUE,trigger)</f>
        <v>8.9124267578124996E-4</v>
      </c>
      <c r="AJ368" s="45" t="e">
        <f t="shared" si="15"/>
        <v>#NUM!</v>
      </c>
    </row>
    <row r="369" spans="28:36" x14ac:dyDescent="0.2">
      <c r="AB369" s="39" t="s">
        <v>87</v>
      </c>
      <c r="AC369" s="40">
        <f>_xll.qlInterestRateIndexFixingDate($Y$21,AD369)</f>
        <v>42796</v>
      </c>
      <c r="AD369" s="40">
        <f>_xll.qlCalendarAdvance(calendar,$AD368,AB369,,,trigger)</f>
        <v>42800</v>
      </c>
      <c r="AE369" s="40">
        <f>_xll.qlInterestRateIndexMaturity($Y$21,AD369,)</f>
        <v>42984</v>
      </c>
      <c r="AF369" s="43" t="e">
        <f>_xll.qlTenorBasisValue(TenorBasis6M,AD369,_xll.ohTrigger(trigger,$Y$36))</f>
        <v>#NUM!</v>
      </c>
      <c r="AG369" s="90" t="e">
        <f>_xll.qlTenorBasisForwardRate(TenorBasis6M,AD369,_xll.ohTrigger(trigger,$Y$36))</f>
        <v>#NUM!</v>
      </c>
      <c r="AH369" s="90" t="e">
        <f>_xll.qlIndexFixing(TenorBasisIndex6M,$AC369,TRUE,_xll.ohTrigger(trigger,$Y$36))</f>
        <v>#NUM!</v>
      </c>
      <c r="AI369" s="43">
        <f>_xll.qlIndexFixing($Y$6,$AC369,TRUE,trigger)</f>
        <v>9.245312499999999E-4</v>
      </c>
      <c r="AJ369" s="45" t="e">
        <f t="shared" si="15"/>
        <v>#NUM!</v>
      </c>
    </row>
    <row r="370" spans="28:36" x14ac:dyDescent="0.2">
      <c r="AB370" s="39" t="s">
        <v>87</v>
      </c>
      <c r="AC370" s="40">
        <f>_xll.qlInterestRateIndexFixingDate($Y$21,AD370)</f>
        <v>42797</v>
      </c>
      <c r="AD370" s="40">
        <f>_xll.qlCalendarAdvance(calendar,$AD369,AB370,,,trigger)</f>
        <v>42801</v>
      </c>
      <c r="AE370" s="40">
        <f>_xll.qlInterestRateIndexMaturity($Y$21,AD370,)</f>
        <v>42985</v>
      </c>
      <c r="AF370" s="43" t="e">
        <f>_xll.qlTenorBasisValue(TenorBasis6M,AD370,_xll.ohTrigger(trigger,$Y$36))</f>
        <v>#NUM!</v>
      </c>
      <c r="AG370" s="90" t="e">
        <f>_xll.qlTenorBasisForwardRate(TenorBasis6M,AD370,_xll.ohTrigger(trigger,$Y$36))</f>
        <v>#NUM!</v>
      </c>
      <c r="AH370" s="90" t="e">
        <f>_xll.qlIndexFixing(TenorBasisIndex6M,$AC370,TRUE,_xll.ohTrigger(trigger,$Y$36))</f>
        <v>#NUM!</v>
      </c>
      <c r="AI370" s="43">
        <f>_xll.qlIndexFixing($Y$6,$AC370,TRUE,trigger)</f>
        <v>9.3533447265624987E-4</v>
      </c>
      <c r="AJ370" s="45" t="e">
        <f t="shared" si="15"/>
        <v>#NUM!</v>
      </c>
    </row>
    <row r="371" spans="28:36" x14ac:dyDescent="0.2">
      <c r="AB371" s="39" t="s">
        <v>87</v>
      </c>
      <c r="AC371" s="40">
        <f>_xll.qlInterestRateIndexFixingDate($Y$21,AD371)</f>
        <v>42800</v>
      </c>
      <c r="AD371" s="40">
        <f>_xll.qlCalendarAdvance(calendar,$AD370,AB371,,,trigger)</f>
        <v>42802</v>
      </c>
      <c r="AE371" s="40">
        <f>_xll.qlInterestRateIndexMaturity($Y$21,AD371,)</f>
        <v>42986</v>
      </c>
      <c r="AF371" s="43" t="e">
        <f>_xll.qlTenorBasisValue(TenorBasis6M,AD371,_xll.ohTrigger(trigger,$Y$36))</f>
        <v>#NUM!</v>
      </c>
      <c r="AG371" s="90" t="e">
        <f>_xll.qlTenorBasisForwardRate(TenorBasis6M,AD371,_xll.ohTrigger(trigger,$Y$36))</f>
        <v>#NUM!</v>
      </c>
      <c r="AH371" s="90" t="e">
        <f>_xll.qlIndexFixing(TenorBasisIndex6M,$AC371,TRUE,_xll.ohTrigger(trigger,$Y$36))</f>
        <v>#NUM!</v>
      </c>
      <c r="AI371" s="43">
        <f>_xll.qlIndexFixing($Y$6,$AC371,TRUE,trigger)</f>
        <v>9.4591796874999982E-4</v>
      </c>
      <c r="AJ371" s="45" t="e">
        <f t="shared" si="15"/>
        <v>#NUM!</v>
      </c>
    </row>
    <row r="372" spans="28:36" x14ac:dyDescent="0.2">
      <c r="AB372" s="39" t="s">
        <v>87</v>
      </c>
      <c r="AC372" s="40">
        <f>_xll.qlInterestRateIndexFixingDate($Y$21,AD372)</f>
        <v>42801</v>
      </c>
      <c r="AD372" s="40">
        <f>_xll.qlCalendarAdvance(calendar,$AD371,AB372,,,trigger)</f>
        <v>42803</v>
      </c>
      <c r="AE372" s="40">
        <f>_xll.qlInterestRateIndexMaturity($Y$21,AD372,)</f>
        <v>42989</v>
      </c>
      <c r="AF372" s="43" t="e">
        <f>_xll.qlTenorBasisValue(TenorBasis6M,AD372,_xll.ohTrigger(trigger,$Y$36))</f>
        <v>#NUM!</v>
      </c>
      <c r="AG372" s="90" t="e">
        <f>_xll.qlTenorBasisForwardRate(TenorBasis6M,AD372,_xll.ohTrigger(trigger,$Y$36))</f>
        <v>#NUM!</v>
      </c>
      <c r="AH372" s="90" t="e">
        <f>_xll.qlIndexFixing(TenorBasisIndex6M,$AC372,TRUE,_xll.ohTrigger(trigger,$Y$36))</f>
        <v>#NUM!</v>
      </c>
      <c r="AI372" s="43">
        <f>_xll.qlIndexFixing($Y$6,$AC372,TRUE,trigger)</f>
        <v>9.5623779296874977E-4</v>
      </c>
      <c r="AJ372" s="45" t="e">
        <f t="shared" si="15"/>
        <v>#NUM!</v>
      </c>
    </row>
    <row r="373" spans="28:36" x14ac:dyDescent="0.2">
      <c r="AB373" s="39" t="s">
        <v>87</v>
      </c>
      <c r="AC373" s="40">
        <f>_xll.qlInterestRateIndexFixingDate($Y$21,AD373)</f>
        <v>42802</v>
      </c>
      <c r="AD373" s="40">
        <f>_xll.qlCalendarAdvance(calendar,$AD372,AB373,,,trigger)</f>
        <v>42804</v>
      </c>
      <c r="AE373" s="40">
        <f>_xll.qlInterestRateIndexMaturity($Y$21,AD373,)</f>
        <v>42989</v>
      </c>
      <c r="AF373" s="43" t="e">
        <f>_xll.qlTenorBasisValue(TenorBasis6M,AD373,_xll.ohTrigger(trigger,$Y$36))</f>
        <v>#NUM!</v>
      </c>
      <c r="AG373" s="90" t="e">
        <f>_xll.qlTenorBasisForwardRate(TenorBasis6M,AD373,_xll.ohTrigger(trigger,$Y$36))</f>
        <v>#NUM!</v>
      </c>
      <c r="AH373" s="90" t="e">
        <f>_xll.qlIndexFixing(TenorBasisIndex6M,$AC373,TRUE,_xll.ohTrigger(trigger,$Y$36))</f>
        <v>#NUM!</v>
      </c>
      <c r="AI373" s="43">
        <f>_xll.qlIndexFixing($Y$6,$AC373,TRUE,trigger)</f>
        <v>9.6624999999999977E-4</v>
      </c>
      <c r="AJ373" s="45" t="e">
        <f t="shared" si="15"/>
        <v>#NUM!</v>
      </c>
    </row>
    <row r="374" spans="28:36" x14ac:dyDescent="0.2">
      <c r="AB374" s="39" t="s">
        <v>87</v>
      </c>
      <c r="AC374" s="40">
        <f>_xll.qlInterestRateIndexFixingDate($Y$21,AD374)</f>
        <v>42803</v>
      </c>
      <c r="AD374" s="40">
        <f>_xll.qlCalendarAdvance(calendar,$AD373,AB374,,,trigger)</f>
        <v>42807</v>
      </c>
      <c r="AE374" s="40">
        <f>_xll.qlInterestRateIndexMaturity($Y$21,AD374,)</f>
        <v>42991</v>
      </c>
      <c r="AF374" s="43" t="e">
        <f>_xll.qlTenorBasisValue(TenorBasis6M,AD374,_xll.ohTrigger(trigger,$Y$36))</f>
        <v>#NUM!</v>
      </c>
      <c r="AG374" s="90" t="e">
        <f>_xll.qlTenorBasisForwardRate(TenorBasis6M,AD374,_xll.ohTrigger(trigger,$Y$36))</f>
        <v>#NUM!</v>
      </c>
      <c r="AH374" s="90" t="e">
        <f>_xll.qlIndexFixing(TenorBasisIndex6M,$AC374,TRUE,_xll.ohTrigger(trigger,$Y$36))</f>
        <v>#NUM!</v>
      </c>
      <c r="AI374" s="43">
        <f>_xll.qlIndexFixing($Y$6,$AC374,TRUE,trigger)</f>
        <v>9.9400146484375051E-4</v>
      </c>
      <c r="AJ374" s="45" t="e">
        <f t="shared" si="15"/>
        <v>#NUM!</v>
      </c>
    </row>
    <row r="375" spans="28:36" x14ac:dyDescent="0.2">
      <c r="AB375" s="39" t="s">
        <v>87</v>
      </c>
      <c r="AC375" s="40">
        <f>_xll.qlInterestRateIndexFixingDate($Y$21,AD375)</f>
        <v>42804</v>
      </c>
      <c r="AD375" s="40">
        <f>_xll.qlCalendarAdvance(calendar,$AD374,AB375,,,trigger)</f>
        <v>42808</v>
      </c>
      <c r="AE375" s="40">
        <f>_xll.qlInterestRateIndexMaturity($Y$21,AD375,)</f>
        <v>42992</v>
      </c>
      <c r="AF375" s="43" t="e">
        <f>_xll.qlTenorBasisValue(TenorBasis6M,AD375,_xll.ohTrigger(trigger,$Y$36))</f>
        <v>#NUM!</v>
      </c>
      <c r="AG375" s="90" t="e">
        <f>_xll.qlTenorBasisForwardRate(TenorBasis6M,AD375,_xll.ohTrigger(trigger,$Y$36))</f>
        <v>#NUM!</v>
      </c>
      <c r="AH375" s="90" t="e">
        <f>_xll.qlIndexFixing(TenorBasisIndex6M,$AC375,TRUE,_xll.ohTrigger(trigger,$Y$36))</f>
        <v>#NUM!</v>
      </c>
      <c r="AI375" s="43">
        <f>_xll.qlIndexFixing($Y$6,$AC375,TRUE,trigger)</f>
        <v>1.0023437500000004E-3</v>
      </c>
      <c r="AJ375" s="45" t="e">
        <f t="shared" si="15"/>
        <v>#NUM!</v>
      </c>
    </row>
    <row r="376" spans="28:36" x14ac:dyDescent="0.2">
      <c r="AB376" s="39" t="s">
        <v>87</v>
      </c>
      <c r="AC376" s="40">
        <f>_xll.qlInterestRateIndexFixingDate($Y$21,AD376)</f>
        <v>42807</v>
      </c>
      <c r="AD376" s="40">
        <f>_xll.qlCalendarAdvance(calendar,$AD375,AB376,,,trigger)</f>
        <v>42809</v>
      </c>
      <c r="AE376" s="40">
        <f>_xll.qlInterestRateIndexMaturity($Y$21,AD376,)</f>
        <v>42993</v>
      </c>
      <c r="AF376" s="43" t="e">
        <f>_xll.qlTenorBasisValue(TenorBasis6M,AD376,_xll.ohTrigger(trigger,$Y$36))</f>
        <v>#NUM!</v>
      </c>
      <c r="AG376" s="90" t="e">
        <f>_xll.qlTenorBasisForwardRate(TenorBasis6M,AD376,_xll.ohTrigger(trigger,$Y$36))</f>
        <v>#NUM!</v>
      </c>
      <c r="AH376" s="90" t="e">
        <f>_xll.qlIndexFixing(TenorBasisIndex6M,$AC376,TRUE,_xll.ohTrigger(trigger,$Y$36))</f>
        <v>#NUM!</v>
      </c>
      <c r="AI376" s="43">
        <f>_xll.qlIndexFixing($Y$6,$AC376,TRUE,trigger)</f>
        <v>1.0101586914062503E-3</v>
      </c>
      <c r="AJ376" s="45" t="e">
        <f t="shared" si="15"/>
        <v>#NUM!</v>
      </c>
    </row>
    <row r="377" spans="28:36" x14ac:dyDescent="0.2">
      <c r="AB377" s="39" t="s">
        <v>87</v>
      </c>
      <c r="AC377" s="40">
        <f>_xll.qlInterestRateIndexFixingDate($Y$21,AD377)</f>
        <v>42808</v>
      </c>
      <c r="AD377" s="40">
        <f>_xll.qlCalendarAdvance(calendar,$AD376,AB377,,,trigger)</f>
        <v>42810</v>
      </c>
      <c r="AE377" s="40">
        <f>_xll.qlInterestRateIndexMaturity($Y$21,AD377,)</f>
        <v>42996</v>
      </c>
      <c r="AF377" s="43" t="e">
        <f>_xll.qlTenorBasisValue(TenorBasis6M,AD377,_xll.ohTrigger(trigger,$Y$36))</f>
        <v>#NUM!</v>
      </c>
      <c r="AG377" s="90" t="e">
        <f>_xll.qlTenorBasisForwardRate(TenorBasis6M,AD377,_xll.ohTrigger(trigger,$Y$36))</f>
        <v>#NUM!</v>
      </c>
      <c r="AH377" s="90" t="e">
        <f>_xll.qlIndexFixing(TenorBasisIndex6M,$AC377,TRUE,_xll.ohTrigger(trigger,$Y$36))</f>
        <v>#NUM!</v>
      </c>
      <c r="AI377" s="43">
        <f>_xll.qlIndexFixing($Y$6,$AC377,TRUE,trigger)</f>
        <v>1.0174023437500004E-3</v>
      </c>
      <c r="AJ377" s="45" t="e">
        <f t="shared" si="15"/>
        <v>#NUM!</v>
      </c>
    </row>
    <row r="378" spans="28:36" x14ac:dyDescent="0.2">
      <c r="AB378" s="39" t="s">
        <v>87</v>
      </c>
      <c r="AC378" s="40">
        <f>_xll.qlInterestRateIndexFixingDate($Y$21,AD378)</f>
        <v>42809</v>
      </c>
      <c r="AD378" s="40">
        <f>_xll.qlCalendarAdvance(calendar,$AD377,AB378,,,trigger)</f>
        <v>42811</v>
      </c>
      <c r="AE378" s="40">
        <f>_xll.qlInterestRateIndexMaturity($Y$21,AD378,)</f>
        <v>42996</v>
      </c>
      <c r="AF378" s="43" t="e">
        <f>_xll.qlTenorBasisValue(TenorBasis6M,AD378,_xll.ohTrigger(trigger,$Y$36))</f>
        <v>#NUM!</v>
      </c>
      <c r="AG378" s="90" t="e">
        <f>_xll.qlTenorBasisForwardRate(TenorBasis6M,AD378,_xll.ohTrigger(trigger,$Y$36))</f>
        <v>#NUM!</v>
      </c>
      <c r="AH378" s="90" t="e">
        <f>_xll.qlIndexFixing(TenorBasisIndex6M,$AC378,TRUE,_xll.ohTrigger(trigger,$Y$36))</f>
        <v>#NUM!</v>
      </c>
      <c r="AI378" s="43">
        <f>_xll.qlIndexFixing($Y$6,$AC378,TRUE,trigger)</f>
        <v>1.0240307617187504E-3</v>
      </c>
      <c r="AJ378" s="45" t="e">
        <f t="shared" si="15"/>
        <v>#NUM!</v>
      </c>
    </row>
    <row r="379" spans="28:36" x14ac:dyDescent="0.2">
      <c r="AB379" s="39" t="s">
        <v>87</v>
      </c>
      <c r="AC379" s="40">
        <f>_xll.qlInterestRateIndexFixingDate($Y$21,AD379)</f>
        <v>42810</v>
      </c>
      <c r="AD379" s="40">
        <f>_xll.qlCalendarAdvance(calendar,$AD378,AB379,,,trigger)</f>
        <v>42814</v>
      </c>
      <c r="AE379" s="40">
        <f>_xll.qlInterestRateIndexMaturity($Y$21,AD379,)</f>
        <v>42998</v>
      </c>
      <c r="AF379" s="43" t="e">
        <f>_xll.qlTenorBasisValue(TenorBasis6M,AD379,_xll.ohTrigger(trigger,$Y$36))</f>
        <v>#NUM!</v>
      </c>
      <c r="AG379" s="90" t="e">
        <f>_xll.qlTenorBasisForwardRate(TenorBasis6M,AD379,_xll.ohTrigger(trigger,$Y$36))</f>
        <v>#NUM!</v>
      </c>
      <c r="AH379" s="90" t="e">
        <f>_xll.qlIndexFixing(TenorBasisIndex6M,$AC379,TRUE,_xll.ohTrigger(trigger,$Y$36))</f>
        <v>#NUM!</v>
      </c>
      <c r="AI379" s="43">
        <f>_xll.qlIndexFixing($Y$6,$AC379,TRUE,trigger)</f>
        <v>1.0397851562500002E-3</v>
      </c>
      <c r="AJ379" s="45" t="e">
        <f t="shared" si="15"/>
        <v>#NUM!</v>
      </c>
    </row>
    <row r="380" spans="28:36" x14ac:dyDescent="0.2">
      <c r="AB380" s="39" t="s">
        <v>87</v>
      </c>
      <c r="AC380" s="40">
        <f>_xll.qlInterestRateIndexFixingDate($Y$21,AD380)</f>
        <v>42811</v>
      </c>
      <c r="AD380" s="40">
        <f>_xll.qlCalendarAdvance(calendar,$AD379,AB380,,,trigger)</f>
        <v>42815</v>
      </c>
      <c r="AE380" s="40">
        <f>_xll.qlInterestRateIndexMaturity($Y$21,AD380,)</f>
        <v>42999</v>
      </c>
      <c r="AF380" s="43" t="e">
        <f>_xll.qlTenorBasisValue(TenorBasis6M,AD380,_xll.ohTrigger(trigger,$Y$36))</f>
        <v>#NUM!</v>
      </c>
      <c r="AG380" s="90" t="e">
        <f>_xll.qlTenorBasisForwardRate(TenorBasis6M,AD380,_xll.ohTrigger(trigger,$Y$36))</f>
        <v>#NUM!</v>
      </c>
      <c r="AH380" s="90" t="e">
        <f>_xll.qlIndexFixing(TenorBasisIndex6M,$AC380,TRUE,_xll.ohTrigger(trigger,$Y$36))</f>
        <v>#NUM!</v>
      </c>
      <c r="AI380" s="43">
        <f>_xll.qlIndexFixing($Y$6,$AC380,TRUE,trigger)</f>
        <v>1.0435131835937503E-3</v>
      </c>
      <c r="AJ380" s="45" t="e">
        <f t="shared" si="15"/>
        <v>#NUM!</v>
      </c>
    </row>
    <row r="381" spans="28:36" x14ac:dyDescent="0.2">
      <c r="AB381" s="39" t="s">
        <v>87</v>
      </c>
      <c r="AC381" s="40">
        <f>_xll.qlInterestRateIndexFixingDate($Y$21,AD381)</f>
        <v>42814</v>
      </c>
      <c r="AD381" s="40">
        <f>_xll.qlCalendarAdvance(calendar,$AD380,AB381,,,trigger)</f>
        <v>42816</v>
      </c>
      <c r="AE381" s="40">
        <f>_xll.qlInterestRateIndexMaturity($Y$21,AD381,)</f>
        <v>43000</v>
      </c>
      <c r="AF381" s="43" t="e">
        <f>_xll.qlTenorBasisValue(TenorBasis6M,AD381,_xll.ohTrigger(trigger,$Y$36))</f>
        <v>#NUM!</v>
      </c>
      <c r="AG381" s="90" t="e">
        <f>_xll.qlTenorBasisForwardRate(TenorBasis6M,AD381,_xll.ohTrigger(trigger,$Y$36))</f>
        <v>#NUM!</v>
      </c>
      <c r="AH381" s="90" t="e">
        <f>_xll.qlIndexFixing(TenorBasisIndex6M,$AC381,TRUE,_xll.ohTrigger(trigger,$Y$36))</f>
        <v>#NUM!</v>
      </c>
      <c r="AI381" s="43">
        <f>_xll.qlIndexFixing($Y$6,$AC381,TRUE,trigger)</f>
        <v>1.04640625E-3</v>
      </c>
      <c r="AJ381" s="45" t="e">
        <f t="shared" si="15"/>
        <v>#NUM!</v>
      </c>
    </row>
    <row r="382" spans="28:36" x14ac:dyDescent="0.2">
      <c r="AB382" s="39" t="s">
        <v>87</v>
      </c>
      <c r="AC382" s="40">
        <f>_xll.qlInterestRateIndexFixingDate($Y$21,AD382)</f>
        <v>42815</v>
      </c>
      <c r="AD382" s="40">
        <f>_xll.qlCalendarAdvance(calendar,$AD381,AB382,,,trigger)</f>
        <v>42817</v>
      </c>
      <c r="AE382" s="40">
        <f>_xll.qlInterestRateIndexMaturity($Y$21,AD382,)</f>
        <v>43003</v>
      </c>
      <c r="AF382" s="43" t="e">
        <f>_xll.qlTenorBasisValue(TenorBasis6M,AD382,_xll.ohTrigger(trigger,$Y$36))</f>
        <v>#NUM!</v>
      </c>
      <c r="AG382" s="90" t="e">
        <f>_xll.qlTenorBasisForwardRate(TenorBasis6M,AD382,_xll.ohTrigger(trigger,$Y$36))</f>
        <v>#NUM!</v>
      </c>
      <c r="AH382" s="90" t="e">
        <f>_xll.qlIndexFixing(TenorBasisIndex6M,$AC382,TRUE,_xll.ohTrigger(trigger,$Y$36))</f>
        <v>#NUM!</v>
      </c>
      <c r="AI382" s="43">
        <f>_xll.qlIndexFixing($Y$6,$AC382,TRUE,trigger)</f>
        <v>1.0484204101562501E-3</v>
      </c>
      <c r="AJ382" s="45" t="e">
        <f t="shared" si="15"/>
        <v>#NUM!</v>
      </c>
    </row>
    <row r="383" spans="28:36" x14ac:dyDescent="0.2">
      <c r="AB383" s="39" t="s">
        <v>87</v>
      </c>
      <c r="AC383" s="40">
        <f>_xll.qlInterestRateIndexFixingDate($Y$21,AD383)</f>
        <v>42816</v>
      </c>
      <c r="AD383" s="40">
        <f>_xll.qlCalendarAdvance(calendar,$AD382,AB383,,,trigger)</f>
        <v>42818</v>
      </c>
      <c r="AE383" s="40">
        <f>_xll.qlInterestRateIndexMaturity($Y$21,AD383,)</f>
        <v>43003</v>
      </c>
      <c r="AF383" s="43" t="e">
        <f>_xll.qlTenorBasisValue(TenorBasis6M,AD383,_xll.ohTrigger(trigger,$Y$36))</f>
        <v>#NUM!</v>
      </c>
      <c r="AG383" s="90" t="e">
        <f>_xll.qlTenorBasisForwardRate(TenorBasis6M,AD383,_xll.ohTrigger(trigger,$Y$36))</f>
        <v>#NUM!</v>
      </c>
      <c r="AH383" s="90" t="e">
        <f>_xll.qlIndexFixing(TenorBasisIndex6M,$AC383,TRUE,_xll.ohTrigger(trigger,$Y$36))</f>
        <v>#NUM!</v>
      </c>
      <c r="AI383" s="43">
        <f>_xll.qlIndexFixing($Y$6,$AC383,TRUE,trigger)</f>
        <v>1.04951171875E-3</v>
      </c>
      <c r="AJ383" s="45" t="e">
        <f t="shared" si="15"/>
        <v>#NUM!</v>
      </c>
    </row>
    <row r="384" spans="28:36" x14ac:dyDescent="0.2">
      <c r="AB384" s="39" t="s">
        <v>87</v>
      </c>
      <c r="AC384" s="40">
        <f>_xll.qlInterestRateIndexFixingDate($Y$21,AD384)</f>
        <v>42817</v>
      </c>
      <c r="AD384" s="40">
        <f>_xll.qlCalendarAdvance(calendar,$AD383,AB384,,,trigger)</f>
        <v>42821</v>
      </c>
      <c r="AE384" s="40">
        <f>_xll.qlInterestRateIndexMaturity($Y$21,AD384,)</f>
        <v>43005</v>
      </c>
      <c r="AF384" s="43" t="e">
        <f>_xll.qlTenorBasisValue(TenorBasis6M,AD384,_xll.ohTrigger(trigger,$Y$36))</f>
        <v>#NUM!</v>
      </c>
      <c r="AG384" s="90" t="e">
        <f>_xll.qlTenorBasisForwardRate(TenorBasis6M,AD384,_xll.ohTrigger(trigger,$Y$36))</f>
        <v>#NUM!</v>
      </c>
      <c r="AH384" s="90" t="e">
        <f>_xll.qlIndexFixing(TenorBasisIndex6M,$AC384,TRUE,_xll.ohTrigger(trigger,$Y$36))</f>
        <v>#NUM!</v>
      </c>
      <c r="AI384" s="43">
        <f>_xll.qlIndexFixing($Y$6,$AC384,TRUE,trigger)</f>
        <v>1.04680908203125E-3</v>
      </c>
      <c r="AJ384" s="45" t="e">
        <f t="shared" si="15"/>
        <v>#NUM!</v>
      </c>
    </row>
    <row r="385" spans="28:36" x14ac:dyDescent="0.2">
      <c r="AB385" s="39" t="s">
        <v>87</v>
      </c>
      <c r="AC385" s="40">
        <f>_xll.qlInterestRateIndexFixingDate($Y$21,AD385)</f>
        <v>42818</v>
      </c>
      <c r="AD385" s="40">
        <f>_xll.qlCalendarAdvance(calendar,$AD384,AB385,,,trigger)</f>
        <v>42822</v>
      </c>
      <c r="AE385" s="40">
        <f>_xll.qlInterestRateIndexMaturity($Y$21,AD385,)</f>
        <v>43006</v>
      </c>
      <c r="AF385" s="43" t="e">
        <f>_xll.qlTenorBasisValue(TenorBasis6M,AD385,_xll.ohTrigger(trigger,$Y$36))</f>
        <v>#NUM!</v>
      </c>
      <c r="AG385" s="90" t="e">
        <f>_xll.qlTenorBasisForwardRate(TenorBasis6M,AD385,_xll.ohTrigger(trigger,$Y$36))</f>
        <v>#NUM!</v>
      </c>
      <c r="AH385" s="90" t="e">
        <f>_xll.qlIndexFixing(TenorBasisIndex6M,$AC385,TRUE,_xll.ohTrigger(trigger,$Y$36))</f>
        <v>#NUM!</v>
      </c>
      <c r="AI385" s="43">
        <f>_xll.qlIndexFixing($Y$6,$AC385,TRUE,trigger)</f>
        <v>1.0437695312500001E-3</v>
      </c>
      <c r="AJ385" s="45" t="e">
        <f t="shared" si="15"/>
        <v>#NUM!</v>
      </c>
    </row>
    <row r="386" spans="28:36" x14ac:dyDescent="0.2">
      <c r="AB386" s="39" t="s">
        <v>87</v>
      </c>
      <c r="AC386" s="40">
        <f>_xll.qlInterestRateIndexFixingDate($Y$21,AD386)</f>
        <v>42821</v>
      </c>
      <c r="AD386" s="40">
        <f>_xll.qlCalendarAdvance(calendar,$AD385,AB386,,,trigger)</f>
        <v>42823</v>
      </c>
      <c r="AE386" s="40">
        <f>_xll.qlInterestRateIndexMaturity($Y$21,AD386,)</f>
        <v>43007</v>
      </c>
      <c r="AF386" s="43" t="e">
        <f>_xll.qlTenorBasisValue(TenorBasis6M,AD386,_xll.ohTrigger(trigger,$Y$36))</f>
        <v>#NUM!</v>
      </c>
      <c r="AG386" s="90" t="e">
        <f>_xll.qlTenorBasisForwardRate(TenorBasis6M,AD386,_xll.ohTrigger(trigger,$Y$36))</f>
        <v>#NUM!</v>
      </c>
      <c r="AH386" s="90" t="e">
        <f>_xll.qlIndexFixing(TenorBasisIndex6M,$AC386,TRUE,_xll.ohTrigger(trigger,$Y$36))</f>
        <v>#NUM!</v>
      </c>
      <c r="AI386" s="43">
        <f>_xll.qlIndexFixing($Y$6,$AC386,TRUE,trigger)</f>
        <v>1.0395874023437499E-3</v>
      </c>
      <c r="AJ386" s="45" t="e">
        <f t="shared" si="15"/>
        <v>#NUM!</v>
      </c>
    </row>
    <row r="387" spans="28:36" x14ac:dyDescent="0.2">
      <c r="AB387" s="39" t="s">
        <v>87</v>
      </c>
      <c r="AC387" s="40">
        <f>_xll.qlInterestRateIndexFixingDate($Y$21,AD387)</f>
        <v>42822</v>
      </c>
      <c r="AD387" s="40">
        <f>_xll.qlCalendarAdvance(calendar,$AD386,AB387,,,trigger)</f>
        <v>42824</v>
      </c>
      <c r="AE387" s="40">
        <f>_xll.qlInterestRateIndexMaturity($Y$21,AD387,)</f>
        <v>43007</v>
      </c>
      <c r="AF387" s="43" t="e">
        <f>_xll.qlTenorBasisValue(TenorBasis6M,AD387,_xll.ohTrigger(trigger,$Y$36))</f>
        <v>#NUM!</v>
      </c>
      <c r="AG387" s="90" t="e">
        <f>_xll.qlTenorBasisForwardRate(TenorBasis6M,AD387,_xll.ohTrigger(trigger,$Y$36))</f>
        <v>#NUM!</v>
      </c>
      <c r="AH387" s="90" t="e">
        <f>_xll.qlIndexFixing(TenorBasisIndex6M,$AC387,TRUE,_xll.ohTrigger(trigger,$Y$36))</f>
        <v>#NUM!</v>
      </c>
      <c r="AI387" s="43">
        <f>_xll.qlIndexFixing($Y$6,$AC387,TRUE,trigger)</f>
        <v>1.03421875E-3</v>
      </c>
      <c r="AJ387" s="45" t="e">
        <f t="shared" si="15"/>
        <v>#NUM!</v>
      </c>
    </row>
    <row r="388" spans="28:36" x14ac:dyDescent="0.2">
      <c r="AB388" s="39" t="s">
        <v>87</v>
      </c>
      <c r="AC388" s="40">
        <f>_xll.qlInterestRateIndexFixingDate($Y$21,AD388)</f>
        <v>42823</v>
      </c>
      <c r="AD388" s="40">
        <f>_xll.qlCalendarAdvance(calendar,$AD387,AB388,,,trigger)</f>
        <v>42825</v>
      </c>
      <c r="AE388" s="40">
        <f>_xll.qlInterestRateIndexMaturity($Y$21,AD388,)</f>
        <v>43007</v>
      </c>
      <c r="AF388" s="43" t="e">
        <f>_xll.qlTenorBasisValue(TenorBasis6M,AD388,_xll.ohTrigger(trigger,$Y$36))</f>
        <v>#NUM!</v>
      </c>
      <c r="AG388" s="90" t="e">
        <f>_xll.qlTenorBasisForwardRate(TenorBasis6M,AD388,_xll.ohTrigger(trigger,$Y$36))</f>
        <v>#NUM!</v>
      </c>
      <c r="AH388" s="90" t="e">
        <f>_xll.qlIndexFixing(TenorBasisIndex6M,$AC388,TRUE,_xll.ohTrigger(trigger,$Y$36))</f>
        <v>#NUM!</v>
      </c>
      <c r="AI388" s="43">
        <f>_xll.qlIndexFixing($Y$6,$AC388,TRUE,trigger)</f>
        <v>1.02761962890625E-3</v>
      </c>
      <c r="AJ388" s="45" t="e">
        <f t="shared" ref="AJ388:AJ451" si="16">(AH388-AI388)*10000</f>
        <v>#NUM!</v>
      </c>
    </row>
    <row r="389" spans="28:36" x14ac:dyDescent="0.2">
      <c r="AB389" s="39" t="s">
        <v>87</v>
      </c>
      <c r="AC389" s="40">
        <f>_xll.qlInterestRateIndexFixingDate($Y$21,AD389)</f>
        <v>42824</v>
      </c>
      <c r="AD389" s="40">
        <f>_xll.qlCalendarAdvance(calendar,$AD388,AB389,,,trigger)</f>
        <v>42828</v>
      </c>
      <c r="AE389" s="40">
        <f>_xll.qlInterestRateIndexMaturity($Y$21,AD389,)</f>
        <v>43011</v>
      </c>
      <c r="AF389" s="43" t="e">
        <f>_xll.qlTenorBasisValue(TenorBasis6M,AD389,_xll.ohTrigger(trigger,$Y$36))</f>
        <v>#NUM!</v>
      </c>
      <c r="AG389" s="90" t="e">
        <f>_xll.qlTenorBasisForwardRate(TenorBasis6M,AD389,_xll.ohTrigger(trigger,$Y$36))</f>
        <v>#NUM!</v>
      </c>
      <c r="AH389" s="90" t="e">
        <f>_xll.qlIndexFixing(TenorBasisIndex6M,$AC389,TRUE,_xll.ohTrigger(trigger,$Y$36))</f>
        <v>#NUM!</v>
      </c>
      <c r="AI389" s="43">
        <f>_xll.qlIndexFixing($Y$6,$AC389,TRUE,trigger)</f>
        <v>1E-3</v>
      </c>
      <c r="AJ389" s="45" t="e">
        <f t="shared" si="16"/>
        <v>#NUM!</v>
      </c>
    </row>
    <row r="390" spans="28:36" x14ac:dyDescent="0.2">
      <c r="AB390" s="39" t="s">
        <v>87</v>
      </c>
      <c r="AC390" s="40">
        <f>_xll.qlInterestRateIndexFixingDate($Y$21,AD390)</f>
        <v>42825</v>
      </c>
      <c r="AD390" s="40">
        <f>_xll.qlCalendarAdvance(calendar,$AD389,AB390,,,trigger)</f>
        <v>42829</v>
      </c>
      <c r="AE390" s="40">
        <f>_xll.qlInterestRateIndexMaturity($Y$21,AD390,)</f>
        <v>43012</v>
      </c>
      <c r="AF390" s="43" t="e">
        <f>_xll.qlTenorBasisValue(TenorBasis6M,AD390,_xll.ohTrigger(trigger,$Y$36))</f>
        <v>#NUM!</v>
      </c>
      <c r="AG390" s="90" t="e">
        <f>_xll.qlTenorBasisForwardRate(TenorBasis6M,AD390,_xll.ohTrigger(trigger,$Y$36))</f>
        <v>#NUM!</v>
      </c>
      <c r="AH390" s="90" t="e">
        <f>_xll.qlIndexFixing(TenorBasisIndex6M,$AC390,TRUE,_xll.ohTrigger(trigger,$Y$36))</f>
        <v>#NUM!</v>
      </c>
      <c r="AI390" s="43">
        <f>_xll.qlIndexFixing($Y$6,$AC390,TRUE,trigger)</f>
        <v>9.8650256283154547E-4</v>
      </c>
      <c r="AJ390" s="45" t="e">
        <f t="shared" si="16"/>
        <v>#NUM!</v>
      </c>
    </row>
    <row r="391" spans="28:36" x14ac:dyDescent="0.2">
      <c r="AB391" s="39" t="s">
        <v>87</v>
      </c>
      <c r="AC391" s="40">
        <f>_xll.qlInterestRateIndexFixingDate($Y$21,AD391)</f>
        <v>42828</v>
      </c>
      <c r="AD391" s="40">
        <f>_xll.qlCalendarAdvance(calendar,$AD390,AB391,,,trigger)</f>
        <v>42830</v>
      </c>
      <c r="AE391" s="40">
        <f>_xll.qlInterestRateIndexMaturity($Y$21,AD391,)</f>
        <v>43013</v>
      </c>
      <c r="AF391" s="43" t="e">
        <f>_xll.qlTenorBasisValue(TenorBasis6M,AD391,_xll.ohTrigger(trigger,$Y$36))</f>
        <v>#NUM!</v>
      </c>
      <c r="AG391" s="90" t="e">
        <f>_xll.qlTenorBasisForwardRate(TenorBasis6M,AD391,_xll.ohTrigger(trigger,$Y$36))</f>
        <v>#NUM!</v>
      </c>
      <c r="AH391" s="90" t="e">
        <f>_xll.qlIndexFixing(TenorBasisIndex6M,$AC391,TRUE,_xll.ohTrigger(trigger,$Y$36))</f>
        <v>#NUM!</v>
      </c>
      <c r="AI391" s="43">
        <f>_xll.qlIndexFixing($Y$6,$AC391,TRUE,trigger)</f>
        <v>9.6851870773548277E-4</v>
      </c>
      <c r="AJ391" s="45" t="e">
        <f t="shared" si="16"/>
        <v>#NUM!</v>
      </c>
    </row>
    <row r="392" spans="28:36" x14ac:dyDescent="0.2">
      <c r="AB392" s="39" t="s">
        <v>87</v>
      </c>
      <c r="AC392" s="40">
        <f>_xll.qlInterestRateIndexFixingDate($Y$21,AD392)</f>
        <v>42829</v>
      </c>
      <c r="AD392" s="40">
        <f>_xll.qlCalendarAdvance(calendar,$AD391,AB392,,,trigger)</f>
        <v>42831</v>
      </c>
      <c r="AE392" s="40">
        <f>_xll.qlInterestRateIndexMaturity($Y$21,AD392,)</f>
        <v>43014</v>
      </c>
      <c r="AF392" s="43" t="e">
        <f>_xll.qlTenorBasisValue(TenorBasis6M,AD392,_xll.ohTrigger(trigger,$Y$36))</f>
        <v>#NUM!</v>
      </c>
      <c r="AG392" s="90" t="e">
        <f>_xll.qlTenorBasisForwardRate(TenorBasis6M,AD392,_xll.ohTrigger(trigger,$Y$36))</f>
        <v>#NUM!</v>
      </c>
      <c r="AH392" s="90" t="e">
        <f>_xll.qlIndexFixing(TenorBasisIndex6M,$AC392,TRUE,_xll.ohTrigger(trigger,$Y$36))</f>
        <v>#NUM!</v>
      </c>
      <c r="AI392" s="43">
        <f>_xll.qlIndexFixing($Y$6,$AC392,TRUE,trigger)</f>
        <v>9.4606111932576823E-4</v>
      </c>
      <c r="AJ392" s="45" t="e">
        <f t="shared" si="16"/>
        <v>#NUM!</v>
      </c>
    </row>
    <row r="393" spans="28:36" x14ac:dyDescent="0.2">
      <c r="AB393" s="39" t="s">
        <v>87</v>
      </c>
      <c r="AC393" s="40">
        <f>_xll.qlInterestRateIndexFixingDate($Y$21,AD393)</f>
        <v>42830</v>
      </c>
      <c r="AD393" s="40">
        <f>_xll.qlCalendarAdvance(calendar,$AD392,AB393,,,trigger)</f>
        <v>42832</v>
      </c>
      <c r="AE393" s="40">
        <f>_xll.qlInterestRateIndexMaturity($Y$21,AD393,)</f>
        <v>43017</v>
      </c>
      <c r="AF393" s="43" t="e">
        <f>_xll.qlTenorBasisValue(TenorBasis6M,AD393,_xll.ohTrigger(trigger,$Y$36))</f>
        <v>#NUM!</v>
      </c>
      <c r="AG393" s="90" t="e">
        <f>_xll.qlTenorBasisForwardRate(TenorBasis6M,AD393,_xll.ohTrigger(trigger,$Y$36))</f>
        <v>#NUM!</v>
      </c>
      <c r="AH393" s="90" t="e">
        <f>_xll.qlIndexFixing(TenorBasisIndex6M,$AC393,TRUE,_xll.ohTrigger(trigger,$Y$36))</f>
        <v>#NUM!</v>
      </c>
      <c r="AI393" s="43">
        <f>_xll.qlIndexFixing($Y$6,$AC393,TRUE,trigger)</f>
        <v>9.1914248221635416E-4</v>
      </c>
      <c r="AJ393" s="45" t="e">
        <f t="shared" si="16"/>
        <v>#NUM!</v>
      </c>
    </row>
    <row r="394" spans="28:36" x14ac:dyDescent="0.2">
      <c r="AB394" s="39" t="s">
        <v>87</v>
      </c>
      <c r="AC394" s="40">
        <f>_xll.qlInterestRateIndexFixingDate($Y$21,AD394)</f>
        <v>42831</v>
      </c>
      <c r="AD394" s="40">
        <f>_xll.qlCalendarAdvance(calendar,$AD393,AB394,,,trigger)</f>
        <v>42835</v>
      </c>
      <c r="AE394" s="40">
        <f>_xll.qlInterestRateIndexMaturity($Y$21,AD394,)</f>
        <v>43018</v>
      </c>
      <c r="AF394" s="43" t="e">
        <f>_xll.qlTenorBasisValue(TenorBasis6M,AD394,_xll.ohTrigger(trigger,$Y$36))</f>
        <v>#NUM!</v>
      </c>
      <c r="AG394" s="90" t="e">
        <f>_xll.qlTenorBasisForwardRate(TenorBasis6M,AD394,_xll.ohTrigger(trigger,$Y$36))</f>
        <v>#NUM!</v>
      </c>
      <c r="AH394" s="90" t="e">
        <f>_xll.qlIndexFixing(TenorBasisIndex6M,$AC394,TRUE,_xll.ohTrigger(trigger,$Y$36))</f>
        <v>#NUM!</v>
      </c>
      <c r="AI394" s="43">
        <f>_xll.qlIndexFixing($Y$6,$AC394,TRUE,trigger)</f>
        <v>8.1174712482945117E-4</v>
      </c>
      <c r="AJ394" s="45" t="e">
        <f t="shared" si="16"/>
        <v>#NUM!</v>
      </c>
    </row>
    <row r="395" spans="28:36" x14ac:dyDescent="0.2">
      <c r="AB395" s="39" t="s">
        <v>87</v>
      </c>
      <c r="AC395" s="40">
        <f>_xll.qlInterestRateIndexFixingDate($Y$21,AD395)</f>
        <v>42832</v>
      </c>
      <c r="AD395" s="40">
        <f>_xll.qlCalendarAdvance(calendar,$AD394,AB395,,,trigger)</f>
        <v>42836</v>
      </c>
      <c r="AE395" s="40">
        <f>_xll.qlInterestRateIndexMaturity($Y$21,AD395,)</f>
        <v>43019</v>
      </c>
      <c r="AF395" s="43" t="e">
        <f>_xll.qlTenorBasisValue(TenorBasis6M,AD395,_xll.ohTrigger(trigger,$Y$36))</f>
        <v>#NUM!</v>
      </c>
      <c r="AG395" s="90" t="e">
        <f>_xll.qlTenorBasisForwardRate(TenorBasis6M,AD395,_xll.ohTrigger(trigger,$Y$36))</f>
        <v>#NUM!</v>
      </c>
      <c r="AH395" s="90" t="e">
        <f>_xll.qlIndexFixing(TenorBasisIndex6M,$AC395,TRUE,_xll.ohTrigger(trigger,$Y$36))</f>
        <v>#NUM!</v>
      </c>
      <c r="AI395" s="43">
        <f>_xll.qlIndexFixing($Y$6,$AC395,TRUE,trigger)</f>
        <v>7.6711113906077527E-4</v>
      </c>
      <c r="AJ395" s="45" t="e">
        <f t="shared" si="16"/>
        <v>#NUM!</v>
      </c>
    </row>
    <row r="396" spans="28:36" x14ac:dyDescent="0.2">
      <c r="AB396" s="39" t="s">
        <v>87</v>
      </c>
      <c r="AC396" s="40">
        <f>_xll.qlInterestRateIndexFixingDate($Y$21,AD396)</f>
        <v>42835</v>
      </c>
      <c r="AD396" s="40">
        <f>_xll.qlCalendarAdvance(calendar,$AD395,AB396,,,trigger)</f>
        <v>42837</v>
      </c>
      <c r="AE396" s="40">
        <f>_xll.qlInterestRateIndexMaturity($Y$21,AD396,)</f>
        <v>43020</v>
      </c>
      <c r="AF396" s="43" t="e">
        <f>_xll.qlTenorBasisValue(TenorBasis6M,AD396,_xll.ohTrigger(trigger,$Y$36))</f>
        <v>#NUM!</v>
      </c>
      <c r="AG396" s="90" t="e">
        <f>_xll.qlTenorBasisForwardRate(TenorBasis6M,AD396,_xll.ohTrigger(trigger,$Y$36))</f>
        <v>#NUM!</v>
      </c>
      <c r="AH396" s="90" t="e">
        <f>_xll.qlIndexFixing(TenorBasisIndex6M,$AC396,TRUE,_xll.ohTrigger(trigger,$Y$36))</f>
        <v>#NUM!</v>
      </c>
      <c r="AI396" s="43">
        <f>_xll.qlIndexFixing($Y$6,$AC396,TRUE,trigger)</f>
        <v>7.1807752766216777E-4</v>
      </c>
      <c r="AJ396" s="45" t="e">
        <f t="shared" si="16"/>
        <v>#NUM!</v>
      </c>
    </row>
    <row r="397" spans="28:36" x14ac:dyDescent="0.2">
      <c r="AB397" s="39" t="s">
        <v>87</v>
      </c>
      <c r="AC397" s="40">
        <f>_xll.qlInterestRateIndexFixingDate($Y$21,AD397)</f>
        <v>42836</v>
      </c>
      <c r="AD397" s="40">
        <f>_xll.qlCalendarAdvance(calendar,$AD396,AB397,,,trigger)</f>
        <v>42838</v>
      </c>
      <c r="AE397" s="40">
        <f>_xll.qlInterestRateIndexMaturity($Y$21,AD397,)</f>
        <v>43021</v>
      </c>
      <c r="AF397" s="43" t="e">
        <f>_xll.qlTenorBasisValue(TenorBasis6M,AD397,_xll.ohTrigger(trigger,$Y$36))</f>
        <v>#NUM!</v>
      </c>
      <c r="AG397" s="90" t="e">
        <f>_xll.qlTenorBasisForwardRate(TenorBasis6M,AD397,_xll.ohTrigger(trigger,$Y$36))</f>
        <v>#NUM!</v>
      </c>
      <c r="AH397" s="90" t="e">
        <f>_xll.qlIndexFixing(TenorBasisIndex6M,$AC397,TRUE,_xll.ohTrigger(trigger,$Y$36))</f>
        <v>#NUM!</v>
      </c>
      <c r="AI397" s="43">
        <f>_xll.qlIndexFixing($Y$6,$AC397,TRUE,trigger)</f>
        <v>6.6465897524758239E-4</v>
      </c>
      <c r="AJ397" s="45" t="e">
        <f t="shared" si="16"/>
        <v>#NUM!</v>
      </c>
    </row>
    <row r="398" spans="28:36" x14ac:dyDescent="0.2">
      <c r="AB398" s="39" t="s">
        <v>87</v>
      </c>
      <c r="AC398" s="40">
        <f>_xll.qlInterestRateIndexFixingDate($Y$21,AD398)</f>
        <v>42837</v>
      </c>
      <c r="AD398" s="40">
        <f>_xll.qlCalendarAdvance(calendar,$AD397,AB398,,,trigger)</f>
        <v>42843</v>
      </c>
      <c r="AE398" s="40">
        <f>_xll.qlInterestRateIndexMaturity($Y$21,AD398,)</f>
        <v>43026</v>
      </c>
      <c r="AF398" s="43" t="e">
        <f>_xll.qlTenorBasisValue(TenorBasis6M,AD398,_xll.ohTrigger(trigger,$Y$36))</f>
        <v>#NUM!</v>
      </c>
      <c r="AG398" s="90" t="e">
        <f>_xll.qlTenorBasisForwardRate(TenorBasis6M,AD398,_xll.ohTrigger(trigger,$Y$36))</f>
        <v>#NUM!</v>
      </c>
      <c r="AH398" s="90" t="e">
        <f>_xll.qlIndexFixing(TenorBasisIndex6M,$AC398,TRUE,_xll.ohTrigger(trigger,$Y$36))</f>
        <v>#NUM!</v>
      </c>
      <c r="AI398" s="43">
        <f>_xll.qlIndexFixing($Y$6,$AC398,TRUE,trigger)</f>
        <v>3.3223605942336257E-4</v>
      </c>
      <c r="AJ398" s="45" t="e">
        <f t="shared" si="16"/>
        <v>#NUM!</v>
      </c>
    </row>
    <row r="399" spans="28:36" x14ac:dyDescent="0.2">
      <c r="AB399" s="39" t="s">
        <v>87</v>
      </c>
      <c r="AC399" s="40">
        <f>_xll.qlInterestRateIndexFixingDate($Y$21,AD399)</f>
        <v>42838</v>
      </c>
      <c r="AD399" s="40">
        <f>_xll.qlCalendarAdvance(calendar,$AD398,AB399,,,trigger)</f>
        <v>42844</v>
      </c>
      <c r="AE399" s="40">
        <f>_xll.qlInterestRateIndexMaturity($Y$21,AD399,)</f>
        <v>43027</v>
      </c>
      <c r="AF399" s="43" t="e">
        <f>_xll.qlTenorBasisValue(TenorBasis6M,AD399,_xll.ohTrigger(trigger,$Y$36))</f>
        <v>#NUM!</v>
      </c>
      <c r="AG399" s="90" t="e">
        <f>_xll.qlTenorBasisForwardRate(TenorBasis6M,AD399,_xll.ohTrigger(trigger,$Y$36))</f>
        <v>#NUM!</v>
      </c>
      <c r="AH399" s="90" t="e">
        <f>_xll.qlIndexFixing(TenorBasisIndex6M,$AC399,TRUE,_xll.ohTrigger(trigger,$Y$36))</f>
        <v>#NUM!</v>
      </c>
      <c r="AI399" s="43">
        <f>_xll.qlIndexFixing($Y$6,$AC399,TRUE,trigger)</f>
        <v>2.527742378059352E-4</v>
      </c>
      <c r="AJ399" s="45" t="e">
        <f t="shared" si="16"/>
        <v>#NUM!</v>
      </c>
    </row>
    <row r="400" spans="28:36" x14ac:dyDescent="0.2">
      <c r="AB400" s="39" t="s">
        <v>87</v>
      </c>
      <c r="AC400" s="40">
        <f>_xll.qlInterestRateIndexFixingDate($Y$21,AD400)</f>
        <v>42843</v>
      </c>
      <c r="AD400" s="40">
        <f>_xll.qlCalendarAdvance(calendar,$AD399,AB400,,,trigger)</f>
        <v>42845</v>
      </c>
      <c r="AE400" s="40">
        <f>_xll.qlInterestRateIndexMaturity($Y$21,AD400,)</f>
        <v>43028</v>
      </c>
      <c r="AF400" s="43" t="e">
        <f>_xll.qlTenorBasisValue(TenorBasis6M,AD400,_xll.ohTrigger(trigger,$Y$36))</f>
        <v>#NUM!</v>
      </c>
      <c r="AG400" s="90" t="e">
        <f>_xll.qlTenorBasisForwardRate(TenorBasis6M,AD400,_xll.ohTrigger(trigger,$Y$36))</f>
        <v>#NUM!</v>
      </c>
      <c r="AH400" s="90" t="e">
        <f>_xll.qlIndexFixing(TenorBasisIndex6M,$AC400,TRUE,_xll.ohTrigger(trigger,$Y$36))</f>
        <v>#NUM!</v>
      </c>
      <c r="AI400" s="43">
        <f>_xll.qlIndexFixing($Y$6,$AC400,TRUE,trigger)</f>
        <v>1.6901626747020508E-4</v>
      </c>
      <c r="AJ400" s="45" t="e">
        <f t="shared" si="16"/>
        <v>#NUM!</v>
      </c>
    </row>
    <row r="401" spans="28:36" x14ac:dyDescent="0.2">
      <c r="AB401" s="39" t="s">
        <v>87</v>
      </c>
      <c r="AC401" s="40">
        <f>_xll.qlInterestRateIndexFixingDate($Y$21,AD401)</f>
        <v>42844</v>
      </c>
      <c r="AD401" s="40">
        <f>_xll.qlCalendarAdvance(calendar,$AD400,AB401,,,trigger)</f>
        <v>42846</v>
      </c>
      <c r="AE401" s="40">
        <f>_xll.qlInterestRateIndexMaturity($Y$21,AD401,)</f>
        <v>43031</v>
      </c>
      <c r="AF401" s="43" t="e">
        <f>_xll.qlTenorBasisValue(TenorBasis6M,AD401,_xll.ohTrigger(trigger,$Y$36))</f>
        <v>#NUM!</v>
      </c>
      <c r="AG401" s="90" t="e">
        <f>_xll.qlTenorBasisForwardRate(TenorBasis6M,AD401,_xll.ohTrigger(trigger,$Y$36))</f>
        <v>#NUM!</v>
      </c>
      <c r="AH401" s="90" t="e">
        <f>_xll.qlIndexFixing(TenorBasisIndex6M,$AC401,TRUE,_xll.ohTrigger(trigger,$Y$36))</f>
        <v>#NUM!</v>
      </c>
      <c r="AI401" s="43">
        <f>_xll.qlIndexFixing($Y$6,$AC401,TRUE,trigger)</f>
        <v>8.0974833030125824E-5</v>
      </c>
      <c r="AJ401" s="45" t="e">
        <f t="shared" si="16"/>
        <v>#NUM!</v>
      </c>
    </row>
    <row r="402" spans="28:36" x14ac:dyDescent="0.2">
      <c r="AB402" s="39" t="s">
        <v>87</v>
      </c>
      <c r="AC402" s="40">
        <f>_xll.qlInterestRateIndexFixingDate($Y$21,AD402)</f>
        <v>42845</v>
      </c>
      <c r="AD402" s="40">
        <f>_xll.qlCalendarAdvance(calendar,$AD401,AB402,,,trigger)</f>
        <v>42849</v>
      </c>
      <c r="AE402" s="40">
        <f>_xll.qlInterestRateIndexMaturity($Y$21,AD402,)</f>
        <v>43032</v>
      </c>
      <c r="AF402" s="43" t="e">
        <f>_xll.qlTenorBasisValue(TenorBasis6M,AD402,_xll.ohTrigger(trigger,$Y$36))</f>
        <v>#NUM!</v>
      </c>
      <c r="AG402" s="90" t="e">
        <f>_xll.qlTenorBasisForwardRate(TenorBasis6M,AD402,_xll.ohTrigger(trigger,$Y$36))</f>
        <v>#NUM!</v>
      </c>
      <c r="AH402" s="90" t="e">
        <f>_xll.qlIndexFixing(TenorBasisIndex6M,$AC402,TRUE,_xll.ohTrigger(trigger,$Y$36))</f>
        <v>#NUM!</v>
      </c>
      <c r="AI402" s="43">
        <f>_xll.qlIndexFixing($Y$6,$AC402,TRUE,trigger)</f>
        <v>-2.0872340877667143E-4</v>
      </c>
      <c r="AJ402" s="45" t="e">
        <f t="shared" si="16"/>
        <v>#NUM!</v>
      </c>
    </row>
    <row r="403" spans="28:36" x14ac:dyDescent="0.2">
      <c r="AB403" s="39" t="s">
        <v>87</v>
      </c>
      <c r="AC403" s="40">
        <f>_xll.qlInterestRateIndexFixingDate($Y$21,AD403)</f>
        <v>42846</v>
      </c>
      <c r="AD403" s="40">
        <f>_xll.qlCalendarAdvance(calendar,$AD402,AB403,,,trigger)</f>
        <v>42850</v>
      </c>
      <c r="AE403" s="40">
        <f>_xll.qlInterestRateIndexMaturity($Y$21,AD403,)</f>
        <v>43033</v>
      </c>
      <c r="AF403" s="43" t="e">
        <f>_xll.qlTenorBasisValue(TenorBasis6M,AD403,_xll.ohTrigger(trigger,$Y$36))</f>
        <v>#NUM!</v>
      </c>
      <c r="AG403" s="90" t="e">
        <f>_xll.qlTenorBasisForwardRate(TenorBasis6M,AD403,_xll.ohTrigger(trigger,$Y$36))</f>
        <v>#NUM!</v>
      </c>
      <c r="AH403" s="90" t="e">
        <f>_xll.qlIndexFixing(TenorBasisIndex6M,$AC403,TRUE,_xll.ohTrigger(trigger,$Y$36))</f>
        <v>#NUM!</v>
      </c>
      <c r="AI403" s="43">
        <f>_xll.qlIndexFixing($Y$6,$AC403,TRUE,trigger)</f>
        <v>-3.1377185349461137E-4</v>
      </c>
      <c r="AJ403" s="45" t="e">
        <f t="shared" si="16"/>
        <v>#NUM!</v>
      </c>
    </row>
    <row r="404" spans="28:36" x14ac:dyDescent="0.2">
      <c r="AB404" s="39" t="s">
        <v>87</v>
      </c>
      <c r="AC404" s="40">
        <f>_xll.qlInterestRateIndexFixingDate($Y$21,AD404)</f>
        <v>42849</v>
      </c>
      <c r="AD404" s="40">
        <f>_xll.qlCalendarAdvance(calendar,$AD403,AB404,,,trigger)</f>
        <v>42851</v>
      </c>
      <c r="AE404" s="40">
        <f>_xll.qlInterestRateIndexMaturity($Y$21,AD404,)</f>
        <v>43034</v>
      </c>
      <c r="AF404" s="43" t="e">
        <f>_xll.qlTenorBasisValue(TenorBasis6M,AD404,_xll.ohTrigger(trigger,$Y$36))</f>
        <v>#NUM!</v>
      </c>
      <c r="AG404" s="90" t="e">
        <f>_xll.qlTenorBasisForwardRate(TenorBasis6M,AD404,_xll.ohTrigger(trigger,$Y$36))</f>
        <v>#NUM!</v>
      </c>
      <c r="AH404" s="90" t="e">
        <f>_xll.qlIndexFixing(TenorBasisIndex6M,$AC404,TRUE,_xll.ohTrigger(trigger,$Y$36))</f>
        <v>#NUM!</v>
      </c>
      <c r="AI404" s="43">
        <f>_xll.qlIndexFixing($Y$6,$AC404,TRUE,trigger)</f>
        <v>-4.2304033924713273E-4</v>
      </c>
      <c r="AJ404" s="45" t="e">
        <f t="shared" si="16"/>
        <v>#NUM!</v>
      </c>
    </row>
    <row r="405" spans="28:36" x14ac:dyDescent="0.2">
      <c r="AB405" s="39" t="s">
        <v>87</v>
      </c>
      <c r="AC405" s="40">
        <f>_xll.qlInterestRateIndexFixingDate($Y$21,AD405)</f>
        <v>42850</v>
      </c>
      <c r="AD405" s="40">
        <f>_xll.qlCalendarAdvance(calendar,$AD404,AB405,,,trigger)</f>
        <v>42852</v>
      </c>
      <c r="AE405" s="40">
        <f>_xll.qlInterestRateIndexMaturity($Y$21,AD405,)</f>
        <v>43035</v>
      </c>
      <c r="AF405" s="43" t="e">
        <f>_xll.qlTenorBasisValue(TenorBasis6M,AD405,_xll.ohTrigger(trigger,$Y$36))</f>
        <v>#NUM!</v>
      </c>
      <c r="AG405" s="90" t="e">
        <f>_xll.qlTenorBasisForwardRate(TenorBasis6M,AD405,_xll.ohTrigger(trigger,$Y$36))</f>
        <v>#NUM!</v>
      </c>
      <c r="AH405" s="90" t="e">
        <f>_xll.qlIndexFixing(TenorBasisIndex6M,$AC405,TRUE,_xll.ohTrigger(trigger,$Y$36))</f>
        <v>#NUM!</v>
      </c>
      <c r="AI405" s="43">
        <f>_xll.qlIndexFixing($Y$6,$AC405,TRUE,trigger)</f>
        <v>-5.365161814202908E-4</v>
      </c>
      <c r="AJ405" s="45" t="e">
        <f t="shared" si="16"/>
        <v>#NUM!</v>
      </c>
    </row>
    <row r="406" spans="28:36" x14ac:dyDescent="0.2">
      <c r="AB406" s="39" t="s">
        <v>87</v>
      </c>
      <c r="AC406" s="40">
        <f>_xll.qlInterestRateIndexFixingDate($Y$21,AD406)</f>
        <v>42851</v>
      </c>
      <c r="AD406" s="40">
        <f>_xll.qlCalendarAdvance(calendar,$AD405,AB406,,,trigger)</f>
        <v>42853</v>
      </c>
      <c r="AE406" s="40">
        <f>_xll.qlInterestRateIndexMaturity($Y$21,AD406,)</f>
        <v>43039</v>
      </c>
      <c r="AF406" s="43" t="e">
        <f>_xll.qlTenorBasisValue(TenorBasis6M,AD406,_xll.ohTrigger(trigger,$Y$36))</f>
        <v>#NUM!</v>
      </c>
      <c r="AG406" s="90" t="e">
        <f>_xll.qlTenorBasisForwardRate(TenorBasis6M,AD406,_xll.ohTrigger(trigger,$Y$36))</f>
        <v>#NUM!</v>
      </c>
      <c r="AH406" s="90" t="e">
        <f>_xll.qlIndexFixing(TenorBasisIndex6M,$AC406,TRUE,_xll.ohTrigger(trigger,$Y$36))</f>
        <v>#NUM!</v>
      </c>
      <c r="AI406" s="43">
        <f>_xll.qlIndexFixing($Y$6,$AC406,TRUE,trigger)</f>
        <v>-6.5418669540011419E-4</v>
      </c>
      <c r="AJ406" s="45" t="e">
        <f t="shared" si="16"/>
        <v>#NUM!</v>
      </c>
    </row>
    <row r="407" spans="28:36" x14ac:dyDescent="0.2">
      <c r="AB407" s="39" t="s">
        <v>87</v>
      </c>
      <c r="AC407" s="40">
        <f>_xll.qlInterestRateIndexFixingDate($Y$21,AD407)</f>
        <v>42852</v>
      </c>
      <c r="AD407" s="40">
        <f>_xll.qlCalendarAdvance(calendar,$AD406,AB407,,,trigger)</f>
        <v>42857</v>
      </c>
      <c r="AE407" s="40">
        <f>_xll.qlInterestRateIndexMaturity($Y$21,AD407,)</f>
        <v>43041</v>
      </c>
      <c r="AF407" s="43" t="e">
        <f>_xll.qlTenorBasisValue(TenorBasis6M,AD407,_xll.ohTrigger(trigger,$Y$36))</f>
        <v>#NUM!</v>
      </c>
      <c r="AG407" s="90" t="e">
        <f>_xll.qlTenorBasisForwardRate(TenorBasis6M,AD407,_xll.ohTrigger(trigger,$Y$36))</f>
        <v>#NUM!</v>
      </c>
      <c r="AH407" s="90" t="e">
        <f>_xll.qlIndexFixing(TenorBasisIndex6M,$AC407,TRUE,_xll.ohTrigger(trigger,$Y$36))</f>
        <v>#NUM!</v>
      </c>
      <c r="AI407" s="43">
        <f>_xll.qlIndexFixing($Y$6,$AC407,TRUE,trigger)</f>
        <v>-1.1665617771070753E-3</v>
      </c>
      <c r="AJ407" s="45" t="e">
        <f t="shared" si="16"/>
        <v>#NUM!</v>
      </c>
    </row>
    <row r="408" spans="28:36" x14ac:dyDescent="0.2">
      <c r="AB408" s="39" t="s">
        <v>87</v>
      </c>
      <c r="AC408" s="40">
        <f>_xll.qlInterestRateIndexFixingDate($Y$21,AD408)</f>
        <v>42853</v>
      </c>
      <c r="AD408" s="40">
        <f>_xll.qlCalendarAdvance(calendar,$AD407,AB408,,,trigger)</f>
        <v>42858</v>
      </c>
      <c r="AE408" s="40">
        <f>_xll.qlInterestRateIndexMaturity($Y$21,AD408,)</f>
        <v>43042</v>
      </c>
      <c r="AF408" s="43" t="e">
        <f>_xll.qlTenorBasisValue(TenorBasis6M,AD408,_xll.ohTrigger(trigger,$Y$36))</f>
        <v>#NUM!</v>
      </c>
      <c r="AG408" s="90" t="e">
        <f>_xll.qlTenorBasisForwardRate(TenorBasis6M,AD408,_xll.ohTrigger(trigger,$Y$36))</f>
        <v>#NUM!</v>
      </c>
      <c r="AH408" s="90" t="e">
        <f>_xll.qlIndexFixing(TenorBasisIndex6M,$AC408,TRUE,_xll.ohTrigger(trigger,$Y$36))</f>
        <v>#NUM!</v>
      </c>
      <c r="AI408" s="43">
        <f>_xll.qlIndexFixing($Y$6,$AC408,TRUE,trigger)</f>
        <v>-1.3050153809109643E-3</v>
      </c>
      <c r="AJ408" s="45" t="e">
        <f t="shared" si="16"/>
        <v>#NUM!</v>
      </c>
    </row>
    <row r="409" spans="28:36" x14ac:dyDescent="0.2">
      <c r="AB409" s="39" t="s">
        <v>87</v>
      </c>
      <c r="AC409" s="40">
        <f>_xll.qlInterestRateIndexFixingDate($Y$21,AD409)</f>
        <v>42857</v>
      </c>
      <c r="AD409" s="40">
        <f>_xll.qlCalendarAdvance(calendar,$AD408,AB409,,,trigger)</f>
        <v>42859</v>
      </c>
      <c r="AE409" s="40">
        <f>_xll.qlInterestRateIndexMaturity($Y$21,AD409,)</f>
        <v>43045</v>
      </c>
      <c r="AF409" s="43" t="e">
        <f>_xll.qlTenorBasisValue(TenorBasis6M,AD409,_xll.ohTrigger(trigger,$Y$36))</f>
        <v>#NUM!</v>
      </c>
      <c r="AG409" s="90" t="e">
        <f>_xll.qlTenorBasisForwardRate(TenorBasis6M,AD409,_xll.ohTrigger(trigger,$Y$36))</f>
        <v>#NUM!</v>
      </c>
      <c r="AH409" s="90" t="e">
        <f>_xll.qlIndexFixing(TenorBasisIndex6M,$AC409,TRUE,_xll.ohTrigger(trigger,$Y$36))</f>
        <v>#NUM!</v>
      </c>
      <c r="AI409" s="43">
        <f>_xll.qlIndexFixing($Y$6,$AC409,TRUE,trigger)</f>
        <v>-1.4475875488378065E-3</v>
      </c>
      <c r="AJ409" s="45" t="e">
        <f t="shared" si="16"/>
        <v>#NUM!</v>
      </c>
    </row>
    <row r="410" spans="28:36" x14ac:dyDescent="0.2">
      <c r="AB410" s="39" t="s">
        <v>87</v>
      </c>
      <c r="AC410" s="40">
        <f>_xll.qlInterestRateIndexFixingDate($Y$21,AD410)</f>
        <v>42858</v>
      </c>
      <c r="AD410" s="40">
        <f>_xll.qlCalendarAdvance(calendar,$AD409,AB410,,,trigger)</f>
        <v>42860</v>
      </c>
      <c r="AE410" s="40">
        <f>_xll.qlInterestRateIndexMaturity($Y$21,AD410,)</f>
        <v>43045</v>
      </c>
      <c r="AF410" s="43" t="e">
        <f>_xll.qlTenorBasisValue(TenorBasis6M,AD410,_xll.ohTrigger(trigger,$Y$36))</f>
        <v>#NUM!</v>
      </c>
      <c r="AG410" s="90" t="e">
        <f>_xll.qlTenorBasisForwardRate(TenorBasis6M,AD410,_xll.ohTrigger(trigger,$Y$36))</f>
        <v>#NUM!</v>
      </c>
      <c r="AH410" s="90" t="e">
        <f>_xll.qlIndexFixing(TenorBasisIndex6M,$AC410,TRUE,_xll.ohTrigger(trigger,$Y$36))</f>
        <v>#NUM!</v>
      </c>
      <c r="AI410" s="43">
        <f>_xll.qlIndexFixing($Y$6,$AC410,TRUE,trigger)</f>
        <v>-1.5942655962736469E-3</v>
      </c>
      <c r="AJ410" s="45" t="e">
        <f t="shared" si="16"/>
        <v>#NUM!</v>
      </c>
    </row>
    <row r="411" spans="28:36" x14ac:dyDescent="0.2">
      <c r="AB411" s="39" t="s">
        <v>87</v>
      </c>
      <c r="AC411" s="40">
        <f>_xll.qlInterestRateIndexFixingDate($Y$21,AD411)</f>
        <v>42859</v>
      </c>
      <c r="AD411" s="40">
        <f>_xll.qlCalendarAdvance(calendar,$AD410,AB411,,,trigger)</f>
        <v>42863</v>
      </c>
      <c r="AE411" s="40">
        <f>_xll.qlInterestRateIndexMaturity($Y$21,AD411,)</f>
        <v>43047</v>
      </c>
      <c r="AF411" s="43" t="e">
        <f>_xll.qlTenorBasisValue(TenorBasis6M,AD411,_xll.ohTrigger(trigger,$Y$36))</f>
        <v>#NUM!</v>
      </c>
      <c r="AG411" s="90" t="e">
        <f>_xll.qlTenorBasisForwardRate(TenorBasis6M,AD411,_xll.ohTrigger(trigger,$Y$36))</f>
        <v>#NUM!</v>
      </c>
      <c r="AH411" s="90" t="e">
        <f>_xll.qlIndexFixing(TenorBasisIndex6M,$AC411,TRUE,_xll.ohTrigger(trigger,$Y$36))</f>
        <v>#NUM!</v>
      </c>
      <c r="AI411" s="43">
        <f>_xll.qlIndexFixing($Y$6,$AC411,TRUE,trigger)</f>
        <v>-2.0588081694956264E-3</v>
      </c>
      <c r="AJ411" s="45" t="e">
        <f t="shared" si="16"/>
        <v>#NUM!</v>
      </c>
    </row>
    <row r="412" spans="28:36" x14ac:dyDescent="0.2">
      <c r="AB412" s="39" t="s">
        <v>87</v>
      </c>
      <c r="AC412" s="40">
        <f>_xll.qlInterestRateIndexFixingDate($Y$21,AD412)</f>
        <v>42860</v>
      </c>
      <c r="AD412" s="40">
        <f>_xll.qlCalendarAdvance(calendar,$AD411,AB412,,,trigger)</f>
        <v>42864</v>
      </c>
      <c r="AE412" s="40">
        <f>_xll.qlInterestRateIndexMaturity($Y$21,AD412,)</f>
        <v>43048</v>
      </c>
      <c r="AF412" s="43" t="e">
        <f>_xll.qlTenorBasisValue(TenorBasis6M,AD412,_xll.ohTrigger(trigger,$Y$36))</f>
        <v>#NUM!</v>
      </c>
      <c r="AG412" s="90" t="e">
        <f>_xll.qlTenorBasisForwardRate(TenorBasis6M,AD412,_xll.ohTrigger(trigger,$Y$36))</f>
        <v>#NUM!</v>
      </c>
      <c r="AH412" s="90" t="e">
        <f>_xll.qlIndexFixing(TenorBasisIndex6M,$AC412,TRUE,_xll.ohTrigger(trigger,$Y$36))</f>
        <v>#NUM!</v>
      </c>
      <c r="AI412" s="43">
        <f>_xll.qlIndexFixing($Y$6,$AC412,TRUE,trigger)</f>
        <v>-2.2217828888279273E-3</v>
      </c>
      <c r="AJ412" s="45" t="e">
        <f t="shared" si="16"/>
        <v>#NUM!</v>
      </c>
    </row>
    <row r="413" spans="28:36" x14ac:dyDescent="0.2">
      <c r="AB413" s="39" t="s">
        <v>87</v>
      </c>
      <c r="AC413" s="40">
        <f>_xll.qlInterestRateIndexFixingDate($Y$21,AD413)</f>
        <v>42863</v>
      </c>
      <c r="AD413" s="40">
        <f>_xll.qlCalendarAdvance(calendar,$AD412,AB413,,,trigger)</f>
        <v>42865</v>
      </c>
      <c r="AE413" s="40">
        <f>_xll.qlInterestRateIndexMaturity($Y$21,AD413,)</f>
        <v>43049</v>
      </c>
      <c r="AF413" s="43" t="e">
        <f>_xll.qlTenorBasisValue(TenorBasis6M,AD413,_xll.ohTrigger(trigger,$Y$36))</f>
        <v>#NUM!</v>
      </c>
      <c r="AG413" s="90" t="e">
        <f>_xll.qlTenorBasisForwardRate(TenorBasis6M,AD413,_xll.ohTrigger(trigger,$Y$36))</f>
        <v>#NUM!</v>
      </c>
      <c r="AH413" s="90" t="e">
        <f>_xll.qlIndexFixing(TenorBasisIndex6M,$AC413,TRUE,_xll.ohTrigger(trigger,$Y$36))</f>
        <v>#NUM!</v>
      </c>
      <c r="AI413" s="43">
        <f>_xll.qlIndexFixing($Y$6,$AC413,TRUE,trigger)</f>
        <v>-2.3888000645994581E-3</v>
      </c>
      <c r="AJ413" s="45" t="e">
        <f t="shared" si="16"/>
        <v>#NUM!</v>
      </c>
    </row>
    <row r="414" spans="28:36" x14ac:dyDescent="0.2">
      <c r="AB414" s="39" t="s">
        <v>87</v>
      </c>
      <c r="AC414" s="40">
        <f>_xll.qlInterestRateIndexFixingDate($Y$21,AD414)</f>
        <v>42864</v>
      </c>
      <c r="AD414" s="40">
        <f>_xll.qlCalendarAdvance(calendar,$AD413,AB414,,,trigger)</f>
        <v>42866</v>
      </c>
      <c r="AE414" s="40">
        <f>_xll.qlInterestRateIndexMaturity($Y$21,AD414,)</f>
        <v>43052</v>
      </c>
      <c r="AF414" s="43" t="e">
        <f>_xll.qlTenorBasisValue(TenorBasis6M,AD414,_xll.ohTrigger(trigger,$Y$36))</f>
        <v>#NUM!</v>
      </c>
      <c r="AG414" s="90" t="e">
        <f>_xll.qlTenorBasisForwardRate(TenorBasis6M,AD414,_xll.ohTrigger(trigger,$Y$36))</f>
        <v>#NUM!</v>
      </c>
      <c r="AH414" s="90" t="e">
        <f>_xll.qlIndexFixing(TenorBasisIndex6M,$AC414,TRUE,_xll.ohTrigger(trigger,$Y$36))</f>
        <v>#NUM!</v>
      </c>
      <c r="AI414" s="43">
        <f>_xll.qlIndexFixing($Y$6,$AC414,TRUE,trigger)</f>
        <v>-2.5598470121962666E-3</v>
      </c>
      <c r="AJ414" s="45" t="e">
        <f t="shared" si="16"/>
        <v>#NUM!</v>
      </c>
    </row>
    <row r="415" spans="28:36" x14ac:dyDescent="0.2">
      <c r="AB415" s="39" t="s">
        <v>87</v>
      </c>
      <c r="AC415" s="40">
        <f>_xll.qlInterestRateIndexFixingDate($Y$21,AD415)</f>
        <v>42865</v>
      </c>
      <c r="AD415" s="40">
        <f>_xll.qlCalendarAdvance(calendar,$AD414,AB415,,,trigger)</f>
        <v>42867</v>
      </c>
      <c r="AE415" s="40">
        <f>_xll.qlInterestRateIndexMaturity($Y$21,AD415,)</f>
        <v>43052</v>
      </c>
      <c r="AF415" s="43" t="e">
        <f>_xll.qlTenorBasisValue(TenorBasis6M,AD415,_xll.ohTrigger(trigger,$Y$36))</f>
        <v>#NUM!</v>
      </c>
      <c r="AG415" s="90" t="e">
        <f>_xll.qlTenorBasisForwardRate(TenorBasis6M,AD415,_xll.ohTrigger(trigger,$Y$36))</f>
        <v>#NUM!</v>
      </c>
      <c r="AH415" s="90" t="e">
        <f>_xll.qlIndexFixing(TenorBasisIndex6M,$AC415,TRUE,_xll.ohTrigger(trigger,$Y$36))</f>
        <v>#NUM!</v>
      </c>
      <c r="AI415" s="43">
        <f>_xll.qlIndexFixing($Y$6,$AC415,TRUE,trigger)</f>
        <v>-2.7349110470043991E-3</v>
      </c>
      <c r="AJ415" s="45" t="e">
        <f t="shared" si="16"/>
        <v>#NUM!</v>
      </c>
    </row>
    <row r="416" spans="28:36" x14ac:dyDescent="0.2">
      <c r="AB416" s="39" t="s">
        <v>87</v>
      </c>
      <c r="AC416" s="40">
        <f>_xll.qlInterestRateIndexFixingDate($Y$21,AD416)</f>
        <v>42866</v>
      </c>
      <c r="AD416" s="40">
        <f>_xll.qlCalendarAdvance(calendar,$AD415,AB416,,,trigger)</f>
        <v>42870</v>
      </c>
      <c r="AE416" s="40">
        <f>_xll.qlInterestRateIndexMaturity($Y$21,AD416,)</f>
        <v>43054</v>
      </c>
      <c r="AF416" s="43" t="e">
        <f>_xll.qlTenorBasisValue(TenorBasis6M,AD416,_xll.ohTrigger(trigger,$Y$36))</f>
        <v>#NUM!</v>
      </c>
      <c r="AG416" s="90" t="e">
        <f>_xll.qlTenorBasisForwardRate(TenorBasis6M,AD416,_xll.ohTrigger(trigger,$Y$36))</f>
        <v>#NUM!</v>
      </c>
      <c r="AH416" s="90" t="e">
        <f>_xll.qlIndexFixing(TenorBasisIndex6M,$AC416,TRUE,_xll.ohTrigger(trigger,$Y$36))</f>
        <v>#NUM!</v>
      </c>
      <c r="AI416" s="43">
        <f>_xll.qlIndexFixing($Y$6,$AC416,TRUE,trigger)</f>
        <v>-3.2840788285572022E-3</v>
      </c>
      <c r="AJ416" s="45" t="e">
        <f t="shared" si="16"/>
        <v>#NUM!</v>
      </c>
    </row>
    <row r="417" spans="28:36" x14ac:dyDescent="0.2">
      <c r="AB417" s="39" t="s">
        <v>87</v>
      </c>
      <c r="AC417" s="40">
        <f>_xll.qlInterestRateIndexFixingDate($Y$21,AD417)</f>
        <v>42867</v>
      </c>
      <c r="AD417" s="40">
        <f>_xll.qlCalendarAdvance(calendar,$AD416,AB417,,,trigger)</f>
        <v>42871</v>
      </c>
      <c r="AE417" s="40">
        <f>_xll.qlInterestRateIndexMaturity($Y$21,AD417,)</f>
        <v>43055</v>
      </c>
      <c r="AF417" s="43" t="e">
        <f>_xll.qlTenorBasisValue(TenorBasis6M,AD417,_xll.ohTrigger(trigger,$Y$36))</f>
        <v>#NUM!</v>
      </c>
      <c r="AG417" s="90" t="e">
        <f>_xll.qlTenorBasisForwardRate(TenorBasis6M,AD417,_xll.ohTrigger(trigger,$Y$36))</f>
        <v>#NUM!</v>
      </c>
      <c r="AH417" s="90" t="e">
        <f>_xll.qlIndexFixing(TenorBasisIndex6M,$AC417,TRUE,_xll.ohTrigger(trigger,$Y$36))</f>
        <v>#NUM!</v>
      </c>
      <c r="AI417" s="43">
        <f>_xll.qlIndexFixing($Y$6,$AC417,TRUE,trigger)</f>
        <v>-3.4750843660710925E-3</v>
      </c>
      <c r="AJ417" s="45" t="e">
        <f t="shared" si="16"/>
        <v>#NUM!</v>
      </c>
    </row>
    <row r="418" spans="28:36" x14ac:dyDescent="0.2">
      <c r="AB418" s="39" t="s">
        <v>87</v>
      </c>
      <c r="AC418" s="40">
        <f>_xll.qlInterestRateIndexFixingDate($Y$21,AD418)</f>
        <v>42870</v>
      </c>
      <c r="AD418" s="40">
        <f>_xll.qlCalendarAdvance(calendar,$AD417,AB418,,,trigger)</f>
        <v>42872</v>
      </c>
      <c r="AE418" s="40">
        <f>_xll.qlInterestRateIndexMaturity($Y$21,AD418,)</f>
        <v>43056</v>
      </c>
      <c r="AF418" s="43" t="e">
        <f>_xll.qlTenorBasisValue(TenorBasis6M,AD418,_xll.ohTrigger(trigger,$Y$36))</f>
        <v>#NUM!</v>
      </c>
      <c r="AG418" s="90" t="e">
        <f>_xll.qlTenorBasisForwardRate(TenorBasis6M,AD418,_xll.ohTrigger(trigger,$Y$36))</f>
        <v>#NUM!</v>
      </c>
      <c r="AH418" s="90" t="e">
        <f>_xll.qlIndexFixing(TenorBasisIndex6M,$AC418,TRUE,_xll.ohTrigger(trigger,$Y$36))</f>
        <v>#NUM!</v>
      </c>
      <c r="AI418" s="43">
        <f>_xll.qlIndexFixing($Y$6,$AC418,TRUE,trigger)</f>
        <v>-3.6700435677265398E-3</v>
      </c>
      <c r="AJ418" s="45" t="e">
        <f t="shared" si="16"/>
        <v>#NUM!</v>
      </c>
    </row>
    <row r="419" spans="28:36" x14ac:dyDescent="0.2">
      <c r="AB419" s="39" t="s">
        <v>87</v>
      </c>
      <c r="AC419" s="40">
        <f>_xll.qlInterestRateIndexFixingDate($Y$21,AD419)</f>
        <v>42871</v>
      </c>
      <c r="AD419" s="40">
        <f>_xll.qlCalendarAdvance(calendar,$AD418,AB419,,,trigger)</f>
        <v>42873</v>
      </c>
      <c r="AE419" s="40">
        <f>_xll.qlInterestRateIndexMaturity($Y$21,AD419,)</f>
        <v>43059</v>
      </c>
      <c r="AF419" s="43" t="e">
        <f>_xll.qlTenorBasisValue(TenorBasis6M,AD419,_xll.ohTrigger(trigger,$Y$36))</f>
        <v>#NUM!</v>
      </c>
      <c r="AG419" s="90" t="e">
        <f>_xll.qlTenorBasisForwardRate(TenorBasis6M,AD419,_xll.ohTrigger(trigger,$Y$36))</f>
        <v>#NUM!</v>
      </c>
      <c r="AH419" s="90" t="e">
        <f>_xll.qlIndexFixing(TenorBasisIndex6M,$AC419,TRUE,_xll.ohTrigger(trigger,$Y$36))</f>
        <v>#NUM!</v>
      </c>
      <c r="AI419" s="43">
        <f>_xll.qlIndexFixing($Y$6,$AC419,TRUE,trigger)</f>
        <v>-3.8689437489095885E-3</v>
      </c>
      <c r="AJ419" s="45" t="e">
        <f t="shared" si="16"/>
        <v>#NUM!</v>
      </c>
    </row>
    <row r="420" spans="28:36" x14ac:dyDescent="0.2">
      <c r="AB420" s="39" t="s">
        <v>87</v>
      </c>
      <c r="AC420" s="40">
        <f>_xll.qlInterestRateIndexFixingDate($Y$21,AD420)</f>
        <v>42872</v>
      </c>
      <c r="AD420" s="40">
        <f>_xll.qlCalendarAdvance(calendar,$AD419,AB420,,,trigger)</f>
        <v>42874</v>
      </c>
      <c r="AE420" s="40">
        <f>_xll.qlInterestRateIndexMaturity($Y$21,AD420,)</f>
        <v>43059</v>
      </c>
      <c r="AF420" s="43" t="e">
        <f>_xll.qlTenorBasisValue(TenorBasis6M,AD420,_xll.ohTrigger(trigger,$Y$36))</f>
        <v>#NUM!</v>
      </c>
      <c r="AG420" s="90" t="e">
        <f>_xll.qlTenorBasisForwardRate(TenorBasis6M,AD420,_xll.ohTrigger(trigger,$Y$36))</f>
        <v>#NUM!</v>
      </c>
      <c r="AH420" s="90" t="e">
        <f>_xll.qlIndexFixing(TenorBasisIndex6M,$AC420,TRUE,_xll.ohTrigger(trigger,$Y$36))</f>
        <v>#NUM!</v>
      </c>
      <c r="AI420" s="43">
        <f>_xll.qlIndexFixing($Y$6,$AC420,TRUE,trigger)</f>
        <v>-4.0717722250062866E-3</v>
      </c>
      <c r="AJ420" s="45" t="e">
        <f t="shared" si="16"/>
        <v>#NUM!</v>
      </c>
    </row>
    <row r="421" spans="28:36" x14ac:dyDescent="0.2">
      <c r="AB421" s="39" t="s">
        <v>87</v>
      </c>
      <c r="AC421" s="40">
        <f>_xll.qlInterestRateIndexFixingDate($Y$21,AD421)</f>
        <v>42873</v>
      </c>
      <c r="AD421" s="40">
        <f>_xll.qlCalendarAdvance(calendar,$AD420,AB421,,,trigger)</f>
        <v>42877</v>
      </c>
      <c r="AE421" s="40">
        <f>_xll.qlInterestRateIndexMaturity($Y$21,AD421,)</f>
        <v>43061</v>
      </c>
      <c r="AF421" s="43" t="e">
        <f>_xll.qlTenorBasisValue(TenorBasis6M,AD421,_xll.ohTrigger(trigger,$Y$36))</f>
        <v>#NUM!</v>
      </c>
      <c r="AG421" s="90" t="e">
        <f>_xll.qlTenorBasisForwardRate(TenorBasis6M,AD421,_xll.ohTrigger(trigger,$Y$36))</f>
        <v>#NUM!</v>
      </c>
      <c r="AH421" s="90" t="e">
        <f>_xll.qlIndexFixing(TenorBasisIndex6M,$AC421,TRUE,_xll.ohTrigger(trigger,$Y$36))</f>
        <v>#NUM!</v>
      </c>
      <c r="AI421" s="43">
        <f>_xll.qlIndexFixing($Y$6,$AC421,TRUE,trigger)</f>
        <v>-4.7037005766387523E-3</v>
      </c>
      <c r="AJ421" s="45" t="e">
        <f t="shared" si="16"/>
        <v>#NUM!</v>
      </c>
    </row>
    <row r="422" spans="28:36" x14ac:dyDescent="0.2">
      <c r="AB422" s="39" t="s">
        <v>87</v>
      </c>
      <c r="AC422" s="40">
        <f>_xll.qlInterestRateIndexFixingDate($Y$21,AD422)</f>
        <v>42874</v>
      </c>
      <c r="AD422" s="40">
        <f>_xll.qlCalendarAdvance(calendar,$AD421,AB422,,,trigger)</f>
        <v>42878</v>
      </c>
      <c r="AE422" s="40">
        <f>_xll.qlInterestRateIndexMaturity($Y$21,AD422,)</f>
        <v>43062</v>
      </c>
      <c r="AF422" s="43" t="e">
        <f>_xll.qlTenorBasisValue(TenorBasis6M,AD422,_xll.ohTrigger(trigger,$Y$36))</f>
        <v>#NUM!</v>
      </c>
      <c r="AG422" s="90" t="e">
        <f>_xll.qlTenorBasisForwardRate(TenorBasis6M,AD422,_xll.ohTrigger(trigger,$Y$36))</f>
        <v>#NUM!</v>
      </c>
      <c r="AH422" s="90" t="e">
        <f>_xll.qlIndexFixing(TenorBasisIndex6M,$AC422,TRUE,_xll.ohTrigger(trigger,$Y$36))</f>
        <v>#NUM!</v>
      </c>
      <c r="AI422" s="43">
        <f>_xll.qlIndexFixing($Y$6,$AC422,TRUE,trigger)</f>
        <v>-4.9221153862505085E-3</v>
      </c>
      <c r="AJ422" s="45" t="e">
        <f t="shared" si="16"/>
        <v>#NUM!</v>
      </c>
    </row>
    <row r="423" spans="28:36" x14ac:dyDescent="0.2">
      <c r="AB423" s="39" t="s">
        <v>87</v>
      </c>
      <c r="AC423" s="40">
        <f>_xll.qlInterestRateIndexFixingDate($Y$21,AD423)</f>
        <v>42877</v>
      </c>
      <c r="AD423" s="40">
        <f>_xll.qlCalendarAdvance(calendar,$AD422,AB423,,,trigger)</f>
        <v>42879</v>
      </c>
      <c r="AE423" s="40">
        <f>_xll.qlInterestRateIndexMaturity($Y$21,AD423,)</f>
        <v>43063</v>
      </c>
      <c r="AF423" s="43" t="e">
        <f>_xll.qlTenorBasisValue(TenorBasis6M,AD423,_xll.ohTrigger(trigger,$Y$36))</f>
        <v>#NUM!</v>
      </c>
      <c r="AG423" s="90" t="e">
        <f>_xll.qlTenorBasisForwardRate(TenorBasis6M,AD423,_xll.ohTrigger(trigger,$Y$36))</f>
        <v>#NUM!</v>
      </c>
      <c r="AH423" s="90" t="e">
        <f>_xll.qlIndexFixing(TenorBasisIndex6M,$AC423,TRUE,_xll.ohTrigger(trigger,$Y$36))</f>
        <v>#NUM!</v>
      </c>
      <c r="AI423" s="43">
        <f>_xll.qlIndexFixing($Y$6,$AC423,TRUE,trigger)</f>
        <v>-5.1443950677061458E-3</v>
      </c>
      <c r="AJ423" s="45" t="e">
        <f t="shared" si="16"/>
        <v>#NUM!</v>
      </c>
    </row>
    <row r="424" spans="28:36" x14ac:dyDescent="0.2">
      <c r="AB424" s="39" t="s">
        <v>87</v>
      </c>
      <c r="AC424" s="40">
        <f>_xll.qlInterestRateIndexFixingDate($Y$21,AD424)</f>
        <v>42878</v>
      </c>
      <c r="AD424" s="40">
        <f>_xll.qlCalendarAdvance(calendar,$AD423,AB424,,,trigger)</f>
        <v>42880</v>
      </c>
      <c r="AE424" s="40">
        <f>_xll.qlInterestRateIndexMaturity($Y$21,AD424,)</f>
        <v>43066</v>
      </c>
      <c r="AF424" s="43" t="e">
        <f>_xll.qlTenorBasisValue(TenorBasis6M,AD424,_xll.ohTrigger(trigger,$Y$36))</f>
        <v>#NUM!</v>
      </c>
      <c r="AG424" s="90" t="e">
        <f>_xll.qlTenorBasisForwardRate(TenorBasis6M,AD424,_xll.ohTrigger(trigger,$Y$36))</f>
        <v>#NUM!</v>
      </c>
      <c r="AH424" s="90" t="e">
        <f>_xll.qlIndexFixing(TenorBasisIndex6M,$AC424,TRUE,_xll.ohTrigger(trigger,$Y$36))</f>
        <v>#NUM!</v>
      </c>
      <c r="AI424" s="43">
        <f>_xll.qlIndexFixing($Y$6,$AC424,TRUE,trigger)</f>
        <v>-5.3705269363917094E-3</v>
      </c>
      <c r="AJ424" s="45" t="e">
        <f t="shared" si="16"/>
        <v>#NUM!</v>
      </c>
    </row>
    <row r="425" spans="28:36" x14ac:dyDescent="0.2">
      <c r="AB425" s="39" t="s">
        <v>87</v>
      </c>
      <c r="AC425" s="40">
        <f>_xll.qlInterestRateIndexFixingDate($Y$21,AD425)</f>
        <v>42879</v>
      </c>
      <c r="AD425" s="40">
        <f>_xll.qlCalendarAdvance(calendar,$AD424,AB425,,,trigger)</f>
        <v>42881</v>
      </c>
      <c r="AE425" s="40">
        <f>_xll.qlInterestRateIndexMaturity($Y$21,AD425,)</f>
        <v>43066</v>
      </c>
      <c r="AF425" s="43" t="e">
        <f>_xll.qlTenorBasisValue(TenorBasis6M,AD425,_xll.ohTrigger(trigger,$Y$36))</f>
        <v>#NUM!</v>
      </c>
      <c r="AG425" s="90" t="e">
        <f>_xll.qlTenorBasisForwardRate(TenorBasis6M,AD425,_xll.ohTrigger(trigger,$Y$36))</f>
        <v>#NUM!</v>
      </c>
      <c r="AH425" s="90" t="e">
        <f>_xll.qlIndexFixing(TenorBasisIndex6M,$AC425,TRUE,_xll.ohTrigger(trigger,$Y$36))</f>
        <v>#NUM!</v>
      </c>
      <c r="AI425" s="43">
        <f>_xll.qlIndexFixing($Y$6,$AC425,TRUE,trigger)</f>
        <v>-5.6004983076932465E-3</v>
      </c>
      <c r="AJ425" s="45" t="e">
        <f t="shared" si="16"/>
        <v>#NUM!</v>
      </c>
    </row>
    <row r="426" spans="28:36" x14ac:dyDescent="0.2">
      <c r="AB426" s="39" t="s">
        <v>87</v>
      </c>
      <c r="AC426" s="40">
        <f>_xll.qlInterestRateIndexFixingDate($Y$21,AD426)</f>
        <v>42880</v>
      </c>
      <c r="AD426" s="40">
        <f>_xll.qlCalendarAdvance(calendar,$AD425,AB426,,,trigger)</f>
        <v>42884</v>
      </c>
      <c r="AE426" s="40">
        <f>_xll.qlInterestRateIndexMaturity($Y$21,AD426,)</f>
        <v>43068</v>
      </c>
      <c r="AF426" s="43" t="e">
        <f>_xll.qlTenorBasisValue(TenorBasis6M,AD426,_xll.ohTrigger(trigger,$Y$36))</f>
        <v>#NUM!</v>
      </c>
      <c r="AG426" s="90" t="e">
        <f>_xll.qlTenorBasisForwardRate(TenorBasis6M,AD426,_xll.ohTrigger(trigger,$Y$36))</f>
        <v>#NUM!</v>
      </c>
      <c r="AH426" s="90" t="e">
        <f>_xll.qlIndexFixing(TenorBasisIndex6M,$AC426,TRUE,_xll.ohTrigger(trigger,$Y$36))</f>
        <v>#NUM!</v>
      </c>
      <c r="AI426" s="43">
        <f>_xll.qlIndexFixing($Y$6,$AC426,TRUE,trigger)</f>
        <v>-6.3133225911541635E-3</v>
      </c>
      <c r="AJ426" s="45" t="e">
        <f t="shared" si="16"/>
        <v>#NUM!</v>
      </c>
    </row>
    <row r="427" spans="28:36" x14ac:dyDescent="0.2">
      <c r="AB427" s="39" t="s">
        <v>87</v>
      </c>
      <c r="AC427" s="40">
        <f>_xll.qlInterestRateIndexFixingDate($Y$21,AD427)</f>
        <v>42881</v>
      </c>
      <c r="AD427" s="40">
        <f>_xll.qlCalendarAdvance(calendar,$AD426,AB427,,,trigger)</f>
        <v>42885</v>
      </c>
      <c r="AE427" s="40">
        <f>_xll.qlInterestRateIndexMaturity($Y$21,AD427,)</f>
        <v>43069</v>
      </c>
      <c r="AF427" s="43" t="e">
        <f>_xll.qlTenorBasisValue(TenorBasis6M,AD427,_xll.ohTrigger(trigger,$Y$36))</f>
        <v>#NUM!</v>
      </c>
      <c r="AG427" s="90" t="e">
        <f>_xll.qlTenorBasisForwardRate(TenorBasis6M,AD427,_xll.ohTrigger(trigger,$Y$36))</f>
        <v>#NUM!</v>
      </c>
      <c r="AH427" s="90" t="e">
        <f>_xll.qlIndexFixing(TenorBasisIndex6M,$AC427,TRUE,_xll.ohTrigger(trigger,$Y$36))</f>
        <v>#NUM!</v>
      </c>
      <c r="AI427" s="43">
        <f>_xll.qlIndexFixing($Y$6,$AC427,TRUE,trigger)</f>
        <v>-6.5585251267800604E-3</v>
      </c>
      <c r="AJ427" s="45" t="e">
        <f t="shared" si="16"/>
        <v>#NUM!</v>
      </c>
    </row>
    <row r="428" spans="28:36" x14ac:dyDescent="0.2">
      <c r="AB428" s="39" t="s">
        <v>87</v>
      </c>
      <c r="AC428" s="40">
        <f>_xll.qlInterestRateIndexFixingDate($Y$21,AD428)</f>
        <v>42884</v>
      </c>
      <c r="AD428" s="40">
        <f>_xll.qlCalendarAdvance(calendar,$AD427,AB428,,,trigger)</f>
        <v>42886</v>
      </c>
      <c r="AE428" s="40">
        <f>_xll.qlInterestRateIndexMaturity($Y$21,AD428,)</f>
        <v>43069</v>
      </c>
      <c r="AF428" s="43" t="e">
        <f>_xll.qlTenorBasisValue(TenorBasis6M,AD428,_xll.ohTrigger(trigger,$Y$36))</f>
        <v>#NUM!</v>
      </c>
      <c r="AG428" s="90" t="e">
        <f>_xll.qlTenorBasisForwardRate(TenorBasis6M,AD428,_xll.ohTrigger(trigger,$Y$36))</f>
        <v>#NUM!</v>
      </c>
      <c r="AH428" s="90" t="e">
        <f>_xll.qlIndexFixing(TenorBasisIndex6M,$AC428,TRUE,_xll.ohTrigger(trigger,$Y$36))</f>
        <v>#NUM!</v>
      </c>
      <c r="AI428" s="43">
        <f>_xll.qlIndexFixing($Y$6,$AC428,TRUE,trigger)</f>
        <v>-6.8075037419521598E-3</v>
      </c>
      <c r="AJ428" s="45" t="e">
        <f t="shared" si="16"/>
        <v>#NUM!</v>
      </c>
    </row>
    <row r="429" spans="28:36" x14ac:dyDescent="0.2">
      <c r="AB429" s="39" t="s">
        <v>87</v>
      </c>
      <c r="AC429" s="40">
        <f>_xll.qlInterestRateIndexFixingDate($Y$21,AD429)</f>
        <v>42885</v>
      </c>
      <c r="AD429" s="40">
        <f>_xll.qlCalendarAdvance(calendar,$AD428,AB429,,,trigger)</f>
        <v>42887</v>
      </c>
      <c r="AE429" s="40">
        <f>_xll.qlInterestRateIndexMaturity($Y$21,AD429,)</f>
        <v>43070</v>
      </c>
      <c r="AF429" s="43" t="e">
        <f>_xll.qlTenorBasisValue(TenorBasis6M,AD429,_xll.ohTrigger(trigger,$Y$36))</f>
        <v>#NUM!</v>
      </c>
      <c r="AG429" s="90" t="e">
        <f>_xll.qlTenorBasisForwardRate(TenorBasis6M,AD429,_xll.ohTrigger(trigger,$Y$36))</f>
        <v>#NUM!</v>
      </c>
      <c r="AH429" s="90" t="e">
        <f>_xll.qlIndexFixing(TenorBasisIndex6M,$AC429,TRUE,_xll.ohTrigger(trigger,$Y$36))</f>
        <v>#NUM!</v>
      </c>
      <c r="AI429" s="43">
        <f>_xll.qlIndexFixing($Y$6,$AC429,TRUE,trigger)</f>
        <v>-7.0602457520565114E-3</v>
      </c>
      <c r="AJ429" s="45" t="e">
        <f t="shared" si="16"/>
        <v>#NUM!</v>
      </c>
    </row>
    <row r="430" spans="28:36" x14ac:dyDescent="0.2">
      <c r="AB430" s="39" t="s">
        <v>87</v>
      </c>
      <c r="AC430" s="40">
        <f>_xll.qlInterestRateIndexFixingDate($Y$21,AD430)</f>
        <v>42886</v>
      </c>
      <c r="AD430" s="40">
        <f>_xll.qlCalendarAdvance(calendar,$AD429,AB430,,,trigger)</f>
        <v>42888</v>
      </c>
      <c r="AE430" s="40">
        <f>_xll.qlInterestRateIndexMaturity($Y$21,AD430,)</f>
        <v>43073</v>
      </c>
      <c r="AF430" s="43" t="e">
        <f>_xll.qlTenorBasisValue(TenorBasis6M,AD430,_xll.ohTrigger(trigger,$Y$36))</f>
        <v>#NUM!</v>
      </c>
      <c r="AG430" s="90" t="e">
        <f>_xll.qlTenorBasisForwardRate(TenorBasis6M,AD430,_xll.ohTrigger(trigger,$Y$36))</f>
        <v>#NUM!</v>
      </c>
      <c r="AH430" s="90" t="e">
        <f>_xll.qlIndexFixing(TenorBasisIndex6M,$AC430,TRUE,_xll.ohTrigger(trigger,$Y$36))</f>
        <v>#NUM!</v>
      </c>
      <c r="AI430" s="43">
        <f>_xll.qlIndexFixing($Y$6,$AC430,TRUE,trigger)</f>
        <v>-7.3167384724791623E-3</v>
      </c>
      <c r="AJ430" s="45" t="e">
        <f t="shared" si="16"/>
        <v>#NUM!</v>
      </c>
    </row>
    <row r="431" spans="28:36" x14ac:dyDescent="0.2">
      <c r="AB431" s="39" t="s">
        <v>87</v>
      </c>
      <c r="AC431" s="40">
        <f>_xll.qlInterestRateIndexFixingDate($Y$21,AD431)</f>
        <v>42887</v>
      </c>
      <c r="AD431" s="40">
        <f>_xll.qlCalendarAdvance(calendar,$AD430,AB431,,,trigger)</f>
        <v>42891</v>
      </c>
      <c r="AE431" s="40">
        <f>_xll.qlInterestRateIndexMaturity($Y$21,AD431,)</f>
        <v>43074</v>
      </c>
      <c r="AF431" s="43" t="e">
        <f>_xll.qlTenorBasisValue(TenorBasis6M,AD431,_xll.ohTrigger(trigger,$Y$36))</f>
        <v>#NUM!</v>
      </c>
      <c r="AG431" s="90" t="e">
        <f>_xll.qlTenorBasisForwardRate(TenorBasis6M,AD431,_xll.ohTrigger(trigger,$Y$36))</f>
        <v>#NUM!</v>
      </c>
      <c r="AH431" s="90" t="e">
        <f>_xll.qlIndexFixing(TenorBasisIndex6M,$AC431,TRUE,_xll.ohTrigger(trigger,$Y$36))</f>
        <v>#NUM!</v>
      </c>
      <c r="AI431" s="43">
        <f>_xll.qlIndexFixing($Y$6,$AC431,TRUE,trigger)</f>
        <v>-8.1085940495173696E-3</v>
      </c>
      <c r="AJ431" s="45" t="e">
        <f t="shared" si="16"/>
        <v>#NUM!</v>
      </c>
    </row>
    <row r="432" spans="28:36" x14ac:dyDescent="0.2">
      <c r="AB432" s="39" t="s">
        <v>87</v>
      </c>
      <c r="AC432" s="40">
        <f>_xll.qlInterestRateIndexFixingDate($Y$21,AD432)</f>
        <v>42888</v>
      </c>
      <c r="AD432" s="40">
        <f>_xll.qlCalendarAdvance(calendar,$AD431,AB432,,,trigger)</f>
        <v>42892</v>
      </c>
      <c r="AE432" s="40">
        <f>_xll.qlInterestRateIndexMaturity($Y$21,AD432,)</f>
        <v>43075</v>
      </c>
      <c r="AF432" s="43" t="e">
        <f>_xll.qlTenorBasisValue(TenorBasis6M,AD432,_xll.ohTrigger(trigger,$Y$36))</f>
        <v>#NUM!</v>
      </c>
      <c r="AG432" s="90" t="e">
        <f>_xll.qlTenorBasisForwardRate(TenorBasis6M,AD432,_xll.ohTrigger(trigger,$Y$36))</f>
        <v>#NUM!</v>
      </c>
      <c r="AH432" s="90" t="e">
        <f>_xll.qlIndexFixing(TenorBasisIndex6M,$AC432,TRUE,_xll.ohTrigger(trigger,$Y$36))</f>
        <v>#NUM!</v>
      </c>
      <c r="AI432" s="43">
        <f>_xll.qlIndexFixing($Y$6,$AC432,TRUE,trigger)</f>
        <v>-8.3799627650736758E-3</v>
      </c>
      <c r="AJ432" s="45" t="e">
        <f t="shared" si="16"/>
        <v>#NUM!</v>
      </c>
    </row>
    <row r="433" spans="28:36" x14ac:dyDescent="0.2">
      <c r="AB433" s="39" t="s">
        <v>87</v>
      </c>
      <c r="AC433" s="40">
        <f>_xll.qlInterestRateIndexFixingDate($Y$21,AD433)</f>
        <v>42891</v>
      </c>
      <c r="AD433" s="40">
        <f>_xll.qlCalendarAdvance(calendar,$AD432,AB433,,,trigger)</f>
        <v>42893</v>
      </c>
      <c r="AE433" s="40">
        <f>_xll.qlInterestRateIndexMaturity($Y$21,AD433,)</f>
        <v>43076</v>
      </c>
      <c r="AF433" s="43" t="e">
        <f>_xll.qlTenorBasisValue(TenorBasis6M,AD433,_xll.ohTrigger(trigger,$Y$36))</f>
        <v>#NUM!</v>
      </c>
      <c r="AG433" s="90" t="e">
        <f>_xll.qlTenorBasisForwardRate(TenorBasis6M,AD433,_xll.ohTrigger(trigger,$Y$36))</f>
        <v>#NUM!</v>
      </c>
      <c r="AH433" s="90" t="e">
        <f>_xll.qlIndexFixing(TenorBasisIndex6M,$AC433,TRUE,_xll.ohTrigger(trigger,$Y$36))</f>
        <v>#NUM!</v>
      </c>
      <c r="AI433" s="43">
        <f>_xll.qlIndexFixing($Y$6,$AC433,TRUE,trigger)</f>
        <v>-8.6550187678785147E-3</v>
      </c>
      <c r="AJ433" s="45" t="e">
        <f t="shared" si="16"/>
        <v>#NUM!</v>
      </c>
    </row>
    <row r="434" spans="28:36" x14ac:dyDescent="0.2">
      <c r="AB434" s="39" t="s">
        <v>87</v>
      </c>
      <c r="AC434" s="40">
        <f>_xll.qlInterestRateIndexFixingDate($Y$21,AD434)</f>
        <v>42892</v>
      </c>
      <c r="AD434" s="40">
        <f>_xll.qlCalendarAdvance(calendar,$AD433,AB434,,,trigger)</f>
        <v>42894</v>
      </c>
      <c r="AE434" s="40">
        <f>_xll.qlInterestRateIndexMaturity($Y$21,AD434,)</f>
        <v>43077</v>
      </c>
      <c r="AF434" s="43" t="e">
        <f>_xll.qlTenorBasisValue(TenorBasis6M,AD434,_xll.ohTrigger(trigger,$Y$36))</f>
        <v>#NUM!</v>
      </c>
      <c r="AG434" s="90" t="e">
        <f>_xll.qlTenorBasisForwardRate(TenorBasis6M,AD434,_xll.ohTrigger(trigger,$Y$36))</f>
        <v>#NUM!</v>
      </c>
      <c r="AH434" s="90" t="e">
        <f>_xll.qlIndexFixing(TenorBasisIndex6M,$AC434,TRUE,_xll.ohTrigger(trigger,$Y$36))</f>
        <v>#NUM!</v>
      </c>
      <c r="AI434" s="43">
        <f>_xll.qlIndexFixing($Y$6,$AC434,TRUE,trigger)</f>
        <v>-8.9337493733179299E-3</v>
      </c>
      <c r="AJ434" s="45" t="e">
        <f t="shared" si="16"/>
        <v>#NUM!</v>
      </c>
    </row>
    <row r="435" spans="28:36" x14ac:dyDescent="0.2">
      <c r="AB435" s="39" t="s">
        <v>87</v>
      </c>
      <c r="AC435" s="40">
        <f>_xll.qlInterestRateIndexFixingDate($Y$21,AD435)</f>
        <v>42893</v>
      </c>
      <c r="AD435" s="40">
        <f>_xll.qlCalendarAdvance(calendar,$AD434,AB435,,,trigger)</f>
        <v>42895</v>
      </c>
      <c r="AE435" s="40">
        <f>_xll.qlInterestRateIndexMaturity($Y$21,AD435,)</f>
        <v>43080</v>
      </c>
      <c r="AF435" s="43" t="e">
        <f>_xll.qlTenorBasisValue(TenorBasis6M,AD435,_xll.ohTrigger(trigger,$Y$36))</f>
        <v>#NUM!</v>
      </c>
      <c r="AG435" s="90" t="e">
        <f>_xll.qlTenorBasisForwardRate(TenorBasis6M,AD435,_xll.ohTrigger(trigger,$Y$36))</f>
        <v>#NUM!</v>
      </c>
      <c r="AH435" s="90" t="e">
        <f>_xll.qlIndexFixing(TenorBasisIndex6M,$AC435,TRUE,_xll.ohTrigger(trigger,$Y$36))</f>
        <v>#NUM!</v>
      </c>
      <c r="AI435" s="43">
        <f>_xll.qlIndexFixing($Y$6,$AC435,TRUE,trigger)</f>
        <v>-9.2161418967779685E-3</v>
      </c>
      <c r="AJ435" s="45" t="e">
        <f t="shared" si="16"/>
        <v>#NUM!</v>
      </c>
    </row>
    <row r="436" spans="28:36" x14ac:dyDescent="0.2">
      <c r="AB436" s="39" t="s">
        <v>87</v>
      </c>
      <c r="AC436" s="40">
        <f>_xll.qlInterestRateIndexFixingDate($Y$21,AD436)</f>
        <v>42894</v>
      </c>
      <c r="AD436" s="40">
        <f>_xll.qlCalendarAdvance(calendar,$AD435,AB436,,,trigger)</f>
        <v>42898</v>
      </c>
      <c r="AE436" s="40">
        <f>_xll.qlInterestRateIndexMaturity($Y$21,AD436,)</f>
        <v>43081</v>
      </c>
      <c r="AF436" s="43" t="e">
        <f>_xll.qlTenorBasisValue(TenorBasis6M,AD436,_xll.ohTrigger(trigger,$Y$36))</f>
        <v>#NUM!</v>
      </c>
      <c r="AG436" s="90" t="e">
        <f>_xll.qlTenorBasisForwardRate(TenorBasis6M,AD436,_xll.ohTrigger(trigger,$Y$36))</f>
        <v>#NUM!</v>
      </c>
      <c r="AH436" s="90" t="e">
        <f>_xll.qlIndexFixing(TenorBasisIndex6M,$AC436,TRUE,_xll.ohTrigger(trigger,$Y$36))</f>
        <v>#NUM!</v>
      </c>
      <c r="AI436" s="43">
        <f>_xll.qlIndexFixing($Y$6,$AC436,TRUE,trigger)</f>
        <v>-1.0085164129142309E-2</v>
      </c>
      <c r="AJ436" s="45" t="e">
        <f t="shared" si="16"/>
        <v>#NUM!</v>
      </c>
    </row>
    <row r="437" spans="28:36" x14ac:dyDescent="0.2">
      <c r="AB437" s="39" t="s">
        <v>87</v>
      </c>
      <c r="AC437" s="40">
        <f>_xll.qlInterestRateIndexFixingDate($Y$21,AD437)</f>
        <v>42895</v>
      </c>
      <c r="AD437" s="40">
        <f>_xll.qlCalendarAdvance(calendar,$AD436,AB437,,,trigger)</f>
        <v>42899</v>
      </c>
      <c r="AE437" s="40">
        <f>_xll.qlInterestRateIndexMaturity($Y$21,AD437,)</f>
        <v>43082</v>
      </c>
      <c r="AF437" s="43" t="e">
        <f>_xll.qlTenorBasisValue(TenorBasis6M,AD437,_xll.ohTrigger(trigger,$Y$36))</f>
        <v>#NUM!</v>
      </c>
      <c r="AG437" s="90" t="e">
        <f>_xll.qlTenorBasisForwardRate(TenorBasis6M,AD437,_xll.ohTrigger(trigger,$Y$36))</f>
        <v>#NUM!</v>
      </c>
      <c r="AH437" s="90" t="e">
        <f>_xll.qlIndexFixing(TenorBasisIndex6M,$AC437,TRUE,_xll.ohTrigger(trigger,$Y$36))</f>
        <v>#NUM!</v>
      </c>
      <c r="AI437" s="43">
        <f>_xll.qlIndexFixing($Y$6,$AC437,TRUE,trigger)</f>
        <v>-1.0382077478545304E-2</v>
      </c>
      <c r="AJ437" s="45" t="e">
        <f t="shared" si="16"/>
        <v>#NUM!</v>
      </c>
    </row>
    <row r="438" spans="28:36" x14ac:dyDescent="0.2">
      <c r="AB438" s="39" t="s">
        <v>87</v>
      </c>
      <c r="AC438" s="40">
        <f>_xll.qlInterestRateIndexFixingDate($Y$21,AD438)</f>
        <v>42898</v>
      </c>
      <c r="AD438" s="40">
        <f>_xll.qlCalendarAdvance(calendar,$AD437,AB438,,,trigger)</f>
        <v>42900</v>
      </c>
      <c r="AE438" s="40">
        <f>_xll.qlInterestRateIndexMaturity($Y$21,AD438,)</f>
        <v>43083</v>
      </c>
      <c r="AF438" s="43" t="e">
        <f>_xll.qlTenorBasisValue(TenorBasis6M,AD438,_xll.ohTrigger(trigger,$Y$36))</f>
        <v>#NUM!</v>
      </c>
      <c r="AG438" s="90" t="e">
        <f>_xll.qlTenorBasisForwardRate(TenorBasis6M,AD438,_xll.ohTrigger(trigger,$Y$36))</f>
        <v>#NUM!</v>
      </c>
      <c r="AH438" s="90" t="e">
        <f>_xll.qlIndexFixing(TenorBasisIndex6M,$AC438,TRUE,_xll.ohTrigger(trigger,$Y$36))</f>
        <v>#NUM!</v>
      </c>
      <c r="AI438" s="43">
        <f>_xll.qlIndexFixing($Y$6,$AC438,TRUE,trigger)</f>
        <v>-1.0682589322899151E-2</v>
      </c>
      <c r="AJ438" s="45" t="e">
        <f t="shared" si="16"/>
        <v>#NUM!</v>
      </c>
    </row>
    <row r="439" spans="28:36" x14ac:dyDescent="0.2">
      <c r="AB439" s="39" t="s">
        <v>87</v>
      </c>
      <c r="AC439" s="40">
        <f>_xll.qlInterestRateIndexFixingDate($Y$21,AD439)</f>
        <v>42899</v>
      </c>
      <c r="AD439" s="40">
        <f>_xll.qlCalendarAdvance(calendar,$AD438,AB439,,,trigger)</f>
        <v>42901</v>
      </c>
      <c r="AE439" s="40">
        <f>_xll.qlInterestRateIndexMaturity($Y$21,AD439,)</f>
        <v>43084</v>
      </c>
      <c r="AF439" s="43" t="e">
        <f>_xll.qlTenorBasisValue(TenorBasis6M,AD439,_xll.ohTrigger(trigger,$Y$36))</f>
        <v>#NUM!</v>
      </c>
      <c r="AG439" s="90" t="e">
        <f>_xll.qlTenorBasisForwardRate(TenorBasis6M,AD439,_xll.ohTrigger(trigger,$Y$36))</f>
        <v>#NUM!</v>
      </c>
      <c r="AH439" s="90" t="e">
        <f>_xll.qlIndexFixing(TenorBasisIndex6M,$AC439,TRUE,_xll.ohTrigger(trigger,$Y$36))</f>
        <v>#NUM!</v>
      </c>
      <c r="AI439" s="43">
        <f>_xll.qlIndexFixing($Y$6,$AC439,TRUE,trigger)</f>
        <v>-1.0986686977589904E-2</v>
      </c>
      <c r="AJ439" s="45" t="e">
        <f t="shared" si="16"/>
        <v>#NUM!</v>
      </c>
    </row>
    <row r="440" spans="28:36" x14ac:dyDescent="0.2">
      <c r="AB440" s="39" t="s">
        <v>87</v>
      </c>
      <c r="AC440" s="40">
        <f>_xll.qlInterestRateIndexFixingDate($Y$21,AD440)</f>
        <v>42900</v>
      </c>
      <c r="AD440" s="40">
        <f>_xll.qlCalendarAdvance(calendar,$AD439,AB440,,,trigger)</f>
        <v>42902</v>
      </c>
      <c r="AE440" s="40">
        <f>_xll.qlInterestRateIndexMaturity($Y$21,AD440,)</f>
        <v>43087</v>
      </c>
      <c r="AF440" s="43" t="e">
        <f>_xll.qlTenorBasisValue(TenorBasis6M,AD440,_xll.ohTrigger(trigger,$Y$36))</f>
        <v>#NUM!</v>
      </c>
      <c r="AG440" s="90" t="e">
        <f>_xll.qlTenorBasisForwardRate(TenorBasis6M,AD440,_xll.ohTrigger(trigger,$Y$36))</f>
        <v>#NUM!</v>
      </c>
      <c r="AH440" s="90" t="e">
        <f>_xll.qlIndexFixing(TenorBasisIndex6M,$AC440,TRUE,_xll.ohTrigger(trigger,$Y$36))</f>
        <v>#NUM!</v>
      </c>
      <c r="AI440" s="43">
        <f>_xll.qlIndexFixing($Y$6,$AC440,TRUE,trigger)</f>
        <v>-1.1294357758003602E-2</v>
      </c>
      <c r="AJ440" s="45" t="e">
        <f t="shared" si="16"/>
        <v>#NUM!</v>
      </c>
    </row>
    <row r="441" spans="28:36" x14ac:dyDescent="0.2">
      <c r="AB441" s="39" t="s">
        <v>87</v>
      </c>
      <c r="AC441" s="40">
        <f>_xll.qlInterestRateIndexFixingDate($Y$21,AD441)</f>
        <v>42901</v>
      </c>
      <c r="AD441" s="40">
        <f>_xll.qlCalendarAdvance(calendar,$AD440,AB441,,,trigger)</f>
        <v>42905</v>
      </c>
      <c r="AE441" s="40">
        <f>_xll.qlInterestRateIndexMaturity($Y$21,AD441,)</f>
        <v>43088</v>
      </c>
      <c r="AF441" s="43" t="e">
        <f>_xll.qlTenorBasisValue(TenorBasis6M,AD441,_xll.ohTrigger(trigger,$Y$36))</f>
        <v>#NUM!</v>
      </c>
      <c r="AG441" s="90" t="e">
        <f>_xll.qlTenorBasisForwardRate(TenorBasis6M,AD441,_xll.ohTrigger(trigger,$Y$36))</f>
        <v>#NUM!</v>
      </c>
      <c r="AH441" s="90" t="e">
        <f>_xll.qlIndexFixing(TenorBasisIndex6M,$AC441,TRUE,_xll.ohTrigger(trigger,$Y$36))</f>
        <v>#NUM!</v>
      </c>
      <c r="AI441" s="43">
        <f>_xll.qlIndexFixing($Y$6,$AC441,TRUE,trigger)</f>
        <v>-1.2238682007442853E-2</v>
      </c>
      <c r="AJ441" s="45" t="e">
        <f t="shared" si="16"/>
        <v>#NUM!</v>
      </c>
    </row>
    <row r="442" spans="28:36" x14ac:dyDescent="0.2">
      <c r="AB442" s="39" t="s">
        <v>87</v>
      </c>
      <c r="AC442" s="40">
        <f>_xll.qlInterestRateIndexFixingDate($Y$21,AD442)</f>
        <v>42902</v>
      </c>
      <c r="AD442" s="40">
        <f>_xll.qlCalendarAdvance(calendar,$AD441,AB442,,,trigger)</f>
        <v>42906</v>
      </c>
      <c r="AE442" s="40">
        <f>_xll.qlInterestRateIndexMaturity($Y$21,AD442,)</f>
        <v>43089</v>
      </c>
      <c r="AF442" s="43" t="e">
        <f>_xll.qlTenorBasisValue(TenorBasis6M,AD442,_xll.ohTrigger(trigger,$Y$36))</f>
        <v>#NUM!</v>
      </c>
      <c r="AG442" s="90" t="e">
        <f>_xll.qlTenorBasisForwardRate(TenorBasis6M,AD442,_xll.ohTrigger(trigger,$Y$36))</f>
        <v>#NUM!</v>
      </c>
      <c r="AH442" s="90" t="e">
        <f>_xll.qlIndexFixing(TenorBasisIndex6M,$AC442,TRUE,_xll.ohTrigger(trigger,$Y$36))</f>
        <v>#NUM!</v>
      </c>
      <c r="AI442" s="43">
        <f>_xll.qlIndexFixing($Y$6,$AC442,TRUE,trigger)</f>
        <v>-1.2560518444608811E-2</v>
      </c>
      <c r="AJ442" s="45" t="e">
        <f t="shared" si="16"/>
        <v>#NUM!</v>
      </c>
    </row>
    <row r="443" spans="28:36" x14ac:dyDescent="0.2">
      <c r="AB443" s="39" t="s">
        <v>87</v>
      </c>
      <c r="AC443" s="40">
        <f>_xll.qlInterestRateIndexFixingDate($Y$21,AD443)</f>
        <v>42905</v>
      </c>
      <c r="AD443" s="40">
        <f>_xll.qlCalendarAdvance(calendar,$AD442,AB443,,,trigger)</f>
        <v>42907</v>
      </c>
      <c r="AE443" s="40">
        <f>_xll.qlInterestRateIndexMaturity($Y$21,AD443,)</f>
        <v>43090</v>
      </c>
      <c r="AF443" s="43" t="e">
        <f>_xll.qlTenorBasisValue(TenorBasis6M,AD443,_xll.ohTrigger(trigger,$Y$36))</f>
        <v>#NUM!</v>
      </c>
      <c r="AG443" s="90" t="e">
        <f>_xll.qlTenorBasisForwardRate(TenorBasis6M,AD443,_xll.ohTrigger(trigger,$Y$36))</f>
        <v>#NUM!</v>
      </c>
      <c r="AH443" s="90" t="e">
        <f>_xll.qlIndexFixing(TenorBasisIndex6M,$AC443,TRUE,_xll.ohTrigger(trigger,$Y$36))</f>
        <v>#NUM!</v>
      </c>
      <c r="AI443" s="43">
        <f>_xll.qlIndexFixing($Y$6,$AC443,TRUE,trigger)</f>
        <v>-1.2885864584427944E-2</v>
      </c>
      <c r="AJ443" s="45" t="e">
        <f t="shared" si="16"/>
        <v>#NUM!</v>
      </c>
    </row>
    <row r="444" spans="28:36" x14ac:dyDescent="0.2">
      <c r="AB444" s="39" t="s">
        <v>87</v>
      </c>
      <c r="AC444" s="40">
        <f>_xll.qlInterestRateIndexFixingDate($Y$21,AD444)</f>
        <v>42906</v>
      </c>
      <c r="AD444" s="40">
        <f>_xll.qlCalendarAdvance(calendar,$AD443,AB444,,,trigger)</f>
        <v>42908</v>
      </c>
      <c r="AE444" s="40">
        <f>_xll.qlInterestRateIndexMaturity($Y$21,AD444,)</f>
        <v>43091</v>
      </c>
      <c r="AF444" s="43" t="e">
        <f>_xll.qlTenorBasisValue(TenorBasis6M,AD444,_xll.ohTrigger(trigger,$Y$36))</f>
        <v>#NUM!</v>
      </c>
      <c r="AG444" s="90" t="e">
        <f>_xll.qlTenorBasisForwardRate(TenorBasis6M,AD444,_xll.ohTrigger(trigger,$Y$36))</f>
        <v>#NUM!</v>
      </c>
      <c r="AH444" s="90" t="e">
        <f>_xll.qlIndexFixing(TenorBasisIndex6M,$AC444,TRUE,_xll.ohTrigger(trigger,$Y$36))</f>
        <v>#NUM!</v>
      </c>
      <c r="AI444" s="43">
        <f>_xll.qlIndexFixing($Y$6,$AC444,TRUE,trigger)</f>
        <v>-1.3214707742286308E-2</v>
      </c>
      <c r="AJ444" s="45" t="e">
        <f t="shared" si="16"/>
        <v>#NUM!</v>
      </c>
    </row>
    <row r="445" spans="28:36" x14ac:dyDescent="0.2">
      <c r="AB445" s="39" t="s">
        <v>87</v>
      </c>
      <c r="AC445" s="40">
        <f>_xll.qlInterestRateIndexFixingDate($Y$21,AD445)</f>
        <v>42907</v>
      </c>
      <c r="AD445" s="40">
        <f>_xll.qlCalendarAdvance(calendar,$AD444,AB445,,,trigger)</f>
        <v>42909</v>
      </c>
      <c r="AE445" s="40">
        <f>_xll.qlInterestRateIndexMaturity($Y$21,AD445,)</f>
        <v>43096</v>
      </c>
      <c r="AF445" s="43" t="e">
        <f>_xll.qlTenorBasisValue(TenorBasis6M,AD445,_xll.ohTrigger(trigger,$Y$36))</f>
        <v>#NUM!</v>
      </c>
      <c r="AG445" s="90" t="e">
        <f>_xll.qlTenorBasisForwardRate(TenorBasis6M,AD445,_xll.ohTrigger(trigger,$Y$36))</f>
        <v>#NUM!</v>
      </c>
      <c r="AH445" s="90" t="e">
        <f>_xll.qlIndexFixing(TenorBasisIndex6M,$AC445,TRUE,_xll.ohTrigger(trigger,$Y$36))</f>
        <v>#NUM!</v>
      </c>
      <c r="AI445" s="43">
        <f>_xll.qlIndexFixing($Y$6,$AC445,TRUE,trigger)</f>
        <v>-1.3547035233569944E-2</v>
      </c>
      <c r="AJ445" s="45" t="e">
        <f t="shared" si="16"/>
        <v>#NUM!</v>
      </c>
    </row>
    <row r="446" spans="28:36" x14ac:dyDescent="0.2">
      <c r="AB446" s="39" t="s">
        <v>87</v>
      </c>
      <c r="AC446" s="40">
        <f>_xll.qlInterestRateIndexFixingDate($Y$21,AD446)</f>
        <v>42908</v>
      </c>
      <c r="AD446" s="40">
        <f>_xll.qlCalendarAdvance(calendar,$AD445,AB446,,,trigger)</f>
        <v>42912</v>
      </c>
      <c r="AE446" s="40">
        <f>_xll.qlInterestRateIndexMaturity($Y$21,AD446,)</f>
        <v>43096</v>
      </c>
      <c r="AF446" s="43" t="e">
        <f>_xll.qlTenorBasisValue(TenorBasis6M,AD446,_xll.ohTrigger(trigger,$Y$36))</f>
        <v>#NUM!</v>
      </c>
      <c r="AG446" s="90" t="e">
        <f>_xll.qlTenorBasisForwardRate(TenorBasis6M,AD446,_xll.ohTrigger(trigger,$Y$36))</f>
        <v>#NUM!</v>
      </c>
      <c r="AH446" s="90" t="e">
        <f>_xll.qlIndexFixing(TenorBasisIndex6M,$AC446,TRUE,_xll.ohTrigger(trigger,$Y$36))</f>
        <v>#NUM!</v>
      </c>
      <c r="AI446" s="43">
        <f>_xll.qlIndexFixing($Y$6,$AC446,TRUE,trigger)</f>
        <v>-1.456479686183295E-2</v>
      </c>
      <c r="AJ446" s="45" t="e">
        <f t="shared" si="16"/>
        <v>#NUM!</v>
      </c>
    </row>
    <row r="447" spans="28:36" x14ac:dyDescent="0.2">
      <c r="AB447" s="39" t="s">
        <v>87</v>
      </c>
      <c r="AC447" s="40">
        <f>_xll.qlInterestRateIndexFixingDate($Y$21,AD447)</f>
        <v>42909</v>
      </c>
      <c r="AD447" s="40">
        <f>_xll.qlCalendarAdvance(calendar,$AD446,AB447,,,trigger)</f>
        <v>42913</v>
      </c>
      <c r="AE447" s="40">
        <f>_xll.qlInterestRateIndexMaturity($Y$21,AD447,)</f>
        <v>43096</v>
      </c>
      <c r="AF447" s="43" t="e">
        <f>_xll.qlTenorBasisValue(TenorBasis6M,AD447,_xll.ohTrigger(trigger,$Y$36))</f>
        <v>#NUM!</v>
      </c>
      <c r="AG447" s="90" t="e">
        <f>_xll.qlTenorBasisForwardRate(TenorBasis6M,AD447,_xll.ohTrigger(trigger,$Y$36))</f>
        <v>#NUM!</v>
      </c>
      <c r="AH447" s="90" t="e">
        <f>_xll.qlIndexFixing(TenorBasisIndex6M,$AC447,TRUE,_xll.ohTrigger(trigger,$Y$36))</f>
        <v>#NUM!</v>
      </c>
      <c r="AI447" s="43">
        <f>_xll.qlIndexFixing($Y$6,$AC447,TRUE,trigger)</f>
        <v>-1.4910934840678135E-2</v>
      </c>
      <c r="AJ447" s="45" t="e">
        <f t="shared" si="16"/>
        <v>#NUM!</v>
      </c>
    </row>
    <row r="448" spans="28:36" x14ac:dyDescent="0.2">
      <c r="AB448" s="39" t="s">
        <v>87</v>
      </c>
      <c r="AC448" s="40">
        <f>_xll.qlInterestRateIndexFixingDate($Y$21,AD448)</f>
        <v>42912</v>
      </c>
      <c r="AD448" s="40">
        <f>_xll.qlCalendarAdvance(calendar,$AD447,AB448,,,trigger)</f>
        <v>42914</v>
      </c>
      <c r="AE448" s="40">
        <f>_xll.qlInterestRateIndexMaturity($Y$21,AD448,)</f>
        <v>43097</v>
      </c>
      <c r="AF448" s="43" t="e">
        <f>_xll.qlTenorBasisValue(TenorBasis6M,AD448,_xll.ohTrigger(trigger,$Y$36))</f>
        <v>#NUM!</v>
      </c>
      <c r="AG448" s="90" t="e">
        <f>_xll.qlTenorBasisForwardRate(TenorBasis6M,AD448,_xll.ohTrigger(trigger,$Y$36))</f>
        <v>#NUM!</v>
      </c>
      <c r="AH448" s="90" t="e">
        <f>_xll.qlIndexFixing(TenorBasisIndex6M,$AC448,TRUE,_xll.ohTrigger(trigger,$Y$36))</f>
        <v>#NUM!</v>
      </c>
      <c r="AI448" s="43">
        <f>_xll.qlIndexFixing($Y$6,$AC448,TRUE,trigger)</f>
        <v>-1.5260493729878834E-2</v>
      </c>
      <c r="AJ448" s="45" t="e">
        <f t="shared" si="16"/>
        <v>#NUM!</v>
      </c>
    </row>
    <row r="449" spans="28:36" x14ac:dyDescent="0.2">
      <c r="AB449" s="39" t="s">
        <v>87</v>
      </c>
      <c r="AC449" s="40">
        <f>_xll.qlInterestRateIndexFixingDate($Y$21,AD449)</f>
        <v>42913</v>
      </c>
      <c r="AD449" s="40">
        <f>_xll.qlCalendarAdvance(calendar,$AD448,AB449,,,trigger)</f>
        <v>42915</v>
      </c>
      <c r="AE449" s="40">
        <f>_xll.qlInterestRateIndexMaturity($Y$21,AD449,)</f>
        <v>43098</v>
      </c>
      <c r="AF449" s="43" t="e">
        <f>_xll.qlTenorBasisValue(TenorBasis6M,AD449,_xll.ohTrigger(trigger,$Y$36))</f>
        <v>#NUM!</v>
      </c>
      <c r="AG449" s="90" t="e">
        <f>_xll.qlTenorBasisForwardRate(TenorBasis6M,AD449,_xll.ohTrigger(trigger,$Y$36))</f>
        <v>#NUM!</v>
      </c>
      <c r="AH449" s="90" t="e">
        <f>_xll.qlIndexFixing(TenorBasisIndex6M,$AC449,TRUE,_xll.ohTrigger(trigger,$Y$36))</f>
        <v>#NUM!</v>
      </c>
      <c r="AI449" s="43">
        <f>_xll.qlIndexFixing($Y$6,$AC449,TRUE,trigger)</f>
        <v>-1.561346084482108E-2</v>
      </c>
      <c r="AJ449" s="45" t="e">
        <f t="shared" si="16"/>
        <v>#NUM!</v>
      </c>
    </row>
    <row r="450" spans="28:36" x14ac:dyDescent="0.2">
      <c r="AB450" s="39" t="s">
        <v>87</v>
      </c>
      <c r="AC450" s="40">
        <f>_xll.qlInterestRateIndexFixingDate($Y$21,AD450)</f>
        <v>42914</v>
      </c>
      <c r="AD450" s="40">
        <f>_xll.qlCalendarAdvance(calendar,$AD449,AB450,,,trigger)</f>
        <v>42916</v>
      </c>
      <c r="AE450" s="40">
        <f>_xll.qlInterestRateIndexMaturity($Y$21,AD450,)</f>
        <v>43098</v>
      </c>
      <c r="AF450" s="43" t="e">
        <f>_xll.qlTenorBasisValue(TenorBasis6M,AD450,_xll.ohTrigger(trigger,$Y$36))</f>
        <v>#NUM!</v>
      </c>
      <c r="AG450" s="90" t="e">
        <f>_xll.qlTenorBasisForwardRate(TenorBasis6M,AD450,_xll.ohTrigger(trigger,$Y$36))</f>
        <v>#NUM!</v>
      </c>
      <c r="AH450" s="90" t="e">
        <f>_xll.qlIndexFixing(TenorBasisIndex6M,$AC450,TRUE,_xll.ohTrigger(trigger,$Y$36))</f>
        <v>#NUM!</v>
      </c>
      <c r="AI450" s="43">
        <f>_xll.qlIndexFixing($Y$6,$AC450,TRUE,trigger)</f>
        <v>-1.5969823500890924E-2</v>
      </c>
      <c r="AJ450" s="45" t="e">
        <f t="shared" si="16"/>
        <v>#NUM!</v>
      </c>
    </row>
    <row r="451" spans="28:36" x14ac:dyDescent="0.2">
      <c r="AB451" s="39" t="s">
        <v>87</v>
      </c>
      <c r="AC451" s="40">
        <f>_xll.qlInterestRateIndexFixingDate($Y$21,AD451)</f>
        <v>42915</v>
      </c>
      <c r="AD451" s="40">
        <f>_xll.qlCalendarAdvance(calendar,$AD450,AB451,,,trigger)</f>
        <v>42919</v>
      </c>
      <c r="AE451" s="40">
        <f>_xll.qlInterestRateIndexMaturity($Y$21,AD451,)</f>
        <v>43103</v>
      </c>
      <c r="AF451" s="43" t="e">
        <f>_xll.qlTenorBasisValue(TenorBasis6M,AD451,_xll.ohTrigger(trigger,$Y$36))</f>
        <v>#NUM!</v>
      </c>
      <c r="AG451" s="90" t="e">
        <f>_xll.qlTenorBasisForwardRate(TenorBasis6M,AD451,_xll.ohTrigger(trigger,$Y$36))</f>
        <v>#NUM!</v>
      </c>
      <c r="AH451" s="90" t="e">
        <f>_xll.qlIndexFixing(TenorBasisIndex6M,$AC451,TRUE,_xll.ohTrigger(trigger,$Y$36))</f>
        <v>#NUM!</v>
      </c>
      <c r="AI451" s="43">
        <f>_xll.qlIndexFixing($Y$6,$AC451,TRUE,trigger)</f>
        <v>-1.7059157869726504E-2</v>
      </c>
      <c r="AJ451" s="45" t="e">
        <f t="shared" si="16"/>
        <v>#NUM!</v>
      </c>
    </row>
    <row r="452" spans="28:36" x14ac:dyDescent="0.2">
      <c r="AB452" s="39" t="s">
        <v>87</v>
      </c>
      <c r="AC452" s="40">
        <f>_xll.qlInterestRateIndexFixingDate($Y$21,AD452)</f>
        <v>42916</v>
      </c>
      <c r="AD452" s="40">
        <f>_xll.qlCalendarAdvance(calendar,$AD451,AB452,,,trigger)</f>
        <v>42920</v>
      </c>
      <c r="AE452" s="40">
        <f>_xll.qlInterestRateIndexMaturity($Y$21,AD452,)</f>
        <v>43104</v>
      </c>
      <c r="AF452" s="43" t="e">
        <f>_xll.qlTenorBasisValue(TenorBasis6M,AD452,_xll.ohTrigger(trigger,$Y$36))</f>
        <v>#NUM!</v>
      </c>
      <c r="AG452" s="90" t="e">
        <f>_xll.qlTenorBasisForwardRate(TenorBasis6M,AD452,_xll.ohTrigger(trigger,$Y$36))</f>
        <v>#NUM!</v>
      </c>
      <c r="AH452" s="90" t="e">
        <f>_xll.qlIndexFixing(TenorBasisIndex6M,$AC452,TRUE,_xll.ohTrigger(trigger,$Y$36))</f>
        <v>#NUM!</v>
      </c>
      <c r="AI452" s="43">
        <f>_xll.qlIndexFixing($Y$6,$AC452,TRUE,trigger)</f>
        <v>-1.7428975844167235E-2</v>
      </c>
      <c r="AJ452" s="45" t="e">
        <f t="shared" ref="AJ452:AJ515" si="17">(AH452-AI452)*10000</f>
        <v>#NUM!</v>
      </c>
    </row>
    <row r="453" spans="28:36" x14ac:dyDescent="0.2">
      <c r="AB453" s="39" t="s">
        <v>87</v>
      </c>
      <c r="AC453" s="40">
        <f>_xll.qlInterestRateIndexFixingDate($Y$21,AD453)</f>
        <v>42919</v>
      </c>
      <c r="AD453" s="40">
        <f>_xll.qlCalendarAdvance(calendar,$AD452,AB453,,,trigger)</f>
        <v>42921</v>
      </c>
      <c r="AE453" s="40">
        <f>_xll.qlInterestRateIndexMaturity($Y$21,AD453,)</f>
        <v>43105</v>
      </c>
      <c r="AF453" s="43" t="e">
        <f>_xll.qlTenorBasisValue(TenorBasis6M,AD453,_xll.ohTrigger(trigger,$Y$36))</f>
        <v>#NUM!</v>
      </c>
      <c r="AG453" s="90" t="e">
        <f>_xll.qlTenorBasisForwardRate(TenorBasis6M,AD453,_xll.ohTrigger(trigger,$Y$36))</f>
        <v>#NUM!</v>
      </c>
      <c r="AH453" s="90" t="e">
        <f>_xll.qlIndexFixing(TenorBasisIndex6M,$AC453,TRUE,_xll.ohTrigger(trigger,$Y$36))</f>
        <v>#NUM!</v>
      </c>
      <c r="AI453" s="43">
        <f>_xll.qlIndexFixing($Y$6,$AC453,TRUE,trigger)</f>
        <v>-1.7802125936665761E-2</v>
      </c>
      <c r="AJ453" s="45" t="e">
        <f t="shared" si="17"/>
        <v>#NUM!</v>
      </c>
    </row>
    <row r="454" spans="28:36" x14ac:dyDescent="0.2">
      <c r="AB454" s="39" t="s">
        <v>87</v>
      </c>
      <c r="AC454" s="40">
        <f>_xll.qlInterestRateIndexFixingDate($Y$21,AD454)</f>
        <v>42920</v>
      </c>
      <c r="AD454" s="40">
        <f>_xll.qlCalendarAdvance(calendar,$AD453,AB454,,,trigger)</f>
        <v>42922</v>
      </c>
      <c r="AE454" s="40">
        <f>_xll.qlInterestRateIndexMaturity($Y$21,AD454,)</f>
        <v>43108</v>
      </c>
      <c r="AF454" s="43" t="e">
        <f>_xll.qlTenorBasisValue(TenorBasis6M,AD454,_xll.ohTrigger(trigger,$Y$36))</f>
        <v>#NUM!</v>
      </c>
      <c r="AG454" s="90" t="e">
        <f>_xll.qlTenorBasisForwardRate(TenorBasis6M,AD454,_xll.ohTrigger(trigger,$Y$36))</f>
        <v>#NUM!</v>
      </c>
      <c r="AH454" s="90" t="e">
        <f>_xll.qlIndexFixing(TenorBasisIndex6M,$AC454,TRUE,_xll.ohTrigger(trigger,$Y$36))</f>
        <v>#NUM!</v>
      </c>
      <c r="AI454" s="43">
        <f>_xll.qlIndexFixing($Y$6,$AC454,TRUE,trigger)</f>
        <v>-1.8178595462608169E-2</v>
      </c>
      <c r="AJ454" s="45" t="e">
        <f t="shared" si="17"/>
        <v>#NUM!</v>
      </c>
    </row>
    <row r="455" spans="28:36" x14ac:dyDescent="0.2">
      <c r="AB455" s="39" t="s">
        <v>87</v>
      </c>
      <c r="AC455" s="40">
        <f>_xll.qlInterestRateIndexFixingDate($Y$21,AD455)</f>
        <v>42921</v>
      </c>
      <c r="AD455" s="40">
        <f>_xll.qlCalendarAdvance(calendar,$AD454,AB455,,,trigger)</f>
        <v>42923</v>
      </c>
      <c r="AE455" s="40">
        <f>_xll.qlInterestRateIndexMaturity($Y$21,AD455,)</f>
        <v>43108</v>
      </c>
      <c r="AF455" s="43" t="e">
        <f>_xll.qlTenorBasisValue(TenorBasis6M,AD455,_xll.ohTrigger(trigger,$Y$36))</f>
        <v>#NUM!</v>
      </c>
      <c r="AG455" s="90" t="e">
        <f>_xll.qlTenorBasisForwardRate(TenorBasis6M,AD455,_xll.ohTrigger(trigger,$Y$36))</f>
        <v>#NUM!</v>
      </c>
      <c r="AH455" s="90" t="e">
        <f>_xll.qlIndexFixing(TenorBasisIndex6M,$AC455,TRUE,_xll.ohTrigger(trigger,$Y$36))</f>
        <v>#NUM!</v>
      </c>
      <c r="AI455" s="43">
        <f>_xll.qlIndexFixing($Y$6,$AC455,TRUE,trigger)</f>
        <v>-1.8558371737380494E-2</v>
      </c>
      <c r="AJ455" s="45" t="e">
        <f t="shared" si="17"/>
        <v>#NUM!</v>
      </c>
    </row>
    <row r="456" spans="28:36" x14ac:dyDescent="0.2">
      <c r="AB456" s="39" t="s">
        <v>87</v>
      </c>
      <c r="AC456" s="40">
        <f>_xll.qlInterestRateIndexFixingDate($Y$21,AD456)</f>
        <v>42922</v>
      </c>
      <c r="AD456" s="40">
        <f>_xll.qlCalendarAdvance(calendar,$AD455,AB456,,,trigger)</f>
        <v>42926</v>
      </c>
      <c r="AE456" s="40">
        <f>_xll.qlInterestRateIndexMaturity($Y$21,AD456,)</f>
        <v>43110</v>
      </c>
      <c r="AF456" s="43" t="e">
        <f>_xll.qlTenorBasisValue(TenorBasis6M,AD456,_xll.ohTrigger(trigger,$Y$36))</f>
        <v>#NUM!</v>
      </c>
      <c r="AG456" s="90" t="e">
        <f>_xll.qlTenorBasisForwardRate(TenorBasis6M,AD456,_xll.ohTrigger(trigger,$Y$36))</f>
        <v>#NUM!</v>
      </c>
      <c r="AH456" s="90" t="e">
        <f>_xll.qlIndexFixing(TenorBasisIndex6M,$AC456,TRUE,_xll.ohTrigger(trigger,$Y$36))</f>
        <v>#NUM!</v>
      </c>
      <c r="AI456" s="43">
        <f>_xll.qlIndexFixing($Y$6,$AC456,TRUE,trigger)</f>
        <v>-1.9717414208537478E-2</v>
      </c>
      <c r="AJ456" s="45" t="e">
        <f t="shared" si="17"/>
        <v>#NUM!</v>
      </c>
    </row>
    <row r="457" spans="28:36" x14ac:dyDescent="0.2">
      <c r="AB457" s="39" t="s">
        <v>87</v>
      </c>
      <c r="AC457" s="40">
        <f>_xll.qlInterestRateIndexFixingDate($Y$21,AD457)</f>
        <v>42923</v>
      </c>
      <c r="AD457" s="40">
        <f>_xll.qlCalendarAdvance(calendar,$AD456,AB457,,,trigger)</f>
        <v>42927</v>
      </c>
      <c r="AE457" s="40">
        <f>_xll.qlInterestRateIndexMaturity($Y$21,AD457,)</f>
        <v>43111</v>
      </c>
      <c r="AF457" s="43" t="e">
        <f>_xll.qlTenorBasisValue(TenorBasis6M,AD457,_xll.ohTrigger(trigger,$Y$36))</f>
        <v>#NUM!</v>
      </c>
      <c r="AG457" s="90" t="e">
        <f>_xll.qlTenorBasisForwardRate(TenorBasis6M,AD457,_xll.ohTrigger(trigger,$Y$36))</f>
        <v>#NUM!</v>
      </c>
      <c r="AH457" s="90" t="e">
        <f>_xll.qlIndexFixing(TenorBasisIndex6M,$AC457,TRUE,_xll.ohTrigger(trigger,$Y$36))</f>
        <v>#NUM!</v>
      </c>
      <c r="AI457" s="43">
        <f>_xll.qlIndexFixing($Y$6,$AC457,TRUE,trigger)</f>
        <v>-2.0110290632489956E-2</v>
      </c>
      <c r="AJ457" s="45" t="e">
        <f t="shared" si="17"/>
        <v>#NUM!</v>
      </c>
    </row>
    <row r="458" spans="28:36" x14ac:dyDescent="0.2">
      <c r="AB458" s="39" t="s">
        <v>87</v>
      </c>
      <c r="AC458" s="40">
        <f>_xll.qlInterestRateIndexFixingDate($Y$21,AD458)</f>
        <v>42926</v>
      </c>
      <c r="AD458" s="40">
        <f>_xll.qlCalendarAdvance(calendar,$AD457,AB458,,,trigger)</f>
        <v>42928</v>
      </c>
      <c r="AE458" s="40">
        <f>_xll.qlInterestRateIndexMaturity($Y$21,AD458,)</f>
        <v>43112</v>
      </c>
      <c r="AF458" s="43" t="e">
        <f>_xll.qlTenorBasisValue(TenorBasis6M,AD458,_xll.ohTrigger(trigger,$Y$36))</f>
        <v>#NUM!</v>
      </c>
      <c r="AG458" s="90" t="e">
        <f>_xll.qlTenorBasisForwardRate(TenorBasis6M,AD458,_xll.ohTrigger(trigger,$Y$36))</f>
        <v>#NUM!</v>
      </c>
      <c r="AH458" s="90" t="e">
        <f>_xll.qlIndexFixing(TenorBasisIndex6M,$AC458,TRUE,_xll.ohTrigger(trigger,$Y$36))</f>
        <v>#NUM!</v>
      </c>
      <c r="AI458" s="43">
        <f>_xll.qlIndexFixing($Y$6,$AC458,TRUE,trigger)</f>
        <v>-2.0506410382202595E-2</v>
      </c>
      <c r="AJ458" s="45" t="e">
        <f t="shared" si="17"/>
        <v>#NUM!</v>
      </c>
    </row>
    <row r="459" spans="28:36" x14ac:dyDescent="0.2">
      <c r="AB459" s="39" t="s">
        <v>87</v>
      </c>
      <c r="AC459" s="40">
        <f>_xll.qlInterestRateIndexFixingDate($Y$21,AD459)</f>
        <v>42927</v>
      </c>
      <c r="AD459" s="40">
        <f>_xll.qlCalendarAdvance(calendar,$AD458,AB459,,,trigger)</f>
        <v>42929</v>
      </c>
      <c r="AE459" s="40">
        <f>_xll.qlInterestRateIndexMaturity($Y$21,AD459,)</f>
        <v>43115</v>
      </c>
      <c r="AF459" s="43" t="e">
        <f>_xll.qlTenorBasisValue(TenorBasis6M,AD459,_xll.ohTrigger(trigger,$Y$36))</f>
        <v>#NUM!</v>
      </c>
      <c r="AG459" s="90" t="e">
        <f>_xll.qlTenorBasisForwardRate(TenorBasis6M,AD459,_xll.ohTrigger(trigger,$Y$36))</f>
        <v>#NUM!</v>
      </c>
      <c r="AH459" s="90" t="e">
        <f>_xll.qlIndexFixing(TenorBasisIndex6M,$AC459,TRUE,_xll.ohTrigger(trigger,$Y$36))</f>
        <v>#NUM!</v>
      </c>
      <c r="AI459" s="43">
        <f>_xll.qlIndexFixing($Y$6,$AC459,TRUE,trigger)</f>
        <v>-2.0905760773061433E-2</v>
      </c>
      <c r="AJ459" s="45" t="e">
        <f t="shared" si="17"/>
        <v>#NUM!</v>
      </c>
    </row>
    <row r="460" spans="28:36" x14ac:dyDescent="0.2">
      <c r="AB460" s="39" t="s">
        <v>87</v>
      </c>
      <c r="AC460" s="40">
        <f>_xll.qlInterestRateIndexFixingDate($Y$21,AD460)</f>
        <v>42928</v>
      </c>
      <c r="AD460" s="40">
        <f>_xll.qlCalendarAdvance(calendar,$AD459,AB460,,,trigger)</f>
        <v>42930</v>
      </c>
      <c r="AE460" s="40">
        <f>_xll.qlInterestRateIndexMaturity($Y$21,AD460,)</f>
        <v>43115</v>
      </c>
      <c r="AF460" s="43" t="e">
        <f>_xll.qlTenorBasisValue(TenorBasis6M,AD460,_xll.ohTrigger(trigger,$Y$36))</f>
        <v>#NUM!</v>
      </c>
      <c r="AG460" s="90" t="e">
        <f>_xll.qlTenorBasisForwardRate(TenorBasis6M,AD460,_xll.ohTrigger(trigger,$Y$36))</f>
        <v>#NUM!</v>
      </c>
      <c r="AH460" s="90" t="e">
        <f>_xll.qlIndexFixing(TenorBasisIndex6M,$AC460,TRUE,_xll.ohTrigger(trigger,$Y$36))</f>
        <v>#NUM!</v>
      </c>
      <c r="AI460" s="43">
        <f>_xll.qlIndexFixing($Y$6,$AC460,TRUE,trigger)</f>
        <v>-2.1308329120452513E-2</v>
      </c>
      <c r="AJ460" s="45" t="e">
        <f t="shared" si="17"/>
        <v>#NUM!</v>
      </c>
    </row>
    <row r="461" spans="28:36" x14ac:dyDescent="0.2">
      <c r="AB461" s="39" t="s">
        <v>87</v>
      </c>
      <c r="AC461" s="40">
        <f>_xll.qlInterestRateIndexFixingDate($Y$21,AD461)</f>
        <v>42929</v>
      </c>
      <c r="AD461" s="40">
        <f>_xll.qlCalendarAdvance(calendar,$AD460,AB461,,,trigger)</f>
        <v>42933</v>
      </c>
      <c r="AE461" s="40">
        <f>_xll.qlInterestRateIndexMaturity($Y$21,AD461,)</f>
        <v>43117</v>
      </c>
      <c r="AF461" s="43" t="e">
        <f>_xll.qlTenorBasisValue(TenorBasis6M,AD461,_xll.ohTrigger(trigger,$Y$36))</f>
        <v>#NUM!</v>
      </c>
      <c r="AG461" s="90" t="e">
        <f>_xll.qlTenorBasisForwardRate(TenorBasis6M,AD461,_xll.ohTrigger(trigger,$Y$36))</f>
        <v>#NUM!</v>
      </c>
      <c r="AH461" s="90" t="e">
        <f>_xll.qlIndexFixing(TenorBasisIndex6M,$AC461,TRUE,_xll.ohTrigger(trigger,$Y$36))</f>
        <v>#NUM!</v>
      </c>
      <c r="AI461" s="43">
        <f>_xll.qlIndexFixing($Y$6,$AC461,TRUE,trigger)</f>
        <v>-2.2535215055679719E-2</v>
      </c>
      <c r="AJ461" s="45" t="e">
        <f t="shared" si="17"/>
        <v>#NUM!</v>
      </c>
    </row>
    <row r="462" spans="28:36" x14ac:dyDescent="0.2">
      <c r="AB462" s="39" t="s">
        <v>87</v>
      </c>
      <c r="AC462" s="40">
        <f>_xll.qlInterestRateIndexFixingDate($Y$21,AD462)</f>
        <v>42930</v>
      </c>
      <c r="AD462" s="40">
        <f>_xll.qlCalendarAdvance(calendar,$AD461,AB462,,,trigger)</f>
        <v>42934</v>
      </c>
      <c r="AE462" s="40">
        <f>_xll.qlInterestRateIndexMaturity($Y$21,AD462,)</f>
        <v>43118</v>
      </c>
      <c r="AF462" s="43" t="e">
        <f>_xll.qlTenorBasisValue(TenorBasis6M,AD462,_xll.ohTrigger(trigger,$Y$36))</f>
        <v>#NUM!</v>
      </c>
      <c r="AG462" s="90" t="e">
        <f>_xll.qlTenorBasisForwardRate(TenorBasis6M,AD462,_xll.ohTrigger(trigger,$Y$36))</f>
        <v>#NUM!</v>
      </c>
      <c r="AH462" s="90" t="e">
        <f>_xll.qlIndexFixing(TenorBasisIndex6M,$AC462,TRUE,_xll.ohTrigger(trigger,$Y$36))</f>
        <v>#NUM!</v>
      </c>
      <c r="AI462" s="43">
        <f>_xll.qlIndexFixing($Y$6,$AC462,TRUE,trigger)</f>
        <v>-2.2950528383060255E-2</v>
      </c>
      <c r="AJ462" s="45" t="e">
        <f t="shared" si="17"/>
        <v>#NUM!</v>
      </c>
    </row>
    <row r="463" spans="28:36" x14ac:dyDescent="0.2">
      <c r="AB463" s="39" t="s">
        <v>87</v>
      </c>
      <c r="AC463" s="40">
        <f>_xll.qlInterestRateIndexFixingDate($Y$21,AD463)</f>
        <v>42933</v>
      </c>
      <c r="AD463" s="40">
        <f>_xll.qlCalendarAdvance(calendar,$AD462,AB463,,,trigger)</f>
        <v>42935</v>
      </c>
      <c r="AE463" s="40">
        <f>_xll.qlInterestRateIndexMaturity($Y$21,AD463,)</f>
        <v>43119</v>
      </c>
      <c r="AF463" s="43" t="e">
        <f>_xll.qlTenorBasisValue(TenorBasis6M,AD463,_xll.ohTrigger(trigger,$Y$36))</f>
        <v>#NUM!</v>
      </c>
      <c r="AG463" s="90" t="e">
        <f>_xll.qlTenorBasisForwardRate(TenorBasis6M,AD463,_xll.ohTrigger(trigger,$Y$36))</f>
        <v>#NUM!</v>
      </c>
      <c r="AH463" s="90" t="e">
        <f>_xll.qlIndexFixing(TenorBasisIndex6M,$AC463,TRUE,_xll.ohTrigger(trigger,$Y$36))</f>
        <v>#NUM!</v>
      </c>
      <c r="AI463" s="43">
        <f>_xll.qlIndexFixing($Y$6,$AC463,TRUE,trigger)</f>
        <v>-2.3368996243903272E-2</v>
      </c>
      <c r="AJ463" s="45" t="e">
        <f t="shared" si="17"/>
        <v>#NUM!</v>
      </c>
    </row>
    <row r="464" spans="28:36" x14ac:dyDescent="0.2">
      <c r="AB464" s="39" t="s">
        <v>87</v>
      </c>
      <c r="AC464" s="40">
        <f>_xll.qlInterestRateIndexFixingDate($Y$21,AD464)</f>
        <v>42934</v>
      </c>
      <c r="AD464" s="40">
        <f>_xll.qlCalendarAdvance(calendar,$AD463,AB464,,,trigger)</f>
        <v>42936</v>
      </c>
      <c r="AE464" s="40">
        <f>_xll.qlInterestRateIndexMaturity($Y$21,AD464,)</f>
        <v>43122</v>
      </c>
      <c r="AF464" s="43" t="e">
        <f>_xll.qlTenorBasisValue(TenorBasis6M,AD464,_xll.ohTrigger(trigger,$Y$36))</f>
        <v>#NUM!</v>
      </c>
      <c r="AG464" s="90" t="e">
        <f>_xll.qlTenorBasisForwardRate(TenorBasis6M,AD464,_xll.ohTrigger(trigger,$Y$36))</f>
        <v>#NUM!</v>
      </c>
      <c r="AH464" s="90" t="e">
        <f>_xll.qlIndexFixing(TenorBasisIndex6M,$AC464,TRUE,_xll.ohTrigger(trigger,$Y$36))</f>
        <v>#NUM!</v>
      </c>
      <c r="AI464" s="43">
        <f>_xll.qlIndexFixing($Y$6,$AC464,TRUE,trigger)</f>
        <v>-2.3790605953594814E-2</v>
      </c>
      <c r="AJ464" s="45" t="e">
        <f t="shared" si="17"/>
        <v>#NUM!</v>
      </c>
    </row>
    <row r="465" spans="28:36" x14ac:dyDescent="0.2">
      <c r="AB465" s="39" t="s">
        <v>87</v>
      </c>
      <c r="AC465" s="40">
        <f>_xll.qlInterestRateIndexFixingDate($Y$21,AD465)</f>
        <v>42935</v>
      </c>
      <c r="AD465" s="40">
        <f>_xll.qlCalendarAdvance(calendar,$AD464,AB465,,,trigger)</f>
        <v>42937</v>
      </c>
      <c r="AE465" s="40">
        <f>_xll.qlInterestRateIndexMaturity($Y$21,AD465,)</f>
        <v>43122</v>
      </c>
      <c r="AF465" s="43" t="e">
        <f>_xll.qlTenorBasisValue(TenorBasis6M,AD465,_xll.ohTrigger(trigger,$Y$36))</f>
        <v>#NUM!</v>
      </c>
      <c r="AG465" s="90" t="e">
        <f>_xll.qlTenorBasisForwardRate(TenorBasis6M,AD465,_xll.ohTrigger(trigger,$Y$36))</f>
        <v>#NUM!</v>
      </c>
      <c r="AH465" s="90" t="e">
        <f>_xll.qlIndexFixing(TenorBasisIndex6M,$AC465,TRUE,_xll.ohTrigger(trigger,$Y$36))</f>
        <v>#NUM!</v>
      </c>
      <c r="AI465" s="43">
        <f>_xll.qlIndexFixing($Y$6,$AC465,TRUE,trigger)</f>
        <v>-2.4215344827520933E-2</v>
      </c>
      <c r="AJ465" s="45" t="e">
        <f t="shared" si="17"/>
        <v>#NUM!</v>
      </c>
    </row>
    <row r="466" spans="28:36" x14ac:dyDescent="0.2">
      <c r="AB466" s="39" t="s">
        <v>87</v>
      </c>
      <c r="AC466" s="40">
        <f>_xll.qlInterestRateIndexFixingDate($Y$21,AD466)</f>
        <v>42936</v>
      </c>
      <c r="AD466" s="40">
        <f>_xll.qlCalendarAdvance(calendar,$AD465,AB466,,,trigger)</f>
        <v>42940</v>
      </c>
      <c r="AE466" s="40">
        <f>_xll.qlInterestRateIndexMaturity($Y$21,AD466,)</f>
        <v>43124</v>
      </c>
      <c r="AF466" s="43" t="e">
        <f>_xll.qlTenorBasisValue(TenorBasis6M,AD466,_xll.ohTrigger(trigger,$Y$36))</f>
        <v>#NUM!</v>
      </c>
      <c r="AG466" s="90" t="e">
        <f>_xll.qlTenorBasisForwardRate(TenorBasis6M,AD466,_xll.ohTrigger(trigger,$Y$36))</f>
        <v>#NUM!</v>
      </c>
      <c r="AH466" s="90" t="e">
        <f>_xll.qlIndexFixing(TenorBasisIndex6M,$AC466,TRUE,_xll.ohTrigger(trigger,$Y$36))</f>
        <v>#NUM!</v>
      </c>
      <c r="AI466" s="43">
        <f>_xll.qlIndexFixing($Y$6,$AC466,TRUE,trigger)</f>
        <v>-2.5508209588567178E-2</v>
      </c>
      <c r="AJ466" s="45" t="e">
        <f t="shared" si="17"/>
        <v>#NUM!</v>
      </c>
    </row>
    <row r="467" spans="28:36" x14ac:dyDescent="0.2">
      <c r="AB467" s="39" t="s">
        <v>87</v>
      </c>
      <c r="AC467" s="40">
        <f>_xll.qlInterestRateIndexFixingDate($Y$21,AD467)</f>
        <v>42937</v>
      </c>
      <c r="AD467" s="40">
        <f>_xll.qlCalendarAdvance(calendar,$AD466,AB467,,,trigger)</f>
        <v>42941</v>
      </c>
      <c r="AE467" s="40">
        <f>_xll.qlInterestRateIndexMaturity($Y$21,AD467,)</f>
        <v>43125</v>
      </c>
      <c r="AF467" s="43" t="e">
        <f>_xll.qlTenorBasisValue(TenorBasis6M,AD467,_xll.ohTrigger(trigger,$Y$36))</f>
        <v>#NUM!</v>
      </c>
      <c r="AG467" s="90" t="e">
        <f>_xll.qlTenorBasisForwardRate(TenorBasis6M,AD467,_xll.ohTrigger(trigger,$Y$36))</f>
        <v>#NUM!</v>
      </c>
      <c r="AH467" s="90" t="e">
        <f>_xll.qlIndexFixing(TenorBasisIndex6M,$AC467,TRUE,_xll.ohTrigger(trigger,$Y$36))</f>
        <v>#NUM!</v>
      </c>
      <c r="AI467" s="43">
        <f>_xll.qlIndexFixing($Y$6,$AC467,TRUE,trigger)</f>
        <v>-2.594533827329204E-2</v>
      </c>
      <c r="AJ467" s="45" t="e">
        <f t="shared" si="17"/>
        <v>#NUM!</v>
      </c>
    </row>
    <row r="468" spans="28:36" x14ac:dyDescent="0.2">
      <c r="AB468" s="39" t="s">
        <v>87</v>
      </c>
      <c r="AC468" s="40">
        <f>_xll.qlInterestRateIndexFixingDate($Y$21,AD468)</f>
        <v>42940</v>
      </c>
      <c r="AD468" s="40">
        <f>_xll.qlCalendarAdvance(calendar,$AD467,AB468,,,trigger)</f>
        <v>42942</v>
      </c>
      <c r="AE468" s="40">
        <f>_xll.qlInterestRateIndexMaturity($Y$21,AD468,)</f>
        <v>43126</v>
      </c>
      <c r="AF468" s="43" t="e">
        <f>_xll.qlTenorBasisValue(TenorBasis6M,AD468,_xll.ohTrigger(trigger,$Y$36))</f>
        <v>#NUM!</v>
      </c>
      <c r="AG468" s="90" t="e">
        <f>_xll.qlTenorBasisForwardRate(TenorBasis6M,AD468,_xll.ohTrigger(trigger,$Y$36))</f>
        <v>#NUM!</v>
      </c>
      <c r="AH468" s="90" t="e">
        <f>_xll.qlIndexFixing(TenorBasisIndex6M,$AC468,TRUE,_xll.ohTrigger(trigger,$Y$36))</f>
        <v>#NUM!</v>
      </c>
      <c r="AI468" s="43">
        <f>_xll.qlIndexFixing($Y$6,$AC468,TRUE,trigger)</f>
        <v>-2.6385532699181747E-2</v>
      </c>
      <c r="AJ468" s="45" t="e">
        <f t="shared" si="17"/>
        <v>#NUM!</v>
      </c>
    </row>
    <row r="469" spans="28:36" x14ac:dyDescent="0.2">
      <c r="AB469" s="39" t="s">
        <v>87</v>
      </c>
      <c r="AC469" s="40">
        <f>_xll.qlInterestRateIndexFixingDate($Y$21,AD469)</f>
        <v>42941</v>
      </c>
      <c r="AD469" s="40">
        <f>_xll.qlCalendarAdvance(calendar,$AD468,AB469,,,trigger)</f>
        <v>42943</v>
      </c>
      <c r="AE469" s="40">
        <f>_xll.qlInterestRateIndexMaturity($Y$21,AD469,)</f>
        <v>43129</v>
      </c>
      <c r="AF469" s="43" t="e">
        <f>_xll.qlTenorBasisValue(TenorBasis6M,AD469,_xll.ohTrigger(trigger,$Y$36))</f>
        <v>#NUM!</v>
      </c>
      <c r="AG469" s="90" t="e">
        <f>_xll.qlTenorBasisForwardRate(TenorBasis6M,AD469,_xll.ohTrigger(trigger,$Y$36))</f>
        <v>#NUM!</v>
      </c>
      <c r="AH469" s="90" t="e">
        <f>_xll.qlIndexFixing(TenorBasisIndex6M,$AC469,TRUE,_xll.ohTrigger(trigger,$Y$36))</f>
        <v>#NUM!</v>
      </c>
      <c r="AI469" s="43">
        <f>_xll.qlIndexFixing($Y$6,$AC469,TRUE,trigger)</f>
        <v>-2.6828780181622276E-2</v>
      </c>
      <c r="AJ469" s="45" t="e">
        <f t="shared" si="17"/>
        <v>#NUM!</v>
      </c>
    </row>
    <row r="470" spans="28:36" x14ac:dyDescent="0.2">
      <c r="AB470" s="39" t="s">
        <v>87</v>
      </c>
      <c r="AC470" s="40">
        <f>_xll.qlInterestRateIndexFixingDate($Y$21,AD470)</f>
        <v>42942</v>
      </c>
      <c r="AD470" s="40">
        <f>_xll.qlCalendarAdvance(calendar,$AD469,AB470,,,trigger)</f>
        <v>42944</v>
      </c>
      <c r="AE470" s="40">
        <f>_xll.qlInterestRateIndexMaturity($Y$21,AD470,)</f>
        <v>43129</v>
      </c>
      <c r="AF470" s="43" t="e">
        <f>_xll.qlTenorBasisValue(TenorBasis6M,AD470,_xll.ohTrigger(trigger,$Y$36))</f>
        <v>#NUM!</v>
      </c>
      <c r="AG470" s="90" t="e">
        <f>_xll.qlTenorBasisForwardRate(TenorBasis6M,AD470,_xll.ohTrigger(trigger,$Y$36))</f>
        <v>#NUM!</v>
      </c>
      <c r="AH470" s="90" t="e">
        <f>_xll.qlIndexFixing(TenorBasisIndex6M,$AC470,TRUE,_xll.ohTrigger(trigger,$Y$36))</f>
        <v>#NUM!</v>
      </c>
      <c r="AI470" s="43">
        <f>_xll.qlIndexFixing($Y$6,$AC470,TRUE,trigger)</f>
        <v>-2.7275068035999696E-2</v>
      </c>
      <c r="AJ470" s="45" t="e">
        <f t="shared" si="17"/>
        <v>#NUM!</v>
      </c>
    </row>
    <row r="471" spans="28:36" x14ac:dyDescent="0.2">
      <c r="AB471" s="39" t="s">
        <v>87</v>
      </c>
      <c r="AC471" s="40">
        <f>_xll.qlInterestRateIndexFixingDate($Y$21,AD471)</f>
        <v>42943</v>
      </c>
      <c r="AD471" s="40">
        <f>_xll.qlCalendarAdvance(calendar,$AD470,AB471,,,trigger)</f>
        <v>42947</v>
      </c>
      <c r="AE471" s="40">
        <f>_xll.qlInterestRateIndexMaturity($Y$21,AD471,)</f>
        <v>43131</v>
      </c>
      <c r="AF471" s="43" t="e">
        <f>_xll.qlTenorBasisValue(TenorBasis6M,AD471,_xll.ohTrigger(trigger,$Y$36))</f>
        <v>#NUM!</v>
      </c>
      <c r="AG471" s="90" t="e">
        <f>_xll.qlTenorBasisForwardRate(TenorBasis6M,AD471,_xll.ohTrigger(trigger,$Y$36))</f>
        <v>#NUM!</v>
      </c>
      <c r="AH471" s="90" t="e">
        <f>_xll.qlIndexFixing(TenorBasisIndex6M,$AC471,TRUE,_xll.ohTrigger(trigger,$Y$36))</f>
        <v>#NUM!</v>
      </c>
      <c r="AI471" s="43">
        <f>_xll.qlIndexFixing($Y$6,$AC471,TRUE,trigger)</f>
        <v>-2.8632046984613808E-2</v>
      </c>
      <c r="AJ471" s="45" t="e">
        <f t="shared" si="17"/>
        <v>#NUM!</v>
      </c>
    </row>
    <row r="472" spans="28:36" x14ac:dyDescent="0.2">
      <c r="AB472" s="39" t="s">
        <v>87</v>
      </c>
      <c r="AC472" s="40">
        <f>_xll.qlInterestRateIndexFixingDate($Y$21,AD472)</f>
        <v>42944</v>
      </c>
      <c r="AD472" s="40">
        <f>_xll.qlCalendarAdvance(calendar,$AD471,AB472,,,trigger)</f>
        <v>42948</v>
      </c>
      <c r="AE472" s="40">
        <f>_xll.qlInterestRateIndexMaturity($Y$21,AD472,)</f>
        <v>43132</v>
      </c>
      <c r="AF472" s="43" t="e">
        <f>_xll.qlTenorBasisValue(TenorBasis6M,AD472,_xll.ohTrigger(trigger,$Y$36))</f>
        <v>#NUM!</v>
      </c>
      <c r="AG472" s="90" t="e">
        <f>_xll.qlTenorBasisForwardRate(TenorBasis6M,AD472,_xll.ohTrigger(trigger,$Y$36))</f>
        <v>#NUM!</v>
      </c>
      <c r="AH472" s="90" t="e">
        <f>_xll.qlIndexFixing(TenorBasisIndex6M,$AC472,TRUE,_xll.ohTrigger(trigger,$Y$36))</f>
        <v>#NUM!</v>
      </c>
      <c r="AI472" s="43">
        <f>_xll.qlIndexFixing($Y$6,$AC472,TRUE,trigger)</f>
        <v>-2.9090369480599274E-2</v>
      </c>
      <c r="AJ472" s="45" t="e">
        <f t="shared" si="17"/>
        <v>#NUM!</v>
      </c>
    </row>
    <row r="473" spans="28:36" x14ac:dyDescent="0.2">
      <c r="AB473" s="39" t="s">
        <v>87</v>
      </c>
      <c r="AC473" s="40">
        <f>_xll.qlInterestRateIndexFixingDate($Y$21,AD473)</f>
        <v>42947</v>
      </c>
      <c r="AD473" s="40">
        <f>_xll.qlCalendarAdvance(calendar,$AD472,AB473,,,trigger)</f>
        <v>42949</v>
      </c>
      <c r="AE473" s="40">
        <f>_xll.qlInterestRateIndexMaturity($Y$21,AD473,)</f>
        <v>43133</v>
      </c>
      <c r="AF473" s="43" t="e">
        <f>_xll.qlTenorBasisValue(TenorBasis6M,AD473,_xll.ohTrigger(trigger,$Y$36))</f>
        <v>#NUM!</v>
      </c>
      <c r="AG473" s="90" t="e">
        <f>_xll.qlTenorBasisForwardRate(TenorBasis6M,AD473,_xll.ohTrigger(trigger,$Y$36))</f>
        <v>#NUM!</v>
      </c>
      <c r="AH473" s="90" t="e">
        <f>_xll.qlIndexFixing(TenorBasisIndex6M,$AC473,TRUE,_xll.ohTrigger(trigger,$Y$36))</f>
        <v>#NUM!</v>
      </c>
      <c r="AI473" s="43">
        <f>_xll.qlIndexFixing($Y$6,$AC473,TRUE,trigger)</f>
        <v>-2.9551668925451881E-2</v>
      </c>
      <c r="AJ473" s="45" t="e">
        <f t="shared" si="17"/>
        <v>#NUM!</v>
      </c>
    </row>
    <row r="474" spans="28:36" x14ac:dyDescent="0.2">
      <c r="AB474" s="39" t="s">
        <v>87</v>
      </c>
      <c r="AC474" s="40">
        <f>_xll.qlInterestRateIndexFixingDate($Y$21,AD474)</f>
        <v>42948</v>
      </c>
      <c r="AD474" s="40">
        <f>_xll.qlCalendarAdvance(calendar,$AD473,AB474,,,trigger)</f>
        <v>42950</v>
      </c>
      <c r="AE474" s="40">
        <f>_xll.qlInterestRateIndexMaturity($Y$21,AD474,)</f>
        <v>43136</v>
      </c>
      <c r="AF474" s="43" t="e">
        <f>_xll.qlTenorBasisValue(TenorBasis6M,AD474,_xll.ohTrigger(trigger,$Y$36))</f>
        <v>#NUM!</v>
      </c>
      <c r="AG474" s="90" t="e">
        <f>_xll.qlTenorBasisForwardRate(TenorBasis6M,AD474,_xll.ohTrigger(trigger,$Y$36))</f>
        <v>#NUM!</v>
      </c>
      <c r="AH474" s="90" t="e">
        <f>_xll.qlIndexFixing(TenorBasisIndex6M,$AC474,TRUE,_xll.ohTrigger(trigger,$Y$36))</f>
        <v>#NUM!</v>
      </c>
      <c r="AI474" s="43">
        <f>_xll.qlIndexFixing($Y$6,$AC474,TRUE,trigger)</f>
        <v>-3.0015932634557655E-2</v>
      </c>
      <c r="AJ474" s="45" t="e">
        <f t="shared" si="17"/>
        <v>#NUM!</v>
      </c>
    </row>
    <row r="475" spans="28:36" x14ac:dyDescent="0.2">
      <c r="AB475" s="39" t="s">
        <v>87</v>
      </c>
      <c r="AC475" s="40">
        <f>_xll.qlInterestRateIndexFixingDate($Y$21,AD475)</f>
        <v>42949</v>
      </c>
      <c r="AD475" s="40">
        <f>_xll.qlCalendarAdvance(calendar,$AD474,AB475,,,trigger)</f>
        <v>42951</v>
      </c>
      <c r="AE475" s="40">
        <f>_xll.qlInterestRateIndexMaturity($Y$21,AD475,)</f>
        <v>43136</v>
      </c>
      <c r="AF475" s="43" t="e">
        <f>_xll.qlTenorBasisValue(TenorBasis6M,AD475,_xll.ohTrigger(trigger,$Y$36))</f>
        <v>#NUM!</v>
      </c>
      <c r="AG475" s="90" t="e">
        <f>_xll.qlTenorBasisForwardRate(TenorBasis6M,AD475,_xll.ohTrigger(trigger,$Y$36))</f>
        <v>#NUM!</v>
      </c>
      <c r="AH475" s="90" t="e">
        <f>_xll.qlIndexFixing(TenorBasisIndex6M,$AC475,TRUE,_xll.ohTrigger(trigger,$Y$36))</f>
        <v>#NUM!</v>
      </c>
      <c r="AI475" s="43">
        <f>_xll.qlIndexFixing($Y$6,$AC475,TRUE,trigger)</f>
        <v>-3.0483147923302652E-2</v>
      </c>
      <c r="AJ475" s="45" t="e">
        <f t="shared" si="17"/>
        <v>#NUM!</v>
      </c>
    </row>
    <row r="476" spans="28:36" x14ac:dyDescent="0.2">
      <c r="AB476" s="39" t="s">
        <v>87</v>
      </c>
      <c r="AC476" s="40">
        <f>_xll.qlInterestRateIndexFixingDate($Y$21,AD476)</f>
        <v>42950</v>
      </c>
      <c r="AD476" s="40">
        <f>_xll.qlCalendarAdvance(calendar,$AD475,AB476,,,trigger)</f>
        <v>42954</v>
      </c>
      <c r="AE476" s="40">
        <f>_xll.qlInterestRateIndexMaturity($Y$21,AD476,)</f>
        <v>43138</v>
      </c>
      <c r="AF476" s="43" t="e">
        <f>_xll.qlTenorBasisValue(TenorBasis6M,AD476,_xll.ohTrigger(trigger,$Y$36))</f>
        <v>#NUM!</v>
      </c>
      <c r="AG476" s="90" t="e">
        <f>_xll.qlTenorBasisForwardRate(TenorBasis6M,AD476,_xll.ohTrigger(trigger,$Y$36))</f>
        <v>#NUM!</v>
      </c>
      <c r="AH476" s="90" t="e">
        <f>_xll.qlIndexFixing(TenorBasisIndex6M,$AC476,TRUE,_xll.ohTrigger(trigger,$Y$36))</f>
        <v>#NUM!</v>
      </c>
      <c r="AI476" s="43">
        <f>_xll.qlIndexFixing($Y$6,$AC476,TRUE,trigger)</f>
        <v>-3.1902376421233454E-2</v>
      </c>
      <c r="AJ476" s="45" t="e">
        <f t="shared" si="17"/>
        <v>#NUM!</v>
      </c>
    </row>
    <row r="477" spans="28:36" x14ac:dyDescent="0.2">
      <c r="AB477" s="39" t="s">
        <v>87</v>
      </c>
      <c r="AC477" s="40">
        <f>_xll.qlInterestRateIndexFixingDate($Y$21,AD477)</f>
        <v>42951</v>
      </c>
      <c r="AD477" s="40">
        <f>_xll.qlCalendarAdvance(calendar,$AD476,AB477,,,trigger)</f>
        <v>42955</v>
      </c>
      <c r="AE477" s="40">
        <f>_xll.qlInterestRateIndexMaturity($Y$21,AD477,)</f>
        <v>43139</v>
      </c>
      <c r="AF477" s="43" t="e">
        <f>_xll.qlTenorBasisValue(TenorBasis6M,AD477,_xll.ohTrigger(trigger,$Y$36))</f>
        <v>#NUM!</v>
      </c>
      <c r="AG477" s="90" t="e">
        <f>_xll.qlTenorBasisForwardRate(TenorBasis6M,AD477,_xll.ohTrigger(trigger,$Y$36))</f>
        <v>#NUM!</v>
      </c>
      <c r="AH477" s="90" t="e">
        <f>_xll.qlIndexFixing(TenorBasisIndex6M,$AC477,TRUE,_xll.ohTrigger(trigger,$Y$36))</f>
        <v>#NUM!</v>
      </c>
      <c r="AI477" s="43">
        <f>_xll.qlIndexFixing($Y$6,$AC477,TRUE,trigger)</f>
        <v>-3.2381271182395803E-2</v>
      </c>
      <c r="AJ477" s="45" t="e">
        <f t="shared" si="17"/>
        <v>#NUM!</v>
      </c>
    </row>
    <row r="478" spans="28:36" x14ac:dyDescent="0.2">
      <c r="AB478" s="39" t="s">
        <v>87</v>
      </c>
      <c r="AC478" s="40">
        <f>_xll.qlInterestRateIndexFixingDate($Y$21,AD478)</f>
        <v>42954</v>
      </c>
      <c r="AD478" s="40">
        <f>_xll.qlCalendarAdvance(calendar,$AD477,AB478,,,trigger)</f>
        <v>42956</v>
      </c>
      <c r="AE478" s="40">
        <f>_xll.qlInterestRateIndexMaturity($Y$21,AD478,)</f>
        <v>43140</v>
      </c>
      <c r="AF478" s="43" t="e">
        <f>_xll.qlTenorBasisValue(TenorBasis6M,AD478,_xll.ohTrigger(trigger,$Y$36))</f>
        <v>#NUM!</v>
      </c>
      <c r="AG478" s="90" t="e">
        <f>_xll.qlTenorBasisForwardRate(TenorBasis6M,AD478,_xll.ohTrigger(trigger,$Y$36))</f>
        <v>#NUM!</v>
      </c>
      <c r="AH478" s="90" t="e">
        <f>_xll.qlIndexFixing(TenorBasisIndex6M,$AC478,TRUE,_xll.ohTrigger(trigger,$Y$36))</f>
        <v>#NUM!</v>
      </c>
      <c r="AI478" s="43">
        <f>_xll.qlIndexFixing($Y$6,$AC478,TRUE,trigger)</f>
        <v>-3.286305410012761E-2</v>
      </c>
      <c r="AJ478" s="45" t="e">
        <f t="shared" si="17"/>
        <v>#NUM!</v>
      </c>
    </row>
    <row r="479" spans="28:36" x14ac:dyDescent="0.2">
      <c r="AB479" s="39" t="s">
        <v>87</v>
      </c>
      <c r="AC479" s="40">
        <f>_xll.qlInterestRateIndexFixingDate($Y$21,AD479)</f>
        <v>42955</v>
      </c>
      <c r="AD479" s="40">
        <f>_xll.qlCalendarAdvance(calendar,$AD478,AB479,,,trigger)</f>
        <v>42957</v>
      </c>
      <c r="AE479" s="40">
        <f>_xll.qlInterestRateIndexMaturity($Y$21,AD479,)</f>
        <v>43143</v>
      </c>
      <c r="AF479" s="43" t="e">
        <f>_xll.qlTenorBasisValue(TenorBasis6M,AD479,_xll.ohTrigger(trigger,$Y$36))</f>
        <v>#NUM!</v>
      </c>
      <c r="AG479" s="90" t="e">
        <f>_xll.qlTenorBasisForwardRate(TenorBasis6M,AD479,_xll.ohTrigger(trigger,$Y$36))</f>
        <v>#NUM!</v>
      </c>
      <c r="AH479" s="90" t="e">
        <f>_xll.qlIndexFixing(TenorBasisIndex6M,$AC479,TRUE,_xll.ohTrigger(trigger,$Y$36))</f>
        <v>#NUM!</v>
      </c>
      <c r="AI479" s="43">
        <f>_xll.qlIndexFixing($Y$6,$AC479,TRUE,trigger)</f>
        <v>-3.3347712489814912E-2</v>
      </c>
      <c r="AJ479" s="45" t="e">
        <f t="shared" si="17"/>
        <v>#NUM!</v>
      </c>
    </row>
    <row r="480" spans="28:36" x14ac:dyDescent="0.2">
      <c r="AB480" s="39" t="s">
        <v>87</v>
      </c>
      <c r="AC480" s="40">
        <f>_xll.qlInterestRateIndexFixingDate($Y$21,AD480)</f>
        <v>42956</v>
      </c>
      <c r="AD480" s="40">
        <f>_xll.qlCalendarAdvance(calendar,$AD479,AB480,,,trigger)</f>
        <v>42958</v>
      </c>
      <c r="AE480" s="40">
        <f>_xll.qlInterestRateIndexMaturity($Y$21,AD480,)</f>
        <v>43143</v>
      </c>
      <c r="AF480" s="43" t="e">
        <f>_xll.qlTenorBasisValue(TenorBasis6M,AD480,_xll.ohTrigger(trigger,$Y$36))</f>
        <v>#NUM!</v>
      </c>
      <c r="AG480" s="90" t="e">
        <f>_xll.qlTenorBasisForwardRate(TenorBasis6M,AD480,_xll.ohTrigger(trigger,$Y$36))</f>
        <v>#NUM!</v>
      </c>
      <c r="AH480" s="90" t="e">
        <f>_xll.qlIndexFixing(TenorBasisIndex6M,$AC480,TRUE,_xll.ohTrigger(trigger,$Y$36))</f>
        <v>#NUM!</v>
      </c>
      <c r="AI480" s="43">
        <f>_xll.qlIndexFixing($Y$6,$AC480,TRUE,trigger)</f>
        <v>-3.3835233666843767E-2</v>
      </c>
      <c r="AJ480" s="45" t="e">
        <f t="shared" si="17"/>
        <v>#NUM!</v>
      </c>
    </row>
    <row r="481" spans="28:36" x14ac:dyDescent="0.2">
      <c r="AB481" s="39" t="s">
        <v>87</v>
      </c>
      <c r="AC481" s="40">
        <f>_xll.qlInterestRateIndexFixingDate($Y$21,AD481)</f>
        <v>42957</v>
      </c>
      <c r="AD481" s="40">
        <f>_xll.qlCalendarAdvance(calendar,$AD480,AB481,,,trigger)</f>
        <v>42961</v>
      </c>
      <c r="AE481" s="40">
        <f>_xll.qlInterestRateIndexMaturity($Y$21,AD481,)</f>
        <v>43145</v>
      </c>
      <c r="AF481" s="43" t="e">
        <f>_xll.qlTenorBasisValue(TenorBasis6M,AD481,_xll.ohTrigger(trigger,$Y$36))</f>
        <v>#NUM!</v>
      </c>
      <c r="AG481" s="90" t="e">
        <f>_xll.qlTenorBasisForwardRate(TenorBasis6M,AD481,_xll.ohTrigger(trigger,$Y$36))</f>
        <v>#NUM!</v>
      </c>
      <c r="AH481" s="90" t="e">
        <f>_xll.qlIndexFixing(TenorBasisIndex6M,$AC481,TRUE,_xll.ohTrigger(trigger,$Y$36))</f>
        <v>#NUM!</v>
      </c>
      <c r="AI481" s="43">
        <f>_xll.qlIndexFixing($Y$6,$AC481,TRUE,trigger)</f>
        <v>-3.5314847075840067E-2</v>
      </c>
      <c r="AJ481" s="45" t="e">
        <f t="shared" si="17"/>
        <v>#NUM!</v>
      </c>
    </row>
    <row r="482" spans="28:36" x14ac:dyDescent="0.2">
      <c r="AB482" s="39" t="s">
        <v>87</v>
      </c>
      <c r="AC482" s="40">
        <f>_xll.qlInterestRateIndexFixingDate($Y$21,AD482)</f>
        <v>42958</v>
      </c>
      <c r="AD482" s="40">
        <f>_xll.qlCalendarAdvance(calendar,$AD481,AB482,,,trigger)</f>
        <v>42962</v>
      </c>
      <c r="AE482" s="40">
        <f>_xll.qlInterestRateIndexMaturity($Y$21,AD482,)</f>
        <v>43146</v>
      </c>
      <c r="AF482" s="43" t="e">
        <f>_xll.qlTenorBasisValue(TenorBasis6M,AD482,_xll.ohTrigger(trigger,$Y$36))</f>
        <v>#NUM!</v>
      </c>
      <c r="AG482" s="90" t="e">
        <f>_xll.qlTenorBasisForwardRate(TenorBasis6M,AD482,_xll.ohTrigger(trigger,$Y$36))</f>
        <v>#NUM!</v>
      </c>
      <c r="AH482" s="90" t="e">
        <f>_xll.qlIndexFixing(TenorBasisIndex6M,$AC482,TRUE,_xll.ohTrigger(trigger,$Y$36))</f>
        <v>#NUM!</v>
      </c>
      <c r="AI482" s="43">
        <f>_xll.qlIndexFixing($Y$6,$AC482,TRUE,trigger)</f>
        <v>-3.5813692556095574E-2</v>
      </c>
      <c r="AJ482" s="45" t="e">
        <f t="shared" si="17"/>
        <v>#NUM!</v>
      </c>
    </row>
    <row r="483" spans="28:36" x14ac:dyDescent="0.2">
      <c r="AB483" s="39" t="s">
        <v>87</v>
      </c>
      <c r="AC483" s="40">
        <f>_xll.qlInterestRateIndexFixingDate($Y$21,AD483)</f>
        <v>42961</v>
      </c>
      <c r="AD483" s="40">
        <f>_xll.qlCalendarAdvance(calendar,$AD482,AB483,,,trigger)</f>
        <v>42963</v>
      </c>
      <c r="AE483" s="40">
        <f>_xll.qlInterestRateIndexMaturity($Y$21,AD483,)</f>
        <v>43147</v>
      </c>
      <c r="AF483" s="43" t="e">
        <f>_xll.qlTenorBasisValue(TenorBasis6M,AD483,_xll.ohTrigger(trigger,$Y$36))</f>
        <v>#NUM!</v>
      </c>
      <c r="AG483" s="90" t="e">
        <f>_xll.qlTenorBasisForwardRate(TenorBasis6M,AD483,_xll.ohTrigger(trigger,$Y$36))</f>
        <v>#NUM!</v>
      </c>
      <c r="AH483" s="90" t="e">
        <f>_xll.qlIndexFixing(TenorBasisIndex6M,$AC483,TRUE,_xll.ohTrigger(trigger,$Y$36))</f>
        <v>#NUM!</v>
      </c>
      <c r="AI483" s="43">
        <f>_xll.qlIndexFixing($Y$6,$AC483,TRUE,trigger)</f>
        <v>-3.6315337400622857E-2</v>
      </c>
      <c r="AJ483" s="45" t="e">
        <f t="shared" si="17"/>
        <v>#NUM!</v>
      </c>
    </row>
    <row r="484" spans="28:36" x14ac:dyDescent="0.2">
      <c r="AB484" s="39" t="s">
        <v>87</v>
      </c>
      <c r="AC484" s="40">
        <f>_xll.qlInterestRateIndexFixingDate($Y$21,AD484)</f>
        <v>42962</v>
      </c>
      <c r="AD484" s="40">
        <f>_xll.qlCalendarAdvance(calendar,$AD483,AB484,,,trigger)</f>
        <v>42964</v>
      </c>
      <c r="AE484" s="40">
        <f>_xll.qlInterestRateIndexMaturity($Y$21,AD484,)</f>
        <v>43150</v>
      </c>
      <c r="AF484" s="43" t="e">
        <f>_xll.qlTenorBasisValue(TenorBasis6M,AD484,_xll.ohTrigger(trigger,$Y$36))</f>
        <v>#NUM!</v>
      </c>
      <c r="AG484" s="90" t="e">
        <f>_xll.qlTenorBasisForwardRate(TenorBasis6M,AD484,_xll.ohTrigger(trigger,$Y$36))</f>
        <v>#NUM!</v>
      </c>
      <c r="AH484" s="90" t="e">
        <f>_xll.qlIndexFixing(TenorBasisIndex6M,$AC484,TRUE,_xll.ohTrigger(trigger,$Y$36))</f>
        <v>#NUM!</v>
      </c>
      <c r="AI484" s="43">
        <f>_xll.qlIndexFixing($Y$6,$AC484,TRUE,trigger)</f>
        <v>-3.6819768924807962E-2</v>
      </c>
      <c r="AJ484" s="45" t="e">
        <f t="shared" si="17"/>
        <v>#NUM!</v>
      </c>
    </row>
    <row r="485" spans="28:36" x14ac:dyDescent="0.2">
      <c r="AB485" s="39" t="s">
        <v>87</v>
      </c>
      <c r="AC485" s="40">
        <f>_xll.qlInterestRateIndexFixingDate($Y$21,AD485)</f>
        <v>42963</v>
      </c>
      <c r="AD485" s="40">
        <f>_xll.qlCalendarAdvance(calendar,$AD484,AB485,,,trigger)</f>
        <v>42965</v>
      </c>
      <c r="AE485" s="40">
        <f>_xll.qlInterestRateIndexMaturity($Y$21,AD485,)</f>
        <v>43150</v>
      </c>
      <c r="AF485" s="43" t="e">
        <f>_xll.qlTenorBasisValue(TenorBasis6M,AD485,_xll.ohTrigger(trigger,$Y$36))</f>
        <v>#NUM!</v>
      </c>
      <c r="AG485" s="90" t="e">
        <f>_xll.qlTenorBasisForwardRate(TenorBasis6M,AD485,_xll.ohTrigger(trigger,$Y$36))</f>
        <v>#NUM!</v>
      </c>
      <c r="AH485" s="90" t="e">
        <f>_xll.qlIndexFixing(TenorBasisIndex6M,$AC485,TRUE,_xll.ohTrigger(trigger,$Y$36))</f>
        <v>#NUM!</v>
      </c>
      <c r="AI485" s="43">
        <f>_xll.qlIndexFixing($Y$6,$AC485,TRUE,trigger)</f>
        <v>-3.732697444403698E-2</v>
      </c>
      <c r="AJ485" s="45" t="e">
        <f t="shared" si="17"/>
        <v>#NUM!</v>
      </c>
    </row>
    <row r="486" spans="28:36" x14ac:dyDescent="0.2">
      <c r="AB486" s="39" t="s">
        <v>87</v>
      </c>
      <c r="AC486" s="40">
        <f>_xll.qlInterestRateIndexFixingDate($Y$21,AD486)</f>
        <v>42964</v>
      </c>
      <c r="AD486" s="40">
        <f>_xll.qlCalendarAdvance(calendar,$AD485,AB486,,,trigger)</f>
        <v>42968</v>
      </c>
      <c r="AE486" s="40">
        <f>_xll.qlInterestRateIndexMaturity($Y$21,AD486,)</f>
        <v>43152</v>
      </c>
      <c r="AF486" s="43" t="e">
        <f>_xll.qlTenorBasisValue(TenorBasis6M,AD486,_xll.ohTrigger(trigger,$Y$36))</f>
        <v>#NUM!</v>
      </c>
      <c r="AG486" s="90" t="e">
        <f>_xll.qlTenorBasisForwardRate(TenorBasis6M,AD486,_xll.ohTrigger(trigger,$Y$36))</f>
        <v>#NUM!</v>
      </c>
      <c r="AH486" s="90" t="e">
        <f>_xll.qlIndexFixing(TenorBasisIndex6M,$AC486,TRUE,_xll.ohTrigger(trigger,$Y$36))</f>
        <v>#NUM!</v>
      </c>
      <c r="AI486" s="43">
        <f>_xll.qlIndexFixing($Y$6,$AC486,TRUE,trigger)</f>
        <v>-3.8865108125847612E-2</v>
      </c>
      <c r="AJ486" s="45" t="e">
        <f t="shared" si="17"/>
        <v>#NUM!</v>
      </c>
    </row>
    <row r="487" spans="28:36" x14ac:dyDescent="0.2">
      <c r="AB487" s="39" t="s">
        <v>87</v>
      </c>
      <c r="AC487" s="40">
        <f>_xll.qlInterestRateIndexFixingDate($Y$21,AD487)</f>
        <v>42965</v>
      </c>
      <c r="AD487" s="40">
        <f>_xll.qlCalendarAdvance(calendar,$AD486,AB487,,,trigger)</f>
        <v>42969</v>
      </c>
      <c r="AE487" s="40">
        <f>_xll.qlInterestRateIndexMaturity($Y$21,AD487,)</f>
        <v>43153</v>
      </c>
      <c r="AF487" s="43" t="e">
        <f>_xll.qlTenorBasisValue(TenorBasis6M,AD487,_xll.ohTrigger(trigger,$Y$36))</f>
        <v>#NUM!</v>
      </c>
      <c r="AG487" s="90" t="e">
        <f>_xll.qlTenorBasisForwardRate(TenorBasis6M,AD487,_xll.ohTrigger(trigger,$Y$36))</f>
        <v>#NUM!</v>
      </c>
      <c r="AH487" s="90" t="e">
        <f>_xll.qlIndexFixing(TenorBasisIndex6M,$AC487,TRUE,_xll.ohTrigger(trigger,$Y$36))</f>
        <v>#NUM!</v>
      </c>
      <c r="AI487" s="43">
        <f>_xll.qlIndexFixing($Y$6,$AC487,TRUE,trigger)</f>
        <v>-3.9383282779112544E-2</v>
      </c>
      <c r="AJ487" s="45" t="e">
        <f t="shared" si="17"/>
        <v>#NUM!</v>
      </c>
    </row>
    <row r="488" spans="28:36" x14ac:dyDescent="0.2">
      <c r="AB488" s="39" t="s">
        <v>87</v>
      </c>
      <c r="AC488" s="40">
        <f>_xll.qlInterestRateIndexFixingDate($Y$21,AD488)</f>
        <v>42968</v>
      </c>
      <c r="AD488" s="40">
        <f>_xll.qlCalendarAdvance(calendar,$AD487,AB488,,,trigger)</f>
        <v>42970</v>
      </c>
      <c r="AE488" s="40">
        <f>_xll.qlInterestRateIndexMaturity($Y$21,AD488,)</f>
        <v>43154</v>
      </c>
      <c r="AF488" s="43" t="e">
        <f>_xll.qlTenorBasisValue(TenorBasis6M,AD488,_xll.ohTrigger(trigger,$Y$36))</f>
        <v>#NUM!</v>
      </c>
      <c r="AG488" s="90" t="e">
        <f>_xll.qlTenorBasisForwardRate(TenorBasis6M,AD488,_xll.ohTrigger(trigger,$Y$36))</f>
        <v>#NUM!</v>
      </c>
      <c r="AH488" s="90" t="e">
        <f>_xll.qlIndexFixing(TenorBasisIndex6M,$AC488,TRUE,_xll.ohTrigger(trigger,$Y$36))</f>
        <v>#NUM!</v>
      </c>
      <c r="AI488" s="43">
        <f>_xll.qlIndexFixing($Y$6,$AC488,TRUE,trigger)</f>
        <v>-3.9904168004351578E-2</v>
      </c>
      <c r="AJ488" s="45" t="e">
        <f t="shared" si="17"/>
        <v>#NUM!</v>
      </c>
    </row>
    <row r="489" spans="28:36" x14ac:dyDescent="0.2">
      <c r="AB489" s="39" t="s">
        <v>87</v>
      </c>
      <c r="AC489" s="40">
        <f>_xll.qlInterestRateIndexFixingDate($Y$21,AD489)</f>
        <v>42969</v>
      </c>
      <c r="AD489" s="40">
        <f>_xll.qlCalendarAdvance(calendar,$AD488,AB489,,,trigger)</f>
        <v>42971</v>
      </c>
      <c r="AE489" s="40">
        <f>_xll.qlInterestRateIndexMaturity($Y$21,AD489,)</f>
        <v>43157</v>
      </c>
      <c r="AF489" s="43" t="e">
        <f>_xll.qlTenorBasisValue(TenorBasis6M,AD489,_xll.ohTrigger(trigger,$Y$36))</f>
        <v>#NUM!</v>
      </c>
      <c r="AG489" s="90" t="e">
        <f>_xll.qlTenorBasisForwardRate(TenorBasis6M,AD489,_xll.ohTrigger(trigger,$Y$36))</f>
        <v>#NUM!</v>
      </c>
      <c r="AH489" s="90" t="e">
        <f>_xll.qlIndexFixing(TenorBasisIndex6M,$AC489,TRUE,_xll.ohTrigger(trigger,$Y$36))</f>
        <v>#NUM!</v>
      </c>
      <c r="AI489" s="43">
        <f>_xll.qlIndexFixing($Y$6,$AC489,TRUE,trigger)</f>
        <v>-4.0427751116950759E-2</v>
      </c>
      <c r="AJ489" s="45" t="e">
        <f t="shared" si="17"/>
        <v>#NUM!</v>
      </c>
    </row>
    <row r="490" spans="28:36" x14ac:dyDescent="0.2">
      <c r="AB490" s="39" t="s">
        <v>87</v>
      </c>
      <c r="AC490" s="40">
        <f>_xll.qlInterestRateIndexFixingDate($Y$21,AD490)</f>
        <v>42970</v>
      </c>
      <c r="AD490" s="40">
        <f>_xll.qlCalendarAdvance(calendar,$AD489,AB490,,,trigger)</f>
        <v>42972</v>
      </c>
      <c r="AE490" s="40">
        <f>_xll.qlInterestRateIndexMaturity($Y$21,AD490,)</f>
        <v>43157</v>
      </c>
      <c r="AF490" s="43" t="e">
        <f>_xll.qlTenorBasisValue(TenorBasis6M,AD490,_xll.ohTrigger(trigger,$Y$36))</f>
        <v>#NUM!</v>
      </c>
      <c r="AG490" s="90" t="e">
        <f>_xll.qlTenorBasisForwardRate(TenorBasis6M,AD490,_xll.ohTrigger(trigger,$Y$36))</f>
        <v>#NUM!</v>
      </c>
      <c r="AH490" s="90" t="e">
        <f>_xll.qlIndexFixing(TenorBasisIndex6M,$AC490,TRUE,_xll.ohTrigger(trigger,$Y$36))</f>
        <v>#NUM!</v>
      </c>
      <c r="AI490" s="43">
        <f>_xll.qlIndexFixing($Y$6,$AC490,TRUE,trigger)</f>
        <v>-4.0954019432296145E-2</v>
      </c>
      <c r="AJ490" s="45" t="e">
        <f t="shared" si="17"/>
        <v>#NUM!</v>
      </c>
    </row>
    <row r="491" spans="28:36" x14ac:dyDescent="0.2">
      <c r="AB491" s="39" t="s">
        <v>87</v>
      </c>
      <c r="AC491" s="40">
        <f>_xll.qlInterestRateIndexFixingDate($Y$21,AD491)</f>
        <v>42971</v>
      </c>
      <c r="AD491" s="40">
        <f>_xll.qlCalendarAdvance(calendar,$AD490,AB491,,,trigger)</f>
        <v>42975</v>
      </c>
      <c r="AE491" s="40">
        <f>_xll.qlInterestRateIndexMaturity($Y$21,AD491,)</f>
        <v>43159</v>
      </c>
      <c r="AF491" s="43" t="e">
        <f>_xll.qlTenorBasisValue(TenorBasis6M,AD491,_xll.ohTrigger(trigger,$Y$36))</f>
        <v>#NUM!</v>
      </c>
      <c r="AG491" s="90" t="e">
        <f>_xll.qlTenorBasisForwardRate(TenorBasis6M,AD491,_xll.ohTrigger(trigger,$Y$36))</f>
        <v>#NUM!</v>
      </c>
      <c r="AH491" s="90" t="e">
        <f>_xll.qlIndexFixing(TenorBasisIndex6M,$AC491,TRUE,_xll.ohTrigger(trigger,$Y$36))</f>
        <v>#NUM!</v>
      </c>
      <c r="AI491" s="43">
        <f>_xll.qlIndexFixing($Y$6,$AC491,TRUE,trigger)</f>
        <v>-4.2548808748669932E-2</v>
      </c>
      <c r="AJ491" s="45" t="e">
        <f t="shared" si="17"/>
        <v>#NUM!</v>
      </c>
    </row>
    <row r="492" spans="28:36" x14ac:dyDescent="0.2">
      <c r="AB492" s="39" t="s">
        <v>87</v>
      </c>
      <c r="AC492" s="40">
        <f>_xll.qlInterestRateIndexFixingDate($Y$21,AD492)</f>
        <v>42972</v>
      </c>
      <c r="AD492" s="40">
        <f>_xll.qlCalendarAdvance(calendar,$AD491,AB492,,,trigger)</f>
        <v>42976</v>
      </c>
      <c r="AE492" s="40">
        <f>_xll.qlInterestRateIndexMaturity($Y$21,AD492,)</f>
        <v>43159</v>
      </c>
      <c r="AF492" s="43" t="e">
        <f>_xll.qlTenorBasisValue(TenorBasis6M,AD492,_xll.ohTrigger(trigger,$Y$36))</f>
        <v>#NUM!</v>
      </c>
      <c r="AG492" s="90" t="e">
        <f>_xll.qlTenorBasisForwardRate(TenorBasis6M,AD492,_xll.ohTrigger(trigger,$Y$36))</f>
        <v>#NUM!</v>
      </c>
      <c r="AH492" s="90" t="e">
        <f>_xll.qlIndexFixing(TenorBasisIndex6M,$AC492,TRUE,_xll.ohTrigger(trigger,$Y$36))</f>
        <v>#NUM!</v>
      </c>
      <c r="AI492" s="43">
        <f>_xll.qlIndexFixing($Y$6,$AC492,TRUE,trigger)</f>
        <v>-4.3085691028860555E-2</v>
      </c>
      <c r="AJ492" s="45" t="e">
        <f t="shared" si="17"/>
        <v>#NUM!</v>
      </c>
    </row>
    <row r="493" spans="28:36" x14ac:dyDescent="0.2">
      <c r="AB493" s="39" t="s">
        <v>87</v>
      </c>
      <c r="AC493" s="40">
        <f>_xll.qlInterestRateIndexFixingDate($Y$21,AD493)</f>
        <v>42975</v>
      </c>
      <c r="AD493" s="40">
        <f>_xll.qlCalendarAdvance(calendar,$AD492,AB493,,,trigger)</f>
        <v>42977</v>
      </c>
      <c r="AE493" s="40">
        <f>_xll.qlInterestRateIndexMaturity($Y$21,AD493,)</f>
        <v>43159</v>
      </c>
      <c r="AF493" s="43" t="e">
        <f>_xll.qlTenorBasisValue(TenorBasis6M,AD493,_xll.ohTrigger(trigger,$Y$36))</f>
        <v>#NUM!</v>
      </c>
      <c r="AG493" s="90" t="e">
        <f>_xll.qlTenorBasisForwardRate(TenorBasis6M,AD493,_xll.ohTrigger(trigger,$Y$36))</f>
        <v>#NUM!</v>
      </c>
      <c r="AH493" s="90" t="e">
        <f>_xll.qlIndexFixing(TenorBasisIndex6M,$AC493,TRUE,_xll.ohTrigger(trigger,$Y$36))</f>
        <v>#NUM!</v>
      </c>
      <c r="AI493" s="43">
        <f>_xll.qlIndexFixing($Y$6,$AC493,TRUE,trigger)</f>
        <v>-4.3625195088727621E-2</v>
      </c>
      <c r="AJ493" s="45" t="e">
        <f t="shared" si="17"/>
        <v>#NUM!</v>
      </c>
    </row>
    <row r="494" spans="28:36" x14ac:dyDescent="0.2">
      <c r="AB494" s="39" t="s">
        <v>87</v>
      </c>
      <c r="AC494" s="40">
        <f>_xll.qlInterestRateIndexFixingDate($Y$21,AD494)</f>
        <v>42976</v>
      </c>
      <c r="AD494" s="40">
        <f>_xll.qlCalendarAdvance(calendar,$AD493,AB494,,,trigger)</f>
        <v>42978</v>
      </c>
      <c r="AE494" s="40">
        <f>_xll.qlInterestRateIndexMaturity($Y$21,AD494,)</f>
        <v>43159</v>
      </c>
      <c r="AF494" s="43" t="e">
        <f>_xll.qlTenorBasisValue(TenorBasis6M,AD494,_xll.ohTrigger(trigger,$Y$36))</f>
        <v>#NUM!</v>
      </c>
      <c r="AG494" s="90" t="e">
        <f>_xll.qlTenorBasisForwardRate(TenorBasis6M,AD494,_xll.ohTrigger(trigger,$Y$36))</f>
        <v>#NUM!</v>
      </c>
      <c r="AH494" s="90" t="e">
        <f>_xll.qlIndexFixing(TenorBasisIndex6M,$AC494,TRUE,_xll.ohTrigger(trigger,$Y$36))</f>
        <v>#NUM!</v>
      </c>
      <c r="AI494" s="43">
        <f>_xll.qlIndexFixing($Y$6,$AC494,TRUE,trigger)</f>
        <v>-4.4167308243657145E-2</v>
      </c>
      <c r="AJ494" s="45" t="e">
        <f t="shared" si="17"/>
        <v>#NUM!</v>
      </c>
    </row>
    <row r="495" spans="28:36" x14ac:dyDescent="0.2">
      <c r="AB495" s="39" t="s">
        <v>87</v>
      </c>
      <c r="AC495" s="40">
        <f>_xll.qlInterestRateIndexFixingDate($Y$21,AD495)</f>
        <v>42977</v>
      </c>
      <c r="AD495" s="40">
        <f>_xll.qlCalendarAdvance(calendar,$AD494,AB495,,,trigger)</f>
        <v>42979</v>
      </c>
      <c r="AE495" s="40">
        <f>_xll.qlInterestRateIndexMaturity($Y$21,AD495,)</f>
        <v>43160</v>
      </c>
      <c r="AF495" s="43" t="e">
        <f>_xll.qlTenorBasisValue(TenorBasis6M,AD495,_xll.ohTrigger(trigger,$Y$36))</f>
        <v>#NUM!</v>
      </c>
      <c r="AG495" s="90" t="e">
        <f>_xll.qlTenorBasisForwardRate(TenorBasis6M,AD495,_xll.ohTrigger(trigger,$Y$36))</f>
        <v>#NUM!</v>
      </c>
      <c r="AH495" s="90" t="e">
        <f>_xll.qlIndexFixing(TenorBasisIndex6M,$AC495,TRUE,_xll.ohTrigger(trigger,$Y$36))</f>
        <v>#NUM!</v>
      </c>
      <c r="AI495" s="43">
        <f>_xll.qlIndexFixing($Y$6,$AC495,TRUE,trigger)</f>
        <v>-4.4712017809035207E-2</v>
      </c>
      <c r="AJ495" s="45" t="e">
        <f t="shared" si="17"/>
        <v>#NUM!</v>
      </c>
    </row>
    <row r="496" spans="28:36" x14ac:dyDescent="0.2">
      <c r="AB496" s="39" t="s">
        <v>87</v>
      </c>
      <c r="AC496" s="40">
        <f>_xll.qlInterestRateIndexFixingDate($Y$21,AD496)</f>
        <v>42978</v>
      </c>
      <c r="AD496" s="40">
        <f>_xll.qlCalendarAdvance(calendar,$AD495,AB496,,,trigger)</f>
        <v>42982</v>
      </c>
      <c r="AE496" s="40">
        <f>_xll.qlInterestRateIndexMaturity($Y$21,AD496,)</f>
        <v>43164</v>
      </c>
      <c r="AF496" s="43" t="e">
        <f>_xll.qlTenorBasisValue(TenorBasis6M,AD496,_xll.ohTrigger(trigger,$Y$36))</f>
        <v>#NUM!</v>
      </c>
      <c r="AG496" s="90" t="e">
        <f>_xll.qlTenorBasisForwardRate(TenorBasis6M,AD496,_xll.ohTrigger(trigger,$Y$36))</f>
        <v>#NUM!</v>
      </c>
      <c r="AH496" s="90" t="e">
        <f>_xll.qlIndexFixing(TenorBasisIndex6M,$AC496,TRUE,_xll.ohTrigger(trigger,$Y$36))</f>
        <v>#NUM!</v>
      </c>
      <c r="AI496" s="43">
        <f>_xll.qlIndexFixing($Y$6,$AC496,TRUE,trigger)</f>
        <v>-4.6361598121720964E-2</v>
      </c>
      <c r="AJ496" s="45" t="e">
        <f t="shared" si="17"/>
        <v>#NUM!</v>
      </c>
    </row>
    <row r="497" spans="28:36" x14ac:dyDescent="0.2">
      <c r="AB497" s="39" t="s">
        <v>87</v>
      </c>
      <c r="AC497" s="40">
        <f>_xll.qlInterestRateIndexFixingDate($Y$21,AD497)</f>
        <v>42979</v>
      </c>
      <c r="AD497" s="40">
        <f>_xll.qlCalendarAdvance(calendar,$AD496,AB497,,,trigger)</f>
        <v>42983</v>
      </c>
      <c r="AE497" s="40">
        <f>_xll.qlInterestRateIndexMaturity($Y$21,AD497,)</f>
        <v>43164</v>
      </c>
      <c r="AF497" s="43" t="e">
        <f>_xll.qlTenorBasisValue(TenorBasis6M,AD497,_xll.ohTrigger(trigger,$Y$36))</f>
        <v>#NUM!</v>
      </c>
      <c r="AG497" s="90" t="e">
        <f>_xll.qlTenorBasisForwardRate(TenorBasis6M,AD497,_xll.ohTrigger(trigger,$Y$36))</f>
        <v>#NUM!</v>
      </c>
      <c r="AH497" s="90" t="e">
        <f>_xll.qlIndexFixing(TenorBasisIndex6M,$AC497,TRUE,_xll.ohTrigger(trigger,$Y$36))</f>
        <v>#NUM!</v>
      </c>
      <c r="AI497" s="43">
        <f>_xll.qlIndexFixing($Y$6,$AC497,TRUE,trigger)</f>
        <v>-4.6916566482753573E-2</v>
      </c>
      <c r="AJ497" s="45" t="e">
        <f t="shared" si="17"/>
        <v>#NUM!</v>
      </c>
    </row>
    <row r="498" spans="28:36" x14ac:dyDescent="0.2">
      <c r="AB498" s="39" t="s">
        <v>87</v>
      </c>
      <c r="AC498" s="40">
        <f>_xll.qlInterestRateIndexFixingDate($Y$21,AD498)</f>
        <v>42982</v>
      </c>
      <c r="AD498" s="40">
        <f>_xll.qlCalendarAdvance(calendar,$AD497,AB498,,,trigger)</f>
        <v>42984</v>
      </c>
      <c r="AE498" s="40">
        <f>_xll.qlInterestRateIndexMaturity($Y$21,AD498,)</f>
        <v>43165</v>
      </c>
      <c r="AF498" s="43" t="e">
        <f>_xll.qlTenorBasisValue(TenorBasis6M,AD498,_xll.ohTrigger(trigger,$Y$36))</f>
        <v>#NUM!</v>
      </c>
      <c r="AG498" s="90" t="e">
        <f>_xll.qlTenorBasisForwardRate(TenorBasis6M,AD498,_xll.ohTrigger(trigger,$Y$36))</f>
        <v>#NUM!</v>
      </c>
      <c r="AH498" s="90" t="e">
        <f>_xll.qlIndexFixing(TenorBasisIndex6M,$AC498,TRUE,_xll.ohTrigger(trigger,$Y$36))</f>
        <v>#NUM!</v>
      </c>
      <c r="AI498" s="43">
        <f>_xll.qlIndexFixing($Y$6,$AC498,TRUE,trigger)</f>
        <v>-4.7474067831164923E-2</v>
      </c>
      <c r="AJ498" s="45" t="e">
        <f t="shared" si="17"/>
        <v>#NUM!</v>
      </c>
    </row>
    <row r="499" spans="28:36" x14ac:dyDescent="0.2">
      <c r="AB499" s="39" t="s">
        <v>87</v>
      </c>
      <c r="AC499" s="40">
        <f>_xll.qlInterestRateIndexFixingDate($Y$21,AD499)</f>
        <v>42983</v>
      </c>
      <c r="AD499" s="40">
        <f>_xll.qlCalendarAdvance(calendar,$AD498,AB499,,,trigger)</f>
        <v>42985</v>
      </c>
      <c r="AE499" s="40">
        <f>_xll.qlInterestRateIndexMaturity($Y$21,AD499,)</f>
        <v>43166</v>
      </c>
      <c r="AF499" s="43" t="e">
        <f>_xll.qlTenorBasisValue(TenorBasis6M,AD499,_xll.ohTrigger(trigger,$Y$36))</f>
        <v>#NUM!</v>
      </c>
      <c r="AG499" s="90" t="e">
        <f>_xll.qlTenorBasisForwardRate(TenorBasis6M,AD499,_xll.ohTrigger(trigger,$Y$36))</f>
        <v>#NUM!</v>
      </c>
      <c r="AH499" s="90" t="e">
        <f>_xll.qlIndexFixing(TenorBasisIndex6M,$AC499,TRUE,_xll.ohTrigger(trigger,$Y$36))</f>
        <v>#NUM!</v>
      </c>
      <c r="AI499" s="43">
        <f>_xll.qlIndexFixing($Y$6,$AC499,TRUE,trigger)</f>
        <v>-4.8034089482341086E-2</v>
      </c>
      <c r="AJ499" s="45" t="e">
        <f t="shared" si="17"/>
        <v>#NUM!</v>
      </c>
    </row>
    <row r="500" spans="28:36" x14ac:dyDescent="0.2">
      <c r="AB500" s="39" t="s">
        <v>87</v>
      </c>
      <c r="AC500" s="40">
        <f>_xll.qlInterestRateIndexFixingDate($Y$21,AD500)</f>
        <v>42984</v>
      </c>
      <c r="AD500" s="40">
        <f>_xll.qlCalendarAdvance(calendar,$AD499,AB500,,,trigger)</f>
        <v>42986</v>
      </c>
      <c r="AE500" s="40">
        <f>_xll.qlInterestRateIndexMaturity($Y$21,AD500,)</f>
        <v>43167</v>
      </c>
      <c r="AF500" s="43" t="e">
        <f>_xll.qlTenorBasisValue(TenorBasis6M,AD500,_xll.ohTrigger(trigger,$Y$36))</f>
        <v>#NUM!</v>
      </c>
      <c r="AG500" s="90" t="e">
        <f>_xll.qlTenorBasisForwardRate(TenorBasis6M,AD500,_xll.ohTrigger(trigger,$Y$36))</f>
        <v>#NUM!</v>
      </c>
      <c r="AH500" s="90" t="e">
        <f>_xll.qlIndexFixing(TenorBasisIndex6M,$AC500,TRUE,_xll.ohTrigger(trigger,$Y$36))</f>
        <v>#NUM!</v>
      </c>
      <c r="AI500" s="43">
        <f>_xll.qlIndexFixing($Y$6,$AC500,TRUE,trigger)</f>
        <v>-4.859661875166809E-2</v>
      </c>
      <c r="AJ500" s="45" t="e">
        <f t="shared" si="17"/>
        <v>#NUM!</v>
      </c>
    </row>
    <row r="501" spans="28:36" x14ac:dyDescent="0.2">
      <c r="AB501" s="39" t="s">
        <v>87</v>
      </c>
      <c r="AC501" s="40">
        <f>_xll.qlInterestRateIndexFixingDate($Y$21,AD501)</f>
        <v>42985</v>
      </c>
      <c r="AD501" s="40">
        <f>_xll.qlCalendarAdvance(calendar,$AD500,AB501,,,trigger)</f>
        <v>42989</v>
      </c>
      <c r="AE501" s="40">
        <f>_xll.qlInterestRateIndexMaturity($Y$21,AD501,)</f>
        <v>43171</v>
      </c>
      <c r="AF501" s="43" t="e">
        <f>_xll.qlTenorBasisValue(TenorBasis6M,AD501,_xll.ohTrigger(trigger,$Y$36))</f>
        <v>#NUM!</v>
      </c>
      <c r="AG501" s="90" t="e">
        <f>_xll.qlTenorBasisForwardRate(TenorBasis6M,AD501,_xll.ohTrigger(trigger,$Y$36))</f>
        <v>#NUM!</v>
      </c>
      <c r="AH501" s="90" t="e">
        <f>_xll.qlIndexFixing(TenorBasisIndex6M,$AC501,TRUE,_xll.ohTrigger(trigger,$Y$36))</f>
        <v>#NUM!</v>
      </c>
      <c r="AI501" s="43">
        <f>_xll.qlIndexFixing($Y$6,$AC501,TRUE,trigger)</f>
        <v>-5.0299125422414687E-2</v>
      </c>
      <c r="AJ501" s="45" t="e">
        <f t="shared" si="17"/>
        <v>#NUM!</v>
      </c>
    </row>
    <row r="502" spans="28:36" x14ac:dyDescent="0.2">
      <c r="AB502" s="39" t="s">
        <v>87</v>
      </c>
      <c r="AC502" s="40">
        <f>_xll.qlInterestRateIndexFixingDate($Y$21,AD502)</f>
        <v>42986</v>
      </c>
      <c r="AD502" s="40">
        <f>_xll.qlCalendarAdvance(calendar,$AD501,AB502,,,trigger)</f>
        <v>42990</v>
      </c>
      <c r="AE502" s="40">
        <f>_xll.qlInterestRateIndexMaturity($Y$21,AD502,)</f>
        <v>43171</v>
      </c>
      <c r="AF502" s="43" t="e">
        <f>_xll.qlTenorBasisValue(TenorBasis6M,AD502,_xll.ohTrigger(trigger,$Y$36))</f>
        <v>#NUM!</v>
      </c>
      <c r="AG502" s="90" t="e">
        <f>_xll.qlTenorBasisForwardRate(TenorBasis6M,AD502,_xll.ohTrigger(trigger,$Y$36))</f>
        <v>#NUM!</v>
      </c>
      <c r="AH502" s="90" t="e">
        <f>_xll.qlIndexFixing(TenorBasisIndex6M,$AC502,TRUE,_xll.ohTrigger(trigger,$Y$36))</f>
        <v>#NUM!</v>
      </c>
      <c r="AI502" s="43">
        <f>_xll.qlIndexFixing($Y$6,$AC502,TRUE,trigger)</f>
        <v>-5.0871558318205543E-2</v>
      </c>
      <c r="AJ502" s="45" t="e">
        <f t="shared" si="17"/>
        <v>#NUM!</v>
      </c>
    </row>
    <row r="503" spans="28:36" x14ac:dyDescent="0.2">
      <c r="AB503" s="39" t="s">
        <v>87</v>
      </c>
      <c r="AC503" s="40">
        <f>_xll.qlInterestRateIndexFixingDate($Y$21,AD503)</f>
        <v>42989</v>
      </c>
      <c r="AD503" s="40">
        <f>_xll.qlCalendarAdvance(calendar,$AD502,AB503,,,trigger)</f>
        <v>42991</v>
      </c>
      <c r="AE503" s="40">
        <f>_xll.qlInterestRateIndexMaturity($Y$21,AD503,)</f>
        <v>43172</v>
      </c>
      <c r="AF503" s="43" t="e">
        <f>_xll.qlTenorBasisValue(TenorBasis6M,AD503,_xll.ohTrigger(trigger,$Y$36))</f>
        <v>#NUM!</v>
      </c>
      <c r="AG503" s="90" t="e">
        <f>_xll.qlTenorBasisForwardRate(TenorBasis6M,AD503,_xll.ohTrigger(trigger,$Y$36))</f>
        <v>#NUM!</v>
      </c>
      <c r="AH503" s="90" t="e">
        <f>_xll.qlIndexFixing(TenorBasisIndex6M,$AC503,TRUE,_xll.ohTrigger(trigger,$Y$36))</f>
        <v>#NUM!</v>
      </c>
      <c r="AI503" s="43">
        <f>_xll.qlIndexFixing($Y$6,$AC503,TRUE,trigger)</f>
        <v>-5.1446435409077472E-2</v>
      </c>
      <c r="AJ503" s="45" t="e">
        <f t="shared" si="17"/>
        <v>#NUM!</v>
      </c>
    </row>
    <row r="504" spans="28:36" x14ac:dyDescent="0.2">
      <c r="AB504" s="39" t="s">
        <v>87</v>
      </c>
      <c r="AC504" s="40">
        <f>_xll.qlInterestRateIndexFixingDate($Y$21,AD504)</f>
        <v>42990</v>
      </c>
      <c r="AD504" s="40">
        <f>_xll.qlCalendarAdvance(calendar,$AD503,AB504,,,trigger)</f>
        <v>42992</v>
      </c>
      <c r="AE504" s="40">
        <f>_xll.qlInterestRateIndexMaturity($Y$21,AD504,)</f>
        <v>43173</v>
      </c>
      <c r="AF504" s="43" t="e">
        <f>_xll.qlTenorBasisValue(TenorBasis6M,AD504,_xll.ohTrigger(trigger,$Y$36))</f>
        <v>#NUM!</v>
      </c>
      <c r="AG504" s="90" t="e">
        <f>_xll.qlTenorBasisForwardRate(TenorBasis6M,AD504,_xll.ohTrigger(trigger,$Y$36))</f>
        <v>#NUM!</v>
      </c>
      <c r="AH504" s="90" t="e">
        <f>_xll.qlIndexFixing(TenorBasisIndex6M,$AC504,TRUE,_xll.ohTrigger(trigger,$Y$36))</f>
        <v>#NUM!</v>
      </c>
      <c r="AI504" s="43">
        <f>_xll.qlIndexFixing($Y$6,$AC504,TRUE,trigger)</f>
        <v>-5.2023744010416532E-2</v>
      </c>
      <c r="AJ504" s="45" t="e">
        <f t="shared" si="17"/>
        <v>#NUM!</v>
      </c>
    </row>
    <row r="505" spans="28:36" x14ac:dyDescent="0.2">
      <c r="AB505" s="39" t="s">
        <v>87</v>
      </c>
      <c r="AC505" s="40">
        <f>_xll.qlInterestRateIndexFixingDate($Y$21,AD505)</f>
        <v>42991</v>
      </c>
      <c r="AD505" s="40">
        <f>_xll.qlCalendarAdvance(calendar,$AD504,AB505,,,trigger)</f>
        <v>42993</v>
      </c>
      <c r="AE505" s="40">
        <f>_xll.qlInterestRateIndexMaturity($Y$21,AD505,)</f>
        <v>43174</v>
      </c>
      <c r="AF505" s="43" t="e">
        <f>_xll.qlTenorBasisValue(TenorBasis6M,AD505,_xll.ohTrigger(trigger,$Y$36))</f>
        <v>#NUM!</v>
      </c>
      <c r="AG505" s="90" t="e">
        <f>_xll.qlTenorBasisForwardRate(TenorBasis6M,AD505,_xll.ohTrigger(trigger,$Y$36))</f>
        <v>#NUM!</v>
      </c>
      <c r="AH505" s="90" t="e">
        <f>_xll.qlIndexFixing(TenorBasisIndex6M,$AC505,TRUE,_xll.ohTrigger(trigger,$Y$36))</f>
        <v>#NUM!</v>
      </c>
      <c r="AI505" s="43">
        <f>_xll.qlIndexFixing($Y$6,$AC505,TRUE,trigger)</f>
        <v>-5.2603471437608754E-2</v>
      </c>
      <c r="AJ505" s="45" t="e">
        <f t="shared" si="17"/>
        <v>#NUM!</v>
      </c>
    </row>
    <row r="506" spans="28:36" x14ac:dyDescent="0.2">
      <c r="AB506" s="39" t="s">
        <v>87</v>
      </c>
      <c r="AC506" s="40">
        <f>_xll.qlInterestRateIndexFixingDate($Y$21,AD506)</f>
        <v>42992</v>
      </c>
      <c r="AD506" s="40">
        <f>_xll.qlCalendarAdvance(calendar,$AD505,AB506,,,trigger)</f>
        <v>42996</v>
      </c>
      <c r="AE506" s="40">
        <f>_xll.qlInterestRateIndexMaturity($Y$21,AD506,)</f>
        <v>43178</v>
      </c>
      <c r="AF506" s="43" t="e">
        <f>_xll.qlTenorBasisValue(TenorBasis6M,AD506,_xll.ohTrigger(trigger,$Y$36))</f>
        <v>#NUM!</v>
      </c>
      <c r="AG506" s="90" t="e">
        <f>_xll.qlTenorBasisForwardRate(TenorBasis6M,AD506,_xll.ohTrigger(trigger,$Y$36))</f>
        <v>#NUM!</v>
      </c>
      <c r="AH506" s="90" t="e">
        <f>_xll.qlIndexFixing(TenorBasisIndex6M,$AC506,TRUE,_xll.ohTrigger(trigger,$Y$36))</f>
        <v>#NUM!</v>
      </c>
      <c r="AI506" s="43">
        <f>_xll.qlIndexFixing($Y$6,$AC506,TRUE,trigger)</f>
        <v>-5.4357039828164928E-2</v>
      </c>
      <c r="AJ506" s="45" t="e">
        <f t="shared" si="17"/>
        <v>#NUM!</v>
      </c>
    </row>
    <row r="507" spans="28:36" x14ac:dyDescent="0.2">
      <c r="AB507" s="39" t="s">
        <v>87</v>
      </c>
      <c r="AC507" s="40">
        <f>_xll.qlInterestRateIndexFixingDate($Y$21,AD507)</f>
        <v>42993</v>
      </c>
      <c r="AD507" s="40">
        <f>_xll.qlCalendarAdvance(calendar,$AD506,AB507,,,trigger)</f>
        <v>42997</v>
      </c>
      <c r="AE507" s="40">
        <f>_xll.qlInterestRateIndexMaturity($Y$21,AD507,)</f>
        <v>43178</v>
      </c>
      <c r="AF507" s="43" t="e">
        <f>_xll.qlTenorBasisValue(TenorBasis6M,AD507,_xll.ohTrigger(trigger,$Y$36))</f>
        <v>#NUM!</v>
      </c>
      <c r="AG507" s="90" t="e">
        <f>_xll.qlTenorBasisForwardRate(TenorBasis6M,AD507,_xll.ohTrigger(trigger,$Y$36))</f>
        <v>#NUM!</v>
      </c>
      <c r="AH507" s="90" t="e">
        <f>_xll.qlIndexFixing(TenorBasisIndex6M,$AC507,TRUE,_xll.ohTrigger(trigger,$Y$36))</f>
        <v>#NUM!</v>
      </c>
      <c r="AI507" s="43">
        <f>_xll.qlIndexFixing($Y$6,$AC507,TRUE,trigger)</f>
        <v>-5.4946315712630305E-2</v>
      </c>
      <c r="AJ507" s="45" t="e">
        <f t="shared" si="17"/>
        <v>#NUM!</v>
      </c>
    </row>
    <row r="508" spans="28:36" x14ac:dyDescent="0.2">
      <c r="AB508" s="39" t="s">
        <v>87</v>
      </c>
      <c r="AC508" s="40">
        <f>_xll.qlInterestRateIndexFixingDate($Y$21,AD508)</f>
        <v>42996</v>
      </c>
      <c r="AD508" s="40">
        <f>_xll.qlCalendarAdvance(calendar,$AD507,AB508,,,trigger)</f>
        <v>42998</v>
      </c>
      <c r="AE508" s="40">
        <f>_xll.qlInterestRateIndexMaturity($Y$21,AD508,)</f>
        <v>43179</v>
      </c>
      <c r="AF508" s="43" t="e">
        <f>_xll.qlTenorBasisValue(TenorBasis6M,AD508,_xll.ohTrigger(trigger,$Y$36))</f>
        <v>#NUM!</v>
      </c>
      <c r="AG508" s="90" t="e">
        <f>_xll.qlTenorBasisForwardRate(TenorBasis6M,AD508,_xll.ohTrigger(trigger,$Y$36))</f>
        <v>#NUM!</v>
      </c>
      <c r="AH508" s="90" t="e">
        <f>_xll.qlIndexFixing(TenorBasisIndex6M,$AC508,TRUE,_xll.ohTrigger(trigger,$Y$36))</f>
        <v>#NUM!</v>
      </c>
      <c r="AI508" s="43">
        <f>_xll.qlIndexFixing($Y$6,$AC508,TRUE,trigger)</f>
        <v>-5.5537946999879073E-2</v>
      </c>
      <c r="AJ508" s="45" t="e">
        <f t="shared" si="17"/>
        <v>#NUM!</v>
      </c>
    </row>
    <row r="509" spans="28:36" x14ac:dyDescent="0.2">
      <c r="AB509" s="39" t="s">
        <v>87</v>
      </c>
      <c r="AC509" s="40">
        <f>_xll.qlInterestRateIndexFixingDate($Y$21,AD509)</f>
        <v>42997</v>
      </c>
      <c r="AD509" s="40">
        <f>_xll.qlCalendarAdvance(calendar,$AD508,AB509,,,trigger)</f>
        <v>42999</v>
      </c>
      <c r="AE509" s="40">
        <f>_xll.qlInterestRateIndexMaturity($Y$21,AD509,)</f>
        <v>43180</v>
      </c>
      <c r="AF509" s="43" t="e">
        <f>_xll.qlTenorBasisValue(TenorBasis6M,AD509,_xll.ohTrigger(trigger,$Y$36))</f>
        <v>#NUM!</v>
      </c>
      <c r="AG509" s="90" t="e">
        <f>_xll.qlTenorBasisForwardRate(TenorBasis6M,AD509,_xll.ohTrigger(trigger,$Y$36))</f>
        <v>#NUM!</v>
      </c>
      <c r="AH509" s="90" t="e">
        <f>_xll.qlIndexFixing(TenorBasisIndex6M,$AC509,TRUE,_xll.ohTrigger(trigger,$Y$36))</f>
        <v>#NUM!</v>
      </c>
      <c r="AI509" s="43">
        <f>_xll.qlIndexFixing($Y$6,$AC509,TRUE,trigger)</f>
        <v>-5.6131921005297306E-2</v>
      </c>
      <c r="AJ509" s="45" t="e">
        <f t="shared" si="17"/>
        <v>#NUM!</v>
      </c>
    </row>
    <row r="510" spans="28:36" x14ac:dyDescent="0.2">
      <c r="AB510" s="39" t="s">
        <v>87</v>
      </c>
      <c r="AC510" s="40">
        <f>_xll.qlInterestRateIndexFixingDate($Y$21,AD510)</f>
        <v>42998</v>
      </c>
      <c r="AD510" s="40">
        <f>_xll.qlCalendarAdvance(calendar,$AD509,AB510,,,trigger)</f>
        <v>43000</v>
      </c>
      <c r="AE510" s="40">
        <f>_xll.qlInterestRateIndexMaturity($Y$21,AD510,)</f>
        <v>43181</v>
      </c>
      <c r="AF510" s="43" t="e">
        <f>_xll.qlTenorBasisValue(TenorBasis6M,AD510,_xll.ohTrigger(trigger,$Y$36))</f>
        <v>#NUM!</v>
      </c>
      <c r="AG510" s="90" t="e">
        <f>_xll.qlTenorBasisForwardRate(TenorBasis6M,AD510,_xll.ohTrigger(trigger,$Y$36))</f>
        <v>#NUM!</v>
      </c>
      <c r="AH510" s="90" t="e">
        <f>_xll.qlIndexFixing(TenorBasisIndex6M,$AC510,TRUE,_xll.ohTrigger(trigger,$Y$36))</f>
        <v>#NUM!</v>
      </c>
      <c r="AI510" s="43">
        <f>_xll.qlIndexFixing($Y$6,$AC510,TRUE,trigger)</f>
        <v>-5.6728225044271025E-2</v>
      </c>
      <c r="AJ510" s="45" t="e">
        <f t="shared" si="17"/>
        <v>#NUM!</v>
      </c>
    </row>
    <row r="511" spans="28:36" x14ac:dyDescent="0.2">
      <c r="AB511" s="39" t="s">
        <v>87</v>
      </c>
      <c r="AC511" s="40">
        <f>_xll.qlInterestRateIndexFixingDate($Y$21,AD511)</f>
        <v>42999</v>
      </c>
      <c r="AD511" s="40">
        <f>_xll.qlCalendarAdvance(calendar,$AD510,AB511,,,trigger)</f>
        <v>43003</v>
      </c>
      <c r="AE511" s="40">
        <f>_xll.qlInterestRateIndexMaturity($Y$21,AD511,)</f>
        <v>43185</v>
      </c>
      <c r="AF511" s="43" t="e">
        <f>_xll.qlTenorBasisValue(TenorBasis6M,AD511,_xll.ohTrigger(trigger,$Y$36))</f>
        <v>#NUM!</v>
      </c>
      <c r="AG511" s="90" t="e">
        <f>_xll.qlTenorBasisForwardRate(TenorBasis6M,AD511,_xll.ohTrigger(trigger,$Y$36))</f>
        <v>#NUM!</v>
      </c>
      <c r="AH511" s="90" t="e">
        <f>_xll.qlIndexFixing(TenorBasisIndex6M,$AC511,TRUE,_xll.ohTrigger(trigger,$Y$36))</f>
        <v>#NUM!</v>
      </c>
      <c r="AI511" s="43">
        <f>_xll.qlIndexFixing($Y$6,$AC511,TRUE,trigger)</f>
        <v>-5.8530990516385634E-2</v>
      </c>
      <c r="AJ511" s="45" t="e">
        <f t="shared" si="17"/>
        <v>#NUM!</v>
      </c>
    </row>
    <row r="512" spans="28:36" x14ac:dyDescent="0.2">
      <c r="AB512" s="39" t="s">
        <v>87</v>
      </c>
      <c r="AC512" s="40">
        <f>_xll.qlInterestRateIndexFixingDate($Y$21,AD512)</f>
        <v>43000</v>
      </c>
      <c r="AD512" s="40">
        <f>_xll.qlCalendarAdvance(calendar,$AD511,AB512,,,trigger)</f>
        <v>43004</v>
      </c>
      <c r="AE512" s="40">
        <f>_xll.qlInterestRateIndexMaturity($Y$21,AD512,)</f>
        <v>43185</v>
      </c>
      <c r="AF512" s="43" t="e">
        <f>_xll.qlTenorBasisValue(TenorBasis6M,AD512,_xll.ohTrigger(trigger,$Y$36))</f>
        <v>#NUM!</v>
      </c>
      <c r="AG512" s="90" t="e">
        <f>_xll.qlTenorBasisForwardRate(TenorBasis6M,AD512,_xll.ohTrigger(trigger,$Y$36))</f>
        <v>#NUM!</v>
      </c>
      <c r="AH512" s="90" t="e">
        <f>_xll.qlIndexFixing(TenorBasisIndex6M,$AC512,TRUE,_xll.ohTrigger(trigger,$Y$36))</f>
        <v>#NUM!</v>
      </c>
      <c r="AI512" s="43">
        <f>_xll.qlIndexFixing($Y$6,$AC512,TRUE,trigger)</f>
        <v>-5.9136487843441811E-2</v>
      </c>
      <c r="AJ512" s="45" t="e">
        <f t="shared" si="17"/>
        <v>#NUM!</v>
      </c>
    </row>
    <row r="513" spans="28:36" x14ac:dyDescent="0.2">
      <c r="AB513" s="39" t="s">
        <v>87</v>
      </c>
      <c r="AC513" s="40">
        <f>_xll.qlInterestRateIndexFixingDate($Y$21,AD513)</f>
        <v>43003</v>
      </c>
      <c r="AD513" s="40">
        <f>_xll.qlCalendarAdvance(calendar,$AD512,AB513,,,trigger)</f>
        <v>43005</v>
      </c>
      <c r="AE513" s="40">
        <f>_xll.qlInterestRateIndexMaturity($Y$21,AD513,)</f>
        <v>43186</v>
      </c>
      <c r="AF513" s="43" t="e">
        <f>_xll.qlTenorBasisValue(TenorBasis6M,AD513,_xll.ohTrigger(trigger,$Y$36))</f>
        <v>#NUM!</v>
      </c>
      <c r="AG513" s="90" t="e">
        <f>_xll.qlTenorBasisForwardRate(TenorBasis6M,AD513,_xll.ohTrigger(trigger,$Y$36))</f>
        <v>#NUM!</v>
      </c>
      <c r="AH513" s="90" t="e">
        <f>_xll.qlIndexFixing(TenorBasisIndex6M,$AC513,TRUE,_xll.ohTrigger(trigger,$Y$36))</f>
        <v>#NUM!</v>
      </c>
      <c r="AI513" s="43">
        <f>_xll.qlIndexFixing($Y$6,$AC513,TRUE,trigger)</f>
        <v>-5.9744251780983706E-2</v>
      </c>
      <c r="AJ513" s="45" t="e">
        <f t="shared" si="17"/>
        <v>#NUM!</v>
      </c>
    </row>
    <row r="514" spans="28:36" x14ac:dyDescent="0.2">
      <c r="AB514" s="39" t="s">
        <v>87</v>
      </c>
      <c r="AC514" s="40">
        <f>_xll.qlInterestRateIndexFixingDate($Y$21,AD514)</f>
        <v>43004</v>
      </c>
      <c r="AD514" s="40">
        <f>_xll.qlCalendarAdvance(calendar,$AD513,AB514,,,trigger)</f>
        <v>43006</v>
      </c>
      <c r="AE514" s="40">
        <f>_xll.qlInterestRateIndexMaturity($Y$21,AD514,)</f>
        <v>43187</v>
      </c>
      <c r="AF514" s="43" t="e">
        <f>_xll.qlTenorBasisValue(TenorBasis6M,AD514,_xll.ohTrigger(trigger,$Y$36))</f>
        <v>#NUM!</v>
      </c>
      <c r="AG514" s="90" t="e">
        <f>_xll.qlTenorBasisForwardRate(TenorBasis6M,AD514,_xll.ohTrigger(trigger,$Y$36))</f>
        <v>#NUM!</v>
      </c>
      <c r="AH514" s="90" t="e">
        <f>_xll.qlIndexFixing(TenorBasisIndex6M,$AC514,TRUE,_xll.ohTrigger(trigger,$Y$36))</f>
        <v>#NUM!</v>
      </c>
      <c r="AI514" s="43">
        <f>_xll.qlIndexFixing($Y$6,$AC514,TRUE,trigger)</f>
        <v>-6.0354269644397385E-2</v>
      </c>
      <c r="AJ514" s="45" t="e">
        <f t="shared" si="17"/>
        <v>#NUM!</v>
      </c>
    </row>
    <row r="515" spans="28:36" x14ac:dyDescent="0.2">
      <c r="AB515" s="39" t="s">
        <v>87</v>
      </c>
      <c r="AC515" s="40">
        <f>_xll.qlInterestRateIndexFixingDate($Y$21,AD515)</f>
        <v>43005</v>
      </c>
      <c r="AD515" s="40">
        <f>_xll.qlCalendarAdvance(calendar,$AD514,AB515,,,trigger)</f>
        <v>43007</v>
      </c>
      <c r="AE515" s="40">
        <f>_xll.qlInterestRateIndexMaturity($Y$21,AD515,)</f>
        <v>43188</v>
      </c>
      <c r="AF515" s="43" t="e">
        <f>_xll.qlTenorBasisValue(TenorBasis6M,AD515,_xll.ohTrigger(trigger,$Y$36))</f>
        <v>#NUM!</v>
      </c>
      <c r="AG515" s="90" t="e">
        <f>_xll.qlTenorBasisForwardRate(TenorBasis6M,AD515,_xll.ohTrigger(trigger,$Y$36))</f>
        <v>#NUM!</v>
      </c>
      <c r="AH515" s="90" t="e">
        <f>_xll.qlIndexFixing(TenorBasisIndex6M,$AC515,TRUE,_xll.ohTrigger(trigger,$Y$36))</f>
        <v>#NUM!</v>
      </c>
      <c r="AI515" s="43">
        <f>_xll.qlIndexFixing($Y$6,$AC515,TRUE,trigger)</f>
        <v>-6.0966528749068875E-2</v>
      </c>
      <c r="AJ515" s="45" t="e">
        <f t="shared" si="17"/>
        <v>#NUM!</v>
      </c>
    </row>
    <row r="516" spans="28:36" x14ac:dyDescent="0.2">
      <c r="AB516" s="39" t="s">
        <v>87</v>
      </c>
      <c r="AC516" s="40">
        <f>_xll.qlInterestRateIndexFixingDate($Y$21,AD516)</f>
        <v>43006</v>
      </c>
      <c r="AD516" s="40">
        <f>_xll.qlCalendarAdvance(calendar,$AD515,AB516,,,trigger)</f>
        <v>43010</v>
      </c>
      <c r="AE516" s="40">
        <f>_xll.qlInterestRateIndexMaturity($Y$21,AD516,)</f>
        <v>43193</v>
      </c>
      <c r="AF516" s="43" t="e">
        <f>_xll.qlTenorBasisValue(TenorBasis6M,AD516,_xll.ohTrigger(trigger,$Y$36))</f>
        <v>#NUM!</v>
      </c>
      <c r="AG516" s="90" t="e">
        <f>_xll.qlTenorBasisForwardRate(TenorBasis6M,AD516,_xll.ohTrigger(trigger,$Y$36))</f>
        <v>#NUM!</v>
      </c>
      <c r="AH516" s="90" t="e">
        <f>_xll.qlIndexFixing(TenorBasisIndex6M,$AC516,TRUE,_xll.ohTrigger(trigger,$Y$36))</f>
        <v>#NUM!</v>
      </c>
      <c r="AI516" s="43">
        <f>_xll.qlIndexFixing($Y$6,$AC516,TRUE,trigger)</f>
        <v>-6.2816626664490741E-2</v>
      </c>
      <c r="AJ516" s="45" t="e">
        <f t="shared" ref="AJ516:AJ579" si="18">(AH516-AI516)*10000</f>
        <v>#NUM!</v>
      </c>
    </row>
    <row r="517" spans="28:36" x14ac:dyDescent="0.2">
      <c r="AB517" s="39" t="s">
        <v>87</v>
      </c>
      <c r="AC517" s="40">
        <f>_xll.qlInterestRateIndexFixingDate($Y$21,AD517)</f>
        <v>43007</v>
      </c>
      <c r="AD517" s="40">
        <f>_xll.qlCalendarAdvance(calendar,$AD516,AB517,,,trigger)</f>
        <v>43011</v>
      </c>
      <c r="AE517" s="40">
        <f>_xll.qlInterestRateIndexMaturity($Y$21,AD517,)</f>
        <v>43193</v>
      </c>
      <c r="AF517" s="43" t="e">
        <f>_xll.qlTenorBasisValue(TenorBasis6M,AD517,_xll.ohTrigger(trigger,$Y$36))</f>
        <v>#NUM!</v>
      </c>
      <c r="AG517" s="90" t="e">
        <f>_xll.qlTenorBasisForwardRate(TenorBasis6M,AD517,_xll.ohTrigger(trigger,$Y$36))</f>
        <v>#NUM!</v>
      </c>
      <c r="AH517" s="90" t="e">
        <f>_xll.qlIndexFixing(TenorBasisIndex6M,$AC517,TRUE,_xll.ohTrigger(trigger,$Y$36))</f>
        <v>#NUM!</v>
      </c>
      <c r="AI517" s="43">
        <f>_xll.qlIndexFixing($Y$6,$AC517,TRUE,trigger)</f>
        <v>-6.3437723888053979E-2</v>
      </c>
      <c r="AJ517" s="45" t="e">
        <f t="shared" si="18"/>
        <v>#NUM!</v>
      </c>
    </row>
    <row r="518" spans="28:36" x14ac:dyDescent="0.2">
      <c r="AB518" s="39" t="s">
        <v>87</v>
      </c>
      <c r="AC518" s="40">
        <f>_xll.qlInterestRateIndexFixingDate($Y$21,AD518)</f>
        <v>43010</v>
      </c>
      <c r="AD518" s="40">
        <f>_xll.qlCalendarAdvance(calendar,$AD517,AB518,,,trigger)</f>
        <v>43012</v>
      </c>
      <c r="AE518" s="40">
        <f>_xll.qlInterestRateIndexMaturity($Y$21,AD518,)</f>
        <v>43194</v>
      </c>
      <c r="AF518" s="43" t="e">
        <f>_xll.qlTenorBasisValue(TenorBasis6M,AD518,_xll.ohTrigger(trigger,$Y$36))</f>
        <v>#NUM!</v>
      </c>
      <c r="AG518" s="90" t="e">
        <f>_xll.qlTenorBasisForwardRate(TenorBasis6M,AD518,_xll.ohTrigger(trigger,$Y$36))</f>
        <v>#NUM!</v>
      </c>
      <c r="AH518" s="90" t="e">
        <f>_xll.qlIndexFixing(TenorBasisIndex6M,$AC518,TRUE,_xll.ohTrigger(trigger,$Y$36))</f>
        <v>#NUM!</v>
      </c>
      <c r="AI518" s="43">
        <f>_xll.qlIndexFixing($Y$6,$AC518,TRUE,trigger)</f>
        <v>-6.4060998929805282E-2</v>
      </c>
      <c r="AJ518" s="45" t="e">
        <f t="shared" si="18"/>
        <v>#NUM!</v>
      </c>
    </row>
    <row r="519" spans="28:36" x14ac:dyDescent="0.2">
      <c r="AB519" s="39" t="s">
        <v>87</v>
      </c>
      <c r="AC519" s="40">
        <f>_xll.qlInterestRateIndexFixingDate($Y$21,AD519)</f>
        <v>43011</v>
      </c>
      <c r="AD519" s="40">
        <f>_xll.qlCalendarAdvance(calendar,$AD518,AB519,,,trigger)</f>
        <v>43013</v>
      </c>
      <c r="AE519" s="40">
        <f>_xll.qlInterestRateIndexMaturity($Y$21,AD519,)</f>
        <v>43195</v>
      </c>
      <c r="AF519" s="43" t="e">
        <f>_xll.qlTenorBasisValue(TenorBasis6M,AD519,_xll.ohTrigger(trigger,$Y$36))</f>
        <v>#NUM!</v>
      </c>
      <c r="AG519" s="90" t="e">
        <f>_xll.qlTenorBasisForwardRate(TenorBasis6M,AD519,_xll.ohTrigger(trigger,$Y$36))</f>
        <v>#NUM!</v>
      </c>
      <c r="AH519" s="90" t="e">
        <f>_xll.qlIndexFixing(TenorBasisIndex6M,$AC519,TRUE,_xll.ohTrigger(trigger,$Y$36))</f>
        <v>#NUM!</v>
      </c>
      <c r="AI519" s="43">
        <f>_xll.qlIndexFixing($Y$6,$AC519,TRUE,trigger)</f>
        <v>-6.468643910513068E-2</v>
      </c>
      <c r="AJ519" s="45" t="e">
        <f t="shared" si="18"/>
        <v>#NUM!</v>
      </c>
    </row>
    <row r="520" spans="28:36" x14ac:dyDescent="0.2">
      <c r="AB520" s="39" t="s">
        <v>87</v>
      </c>
      <c r="AC520" s="40">
        <f>_xll.qlInterestRateIndexFixingDate($Y$21,AD520)</f>
        <v>43012</v>
      </c>
      <c r="AD520" s="40">
        <f>_xll.qlCalendarAdvance(calendar,$AD519,AB520,,,trigger)</f>
        <v>43014</v>
      </c>
      <c r="AE520" s="40">
        <f>_xll.qlInterestRateIndexMaturity($Y$21,AD520,)</f>
        <v>43196</v>
      </c>
      <c r="AF520" s="43" t="e">
        <f>_xll.qlTenorBasisValue(TenorBasis6M,AD520,_xll.ohTrigger(trigger,$Y$36))</f>
        <v>#NUM!</v>
      </c>
      <c r="AG520" s="90" t="e">
        <f>_xll.qlTenorBasisForwardRate(TenorBasis6M,AD520,_xll.ohTrigger(trigger,$Y$36))</f>
        <v>#NUM!</v>
      </c>
      <c r="AH520" s="90" t="e">
        <f>_xll.qlIndexFixing(TenorBasisIndex6M,$AC520,TRUE,_xll.ohTrigger(trigger,$Y$36))</f>
        <v>#NUM!</v>
      </c>
      <c r="AI520" s="43">
        <f>_xll.qlIndexFixing($Y$6,$AC520,TRUE,trigger)</f>
        <v>-6.5314031729416203E-2</v>
      </c>
      <c r="AJ520" s="45" t="e">
        <f t="shared" si="18"/>
        <v>#NUM!</v>
      </c>
    </row>
    <row r="521" spans="28:36" x14ac:dyDescent="0.2">
      <c r="AB521" s="122" t="s">
        <v>88</v>
      </c>
      <c r="AC521" s="40">
        <f>_xll.qlInterestRateIndexFixingDate($Y$21,AD521)</f>
        <v>43019</v>
      </c>
      <c r="AD521" s="40">
        <f>_xll.qlCalendarAdvance(calendar,$AD520,AB521,,,trigger)</f>
        <v>43021</v>
      </c>
      <c r="AE521" s="40">
        <f>_xll.qlInterestRateIndexMaturity($Y$21,AD521,)</f>
        <v>43203</v>
      </c>
      <c r="AF521" s="43" t="e">
        <f>_xll.qlTenorBasisValue(TenorBasis6M,AD521,_xll.ohTrigger(trigger,$Y$36))</f>
        <v>#NUM!</v>
      </c>
      <c r="AG521" s="90" t="e">
        <f>_xll.qlTenorBasisForwardRate(TenorBasis6M,AD521,_xll.ohTrigger(trigger,$Y$36))</f>
        <v>#NUM!</v>
      </c>
      <c r="AH521" s="90" t="e">
        <f>_xll.qlIndexFixing(TenorBasisIndex6M,$AC521,TRUE,_xll.ohTrigger(trigger,$Y$36))</f>
        <v>#NUM!</v>
      </c>
      <c r="AI521" s="43">
        <f>_xll.qlIndexFixing($Y$6,$AC521,TRUE,trigger)</f>
        <v>-6.9766383162727041E-2</v>
      </c>
      <c r="AJ521" s="45" t="e">
        <f t="shared" si="18"/>
        <v>#NUM!</v>
      </c>
    </row>
    <row r="522" spans="28:36" x14ac:dyDescent="0.2">
      <c r="AB522" s="122" t="s">
        <v>88</v>
      </c>
      <c r="AC522" s="40">
        <f>_xll.qlInterestRateIndexFixingDate($Y$21,AD522)</f>
        <v>43026</v>
      </c>
      <c r="AD522" s="40">
        <f>_xll.qlCalendarAdvance(calendar,$AD521,AB522,,,trigger)</f>
        <v>43028</v>
      </c>
      <c r="AE522" s="40">
        <f>_xll.qlInterestRateIndexMaturity($Y$21,AD522,)</f>
        <v>43210</v>
      </c>
      <c r="AF522" s="43" t="e">
        <f>_xll.qlTenorBasisValue(TenorBasis6M,AD522,_xll.ohTrigger(trigger,$Y$36))</f>
        <v>#NUM!</v>
      </c>
      <c r="AG522" s="90" t="e">
        <f>_xll.qlTenorBasisForwardRate(TenorBasis6M,AD522,_xll.ohTrigger(trigger,$Y$36))</f>
        <v>#NUM!</v>
      </c>
      <c r="AH522" s="90" t="e">
        <f>_xll.qlIndexFixing(TenorBasisIndex6M,$AC522,TRUE,_xll.ohTrigger(trigger,$Y$36))</f>
        <v>#NUM!</v>
      </c>
      <c r="AI522" s="43">
        <f>_xll.qlIndexFixing($Y$6,$AC522,TRUE,trigger)</f>
        <v>-7.4319232226415122E-2</v>
      </c>
      <c r="AJ522" s="45" t="e">
        <f t="shared" si="18"/>
        <v>#NUM!</v>
      </c>
    </row>
    <row r="523" spans="28:36" x14ac:dyDescent="0.2">
      <c r="AB523" s="122" t="s">
        <v>88</v>
      </c>
      <c r="AC523" s="40">
        <f>_xll.qlInterestRateIndexFixingDate($Y$21,AD523)</f>
        <v>43033</v>
      </c>
      <c r="AD523" s="40">
        <f>_xll.qlCalendarAdvance(calendar,$AD522,AB523,,,trigger)</f>
        <v>43035</v>
      </c>
      <c r="AE523" s="40">
        <f>_xll.qlInterestRateIndexMaturity($Y$21,AD523,)</f>
        <v>43217</v>
      </c>
      <c r="AF523" s="43" t="e">
        <f>_xll.qlTenorBasisValue(TenorBasis6M,AD523,_xll.ohTrigger(trigger,$Y$36))</f>
        <v>#NUM!</v>
      </c>
      <c r="AG523" s="90" t="e">
        <f>_xll.qlTenorBasisForwardRate(TenorBasis6M,AD523,_xll.ohTrigger(trigger,$Y$36))</f>
        <v>#NUM!</v>
      </c>
      <c r="AH523" s="90" t="e">
        <f>_xll.qlIndexFixing(TenorBasisIndex6M,$AC523,TRUE,_xll.ohTrigger(trigger,$Y$36))</f>
        <v>#NUM!</v>
      </c>
      <c r="AI523" s="43">
        <f>_xll.qlIndexFixing($Y$6,$AC523,TRUE,trigger)</f>
        <v>-7.8968228097894444E-2</v>
      </c>
      <c r="AJ523" s="45" t="e">
        <f t="shared" si="18"/>
        <v>#NUM!</v>
      </c>
    </row>
    <row r="524" spans="28:36" x14ac:dyDescent="0.2">
      <c r="AB524" s="122" t="s">
        <v>88</v>
      </c>
      <c r="AC524" s="40">
        <f>_xll.qlInterestRateIndexFixingDate($Y$21,AD524)</f>
        <v>43040</v>
      </c>
      <c r="AD524" s="40">
        <f>_xll.qlCalendarAdvance(calendar,$AD523,AB524,,,trigger)</f>
        <v>43042</v>
      </c>
      <c r="AE524" s="40">
        <f>_xll.qlInterestRateIndexMaturity($Y$21,AD524,)</f>
        <v>43223</v>
      </c>
      <c r="AF524" s="43" t="e">
        <f>_xll.qlTenorBasisValue(TenorBasis6M,AD524,_xll.ohTrigger(trigger,$Y$36))</f>
        <v>#NUM!</v>
      </c>
      <c r="AG524" s="90" t="e">
        <f>_xll.qlTenorBasisForwardRate(TenorBasis6M,AD524,_xll.ohTrigger(trigger,$Y$36))</f>
        <v>#NUM!</v>
      </c>
      <c r="AH524" s="90" t="e">
        <f>_xll.qlIndexFixing(TenorBasisIndex6M,$AC524,TRUE,_xll.ohTrigger(trigger,$Y$36))</f>
        <v>#NUM!</v>
      </c>
      <c r="AI524" s="43">
        <f>_xll.qlIndexFixing($Y$6,$AC524,TRUE,trigger)</f>
        <v>-8.3709019954578912E-2</v>
      </c>
      <c r="AJ524" s="45" t="e">
        <f t="shared" si="18"/>
        <v>#NUM!</v>
      </c>
    </row>
    <row r="525" spans="28:36" x14ac:dyDescent="0.2">
      <c r="AB525" s="122" t="s">
        <v>88</v>
      </c>
      <c r="AC525" s="40">
        <f>_xll.qlInterestRateIndexFixingDate($Y$21,AD525)</f>
        <v>43047</v>
      </c>
      <c r="AD525" s="40">
        <f>_xll.qlCalendarAdvance(calendar,$AD524,AB525,,,trigger)</f>
        <v>43049</v>
      </c>
      <c r="AE525" s="40">
        <f>_xll.qlInterestRateIndexMaturity($Y$21,AD525,)</f>
        <v>43230</v>
      </c>
      <c r="AF525" s="43" t="e">
        <f>_xll.qlTenorBasisValue(TenorBasis6M,AD525,_xll.ohTrigger(trigger,$Y$36))</f>
        <v>#NUM!</v>
      </c>
      <c r="AG525" s="90" t="e">
        <f>_xll.qlTenorBasisForwardRate(TenorBasis6M,AD525,_xll.ohTrigger(trigger,$Y$36))</f>
        <v>#NUM!</v>
      </c>
      <c r="AH525" s="90" t="e">
        <f>_xll.qlIndexFixing(TenorBasisIndex6M,$AC525,TRUE,_xll.ohTrigger(trigger,$Y$36))</f>
        <v>#NUM!</v>
      </c>
      <c r="AI525" s="43">
        <f>_xll.qlIndexFixing($Y$6,$AC525,TRUE,trigger)</f>
        <v>-8.8537256973882469E-2</v>
      </c>
      <c r="AJ525" s="45" t="e">
        <f t="shared" si="18"/>
        <v>#NUM!</v>
      </c>
    </row>
    <row r="526" spans="28:36" x14ac:dyDescent="0.2">
      <c r="AB526" s="122" t="s">
        <v>88</v>
      </c>
      <c r="AC526" s="40">
        <f>_xll.qlInterestRateIndexFixingDate($Y$21,AD526)</f>
        <v>43054</v>
      </c>
      <c r="AD526" s="40">
        <f>_xll.qlCalendarAdvance(calendar,$AD525,AB526,,,trigger)</f>
        <v>43056</v>
      </c>
      <c r="AE526" s="40">
        <f>_xll.qlInterestRateIndexMaturity($Y$21,AD526,)</f>
        <v>43237</v>
      </c>
      <c r="AF526" s="43" t="e">
        <f>_xll.qlTenorBasisValue(TenorBasis6M,AD526,_xll.ohTrigger(trigger,$Y$36))</f>
        <v>#NUM!</v>
      </c>
      <c r="AG526" s="90" t="e">
        <f>_xll.qlTenorBasisForwardRate(TenorBasis6M,AD526,_xll.ohTrigger(trigger,$Y$36))</f>
        <v>#NUM!</v>
      </c>
      <c r="AH526" s="90" t="e">
        <f>_xll.qlIndexFixing(TenorBasisIndex6M,$AC526,TRUE,_xll.ohTrigger(trigger,$Y$36))</f>
        <v>#NUM!</v>
      </c>
      <c r="AI526" s="43">
        <f>_xll.qlIndexFixing($Y$6,$AC526,TRUE,trigger)</f>
        <v>-9.3448588333219007E-2</v>
      </c>
      <c r="AJ526" s="45" t="e">
        <f t="shared" si="18"/>
        <v>#NUM!</v>
      </c>
    </row>
    <row r="527" spans="28:36" x14ac:dyDescent="0.2">
      <c r="AB527" s="122" t="s">
        <v>88</v>
      </c>
      <c r="AC527" s="40">
        <f>_xll.qlInterestRateIndexFixingDate($Y$21,AD527)</f>
        <v>43061</v>
      </c>
      <c r="AD527" s="40">
        <f>_xll.qlCalendarAdvance(calendar,$AD526,AB527,,,trigger)</f>
        <v>43063</v>
      </c>
      <c r="AE527" s="40">
        <f>_xll.qlInterestRateIndexMaturity($Y$21,AD527,)</f>
        <v>43244</v>
      </c>
      <c r="AF527" s="43" t="e">
        <f>_xll.qlTenorBasisValue(TenorBasis6M,AD527,_xll.ohTrigger(trigger,$Y$36))</f>
        <v>#NUM!</v>
      </c>
      <c r="AG527" s="90" t="e">
        <f>_xll.qlTenorBasisForwardRate(TenorBasis6M,AD527,_xll.ohTrigger(trigger,$Y$36))</f>
        <v>#NUM!</v>
      </c>
      <c r="AH527" s="90" t="e">
        <f>_xll.qlIndexFixing(TenorBasisIndex6M,$AC527,TRUE,_xll.ohTrigger(trigger,$Y$36))</f>
        <v>#NUM!</v>
      </c>
      <c r="AI527" s="43">
        <f>_xll.qlIndexFixing($Y$6,$AC527,TRUE,trigger)</f>
        <v>-9.8438663210002469E-2</v>
      </c>
      <c r="AJ527" s="45" t="e">
        <f t="shared" si="18"/>
        <v>#NUM!</v>
      </c>
    </row>
    <row r="528" spans="28:36" x14ac:dyDescent="0.2">
      <c r="AB528" s="122" t="s">
        <v>88</v>
      </c>
      <c r="AC528" s="40">
        <f>_xll.qlInterestRateIndexFixingDate($Y$21,AD528)</f>
        <v>43068</v>
      </c>
      <c r="AD528" s="40">
        <f>_xll.qlCalendarAdvance(calendar,$AD527,AB528,,,trigger)</f>
        <v>43070</v>
      </c>
      <c r="AE528" s="40">
        <f>_xll.qlInterestRateIndexMaturity($Y$21,AD528,)</f>
        <v>43252</v>
      </c>
      <c r="AF528" s="43" t="e">
        <f>_xll.qlTenorBasisValue(TenorBasis6M,AD528,_xll.ohTrigger(trigger,$Y$36))</f>
        <v>#NUM!</v>
      </c>
      <c r="AG528" s="90" t="e">
        <f>_xll.qlTenorBasisForwardRate(TenorBasis6M,AD528,_xll.ohTrigger(trigger,$Y$36))</f>
        <v>#NUM!</v>
      </c>
      <c r="AH528" s="90" t="e">
        <f>_xll.qlIndexFixing(TenorBasisIndex6M,$AC528,TRUE,_xll.ohTrigger(trigger,$Y$36))</f>
        <v>#NUM!</v>
      </c>
      <c r="AI528" s="43">
        <f>_xll.qlIndexFixing($Y$6,$AC528,TRUE,trigger)</f>
        <v>-0.10350313078164688</v>
      </c>
      <c r="AJ528" s="45" t="e">
        <f t="shared" si="18"/>
        <v>#NUM!</v>
      </c>
    </row>
    <row r="529" spans="28:36" x14ac:dyDescent="0.2">
      <c r="AB529" s="122" t="s">
        <v>88</v>
      </c>
      <c r="AC529" s="40">
        <f>_xll.qlInterestRateIndexFixingDate($Y$21,AD529)</f>
        <v>43075</v>
      </c>
      <c r="AD529" s="40">
        <f>_xll.qlCalendarAdvance(calendar,$AD528,AB529,,,trigger)</f>
        <v>43077</v>
      </c>
      <c r="AE529" s="40">
        <f>_xll.qlInterestRateIndexMaturity($Y$21,AD529,)</f>
        <v>43259</v>
      </c>
      <c r="AF529" s="43" t="e">
        <f>_xll.qlTenorBasisValue(TenorBasis6M,AD529,_xll.ohTrigger(trigger,$Y$36))</f>
        <v>#NUM!</v>
      </c>
      <c r="AG529" s="90" t="e">
        <f>_xll.qlTenorBasisForwardRate(TenorBasis6M,AD529,_xll.ohTrigger(trigger,$Y$36))</f>
        <v>#NUM!</v>
      </c>
      <c r="AH529" s="90" t="e">
        <f>_xll.qlIndexFixing(TenorBasisIndex6M,$AC529,TRUE,_xll.ohTrigger(trigger,$Y$36))</f>
        <v>#NUM!</v>
      </c>
      <c r="AI529" s="43">
        <f>_xll.qlIndexFixing($Y$6,$AC529,TRUE,trigger)</f>
        <v>-0.10863764022556593</v>
      </c>
      <c r="AJ529" s="45" t="e">
        <f t="shared" si="18"/>
        <v>#NUM!</v>
      </c>
    </row>
    <row r="530" spans="28:36" x14ac:dyDescent="0.2">
      <c r="AB530" s="122" t="s">
        <v>88</v>
      </c>
      <c r="AC530" s="40">
        <f>_xll.qlInterestRateIndexFixingDate($Y$21,AD530)</f>
        <v>43082</v>
      </c>
      <c r="AD530" s="40">
        <f>_xll.qlCalendarAdvance(calendar,$AD529,AB530,,,trigger)</f>
        <v>43084</v>
      </c>
      <c r="AE530" s="40">
        <f>_xll.qlInterestRateIndexMaturity($Y$21,AD530,)</f>
        <v>43266</v>
      </c>
      <c r="AF530" s="43" t="e">
        <f>_xll.qlTenorBasisValue(TenorBasis6M,AD530,_xll.ohTrigger(trigger,$Y$36))</f>
        <v>#NUM!</v>
      </c>
      <c r="AG530" s="90" t="e">
        <f>_xll.qlTenorBasisForwardRate(TenorBasis6M,AD530,_xll.ohTrigger(trigger,$Y$36))</f>
        <v>#NUM!</v>
      </c>
      <c r="AH530" s="90" t="e">
        <f>_xll.qlIndexFixing(TenorBasisIndex6M,$AC530,TRUE,_xll.ohTrigger(trigger,$Y$36))</f>
        <v>#NUM!</v>
      </c>
      <c r="AI530" s="43">
        <f>_xll.qlIndexFixing($Y$6,$AC530,TRUE,trigger)</f>
        <v>-0.11383784071917366</v>
      </c>
      <c r="AJ530" s="45" t="e">
        <f t="shared" si="18"/>
        <v>#NUM!</v>
      </c>
    </row>
    <row r="531" spans="28:36" x14ac:dyDescent="0.2">
      <c r="AB531" s="122" t="s">
        <v>88</v>
      </c>
      <c r="AC531" s="40">
        <f>_xll.qlInterestRateIndexFixingDate($Y$21,AD531)</f>
        <v>43089</v>
      </c>
      <c r="AD531" s="40">
        <f>_xll.qlCalendarAdvance(calendar,$AD530,AB531,,,trigger)</f>
        <v>43091</v>
      </c>
      <c r="AE531" s="40">
        <f>_xll.qlInterestRateIndexMaturity($Y$21,AD531,)</f>
        <v>43273</v>
      </c>
      <c r="AF531" s="43" t="e">
        <f>_xll.qlTenorBasisValue(TenorBasis6M,AD531,_xll.ohTrigger(trigger,$Y$36))</f>
        <v>#NUM!</v>
      </c>
      <c r="AG531" s="90" t="e">
        <f>_xll.qlTenorBasisForwardRate(TenorBasis6M,AD531,_xll.ohTrigger(trigger,$Y$36))</f>
        <v>#NUM!</v>
      </c>
      <c r="AH531" s="90" t="e">
        <f>_xll.qlIndexFixing(TenorBasisIndex6M,$AC531,TRUE,_xll.ohTrigger(trigger,$Y$36))</f>
        <v>#NUM!</v>
      </c>
      <c r="AI531" s="43">
        <f>_xll.qlIndexFixing($Y$6,$AC531,TRUE,trigger)</f>
        <v>-0.11909938143988393</v>
      </c>
      <c r="AJ531" s="45" t="e">
        <f t="shared" si="18"/>
        <v>#NUM!</v>
      </c>
    </row>
    <row r="532" spans="28:36" x14ac:dyDescent="0.2">
      <c r="AB532" s="122" t="s">
        <v>88</v>
      </c>
      <c r="AC532" s="40">
        <f>_xll.qlInterestRateIndexFixingDate($Y$21,AD532)</f>
        <v>43096</v>
      </c>
      <c r="AD532" s="40">
        <f>_xll.qlCalendarAdvance(calendar,$AD531,AB532,,,trigger)</f>
        <v>43098</v>
      </c>
      <c r="AE532" s="40">
        <f>_xll.qlInterestRateIndexMaturity($Y$21,AD532,)</f>
        <v>43280</v>
      </c>
      <c r="AF532" s="43" t="e">
        <f>_xll.qlTenorBasisValue(TenorBasis6M,AD532,_xll.ohTrigger(trigger,$Y$36))</f>
        <v>#NUM!</v>
      </c>
      <c r="AG532" s="90" t="e">
        <f>_xll.qlTenorBasisForwardRate(TenorBasis6M,AD532,_xll.ohTrigger(trigger,$Y$36))</f>
        <v>#NUM!</v>
      </c>
      <c r="AH532" s="90" t="e">
        <f>_xll.qlIndexFixing(TenorBasisIndex6M,$AC532,TRUE,_xll.ohTrigger(trigger,$Y$36))</f>
        <v>#NUM!</v>
      </c>
      <c r="AI532" s="43">
        <f>_xll.qlIndexFixing($Y$6,$AC532,TRUE,trigger)</f>
        <v>-0.12441791156511073</v>
      </c>
      <c r="AJ532" s="45" t="e">
        <f t="shared" si="18"/>
        <v>#NUM!</v>
      </c>
    </row>
    <row r="533" spans="28:36" x14ac:dyDescent="0.2">
      <c r="AB533" s="122" t="s">
        <v>88</v>
      </c>
      <c r="AC533" s="40">
        <f>_xll.qlInterestRateIndexFixingDate($Y$21,AD533)</f>
        <v>43103</v>
      </c>
      <c r="AD533" s="40">
        <f>_xll.qlCalendarAdvance(calendar,$AD532,AB533,,,trigger)</f>
        <v>43105</v>
      </c>
      <c r="AE533" s="40">
        <f>_xll.qlInterestRateIndexMaturity($Y$21,AD533,)</f>
        <v>43286</v>
      </c>
      <c r="AF533" s="43" t="e">
        <f>_xll.qlTenorBasisValue(TenorBasis6M,AD533,_xll.ohTrigger(trigger,$Y$36))</f>
        <v>#NUM!</v>
      </c>
      <c r="AG533" s="90" t="e">
        <f>_xll.qlTenorBasisForwardRate(TenorBasis6M,AD533,_xll.ohTrigger(trigger,$Y$36))</f>
        <v>#NUM!</v>
      </c>
      <c r="AH533" s="90" t="e">
        <f>_xll.qlIndexFixing(TenorBasisIndex6M,$AC533,TRUE,_xll.ohTrigger(trigger,$Y$36))</f>
        <v>#NUM!</v>
      </c>
      <c r="AI533" s="43">
        <f>_xll.qlIndexFixing($Y$6,$AC533,TRUE,trigger)</f>
        <v>-0.12978908027226796</v>
      </c>
      <c r="AJ533" s="45" t="e">
        <f t="shared" si="18"/>
        <v>#NUM!</v>
      </c>
    </row>
    <row r="534" spans="28:36" x14ac:dyDescent="0.2">
      <c r="AB534" s="122" t="s">
        <v>88</v>
      </c>
      <c r="AC534" s="40">
        <f>_xll.qlInterestRateIndexFixingDate($Y$21,AD534)</f>
        <v>43110</v>
      </c>
      <c r="AD534" s="40">
        <f>_xll.qlCalendarAdvance(calendar,$AD533,AB534,,,trigger)</f>
        <v>43112</v>
      </c>
      <c r="AE534" s="40">
        <f>_xll.qlInterestRateIndexMaturity($Y$21,AD534,)</f>
        <v>43293</v>
      </c>
      <c r="AF534" s="43" t="e">
        <f>_xll.qlTenorBasisValue(TenorBasis6M,AD534,_xll.ohTrigger(trigger,$Y$36))</f>
        <v>#NUM!</v>
      </c>
      <c r="AG534" s="90" t="e">
        <f>_xll.qlTenorBasisForwardRate(TenorBasis6M,AD534,_xll.ohTrigger(trigger,$Y$36))</f>
        <v>#NUM!</v>
      </c>
      <c r="AH534" s="90" t="e">
        <f>_xll.qlIndexFixing(TenorBasisIndex6M,$AC534,TRUE,_xll.ohTrigger(trigger,$Y$36))</f>
        <v>#NUM!</v>
      </c>
      <c r="AI534" s="43">
        <f>_xll.qlIndexFixing($Y$6,$AC534,TRUE,trigger)</f>
        <v>-0.13520853673876965</v>
      </c>
      <c r="AJ534" s="45" t="e">
        <f t="shared" si="18"/>
        <v>#NUM!</v>
      </c>
    </row>
    <row r="535" spans="28:36" x14ac:dyDescent="0.2">
      <c r="AB535" s="122" t="s">
        <v>88</v>
      </c>
      <c r="AC535" s="40">
        <f>_xll.qlInterestRateIndexFixingDate($Y$21,AD535)</f>
        <v>43117</v>
      </c>
      <c r="AD535" s="40">
        <f>_xll.qlCalendarAdvance(calendar,$AD534,AB535,,,trigger)</f>
        <v>43119</v>
      </c>
      <c r="AE535" s="40">
        <f>_xll.qlInterestRateIndexMaturity($Y$21,AD535,)</f>
        <v>43300</v>
      </c>
      <c r="AF535" s="43" t="e">
        <f>_xll.qlTenorBasisValue(TenorBasis6M,AD535,_xll.ohTrigger(trigger,$Y$36))</f>
        <v>#NUM!</v>
      </c>
      <c r="AG535" s="90" t="e">
        <f>_xll.qlTenorBasisForwardRate(TenorBasis6M,AD535,_xll.ohTrigger(trigger,$Y$36))</f>
        <v>#NUM!</v>
      </c>
      <c r="AH535" s="90" t="e">
        <f>_xll.qlIndexFixing(TenorBasisIndex6M,$AC535,TRUE,_xll.ohTrigger(trigger,$Y$36))</f>
        <v>#NUM!</v>
      </c>
      <c r="AI535" s="43">
        <f>_xll.qlIndexFixing($Y$6,$AC535,TRUE,trigger)</f>
        <v>-0.14067193014202944</v>
      </c>
      <c r="AJ535" s="45" t="e">
        <f t="shared" si="18"/>
        <v>#NUM!</v>
      </c>
    </row>
    <row r="536" spans="28:36" x14ac:dyDescent="0.2">
      <c r="AB536" s="122" t="s">
        <v>88</v>
      </c>
      <c r="AC536" s="40">
        <f>_xll.qlInterestRateIndexFixingDate($Y$21,AD536)</f>
        <v>43124</v>
      </c>
      <c r="AD536" s="40">
        <f>_xll.qlCalendarAdvance(calendar,$AD535,AB536,,,trigger)</f>
        <v>43126</v>
      </c>
      <c r="AE536" s="40">
        <f>_xll.qlInterestRateIndexMaturity($Y$21,AD536,)</f>
        <v>43307</v>
      </c>
      <c r="AF536" s="43" t="e">
        <f>_xll.qlTenorBasisValue(TenorBasis6M,AD536,_xll.ohTrigger(trigger,$Y$36))</f>
        <v>#NUM!</v>
      </c>
      <c r="AG536" s="90" t="e">
        <f>_xll.qlTenorBasisForwardRate(TenorBasis6M,AD536,_xll.ohTrigger(trigger,$Y$36))</f>
        <v>#NUM!</v>
      </c>
      <c r="AH536" s="90" t="e">
        <f>_xll.qlIndexFixing(TenorBasisIndex6M,$AC536,TRUE,_xll.ohTrigger(trigger,$Y$36))</f>
        <v>#NUM!</v>
      </c>
      <c r="AI536" s="43">
        <f>_xll.qlIndexFixing($Y$6,$AC536,TRUE,trigger)</f>
        <v>-0.14617490965946142</v>
      </c>
      <c r="AJ536" s="45" t="e">
        <f t="shared" si="18"/>
        <v>#NUM!</v>
      </c>
    </row>
    <row r="537" spans="28:36" x14ac:dyDescent="0.2">
      <c r="AB537" s="122" t="s">
        <v>88</v>
      </c>
      <c r="AC537" s="40">
        <f>_xll.qlInterestRateIndexFixingDate($Y$21,AD537)</f>
        <v>43131</v>
      </c>
      <c r="AD537" s="40">
        <f>_xll.qlCalendarAdvance(calendar,$AD536,AB537,,,trigger)</f>
        <v>43133</v>
      </c>
      <c r="AE537" s="40">
        <f>_xll.qlInterestRateIndexMaturity($Y$21,AD537,)</f>
        <v>43314</v>
      </c>
      <c r="AF537" s="43" t="e">
        <f>_xll.qlTenorBasisValue(TenorBasis6M,AD537,_xll.ohTrigger(trigger,$Y$36))</f>
        <v>#NUM!</v>
      </c>
      <c r="AG537" s="90" t="e">
        <f>_xll.qlTenorBasisForwardRate(TenorBasis6M,AD537,_xll.ohTrigger(trigger,$Y$36))</f>
        <v>#NUM!</v>
      </c>
      <c r="AH537" s="90" t="e">
        <f>_xll.qlIndexFixing(TenorBasisIndex6M,$AC537,TRUE,_xll.ohTrigger(trigger,$Y$36))</f>
        <v>#NUM!</v>
      </c>
      <c r="AI537" s="43">
        <f>_xll.qlIndexFixing($Y$6,$AC537,TRUE,trigger)</f>
        <v>-0.15171312446847951</v>
      </c>
      <c r="AJ537" s="45" t="e">
        <f t="shared" si="18"/>
        <v>#NUM!</v>
      </c>
    </row>
    <row r="538" spans="28:36" x14ac:dyDescent="0.2">
      <c r="AB538" s="122" t="s">
        <v>88</v>
      </c>
      <c r="AC538" s="40">
        <f>_xll.qlInterestRateIndexFixingDate($Y$21,AD538)</f>
        <v>43138</v>
      </c>
      <c r="AD538" s="40">
        <f>_xll.qlCalendarAdvance(calendar,$AD537,AB538,,,trigger)</f>
        <v>43140</v>
      </c>
      <c r="AE538" s="40">
        <f>_xll.qlInterestRateIndexMaturity($Y$21,AD538,)</f>
        <v>43321</v>
      </c>
      <c r="AF538" s="43" t="e">
        <f>_xll.qlTenorBasisValue(TenorBasis6M,AD538,_xll.ohTrigger(trigger,$Y$36))</f>
        <v>#NUM!</v>
      </c>
      <c r="AG538" s="90" t="e">
        <f>_xll.qlTenorBasisForwardRate(TenorBasis6M,AD538,_xll.ohTrigger(trigger,$Y$36))</f>
        <v>#NUM!</v>
      </c>
      <c r="AH538" s="90" t="e">
        <f>_xll.qlIndexFixing(TenorBasisIndex6M,$AC538,TRUE,_xll.ohTrigger(trigger,$Y$36))</f>
        <v>#NUM!</v>
      </c>
      <c r="AI538" s="43">
        <f>_xll.qlIndexFixing($Y$6,$AC538,TRUE,trigger)</f>
        <v>-0.15728222374649758</v>
      </c>
      <c r="AJ538" s="45" t="e">
        <f t="shared" si="18"/>
        <v>#NUM!</v>
      </c>
    </row>
    <row r="539" spans="28:36" x14ac:dyDescent="0.2">
      <c r="AB539" s="122" t="s">
        <v>88</v>
      </c>
      <c r="AC539" s="40">
        <f>_xll.qlInterestRateIndexFixingDate($Y$21,AD539)</f>
        <v>43145</v>
      </c>
      <c r="AD539" s="40">
        <f>_xll.qlCalendarAdvance(calendar,$AD538,AB539,,,trigger)</f>
        <v>43147</v>
      </c>
      <c r="AE539" s="40">
        <f>_xll.qlInterestRateIndexMaturity($Y$21,AD539,)</f>
        <v>43328</v>
      </c>
      <c r="AF539" s="43" t="e">
        <f>_xll.qlTenorBasisValue(TenorBasis6M,AD539,_xll.ohTrigger(trigger,$Y$36))</f>
        <v>#NUM!</v>
      </c>
      <c r="AG539" s="90" t="e">
        <f>_xll.qlTenorBasisForwardRate(TenorBasis6M,AD539,_xll.ohTrigger(trigger,$Y$36))</f>
        <v>#NUM!</v>
      </c>
      <c r="AH539" s="90" t="e">
        <f>_xll.qlIndexFixing(TenorBasisIndex6M,$AC539,TRUE,_xll.ohTrigger(trigger,$Y$36))</f>
        <v>#NUM!</v>
      </c>
      <c r="AI539" s="43">
        <f>_xll.qlIndexFixing($Y$6,$AC539,TRUE,trigger)</f>
        <v>-0.16287785667092963</v>
      </c>
      <c r="AJ539" s="45" t="e">
        <f t="shared" si="18"/>
        <v>#NUM!</v>
      </c>
    </row>
    <row r="540" spans="28:36" x14ac:dyDescent="0.2">
      <c r="AB540" s="122" t="s">
        <v>88</v>
      </c>
      <c r="AC540" s="40">
        <f>_xll.qlInterestRateIndexFixingDate($Y$21,AD540)</f>
        <v>43152</v>
      </c>
      <c r="AD540" s="40">
        <f>_xll.qlCalendarAdvance(calendar,$AD539,AB540,,,trigger)</f>
        <v>43154</v>
      </c>
      <c r="AE540" s="40">
        <f>_xll.qlInterestRateIndexMaturity($Y$21,AD540,)</f>
        <v>43335</v>
      </c>
      <c r="AF540" s="43" t="e">
        <f>_xll.qlTenorBasisValue(TenorBasis6M,AD540,_xll.ohTrigger(trigger,$Y$36))</f>
        <v>#NUM!</v>
      </c>
      <c r="AG540" s="90" t="e">
        <f>_xll.qlTenorBasisForwardRate(TenorBasis6M,AD540,_xll.ohTrigger(trigger,$Y$36))</f>
        <v>#NUM!</v>
      </c>
      <c r="AH540" s="90" t="e">
        <f>_xll.qlIndexFixing(TenorBasisIndex6M,$AC540,TRUE,_xll.ohTrigger(trigger,$Y$36))</f>
        <v>#NUM!</v>
      </c>
      <c r="AI540" s="43">
        <f>_xll.qlIndexFixing($Y$6,$AC540,TRUE,trigger)</f>
        <v>-0.16849567241918947</v>
      </c>
      <c r="AJ540" s="45" t="e">
        <f t="shared" si="18"/>
        <v>#NUM!</v>
      </c>
    </row>
    <row r="541" spans="28:36" x14ac:dyDescent="0.2">
      <c r="AB541" s="122" t="s">
        <v>88</v>
      </c>
      <c r="AC541" s="40">
        <f>_xll.qlInterestRateIndexFixingDate($Y$21,AD541)</f>
        <v>43159</v>
      </c>
      <c r="AD541" s="40">
        <f>_xll.qlCalendarAdvance(calendar,$AD540,AB541,,,trigger)</f>
        <v>43161</v>
      </c>
      <c r="AE541" s="40">
        <f>_xll.qlInterestRateIndexMaturity($Y$21,AD541,)</f>
        <v>43346</v>
      </c>
      <c r="AF541" s="43" t="e">
        <f>_xll.qlTenorBasisValue(TenorBasis6M,AD541,_xll.ohTrigger(trigger,$Y$36))</f>
        <v>#NUM!</v>
      </c>
      <c r="AG541" s="90" t="e">
        <f>_xll.qlTenorBasisForwardRate(TenorBasis6M,AD541,_xll.ohTrigger(trigger,$Y$36))</f>
        <v>#NUM!</v>
      </c>
      <c r="AH541" s="90" t="e">
        <f>_xll.qlIndexFixing(TenorBasisIndex6M,$AC541,TRUE,_xll.ohTrigger(trigger,$Y$36))</f>
        <v>#NUM!</v>
      </c>
      <c r="AI541" s="43">
        <f>_xll.qlIndexFixing($Y$6,$AC541,TRUE,trigger)</f>
        <v>-0.17413132016869121</v>
      </c>
      <c r="AJ541" s="45" t="e">
        <f t="shared" si="18"/>
        <v>#NUM!</v>
      </c>
    </row>
    <row r="542" spans="28:36" x14ac:dyDescent="0.2">
      <c r="AB542" s="122" t="s">
        <v>88</v>
      </c>
      <c r="AC542" s="40">
        <f>_xll.qlInterestRateIndexFixingDate($Y$21,AD542)</f>
        <v>43166</v>
      </c>
      <c r="AD542" s="40">
        <f>_xll.qlCalendarAdvance(calendar,$AD541,AB542,,,trigger)</f>
        <v>43168</v>
      </c>
      <c r="AE542" s="40">
        <f>_xll.qlInterestRateIndexMaturity($Y$21,AD542,)</f>
        <v>43353</v>
      </c>
      <c r="AF542" s="43" t="e">
        <f>_xll.qlTenorBasisValue(TenorBasis6M,AD542,_xll.ohTrigger(trigger,$Y$36))</f>
        <v>#NUM!</v>
      </c>
      <c r="AG542" s="90" t="e">
        <f>_xll.qlTenorBasisForwardRate(TenorBasis6M,AD542,_xll.ohTrigger(trigger,$Y$36))</f>
        <v>#NUM!</v>
      </c>
      <c r="AH542" s="90" t="e">
        <f>_xll.qlIndexFixing(TenorBasisIndex6M,$AC542,TRUE,_xll.ohTrigger(trigger,$Y$36))</f>
        <v>#NUM!</v>
      </c>
      <c r="AI542" s="43">
        <f>_xll.qlIndexFixing($Y$6,$AC542,TRUE,trigger)</f>
        <v>-0.17978044909684848</v>
      </c>
      <c r="AJ542" s="45" t="e">
        <f t="shared" si="18"/>
        <v>#NUM!</v>
      </c>
    </row>
    <row r="543" spans="28:36" x14ac:dyDescent="0.2">
      <c r="AB543" s="122" t="s">
        <v>88</v>
      </c>
      <c r="AC543" s="40">
        <f>_xll.qlInterestRateIndexFixingDate($Y$21,AD543)</f>
        <v>43173</v>
      </c>
      <c r="AD543" s="40">
        <f>_xll.qlCalendarAdvance(calendar,$AD542,AB543,,,trigger)</f>
        <v>43175</v>
      </c>
      <c r="AE543" s="40">
        <f>_xll.qlInterestRateIndexMaturity($Y$21,AD543,)</f>
        <v>43360</v>
      </c>
      <c r="AF543" s="43" t="e">
        <f>_xll.qlTenorBasisValue(TenorBasis6M,AD543,_xll.ohTrigger(trigger,$Y$36))</f>
        <v>#NUM!</v>
      </c>
      <c r="AG543" s="90" t="e">
        <f>_xll.qlTenorBasisForwardRate(TenorBasis6M,AD543,_xll.ohTrigger(trigger,$Y$36))</f>
        <v>#NUM!</v>
      </c>
      <c r="AH543" s="90" t="e">
        <f>_xll.qlIndexFixing(TenorBasisIndex6M,$AC543,TRUE,_xll.ohTrigger(trigger,$Y$36))</f>
        <v>#NUM!</v>
      </c>
      <c r="AI543" s="43">
        <f>_xll.qlIndexFixing($Y$6,$AC543,TRUE,trigger)</f>
        <v>-0.1854387083810754</v>
      </c>
      <c r="AJ543" s="45" t="e">
        <f t="shared" si="18"/>
        <v>#NUM!</v>
      </c>
    </row>
    <row r="544" spans="28:36" x14ac:dyDescent="0.2">
      <c r="AB544" s="122" t="s">
        <v>88</v>
      </c>
      <c r="AC544" s="40">
        <f>_xll.qlInterestRateIndexFixingDate($Y$21,AD544)</f>
        <v>43180</v>
      </c>
      <c r="AD544" s="40">
        <f>_xll.qlCalendarAdvance(calendar,$AD543,AB544,,,trigger)</f>
        <v>43182</v>
      </c>
      <c r="AE544" s="40">
        <f>_xll.qlInterestRateIndexMaturity($Y$21,AD544,)</f>
        <v>43367</v>
      </c>
      <c r="AF544" s="43" t="e">
        <f>_xll.qlTenorBasisValue(TenorBasis6M,AD544,_xll.ohTrigger(trigger,$Y$36))</f>
        <v>#NUM!</v>
      </c>
      <c r="AG544" s="90" t="e">
        <f>_xll.qlTenorBasisForwardRate(TenorBasis6M,AD544,_xll.ohTrigger(trigger,$Y$36))</f>
        <v>#NUM!</v>
      </c>
      <c r="AH544" s="90" t="e">
        <f>_xll.qlIndexFixing(TenorBasisIndex6M,$AC544,TRUE,_xll.ohTrigger(trigger,$Y$36))</f>
        <v>#NUM!</v>
      </c>
      <c r="AI544" s="43">
        <f>_xll.qlIndexFixing($Y$6,$AC544,TRUE,trigger)</f>
        <v>-0.19110174719878581</v>
      </c>
      <c r="AJ544" s="45" t="e">
        <f t="shared" si="18"/>
        <v>#NUM!</v>
      </c>
    </row>
    <row r="545" spans="28:36" x14ac:dyDescent="0.2">
      <c r="AB545" s="122" t="s">
        <v>88</v>
      </c>
      <c r="AC545" s="40">
        <f>_xll.qlInterestRateIndexFixingDate($Y$21,AD545)</f>
        <v>43187</v>
      </c>
      <c r="AD545" s="40">
        <f>_xll.qlCalendarAdvance(calendar,$AD544,AB545,,,trigger)</f>
        <v>43193</v>
      </c>
      <c r="AE545" s="40">
        <f>_xll.qlInterestRateIndexMaturity($Y$21,AD545,)</f>
        <v>43376</v>
      </c>
      <c r="AF545" s="43" t="e">
        <f>_xll.qlTenorBasisValue(TenorBasis6M,AD545,_xll.ohTrigger(trigger,$Y$36))</f>
        <v>#NUM!</v>
      </c>
      <c r="AG545" s="90" t="e">
        <f>_xll.qlTenorBasisForwardRate(TenorBasis6M,AD545,_xll.ohTrigger(trigger,$Y$36))</f>
        <v>#NUM!</v>
      </c>
      <c r="AH545" s="90" t="e">
        <f>_xll.qlIndexFixing(TenorBasisIndex6M,$AC545,TRUE,_xll.ohTrigger(trigger,$Y$36))</f>
        <v>#NUM!</v>
      </c>
      <c r="AI545" s="43">
        <f>_xll.qlIndexFixing($Y$6,$AC545,TRUE,trigger)</f>
        <v>-0.19999999999999998</v>
      </c>
      <c r="AJ545" s="45" t="e">
        <f t="shared" si="18"/>
        <v>#NUM!</v>
      </c>
    </row>
    <row r="546" spans="28:36" x14ac:dyDescent="0.2">
      <c r="AB546" s="122" t="s">
        <v>88</v>
      </c>
      <c r="AC546" s="40">
        <f>_xll.qlInterestRateIndexFixingDate($Y$21,AD546)</f>
        <v>43196</v>
      </c>
      <c r="AD546" s="40">
        <f>_xll.qlCalendarAdvance(calendar,$AD545,AB546,,,trigger)</f>
        <v>43200</v>
      </c>
      <c r="AE546" s="40">
        <f>_xll.qlInterestRateIndexMaturity($Y$21,AD546,)</f>
        <v>43383</v>
      </c>
      <c r="AF546" s="43" t="e">
        <f>_xll.qlTenorBasisValue(TenorBasis6M,AD546,_xll.ohTrigger(trigger,$Y$36))</f>
        <v>#NUM!</v>
      </c>
      <c r="AG546" s="90" t="e">
        <f>_xll.qlTenorBasisForwardRate(TenorBasis6M,AD546,_xll.ohTrigger(trigger,$Y$36))</f>
        <v>#NUM!</v>
      </c>
      <c r="AH546" s="90" t="e">
        <f>_xll.qlIndexFixing(TenorBasisIndex6M,$AC546,TRUE,_xll.ohTrigger(trigger,$Y$36))</f>
        <v>#NUM!</v>
      </c>
      <c r="AI546" s="43" t="e">
        <f>_xll.qlIndexFixing($Y$6,$AC546,TRUE,trigger)</f>
        <v>#NUM!</v>
      </c>
      <c r="AJ546" s="45" t="e">
        <f t="shared" si="18"/>
        <v>#NUM!</v>
      </c>
    </row>
    <row r="547" spans="28:36" x14ac:dyDescent="0.2">
      <c r="AB547" s="122" t="s">
        <v>88</v>
      </c>
      <c r="AC547" s="40">
        <f>_xll.qlInterestRateIndexFixingDate($Y$21,AD547)</f>
        <v>43203</v>
      </c>
      <c r="AD547" s="40">
        <f>_xll.qlCalendarAdvance(calendar,$AD546,AB547,,,trigger)</f>
        <v>43207</v>
      </c>
      <c r="AE547" s="40">
        <f>_xll.qlInterestRateIndexMaturity($Y$21,AD547,)</f>
        <v>43390</v>
      </c>
      <c r="AF547" s="43" t="e">
        <f>_xll.qlTenorBasisValue(TenorBasis6M,AD547,_xll.ohTrigger(trigger,$Y$36))</f>
        <v>#NUM!</v>
      </c>
      <c r="AG547" s="90" t="e">
        <f>_xll.qlTenorBasisForwardRate(TenorBasis6M,AD547,_xll.ohTrigger(trigger,$Y$36))</f>
        <v>#NUM!</v>
      </c>
      <c r="AH547" s="90" t="e">
        <f>_xll.qlIndexFixing(TenorBasisIndex6M,$AC547,TRUE,_xll.ohTrigger(trigger,$Y$36))</f>
        <v>#NUM!</v>
      </c>
      <c r="AI547" s="43" t="e">
        <f>_xll.qlIndexFixing($Y$6,$AC547,TRUE,trigger)</f>
        <v>#NUM!</v>
      </c>
      <c r="AJ547" s="45" t="e">
        <f t="shared" si="18"/>
        <v>#NUM!</v>
      </c>
    </row>
    <row r="548" spans="28:36" x14ac:dyDescent="0.2">
      <c r="AB548" s="122" t="s">
        <v>88</v>
      </c>
      <c r="AC548" s="40">
        <f>_xll.qlInterestRateIndexFixingDate($Y$21,AD548)</f>
        <v>43210</v>
      </c>
      <c r="AD548" s="40">
        <f>_xll.qlCalendarAdvance(calendar,$AD547,AB548,,,trigger)</f>
        <v>43214</v>
      </c>
      <c r="AE548" s="40">
        <f>_xll.qlInterestRateIndexMaturity($Y$21,AD548,)</f>
        <v>43397</v>
      </c>
      <c r="AF548" s="43" t="e">
        <f>_xll.qlTenorBasisValue(TenorBasis6M,AD548,_xll.ohTrigger(trigger,$Y$36))</f>
        <v>#NUM!</v>
      </c>
      <c r="AG548" s="90" t="e">
        <f>_xll.qlTenorBasisForwardRate(TenorBasis6M,AD548,_xll.ohTrigger(trigger,$Y$36))</f>
        <v>#NUM!</v>
      </c>
      <c r="AH548" s="90" t="e">
        <f>_xll.qlIndexFixing(TenorBasisIndex6M,$AC548,TRUE,_xll.ohTrigger(trigger,$Y$36))</f>
        <v>#NUM!</v>
      </c>
      <c r="AI548" s="43" t="e">
        <f>_xll.qlIndexFixing($Y$6,$AC548,TRUE,trigger)</f>
        <v>#NUM!</v>
      </c>
      <c r="AJ548" s="45" t="e">
        <f t="shared" si="18"/>
        <v>#NUM!</v>
      </c>
    </row>
    <row r="549" spans="28:36" x14ac:dyDescent="0.2">
      <c r="AB549" s="122" t="s">
        <v>88</v>
      </c>
      <c r="AC549" s="40">
        <f>_xll.qlInterestRateIndexFixingDate($Y$21,AD549)</f>
        <v>43217</v>
      </c>
      <c r="AD549" s="40">
        <f>_xll.qlCalendarAdvance(calendar,$AD548,AB549,,,trigger)</f>
        <v>43222</v>
      </c>
      <c r="AE549" s="40">
        <f>_xll.qlInterestRateIndexMaturity($Y$21,AD549,)</f>
        <v>43406</v>
      </c>
      <c r="AF549" s="43" t="e">
        <f>_xll.qlTenorBasisValue(TenorBasis6M,AD549,_xll.ohTrigger(trigger,$Y$36))</f>
        <v>#NUM!</v>
      </c>
      <c r="AG549" s="90" t="e">
        <f>_xll.qlTenorBasisForwardRate(TenorBasis6M,AD549,_xll.ohTrigger(trigger,$Y$36))</f>
        <v>#NUM!</v>
      </c>
      <c r="AH549" s="90" t="e">
        <f>_xll.qlIndexFixing(TenorBasisIndex6M,$AC549,TRUE,_xll.ohTrigger(trigger,$Y$36))</f>
        <v>#NUM!</v>
      </c>
      <c r="AI549" s="43" t="e">
        <f>_xll.qlIndexFixing($Y$6,$AC549,TRUE,trigger)</f>
        <v>#NUM!</v>
      </c>
      <c r="AJ549" s="45" t="e">
        <f t="shared" si="18"/>
        <v>#NUM!</v>
      </c>
    </row>
    <row r="550" spans="28:36" x14ac:dyDescent="0.2">
      <c r="AB550" s="122" t="s">
        <v>88</v>
      </c>
      <c r="AC550" s="40">
        <f>_xll.qlInterestRateIndexFixingDate($Y$21,AD550)</f>
        <v>43227</v>
      </c>
      <c r="AD550" s="40">
        <f>_xll.qlCalendarAdvance(calendar,$AD549,AB550,,,trigger)</f>
        <v>43229</v>
      </c>
      <c r="AE550" s="40">
        <f>_xll.qlInterestRateIndexMaturity($Y$21,AD550,)</f>
        <v>43413</v>
      </c>
      <c r="AF550" s="43" t="e">
        <f>_xll.qlTenorBasisValue(TenorBasis6M,AD550,_xll.ohTrigger(trigger,$Y$36))</f>
        <v>#NUM!</v>
      </c>
      <c r="AG550" s="90" t="e">
        <f>_xll.qlTenorBasisForwardRate(TenorBasis6M,AD550,_xll.ohTrigger(trigger,$Y$36))</f>
        <v>#NUM!</v>
      </c>
      <c r="AH550" s="90" t="e">
        <f>_xll.qlIndexFixing(TenorBasisIndex6M,$AC550,TRUE,_xll.ohTrigger(trigger,$Y$36))</f>
        <v>#NUM!</v>
      </c>
      <c r="AI550" s="43" t="e">
        <f>_xll.qlIndexFixing($Y$6,$AC550,TRUE,trigger)</f>
        <v>#NUM!</v>
      </c>
      <c r="AJ550" s="45" t="e">
        <f t="shared" si="18"/>
        <v>#NUM!</v>
      </c>
    </row>
    <row r="551" spans="28:36" x14ac:dyDescent="0.2">
      <c r="AB551" s="122" t="s">
        <v>88</v>
      </c>
      <c r="AC551" s="40">
        <f>_xll.qlInterestRateIndexFixingDate($Y$21,AD551)</f>
        <v>43234</v>
      </c>
      <c r="AD551" s="40">
        <f>_xll.qlCalendarAdvance(calendar,$AD550,AB551,,,trigger)</f>
        <v>43236</v>
      </c>
      <c r="AE551" s="40">
        <f>_xll.qlInterestRateIndexMaturity($Y$21,AD551,)</f>
        <v>43420</v>
      </c>
      <c r="AF551" s="43" t="e">
        <f>_xll.qlTenorBasisValue(TenorBasis6M,AD551,_xll.ohTrigger(trigger,$Y$36))</f>
        <v>#NUM!</v>
      </c>
      <c r="AG551" s="90" t="e">
        <f>_xll.qlTenorBasisForwardRate(TenorBasis6M,AD551,_xll.ohTrigger(trigger,$Y$36))</f>
        <v>#NUM!</v>
      </c>
      <c r="AH551" s="90" t="e">
        <f>_xll.qlIndexFixing(TenorBasisIndex6M,$AC551,TRUE,_xll.ohTrigger(trigger,$Y$36))</f>
        <v>#NUM!</v>
      </c>
      <c r="AI551" s="43" t="e">
        <f>_xll.qlIndexFixing($Y$6,$AC551,TRUE,trigger)</f>
        <v>#NUM!</v>
      </c>
      <c r="AJ551" s="45" t="e">
        <f t="shared" si="18"/>
        <v>#NUM!</v>
      </c>
    </row>
    <row r="552" spans="28:36" x14ac:dyDescent="0.2">
      <c r="AB552" s="122" t="s">
        <v>88</v>
      </c>
      <c r="AC552" s="40">
        <f>_xll.qlInterestRateIndexFixingDate($Y$21,AD552)</f>
        <v>43241</v>
      </c>
      <c r="AD552" s="40">
        <f>_xll.qlCalendarAdvance(calendar,$AD551,AB552,,,trigger)</f>
        <v>43243</v>
      </c>
      <c r="AE552" s="40">
        <f>_xll.qlInterestRateIndexMaturity($Y$21,AD552,)</f>
        <v>43427</v>
      </c>
      <c r="AF552" s="43" t="e">
        <f>_xll.qlTenorBasisValue(TenorBasis6M,AD552,_xll.ohTrigger(trigger,$Y$36))</f>
        <v>#NUM!</v>
      </c>
      <c r="AG552" s="90" t="e">
        <f>_xll.qlTenorBasisForwardRate(TenorBasis6M,AD552,_xll.ohTrigger(trigger,$Y$36))</f>
        <v>#NUM!</v>
      </c>
      <c r="AH552" s="90" t="e">
        <f>_xll.qlIndexFixing(TenorBasisIndex6M,$AC552,TRUE,_xll.ohTrigger(trigger,$Y$36))</f>
        <v>#NUM!</v>
      </c>
      <c r="AI552" s="43" t="e">
        <f>_xll.qlIndexFixing($Y$6,$AC552,TRUE,trigger)</f>
        <v>#NUM!</v>
      </c>
      <c r="AJ552" s="45" t="e">
        <f t="shared" si="18"/>
        <v>#NUM!</v>
      </c>
    </row>
    <row r="553" spans="28:36" x14ac:dyDescent="0.2">
      <c r="AB553" s="122" t="s">
        <v>88</v>
      </c>
      <c r="AC553" s="40">
        <f>_xll.qlInterestRateIndexFixingDate($Y$21,AD553)</f>
        <v>43248</v>
      </c>
      <c r="AD553" s="40">
        <f>_xll.qlCalendarAdvance(calendar,$AD552,AB553,,,trigger)</f>
        <v>43250</v>
      </c>
      <c r="AE553" s="40">
        <f>_xll.qlInterestRateIndexMaturity($Y$21,AD553,)</f>
        <v>43434</v>
      </c>
      <c r="AF553" s="43" t="e">
        <f>_xll.qlTenorBasisValue(TenorBasis6M,AD553,_xll.ohTrigger(trigger,$Y$36))</f>
        <v>#NUM!</v>
      </c>
      <c r="AG553" s="90" t="e">
        <f>_xll.qlTenorBasisForwardRate(TenorBasis6M,AD553,_xll.ohTrigger(trigger,$Y$36))</f>
        <v>#NUM!</v>
      </c>
      <c r="AH553" s="90" t="e">
        <f>_xll.qlIndexFixing(TenorBasisIndex6M,$AC553,TRUE,_xll.ohTrigger(trigger,$Y$36))</f>
        <v>#NUM!</v>
      </c>
      <c r="AI553" s="43" t="e">
        <f>_xll.qlIndexFixing($Y$6,$AC553,TRUE,trigger)</f>
        <v>#NUM!</v>
      </c>
      <c r="AJ553" s="45" t="e">
        <f t="shared" si="18"/>
        <v>#NUM!</v>
      </c>
    </row>
    <row r="554" spans="28:36" x14ac:dyDescent="0.2">
      <c r="AB554" s="122" t="s">
        <v>88</v>
      </c>
      <c r="AC554" s="40">
        <f>_xll.qlInterestRateIndexFixingDate($Y$21,AD554)</f>
        <v>43255</v>
      </c>
      <c r="AD554" s="40">
        <f>_xll.qlCalendarAdvance(calendar,$AD553,AB554,,,trigger)</f>
        <v>43257</v>
      </c>
      <c r="AE554" s="40">
        <f>_xll.qlInterestRateIndexMaturity($Y$21,AD554,)</f>
        <v>43440</v>
      </c>
      <c r="AF554" s="43" t="e">
        <f>_xll.qlTenorBasisValue(TenorBasis6M,AD554,_xll.ohTrigger(trigger,$Y$36))</f>
        <v>#NUM!</v>
      </c>
      <c r="AG554" s="90" t="e">
        <f>_xll.qlTenorBasisForwardRate(TenorBasis6M,AD554,_xll.ohTrigger(trigger,$Y$36))</f>
        <v>#NUM!</v>
      </c>
      <c r="AH554" s="90" t="e">
        <f>_xll.qlIndexFixing(TenorBasisIndex6M,$AC554,TRUE,_xll.ohTrigger(trigger,$Y$36))</f>
        <v>#NUM!</v>
      </c>
      <c r="AI554" s="43" t="e">
        <f>_xll.qlIndexFixing($Y$6,$AC554,TRUE,trigger)</f>
        <v>#NUM!</v>
      </c>
      <c r="AJ554" s="45" t="e">
        <f t="shared" si="18"/>
        <v>#NUM!</v>
      </c>
    </row>
    <row r="555" spans="28:36" x14ac:dyDescent="0.2">
      <c r="AB555" s="122" t="s">
        <v>88</v>
      </c>
      <c r="AC555" s="40">
        <f>_xll.qlInterestRateIndexFixingDate($Y$21,AD555)</f>
        <v>43262</v>
      </c>
      <c r="AD555" s="40">
        <f>_xll.qlCalendarAdvance(calendar,$AD554,AB555,,,trigger)</f>
        <v>43264</v>
      </c>
      <c r="AE555" s="40">
        <f>_xll.qlInterestRateIndexMaturity($Y$21,AD555,)</f>
        <v>43447</v>
      </c>
      <c r="AF555" s="43" t="e">
        <f>_xll.qlTenorBasisValue(TenorBasis6M,AD555,_xll.ohTrigger(trigger,$Y$36))</f>
        <v>#NUM!</v>
      </c>
      <c r="AG555" s="90" t="e">
        <f>_xll.qlTenorBasisForwardRate(TenorBasis6M,AD555,_xll.ohTrigger(trigger,$Y$36))</f>
        <v>#NUM!</v>
      </c>
      <c r="AH555" s="90" t="e">
        <f>_xll.qlIndexFixing(TenorBasisIndex6M,$AC555,TRUE,_xll.ohTrigger(trigger,$Y$36))</f>
        <v>#NUM!</v>
      </c>
      <c r="AI555" s="43" t="e">
        <f>_xll.qlIndexFixing($Y$6,$AC555,TRUE,trigger)</f>
        <v>#NUM!</v>
      </c>
      <c r="AJ555" s="45" t="e">
        <f t="shared" si="18"/>
        <v>#NUM!</v>
      </c>
    </row>
    <row r="556" spans="28:36" x14ac:dyDescent="0.2">
      <c r="AB556" s="122" t="s">
        <v>88</v>
      </c>
      <c r="AC556" s="40">
        <f>_xll.qlInterestRateIndexFixingDate($Y$21,AD556)</f>
        <v>43269</v>
      </c>
      <c r="AD556" s="40">
        <f>_xll.qlCalendarAdvance(calendar,$AD555,AB556,,,trigger)</f>
        <v>43271</v>
      </c>
      <c r="AE556" s="40">
        <f>_xll.qlInterestRateIndexMaturity($Y$21,AD556,)</f>
        <v>43454</v>
      </c>
      <c r="AF556" s="43" t="e">
        <f>_xll.qlTenorBasisValue(TenorBasis6M,AD556,_xll.ohTrigger(trigger,$Y$36))</f>
        <v>#NUM!</v>
      </c>
      <c r="AG556" s="90" t="e">
        <f>_xll.qlTenorBasisForwardRate(TenorBasis6M,AD556,_xll.ohTrigger(trigger,$Y$36))</f>
        <v>#NUM!</v>
      </c>
      <c r="AH556" s="90" t="e">
        <f>_xll.qlIndexFixing(TenorBasisIndex6M,$AC556,TRUE,_xll.ohTrigger(trigger,$Y$36))</f>
        <v>#NUM!</v>
      </c>
      <c r="AI556" s="43" t="e">
        <f>_xll.qlIndexFixing($Y$6,$AC556,TRUE,trigger)</f>
        <v>#NUM!</v>
      </c>
      <c r="AJ556" s="45" t="e">
        <f t="shared" si="18"/>
        <v>#NUM!</v>
      </c>
    </row>
    <row r="557" spans="28:36" x14ac:dyDescent="0.2">
      <c r="AB557" s="122" t="s">
        <v>88</v>
      </c>
      <c r="AC557" s="40">
        <f>_xll.qlInterestRateIndexFixingDate($Y$21,AD557)</f>
        <v>43276</v>
      </c>
      <c r="AD557" s="40">
        <f>_xll.qlCalendarAdvance(calendar,$AD556,AB557,,,trigger)</f>
        <v>43278</v>
      </c>
      <c r="AE557" s="40">
        <f>_xll.qlInterestRateIndexMaturity($Y$21,AD557,)</f>
        <v>43461</v>
      </c>
      <c r="AF557" s="43" t="e">
        <f>_xll.qlTenorBasisValue(TenorBasis6M,AD557,_xll.ohTrigger(trigger,$Y$36))</f>
        <v>#NUM!</v>
      </c>
      <c r="AG557" s="90" t="e">
        <f>_xll.qlTenorBasisForwardRate(TenorBasis6M,AD557,_xll.ohTrigger(trigger,$Y$36))</f>
        <v>#NUM!</v>
      </c>
      <c r="AH557" s="90" t="e">
        <f>_xll.qlIndexFixing(TenorBasisIndex6M,$AC557,TRUE,_xll.ohTrigger(trigger,$Y$36))</f>
        <v>#NUM!</v>
      </c>
      <c r="AI557" s="43" t="e">
        <f>_xll.qlIndexFixing($Y$6,$AC557,TRUE,trigger)</f>
        <v>#NUM!</v>
      </c>
      <c r="AJ557" s="45" t="e">
        <f t="shared" si="18"/>
        <v>#NUM!</v>
      </c>
    </row>
    <row r="558" spans="28:36" x14ac:dyDescent="0.2">
      <c r="AB558" s="122" t="s">
        <v>88</v>
      </c>
      <c r="AC558" s="40">
        <f>_xll.qlInterestRateIndexFixingDate($Y$21,AD558)</f>
        <v>43283</v>
      </c>
      <c r="AD558" s="40">
        <f>_xll.qlCalendarAdvance(calendar,$AD557,AB558,,,trigger)</f>
        <v>43285</v>
      </c>
      <c r="AE558" s="40">
        <f>_xll.qlInterestRateIndexMaturity($Y$21,AD558,)</f>
        <v>43469</v>
      </c>
      <c r="AF558" s="43" t="e">
        <f>_xll.qlTenorBasisValue(TenorBasis6M,AD558,_xll.ohTrigger(trigger,$Y$36))</f>
        <v>#NUM!</v>
      </c>
      <c r="AG558" s="90" t="e">
        <f>_xll.qlTenorBasisForwardRate(TenorBasis6M,AD558,_xll.ohTrigger(trigger,$Y$36))</f>
        <v>#NUM!</v>
      </c>
      <c r="AH558" s="90" t="e">
        <f>_xll.qlIndexFixing(TenorBasisIndex6M,$AC558,TRUE,_xll.ohTrigger(trigger,$Y$36))</f>
        <v>#NUM!</v>
      </c>
      <c r="AI558" s="43" t="e">
        <f>_xll.qlIndexFixing($Y$6,$AC558,TRUE,trigger)</f>
        <v>#NUM!</v>
      </c>
      <c r="AJ558" s="45" t="e">
        <f t="shared" si="18"/>
        <v>#NUM!</v>
      </c>
    </row>
    <row r="559" spans="28:36" x14ac:dyDescent="0.2">
      <c r="AB559" s="122" t="s">
        <v>88</v>
      </c>
      <c r="AC559" s="40">
        <f>_xll.qlInterestRateIndexFixingDate($Y$21,AD559)</f>
        <v>43290</v>
      </c>
      <c r="AD559" s="40">
        <f>_xll.qlCalendarAdvance(calendar,$AD558,AB559,,,trigger)</f>
        <v>43292</v>
      </c>
      <c r="AE559" s="40">
        <f>_xll.qlInterestRateIndexMaturity($Y$21,AD559,)</f>
        <v>43476</v>
      </c>
      <c r="AF559" s="43" t="e">
        <f>_xll.qlTenorBasisValue(TenorBasis6M,AD559,_xll.ohTrigger(trigger,$Y$36))</f>
        <v>#NUM!</v>
      </c>
      <c r="AG559" s="90" t="e">
        <f>_xll.qlTenorBasisForwardRate(TenorBasis6M,AD559,_xll.ohTrigger(trigger,$Y$36))</f>
        <v>#NUM!</v>
      </c>
      <c r="AH559" s="90" t="e">
        <f>_xll.qlIndexFixing(TenorBasisIndex6M,$AC559,TRUE,_xll.ohTrigger(trigger,$Y$36))</f>
        <v>#NUM!</v>
      </c>
      <c r="AI559" s="43" t="e">
        <f>_xll.qlIndexFixing($Y$6,$AC559,TRUE,trigger)</f>
        <v>#NUM!</v>
      </c>
      <c r="AJ559" s="45" t="e">
        <f t="shared" si="18"/>
        <v>#NUM!</v>
      </c>
    </row>
    <row r="560" spans="28:36" x14ac:dyDescent="0.2">
      <c r="AB560" s="122" t="s">
        <v>88</v>
      </c>
      <c r="AC560" s="40">
        <f>_xll.qlInterestRateIndexFixingDate($Y$21,AD560)</f>
        <v>43297</v>
      </c>
      <c r="AD560" s="40">
        <f>_xll.qlCalendarAdvance(calendar,$AD559,AB560,,,trigger)</f>
        <v>43299</v>
      </c>
      <c r="AE560" s="40">
        <f>_xll.qlInterestRateIndexMaturity($Y$21,AD560,)</f>
        <v>43483</v>
      </c>
      <c r="AF560" s="43" t="e">
        <f>_xll.qlTenorBasisValue(TenorBasis6M,AD560,_xll.ohTrigger(trigger,$Y$36))</f>
        <v>#NUM!</v>
      </c>
      <c r="AG560" s="90" t="e">
        <f>_xll.qlTenorBasisForwardRate(TenorBasis6M,AD560,_xll.ohTrigger(trigger,$Y$36))</f>
        <v>#NUM!</v>
      </c>
      <c r="AH560" s="90" t="e">
        <f>_xll.qlIndexFixing(TenorBasisIndex6M,$AC560,TRUE,_xll.ohTrigger(trigger,$Y$36))</f>
        <v>#NUM!</v>
      </c>
      <c r="AI560" s="43" t="e">
        <f>_xll.qlIndexFixing($Y$6,$AC560,TRUE,trigger)</f>
        <v>#NUM!</v>
      </c>
      <c r="AJ560" s="45" t="e">
        <f t="shared" si="18"/>
        <v>#NUM!</v>
      </c>
    </row>
    <row r="561" spans="28:36" x14ac:dyDescent="0.2">
      <c r="AB561" s="122" t="s">
        <v>88</v>
      </c>
      <c r="AC561" s="40">
        <f>_xll.qlInterestRateIndexFixingDate($Y$21,AD561)</f>
        <v>43304</v>
      </c>
      <c r="AD561" s="40">
        <f>_xll.qlCalendarAdvance(calendar,$AD560,AB561,,,trigger)</f>
        <v>43306</v>
      </c>
      <c r="AE561" s="40">
        <f>_xll.qlInterestRateIndexMaturity($Y$21,AD561,)</f>
        <v>43490</v>
      </c>
      <c r="AF561" s="43" t="e">
        <f>_xll.qlTenorBasisValue(TenorBasis6M,AD561,_xll.ohTrigger(trigger,$Y$36))</f>
        <v>#NUM!</v>
      </c>
      <c r="AG561" s="90" t="e">
        <f>_xll.qlTenorBasisForwardRate(TenorBasis6M,AD561,_xll.ohTrigger(trigger,$Y$36))</f>
        <v>#NUM!</v>
      </c>
      <c r="AH561" s="90" t="e">
        <f>_xll.qlIndexFixing(TenorBasisIndex6M,$AC561,TRUE,_xll.ohTrigger(trigger,$Y$36))</f>
        <v>#NUM!</v>
      </c>
      <c r="AI561" s="43" t="e">
        <f>_xll.qlIndexFixing($Y$6,$AC561,TRUE,trigger)</f>
        <v>#NUM!</v>
      </c>
      <c r="AJ561" s="45" t="e">
        <f t="shared" si="18"/>
        <v>#NUM!</v>
      </c>
    </row>
    <row r="562" spans="28:36" x14ac:dyDescent="0.2">
      <c r="AB562" s="122" t="s">
        <v>88</v>
      </c>
      <c r="AC562" s="40">
        <f>_xll.qlInterestRateIndexFixingDate($Y$21,AD562)</f>
        <v>43311</v>
      </c>
      <c r="AD562" s="40">
        <f>_xll.qlCalendarAdvance(calendar,$AD561,AB562,,,trigger)</f>
        <v>43313</v>
      </c>
      <c r="AE562" s="40">
        <f>_xll.qlInterestRateIndexMaturity($Y$21,AD562,)</f>
        <v>43497</v>
      </c>
      <c r="AF562" s="43" t="e">
        <f>_xll.qlTenorBasisValue(TenorBasis6M,AD562,_xll.ohTrigger(trigger,$Y$36))</f>
        <v>#NUM!</v>
      </c>
      <c r="AG562" s="90" t="e">
        <f>_xll.qlTenorBasisForwardRate(TenorBasis6M,AD562,_xll.ohTrigger(trigger,$Y$36))</f>
        <v>#NUM!</v>
      </c>
      <c r="AH562" s="90" t="e">
        <f>_xll.qlIndexFixing(TenorBasisIndex6M,$AC562,TRUE,_xll.ohTrigger(trigger,$Y$36))</f>
        <v>#NUM!</v>
      </c>
      <c r="AI562" s="43" t="e">
        <f>_xll.qlIndexFixing($Y$6,$AC562,TRUE,trigger)</f>
        <v>#NUM!</v>
      </c>
      <c r="AJ562" s="45" t="e">
        <f t="shared" si="18"/>
        <v>#NUM!</v>
      </c>
    </row>
    <row r="563" spans="28:36" x14ac:dyDescent="0.2">
      <c r="AB563" s="122" t="s">
        <v>88</v>
      </c>
      <c r="AC563" s="40">
        <f>_xll.qlInterestRateIndexFixingDate($Y$21,AD563)</f>
        <v>43318</v>
      </c>
      <c r="AD563" s="40">
        <f>_xll.qlCalendarAdvance(calendar,$AD562,AB563,,,trigger)</f>
        <v>43320</v>
      </c>
      <c r="AE563" s="40">
        <f>_xll.qlInterestRateIndexMaturity($Y$21,AD563,)</f>
        <v>43504</v>
      </c>
      <c r="AF563" s="43" t="e">
        <f>_xll.qlTenorBasisValue(TenorBasis6M,AD563,_xll.ohTrigger(trigger,$Y$36))</f>
        <v>#NUM!</v>
      </c>
      <c r="AG563" s="90" t="e">
        <f>_xll.qlTenorBasisForwardRate(TenorBasis6M,AD563,_xll.ohTrigger(trigger,$Y$36))</f>
        <v>#NUM!</v>
      </c>
      <c r="AH563" s="90" t="e">
        <f>_xll.qlIndexFixing(TenorBasisIndex6M,$AC563,TRUE,_xll.ohTrigger(trigger,$Y$36))</f>
        <v>#NUM!</v>
      </c>
      <c r="AI563" s="43" t="e">
        <f>_xll.qlIndexFixing($Y$6,$AC563,TRUE,trigger)</f>
        <v>#NUM!</v>
      </c>
      <c r="AJ563" s="45" t="e">
        <f t="shared" si="18"/>
        <v>#NUM!</v>
      </c>
    </row>
    <row r="564" spans="28:36" x14ac:dyDescent="0.2">
      <c r="AB564" s="122" t="s">
        <v>88</v>
      </c>
      <c r="AC564" s="40">
        <f>_xll.qlInterestRateIndexFixingDate($Y$21,AD564)</f>
        <v>43325</v>
      </c>
      <c r="AD564" s="40">
        <f>_xll.qlCalendarAdvance(calendar,$AD563,AB564,,,trigger)</f>
        <v>43327</v>
      </c>
      <c r="AE564" s="40">
        <f>_xll.qlInterestRateIndexMaturity($Y$21,AD564,)</f>
        <v>43511</v>
      </c>
      <c r="AF564" s="43" t="e">
        <f>_xll.qlTenorBasisValue(TenorBasis6M,AD564,_xll.ohTrigger(trigger,$Y$36))</f>
        <v>#NUM!</v>
      </c>
      <c r="AG564" s="90" t="e">
        <f>_xll.qlTenorBasisForwardRate(TenorBasis6M,AD564,_xll.ohTrigger(trigger,$Y$36))</f>
        <v>#NUM!</v>
      </c>
      <c r="AH564" s="90" t="e">
        <f>_xll.qlIndexFixing(TenorBasisIndex6M,$AC564,TRUE,_xll.ohTrigger(trigger,$Y$36))</f>
        <v>#NUM!</v>
      </c>
      <c r="AI564" s="43" t="e">
        <f>_xll.qlIndexFixing($Y$6,$AC564,TRUE,trigger)</f>
        <v>#NUM!</v>
      </c>
      <c r="AJ564" s="45" t="e">
        <f t="shared" si="18"/>
        <v>#NUM!</v>
      </c>
    </row>
    <row r="565" spans="28:36" x14ac:dyDescent="0.2">
      <c r="AB565" s="122" t="s">
        <v>88</v>
      </c>
      <c r="AC565" s="40">
        <f>_xll.qlInterestRateIndexFixingDate($Y$21,AD565)</f>
        <v>43332</v>
      </c>
      <c r="AD565" s="40">
        <f>_xll.qlCalendarAdvance(calendar,$AD564,AB565,,,trigger)</f>
        <v>43334</v>
      </c>
      <c r="AE565" s="40">
        <f>_xll.qlInterestRateIndexMaturity($Y$21,AD565,)</f>
        <v>43518</v>
      </c>
      <c r="AF565" s="43" t="e">
        <f>_xll.qlTenorBasisValue(TenorBasis6M,AD565,_xll.ohTrigger(trigger,$Y$36))</f>
        <v>#NUM!</v>
      </c>
      <c r="AG565" s="90" t="e">
        <f>_xll.qlTenorBasisForwardRate(TenorBasis6M,AD565,_xll.ohTrigger(trigger,$Y$36))</f>
        <v>#NUM!</v>
      </c>
      <c r="AH565" s="90" t="e">
        <f>_xll.qlIndexFixing(TenorBasisIndex6M,$AC565,TRUE,_xll.ohTrigger(trigger,$Y$36))</f>
        <v>#NUM!</v>
      </c>
      <c r="AI565" s="43" t="e">
        <f>_xll.qlIndexFixing($Y$6,$AC565,TRUE,trigger)</f>
        <v>#NUM!</v>
      </c>
      <c r="AJ565" s="45" t="e">
        <f t="shared" si="18"/>
        <v>#NUM!</v>
      </c>
    </row>
    <row r="566" spans="28:36" x14ac:dyDescent="0.2">
      <c r="AB566" s="122" t="s">
        <v>88</v>
      </c>
      <c r="AC566" s="40">
        <f>_xll.qlInterestRateIndexFixingDate($Y$21,AD566)</f>
        <v>43339</v>
      </c>
      <c r="AD566" s="40">
        <f>_xll.qlCalendarAdvance(calendar,$AD565,AB566,,,trigger)</f>
        <v>43341</v>
      </c>
      <c r="AE566" s="40">
        <f>_xll.qlInterestRateIndexMaturity($Y$21,AD566,)</f>
        <v>43524</v>
      </c>
      <c r="AF566" s="43" t="e">
        <f>_xll.qlTenorBasisValue(TenorBasis6M,AD566,_xll.ohTrigger(trigger,$Y$36))</f>
        <v>#NUM!</v>
      </c>
      <c r="AG566" s="90" t="e">
        <f>_xll.qlTenorBasisForwardRate(TenorBasis6M,AD566,_xll.ohTrigger(trigger,$Y$36))</f>
        <v>#NUM!</v>
      </c>
      <c r="AH566" s="90" t="e">
        <f>_xll.qlIndexFixing(TenorBasisIndex6M,$AC566,TRUE,_xll.ohTrigger(trigger,$Y$36))</f>
        <v>#NUM!</v>
      </c>
      <c r="AI566" s="43" t="e">
        <f>_xll.qlIndexFixing($Y$6,$AC566,TRUE,trigger)</f>
        <v>#NUM!</v>
      </c>
      <c r="AJ566" s="45" t="e">
        <f t="shared" si="18"/>
        <v>#NUM!</v>
      </c>
    </row>
    <row r="567" spans="28:36" x14ac:dyDescent="0.2">
      <c r="AB567" s="122" t="s">
        <v>88</v>
      </c>
      <c r="AC567" s="40">
        <f>_xll.qlInterestRateIndexFixingDate($Y$21,AD567)</f>
        <v>43346</v>
      </c>
      <c r="AD567" s="40">
        <f>_xll.qlCalendarAdvance(calendar,$AD566,AB567,,,trigger)</f>
        <v>43348</v>
      </c>
      <c r="AE567" s="40">
        <f>_xll.qlInterestRateIndexMaturity($Y$21,AD567,)</f>
        <v>43529</v>
      </c>
      <c r="AF567" s="43" t="e">
        <f>_xll.qlTenorBasisValue(TenorBasis6M,AD567,_xll.ohTrigger(trigger,$Y$36))</f>
        <v>#NUM!</v>
      </c>
      <c r="AG567" s="90" t="e">
        <f>_xll.qlTenorBasisForwardRate(TenorBasis6M,AD567,_xll.ohTrigger(trigger,$Y$36))</f>
        <v>#NUM!</v>
      </c>
      <c r="AH567" s="90" t="e">
        <f>_xll.qlIndexFixing(TenorBasisIndex6M,$AC567,TRUE,_xll.ohTrigger(trigger,$Y$36))</f>
        <v>#NUM!</v>
      </c>
      <c r="AI567" s="43" t="e">
        <f>_xll.qlIndexFixing($Y$6,$AC567,TRUE,trigger)</f>
        <v>#NUM!</v>
      </c>
      <c r="AJ567" s="45" t="e">
        <f t="shared" si="18"/>
        <v>#NUM!</v>
      </c>
    </row>
    <row r="568" spans="28:36" x14ac:dyDescent="0.2">
      <c r="AB568" s="122" t="s">
        <v>88</v>
      </c>
      <c r="AC568" s="40">
        <f>_xll.qlInterestRateIndexFixingDate($Y$21,AD568)</f>
        <v>43353</v>
      </c>
      <c r="AD568" s="40">
        <f>_xll.qlCalendarAdvance(calendar,$AD567,AB568,,,trigger)</f>
        <v>43355</v>
      </c>
      <c r="AE568" s="40">
        <f>_xll.qlInterestRateIndexMaturity($Y$21,AD568,)</f>
        <v>43536</v>
      </c>
      <c r="AF568" s="43" t="e">
        <f>_xll.qlTenorBasisValue(TenorBasis6M,AD568,_xll.ohTrigger(trigger,$Y$36))</f>
        <v>#NUM!</v>
      </c>
      <c r="AG568" s="90" t="e">
        <f>_xll.qlTenorBasisForwardRate(TenorBasis6M,AD568,_xll.ohTrigger(trigger,$Y$36))</f>
        <v>#NUM!</v>
      </c>
      <c r="AH568" s="90" t="e">
        <f>_xll.qlIndexFixing(TenorBasisIndex6M,$AC568,TRUE,_xll.ohTrigger(trigger,$Y$36))</f>
        <v>#NUM!</v>
      </c>
      <c r="AI568" s="43" t="e">
        <f>_xll.qlIndexFixing($Y$6,$AC568,TRUE,trigger)</f>
        <v>#NUM!</v>
      </c>
      <c r="AJ568" s="45" t="e">
        <f t="shared" si="18"/>
        <v>#NUM!</v>
      </c>
    </row>
    <row r="569" spans="28:36" x14ac:dyDescent="0.2">
      <c r="AB569" s="122" t="s">
        <v>88</v>
      </c>
      <c r="AC569" s="40">
        <f>_xll.qlInterestRateIndexFixingDate($Y$21,AD569)</f>
        <v>43360</v>
      </c>
      <c r="AD569" s="40">
        <f>_xll.qlCalendarAdvance(calendar,$AD568,AB569,,,trigger)</f>
        <v>43362</v>
      </c>
      <c r="AE569" s="40">
        <f>_xll.qlInterestRateIndexMaturity($Y$21,AD569,)</f>
        <v>43543</v>
      </c>
      <c r="AF569" s="43" t="e">
        <f>_xll.qlTenorBasisValue(TenorBasis6M,AD569,_xll.ohTrigger(trigger,$Y$36))</f>
        <v>#NUM!</v>
      </c>
      <c r="AG569" s="90" t="e">
        <f>_xll.qlTenorBasisForwardRate(TenorBasis6M,AD569,_xll.ohTrigger(trigger,$Y$36))</f>
        <v>#NUM!</v>
      </c>
      <c r="AH569" s="90" t="e">
        <f>_xll.qlIndexFixing(TenorBasisIndex6M,$AC569,TRUE,_xll.ohTrigger(trigger,$Y$36))</f>
        <v>#NUM!</v>
      </c>
      <c r="AI569" s="43" t="e">
        <f>_xll.qlIndexFixing($Y$6,$AC569,TRUE,trigger)</f>
        <v>#NUM!</v>
      </c>
      <c r="AJ569" s="45" t="e">
        <f t="shared" si="18"/>
        <v>#NUM!</v>
      </c>
    </row>
    <row r="570" spans="28:36" x14ac:dyDescent="0.2">
      <c r="AB570" s="122" t="s">
        <v>88</v>
      </c>
      <c r="AC570" s="40">
        <f>_xll.qlInterestRateIndexFixingDate($Y$21,AD570)</f>
        <v>43367</v>
      </c>
      <c r="AD570" s="40">
        <f>_xll.qlCalendarAdvance(calendar,$AD569,AB570,,,trigger)</f>
        <v>43369</v>
      </c>
      <c r="AE570" s="40">
        <f>_xll.qlInterestRateIndexMaturity($Y$21,AD570,)</f>
        <v>43550</v>
      </c>
      <c r="AF570" s="43" t="e">
        <f>_xll.qlTenorBasisValue(TenorBasis6M,AD570,_xll.ohTrigger(trigger,$Y$36))</f>
        <v>#NUM!</v>
      </c>
      <c r="AG570" s="90" t="e">
        <f>_xll.qlTenorBasisForwardRate(TenorBasis6M,AD570,_xll.ohTrigger(trigger,$Y$36))</f>
        <v>#NUM!</v>
      </c>
      <c r="AH570" s="90" t="e">
        <f>_xll.qlIndexFixing(TenorBasisIndex6M,$AC570,TRUE,_xll.ohTrigger(trigger,$Y$36))</f>
        <v>#NUM!</v>
      </c>
      <c r="AI570" s="43" t="e">
        <f>_xll.qlIndexFixing($Y$6,$AC570,TRUE,trigger)</f>
        <v>#NUM!</v>
      </c>
      <c r="AJ570" s="45" t="e">
        <f t="shared" si="18"/>
        <v>#NUM!</v>
      </c>
    </row>
    <row r="571" spans="28:36" x14ac:dyDescent="0.2">
      <c r="AB571" s="122" t="s">
        <v>88</v>
      </c>
      <c r="AC571" s="40">
        <f>_xll.qlInterestRateIndexFixingDate($Y$21,AD571)</f>
        <v>43374</v>
      </c>
      <c r="AD571" s="40">
        <f>_xll.qlCalendarAdvance(calendar,$AD570,AB571,,,trigger)</f>
        <v>43376</v>
      </c>
      <c r="AE571" s="40">
        <f>_xll.qlInterestRateIndexMaturity($Y$21,AD571,)</f>
        <v>43558</v>
      </c>
      <c r="AF571" s="43" t="e">
        <f>_xll.qlTenorBasisValue(TenorBasis6M,AD571,_xll.ohTrigger(trigger,$Y$36))</f>
        <v>#NUM!</v>
      </c>
      <c r="AG571" s="90" t="e">
        <f>_xll.qlTenorBasisForwardRate(TenorBasis6M,AD571,_xll.ohTrigger(trigger,$Y$36))</f>
        <v>#NUM!</v>
      </c>
      <c r="AH571" s="90" t="e">
        <f>_xll.qlIndexFixing(TenorBasisIndex6M,$AC571,TRUE,_xll.ohTrigger(trigger,$Y$36))</f>
        <v>#NUM!</v>
      </c>
      <c r="AI571" s="43" t="e">
        <f>_xll.qlIndexFixing($Y$6,$AC571,TRUE,trigger)</f>
        <v>#NUM!</v>
      </c>
      <c r="AJ571" s="45" t="e">
        <f t="shared" si="18"/>
        <v>#NUM!</v>
      </c>
    </row>
    <row r="572" spans="28:36" x14ac:dyDescent="0.2">
      <c r="AB572" s="122" t="s">
        <v>88</v>
      </c>
      <c r="AC572" s="40">
        <f>_xll.qlInterestRateIndexFixingDate($Y$21,AD572)</f>
        <v>43381</v>
      </c>
      <c r="AD572" s="40">
        <f>_xll.qlCalendarAdvance(calendar,$AD571,AB572,,,trigger)</f>
        <v>43383</v>
      </c>
      <c r="AE572" s="40">
        <f>_xll.qlInterestRateIndexMaturity($Y$21,AD572,)</f>
        <v>43565</v>
      </c>
      <c r="AF572" s="43" t="e">
        <f>_xll.qlTenorBasisValue(TenorBasis6M,AD572,_xll.ohTrigger(trigger,$Y$36))</f>
        <v>#NUM!</v>
      </c>
      <c r="AG572" s="90" t="e">
        <f>_xll.qlTenorBasisForwardRate(TenorBasis6M,AD572,_xll.ohTrigger(trigger,$Y$36))</f>
        <v>#NUM!</v>
      </c>
      <c r="AH572" s="90" t="e">
        <f>_xll.qlIndexFixing(TenorBasisIndex6M,$AC572,TRUE,_xll.ohTrigger(trigger,$Y$36))</f>
        <v>#NUM!</v>
      </c>
      <c r="AI572" s="43" t="e">
        <f>_xll.qlIndexFixing($Y$6,$AC572,TRUE,trigger)</f>
        <v>#NUM!</v>
      </c>
      <c r="AJ572" s="45" t="e">
        <f t="shared" si="18"/>
        <v>#NUM!</v>
      </c>
    </row>
    <row r="573" spans="28:36" x14ac:dyDescent="0.2">
      <c r="AB573" s="122" t="s">
        <v>88</v>
      </c>
      <c r="AC573" s="40">
        <f>_xll.qlInterestRateIndexFixingDate($Y$21,AD573)</f>
        <v>43388</v>
      </c>
      <c r="AD573" s="40">
        <f>_xll.qlCalendarAdvance(calendar,$AD572,AB573,,,trigger)</f>
        <v>43390</v>
      </c>
      <c r="AE573" s="40">
        <f>_xll.qlInterestRateIndexMaturity($Y$21,AD573,)</f>
        <v>43572</v>
      </c>
      <c r="AF573" s="43" t="e">
        <f>_xll.qlTenorBasisValue(TenorBasis6M,AD573,_xll.ohTrigger(trigger,$Y$36))</f>
        <v>#NUM!</v>
      </c>
      <c r="AG573" s="90" t="e">
        <f>_xll.qlTenorBasisForwardRate(TenorBasis6M,AD573,_xll.ohTrigger(trigger,$Y$36))</f>
        <v>#NUM!</v>
      </c>
      <c r="AH573" s="90" t="e">
        <f>_xll.qlIndexFixing(TenorBasisIndex6M,$AC573,TRUE,_xll.ohTrigger(trigger,$Y$36))</f>
        <v>#NUM!</v>
      </c>
      <c r="AI573" s="43" t="e">
        <f>_xll.qlIndexFixing($Y$6,$AC573,TRUE,trigger)</f>
        <v>#NUM!</v>
      </c>
      <c r="AJ573" s="45" t="e">
        <f t="shared" si="18"/>
        <v>#NUM!</v>
      </c>
    </row>
    <row r="574" spans="28:36" x14ac:dyDescent="0.2">
      <c r="AB574" s="122" t="s">
        <v>88</v>
      </c>
      <c r="AC574" s="40">
        <f>_xll.qlInterestRateIndexFixingDate($Y$21,AD574)</f>
        <v>43395</v>
      </c>
      <c r="AD574" s="40">
        <f>_xll.qlCalendarAdvance(calendar,$AD573,AB574,,,trigger)</f>
        <v>43397</v>
      </c>
      <c r="AE574" s="40">
        <f>_xll.qlInterestRateIndexMaturity($Y$21,AD574,)</f>
        <v>43579</v>
      </c>
      <c r="AF574" s="43" t="e">
        <f>_xll.qlTenorBasisValue(TenorBasis6M,AD574,_xll.ohTrigger(trigger,$Y$36))</f>
        <v>#NUM!</v>
      </c>
      <c r="AG574" s="90" t="e">
        <f>_xll.qlTenorBasisForwardRate(TenorBasis6M,AD574,_xll.ohTrigger(trigger,$Y$36))</f>
        <v>#NUM!</v>
      </c>
      <c r="AH574" s="90" t="e">
        <f>_xll.qlIndexFixing(TenorBasisIndex6M,$AC574,TRUE,_xll.ohTrigger(trigger,$Y$36))</f>
        <v>#NUM!</v>
      </c>
      <c r="AI574" s="43" t="e">
        <f>_xll.qlIndexFixing($Y$6,$AC574,TRUE,trigger)</f>
        <v>#NUM!</v>
      </c>
      <c r="AJ574" s="45" t="e">
        <f t="shared" si="18"/>
        <v>#NUM!</v>
      </c>
    </row>
    <row r="575" spans="28:36" x14ac:dyDescent="0.2">
      <c r="AB575" s="122" t="s">
        <v>88</v>
      </c>
      <c r="AC575" s="40">
        <f>_xll.qlInterestRateIndexFixingDate($Y$21,AD575)</f>
        <v>43402</v>
      </c>
      <c r="AD575" s="40">
        <f>_xll.qlCalendarAdvance(calendar,$AD574,AB575,,,trigger)</f>
        <v>43404</v>
      </c>
      <c r="AE575" s="40">
        <f>_xll.qlInterestRateIndexMaturity($Y$21,AD575,)</f>
        <v>43585</v>
      </c>
      <c r="AF575" s="43" t="e">
        <f>_xll.qlTenorBasisValue(TenorBasis6M,AD575,_xll.ohTrigger(trigger,$Y$36))</f>
        <v>#NUM!</v>
      </c>
      <c r="AG575" s="90" t="e">
        <f>_xll.qlTenorBasisForwardRate(TenorBasis6M,AD575,_xll.ohTrigger(trigger,$Y$36))</f>
        <v>#NUM!</v>
      </c>
      <c r="AH575" s="90" t="e">
        <f>_xll.qlIndexFixing(TenorBasisIndex6M,$AC575,TRUE,_xll.ohTrigger(trigger,$Y$36))</f>
        <v>#NUM!</v>
      </c>
      <c r="AI575" s="43" t="e">
        <f>_xll.qlIndexFixing($Y$6,$AC575,TRUE,trigger)</f>
        <v>#NUM!</v>
      </c>
      <c r="AJ575" s="45" t="e">
        <f t="shared" si="18"/>
        <v>#NUM!</v>
      </c>
    </row>
    <row r="576" spans="28:36" x14ac:dyDescent="0.2">
      <c r="AB576" s="122" t="s">
        <v>88</v>
      </c>
      <c r="AC576" s="40">
        <f>_xll.qlInterestRateIndexFixingDate($Y$21,AD576)</f>
        <v>43409</v>
      </c>
      <c r="AD576" s="40">
        <f>_xll.qlCalendarAdvance(calendar,$AD575,AB576,,,trigger)</f>
        <v>43411</v>
      </c>
      <c r="AE576" s="40">
        <f>_xll.qlInterestRateIndexMaturity($Y$21,AD576,)</f>
        <v>43592</v>
      </c>
      <c r="AF576" s="43" t="e">
        <f>_xll.qlTenorBasisValue(TenorBasis6M,AD576,_xll.ohTrigger(trigger,$Y$36))</f>
        <v>#NUM!</v>
      </c>
      <c r="AG576" s="90" t="e">
        <f>_xll.qlTenorBasisForwardRate(TenorBasis6M,AD576,_xll.ohTrigger(trigger,$Y$36))</f>
        <v>#NUM!</v>
      </c>
      <c r="AH576" s="90" t="e">
        <f>_xll.qlIndexFixing(TenorBasisIndex6M,$AC576,TRUE,_xll.ohTrigger(trigger,$Y$36))</f>
        <v>#NUM!</v>
      </c>
      <c r="AI576" s="43" t="e">
        <f>_xll.qlIndexFixing($Y$6,$AC576,TRUE,trigger)</f>
        <v>#NUM!</v>
      </c>
      <c r="AJ576" s="45" t="e">
        <f t="shared" si="18"/>
        <v>#NUM!</v>
      </c>
    </row>
    <row r="577" spans="28:36" x14ac:dyDescent="0.2">
      <c r="AB577" s="122" t="s">
        <v>88</v>
      </c>
      <c r="AC577" s="40">
        <f>_xll.qlInterestRateIndexFixingDate($Y$21,AD577)</f>
        <v>43416</v>
      </c>
      <c r="AD577" s="40">
        <f>_xll.qlCalendarAdvance(calendar,$AD576,AB577,,,trigger)</f>
        <v>43418</v>
      </c>
      <c r="AE577" s="40">
        <f>_xll.qlInterestRateIndexMaturity($Y$21,AD577,)</f>
        <v>43599</v>
      </c>
      <c r="AF577" s="43" t="e">
        <f>_xll.qlTenorBasisValue(TenorBasis6M,AD577,_xll.ohTrigger(trigger,$Y$36))</f>
        <v>#NUM!</v>
      </c>
      <c r="AG577" s="90" t="e">
        <f>_xll.qlTenorBasisForwardRate(TenorBasis6M,AD577,_xll.ohTrigger(trigger,$Y$36))</f>
        <v>#NUM!</v>
      </c>
      <c r="AH577" s="90" t="e">
        <f>_xll.qlIndexFixing(TenorBasisIndex6M,$AC577,TRUE,_xll.ohTrigger(trigger,$Y$36))</f>
        <v>#NUM!</v>
      </c>
      <c r="AI577" s="43" t="e">
        <f>_xll.qlIndexFixing($Y$6,$AC577,TRUE,trigger)</f>
        <v>#NUM!</v>
      </c>
      <c r="AJ577" s="45" t="e">
        <f t="shared" si="18"/>
        <v>#NUM!</v>
      </c>
    </row>
    <row r="578" spans="28:36" x14ac:dyDescent="0.2">
      <c r="AB578" s="122" t="s">
        <v>88</v>
      </c>
      <c r="AC578" s="40">
        <f>_xll.qlInterestRateIndexFixingDate($Y$21,AD578)</f>
        <v>43423</v>
      </c>
      <c r="AD578" s="40">
        <f>_xll.qlCalendarAdvance(calendar,$AD577,AB578,,,trigger)</f>
        <v>43425</v>
      </c>
      <c r="AE578" s="40">
        <f>_xll.qlInterestRateIndexMaturity($Y$21,AD578,)</f>
        <v>43606</v>
      </c>
      <c r="AF578" s="43" t="e">
        <f>_xll.qlTenorBasisValue(TenorBasis6M,AD578,_xll.ohTrigger(trigger,$Y$36))</f>
        <v>#NUM!</v>
      </c>
      <c r="AG578" s="90" t="e">
        <f>_xll.qlTenorBasisForwardRate(TenorBasis6M,AD578,_xll.ohTrigger(trigger,$Y$36))</f>
        <v>#NUM!</v>
      </c>
      <c r="AH578" s="90" t="e">
        <f>_xll.qlIndexFixing(TenorBasisIndex6M,$AC578,TRUE,_xll.ohTrigger(trigger,$Y$36))</f>
        <v>#NUM!</v>
      </c>
      <c r="AI578" s="43" t="e">
        <f>_xll.qlIndexFixing($Y$6,$AC578,TRUE,trigger)</f>
        <v>#NUM!</v>
      </c>
      <c r="AJ578" s="45" t="e">
        <f t="shared" si="18"/>
        <v>#NUM!</v>
      </c>
    </row>
    <row r="579" spans="28:36" x14ac:dyDescent="0.2">
      <c r="AB579" s="122" t="s">
        <v>88</v>
      </c>
      <c r="AC579" s="40">
        <f>_xll.qlInterestRateIndexFixingDate($Y$21,AD579)</f>
        <v>43430</v>
      </c>
      <c r="AD579" s="40">
        <f>_xll.qlCalendarAdvance(calendar,$AD578,AB579,,,trigger)</f>
        <v>43432</v>
      </c>
      <c r="AE579" s="40">
        <f>_xll.qlInterestRateIndexMaturity($Y$21,AD579,)</f>
        <v>43613</v>
      </c>
      <c r="AF579" s="43" t="e">
        <f>_xll.qlTenorBasisValue(TenorBasis6M,AD579,_xll.ohTrigger(trigger,$Y$36))</f>
        <v>#NUM!</v>
      </c>
      <c r="AG579" s="90" t="e">
        <f>_xll.qlTenorBasisForwardRate(TenorBasis6M,AD579,_xll.ohTrigger(trigger,$Y$36))</f>
        <v>#NUM!</v>
      </c>
      <c r="AH579" s="90" t="e">
        <f>_xll.qlIndexFixing(TenorBasisIndex6M,$AC579,TRUE,_xll.ohTrigger(trigger,$Y$36))</f>
        <v>#NUM!</v>
      </c>
      <c r="AI579" s="43" t="e">
        <f>_xll.qlIndexFixing($Y$6,$AC579,TRUE,trigger)</f>
        <v>#NUM!</v>
      </c>
      <c r="AJ579" s="45" t="e">
        <f t="shared" si="18"/>
        <v>#NUM!</v>
      </c>
    </row>
    <row r="580" spans="28:36" x14ac:dyDescent="0.2">
      <c r="AB580" s="122" t="s">
        <v>88</v>
      </c>
      <c r="AC580" s="40">
        <f>_xll.qlInterestRateIndexFixingDate($Y$21,AD580)</f>
        <v>43437</v>
      </c>
      <c r="AD580" s="40">
        <f>_xll.qlCalendarAdvance(calendar,$AD579,AB580,,,trigger)</f>
        <v>43439</v>
      </c>
      <c r="AE580" s="40">
        <f>_xll.qlInterestRateIndexMaturity($Y$21,AD580,)</f>
        <v>43621</v>
      </c>
      <c r="AF580" s="43" t="e">
        <f>_xll.qlTenorBasisValue(TenorBasis6M,AD580,_xll.ohTrigger(trigger,$Y$36))</f>
        <v>#NUM!</v>
      </c>
      <c r="AG580" s="90" t="e">
        <f>_xll.qlTenorBasisForwardRate(TenorBasis6M,AD580,_xll.ohTrigger(trigger,$Y$36))</f>
        <v>#NUM!</v>
      </c>
      <c r="AH580" s="90" t="e">
        <f>_xll.qlIndexFixing(TenorBasisIndex6M,$AC580,TRUE,_xll.ohTrigger(trigger,$Y$36))</f>
        <v>#NUM!</v>
      </c>
      <c r="AI580" s="43" t="e">
        <f>_xll.qlIndexFixing($Y$6,$AC580,TRUE,trigger)</f>
        <v>#NUM!</v>
      </c>
      <c r="AJ580" s="45" t="e">
        <f t="shared" ref="AJ580:AJ643" si="19">(AH580-AI580)*10000</f>
        <v>#NUM!</v>
      </c>
    </row>
    <row r="581" spans="28:36" x14ac:dyDescent="0.2">
      <c r="AB581" s="122" t="s">
        <v>88</v>
      </c>
      <c r="AC581" s="40">
        <f>_xll.qlInterestRateIndexFixingDate($Y$21,AD581)</f>
        <v>43444</v>
      </c>
      <c r="AD581" s="40">
        <f>_xll.qlCalendarAdvance(calendar,$AD580,AB581,,,trigger)</f>
        <v>43446</v>
      </c>
      <c r="AE581" s="40">
        <f>_xll.qlInterestRateIndexMaturity($Y$21,AD581,)</f>
        <v>43628</v>
      </c>
      <c r="AF581" s="43" t="e">
        <f>_xll.qlTenorBasisValue(TenorBasis6M,AD581,_xll.ohTrigger(trigger,$Y$36))</f>
        <v>#NUM!</v>
      </c>
      <c r="AG581" s="90" t="e">
        <f>_xll.qlTenorBasisForwardRate(TenorBasis6M,AD581,_xll.ohTrigger(trigger,$Y$36))</f>
        <v>#NUM!</v>
      </c>
      <c r="AH581" s="90" t="e">
        <f>_xll.qlIndexFixing(TenorBasisIndex6M,$AC581,TRUE,_xll.ohTrigger(trigger,$Y$36))</f>
        <v>#NUM!</v>
      </c>
      <c r="AI581" s="43" t="e">
        <f>_xll.qlIndexFixing($Y$6,$AC581,TRUE,trigger)</f>
        <v>#NUM!</v>
      </c>
      <c r="AJ581" s="45" t="e">
        <f t="shared" si="19"/>
        <v>#NUM!</v>
      </c>
    </row>
    <row r="582" spans="28:36" x14ac:dyDescent="0.2">
      <c r="AB582" s="122" t="s">
        <v>88</v>
      </c>
      <c r="AC582" s="40">
        <f>_xll.qlInterestRateIndexFixingDate($Y$21,AD582)</f>
        <v>43451</v>
      </c>
      <c r="AD582" s="40">
        <f>_xll.qlCalendarAdvance(calendar,$AD581,AB582,,,trigger)</f>
        <v>43453</v>
      </c>
      <c r="AE582" s="40">
        <f>_xll.qlInterestRateIndexMaturity($Y$21,AD582,)</f>
        <v>43635</v>
      </c>
      <c r="AF582" s="43" t="e">
        <f>_xll.qlTenorBasisValue(TenorBasis6M,AD582,_xll.ohTrigger(trigger,$Y$36))</f>
        <v>#NUM!</v>
      </c>
      <c r="AG582" s="90" t="e">
        <f>_xll.qlTenorBasisForwardRate(TenorBasis6M,AD582,_xll.ohTrigger(trigger,$Y$36))</f>
        <v>#NUM!</v>
      </c>
      <c r="AH582" s="90" t="e">
        <f>_xll.qlIndexFixing(TenorBasisIndex6M,$AC582,TRUE,_xll.ohTrigger(trigger,$Y$36))</f>
        <v>#NUM!</v>
      </c>
      <c r="AI582" s="43" t="e">
        <f>_xll.qlIndexFixing($Y$6,$AC582,TRUE,trigger)</f>
        <v>#NUM!</v>
      </c>
      <c r="AJ582" s="45" t="e">
        <f t="shared" si="19"/>
        <v>#NUM!</v>
      </c>
    </row>
    <row r="583" spans="28:36" x14ac:dyDescent="0.2">
      <c r="AB583" s="122" t="s">
        <v>88</v>
      </c>
      <c r="AC583" s="40">
        <f>_xll.qlInterestRateIndexFixingDate($Y$21,AD583)</f>
        <v>43455</v>
      </c>
      <c r="AD583" s="40">
        <f>_xll.qlCalendarAdvance(calendar,$AD582,AB583,,,trigger)</f>
        <v>43461</v>
      </c>
      <c r="AE583" s="40">
        <f>_xll.qlInterestRateIndexMaturity($Y$21,AD583,)</f>
        <v>43643</v>
      </c>
      <c r="AF583" s="43" t="e">
        <f>_xll.qlTenorBasisValue(TenorBasis6M,AD583,_xll.ohTrigger(trigger,$Y$36))</f>
        <v>#NUM!</v>
      </c>
      <c r="AG583" s="90" t="e">
        <f>_xll.qlTenorBasisForwardRate(TenorBasis6M,AD583,_xll.ohTrigger(trigger,$Y$36))</f>
        <v>#NUM!</v>
      </c>
      <c r="AH583" s="90" t="e">
        <f>_xll.qlIndexFixing(TenorBasisIndex6M,$AC583,TRUE,_xll.ohTrigger(trigger,$Y$36))</f>
        <v>#NUM!</v>
      </c>
      <c r="AI583" s="43" t="e">
        <f>_xll.qlIndexFixing($Y$6,$AC583,TRUE,trigger)</f>
        <v>#NUM!</v>
      </c>
      <c r="AJ583" s="45" t="e">
        <f t="shared" si="19"/>
        <v>#NUM!</v>
      </c>
    </row>
    <row r="584" spans="28:36" x14ac:dyDescent="0.2">
      <c r="AB584" s="122" t="s">
        <v>88</v>
      </c>
      <c r="AC584" s="40">
        <f>_xll.qlInterestRateIndexFixingDate($Y$21,AD584)</f>
        <v>43465</v>
      </c>
      <c r="AD584" s="40">
        <f>_xll.qlCalendarAdvance(calendar,$AD583,AB584,,,trigger)</f>
        <v>43468</v>
      </c>
      <c r="AE584" s="40">
        <f>_xll.qlInterestRateIndexMaturity($Y$21,AD584,)</f>
        <v>43649</v>
      </c>
      <c r="AF584" s="43" t="e">
        <f>_xll.qlTenorBasisValue(TenorBasis6M,AD584,_xll.ohTrigger(trigger,$Y$36))</f>
        <v>#NUM!</v>
      </c>
      <c r="AG584" s="90" t="e">
        <f>_xll.qlTenorBasisForwardRate(TenorBasis6M,AD584,_xll.ohTrigger(trigger,$Y$36))</f>
        <v>#NUM!</v>
      </c>
      <c r="AH584" s="90" t="e">
        <f>_xll.qlIndexFixing(TenorBasisIndex6M,$AC584,TRUE,_xll.ohTrigger(trigger,$Y$36))</f>
        <v>#NUM!</v>
      </c>
      <c r="AI584" s="43" t="e">
        <f>_xll.qlIndexFixing($Y$6,$AC584,TRUE,trigger)</f>
        <v>#NUM!</v>
      </c>
      <c r="AJ584" s="45" t="e">
        <f t="shared" si="19"/>
        <v>#NUM!</v>
      </c>
    </row>
    <row r="585" spans="28:36" x14ac:dyDescent="0.2">
      <c r="AB585" s="122" t="s">
        <v>88</v>
      </c>
      <c r="AC585" s="40">
        <f>_xll.qlInterestRateIndexFixingDate($Y$21,AD585)</f>
        <v>43473</v>
      </c>
      <c r="AD585" s="40">
        <f>_xll.qlCalendarAdvance(calendar,$AD584,AB585,,,trigger)</f>
        <v>43475</v>
      </c>
      <c r="AE585" s="40">
        <f>_xll.qlInterestRateIndexMaturity($Y$21,AD585,)</f>
        <v>43656</v>
      </c>
      <c r="AF585" s="43" t="e">
        <f>_xll.qlTenorBasisValue(TenorBasis6M,AD585,_xll.ohTrigger(trigger,$Y$36))</f>
        <v>#NUM!</v>
      </c>
      <c r="AG585" s="90" t="e">
        <f>_xll.qlTenorBasisForwardRate(TenorBasis6M,AD585,_xll.ohTrigger(trigger,$Y$36))</f>
        <v>#NUM!</v>
      </c>
      <c r="AH585" s="90" t="e">
        <f>_xll.qlIndexFixing(TenorBasisIndex6M,$AC585,TRUE,_xll.ohTrigger(trigger,$Y$36))</f>
        <v>#NUM!</v>
      </c>
      <c r="AI585" s="43" t="e">
        <f>_xll.qlIndexFixing($Y$6,$AC585,TRUE,trigger)</f>
        <v>#NUM!</v>
      </c>
      <c r="AJ585" s="45" t="e">
        <f t="shared" si="19"/>
        <v>#NUM!</v>
      </c>
    </row>
    <row r="586" spans="28:36" x14ac:dyDescent="0.2">
      <c r="AB586" s="122" t="s">
        <v>88</v>
      </c>
      <c r="AC586" s="40">
        <f>_xll.qlInterestRateIndexFixingDate($Y$21,AD586)</f>
        <v>43480</v>
      </c>
      <c r="AD586" s="40">
        <f>_xll.qlCalendarAdvance(calendar,$AD585,AB586,,,trigger)</f>
        <v>43482</v>
      </c>
      <c r="AE586" s="40">
        <f>_xll.qlInterestRateIndexMaturity($Y$21,AD586,)</f>
        <v>43663</v>
      </c>
      <c r="AF586" s="43" t="e">
        <f>_xll.qlTenorBasisValue(TenorBasis6M,AD586,_xll.ohTrigger(trigger,$Y$36))</f>
        <v>#NUM!</v>
      </c>
      <c r="AG586" s="90" t="e">
        <f>_xll.qlTenorBasisForwardRate(TenorBasis6M,AD586,_xll.ohTrigger(trigger,$Y$36))</f>
        <v>#NUM!</v>
      </c>
      <c r="AH586" s="90" t="e">
        <f>_xll.qlIndexFixing(TenorBasisIndex6M,$AC586,TRUE,_xll.ohTrigger(trigger,$Y$36))</f>
        <v>#NUM!</v>
      </c>
      <c r="AI586" s="43" t="e">
        <f>_xll.qlIndexFixing($Y$6,$AC586,TRUE,trigger)</f>
        <v>#NUM!</v>
      </c>
      <c r="AJ586" s="45" t="e">
        <f t="shared" si="19"/>
        <v>#NUM!</v>
      </c>
    </row>
    <row r="587" spans="28:36" x14ac:dyDescent="0.2">
      <c r="AB587" s="122" t="s">
        <v>88</v>
      </c>
      <c r="AC587" s="40">
        <f>_xll.qlInterestRateIndexFixingDate($Y$21,AD587)</f>
        <v>43487</v>
      </c>
      <c r="AD587" s="40">
        <f>_xll.qlCalendarAdvance(calendar,$AD586,AB587,,,trigger)</f>
        <v>43489</v>
      </c>
      <c r="AE587" s="40">
        <f>_xll.qlInterestRateIndexMaturity($Y$21,AD587,)</f>
        <v>43670</v>
      </c>
      <c r="AF587" s="43" t="e">
        <f>_xll.qlTenorBasisValue(TenorBasis6M,AD587,_xll.ohTrigger(trigger,$Y$36))</f>
        <v>#NUM!</v>
      </c>
      <c r="AG587" s="90" t="e">
        <f>_xll.qlTenorBasisForwardRate(TenorBasis6M,AD587,_xll.ohTrigger(trigger,$Y$36))</f>
        <v>#NUM!</v>
      </c>
      <c r="AH587" s="90" t="e">
        <f>_xll.qlIndexFixing(TenorBasisIndex6M,$AC587,TRUE,_xll.ohTrigger(trigger,$Y$36))</f>
        <v>#NUM!</v>
      </c>
      <c r="AI587" s="43" t="e">
        <f>_xll.qlIndexFixing($Y$6,$AC587,TRUE,trigger)</f>
        <v>#NUM!</v>
      </c>
      <c r="AJ587" s="45" t="e">
        <f t="shared" si="19"/>
        <v>#NUM!</v>
      </c>
    </row>
    <row r="588" spans="28:36" x14ac:dyDescent="0.2">
      <c r="AB588" s="122" t="s">
        <v>88</v>
      </c>
      <c r="AC588" s="40">
        <f>_xll.qlInterestRateIndexFixingDate($Y$21,AD588)</f>
        <v>43494</v>
      </c>
      <c r="AD588" s="40">
        <f>_xll.qlCalendarAdvance(calendar,$AD587,AB588,,,trigger)</f>
        <v>43496</v>
      </c>
      <c r="AE588" s="40">
        <f>_xll.qlInterestRateIndexMaturity($Y$21,AD588,)</f>
        <v>43677</v>
      </c>
      <c r="AF588" s="43" t="e">
        <f>_xll.qlTenorBasisValue(TenorBasis6M,AD588,_xll.ohTrigger(trigger,$Y$36))</f>
        <v>#NUM!</v>
      </c>
      <c r="AG588" s="90" t="e">
        <f>_xll.qlTenorBasisForwardRate(TenorBasis6M,AD588,_xll.ohTrigger(trigger,$Y$36))</f>
        <v>#NUM!</v>
      </c>
      <c r="AH588" s="90" t="e">
        <f>_xll.qlIndexFixing(TenorBasisIndex6M,$AC588,TRUE,_xll.ohTrigger(trigger,$Y$36))</f>
        <v>#NUM!</v>
      </c>
      <c r="AI588" s="43" t="e">
        <f>_xll.qlIndexFixing($Y$6,$AC588,TRUE,trigger)</f>
        <v>#NUM!</v>
      </c>
      <c r="AJ588" s="45" t="e">
        <f t="shared" si="19"/>
        <v>#NUM!</v>
      </c>
    </row>
    <row r="589" spans="28:36" x14ac:dyDescent="0.2">
      <c r="AB589" s="122" t="s">
        <v>88</v>
      </c>
      <c r="AC589" s="40">
        <f>_xll.qlInterestRateIndexFixingDate($Y$21,AD589)</f>
        <v>43501</v>
      </c>
      <c r="AD589" s="40">
        <f>_xll.qlCalendarAdvance(calendar,$AD588,AB589,,,trigger)</f>
        <v>43503</v>
      </c>
      <c r="AE589" s="40">
        <f>_xll.qlInterestRateIndexMaturity($Y$21,AD589,)</f>
        <v>43684</v>
      </c>
      <c r="AF589" s="43" t="e">
        <f>_xll.qlTenorBasisValue(TenorBasis6M,AD589,_xll.ohTrigger(trigger,$Y$36))</f>
        <v>#NUM!</v>
      </c>
      <c r="AG589" s="90" t="e">
        <f>_xll.qlTenorBasisForwardRate(TenorBasis6M,AD589,_xll.ohTrigger(trigger,$Y$36))</f>
        <v>#NUM!</v>
      </c>
      <c r="AH589" s="90" t="e">
        <f>_xll.qlIndexFixing(TenorBasisIndex6M,$AC589,TRUE,_xll.ohTrigger(trigger,$Y$36))</f>
        <v>#NUM!</v>
      </c>
      <c r="AI589" s="43" t="e">
        <f>_xll.qlIndexFixing($Y$6,$AC589,TRUE,trigger)</f>
        <v>#NUM!</v>
      </c>
      <c r="AJ589" s="45" t="e">
        <f t="shared" si="19"/>
        <v>#NUM!</v>
      </c>
    </row>
    <row r="590" spans="28:36" x14ac:dyDescent="0.2">
      <c r="AB590" s="122" t="s">
        <v>88</v>
      </c>
      <c r="AC590" s="40">
        <f>_xll.qlInterestRateIndexFixingDate($Y$21,AD590)</f>
        <v>43508</v>
      </c>
      <c r="AD590" s="40">
        <f>_xll.qlCalendarAdvance(calendar,$AD589,AB590,,,trigger)</f>
        <v>43510</v>
      </c>
      <c r="AE590" s="40">
        <f>_xll.qlInterestRateIndexMaturity($Y$21,AD590,)</f>
        <v>43691</v>
      </c>
      <c r="AF590" s="43" t="e">
        <f>_xll.qlTenorBasisValue(TenorBasis6M,AD590,_xll.ohTrigger(trigger,$Y$36))</f>
        <v>#NUM!</v>
      </c>
      <c r="AG590" s="90" t="e">
        <f>_xll.qlTenorBasisForwardRate(TenorBasis6M,AD590,_xll.ohTrigger(trigger,$Y$36))</f>
        <v>#NUM!</v>
      </c>
      <c r="AH590" s="90" t="e">
        <f>_xll.qlIndexFixing(TenorBasisIndex6M,$AC590,TRUE,_xll.ohTrigger(trigger,$Y$36))</f>
        <v>#NUM!</v>
      </c>
      <c r="AI590" s="43" t="e">
        <f>_xll.qlIndexFixing($Y$6,$AC590,TRUE,trigger)</f>
        <v>#NUM!</v>
      </c>
      <c r="AJ590" s="45" t="e">
        <f t="shared" si="19"/>
        <v>#NUM!</v>
      </c>
    </row>
    <row r="591" spans="28:36" x14ac:dyDescent="0.2">
      <c r="AB591" s="122" t="s">
        <v>88</v>
      </c>
      <c r="AC591" s="40">
        <f>_xll.qlInterestRateIndexFixingDate($Y$21,AD591)</f>
        <v>43515</v>
      </c>
      <c r="AD591" s="40">
        <f>_xll.qlCalendarAdvance(calendar,$AD590,AB591,,,trigger)</f>
        <v>43517</v>
      </c>
      <c r="AE591" s="40">
        <f>_xll.qlInterestRateIndexMaturity($Y$21,AD591,)</f>
        <v>43698</v>
      </c>
      <c r="AF591" s="43" t="e">
        <f>_xll.qlTenorBasisValue(TenorBasis6M,AD591,_xll.ohTrigger(trigger,$Y$36))</f>
        <v>#NUM!</v>
      </c>
      <c r="AG591" s="90" t="e">
        <f>_xll.qlTenorBasisForwardRate(TenorBasis6M,AD591,_xll.ohTrigger(trigger,$Y$36))</f>
        <v>#NUM!</v>
      </c>
      <c r="AH591" s="90" t="e">
        <f>_xll.qlIndexFixing(TenorBasisIndex6M,$AC591,TRUE,_xll.ohTrigger(trigger,$Y$36))</f>
        <v>#NUM!</v>
      </c>
      <c r="AI591" s="43" t="e">
        <f>_xll.qlIndexFixing($Y$6,$AC591,TRUE,trigger)</f>
        <v>#NUM!</v>
      </c>
      <c r="AJ591" s="45" t="e">
        <f t="shared" si="19"/>
        <v>#NUM!</v>
      </c>
    </row>
    <row r="592" spans="28:36" x14ac:dyDescent="0.2">
      <c r="AB592" s="122" t="s">
        <v>88</v>
      </c>
      <c r="AC592" s="40">
        <f>_xll.qlInterestRateIndexFixingDate($Y$21,AD592)</f>
        <v>43522</v>
      </c>
      <c r="AD592" s="40">
        <f>_xll.qlCalendarAdvance(calendar,$AD591,AB592,,,trigger)</f>
        <v>43524</v>
      </c>
      <c r="AE592" s="40">
        <f>_xll.qlInterestRateIndexMaturity($Y$21,AD592,)</f>
        <v>43707</v>
      </c>
      <c r="AF592" s="43" t="e">
        <f>_xll.qlTenorBasisValue(TenorBasis6M,AD592,_xll.ohTrigger(trigger,$Y$36))</f>
        <v>#NUM!</v>
      </c>
      <c r="AG592" s="90" t="e">
        <f>_xll.qlTenorBasisForwardRate(TenorBasis6M,AD592,_xll.ohTrigger(trigger,$Y$36))</f>
        <v>#NUM!</v>
      </c>
      <c r="AH592" s="90" t="e">
        <f>_xll.qlIndexFixing(TenorBasisIndex6M,$AC592,TRUE,_xll.ohTrigger(trigger,$Y$36))</f>
        <v>#NUM!</v>
      </c>
      <c r="AI592" s="43" t="e">
        <f>_xll.qlIndexFixing($Y$6,$AC592,TRUE,trigger)</f>
        <v>#NUM!</v>
      </c>
      <c r="AJ592" s="45" t="e">
        <f t="shared" si="19"/>
        <v>#NUM!</v>
      </c>
    </row>
    <row r="593" spans="28:36" x14ac:dyDescent="0.2">
      <c r="AB593" s="122" t="s">
        <v>88</v>
      </c>
      <c r="AC593" s="40">
        <f>_xll.qlInterestRateIndexFixingDate($Y$21,AD593)</f>
        <v>43529</v>
      </c>
      <c r="AD593" s="40">
        <f>_xll.qlCalendarAdvance(calendar,$AD592,AB593,,,trigger)</f>
        <v>43531</v>
      </c>
      <c r="AE593" s="40">
        <f>_xll.qlInterestRateIndexMaturity($Y$21,AD593,)</f>
        <v>43717</v>
      </c>
      <c r="AF593" s="43" t="e">
        <f>_xll.qlTenorBasisValue(TenorBasis6M,AD593,_xll.ohTrigger(trigger,$Y$36))</f>
        <v>#NUM!</v>
      </c>
      <c r="AG593" s="90" t="e">
        <f>_xll.qlTenorBasisForwardRate(TenorBasis6M,AD593,_xll.ohTrigger(trigger,$Y$36))</f>
        <v>#NUM!</v>
      </c>
      <c r="AH593" s="90" t="e">
        <f>_xll.qlIndexFixing(TenorBasisIndex6M,$AC593,TRUE,_xll.ohTrigger(trigger,$Y$36))</f>
        <v>#NUM!</v>
      </c>
      <c r="AI593" s="43" t="e">
        <f>_xll.qlIndexFixing($Y$6,$AC593,TRUE,trigger)</f>
        <v>#NUM!</v>
      </c>
      <c r="AJ593" s="45" t="e">
        <f t="shared" si="19"/>
        <v>#NUM!</v>
      </c>
    </row>
    <row r="594" spans="28:36" x14ac:dyDescent="0.2">
      <c r="AB594" s="122" t="s">
        <v>88</v>
      </c>
      <c r="AC594" s="40">
        <f>_xll.qlInterestRateIndexFixingDate($Y$21,AD594)</f>
        <v>43536</v>
      </c>
      <c r="AD594" s="40">
        <f>_xll.qlCalendarAdvance(calendar,$AD593,AB594,,,trigger)</f>
        <v>43538</v>
      </c>
      <c r="AE594" s="40">
        <f>_xll.qlInterestRateIndexMaturity($Y$21,AD594,)</f>
        <v>43724</v>
      </c>
      <c r="AF594" s="43" t="e">
        <f>_xll.qlTenorBasisValue(TenorBasis6M,AD594,_xll.ohTrigger(trigger,$Y$36))</f>
        <v>#NUM!</v>
      </c>
      <c r="AG594" s="90" t="e">
        <f>_xll.qlTenorBasisForwardRate(TenorBasis6M,AD594,_xll.ohTrigger(trigger,$Y$36))</f>
        <v>#NUM!</v>
      </c>
      <c r="AH594" s="90" t="e">
        <f>_xll.qlIndexFixing(TenorBasisIndex6M,$AC594,TRUE,_xll.ohTrigger(trigger,$Y$36))</f>
        <v>#NUM!</v>
      </c>
      <c r="AI594" s="43" t="e">
        <f>_xll.qlIndexFixing($Y$6,$AC594,TRUE,trigger)</f>
        <v>#NUM!</v>
      </c>
      <c r="AJ594" s="45" t="e">
        <f t="shared" si="19"/>
        <v>#NUM!</v>
      </c>
    </row>
    <row r="595" spans="28:36" x14ac:dyDescent="0.2">
      <c r="AB595" s="122" t="s">
        <v>88</v>
      </c>
      <c r="AC595" s="40">
        <f>_xll.qlInterestRateIndexFixingDate($Y$21,AD595)</f>
        <v>43543</v>
      </c>
      <c r="AD595" s="40">
        <f>_xll.qlCalendarAdvance(calendar,$AD594,AB595,,,trigger)</f>
        <v>43545</v>
      </c>
      <c r="AE595" s="40">
        <f>_xll.qlInterestRateIndexMaturity($Y$21,AD595,)</f>
        <v>43731</v>
      </c>
      <c r="AF595" s="43" t="e">
        <f>_xll.qlTenorBasisValue(TenorBasis6M,AD595,_xll.ohTrigger(trigger,$Y$36))</f>
        <v>#NUM!</v>
      </c>
      <c r="AG595" s="90" t="e">
        <f>_xll.qlTenorBasisForwardRate(TenorBasis6M,AD595,_xll.ohTrigger(trigger,$Y$36))</f>
        <v>#NUM!</v>
      </c>
      <c r="AH595" s="90" t="e">
        <f>_xll.qlIndexFixing(TenorBasisIndex6M,$AC595,TRUE,_xll.ohTrigger(trigger,$Y$36))</f>
        <v>#NUM!</v>
      </c>
      <c r="AI595" s="43" t="e">
        <f>_xll.qlIndexFixing($Y$6,$AC595,TRUE,trigger)</f>
        <v>#NUM!</v>
      </c>
      <c r="AJ595" s="45" t="e">
        <f t="shared" si="19"/>
        <v>#NUM!</v>
      </c>
    </row>
    <row r="596" spans="28:36" x14ac:dyDescent="0.2">
      <c r="AB596" s="122" t="s">
        <v>88</v>
      </c>
      <c r="AC596" s="40">
        <f>_xll.qlInterestRateIndexFixingDate($Y$21,AD596)</f>
        <v>43550</v>
      </c>
      <c r="AD596" s="40">
        <f>_xll.qlCalendarAdvance(calendar,$AD595,AB596,,,trigger)</f>
        <v>43552</v>
      </c>
      <c r="AE596" s="40">
        <f>_xll.qlInterestRateIndexMaturity($Y$21,AD596,)</f>
        <v>43738</v>
      </c>
      <c r="AF596" s="43" t="e">
        <f>_xll.qlTenorBasisValue(TenorBasis6M,AD596,_xll.ohTrigger(trigger,$Y$36))</f>
        <v>#NUM!</v>
      </c>
      <c r="AG596" s="90" t="e">
        <f>_xll.qlTenorBasisForwardRate(TenorBasis6M,AD596,_xll.ohTrigger(trigger,$Y$36))</f>
        <v>#NUM!</v>
      </c>
      <c r="AH596" s="90" t="e">
        <f>_xll.qlIndexFixing(TenorBasisIndex6M,$AC596,TRUE,_xll.ohTrigger(trigger,$Y$36))</f>
        <v>#NUM!</v>
      </c>
      <c r="AI596" s="43" t="e">
        <f>_xll.qlIndexFixing($Y$6,$AC596,TRUE,trigger)</f>
        <v>#NUM!</v>
      </c>
      <c r="AJ596" s="45" t="e">
        <f t="shared" si="19"/>
        <v>#NUM!</v>
      </c>
    </row>
    <row r="597" spans="28:36" x14ac:dyDescent="0.2">
      <c r="AB597" s="122" t="s">
        <v>88</v>
      </c>
      <c r="AC597" s="40">
        <f>_xll.qlInterestRateIndexFixingDate($Y$21,AD597)</f>
        <v>43557</v>
      </c>
      <c r="AD597" s="40">
        <f>_xll.qlCalendarAdvance(calendar,$AD596,AB597,,,trigger)</f>
        <v>43559</v>
      </c>
      <c r="AE597" s="40">
        <f>_xll.qlInterestRateIndexMaturity($Y$21,AD597,)</f>
        <v>43742</v>
      </c>
      <c r="AF597" s="43" t="e">
        <f>_xll.qlTenorBasisValue(TenorBasis6M,AD597,_xll.ohTrigger(trigger,$Y$36))</f>
        <v>#NUM!</v>
      </c>
      <c r="AG597" s="90" t="e">
        <f>_xll.qlTenorBasisForwardRate(TenorBasis6M,AD597,_xll.ohTrigger(trigger,$Y$36))</f>
        <v>#NUM!</v>
      </c>
      <c r="AH597" s="90" t="e">
        <f>_xll.qlIndexFixing(TenorBasisIndex6M,$AC597,TRUE,_xll.ohTrigger(trigger,$Y$36))</f>
        <v>#NUM!</v>
      </c>
      <c r="AI597" s="43" t="e">
        <f>_xll.qlIndexFixing($Y$6,$AC597,TRUE,trigger)</f>
        <v>#NUM!</v>
      </c>
      <c r="AJ597" s="45" t="e">
        <f t="shared" si="19"/>
        <v>#NUM!</v>
      </c>
    </row>
    <row r="598" spans="28:36" x14ac:dyDescent="0.2">
      <c r="AB598" s="122" t="s">
        <v>88</v>
      </c>
      <c r="AC598" s="40">
        <f>_xll.qlInterestRateIndexFixingDate($Y$21,AD598)</f>
        <v>43564</v>
      </c>
      <c r="AD598" s="40">
        <f>_xll.qlCalendarAdvance(calendar,$AD597,AB598,,,trigger)</f>
        <v>43566</v>
      </c>
      <c r="AE598" s="40">
        <f>_xll.qlInterestRateIndexMaturity($Y$21,AD598,)</f>
        <v>43749</v>
      </c>
      <c r="AF598" s="43" t="e">
        <f>_xll.qlTenorBasisValue(TenorBasis6M,AD598,_xll.ohTrigger(trigger,$Y$36))</f>
        <v>#NUM!</v>
      </c>
      <c r="AG598" s="90" t="e">
        <f>_xll.qlTenorBasisForwardRate(TenorBasis6M,AD598,_xll.ohTrigger(trigger,$Y$36))</f>
        <v>#NUM!</v>
      </c>
      <c r="AH598" s="90" t="e">
        <f>_xll.qlIndexFixing(TenorBasisIndex6M,$AC598,TRUE,_xll.ohTrigger(trigger,$Y$36))</f>
        <v>#NUM!</v>
      </c>
      <c r="AI598" s="43" t="e">
        <f>_xll.qlIndexFixing($Y$6,$AC598,TRUE,trigger)</f>
        <v>#NUM!</v>
      </c>
      <c r="AJ598" s="45" t="e">
        <f t="shared" si="19"/>
        <v>#NUM!</v>
      </c>
    </row>
    <row r="599" spans="28:36" x14ac:dyDescent="0.2">
      <c r="AB599" s="122" t="s">
        <v>88</v>
      </c>
      <c r="AC599" s="40">
        <f>_xll.qlInterestRateIndexFixingDate($Y$21,AD599)</f>
        <v>43571</v>
      </c>
      <c r="AD599" s="40">
        <f>_xll.qlCalendarAdvance(calendar,$AD598,AB599,,,trigger)</f>
        <v>43573</v>
      </c>
      <c r="AE599" s="40">
        <f>_xll.qlInterestRateIndexMaturity($Y$21,AD599,)</f>
        <v>43756</v>
      </c>
      <c r="AF599" s="43" t="e">
        <f>_xll.qlTenorBasisValue(TenorBasis6M,AD599,_xll.ohTrigger(trigger,$Y$36))</f>
        <v>#NUM!</v>
      </c>
      <c r="AG599" s="90" t="e">
        <f>_xll.qlTenorBasisForwardRate(TenorBasis6M,AD599,_xll.ohTrigger(trigger,$Y$36))</f>
        <v>#NUM!</v>
      </c>
      <c r="AH599" s="90" t="e">
        <f>_xll.qlIndexFixing(TenorBasisIndex6M,$AC599,TRUE,_xll.ohTrigger(trigger,$Y$36))</f>
        <v>#NUM!</v>
      </c>
      <c r="AI599" s="43" t="e">
        <f>_xll.qlIndexFixing($Y$6,$AC599,TRUE,trigger)</f>
        <v>#NUM!</v>
      </c>
      <c r="AJ599" s="45" t="e">
        <f t="shared" si="19"/>
        <v>#NUM!</v>
      </c>
    </row>
    <row r="600" spans="28:36" x14ac:dyDescent="0.2">
      <c r="AB600" s="122" t="s">
        <v>88</v>
      </c>
      <c r="AC600" s="40">
        <f>_xll.qlInterestRateIndexFixingDate($Y$21,AD600)</f>
        <v>43578</v>
      </c>
      <c r="AD600" s="40">
        <f>_xll.qlCalendarAdvance(calendar,$AD599,AB600,,,trigger)</f>
        <v>43580</v>
      </c>
      <c r="AE600" s="40">
        <f>_xll.qlInterestRateIndexMaturity($Y$21,AD600,)</f>
        <v>43763</v>
      </c>
      <c r="AF600" s="43" t="e">
        <f>_xll.qlTenorBasisValue(TenorBasis6M,AD600,_xll.ohTrigger(trigger,$Y$36))</f>
        <v>#NUM!</v>
      </c>
      <c r="AG600" s="90" t="e">
        <f>_xll.qlTenorBasisForwardRate(TenorBasis6M,AD600,_xll.ohTrigger(trigger,$Y$36))</f>
        <v>#NUM!</v>
      </c>
      <c r="AH600" s="90" t="e">
        <f>_xll.qlIndexFixing(TenorBasisIndex6M,$AC600,TRUE,_xll.ohTrigger(trigger,$Y$36))</f>
        <v>#NUM!</v>
      </c>
      <c r="AI600" s="43" t="e">
        <f>_xll.qlIndexFixing($Y$6,$AC600,TRUE,trigger)</f>
        <v>#NUM!</v>
      </c>
      <c r="AJ600" s="45" t="e">
        <f t="shared" si="19"/>
        <v>#NUM!</v>
      </c>
    </row>
    <row r="601" spans="28:36" x14ac:dyDescent="0.2">
      <c r="AB601" s="122" t="s">
        <v>88</v>
      </c>
      <c r="AC601" s="40">
        <f>_xll.qlInterestRateIndexFixingDate($Y$21,AD601)</f>
        <v>43584</v>
      </c>
      <c r="AD601" s="40">
        <f>_xll.qlCalendarAdvance(calendar,$AD600,AB601,,,trigger)</f>
        <v>43587</v>
      </c>
      <c r="AE601" s="40">
        <f>_xll.qlInterestRateIndexMaturity($Y$21,AD601,)</f>
        <v>43773</v>
      </c>
      <c r="AF601" s="43" t="e">
        <f>_xll.qlTenorBasisValue(TenorBasis6M,AD601,_xll.ohTrigger(trigger,$Y$36))</f>
        <v>#NUM!</v>
      </c>
      <c r="AG601" s="90" t="e">
        <f>_xll.qlTenorBasisForwardRate(TenorBasis6M,AD601,_xll.ohTrigger(trigger,$Y$36))</f>
        <v>#NUM!</v>
      </c>
      <c r="AH601" s="90" t="e">
        <f>_xll.qlIndexFixing(TenorBasisIndex6M,$AC601,TRUE,_xll.ohTrigger(trigger,$Y$36))</f>
        <v>#NUM!</v>
      </c>
      <c r="AI601" s="43" t="e">
        <f>_xll.qlIndexFixing($Y$6,$AC601,TRUE,trigger)</f>
        <v>#NUM!</v>
      </c>
      <c r="AJ601" s="45" t="e">
        <f t="shared" si="19"/>
        <v>#NUM!</v>
      </c>
    </row>
    <row r="602" spans="28:36" x14ac:dyDescent="0.2">
      <c r="AB602" s="122" t="s">
        <v>88</v>
      </c>
      <c r="AC602" s="40">
        <f>_xll.qlInterestRateIndexFixingDate($Y$21,AD602)</f>
        <v>43592</v>
      </c>
      <c r="AD602" s="40">
        <f>_xll.qlCalendarAdvance(calendar,$AD601,AB602,,,trigger)</f>
        <v>43594</v>
      </c>
      <c r="AE602" s="40">
        <f>_xll.qlInterestRateIndexMaturity($Y$21,AD602,)</f>
        <v>43780</v>
      </c>
      <c r="AF602" s="43" t="e">
        <f>_xll.qlTenorBasisValue(TenorBasis6M,AD602,_xll.ohTrigger(trigger,$Y$36))</f>
        <v>#NUM!</v>
      </c>
      <c r="AG602" s="90" t="e">
        <f>_xll.qlTenorBasisForwardRate(TenorBasis6M,AD602,_xll.ohTrigger(trigger,$Y$36))</f>
        <v>#NUM!</v>
      </c>
      <c r="AH602" s="90" t="e">
        <f>_xll.qlIndexFixing(TenorBasisIndex6M,$AC602,TRUE,_xll.ohTrigger(trigger,$Y$36))</f>
        <v>#NUM!</v>
      </c>
      <c r="AI602" s="43" t="e">
        <f>_xll.qlIndexFixing($Y$6,$AC602,TRUE,trigger)</f>
        <v>#NUM!</v>
      </c>
      <c r="AJ602" s="45" t="e">
        <f t="shared" si="19"/>
        <v>#NUM!</v>
      </c>
    </row>
    <row r="603" spans="28:36" x14ac:dyDescent="0.2">
      <c r="AB603" s="122" t="s">
        <v>88</v>
      </c>
      <c r="AC603" s="40">
        <f>_xll.qlInterestRateIndexFixingDate($Y$21,AD603)</f>
        <v>43599</v>
      </c>
      <c r="AD603" s="40">
        <f>_xll.qlCalendarAdvance(calendar,$AD602,AB603,,,trigger)</f>
        <v>43601</v>
      </c>
      <c r="AE603" s="40">
        <f>_xll.qlInterestRateIndexMaturity($Y$21,AD603,)</f>
        <v>43787</v>
      </c>
      <c r="AF603" s="43" t="e">
        <f>_xll.qlTenorBasisValue(TenorBasis6M,AD603,_xll.ohTrigger(trigger,$Y$36))</f>
        <v>#NUM!</v>
      </c>
      <c r="AG603" s="90" t="e">
        <f>_xll.qlTenorBasisForwardRate(TenorBasis6M,AD603,_xll.ohTrigger(trigger,$Y$36))</f>
        <v>#NUM!</v>
      </c>
      <c r="AH603" s="90" t="e">
        <f>_xll.qlIndexFixing(TenorBasisIndex6M,$AC603,TRUE,_xll.ohTrigger(trigger,$Y$36))</f>
        <v>#NUM!</v>
      </c>
      <c r="AI603" s="43" t="e">
        <f>_xll.qlIndexFixing($Y$6,$AC603,TRUE,trigger)</f>
        <v>#NUM!</v>
      </c>
      <c r="AJ603" s="45" t="e">
        <f t="shared" si="19"/>
        <v>#NUM!</v>
      </c>
    </row>
    <row r="604" spans="28:36" x14ac:dyDescent="0.2">
      <c r="AB604" s="122" t="s">
        <v>88</v>
      </c>
      <c r="AC604" s="40">
        <f>_xll.qlInterestRateIndexFixingDate($Y$21,AD604)</f>
        <v>43606</v>
      </c>
      <c r="AD604" s="40">
        <f>_xll.qlCalendarAdvance(calendar,$AD603,AB604,,,trigger)</f>
        <v>43608</v>
      </c>
      <c r="AE604" s="40">
        <f>_xll.qlInterestRateIndexMaturity($Y$21,AD604,)</f>
        <v>43794</v>
      </c>
      <c r="AF604" s="43" t="e">
        <f>_xll.qlTenorBasisValue(TenorBasis6M,AD604,_xll.ohTrigger(trigger,$Y$36))</f>
        <v>#NUM!</v>
      </c>
      <c r="AG604" s="90" t="e">
        <f>_xll.qlTenorBasisForwardRate(TenorBasis6M,AD604,_xll.ohTrigger(trigger,$Y$36))</f>
        <v>#NUM!</v>
      </c>
      <c r="AH604" s="90" t="e">
        <f>_xll.qlIndexFixing(TenorBasisIndex6M,$AC604,TRUE,_xll.ohTrigger(trigger,$Y$36))</f>
        <v>#NUM!</v>
      </c>
      <c r="AI604" s="43" t="e">
        <f>_xll.qlIndexFixing($Y$6,$AC604,TRUE,trigger)</f>
        <v>#NUM!</v>
      </c>
      <c r="AJ604" s="45" t="e">
        <f t="shared" si="19"/>
        <v>#NUM!</v>
      </c>
    </row>
    <row r="605" spans="28:36" x14ac:dyDescent="0.2">
      <c r="AB605" s="122" t="s">
        <v>88</v>
      </c>
      <c r="AC605" s="40">
        <f>_xll.qlInterestRateIndexFixingDate($Y$21,AD605)</f>
        <v>43613</v>
      </c>
      <c r="AD605" s="40">
        <f>_xll.qlCalendarAdvance(calendar,$AD604,AB605,,,trigger)</f>
        <v>43615</v>
      </c>
      <c r="AE605" s="40">
        <f>_xll.qlInterestRateIndexMaturity($Y$21,AD605,)</f>
        <v>43798</v>
      </c>
      <c r="AF605" s="43" t="e">
        <f>_xll.qlTenorBasisValue(TenorBasis6M,AD605,_xll.ohTrigger(trigger,$Y$36))</f>
        <v>#NUM!</v>
      </c>
      <c r="AG605" s="90" t="e">
        <f>_xll.qlTenorBasisForwardRate(TenorBasis6M,AD605,_xll.ohTrigger(trigger,$Y$36))</f>
        <v>#NUM!</v>
      </c>
      <c r="AH605" s="90" t="e">
        <f>_xll.qlIndexFixing(TenorBasisIndex6M,$AC605,TRUE,_xll.ohTrigger(trigger,$Y$36))</f>
        <v>#NUM!</v>
      </c>
      <c r="AI605" s="43" t="e">
        <f>_xll.qlIndexFixing($Y$6,$AC605,TRUE,trigger)</f>
        <v>#NUM!</v>
      </c>
      <c r="AJ605" s="45" t="e">
        <f t="shared" si="19"/>
        <v>#NUM!</v>
      </c>
    </row>
    <row r="606" spans="28:36" x14ac:dyDescent="0.2">
      <c r="AB606" s="122" t="s">
        <v>88</v>
      </c>
      <c r="AC606" s="40">
        <f>_xll.qlInterestRateIndexFixingDate($Y$21,AD606)</f>
        <v>43620</v>
      </c>
      <c r="AD606" s="40">
        <f>_xll.qlCalendarAdvance(calendar,$AD605,AB606,,,trigger)</f>
        <v>43622</v>
      </c>
      <c r="AE606" s="40">
        <f>_xll.qlInterestRateIndexMaturity($Y$21,AD606,)</f>
        <v>43805</v>
      </c>
      <c r="AF606" s="43" t="e">
        <f>_xll.qlTenorBasisValue(TenorBasis6M,AD606,_xll.ohTrigger(trigger,$Y$36))</f>
        <v>#NUM!</v>
      </c>
      <c r="AG606" s="90" t="e">
        <f>_xll.qlTenorBasisForwardRate(TenorBasis6M,AD606,_xll.ohTrigger(trigger,$Y$36))</f>
        <v>#NUM!</v>
      </c>
      <c r="AH606" s="90" t="e">
        <f>_xll.qlIndexFixing(TenorBasisIndex6M,$AC606,TRUE,_xll.ohTrigger(trigger,$Y$36))</f>
        <v>#NUM!</v>
      </c>
      <c r="AI606" s="43" t="e">
        <f>_xll.qlIndexFixing($Y$6,$AC606,TRUE,trigger)</f>
        <v>#NUM!</v>
      </c>
      <c r="AJ606" s="45" t="e">
        <f t="shared" si="19"/>
        <v>#NUM!</v>
      </c>
    </row>
    <row r="607" spans="28:36" x14ac:dyDescent="0.2">
      <c r="AB607" s="122" t="s">
        <v>88</v>
      </c>
      <c r="AC607" s="40">
        <f>_xll.qlInterestRateIndexFixingDate($Y$21,AD607)</f>
        <v>43627</v>
      </c>
      <c r="AD607" s="40">
        <f>_xll.qlCalendarAdvance(calendar,$AD606,AB607,,,trigger)</f>
        <v>43629</v>
      </c>
      <c r="AE607" s="40">
        <f>_xll.qlInterestRateIndexMaturity($Y$21,AD607,)</f>
        <v>43812</v>
      </c>
      <c r="AF607" s="43" t="e">
        <f>_xll.qlTenorBasisValue(TenorBasis6M,AD607,_xll.ohTrigger(trigger,$Y$36))</f>
        <v>#NUM!</v>
      </c>
      <c r="AG607" s="90" t="e">
        <f>_xll.qlTenorBasisForwardRate(TenorBasis6M,AD607,_xll.ohTrigger(trigger,$Y$36))</f>
        <v>#NUM!</v>
      </c>
      <c r="AH607" s="90" t="e">
        <f>_xll.qlIndexFixing(TenorBasisIndex6M,$AC607,TRUE,_xll.ohTrigger(trigger,$Y$36))</f>
        <v>#NUM!</v>
      </c>
      <c r="AI607" s="43" t="e">
        <f>_xll.qlIndexFixing($Y$6,$AC607,TRUE,trigger)</f>
        <v>#NUM!</v>
      </c>
      <c r="AJ607" s="45" t="e">
        <f t="shared" si="19"/>
        <v>#NUM!</v>
      </c>
    </row>
    <row r="608" spans="28:36" x14ac:dyDescent="0.2">
      <c r="AB608" s="122" t="s">
        <v>88</v>
      </c>
      <c r="AC608" s="40">
        <f>_xll.qlInterestRateIndexFixingDate($Y$21,AD608)</f>
        <v>43634</v>
      </c>
      <c r="AD608" s="40">
        <f>_xll.qlCalendarAdvance(calendar,$AD607,AB608,,,trigger)</f>
        <v>43636</v>
      </c>
      <c r="AE608" s="40">
        <f>_xll.qlInterestRateIndexMaturity($Y$21,AD608,)</f>
        <v>43819</v>
      </c>
      <c r="AF608" s="43" t="e">
        <f>_xll.qlTenorBasisValue(TenorBasis6M,AD608,_xll.ohTrigger(trigger,$Y$36))</f>
        <v>#NUM!</v>
      </c>
      <c r="AG608" s="90" t="e">
        <f>_xll.qlTenorBasisForwardRate(TenorBasis6M,AD608,_xll.ohTrigger(trigger,$Y$36))</f>
        <v>#NUM!</v>
      </c>
      <c r="AH608" s="90" t="e">
        <f>_xll.qlIndexFixing(TenorBasisIndex6M,$AC608,TRUE,_xll.ohTrigger(trigger,$Y$36))</f>
        <v>#NUM!</v>
      </c>
      <c r="AI608" s="43" t="e">
        <f>_xll.qlIndexFixing($Y$6,$AC608,TRUE,trigger)</f>
        <v>#NUM!</v>
      </c>
      <c r="AJ608" s="45" t="e">
        <f t="shared" si="19"/>
        <v>#NUM!</v>
      </c>
    </row>
    <row r="609" spans="28:36" x14ac:dyDescent="0.2">
      <c r="AB609" s="122" t="s">
        <v>88</v>
      </c>
      <c r="AC609" s="40">
        <f>_xll.qlInterestRateIndexFixingDate($Y$21,AD609)</f>
        <v>43641</v>
      </c>
      <c r="AD609" s="40">
        <f>_xll.qlCalendarAdvance(calendar,$AD608,AB609,,,trigger)</f>
        <v>43643</v>
      </c>
      <c r="AE609" s="40">
        <f>_xll.qlInterestRateIndexMaturity($Y$21,AD609,)</f>
        <v>43826</v>
      </c>
      <c r="AF609" s="43" t="e">
        <f>_xll.qlTenorBasisValue(TenorBasis6M,AD609,_xll.ohTrigger(trigger,$Y$36))</f>
        <v>#NUM!</v>
      </c>
      <c r="AG609" s="90" t="e">
        <f>_xll.qlTenorBasisForwardRate(TenorBasis6M,AD609,_xll.ohTrigger(trigger,$Y$36))</f>
        <v>#NUM!</v>
      </c>
      <c r="AH609" s="90" t="e">
        <f>_xll.qlIndexFixing(TenorBasisIndex6M,$AC609,TRUE,_xll.ohTrigger(trigger,$Y$36))</f>
        <v>#NUM!</v>
      </c>
      <c r="AI609" s="43" t="e">
        <f>_xll.qlIndexFixing($Y$6,$AC609,TRUE,trigger)</f>
        <v>#NUM!</v>
      </c>
      <c r="AJ609" s="45" t="e">
        <f t="shared" si="19"/>
        <v>#NUM!</v>
      </c>
    </row>
    <row r="610" spans="28:36" x14ac:dyDescent="0.2">
      <c r="AB610" s="122" t="s">
        <v>88</v>
      </c>
      <c r="AC610" s="40">
        <f>_xll.qlInterestRateIndexFixingDate($Y$21,AD610)</f>
        <v>43648</v>
      </c>
      <c r="AD610" s="40">
        <f>_xll.qlCalendarAdvance(calendar,$AD609,AB610,,,trigger)</f>
        <v>43650</v>
      </c>
      <c r="AE610" s="40">
        <f>_xll.qlInterestRateIndexMaturity($Y$21,AD610,)</f>
        <v>43836</v>
      </c>
      <c r="AF610" s="43" t="e">
        <f>_xll.qlTenorBasisValue(TenorBasis6M,AD610,_xll.ohTrigger(trigger,$Y$36))</f>
        <v>#NUM!</v>
      </c>
      <c r="AG610" s="90" t="e">
        <f>_xll.qlTenorBasisForwardRate(TenorBasis6M,AD610,_xll.ohTrigger(trigger,$Y$36))</f>
        <v>#NUM!</v>
      </c>
      <c r="AH610" s="90" t="e">
        <f>_xll.qlIndexFixing(TenorBasisIndex6M,$AC610,TRUE,_xll.ohTrigger(trigger,$Y$36))</f>
        <v>#NUM!</v>
      </c>
      <c r="AI610" s="43" t="e">
        <f>_xll.qlIndexFixing($Y$6,$AC610,TRUE,trigger)</f>
        <v>#NUM!</v>
      </c>
      <c r="AJ610" s="45" t="e">
        <f t="shared" si="19"/>
        <v>#NUM!</v>
      </c>
    </row>
    <row r="611" spans="28:36" x14ac:dyDescent="0.2">
      <c r="AB611" s="122" t="s">
        <v>88</v>
      </c>
      <c r="AC611" s="40">
        <f>_xll.qlInterestRateIndexFixingDate($Y$21,AD611)</f>
        <v>43655</v>
      </c>
      <c r="AD611" s="40">
        <f>_xll.qlCalendarAdvance(calendar,$AD610,AB611,,,trigger)</f>
        <v>43657</v>
      </c>
      <c r="AE611" s="40">
        <f>_xll.qlInterestRateIndexMaturity($Y$21,AD611,)</f>
        <v>43843</v>
      </c>
      <c r="AF611" s="43" t="e">
        <f>_xll.qlTenorBasisValue(TenorBasis6M,AD611,_xll.ohTrigger(trigger,$Y$36))</f>
        <v>#NUM!</v>
      </c>
      <c r="AG611" s="90" t="e">
        <f>_xll.qlTenorBasisForwardRate(TenorBasis6M,AD611,_xll.ohTrigger(trigger,$Y$36))</f>
        <v>#NUM!</v>
      </c>
      <c r="AH611" s="90" t="e">
        <f>_xll.qlIndexFixing(TenorBasisIndex6M,$AC611,TRUE,_xll.ohTrigger(trigger,$Y$36))</f>
        <v>#NUM!</v>
      </c>
      <c r="AI611" s="43" t="e">
        <f>_xll.qlIndexFixing($Y$6,$AC611,TRUE,trigger)</f>
        <v>#NUM!</v>
      </c>
      <c r="AJ611" s="45" t="e">
        <f t="shared" si="19"/>
        <v>#NUM!</v>
      </c>
    </row>
    <row r="612" spans="28:36" x14ac:dyDescent="0.2">
      <c r="AB612" s="122" t="s">
        <v>88</v>
      </c>
      <c r="AC612" s="40">
        <f>_xll.qlInterestRateIndexFixingDate($Y$21,AD612)</f>
        <v>43662</v>
      </c>
      <c r="AD612" s="40">
        <f>_xll.qlCalendarAdvance(calendar,$AD611,AB612,,,trigger)</f>
        <v>43664</v>
      </c>
      <c r="AE612" s="40">
        <f>_xll.qlInterestRateIndexMaturity($Y$21,AD612,)</f>
        <v>43850</v>
      </c>
      <c r="AF612" s="43" t="e">
        <f>_xll.qlTenorBasisValue(TenorBasis6M,AD612,_xll.ohTrigger(trigger,$Y$36))</f>
        <v>#NUM!</v>
      </c>
      <c r="AG612" s="90" t="e">
        <f>_xll.qlTenorBasisForwardRate(TenorBasis6M,AD612,_xll.ohTrigger(trigger,$Y$36))</f>
        <v>#NUM!</v>
      </c>
      <c r="AH612" s="90" t="e">
        <f>_xll.qlIndexFixing(TenorBasisIndex6M,$AC612,TRUE,_xll.ohTrigger(trigger,$Y$36))</f>
        <v>#NUM!</v>
      </c>
      <c r="AI612" s="43" t="e">
        <f>_xll.qlIndexFixing($Y$6,$AC612,TRUE,trigger)</f>
        <v>#NUM!</v>
      </c>
      <c r="AJ612" s="45" t="e">
        <f t="shared" si="19"/>
        <v>#NUM!</v>
      </c>
    </row>
    <row r="613" spans="28:36" x14ac:dyDescent="0.2">
      <c r="AB613" s="122" t="s">
        <v>88</v>
      </c>
      <c r="AC613" s="40">
        <f>_xll.qlInterestRateIndexFixingDate($Y$21,AD613)</f>
        <v>43669</v>
      </c>
      <c r="AD613" s="40">
        <f>_xll.qlCalendarAdvance(calendar,$AD612,AB613,,,trigger)</f>
        <v>43671</v>
      </c>
      <c r="AE613" s="40">
        <f>_xll.qlInterestRateIndexMaturity($Y$21,AD613,)</f>
        <v>43857</v>
      </c>
      <c r="AF613" s="43" t="e">
        <f>_xll.qlTenorBasisValue(TenorBasis6M,AD613,_xll.ohTrigger(trigger,$Y$36))</f>
        <v>#NUM!</v>
      </c>
      <c r="AG613" s="90" t="e">
        <f>_xll.qlTenorBasisForwardRate(TenorBasis6M,AD613,_xll.ohTrigger(trigger,$Y$36))</f>
        <v>#NUM!</v>
      </c>
      <c r="AH613" s="90" t="e">
        <f>_xll.qlIndexFixing(TenorBasisIndex6M,$AC613,TRUE,_xll.ohTrigger(trigger,$Y$36))</f>
        <v>#NUM!</v>
      </c>
      <c r="AI613" s="43" t="e">
        <f>_xll.qlIndexFixing($Y$6,$AC613,TRUE,trigger)</f>
        <v>#NUM!</v>
      </c>
      <c r="AJ613" s="45" t="e">
        <f t="shared" si="19"/>
        <v>#NUM!</v>
      </c>
    </row>
    <row r="614" spans="28:36" x14ac:dyDescent="0.2">
      <c r="AB614" s="122" t="s">
        <v>88</v>
      </c>
      <c r="AC614" s="40">
        <f>_xll.qlInterestRateIndexFixingDate($Y$21,AD614)</f>
        <v>43676</v>
      </c>
      <c r="AD614" s="40">
        <f>_xll.qlCalendarAdvance(calendar,$AD613,AB614,,,trigger)</f>
        <v>43678</v>
      </c>
      <c r="AE614" s="40">
        <f>_xll.qlInterestRateIndexMaturity($Y$21,AD614,)</f>
        <v>43864</v>
      </c>
      <c r="AF614" s="43" t="e">
        <f>_xll.qlTenorBasisValue(TenorBasis6M,AD614,_xll.ohTrigger(trigger,$Y$36))</f>
        <v>#NUM!</v>
      </c>
      <c r="AG614" s="90" t="e">
        <f>_xll.qlTenorBasisForwardRate(TenorBasis6M,AD614,_xll.ohTrigger(trigger,$Y$36))</f>
        <v>#NUM!</v>
      </c>
      <c r="AH614" s="90" t="e">
        <f>_xll.qlIndexFixing(TenorBasisIndex6M,$AC614,TRUE,_xll.ohTrigger(trigger,$Y$36))</f>
        <v>#NUM!</v>
      </c>
      <c r="AI614" s="43" t="e">
        <f>_xll.qlIndexFixing($Y$6,$AC614,TRUE,trigger)</f>
        <v>#NUM!</v>
      </c>
      <c r="AJ614" s="45" t="e">
        <f t="shared" si="19"/>
        <v>#NUM!</v>
      </c>
    </row>
    <row r="615" spans="28:36" x14ac:dyDescent="0.2">
      <c r="AB615" s="122" t="s">
        <v>88</v>
      </c>
      <c r="AC615" s="40">
        <f>_xll.qlInterestRateIndexFixingDate($Y$21,AD615)</f>
        <v>43683</v>
      </c>
      <c r="AD615" s="40">
        <f>_xll.qlCalendarAdvance(calendar,$AD614,AB615,,,trigger)</f>
        <v>43685</v>
      </c>
      <c r="AE615" s="40">
        <f>_xll.qlInterestRateIndexMaturity($Y$21,AD615,)</f>
        <v>43871</v>
      </c>
      <c r="AF615" s="43" t="e">
        <f>_xll.qlTenorBasisValue(TenorBasis6M,AD615,_xll.ohTrigger(trigger,$Y$36))</f>
        <v>#NUM!</v>
      </c>
      <c r="AG615" s="90" t="e">
        <f>_xll.qlTenorBasisForwardRate(TenorBasis6M,AD615,_xll.ohTrigger(trigger,$Y$36))</f>
        <v>#NUM!</v>
      </c>
      <c r="AH615" s="90" t="e">
        <f>_xll.qlIndexFixing(TenorBasisIndex6M,$AC615,TRUE,_xll.ohTrigger(trigger,$Y$36))</f>
        <v>#NUM!</v>
      </c>
      <c r="AI615" s="43" t="e">
        <f>_xll.qlIndexFixing($Y$6,$AC615,TRUE,trigger)</f>
        <v>#NUM!</v>
      </c>
      <c r="AJ615" s="45" t="e">
        <f t="shared" si="19"/>
        <v>#NUM!</v>
      </c>
    </row>
    <row r="616" spans="28:36" x14ac:dyDescent="0.2">
      <c r="AB616" s="122" t="s">
        <v>88</v>
      </c>
      <c r="AC616" s="40">
        <f>_xll.qlInterestRateIndexFixingDate($Y$21,AD616)</f>
        <v>43690</v>
      </c>
      <c r="AD616" s="40">
        <f>_xll.qlCalendarAdvance(calendar,$AD615,AB616,,,trigger)</f>
        <v>43692</v>
      </c>
      <c r="AE616" s="40">
        <f>_xll.qlInterestRateIndexMaturity($Y$21,AD616,)</f>
        <v>43878</v>
      </c>
      <c r="AF616" s="43" t="e">
        <f>_xll.qlTenorBasisValue(TenorBasis6M,AD616,_xll.ohTrigger(trigger,$Y$36))</f>
        <v>#NUM!</v>
      </c>
      <c r="AG616" s="90" t="e">
        <f>_xll.qlTenorBasisForwardRate(TenorBasis6M,AD616,_xll.ohTrigger(trigger,$Y$36))</f>
        <v>#NUM!</v>
      </c>
      <c r="AH616" s="90" t="e">
        <f>_xll.qlIndexFixing(TenorBasisIndex6M,$AC616,TRUE,_xll.ohTrigger(trigger,$Y$36))</f>
        <v>#NUM!</v>
      </c>
      <c r="AI616" s="43" t="e">
        <f>_xll.qlIndexFixing($Y$6,$AC616,TRUE,trigger)</f>
        <v>#NUM!</v>
      </c>
      <c r="AJ616" s="45" t="e">
        <f t="shared" si="19"/>
        <v>#NUM!</v>
      </c>
    </row>
    <row r="617" spans="28:36" x14ac:dyDescent="0.2">
      <c r="AB617" s="122" t="s">
        <v>88</v>
      </c>
      <c r="AC617" s="40">
        <f>_xll.qlInterestRateIndexFixingDate($Y$21,AD617)</f>
        <v>43697</v>
      </c>
      <c r="AD617" s="40">
        <f>_xll.qlCalendarAdvance(calendar,$AD616,AB617,,,trigger)</f>
        <v>43699</v>
      </c>
      <c r="AE617" s="40">
        <f>_xll.qlInterestRateIndexMaturity($Y$21,AD617,)</f>
        <v>43885</v>
      </c>
      <c r="AF617" s="43" t="e">
        <f>_xll.qlTenorBasisValue(TenorBasis6M,AD617,_xll.ohTrigger(trigger,$Y$36))</f>
        <v>#NUM!</v>
      </c>
      <c r="AG617" s="90" t="e">
        <f>_xll.qlTenorBasisForwardRate(TenorBasis6M,AD617,_xll.ohTrigger(trigger,$Y$36))</f>
        <v>#NUM!</v>
      </c>
      <c r="AH617" s="90" t="e">
        <f>_xll.qlIndexFixing(TenorBasisIndex6M,$AC617,TRUE,_xll.ohTrigger(trigger,$Y$36))</f>
        <v>#NUM!</v>
      </c>
      <c r="AI617" s="43" t="e">
        <f>_xll.qlIndexFixing($Y$6,$AC617,TRUE,trigger)</f>
        <v>#NUM!</v>
      </c>
      <c r="AJ617" s="45" t="e">
        <f t="shared" si="19"/>
        <v>#NUM!</v>
      </c>
    </row>
    <row r="618" spans="28:36" x14ac:dyDescent="0.2">
      <c r="AB618" s="122" t="s">
        <v>88</v>
      </c>
      <c r="AC618" s="40">
        <f>_xll.qlInterestRateIndexFixingDate($Y$21,AD618)</f>
        <v>43704</v>
      </c>
      <c r="AD618" s="40">
        <f>_xll.qlCalendarAdvance(calendar,$AD617,AB618,,,trigger)</f>
        <v>43706</v>
      </c>
      <c r="AE618" s="40">
        <f>_xll.qlInterestRateIndexMaturity($Y$21,AD618,)</f>
        <v>43889</v>
      </c>
      <c r="AF618" s="43" t="e">
        <f>_xll.qlTenorBasisValue(TenorBasis6M,AD618,_xll.ohTrigger(trigger,$Y$36))</f>
        <v>#NUM!</v>
      </c>
      <c r="AG618" s="90" t="e">
        <f>_xll.qlTenorBasisForwardRate(TenorBasis6M,AD618,_xll.ohTrigger(trigger,$Y$36))</f>
        <v>#NUM!</v>
      </c>
      <c r="AH618" s="90" t="e">
        <f>_xll.qlIndexFixing(TenorBasisIndex6M,$AC618,TRUE,_xll.ohTrigger(trigger,$Y$36))</f>
        <v>#NUM!</v>
      </c>
      <c r="AI618" s="43" t="e">
        <f>_xll.qlIndexFixing($Y$6,$AC618,TRUE,trigger)</f>
        <v>#NUM!</v>
      </c>
      <c r="AJ618" s="45" t="e">
        <f t="shared" si="19"/>
        <v>#NUM!</v>
      </c>
    </row>
    <row r="619" spans="28:36" x14ac:dyDescent="0.2">
      <c r="AB619" s="122" t="s">
        <v>88</v>
      </c>
      <c r="AC619" s="40">
        <f>_xll.qlInterestRateIndexFixingDate($Y$21,AD619)</f>
        <v>43711</v>
      </c>
      <c r="AD619" s="40">
        <f>_xll.qlCalendarAdvance(calendar,$AD618,AB619,,,trigger)</f>
        <v>43713</v>
      </c>
      <c r="AE619" s="40">
        <f>_xll.qlInterestRateIndexMaturity($Y$21,AD619,)</f>
        <v>43895</v>
      </c>
      <c r="AF619" s="43" t="e">
        <f>_xll.qlTenorBasisValue(TenorBasis6M,AD619,_xll.ohTrigger(trigger,$Y$36))</f>
        <v>#NUM!</v>
      </c>
      <c r="AG619" s="90" t="e">
        <f>_xll.qlTenorBasisForwardRate(TenorBasis6M,AD619,_xll.ohTrigger(trigger,$Y$36))</f>
        <v>#NUM!</v>
      </c>
      <c r="AH619" s="90" t="e">
        <f>_xll.qlIndexFixing(TenorBasisIndex6M,$AC619,TRUE,_xll.ohTrigger(trigger,$Y$36))</f>
        <v>#NUM!</v>
      </c>
      <c r="AI619" s="43" t="e">
        <f>_xll.qlIndexFixing($Y$6,$AC619,TRUE,trigger)</f>
        <v>#NUM!</v>
      </c>
      <c r="AJ619" s="45" t="e">
        <f t="shared" si="19"/>
        <v>#NUM!</v>
      </c>
    </row>
    <row r="620" spans="28:36" x14ac:dyDescent="0.2">
      <c r="AB620" s="122" t="s">
        <v>88</v>
      </c>
      <c r="AC620" s="40">
        <f>_xll.qlInterestRateIndexFixingDate($Y$21,AD620)</f>
        <v>43718</v>
      </c>
      <c r="AD620" s="40">
        <f>_xll.qlCalendarAdvance(calendar,$AD619,AB620,,,trigger)</f>
        <v>43720</v>
      </c>
      <c r="AE620" s="40">
        <f>_xll.qlInterestRateIndexMaturity($Y$21,AD620,)</f>
        <v>43902</v>
      </c>
      <c r="AF620" s="43" t="e">
        <f>_xll.qlTenorBasisValue(TenorBasis6M,AD620,_xll.ohTrigger(trigger,$Y$36))</f>
        <v>#NUM!</v>
      </c>
      <c r="AG620" s="90" t="e">
        <f>_xll.qlTenorBasisForwardRate(TenorBasis6M,AD620,_xll.ohTrigger(trigger,$Y$36))</f>
        <v>#NUM!</v>
      </c>
      <c r="AH620" s="90" t="e">
        <f>_xll.qlIndexFixing(TenorBasisIndex6M,$AC620,TRUE,_xll.ohTrigger(trigger,$Y$36))</f>
        <v>#NUM!</v>
      </c>
      <c r="AI620" s="43" t="e">
        <f>_xll.qlIndexFixing($Y$6,$AC620,TRUE,trigger)</f>
        <v>#NUM!</v>
      </c>
      <c r="AJ620" s="45" t="e">
        <f t="shared" si="19"/>
        <v>#NUM!</v>
      </c>
    </row>
    <row r="621" spans="28:36" x14ac:dyDescent="0.2">
      <c r="AB621" s="122" t="s">
        <v>88</v>
      </c>
      <c r="AC621" s="40">
        <f>_xll.qlInterestRateIndexFixingDate($Y$21,AD621)</f>
        <v>43725</v>
      </c>
      <c r="AD621" s="40">
        <f>_xll.qlCalendarAdvance(calendar,$AD620,AB621,,,trigger)</f>
        <v>43727</v>
      </c>
      <c r="AE621" s="40">
        <f>_xll.qlInterestRateIndexMaturity($Y$21,AD621,)</f>
        <v>43909</v>
      </c>
      <c r="AF621" s="43" t="e">
        <f>_xll.qlTenorBasisValue(TenorBasis6M,AD621,_xll.ohTrigger(trigger,$Y$36))</f>
        <v>#NUM!</v>
      </c>
      <c r="AG621" s="90" t="e">
        <f>_xll.qlTenorBasisForwardRate(TenorBasis6M,AD621,_xll.ohTrigger(trigger,$Y$36))</f>
        <v>#NUM!</v>
      </c>
      <c r="AH621" s="90" t="e">
        <f>_xll.qlIndexFixing(TenorBasisIndex6M,$AC621,TRUE,_xll.ohTrigger(trigger,$Y$36))</f>
        <v>#NUM!</v>
      </c>
      <c r="AI621" s="43" t="e">
        <f>_xll.qlIndexFixing($Y$6,$AC621,TRUE,trigger)</f>
        <v>#NUM!</v>
      </c>
      <c r="AJ621" s="45" t="e">
        <f t="shared" si="19"/>
        <v>#NUM!</v>
      </c>
    </row>
    <row r="622" spans="28:36" x14ac:dyDescent="0.2">
      <c r="AB622" s="122" t="s">
        <v>88</v>
      </c>
      <c r="AC622" s="40">
        <f>_xll.qlInterestRateIndexFixingDate($Y$21,AD622)</f>
        <v>43732</v>
      </c>
      <c r="AD622" s="40">
        <f>_xll.qlCalendarAdvance(calendar,$AD621,AB622,,,trigger)</f>
        <v>43734</v>
      </c>
      <c r="AE622" s="40">
        <f>_xll.qlInterestRateIndexMaturity($Y$21,AD622,)</f>
        <v>43916</v>
      </c>
      <c r="AF622" s="43" t="e">
        <f>_xll.qlTenorBasisValue(TenorBasis6M,AD622,_xll.ohTrigger(trigger,$Y$36))</f>
        <v>#NUM!</v>
      </c>
      <c r="AG622" s="90" t="e">
        <f>_xll.qlTenorBasisForwardRate(TenorBasis6M,AD622,_xll.ohTrigger(trigger,$Y$36))</f>
        <v>#NUM!</v>
      </c>
      <c r="AH622" s="90" t="e">
        <f>_xll.qlIndexFixing(TenorBasisIndex6M,$AC622,TRUE,_xll.ohTrigger(trigger,$Y$36))</f>
        <v>#NUM!</v>
      </c>
      <c r="AI622" s="43" t="e">
        <f>_xll.qlIndexFixing($Y$6,$AC622,TRUE,trigger)</f>
        <v>#NUM!</v>
      </c>
      <c r="AJ622" s="45" t="e">
        <f t="shared" si="19"/>
        <v>#NUM!</v>
      </c>
    </row>
    <row r="623" spans="28:36" x14ac:dyDescent="0.2">
      <c r="AB623" s="122" t="s">
        <v>88</v>
      </c>
      <c r="AC623" s="40">
        <f>_xll.qlInterestRateIndexFixingDate($Y$21,AD623)</f>
        <v>43739</v>
      </c>
      <c r="AD623" s="40">
        <f>_xll.qlCalendarAdvance(calendar,$AD622,AB623,,,trigger)</f>
        <v>43741</v>
      </c>
      <c r="AE623" s="40">
        <f>_xll.qlInterestRateIndexMaturity($Y$21,AD623,)</f>
        <v>43924</v>
      </c>
      <c r="AF623" s="43" t="e">
        <f>_xll.qlTenorBasisValue(TenorBasis6M,AD623,_xll.ohTrigger(trigger,$Y$36))</f>
        <v>#NUM!</v>
      </c>
      <c r="AG623" s="90" t="e">
        <f>_xll.qlTenorBasisForwardRate(TenorBasis6M,AD623,_xll.ohTrigger(trigger,$Y$36))</f>
        <v>#NUM!</v>
      </c>
      <c r="AH623" s="90" t="e">
        <f>_xll.qlIndexFixing(TenorBasisIndex6M,$AC623,TRUE,_xll.ohTrigger(trigger,$Y$36))</f>
        <v>#NUM!</v>
      </c>
      <c r="AI623" s="43" t="e">
        <f>_xll.qlIndexFixing($Y$6,$AC623,TRUE,trigger)</f>
        <v>#NUM!</v>
      </c>
      <c r="AJ623" s="45" t="e">
        <f t="shared" si="19"/>
        <v>#NUM!</v>
      </c>
    </row>
    <row r="624" spans="28:36" x14ac:dyDescent="0.2">
      <c r="AB624" s="122" t="s">
        <v>88</v>
      </c>
      <c r="AC624" s="40">
        <f>_xll.qlInterestRateIndexFixingDate($Y$21,AD624)</f>
        <v>43746</v>
      </c>
      <c r="AD624" s="40">
        <f>_xll.qlCalendarAdvance(calendar,$AD623,AB624,,,trigger)</f>
        <v>43748</v>
      </c>
      <c r="AE624" s="40">
        <f>_xll.qlInterestRateIndexMaturity($Y$21,AD624,)</f>
        <v>43935</v>
      </c>
      <c r="AF624" s="43" t="e">
        <f>_xll.qlTenorBasisValue(TenorBasis6M,AD624,_xll.ohTrigger(trigger,$Y$36))</f>
        <v>#NUM!</v>
      </c>
      <c r="AG624" s="90" t="e">
        <f>_xll.qlTenorBasisForwardRate(TenorBasis6M,AD624,_xll.ohTrigger(trigger,$Y$36))</f>
        <v>#NUM!</v>
      </c>
      <c r="AH624" s="90" t="e">
        <f>_xll.qlIndexFixing(TenorBasisIndex6M,$AC624,TRUE,_xll.ohTrigger(trigger,$Y$36))</f>
        <v>#NUM!</v>
      </c>
      <c r="AI624" s="43" t="e">
        <f>_xll.qlIndexFixing($Y$6,$AC624,TRUE,trigger)</f>
        <v>#NUM!</v>
      </c>
      <c r="AJ624" s="45" t="e">
        <f t="shared" si="19"/>
        <v>#NUM!</v>
      </c>
    </row>
    <row r="625" spans="28:36" x14ac:dyDescent="0.2">
      <c r="AB625" s="122" t="s">
        <v>88</v>
      </c>
      <c r="AC625" s="40">
        <f>_xll.qlInterestRateIndexFixingDate($Y$21,AD625)</f>
        <v>43753</v>
      </c>
      <c r="AD625" s="40">
        <f>_xll.qlCalendarAdvance(calendar,$AD624,AB625,,,trigger)</f>
        <v>43755</v>
      </c>
      <c r="AE625" s="40">
        <f>_xll.qlInterestRateIndexMaturity($Y$21,AD625,)</f>
        <v>43938</v>
      </c>
      <c r="AF625" s="43" t="e">
        <f>_xll.qlTenorBasisValue(TenorBasis6M,AD625,_xll.ohTrigger(trigger,$Y$36))</f>
        <v>#NUM!</v>
      </c>
      <c r="AG625" s="90" t="e">
        <f>_xll.qlTenorBasisForwardRate(TenorBasis6M,AD625,_xll.ohTrigger(trigger,$Y$36))</f>
        <v>#NUM!</v>
      </c>
      <c r="AH625" s="90" t="e">
        <f>_xll.qlIndexFixing(TenorBasisIndex6M,$AC625,TRUE,_xll.ohTrigger(trigger,$Y$36))</f>
        <v>#NUM!</v>
      </c>
      <c r="AI625" s="43" t="e">
        <f>_xll.qlIndexFixing($Y$6,$AC625,TRUE,trigger)</f>
        <v>#NUM!</v>
      </c>
      <c r="AJ625" s="45" t="e">
        <f t="shared" si="19"/>
        <v>#NUM!</v>
      </c>
    </row>
    <row r="626" spans="28:36" x14ac:dyDescent="0.2">
      <c r="AB626" s="122" t="s">
        <v>88</v>
      </c>
      <c r="AC626" s="40">
        <f>_xll.qlInterestRateIndexFixingDate($Y$21,AD626)</f>
        <v>43760</v>
      </c>
      <c r="AD626" s="40">
        <f>_xll.qlCalendarAdvance(calendar,$AD625,AB626,,,trigger)</f>
        <v>43762</v>
      </c>
      <c r="AE626" s="40">
        <f>_xll.qlInterestRateIndexMaturity($Y$21,AD626,)</f>
        <v>43945</v>
      </c>
      <c r="AF626" s="43" t="e">
        <f>_xll.qlTenorBasisValue(TenorBasis6M,AD626,_xll.ohTrigger(trigger,$Y$36))</f>
        <v>#NUM!</v>
      </c>
      <c r="AG626" s="90" t="e">
        <f>_xll.qlTenorBasisForwardRate(TenorBasis6M,AD626,_xll.ohTrigger(trigger,$Y$36))</f>
        <v>#NUM!</v>
      </c>
      <c r="AH626" s="90" t="e">
        <f>_xll.qlIndexFixing(TenorBasisIndex6M,$AC626,TRUE,_xll.ohTrigger(trigger,$Y$36))</f>
        <v>#NUM!</v>
      </c>
      <c r="AI626" s="43" t="e">
        <f>_xll.qlIndexFixing($Y$6,$AC626,TRUE,trigger)</f>
        <v>#NUM!</v>
      </c>
      <c r="AJ626" s="45" t="e">
        <f t="shared" si="19"/>
        <v>#NUM!</v>
      </c>
    </row>
    <row r="627" spans="28:36" x14ac:dyDescent="0.2">
      <c r="AB627" s="122" t="s">
        <v>88</v>
      </c>
      <c r="AC627" s="40">
        <f>_xll.qlInterestRateIndexFixingDate($Y$21,AD627)</f>
        <v>43767</v>
      </c>
      <c r="AD627" s="40">
        <f>_xll.qlCalendarAdvance(calendar,$AD626,AB627,,,trigger)</f>
        <v>43769</v>
      </c>
      <c r="AE627" s="40">
        <f>_xll.qlInterestRateIndexMaturity($Y$21,AD627,)</f>
        <v>43951</v>
      </c>
      <c r="AF627" s="43" t="e">
        <f>_xll.qlTenorBasisValue(TenorBasis6M,AD627,_xll.ohTrigger(trigger,$Y$36))</f>
        <v>#NUM!</v>
      </c>
      <c r="AG627" s="90" t="e">
        <f>_xll.qlTenorBasisForwardRate(TenorBasis6M,AD627,_xll.ohTrigger(trigger,$Y$36))</f>
        <v>#NUM!</v>
      </c>
      <c r="AH627" s="90" t="e">
        <f>_xll.qlIndexFixing(TenorBasisIndex6M,$AC627,TRUE,_xll.ohTrigger(trigger,$Y$36))</f>
        <v>#NUM!</v>
      </c>
      <c r="AI627" s="43" t="e">
        <f>_xll.qlIndexFixing($Y$6,$AC627,TRUE,trigger)</f>
        <v>#NUM!</v>
      </c>
      <c r="AJ627" s="45" t="e">
        <f t="shared" si="19"/>
        <v>#NUM!</v>
      </c>
    </row>
    <row r="628" spans="28:36" x14ac:dyDescent="0.2">
      <c r="AB628" s="122" t="s">
        <v>88</v>
      </c>
      <c r="AC628" s="40">
        <f>_xll.qlInterestRateIndexFixingDate($Y$21,AD628)</f>
        <v>43774</v>
      </c>
      <c r="AD628" s="40">
        <f>_xll.qlCalendarAdvance(calendar,$AD627,AB628,,,trigger)</f>
        <v>43776</v>
      </c>
      <c r="AE628" s="40">
        <f>_xll.qlInterestRateIndexMaturity($Y$21,AD628,)</f>
        <v>43958</v>
      </c>
      <c r="AF628" s="43" t="e">
        <f>_xll.qlTenorBasisValue(TenorBasis6M,AD628,_xll.ohTrigger(trigger,$Y$36))</f>
        <v>#NUM!</v>
      </c>
      <c r="AG628" s="90" t="e">
        <f>_xll.qlTenorBasisForwardRate(TenorBasis6M,AD628,_xll.ohTrigger(trigger,$Y$36))</f>
        <v>#NUM!</v>
      </c>
      <c r="AH628" s="90" t="e">
        <f>_xll.qlIndexFixing(TenorBasisIndex6M,$AC628,TRUE,_xll.ohTrigger(trigger,$Y$36))</f>
        <v>#NUM!</v>
      </c>
      <c r="AI628" s="43" t="e">
        <f>_xll.qlIndexFixing($Y$6,$AC628,TRUE,trigger)</f>
        <v>#NUM!</v>
      </c>
      <c r="AJ628" s="45" t="e">
        <f t="shared" si="19"/>
        <v>#NUM!</v>
      </c>
    </row>
    <row r="629" spans="28:36" x14ac:dyDescent="0.2">
      <c r="AB629" s="122" t="s">
        <v>88</v>
      </c>
      <c r="AC629" s="40">
        <f>_xll.qlInterestRateIndexFixingDate($Y$21,AD629)</f>
        <v>43781</v>
      </c>
      <c r="AD629" s="40">
        <f>_xll.qlCalendarAdvance(calendar,$AD628,AB629,,,trigger)</f>
        <v>43783</v>
      </c>
      <c r="AE629" s="40">
        <f>_xll.qlInterestRateIndexMaturity($Y$21,AD629,)</f>
        <v>43965</v>
      </c>
      <c r="AF629" s="43" t="e">
        <f>_xll.qlTenorBasisValue(TenorBasis6M,AD629,_xll.ohTrigger(trigger,$Y$36))</f>
        <v>#NUM!</v>
      </c>
      <c r="AG629" s="90" t="e">
        <f>_xll.qlTenorBasisForwardRate(TenorBasis6M,AD629,_xll.ohTrigger(trigger,$Y$36))</f>
        <v>#NUM!</v>
      </c>
      <c r="AH629" s="90" t="e">
        <f>_xll.qlIndexFixing(TenorBasisIndex6M,$AC629,TRUE,_xll.ohTrigger(trigger,$Y$36))</f>
        <v>#NUM!</v>
      </c>
      <c r="AI629" s="43" t="e">
        <f>_xll.qlIndexFixing($Y$6,$AC629,TRUE,trigger)</f>
        <v>#NUM!</v>
      </c>
      <c r="AJ629" s="45" t="e">
        <f t="shared" si="19"/>
        <v>#NUM!</v>
      </c>
    </row>
    <row r="630" spans="28:36" x14ac:dyDescent="0.2">
      <c r="AB630" s="122" t="s">
        <v>88</v>
      </c>
      <c r="AC630" s="40">
        <f>_xll.qlInterestRateIndexFixingDate($Y$21,AD630)</f>
        <v>43788</v>
      </c>
      <c r="AD630" s="40">
        <f>_xll.qlCalendarAdvance(calendar,$AD629,AB630,,,trigger)</f>
        <v>43790</v>
      </c>
      <c r="AE630" s="40">
        <f>_xll.qlInterestRateIndexMaturity($Y$21,AD630,)</f>
        <v>43972</v>
      </c>
      <c r="AF630" s="43" t="e">
        <f>_xll.qlTenorBasisValue(TenorBasis6M,AD630,_xll.ohTrigger(trigger,$Y$36))</f>
        <v>#NUM!</v>
      </c>
      <c r="AG630" s="90" t="e">
        <f>_xll.qlTenorBasisForwardRate(TenorBasis6M,AD630,_xll.ohTrigger(trigger,$Y$36))</f>
        <v>#NUM!</v>
      </c>
      <c r="AH630" s="90" t="e">
        <f>_xll.qlIndexFixing(TenorBasisIndex6M,$AC630,TRUE,_xll.ohTrigger(trigger,$Y$36))</f>
        <v>#NUM!</v>
      </c>
      <c r="AI630" s="43" t="e">
        <f>_xll.qlIndexFixing($Y$6,$AC630,TRUE,trigger)</f>
        <v>#NUM!</v>
      </c>
      <c r="AJ630" s="45" t="e">
        <f t="shared" si="19"/>
        <v>#NUM!</v>
      </c>
    </row>
    <row r="631" spans="28:36" x14ac:dyDescent="0.2">
      <c r="AB631" s="122" t="s">
        <v>88</v>
      </c>
      <c r="AC631" s="40">
        <f>_xll.qlInterestRateIndexFixingDate($Y$21,AD631)</f>
        <v>43795</v>
      </c>
      <c r="AD631" s="40">
        <f>_xll.qlCalendarAdvance(calendar,$AD630,AB631,,,trigger)</f>
        <v>43797</v>
      </c>
      <c r="AE631" s="40">
        <f>_xll.qlInterestRateIndexMaturity($Y$21,AD631,)</f>
        <v>43979</v>
      </c>
      <c r="AF631" s="43" t="e">
        <f>_xll.qlTenorBasisValue(TenorBasis6M,AD631,_xll.ohTrigger(trigger,$Y$36))</f>
        <v>#NUM!</v>
      </c>
      <c r="AG631" s="90" t="e">
        <f>_xll.qlTenorBasisForwardRate(TenorBasis6M,AD631,_xll.ohTrigger(trigger,$Y$36))</f>
        <v>#NUM!</v>
      </c>
      <c r="AH631" s="90" t="e">
        <f>_xll.qlIndexFixing(TenorBasisIndex6M,$AC631,TRUE,_xll.ohTrigger(trigger,$Y$36))</f>
        <v>#NUM!</v>
      </c>
      <c r="AI631" s="43" t="e">
        <f>_xll.qlIndexFixing($Y$6,$AC631,TRUE,trigger)</f>
        <v>#NUM!</v>
      </c>
      <c r="AJ631" s="45" t="e">
        <f t="shared" si="19"/>
        <v>#NUM!</v>
      </c>
    </row>
    <row r="632" spans="28:36" x14ac:dyDescent="0.2">
      <c r="AB632" s="122" t="s">
        <v>88</v>
      </c>
      <c r="AC632" s="40">
        <f>_xll.qlInterestRateIndexFixingDate($Y$21,AD632)</f>
        <v>43802</v>
      </c>
      <c r="AD632" s="40">
        <f>_xll.qlCalendarAdvance(calendar,$AD631,AB632,,,trigger)</f>
        <v>43804</v>
      </c>
      <c r="AE632" s="40">
        <f>_xll.qlInterestRateIndexMaturity($Y$21,AD632,)</f>
        <v>43987</v>
      </c>
      <c r="AF632" s="43" t="e">
        <f>_xll.qlTenorBasisValue(TenorBasis6M,AD632,_xll.ohTrigger(trigger,$Y$36))</f>
        <v>#NUM!</v>
      </c>
      <c r="AG632" s="90" t="e">
        <f>_xll.qlTenorBasisForwardRate(TenorBasis6M,AD632,_xll.ohTrigger(trigger,$Y$36))</f>
        <v>#NUM!</v>
      </c>
      <c r="AH632" s="90" t="e">
        <f>_xll.qlIndexFixing(TenorBasisIndex6M,$AC632,TRUE,_xll.ohTrigger(trigger,$Y$36))</f>
        <v>#NUM!</v>
      </c>
      <c r="AI632" s="43" t="e">
        <f>_xll.qlIndexFixing($Y$6,$AC632,TRUE,trigger)</f>
        <v>#NUM!</v>
      </c>
      <c r="AJ632" s="45" t="e">
        <f t="shared" si="19"/>
        <v>#NUM!</v>
      </c>
    </row>
    <row r="633" spans="28:36" x14ac:dyDescent="0.2">
      <c r="AB633" s="122" t="s">
        <v>88</v>
      </c>
      <c r="AC633" s="40">
        <f>_xll.qlInterestRateIndexFixingDate($Y$21,AD633)</f>
        <v>43809</v>
      </c>
      <c r="AD633" s="40">
        <f>_xll.qlCalendarAdvance(calendar,$AD632,AB633,,,trigger)</f>
        <v>43811</v>
      </c>
      <c r="AE633" s="40">
        <f>_xll.qlInterestRateIndexMaturity($Y$21,AD633,)</f>
        <v>43994</v>
      </c>
      <c r="AF633" s="43" t="e">
        <f>_xll.qlTenorBasisValue(TenorBasis6M,AD633,_xll.ohTrigger(trigger,$Y$36))</f>
        <v>#NUM!</v>
      </c>
      <c r="AG633" s="90" t="e">
        <f>_xll.qlTenorBasisForwardRate(TenorBasis6M,AD633,_xll.ohTrigger(trigger,$Y$36))</f>
        <v>#NUM!</v>
      </c>
      <c r="AH633" s="90" t="e">
        <f>_xll.qlIndexFixing(TenorBasisIndex6M,$AC633,TRUE,_xll.ohTrigger(trigger,$Y$36))</f>
        <v>#NUM!</v>
      </c>
      <c r="AI633" s="43" t="e">
        <f>_xll.qlIndexFixing($Y$6,$AC633,TRUE,trigger)</f>
        <v>#NUM!</v>
      </c>
      <c r="AJ633" s="45" t="e">
        <f t="shared" si="19"/>
        <v>#NUM!</v>
      </c>
    </row>
    <row r="634" spans="28:36" x14ac:dyDescent="0.2">
      <c r="AB634" s="122" t="s">
        <v>88</v>
      </c>
      <c r="AC634" s="40">
        <f>_xll.qlInterestRateIndexFixingDate($Y$21,AD634)</f>
        <v>43816</v>
      </c>
      <c r="AD634" s="40">
        <f>_xll.qlCalendarAdvance(calendar,$AD633,AB634,,,trigger)</f>
        <v>43818</v>
      </c>
      <c r="AE634" s="40">
        <f>_xll.qlInterestRateIndexMaturity($Y$21,AD634,)</f>
        <v>44001</v>
      </c>
      <c r="AF634" s="43" t="e">
        <f>_xll.qlTenorBasisValue(TenorBasis6M,AD634,_xll.ohTrigger(trigger,$Y$36))</f>
        <v>#NUM!</v>
      </c>
      <c r="AG634" s="90" t="e">
        <f>_xll.qlTenorBasisForwardRate(TenorBasis6M,AD634,_xll.ohTrigger(trigger,$Y$36))</f>
        <v>#NUM!</v>
      </c>
      <c r="AH634" s="90" t="e">
        <f>_xll.qlIndexFixing(TenorBasisIndex6M,$AC634,TRUE,_xll.ohTrigger(trigger,$Y$36))</f>
        <v>#NUM!</v>
      </c>
      <c r="AI634" s="43" t="e">
        <f>_xll.qlIndexFixing($Y$6,$AC634,TRUE,trigger)</f>
        <v>#NUM!</v>
      </c>
      <c r="AJ634" s="45" t="e">
        <f t="shared" si="19"/>
        <v>#NUM!</v>
      </c>
    </row>
    <row r="635" spans="28:36" x14ac:dyDescent="0.2">
      <c r="AB635" s="122" t="s">
        <v>88</v>
      </c>
      <c r="AC635" s="40">
        <f>_xll.qlInterestRateIndexFixingDate($Y$21,AD635)</f>
        <v>43822</v>
      </c>
      <c r="AD635" s="40">
        <f>_xll.qlCalendarAdvance(calendar,$AD634,AB635,,,trigger)</f>
        <v>43826</v>
      </c>
      <c r="AE635" s="40">
        <f>_xll.qlInterestRateIndexMaturity($Y$21,AD635,)</f>
        <v>44011</v>
      </c>
      <c r="AF635" s="43" t="e">
        <f>_xll.qlTenorBasisValue(TenorBasis6M,AD635,_xll.ohTrigger(trigger,$Y$36))</f>
        <v>#NUM!</v>
      </c>
      <c r="AG635" s="90" t="e">
        <f>_xll.qlTenorBasisForwardRate(TenorBasis6M,AD635,_xll.ohTrigger(trigger,$Y$36))</f>
        <v>#NUM!</v>
      </c>
      <c r="AH635" s="90" t="e">
        <f>_xll.qlIndexFixing(TenorBasisIndex6M,$AC635,TRUE,_xll.ohTrigger(trigger,$Y$36))</f>
        <v>#NUM!</v>
      </c>
      <c r="AI635" s="43" t="e">
        <f>_xll.qlIndexFixing($Y$6,$AC635,TRUE,trigger)</f>
        <v>#NUM!</v>
      </c>
      <c r="AJ635" s="45" t="e">
        <f t="shared" si="19"/>
        <v>#NUM!</v>
      </c>
    </row>
    <row r="636" spans="28:36" x14ac:dyDescent="0.2">
      <c r="AB636" s="122" t="s">
        <v>88</v>
      </c>
      <c r="AC636" s="40">
        <f>_xll.qlInterestRateIndexFixingDate($Y$21,AD636)</f>
        <v>43830</v>
      </c>
      <c r="AD636" s="40">
        <f>_xll.qlCalendarAdvance(calendar,$AD635,AB636,,,trigger)</f>
        <v>43833</v>
      </c>
      <c r="AE636" s="40">
        <f>_xll.qlInterestRateIndexMaturity($Y$21,AD636,)</f>
        <v>44015</v>
      </c>
      <c r="AF636" s="43" t="e">
        <f>_xll.qlTenorBasisValue(TenorBasis6M,AD636,_xll.ohTrigger(trigger,$Y$36))</f>
        <v>#NUM!</v>
      </c>
      <c r="AG636" s="90" t="e">
        <f>_xll.qlTenorBasisForwardRate(TenorBasis6M,AD636,_xll.ohTrigger(trigger,$Y$36))</f>
        <v>#NUM!</v>
      </c>
      <c r="AH636" s="90" t="e">
        <f>_xll.qlIndexFixing(TenorBasisIndex6M,$AC636,TRUE,_xll.ohTrigger(trigger,$Y$36))</f>
        <v>#NUM!</v>
      </c>
      <c r="AI636" s="43" t="e">
        <f>_xll.qlIndexFixing($Y$6,$AC636,TRUE,trigger)</f>
        <v>#NUM!</v>
      </c>
      <c r="AJ636" s="45" t="e">
        <f t="shared" si="19"/>
        <v>#NUM!</v>
      </c>
    </row>
    <row r="637" spans="28:36" x14ac:dyDescent="0.2">
      <c r="AB637" s="122" t="s">
        <v>88</v>
      </c>
      <c r="AC637" s="40">
        <f>_xll.qlInterestRateIndexFixingDate($Y$21,AD637)</f>
        <v>43838</v>
      </c>
      <c r="AD637" s="40">
        <f>_xll.qlCalendarAdvance(calendar,$AD636,AB637,,,trigger)</f>
        <v>43840</v>
      </c>
      <c r="AE637" s="40">
        <f>_xll.qlInterestRateIndexMaturity($Y$21,AD637,)</f>
        <v>44022</v>
      </c>
      <c r="AF637" s="43" t="e">
        <f>_xll.qlTenorBasisValue(TenorBasis6M,AD637,_xll.ohTrigger(trigger,$Y$36))</f>
        <v>#NUM!</v>
      </c>
      <c r="AG637" s="90" t="e">
        <f>_xll.qlTenorBasisForwardRate(TenorBasis6M,AD637,_xll.ohTrigger(trigger,$Y$36))</f>
        <v>#NUM!</v>
      </c>
      <c r="AH637" s="90" t="e">
        <f>_xll.qlIndexFixing(TenorBasisIndex6M,$AC637,TRUE,_xll.ohTrigger(trigger,$Y$36))</f>
        <v>#NUM!</v>
      </c>
      <c r="AI637" s="43" t="e">
        <f>_xll.qlIndexFixing($Y$6,$AC637,TRUE,trigger)</f>
        <v>#NUM!</v>
      </c>
      <c r="AJ637" s="45" t="e">
        <f t="shared" si="19"/>
        <v>#NUM!</v>
      </c>
    </row>
    <row r="638" spans="28:36" x14ac:dyDescent="0.2">
      <c r="AB638" s="122" t="s">
        <v>88</v>
      </c>
      <c r="AC638" s="40">
        <f>_xll.qlInterestRateIndexFixingDate($Y$21,AD638)</f>
        <v>43845</v>
      </c>
      <c r="AD638" s="40">
        <f>_xll.qlCalendarAdvance(calendar,$AD637,AB638,,,trigger)</f>
        <v>43847</v>
      </c>
      <c r="AE638" s="40">
        <f>_xll.qlInterestRateIndexMaturity($Y$21,AD638,)</f>
        <v>44029</v>
      </c>
      <c r="AF638" s="43" t="e">
        <f>_xll.qlTenorBasisValue(TenorBasis6M,AD638,_xll.ohTrigger(trigger,$Y$36))</f>
        <v>#NUM!</v>
      </c>
      <c r="AG638" s="90" t="e">
        <f>_xll.qlTenorBasisForwardRate(TenorBasis6M,AD638,_xll.ohTrigger(trigger,$Y$36))</f>
        <v>#NUM!</v>
      </c>
      <c r="AH638" s="90" t="e">
        <f>_xll.qlIndexFixing(TenorBasisIndex6M,$AC638,TRUE,_xll.ohTrigger(trigger,$Y$36))</f>
        <v>#NUM!</v>
      </c>
      <c r="AI638" s="43" t="e">
        <f>_xll.qlIndexFixing($Y$6,$AC638,TRUE,trigger)</f>
        <v>#NUM!</v>
      </c>
      <c r="AJ638" s="45" t="e">
        <f t="shared" si="19"/>
        <v>#NUM!</v>
      </c>
    </row>
    <row r="639" spans="28:36" x14ac:dyDescent="0.2">
      <c r="AB639" s="122" t="s">
        <v>88</v>
      </c>
      <c r="AC639" s="40">
        <f>_xll.qlInterestRateIndexFixingDate($Y$21,AD639)</f>
        <v>43852</v>
      </c>
      <c r="AD639" s="40">
        <f>_xll.qlCalendarAdvance(calendar,$AD638,AB639,,,trigger)</f>
        <v>43854</v>
      </c>
      <c r="AE639" s="40">
        <f>_xll.qlInterestRateIndexMaturity($Y$21,AD639,)</f>
        <v>44036</v>
      </c>
      <c r="AF639" s="43" t="e">
        <f>_xll.qlTenorBasisValue(TenorBasis6M,AD639,_xll.ohTrigger(trigger,$Y$36))</f>
        <v>#NUM!</v>
      </c>
      <c r="AG639" s="90" t="e">
        <f>_xll.qlTenorBasisForwardRate(TenorBasis6M,AD639,_xll.ohTrigger(trigger,$Y$36))</f>
        <v>#NUM!</v>
      </c>
      <c r="AH639" s="90" t="e">
        <f>_xll.qlIndexFixing(TenorBasisIndex6M,$AC639,TRUE,_xll.ohTrigger(trigger,$Y$36))</f>
        <v>#NUM!</v>
      </c>
      <c r="AI639" s="43" t="e">
        <f>_xll.qlIndexFixing($Y$6,$AC639,TRUE,trigger)</f>
        <v>#NUM!</v>
      </c>
      <c r="AJ639" s="45" t="e">
        <f t="shared" si="19"/>
        <v>#NUM!</v>
      </c>
    </row>
    <row r="640" spans="28:36" x14ac:dyDescent="0.2">
      <c r="AB640" s="122" t="s">
        <v>88</v>
      </c>
      <c r="AC640" s="40">
        <f>_xll.qlInterestRateIndexFixingDate($Y$21,AD640)</f>
        <v>43859</v>
      </c>
      <c r="AD640" s="40">
        <f>_xll.qlCalendarAdvance(calendar,$AD639,AB640,,,trigger)</f>
        <v>43861</v>
      </c>
      <c r="AE640" s="40">
        <f>_xll.qlInterestRateIndexMaturity($Y$21,AD640,)</f>
        <v>44043</v>
      </c>
      <c r="AF640" s="43" t="e">
        <f>_xll.qlTenorBasisValue(TenorBasis6M,AD640,_xll.ohTrigger(trigger,$Y$36))</f>
        <v>#NUM!</v>
      </c>
      <c r="AG640" s="90" t="e">
        <f>_xll.qlTenorBasisForwardRate(TenorBasis6M,AD640,_xll.ohTrigger(trigger,$Y$36))</f>
        <v>#NUM!</v>
      </c>
      <c r="AH640" s="90" t="e">
        <f>_xll.qlIndexFixing(TenorBasisIndex6M,$AC640,TRUE,_xll.ohTrigger(trigger,$Y$36))</f>
        <v>#NUM!</v>
      </c>
      <c r="AI640" s="43" t="e">
        <f>_xll.qlIndexFixing($Y$6,$AC640,TRUE,trigger)</f>
        <v>#NUM!</v>
      </c>
      <c r="AJ640" s="45" t="e">
        <f t="shared" si="19"/>
        <v>#NUM!</v>
      </c>
    </row>
    <row r="641" spans="28:36" x14ac:dyDescent="0.2">
      <c r="AB641" s="122" t="s">
        <v>88</v>
      </c>
      <c r="AC641" s="40">
        <f>_xll.qlInterestRateIndexFixingDate($Y$21,AD641)</f>
        <v>43866</v>
      </c>
      <c r="AD641" s="40">
        <f>_xll.qlCalendarAdvance(calendar,$AD640,AB641,,,trigger)</f>
        <v>43868</v>
      </c>
      <c r="AE641" s="40">
        <f>_xll.qlInterestRateIndexMaturity($Y$21,AD641,)</f>
        <v>44050</v>
      </c>
      <c r="AF641" s="43" t="e">
        <f>_xll.qlTenorBasisValue(TenorBasis6M,AD641,_xll.ohTrigger(trigger,$Y$36))</f>
        <v>#NUM!</v>
      </c>
      <c r="AG641" s="90" t="e">
        <f>_xll.qlTenorBasisForwardRate(TenorBasis6M,AD641,_xll.ohTrigger(trigger,$Y$36))</f>
        <v>#NUM!</v>
      </c>
      <c r="AH641" s="90" t="e">
        <f>_xll.qlIndexFixing(TenorBasisIndex6M,$AC641,TRUE,_xll.ohTrigger(trigger,$Y$36))</f>
        <v>#NUM!</v>
      </c>
      <c r="AI641" s="43" t="e">
        <f>_xll.qlIndexFixing($Y$6,$AC641,TRUE,trigger)</f>
        <v>#NUM!</v>
      </c>
      <c r="AJ641" s="45" t="e">
        <f t="shared" si="19"/>
        <v>#NUM!</v>
      </c>
    </row>
    <row r="642" spans="28:36" x14ac:dyDescent="0.2">
      <c r="AB642" s="122" t="s">
        <v>88</v>
      </c>
      <c r="AC642" s="40">
        <f>_xll.qlInterestRateIndexFixingDate($Y$21,AD642)</f>
        <v>43873</v>
      </c>
      <c r="AD642" s="40">
        <f>_xll.qlCalendarAdvance(calendar,$AD641,AB642,,,trigger)</f>
        <v>43875</v>
      </c>
      <c r="AE642" s="40">
        <f>_xll.qlInterestRateIndexMaturity($Y$21,AD642,)</f>
        <v>44057</v>
      </c>
      <c r="AF642" s="43" t="e">
        <f>_xll.qlTenorBasisValue(TenorBasis6M,AD642,_xll.ohTrigger(trigger,$Y$36))</f>
        <v>#NUM!</v>
      </c>
      <c r="AG642" s="90" t="e">
        <f>_xll.qlTenorBasisForwardRate(TenorBasis6M,AD642,_xll.ohTrigger(trigger,$Y$36))</f>
        <v>#NUM!</v>
      </c>
      <c r="AH642" s="90" t="e">
        <f>_xll.qlIndexFixing(TenorBasisIndex6M,$AC642,TRUE,_xll.ohTrigger(trigger,$Y$36))</f>
        <v>#NUM!</v>
      </c>
      <c r="AI642" s="43" t="e">
        <f>_xll.qlIndexFixing($Y$6,$AC642,TRUE,trigger)</f>
        <v>#NUM!</v>
      </c>
      <c r="AJ642" s="45" t="e">
        <f t="shared" si="19"/>
        <v>#NUM!</v>
      </c>
    </row>
    <row r="643" spans="28:36" x14ac:dyDescent="0.2">
      <c r="AB643" s="122" t="s">
        <v>88</v>
      </c>
      <c r="AC643" s="40">
        <f>_xll.qlInterestRateIndexFixingDate($Y$21,AD643)</f>
        <v>43880</v>
      </c>
      <c r="AD643" s="40">
        <f>_xll.qlCalendarAdvance(calendar,$AD642,AB643,,,trigger)</f>
        <v>43882</v>
      </c>
      <c r="AE643" s="40">
        <f>_xll.qlInterestRateIndexMaturity($Y$21,AD643,)</f>
        <v>44064</v>
      </c>
      <c r="AF643" s="43" t="e">
        <f>_xll.qlTenorBasisValue(TenorBasis6M,AD643,_xll.ohTrigger(trigger,$Y$36))</f>
        <v>#NUM!</v>
      </c>
      <c r="AG643" s="90" t="e">
        <f>_xll.qlTenorBasisForwardRate(TenorBasis6M,AD643,_xll.ohTrigger(trigger,$Y$36))</f>
        <v>#NUM!</v>
      </c>
      <c r="AH643" s="90" t="e">
        <f>_xll.qlIndexFixing(TenorBasisIndex6M,$AC643,TRUE,_xll.ohTrigger(trigger,$Y$36))</f>
        <v>#NUM!</v>
      </c>
      <c r="AI643" s="43" t="e">
        <f>_xll.qlIndexFixing($Y$6,$AC643,TRUE,trigger)</f>
        <v>#NUM!</v>
      </c>
      <c r="AJ643" s="45" t="e">
        <f t="shared" si="19"/>
        <v>#NUM!</v>
      </c>
    </row>
    <row r="644" spans="28:36" x14ac:dyDescent="0.2">
      <c r="AB644" s="122" t="s">
        <v>88</v>
      </c>
      <c r="AC644" s="40">
        <f>_xll.qlInterestRateIndexFixingDate($Y$21,AD644)</f>
        <v>43887</v>
      </c>
      <c r="AD644" s="40">
        <f>_xll.qlCalendarAdvance(calendar,$AD643,AB644,,,trigger)</f>
        <v>43889</v>
      </c>
      <c r="AE644" s="40">
        <f>_xll.qlInterestRateIndexMaturity($Y$21,AD644,)</f>
        <v>44074</v>
      </c>
      <c r="AF644" s="43" t="e">
        <f>_xll.qlTenorBasisValue(TenorBasis6M,AD644,_xll.ohTrigger(trigger,$Y$36))</f>
        <v>#NUM!</v>
      </c>
      <c r="AG644" s="90" t="e">
        <f>_xll.qlTenorBasisForwardRate(TenorBasis6M,AD644,_xll.ohTrigger(trigger,$Y$36))</f>
        <v>#NUM!</v>
      </c>
      <c r="AH644" s="90" t="e">
        <f>_xll.qlIndexFixing(TenorBasisIndex6M,$AC644,TRUE,_xll.ohTrigger(trigger,$Y$36))</f>
        <v>#NUM!</v>
      </c>
      <c r="AI644" s="43" t="e">
        <f>_xll.qlIndexFixing($Y$6,$AC644,TRUE,trigger)</f>
        <v>#NUM!</v>
      </c>
      <c r="AJ644" s="45" t="e">
        <f t="shared" ref="AJ644:AJ681" si="20">(AH644-AI644)*10000</f>
        <v>#NUM!</v>
      </c>
    </row>
    <row r="645" spans="28:36" x14ac:dyDescent="0.2">
      <c r="AB645" s="122" t="s">
        <v>88</v>
      </c>
      <c r="AC645" s="40">
        <f>_xll.qlInterestRateIndexFixingDate($Y$21,AD645)</f>
        <v>43894</v>
      </c>
      <c r="AD645" s="40">
        <f>_xll.qlCalendarAdvance(calendar,$AD644,AB645,,,trigger)</f>
        <v>43896</v>
      </c>
      <c r="AE645" s="40">
        <f>_xll.qlInterestRateIndexMaturity($Y$21,AD645,)</f>
        <v>44081</v>
      </c>
      <c r="AF645" s="43" t="e">
        <f>_xll.qlTenorBasisValue(TenorBasis6M,AD645,_xll.ohTrigger(trigger,$Y$36))</f>
        <v>#NUM!</v>
      </c>
      <c r="AG645" s="90" t="e">
        <f>_xll.qlTenorBasisForwardRate(TenorBasis6M,AD645,_xll.ohTrigger(trigger,$Y$36))</f>
        <v>#NUM!</v>
      </c>
      <c r="AH645" s="90" t="e">
        <f>_xll.qlIndexFixing(TenorBasisIndex6M,$AC645,TRUE,_xll.ohTrigger(trigger,$Y$36))</f>
        <v>#NUM!</v>
      </c>
      <c r="AI645" s="43" t="e">
        <f>_xll.qlIndexFixing($Y$6,$AC645,TRUE,trigger)</f>
        <v>#NUM!</v>
      </c>
      <c r="AJ645" s="45" t="e">
        <f t="shared" si="20"/>
        <v>#NUM!</v>
      </c>
    </row>
    <row r="646" spans="28:36" x14ac:dyDescent="0.2">
      <c r="AB646" s="122" t="s">
        <v>88</v>
      </c>
      <c r="AC646" s="40">
        <f>_xll.qlInterestRateIndexFixingDate($Y$21,AD646)</f>
        <v>43901</v>
      </c>
      <c r="AD646" s="40">
        <f>_xll.qlCalendarAdvance(calendar,$AD645,AB646,,,trigger)</f>
        <v>43903</v>
      </c>
      <c r="AE646" s="40">
        <f>_xll.qlInterestRateIndexMaturity($Y$21,AD646,)</f>
        <v>44088</v>
      </c>
      <c r="AF646" s="43" t="e">
        <f>_xll.qlTenorBasisValue(TenorBasis6M,AD646,_xll.ohTrigger(trigger,$Y$36))</f>
        <v>#NUM!</v>
      </c>
      <c r="AG646" s="90" t="e">
        <f>_xll.qlTenorBasisForwardRate(TenorBasis6M,AD646,_xll.ohTrigger(trigger,$Y$36))</f>
        <v>#NUM!</v>
      </c>
      <c r="AH646" s="90" t="e">
        <f>_xll.qlIndexFixing(TenorBasisIndex6M,$AC646,TRUE,_xll.ohTrigger(trigger,$Y$36))</f>
        <v>#NUM!</v>
      </c>
      <c r="AI646" s="43" t="e">
        <f>_xll.qlIndexFixing($Y$6,$AC646,TRUE,trigger)</f>
        <v>#NUM!</v>
      </c>
      <c r="AJ646" s="45" t="e">
        <f t="shared" si="20"/>
        <v>#NUM!</v>
      </c>
    </row>
    <row r="647" spans="28:36" x14ac:dyDescent="0.2">
      <c r="AB647" s="122" t="s">
        <v>88</v>
      </c>
      <c r="AC647" s="40">
        <f>_xll.qlInterestRateIndexFixingDate($Y$21,AD647)</f>
        <v>43908</v>
      </c>
      <c r="AD647" s="40">
        <f>_xll.qlCalendarAdvance(calendar,$AD646,AB647,,,trigger)</f>
        <v>43910</v>
      </c>
      <c r="AE647" s="40">
        <f>_xll.qlInterestRateIndexMaturity($Y$21,AD647,)</f>
        <v>44095</v>
      </c>
      <c r="AF647" s="43" t="e">
        <f>_xll.qlTenorBasisValue(TenorBasis6M,AD647,_xll.ohTrigger(trigger,$Y$36))</f>
        <v>#NUM!</v>
      </c>
      <c r="AG647" s="90" t="e">
        <f>_xll.qlTenorBasisForwardRate(TenorBasis6M,AD647,_xll.ohTrigger(trigger,$Y$36))</f>
        <v>#NUM!</v>
      </c>
      <c r="AH647" s="90" t="e">
        <f>_xll.qlIndexFixing(TenorBasisIndex6M,$AC647,TRUE,_xll.ohTrigger(trigger,$Y$36))</f>
        <v>#NUM!</v>
      </c>
      <c r="AI647" s="43" t="e">
        <f>_xll.qlIndexFixing($Y$6,$AC647,TRUE,trigger)</f>
        <v>#NUM!</v>
      </c>
      <c r="AJ647" s="45" t="e">
        <f t="shared" si="20"/>
        <v>#NUM!</v>
      </c>
    </row>
    <row r="648" spans="28:36" x14ac:dyDescent="0.2">
      <c r="AB648" s="122" t="s">
        <v>88</v>
      </c>
      <c r="AC648" s="40">
        <f>_xll.qlInterestRateIndexFixingDate($Y$21,AD648)</f>
        <v>43915</v>
      </c>
      <c r="AD648" s="40">
        <f>_xll.qlCalendarAdvance(calendar,$AD647,AB648,,,trigger)</f>
        <v>43917</v>
      </c>
      <c r="AE648" s="40">
        <f>_xll.qlInterestRateIndexMaturity($Y$21,AD648,)</f>
        <v>44102</v>
      </c>
      <c r="AF648" s="43" t="e">
        <f>_xll.qlTenorBasisValue(TenorBasis6M,AD648,_xll.ohTrigger(trigger,$Y$36))</f>
        <v>#NUM!</v>
      </c>
      <c r="AG648" s="90" t="e">
        <f>_xll.qlTenorBasisForwardRate(TenorBasis6M,AD648,_xll.ohTrigger(trigger,$Y$36))</f>
        <v>#NUM!</v>
      </c>
      <c r="AH648" s="90" t="e">
        <f>_xll.qlIndexFixing(TenorBasisIndex6M,$AC648,TRUE,_xll.ohTrigger(trigger,$Y$36))</f>
        <v>#NUM!</v>
      </c>
      <c r="AI648" s="43" t="e">
        <f>_xll.qlIndexFixing($Y$6,$AC648,TRUE,trigger)</f>
        <v>#NUM!</v>
      </c>
      <c r="AJ648" s="45" t="e">
        <f t="shared" si="20"/>
        <v>#NUM!</v>
      </c>
    </row>
    <row r="649" spans="28:36" x14ac:dyDescent="0.2">
      <c r="AB649" s="122" t="s">
        <v>88</v>
      </c>
      <c r="AC649" s="40">
        <f>_xll.qlInterestRateIndexFixingDate($Y$21,AD649)</f>
        <v>43922</v>
      </c>
      <c r="AD649" s="40">
        <f>_xll.qlCalendarAdvance(calendar,$AD648,AB649,,,trigger)</f>
        <v>43924</v>
      </c>
      <c r="AE649" s="40">
        <f>_xll.qlInterestRateIndexMaturity($Y$21,AD649,)</f>
        <v>44109</v>
      </c>
      <c r="AF649" s="43" t="e">
        <f>_xll.qlTenorBasisValue(TenorBasis6M,AD649,_xll.ohTrigger(trigger,$Y$36))</f>
        <v>#NUM!</v>
      </c>
      <c r="AG649" s="90" t="e">
        <f>_xll.qlTenorBasisForwardRate(TenorBasis6M,AD649,_xll.ohTrigger(trigger,$Y$36))</f>
        <v>#NUM!</v>
      </c>
      <c r="AH649" s="90" t="e">
        <f>_xll.qlIndexFixing(TenorBasisIndex6M,$AC649,TRUE,_xll.ohTrigger(trigger,$Y$36))</f>
        <v>#NUM!</v>
      </c>
      <c r="AI649" s="43" t="e">
        <f>_xll.qlIndexFixing($Y$6,$AC649,TRUE,trigger)</f>
        <v>#NUM!</v>
      </c>
      <c r="AJ649" s="45" t="e">
        <f t="shared" si="20"/>
        <v>#NUM!</v>
      </c>
    </row>
    <row r="650" spans="28:36" x14ac:dyDescent="0.2">
      <c r="AB650" s="122" t="s">
        <v>88</v>
      </c>
      <c r="AC650" s="40">
        <f>_xll.qlInterestRateIndexFixingDate($Y$21,AD650)</f>
        <v>43929</v>
      </c>
      <c r="AD650" s="40">
        <f>_xll.qlCalendarAdvance(calendar,$AD649,AB650,,,trigger)</f>
        <v>43935</v>
      </c>
      <c r="AE650" s="40">
        <f>_xll.qlInterestRateIndexMaturity($Y$21,AD650,)</f>
        <v>44118</v>
      </c>
      <c r="AF650" s="43" t="e">
        <f>_xll.qlTenorBasisValue(TenorBasis6M,AD650,_xll.ohTrigger(trigger,$Y$36))</f>
        <v>#NUM!</v>
      </c>
      <c r="AG650" s="90" t="e">
        <f>_xll.qlTenorBasisForwardRate(TenorBasis6M,AD650,_xll.ohTrigger(trigger,$Y$36))</f>
        <v>#NUM!</v>
      </c>
      <c r="AH650" s="90" t="e">
        <f>_xll.qlIndexFixing(TenorBasisIndex6M,$AC650,TRUE,_xll.ohTrigger(trigger,$Y$36))</f>
        <v>#NUM!</v>
      </c>
      <c r="AI650" s="43" t="e">
        <f>_xll.qlIndexFixing($Y$6,$AC650,TRUE,trigger)</f>
        <v>#NUM!</v>
      </c>
      <c r="AJ650" s="45" t="e">
        <f t="shared" si="20"/>
        <v>#NUM!</v>
      </c>
    </row>
    <row r="651" spans="28:36" x14ac:dyDescent="0.2">
      <c r="AB651" s="122" t="s">
        <v>88</v>
      </c>
      <c r="AC651" s="40">
        <f>_xll.qlInterestRateIndexFixingDate($Y$21,AD651)</f>
        <v>43938</v>
      </c>
      <c r="AD651" s="40">
        <f>_xll.qlCalendarAdvance(calendar,$AD650,AB651,,,trigger)</f>
        <v>43942</v>
      </c>
      <c r="AE651" s="40">
        <f>_xll.qlInterestRateIndexMaturity($Y$21,AD651,)</f>
        <v>44125</v>
      </c>
      <c r="AF651" s="43" t="e">
        <f>_xll.qlTenorBasisValue(TenorBasis6M,AD651,_xll.ohTrigger(trigger,$Y$36))</f>
        <v>#NUM!</v>
      </c>
      <c r="AG651" s="90" t="e">
        <f>_xll.qlTenorBasisForwardRate(TenorBasis6M,AD651,_xll.ohTrigger(trigger,$Y$36))</f>
        <v>#NUM!</v>
      </c>
      <c r="AH651" s="90" t="e">
        <f>_xll.qlIndexFixing(TenorBasisIndex6M,$AC651,TRUE,_xll.ohTrigger(trigger,$Y$36))</f>
        <v>#NUM!</v>
      </c>
      <c r="AI651" s="43" t="e">
        <f>_xll.qlIndexFixing($Y$6,$AC651,TRUE,trigger)</f>
        <v>#NUM!</v>
      </c>
      <c r="AJ651" s="45" t="e">
        <f t="shared" si="20"/>
        <v>#NUM!</v>
      </c>
    </row>
    <row r="652" spans="28:36" x14ac:dyDescent="0.2">
      <c r="AB652" s="122" t="s">
        <v>88</v>
      </c>
      <c r="AC652" s="40">
        <f>_xll.qlInterestRateIndexFixingDate($Y$21,AD652)</f>
        <v>43945</v>
      </c>
      <c r="AD652" s="40">
        <f>_xll.qlCalendarAdvance(calendar,$AD651,AB652,,,trigger)</f>
        <v>43949</v>
      </c>
      <c r="AE652" s="40">
        <f>_xll.qlInterestRateIndexMaturity($Y$21,AD652,)</f>
        <v>44132</v>
      </c>
      <c r="AF652" s="43" t="e">
        <f>_xll.qlTenorBasisValue(TenorBasis6M,AD652,_xll.ohTrigger(trigger,$Y$36))</f>
        <v>#NUM!</v>
      </c>
      <c r="AG652" s="90" t="e">
        <f>_xll.qlTenorBasisForwardRate(TenorBasis6M,AD652,_xll.ohTrigger(trigger,$Y$36))</f>
        <v>#NUM!</v>
      </c>
      <c r="AH652" s="90" t="e">
        <f>_xll.qlIndexFixing(TenorBasisIndex6M,$AC652,TRUE,_xll.ohTrigger(trigger,$Y$36))</f>
        <v>#NUM!</v>
      </c>
      <c r="AI652" s="43" t="e">
        <f>_xll.qlIndexFixing($Y$6,$AC652,TRUE,trigger)</f>
        <v>#NUM!</v>
      </c>
      <c r="AJ652" s="45" t="e">
        <f t="shared" si="20"/>
        <v>#NUM!</v>
      </c>
    </row>
    <row r="653" spans="28:36" x14ac:dyDescent="0.2">
      <c r="AB653" s="122" t="s">
        <v>88</v>
      </c>
      <c r="AC653" s="40">
        <f>_xll.qlInterestRateIndexFixingDate($Y$21,AD653)</f>
        <v>43951</v>
      </c>
      <c r="AD653" s="40">
        <f>_xll.qlCalendarAdvance(calendar,$AD652,AB653,,,trigger)</f>
        <v>43956</v>
      </c>
      <c r="AE653" s="40">
        <f>_xll.qlInterestRateIndexMaturity($Y$21,AD653,)</f>
        <v>44140</v>
      </c>
      <c r="AF653" s="43" t="e">
        <f>_xll.qlTenorBasisValue(TenorBasis6M,AD653,_xll.ohTrigger(trigger,$Y$36))</f>
        <v>#NUM!</v>
      </c>
      <c r="AG653" s="90" t="e">
        <f>_xll.qlTenorBasisForwardRate(TenorBasis6M,AD653,_xll.ohTrigger(trigger,$Y$36))</f>
        <v>#NUM!</v>
      </c>
      <c r="AH653" s="90" t="e">
        <f>_xll.qlIndexFixing(TenorBasisIndex6M,$AC653,TRUE,_xll.ohTrigger(trigger,$Y$36))</f>
        <v>#NUM!</v>
      </c>
      <c r="AI653" s="43" t="e">
        <f>_xll.qlIndexFixing($Y$6,$AC653,TRUE,trigger)</f>
        <v>#NUM!</v>
      </c>
      <c r="AJ653" s="45" t="e">
        <f t="shared" si="20"/>
        <v>#NUM!</v>
      </c>
    </row>
    <row r="654" spans="28:36" x14ac:dyDescent="0.2">
      <c r="AB654" s="122" t="s">
        <v>88</v>
      </c>
      <c r="AC654" s="40">
        <f>_xll.qlInterestRateIndexFixingDate($Y$21,AD654)</f>
        <v>43959</v>
      </c>
      <c r="AD654" s="40">
        <f>_xll.qlCalendarAdvance(calendar,$AD653,AB654,,,trigger)</f>
        <v>43963</v>
      </c>
      <c r="AE654" s="40">
        <f>_xll.qlInterestRateIndexMaturity($Y$21,AD654,)</f>
        <v>44147</v>
      </c>
      <c r="AF654" s="43" t="e">
        <f>_xll.qlTenorBasisValue(TenorBasis6M,AD654,_xll.ohTrigger(trigger,$Y$36))</f>
        <v>#NUM!</v>
      </c>
      <c r="AG654" s="90" t="e">
        <f>_xll.qlTenorBasisForwardRate(TenorBasis6M,AD654,_xll.ohTrigger(trigger,$Y$36))</f>
        <v>#NUM!</v>
      </c>
      <c r="AH654" s="90" t="e">
        <f>_xll.qlIndexFixing(TenorBasisIndex6M,$AC654,TRUE,_xll.ohTrigger(trigger,$Y$36))</f>
        <v>#NUM!</v>
      </c>
      <c r="AI654" s="43" t="e">
        <f>_xll.qlIndexFixing($Y$6,$AC654,TRUE,trigger)</f>
        <v>#NUM!</v>
      </c>
      <c r="AJ654" s="45" t="e">
        <f t="shared" si="20"/>
        <v>#NUM!</v>
      </c>
    </row>
    <row r="655" spans="28:36" x14ac:dyDescent="0.2">
      <c r="AB655" s="122" t="s">
        <v>88</v>
      </c>
      <c r="AC655" s="40">
        <f>_xll.qlInterestRateIndexFixingDate($Y$21,AD655)</f>
        <v>43966</v>
      </c>
      <c r="AD655" s="40">
        <f>_xll.qlCalendarAdvance(calendar,$AD654,AB655,,,trigger)</f>
        <v>43970</v>
      </c>
      <c r="AE655" s="40">
        <f>_xll.qlInterestRateIndexMaturity($Y$21,AD655,)</f>
        <v>44154</v>
      </c>
      <c r="AF655" s="43" t="e">
        <f>_xll.qlTenorBasisValue(TenorBasis6M,AD655,_xll.ohTrigger(trigger,$Y$36))</f>
        <v>#NUM!</v>
      </c>
      <c r="AG655" s="90" t="e">
        <f>_xll.qlTenorBasisForwardRate(TenorBasis6M,AD655,_xll.ohTrigger(trigger,$Y$36))</f>
        <v>#NUM!</v>
      </c>
      <c r="AH655" s="90" t="e">
        <f>_xll.qlIndexFixing(TenorBasisIndex6M,$AC655,TRUE,_xll.ohTrigger(trigger,$Y$36))</f>
        <v>#NUM!</v>
      </c>
      <c r="AI655" s="43" t="e">
        <f>_xll.qlIndexFixing($Y$6,$AC655,TRUE,trigger)</f>
        <v>#NUM!</v>
      </c>
      <c r="AJ655" s="45" t="e">
        <f t="shared" si="20"/>
        <v>#NUM!</v>
      </c>
    </row>
    <row r="656" spans="28:36" x14ac:dyDescent="0.2">
      <c r="AB656" s="122" t="s">
        <v>88</v>
      </c>
      <c r="AC656" s="40">
        <f>_xll.qlInterestRateIndexFixingDate($Y$21,AD656)</f>
        <v>43973</v>
      </c>
      <c r="AD656" s="40">
        <f>_xll.qlCalendarAdvance(calendar,$AD655,AB656,,,trigger)</f>
        <v>43977</v>
      </c>
      <c r="AE656" s="40">
        <f>_xll.qlInterestRateIndexMaturity($Y$21,AD656,)</f>
        <v>44161</v>
      </c>
      <c r="AF656" s="43" t="e">
        <f>_xll.qlTenorBasisValue(TenorBasis6M,AD656,_xll.ohTrigger(trigger,$Y$36))</f>
        <v>#NUM!</v>
      </c>
      <c r="AG656" s="90" t="e">
        <f>_xll.qlTenorBasisForwardRate(TenorBasis6M,AD656,_xll.ohTrigger(trigger,$Y$36))</f>
        <v>#NUM!</v>
      </c>
      <c r="AH656" s="90" t="e">
        <f>_xll.qlIndexFixing(TenorBasisIndex6M,$AC656,TRUE,_xll.ohTrigger(trigger,$Y$36))</f>
        <v>#NUM!</v>
      </c>
      <c r="AI656" s="43" t="e">
        <f>_xll.qlIndexFixing($Y$6,$AC656,TRUE,trigger)</f>
        <v>#NUM!</v>
      </c>
      <c r="AJ656" s="45" t="e">
        <f t="shared" si="20"/>
        <v>#NUM!</v>
      </c>
    </row>
    <row r="657" spans="28:36" x14ac:dyDescent="0.2">
      <c r="AB657" s="122" t="s">
        <v>88</v>
      </c>
      <c r="AC657" s="40">
        <f>_xll.qlInterestRateIndexFixingDate($Y$21,AD657)</f>
        <v>43980</v>
      </c>
      <c r="AD657" s="40">
        <f>_xll.qlCalendarAdvance(calendar,$AD656,AB657,,,trigger)</f>
        <v>43984</v>
      </c>
      <c r="AE657" s="40">
        <f>_xll.qlInterestRateIndexMaturity($Y$21,AD657,)</f>
        <v>44167</v>
      </c>
      <c r="AF657" s="43" t="e">
        <f>_xll.qlTenorBasisValue(TenorBasis6M,AD657,_xll.ohTrigger(trigger,$Y$36))</f>
        <v>#NUM!</v>
      </c>
      <c r="AG657" s="90" t="e">
        <f>_xll.qlTenorBasisForwardRate(TenorBasis6M,AD657,_xll.ohTrigger(trigger,$Y$36))</f>
        <v>#NUM!</v>
      </c>
      <c r="AH657" s="90" t="e">
        <f>_xll.qlIndexFixing(TenorBasisIndex6M,$AC657,TRUE,_xll.ohTrigger(trigger,$Y$36))</f>
        <v>#NUM!</v>
      </c>
      <c r="AI657" s="43" t="e">
        <f>_xll.qlIndexFixing($Y$6,$AC657,TRUE,trigger)</f>
        <v>#NUM!</v>
      </c>
      <c r="AJ657" s="45" t="e">
        <f t="shared" si="20"/>
        <v>#NUM!</v>
      </c>
    </row>
    <row r="658" spans="28:36" x14ac:dyDescent="0.2">
      <c r="AB658" s="122" t="s">
        <v>88</v>
      </c>
      <c r="AC658" s="40">
        <f>_xll.qlInterestRateIndexFixingDate($Y$21,AD658)</f>
        <v>43987</v>
      </c>
      <c r="AD658" s="40">
        <f>_xll.qlCalendarAdvance(calendar,$AD657,AB658,,,trigger)</f>
        <v>43991</v>
      </c>
      <c r="AE658" s="40">
        <f>_xll.qlInterestRateIndexMaturity($Y$21,AD658,)</f>
        <v>44174</v>
      </c>
      <c r="AF658" s="43" t="e">
        <f>_xll.qlTenorBasisValue(TenorBasis6M,AD658,_xll.ohTrigger(trigger,$Y$36))</f>
        <v>#NUM!</v>
      </c>
      <c r="AG658" s="90" t="e">
        <f>_xll.qlTenorBasisForwardRate(TenorBasis6M,AD658,_xll.ohTrigger(trigger,$Y$36))</f>
        <v>#NUM!</v>
      </c>
      <c r="AH658" s="90" t="e">
        <f>_xll.qlIndexFixing(TenorBasisIndex6M,$AC658,TRUE,_xll.ohTrigger(trigger,$Y$36))</f>
        <v>#NUM!</v>
      </c>
      <c r="AI658" s="43" t="e">
        <f>_xll.qlIndexFixing($Y$6,$AC658,TRUE,trigger)</f>
        <v>#NUM!</v>
      </c>
      <c r="AJ658" s="45" t="e">
        <f t="shared" si="20"/>
        <v>#NUM!</v>
      </c>
    </row>
    <row r="659" spans="28:36" x14ac:dyDescent="0.2">
      <c r="AB659" s="122" t="s">
        <v>88</v>
      </c>
      <c r="AC659" s="40">
        <f>_xll.qlInterestRateIndexFixingDate($Y$21,AD659)</f>
        <v>43994</v>
      </c>
      <c r="AD659" s="40">
        <f>_xll.qlCalendarAdvance(calendar,$AD658,AB659,,,trigger)</f>
        <v>43998</v>
      </c>
      <c r="AE659" s="40">
        <f>_xll.qlInterestRateIndexMaturity($Y$21,AD659,)</f>
        <v>44181</v>
      </c>
      <c r="AF659" s="43" t="e">
        <f>_xll.qlTenorBasisValue(TenorBasis6M,AD659,_xll.ohTrigger(trigger,$Y$36))</f>
        <v>#NUM!</v>
      </c>
      <c r="AG659" s="90" t="e">
        <f>_xll.qlTenorBasisForwardRate(TenorBasis6M,AD659,_xll.ohTrigger(trigger,$Y$36))</f>
        <v>#NUM!</v>
      </c>
      <c r="AH659" s="90" t="e">
        <f>_xll.qlIndexFixing(TenorBasisIndex6M,$AC659,TRUE,_xll.ohTrigger(trigger,$Y$36))</f>
        <v>#NUM!</v>
      </c>
      <c r="AI659" s="43" t="e">
        <f>_xll.qlIndexFixing($Y$6,$AC659,TRUE,trigger)</f>
        <v>#NUM!</v>
      </c>
      <c r="AJ659" s="45" t="e">
        <f t="shared" si="20"/>
        <v>#NUM!</v>
      </c>
    </row>
    <row r="660" spans="28:36" x14ac:dyDescent="0.2">
      <c r="AB660" s="122" t="s">
        <v>88</v>
      </c>
      <c r="AC660" s="40">
        <f>_xll.qlInterestRateIndexFixingDate($Y$21,AD660)</f>
        <v>44001</v>
      </c>
      <c r="AD660" s="40">
        <f>_xll.qlCalendarAdvance(calendar,$AD659,AB660,,,trigger)</f>
        <v>44005</v>
      </c>
      <c r="AE660" s="40">
        <f>_xll.qlInterestRateIndexMaturity($Y$21,AD660,)</f>
        <v>44188</v>
      </c>
      <c r="AF660" s="43" t="e">
        <f>_xll.qlTenorBasisValue(TenorBasis6M,AD660,_xll.ohTrigger(trigger,$Y$36))</f>
        <v>#NUM!</v>
      </c>
      <c r="AG660" s="90" t="e">
        <f>_xll.qlTenorBasisForwardRate(TenorBasis6M,AD660,_xll.ohTrigger(trigger,$Y$36))</f>
        <v>#NUM!</v>
      </c>
      <c r="AH660" s="90" t="e">
        <f>_xll.qlIndexFixing(TenorBasisIndex6M,$AC660,TRUE,_xll.ohTrigger(trigger,$Y$36))</f>
        <v>#NUM!</v>
      </c>
      <c r="AI660" s="43" t="e">
        <f>_xll.qlIndexFixing($Y$6,$AC660,TRUE,trigger)</f>
        <v>#NUM!</v>
      </c>
      <c r="AJ660" s="45" t="e">
        <f t="shared" si="20"/>
        <v>#NUM!</v>
      </c>
    </row>
    <row r="661" spans="28:36" x14ac:dyDescent="0.2">
      <c r="AB661" s="122" t="s">
        <v>88</v>
      </c>
      <c r="AC661" s="40">
        <f>_xll.qlInterestRateIndexFixingDate($Y$21,AD661)</f>
        <v>44008</v>
      </c>
      <c r="AD661" s="40">
        <f>_xll.qlCalendarAdvance(calendar,$AD660,AB661,,,trigger)</f>
        <v>44012</v>
      </c>
      <c r="AE661" s="40">
        <f>_xll.qlInterestRateIndexMaturity($Y$21,AD661,)</f>
        <v>44196</v>
      </c>
      <c r="AF661" s="43" t="e">
        <f>_xll.qlTenorBasisValue(TenorBasis6M,AD661,_xll.ohTrigger(trigger,$Y$36))</f>
        <v>#NUM!</v>
      </c>
      <c r="AG661" s="90" t="e">
        <f>_xll.qlTenorBasisForwardRate(TenorBasis6M,AD661,_xll.ohTrigger(trigger,$Y$36))</f>
        <v>#NUM!</v>
      </c>
      <c r="AH661" s="90" t="e">
        <f>_xll.qlIndexFixing(TenorBasisIndex6M,$AC661,TRUE,_xll.ohTrigger(trigger,$Y$36))</f>
        <v>#NUM!</v>
      </c>
      <c r="AI661" s="43" t="e">
        <f>_xll.qlIndexFixing($Y$6,$AC661,TRUE,trigger)</f>
        <v>#NUM!</v>
      </c>
      <c r="AJ661" s="45" t="e">
        <f t="shared" si="20"/>
        <v>#NUM!</v>
      </c>
    </row>
    <row r="662" spans="28:36" x14ac:dyDescent="0.2">
      <c r="AB662" s="122" t="s">
        <v>88</v>
      </c>
      <c r="AC662" s="40">
        <f>_xll.qlInterestRateIndexFixingDate($Y$21,AD662)</f>
        <v>44015</v>
      </c>
      <c r="AD662" s="40">
        <f>_xll.qlCalendarAdvance(calendar,$AD661,AB662,,,trigger)</f>
        <v>44019</v>
      </c>
      <c r="AE662" s="40">
        <f>_xll.qlInterestRateIndexMaturity($Y$21,AD662,)</f>
        <v>44203</v>
      </c>
      <c r="AF662" s="43" t="e">
        <f>_xll.qlTenorBasisValue(TenorBasis6M,AD662,_xll.ohTrigger(trigger,$Y$36))</f>
        <v>#NUM!</v>
      </c>
      <c r="AG662" s="90" t="e">
        <f>_xll.qlTenorBasisForwardRate(TenorBasis6M,AD662,_xll.ohTrigger(trigger,$Y$36))</f>
        <v>#NUM!</v>
      </c>
      <c r="AH662" s="90" t="e">
        <f>_xll.qlIndexFixing(TenorBasisIndex6M,$AC662,TRUE,_xll.ohTrigger(trigger,$Y$36))</f>
        <v>#NUM!</v>
      </c>
      <c r="AI662" s="43" t="e">
        <f>_xll.qlIndexFixing($Y$6,$AC662,TRUE,trigger)</f>
        <v>#NUM!</v>
      </c>
      <c r="AJ662" s="45" t="e">
        <f t="shared" si="20"/>
        <v>#NUM!</v>
      </c>
    </row>
    <row r="663" spans="28:36" x14ac:dyDescent="0.2">
      <c r="AB663" s="122" t="s">
        <v>88</v>
      </c>
      <c r="AC663" s="40">
        <f>_xll.qlInterestRateIndexFixingDate($Y$21,AD663)</f>
        <v>44022</v>
      </c>
      <c r="AD663" s="40">
        <f>_xll.qlCalendarAdvance(calendar,$AD662,AB663,,,trigger)</f>
        <v>44026</v>
      </c>
      <c r="AE663" s="40">
        <f>_xll.qlInterestRateIndexMaturity($Y$21,AD663,)</f>
        <v>44210</v>
      </c>
      <c r="AF663" s="43" t="e">
        <f>_xll.qlTenorBasisValue(TenorBasis6M,AD663,_xll.ohTrigger(trigger,$Y$36))</f>
        <v>#NUM!</v>
      </c>
      <c r="AG663" s="90" t="e">
        <f>_xll.qlTenorBasisForwardRate(TenorBasis6M,AD663,_xll.ohTrigger(trigger,$Y$36))</f>
        <v>#NUM!</v>
      </c>
      <c r="AH663" s="90" t="e">
        <f>_xll.qlIndexFixing(TenorBasisIndex6M,$AC663,TRUE,_xll.ohTrigger(trigger,$Y$36))</f>
        <v>#NUM!</v>
      </c>
      <c r="AI663" s="43" t="e">
        <f>_xll.qlIndexFixing($Y$6,$AC663,TRUE,trigger)</f>
        <v>#NUM!</v>
      </c>
      <c r="AJ663" s="45" t="e">
        <f t="shared" si="20"/>
        <v>#NUM!</v>
      </c>
    </row>
    <row r="664" spans="28:36" x14ac:dyDescent="0.2">
      <c r="AB664" s="122" t="s">
        <v>88</v>
      </c>
      <c r="AC664" s="40">
        <f>_xll.qlInterestRateIndexFixingDate($Y$21,AD664)</f>
        <v>44029</v>
      </c>
      <c r="AD664" s="40">
        <f>_xll.qlCalendarAdvance(calendar,$AD663,AB664,,,trigger)</f>
        <v>44033</v>
      </c>
      <c r="AE664" s="40">
        <f>_xll.qlInterestRateIndexMaturity($Y$21,AD664,)</f>
        <v>44217</v>
      </c>
      <c r="AF664" s="43" t="e">
        <f>_xll.qlTenorBasisValue(TenorBasis6M,AD664,_xll.ohTrigger(trigger,$Y$36))</f>
        <v>#NUM!</v>
      </c>
      <c r="AG664" s="90" t="e">
        <f>_xll.qlTenorBasisForwardRate(TenorBasis6M,AD664,_xll.ohTrigger(trigger,$Y$36))</f>
        <v>#NUM!</v>
      </c>
      <c r="AH664" s="90" t="e">
        <f>_xll.qlIndexFixing(TenorBasisIndex6M,$AC664,TRUE,_xll.ohTrigger(trigger,$Y$36))</f>
        <v>#NUM!</v>
      </c>
      <c r="AI664" s="43" t="e">
        <f>_xll.qlIndexFixing($Y$6,$AC664,TRUE,trigger)</f>
        <v>#NUM!</v>
      </c>
      <c r="AJ664" s="45" t="e">
        <f t="shared" si="20"/>
        <v>#NUM!</v>
      </c>
    </row>
    <row r="665" spans="28:36" x14ac:dyDescent="0.2">
      <c r="AB665" s="122" t="s">
        <v>88</v>
      </c>
      <c r="AC665" s="40">
        <f>_xll.qlInterestRateIndexFixingDate($Y$21,AD665)</f>
        <v>44036</v>
      </c>
      <c r="AD665" s="40">
        <f>_xll.qlCalendarAdvance(calendar,$AD664,AB665,,,trigger)</f>
        <v>44040</v>
      </c>
      <c r="AE665" s="40">
        <f>_xll.qlInterestRateIndexMaturity($Y$21,AD665,)</f>
        <v>44224</v>
      </c>
      <c r="AF665" s="43" t="e">
        <f>_xll.qlTenorBasisValue(TenorBasis6M,AD665,_xll.ohTrigger(trigger,$Y$36))</f>
        <v>#NUM!</v>
      </c>
      <c r="AG665" s="90" t="e">
        <f>_xll.qlTenorBasisForwardRate(TenorBasis6M,AD665,_xll.ohTrigger(trigger,$Y$36))</f>
        <v>#NUM!</v>
      </c>
      <c r="AH665" s="90" t="e">
        <f>_xll.qlIndexFixing(TenorBasisIndex6M,$AC665,TRUE,_xll.ohTrigger(trigger,$Y$36))</f>
        <v>#NUM!</v>
      </c>
      <c r="AI665" s="43" t="e">
        <f>_xll.qlIndexFixing($Y$6,$AC665,TRUE,trigger)</f>
        <v>#NUM!</v>
      </c>
      <c r="AJ665" s="45" t="e">
        <f t="shared" si="20"/>
        <v>#NUM!</v>
      </c>
    </row>
    <row r="666" spans="28:36" x14ac:dyDescent="0.2">
      <c r="AB666" s="122" t="s">
        <v>88</v>
      </c>
      <c r="AC666" s="40">
        <f>_xll.qlInterestRateIndexFixingDate($Y$21,AD666)</f>
        <v>44043</v>
      </c>
      <c r="AD666" s="40">
        <f>_xll.qlCalendarAdvance(calendar,$AD665,AB666,,,trigger)</f>
        <v>44047</v>
      </c>
      <c r="AE666" s="40">
        <f>_xll.qlInterestRateIndexMaturity($Y$21,AD666,)</f>
        <v>44231</v>
      </c>
      <c r="AF666" s="43" t="e">
        <f>_xll.qlTenorBasisValue(TenorBasis6M,AD666,_xll.ohTrigger(trigger,$Y$36))</f>
        <v>#NUM!</v>
      </c>
      <c r="AG666" s="90" t="e">
        <f>_xll.qlTenorBasisForwardRate(TenorBasis6M,AD666,_xll.ohTrigger(trigger,$Y$36))</f>
        <v>#NUM!</v>
      </c>
      <c r="AH666" s="90" t="e">
        <f>_xll.qlIndexFixing(TenorBasisIndex6M,$AC666,TRUE,_xll.ohTrigger(trigger,$Y$36))</f>
        <v>#NUM!</v>
      </c>
      <c r="AI666" s="43" t="e">
        <f>_xll.qlIndexFixing($Y$6,$AC666,TRUE,trigger)</f>
        <v>#NUM!</v>
      </c>
      <c r="AJ666" s="45" t="e">
        <f t="shared" si="20"/>
        <v>#NUM!</v>
      </c>
    </row>
    <row r="667" spans="28:36" x14ac:dyDescent="0.2">
      <c r="AB667" s="122" t="s">
        <v>88</v>
      </c>
      <c r="AC667" s="40">
        <f>_xll.qlInterestRateIndexFixingDate($Y$21,AD667)</f>
        <v>44050</v>
      </c>
      <c r="AD667" s="40">
        <f>_xll.qlCalendarAdvance(calendar,$AD666,AB667,,,trigger)</f>
        <v>44054</v>
      </c>
      <c r="AE667" s="40">
        <f>_xll.qlInterestRateIndexMaturity($Y$21,AD667,)</f>
        <v>44238</v>
      </c>
      <c r="AF667" s="43" t="e">
        <f>_xll.qlTenorBasisValue(TenorBasis6M,AD667,_xll.ohTrigger(trigger,$Y$36))</f>
        <v>#NUM!</v>
      </c>
      <c r="AG667" s="90" t="e">
        <f>_xll.qlTenorBasisForwardRate(TenorBasis6M,AD667,_xll.ohTrigger(trigger,$Y$36))</f>
        <v>#NUM!</v>
      </c>
      <c r="AH667" s="90" t="e">
        <f>_xll.qlIndexFixing(TenorBasisIndex6M,$AC667,TRUE,_xll.ohTrigger(trigger,$Y$36))</f>
        <v>#NUM!</v>
      </c>
      <c r="AI667" s="43" t="e">
        <f>_xll.qlIndexFixing($Y$6,$AC667,TRUE,trigger)</f>
        <v>#NUM!</v>
      </c>
      <c r="AJ667" s="45" t="e">
        <f t="shared" si="20"/>
        <v>#NUM!</v>
      </c>
    </row>
    <row r="668" spans="28:36" x14ac:dyDescent="0.2">
      <c r="AB668" s="122" t="s">
        <v>88</v>
      </c>
      <c r="AC668" s="40">
        <f>_xll.qlInterestRateIndexFixingDate($Y$21,AD668)</f>
        <v>44057</v>
      </c>
      <c r="AD668" s="40">
        <f>_xll.qlCalendarAdvance(calendar,$AD667,AB668,,,trigger)</f>
        <v>44061</v>
      </c>
      <c r="AE668" s="40">
        <f>_xll.qlInterestRateIndexMaturity($Y$21,AD668,)</f>
        <v>44245</v>
      </c>
      <c r="AF668" s="43" t="e">
        <f>_xll.qlTenorBasisValue(TenorBasis6M,AD668,_xll.ohTrigger(trigger,$Y$36))</f>
        <v>#NUM!</v>
      </c>
      <c r="AG668" s="90" t="e">
        <f>_xll.qlTenorBasisForwardRate(TenorBasis6M,AD668,_xll.ohTrigger(trigger,$Y$36))</f>
        <v>#NUM!</v>
      </c>
      <c r="AH668" s="90" t="e">
        <f>_xll.qlIndexFixing(TenorBasisIndex6M,$AC668,TRUE,_xll.ohTrigger(trigger,$Y$36))</f>
        <v>#NUM!</v>
      </c>
      <c r="AI668" s="43" t="e">
        <f>_xll.qlIndexFixing($Y$6,$AC668,TRUE,trigger)</f>
        <v>#NUM!</v>
      </c>
      <c r="AJ668" s="45" t="e">
        <f t="shared" si="20"/>
        <v>#NUM!</v>
      </c>
    </row>
    <row r="669" spans="28:36" x14ac:dyDescent="0.2">
      <c r="AB669" s="122" t="s">
        <v>88</v>
      </c>
      <c r="AC669" s="40">
        <f>_xll.qlInterestRateIndexFixingDate($Y$21,AD669)</f>
        <v>44064</v>
      </c>
      <c r="AD669" s="40">
        <f>_xll.qlCalendarAdvance(calendar,$AD668,AB669,,,trigger)</f>
        <v>44068</v>
      </c>
      <c r="AE669" s="40">
        <f>_xll.qlInterestRateIndexMaturity($Y$21,AD669,)</f>
        <v>44252</v>
      </c>
      <c r="AF669" s="43" t="e">
        <f>_xll.qlTenorBasisValue(TenorBasis6M,AD669,_xll.ohTrigger(trigger,$Y$36))</f>
        <v>#NUM!</v>
      </c>
      <c r="AG669" s="90" t="e">
        <f>_xll.qlTenorBasisForwardRate(TenorBasis6M,AD669,_xll.ohTrigger(trigger,$Y$36))</f>
        <v>#NUM!</v>
      </c>
      <c r="AH669" s="90" t="e">
        <f>_xll.qlIndexFixing(TenorBasisIndex6M,$AC669,TRUE,_xll.ohTrigger(trigger,$Y$36))</f>
        <v>#NUM!</v>
      </c>
      <c r="AI669" s="43" t="e">
        <f>_xll.qlIndexFixing($Y$6,$AC669,TRUE,trigger)</f>
        <v>#NUM!</v>
      </c>
      <c r="AJ669" s="45" t="e">
        <f t="shared" si="20"/>
        <v>#NUM!</v>
      </c>
    </row>
    <row r="670" spans="28:36" x14ac:dyDescent="0.2">
      <c r="AB670" s="122" t="s">
        <v>88</v>
      </c>
      <c r="AC670" s="40">
        <f>_xll.qlInterestRateIndexFixingDate($Y$21,AD670)</f>
        <v>44071</v>
      </c>
      <c r="AD670" s="40">
        <f>_xll.qlCalendarAdvance(calendar,$AD669,AB670,,,trigger)</f>
        <v>44075</v>
      </c>
      <c r="AE670" s="40">
        <f>_xll.qlInterestRateIndexMaturity($Y$21,AD670,)</f>
        <v>44256</v>
      </c>
      <c r="AF670" s="43" t="e">
        <f>_xll.qlTenorBasisValue(TenorBasis6M,AD670,_xll.ohTrigger(trigger,$Y$36))</f>
        <v>#NUM!</v>
      </c>
      <c r="AG670" s="90" t="e">
        <f>_xll.qlTenorBasisForwardRate(TenorBasis6M,AD670,_xll.ohTrigger(trigger,$Y$36))</f>
        <v>#NUM!</v>
      </c>
      <c r="AH670" s="90" t="e">
        <f>_xll.qlIndexFixing(TenorBasisIndex6M,$AC670,TRUE,_xll.ohTrigger(trigger,$Y$36))</f>
        <v>#NUM!</v>
      </c>
      <c r="AI670" s="43" t="e">
        <f>_xll.qlIndexFixing($Y$6,$AC670,TRUE,trigger)</f>
        <v>#NUM!</v>
      </c>
      <c r="AJ670" s="45" t="e">
        <f t="shared" si="20"/>
        <v>#NUM!</v>
      </c>
    </row>
    <row r="671" spans="28:36" x14ac:dyDescent="0.2">
      <c r="AB671" s="122" t="s">
        <v>88</v>
      </c>
      <c r="AC671" s="40">
        <f>_xll.qlInterestRateIndexFixingDate($Y$21,AD671)</f>
        <v>44078</v>
      </c>
      <c r="AD671" s="40">
        <f>_xll.qlCalendarAdvance(calendar,$AD670,AB671,,,trigger)</f>
        <v>44082</v>
      </c>
      <c r="AE671" s="40">
        <f>_xll.qlInterestRateIndexMaturity($Y$21,AD671,)</f>
        <v>44263</v>
      </c>
      <c r="AF671" s="43" t="e">
        <f>_xll.qlTenorBasisValue(TenorBasis6M,AD671,_xll.ohTrigger(trigger,$Y$36))</f>
        <v>#NUM!</v>
      </c>
      <c r="AG671" s="90" t="e">
        <f>_xll.qlTenorBasisForwardRate(TenorBasis6M,AD671,_xll.ohTrigger(trigger,$Y$36))</f>
        <v>#NUM!</v>
      </c>
      <c r="AH671" s="90" t="e">
        <f>_xll.qlIndexFixing(TenorBasisIndex6M,$AC671,TRUE,_xll.ohTrigger(trigger,$Y$36))</f>
        <v>#NUM!</v>
      </c>
      <c r="AI671" s="43" t="e">
        <f>_xll.qlIndexFixing($Y$6,$AC671,TRUE,trigger)</f>
        <v>#NUM!</v>
      </c>
      <c r="AJ671" s="45" t="e">
        <f t="shared" si="20"/>
        <v>#NUM!</v>
      </c>
    </row>
    <row r="672" spans="28:36" x14ac:dyDescent="0.2">
      <c r="AB672" s="122" t="s">
        <v>88</v>
      </c>
      <c r="AC672" s="40">
        <f>_xll.qlInterestRateIndexFixingDate($Y$21,AD672)</f>
        <v>44085</v>
      </c>
      <c r="AD672" s="40">
        <f>_xll.qlCalendarAdvance(calendar,$AD671,AB672,,,trigger)</f>
        <v>44089</v>
      </c>
      <c r="AE672" s="40">
        <f>_xll.qlInterestRateIndexMaturity($Y$21,AD672,)</f>
        <v>44270</v>
      </c>
      <c r="AF672" s="43" t="e">
        <f>_xll.qlTenorBasisValue(TenorBasis6M,AD672,_xll.ohTrigger(trigger,$Y$36))</f>
        <v>#NUM!</v>
      </c>
      <c r="AG672" s="90" t="e">
        <f>_xll.qlTenorBasisForwardRate(TenorBasis6M,AD672,_xll.ohTrigger(trigger,$Y$36))</f>
        <v>#NUM!</v>
      </c>
      <c r="AH672" s="90" t="e">
        <f>_xll.qlIndexFixing(TenorBasisIndex6M,$AC672,TRUE,_xll.ohTrigger(trigger,$Y$36))</f>
        <v>#NUM!</v>
      </c>
      <c r="AI672" s="43" t="e">
        <f>_xll.qlIndexFixing($Y$6,$AC672,TRUE,trigger)</f>
        <v>#NUM!</v>
      </c>
      <c r="AJ672" s="45" t="e">
        <f t="shared" si="20"/>
        <v>#NUM!</v>
      </c>
    </row>
    <row r="673" spans="28:36" x14ac:dyDescent="0.2">
      <c r="AB673" s="122" t="s">
        <v>88</v>
      </c>
      <c r="AC673" s="40">
        <f>_xll.qlInterestRateIndexFixingDate($Y$21,AD673)</f>
        <v>44092</v>
      </c>
      <c r="AD673" s="40">
        <f>_xll.qlCalendarAdvance(calendar,$AD672,AB673,,,trigger)</f>
        <v>44096</v>
      </c>
      <c r="AE673" s="40">
        <f>_xll.qlInterestRateIndexMaturity($Y$21,AD673,)</f>
        <v>44277</v>
      </c>
      <c r="AF673" s="43" t="e">
        <f>_xll.qlTenorBasisValue(TenorBasis6M,AD673,_xll.ohTrigger(trigger,$Y$36))</f>
        <v>#NUM!</v>
      </c>
      <c r="AG673" s="90" t="e">
        <f>_xll.qlTenorBasisForwardRate(TenorBasis6M,AD673,_xll.ohTrigger(trigger,$Y$36))</f>
        <v>#NUM!</v>
      </c>
      <c r="AH673" s="90" t="e">
        <f>_xll.qlIndexFixing(TenorBasisIndex6M,$AC673,TRUE,_xll.ohTrigger(trigger,$Y$36))</f>
        <v>#NUM!</v>
      </c>
      <c r="AI673" s="43" t="e">
        <f>_xll.qlIndexFixing($Y$6,$AC673,TRUE,trigger)</f>
        <v>#NUM!</v>
      </c>
      <c r="AJ673" s="45" t="e">
        <f t="shared" si="20"/>
        <v>#NUM!</v>
      </c>
    </row>
    <row r="674" spans="28:36" x14ac:dyDescent="0.2">
      <c r="AB674" s="122" t="s">
        <v>88</v>
      </c>
      <c r="AC674" s="40">
        <f>_xll.qlInterestRateIndexFixingDate($Y$21,AD674)</f>
        <v>44099</v>
      </c>
      <c r="AD674" s="40">
        <f>_xll.qlCalendarAdvance(calendar,$AD673,AB674,,,trigger)</f>
        <v>44103</v>
      </c>
      <c r="AE674" s="40">
        <f>_xll.qlInterestRateIndexMaturity($Y$21,AD674,)</f>
        <v>44284</v>
      </c>
      <c r="AF674" s="43" t="e">
        <f>_xll.qlTenorBasisValue(TenorBasis6M,AD674,_xll.ohTrigger(trigger,$Y$36))</f>
        <v>#NUM!</v>
      </c>
      <c r="AG674" s="90" t="e">
        <f>_xll.qlTenorBasisForwardRate(TenorBasis6M,AD674,_xll.ohTrigger(trigger,$Y$36))</f>
        <v>#NUM!</v>
      </c>
      <c r="AH674" s="90" t="e">
        <f>_xll.qlIndexFixing(TenorBasisIndex6M,$AC674,TRUE,_xll.ohTrigger(trigger,$Y$36))</f>
        <v>#NUM!</v>
      </c>
      <c r="AI674" s="43" t="e">
        <f>_xll.qlIndexFixing($Y$6,$AC674,TRUE,trigger)</f>
        <v>#NUM!</v>
      </c>
      <c r="AJ674" s="45" t="e">
        <f t="shared" si="20"/>
        <v>#NUM!</v>
      </c>
    </row>
    <row r="675" spans="28:36" x14ac:dyDescent="0.2">
      <c r="AB675" s="122" t="s">
        <v>88</v>
      </c>
      <c r="AC675" s="40">
        <f>_xll.qlInterestRateIndexFixingDate($Y$21,AD675)</f>
        <v>44106</v>
      </c>
      <c r="AD675" s="40">
        <f>_xll.qlCalendarAdvance(calendar,$AD674,AB675,,,trigger)</f>
        <v>44110</v>
      </c>
      <c r="AE675" s="40">
        <f>_xll.qlInterestRateIndexMaturity($Y$21,AD675,)</f>
        <v>44292</v>
      </c>
      <c r="AF675" s="43" t="e">
        <f>_xll.qlTenorBasisValue(TenorBasis6M,AD675,_xll.ohTrigger(trigger,$Y$36))</f>
        <v>#NUM!</v>
      </c>
      <c r="AG675" s="90" t="e">
        <f>_xll.qlTenorBasisForwardRate(TenorBasis6M,AD675,_xll.ohTrigger(trigger,$Y$36))</f>
        <v>#NUM!</v>
      </c>
      <c r="AH675" s="90" t="e">
        <f>_xll.qlIndexFixing(TenorBasisIndex6M,$AC675,TRUE,_xll.ohTrigger(trigger,$Y$36))</f>
        <v>#NUM!</v>
      </c>
      <c r="AI675" s="43" t="e">
        <f>_xll.qlIndexFixing($Y$6,$AC675,TRUE,trigger)</f>
        <v>#NUM!</v>
      </c>
      <c r="AJ675" s="45" t="e">
        <f t="shared" si="20"/>
        <v>#NUM!</v>
      </c>
    </row>
    <row r="676" spans="28:36" x14ac:dyDescent="0.2">
      <c r="AB676" s="122" t="s">
        <v>88</v>
      </c>
      <c r="AC676" s="40">
        <f>_xll.qlInterestRateIndexFixingDate($Y$21,AD676)</f>
        <v>44113</v>
      </c>
      <c r="AD676" s="40">
        <f>_xll.qlCalendarAdvance(calendar,$AD675,AB676,,,trigger)</f>
        <v>44117</v>
      </c>
      <c r="AE676" s="40">
        <f>_xll.qlInterestRateIndexMaturity($Y$21,AD676,)</f>
        <v>44299</v>
      </c>
      <c r="AF676" s="43" t="e">
        <f>_xll.qlTenorBasisValue(TenorBasis6M,AD676,_xll.ohTrigger(trigger,$Y$36))</f>
        <v>#NUM!</v>
      </c>
      <c r="AG676" s="90" t="e">
        <f>_xll.qlTenorBasisForwardRate(TenorBasis6M,AD676,_xll.ohTrigger(trigger,$Y$36))</f>
        <v>#NUM!</v>
      </c>
      <c r="AH676" s="90" t="e">
        <f>_xll.qlIndexFixing(TenorBasisIndex6M,$AC676,TRUE,_xll.ohTrigger(trigger,$Y$36))</f>
        <v>#NUM!</v>
      </c>
      <c r="AI676" s="43" t="e">
        <f>_xll.qlIndexFixing($Y$6,$AC676,TRUE,trigger)</f>
        <v>#NUM!</v>
      </c>
      <c r="AJ676" s="45" t="e">
        <f t="shared" si="20"/>
        <v>#NUM!</v>
      </c>
    </row>
    <row r="677" spans="28:36" x14ac:dyDescent="0.2">
      <c r="AB677" s="122" t="s">
        <v>88</v>
      </c>
      <c r="AC677" s="40">
        <f>_xll.qlInterestRateIndexFixingDate($Y$21,AD677)</f>
        <v>44120</v>
      </c>
      <c r="AD677" s="40">
        <f>_xll.qlCalendarAdvance(calendar,$AD676,AB677,,,trigger)</f>
        <v>44124</v>
      </c>
      <c r="AE677" s="40">
        <f>_xll.qlInterestRateIndexMaturity($Y$21,AD677,)</f>
        <v>44306</v>
      </c>
      <c r="AF677" s="43" t="e">
        <f>_xll.qlTenorBasisValue(TenorBasis6M,AD677,_xll.ohTrigger(trigger,$Y$36))</f>
        <v>#NUM!</v>
      </c>
      <c r="AG677" s="90" t="e">
        <f>_xll.qlTenorBasisForwardRate(TenorBasis6M,AD677,_xll.ohTrigger(trigger,$Y$36))</f>
        <v>#NUM!</v>
      </c>
      <c r="AH677" s="90" t="e">
        <f>_xll.qlIndexFixing(TenorBasisIndex6M,$AC677,TRUE,_xll.ohTrigger(trigger,$Y$36))</f>
        <v>#NUM!</v>
      </c>
      <c r="AI677" s="43" t="e">
        <f>_xll.qlIndexFixing($Y$6,$AC677,TRUE,trigger)</f>
        <v>#NUM!</v>
      </c>
      <c r="AJ677" s="45" t="e">
        <f t="shared" si="20"/>
        <v>#NUM!</v>
      </c>
    </row>
    <row r="678" spans="28:36" x14ac:dyDescent="0.2">
      <c r="AB678" s="122" t="s">
        <v>88</v>
      </c>
      <c r="AC678" s="40">
        <f>_xll.qlInterestRateIndexFixingDate($Y$21,AD678)</f>
        <v>44127</v>
      </c>
      <c r="AD678" s="40">
        <f>_xll.qlCalendarAdvance(calendar,$AD677,AB678,,,trigger)</f>
        <v>44131</v>
      </c>
      <c r="AE678" s="40">
        <f>_xll.qlInterestRateIndexMaturity($Y$21,AD678,)</f>
        <v>44313</v>
      </c>
      <c r="AF678" s="43" t="e">
        <f>_xll.qlTenorBasisValue(TenorBasis6M,AD678,_xll.ohTrigger(trigger,$Y$36))</f>
        <v>#NUM!</v>
      </c>
      <c r="AG678" s="90" t="e">
        <f>_xll.qlTenorBasisForwardRate(TenorBasis6M,AD678,_xll.ohTrigger(trigger,$Y$36))</f>
        <v>#NUM!</v>
      </c>
      <c r="AH678" s="90" t="e">
        <f>_xll.qlIndexFixing(TenorBasisIndex6M,$AC678,TRUE,_xll.ohTrigger(trigger,$Y$36))</f>
        <v>#NUM!</v>
      </c>
      <c r="AI678" s="43" t="e">
        <f>_xll.qlIndexFixing($Y$6,$AC678,TRUE,trigger)</f>
        <v>#NUM!</v>
      </c>
      <c r="AJ678" s="45" t="e">
        <f t="shared" si="20"/>
        <v>#NUM!</v>
      </c>
    </row>
    <row r="679" spans="28:36" x14ac:dyDescent="0.2">
      <c r="AB679" s="122" t="s">
        <v>88</v>
      </c>
      <c r="AC679" s="40">
        <f>_xll.qlInterestRateIndexFixingDate($Y$21,AD679)</f>
        <v>44134</v>
      </c>
      <c r="AD679" s="40">
        <f>_xll.qlCalendarAdvance(calendar,$AD678,AB679,,,trigger)</f>
        <v>44138</v>
      </c>
      <c r="AE679" s="40">
        <f>_xll.qlInterestRateIndexMaturity($Y$21,AD679,)</f>
        <v>44319</v>
      </c>
      <c r="AF679" s="43" t="e">
        <f>_xll.qlTenorBasisValue(TenorBasis6M,AD679,_xll.ohTrigger(trigger,$Y$36))</f>
        <v>#NUM!</v>
      </c>
      <c r="AG679" s="90" t="e">
        <f>_xll.qlTenorBasisForwardRate(TenorBasis6M,AD679,_xll.ohTrigger(trigger,$Y$36))</f>
        <v>#NUM!</v>
      </c>
      <c r="AH679" s="90" t="e">
        <f>_xll.qlIndexFixing(TenorBasisIndex6M,$AC679,TRUE,_xll.ohTrigger(trigger,$Y$36))</f>
        <v>#NUM!</v>
      </c>
      <c r="AI679" s="43" t="e">
        <f>_xll.qlIndexFixing($Y$6,$AC679,TRUE,trigger)</f>
        <v>#NUM!</v>
      </c>
      <c r="AJ679" s="45" t="e">
        <f t="shared" si="20"/>
        <v>#NUM!</v>
      </c>
    </row>
    <row r="680" spans="28:36" x14ac:dyDescent="0.2">
      <c r="AB680" s="122" t="s">
        <v>88</v>
      </c>
      <c r="AC680" s="40">
        <f>_xll.qlInterestRateIndexFixingDate($Y$21,AD680)</f>
        <v>44141</v>
      </c>
      <c r="AD680" s="40">
        <f>_xll.qlCalendarAdvance(calendar,$AD679,AB680,,,trigger)</f>
        <v>44145</v>
      </c>
      <c r="AE680" s="40">
        <f>_xll.qlInterestRateIndexMaturity($Y$21,AD680,)</f>
        <v>44326</v>
      </c>
      <c r="AF680" s="43" t="e">
        <f>_xll.qlTenorBasisValue(TenorBasis6M,AD680,_xll.ohTrigger(trigger,$Y$36))</f>
        <v>#NUM!</v>
      </c>
      <c r="AG680" s="90" t="e">
        <f>_xll.qlTenorBasisForwardRate(TenorBasis6M,AD680,_xll.ohTrigger(trigger,$Y$36))</f>
        <v>#NUM!</v>
      </c>
      <c r="AH680" s="90" t="e">
        <f>_xll.qlIndexFixing(TenorBasisIndex6M,$AC680,TRUE,_xll.ohTrigger(trigger,$Y$36))</f>
        <v>#NUM!</v>
      </c>
      <c r="AI680" s="43" t="e">
        <f>_xll.qlIndexFixing($Y$6,$AC680,TRUE,trigger)</f>
        <v>#NUM!</v>
      </c>
      <c r="AJ680" s="45" t="e">
        <f t="shared" si="20"/>
        <v>#NUM!</v>
      </c>
    </row>
    <row r="681" spans="28:36" x14ac:dyDescent="0.2">
      <c r="AB681" s="122" t="s">
        <v>88</v>
      </c>
      <c r="AC681" s="40">
        <f>_xll.qlInterestRateIndexFixingDate($Y$21,AD681)</f>
        <v>44148</v>
      </c>
      <c r="AD681" s="40">
        <f>_xll.qlCalendarAdvance(calendar,$AD680,AB681,,,trigger)</f>
        <v>44152</v>
      </c>
      <c r="AE681" s="40">
        <f>_xll.qlInterestRateIndexMaturity($Y$21,AD681,)</f>
        <v>44333</v>
      </c>
      <c r="AF681" s="43" t="e">
        <f>_xll.qlTenorBasisValue(TenorBasis6M,AD681,_xll.ohTrigger(trigger,$Y$36))</f>
        <v>#NUM!</v>
      </c>
      <c r="AG681" s="90" t="e">
        <f>_xll.qlTenorBasisForwardRate(TenorBasis6M,AD681,_xll.ohTrigger(trigger,$Y$36))</f>
        <v>#NUM!</v>
      </c>
      <c r="AH681" s="90" t="e">
        <f>_xll.qlIndexFixing(TenorBasisIndex6M,$AC681,TRUE,_xll.ohTrigger(trigger,$Y$36))</f>
        <v>#NUM!</v>
      </c>
      <c r="AI681" s="43" t="e">
        <f>_xll.qlIndexFixing($Y$6,$AC681,TRUE,trigger)</f>
        <v>#NUM!</v>
      </c>
      <c r="AJ681" s="45" t="e">
        <f t="shared" si="20"/>
        <v>#NUM!</v>
      </c>
    </row>
    <row r="682" spans="28:36" x14ac:dyDescent="0.2">
      <c r="AB682" s="122" t="s">
        <v>88</v>
      </c>
      <c r="AC682" s="40">
        <f>_xll.qlInterestRateIndexFixingDate($Y$21,AD682)</f>
        <v>44155</v>
      </c>
      <c r="AD682" s="40">
        <f>_xll.qlCalendarAdvance(calendar,$AD681,AB682,,,trigger)</f>
        <v>44159</v>
      </c>
      <c r="AE682" s="40">
        <f>_xll.qlInterestRateIndexMaturity($Y$21,AD682,)</f>
        <v>44340</v>
      </c>
      <c r="AF682" s="43" t="e">
        <f>_xll.qlTenorBasisValue(TenorBasis6M,AD682,_xll.ohTrigger(trigger,$Y$36))</f>
        <v>#NUM!</v>
      </c>
      <c r="AG682" s="90" t="e">
        <f>_xll.qlTenorBasisForwardRate(TenorBasis6M,AD682,_xll.ohTrigger(trigger,$Y$36))</f>
        <v>#NUM!</v>
      </c>
      <c r="AH682" s="90" t="e">
        <f>_xll.qlIndexFixing(TenorBasisIndex6M,$AC682,TRUE,_xll.ohTrigger(trigger,$Y$36))</f>
        <v>#NUM!</v>
      </c>
      <c r="AI682" s="43" t="e">
        <f>_xll.qlIndexFixing($Y$6,$AC682,TRUE,trigger)</f>
        <v>#NUM!</v>
      </c>
      <c r="AJ682" s="45" t="e">
        <f t="shared" ref="AJ682:AJ745" si="21">(AH682-AI682)*10000</f>
        <v>#NUM!</v>
      </c>
    </row>
    <row r="683" spans="28:36" x14ac:dyDescent="0.2">
      <c r="AB683" s="122" t="s">
        <v>88</v>
      </c>
      <c r="AC683" s="40">
        <f>_xll.qlInterestRateIndexFixingDate($Y$21,AD683)</f>
        <v>44162</v>
      </c>
      <c r="AD683" s="40">
        <f>_xll.qlCalendarAdvance(calendar,$AD682,AB683,,,trigger)</f>
        <v>44166</v>
      </c>
      <c r="AE683" s="40">
        <f>_xll.qlInterestRateIndexMaturity($Y$21,AD683,)</f>
        <v>44348</v>
      </c>
      <c r="AF683" s="43" t="e">
        <f>_xll.qlTenorBasisValue(TenorBasis6M,AD683,_xll.ohTrigger(trigger,$Y$36))</f>
        <v>#NUM!</v>
      </c>
      <c r="AG683" s="90" t="e">
        <f>_xll.qlTenorBasisForwardRate(TenorBasis6M,AD683,_xll.ohTrigger(trigger,$Y$36))</f>
        <v>#NUM!</v>
      </c>
      <c r="AH683" s="90" t="e">
        <f>_xll.qlIndexFixing(TenorBasisIndex6M,$AC683,TRUE,_xll.ohTrigger(trigger,$Y$36))</f>
        <v>#NUM!</v>
      </c>
      <c r="AI683" s="43" t="e">
        <f>_xll.qlIndexFixing($Y$6,$AC683,TRUE,trigger)</f>
        <v>#NUM!</v>
      </c>
      <c r="AJ683" s="45" t="e">
        <f t="shared" si="21"/>
        <v>#NUM!</v>
      </c>
    </row>
    <row r="684" spans="28:36" x14ac:dyDescent="0.2">
      <c r="AB684" s="122" t="s">
        <v>88</v>
      </c>
      <c r="AC684" s="40">
        <f>_xll.qlInterestRateIndexFixingDate($Y$21,AD684)</f>
        <v>44169</v>
      </c>
      <c r="AD684" s="40">
        <f>_xll.qlCalendarAdvance(calendar,$AD683,AB684,,,trigger)</f>
        <v>44173</v>
      </c>
      <c r="AE684" s="40">
        <f>_xll.qlInterestRateIndexMaturity($Y$21,AD684,)</f>
        <v>44355</v>
      </c>
      <c r="AF684" s="43" t="e">
        <f>_xll.qlTenorBasisValue(TenorBasis6M,AD684,_xll.ohTrigger(trigger,$Y$36))</f>
        <v>#NUM!</v>
      </c>
      <c r="AG684" s="90" t="e">
        <f>_xll.qlTenorBasisForwardRate(TenorBasis6M,AD684,_xll.ohTrigger(trigger,$Y$36))</f>
        <v>#NUM!</v>
      </c>
      <c r="AH684" s="90" t="e">
        <f>_xll.qlIndexFixing(TenorBasisIndex6M,$AC684,TRUE,_xll.ohTrigger(trigger,$Y$36))</f>
        <v>#NUM!</v>
      </c>
      <c r="AI684" s="43" t="e">
        <f>_xll.qlIndexFixing($Y$6,$AC684,TRUE,trigger)</f>
        <v>#NUM!</v>
      </c>
      <c r="AJ684" s="45" t="e">
        <f t="shared" si="21"/>
        <v>#NUM!</v>
      </c>
    </row>
    <row r="685" spans="28:36" x14ac:dyDescent="0.2">
      <c r="AB685" s="122" t="s">
        <v>88</v>
      </c>
      <c r="AC685" s="40">
        <f>_xll.qlInterestRateIndexFixingDate($Y$21,AD685)</f>
        <v>44176</v>
      </c>
      <c r="AD685" s="40">
        <f>_xll.qlCalendarAdvance(calendar,$AD684,AB685,,,trigger)</f>
        <v>44180</v>
      </c>
      <c r="AE685" s="40">
        <f>_xll.qlInterestRateIndexMaturity($Y$21,AD685,)</f>
        <v>44362</v>
      </c>
      <c r="AF685" s="43" t="e">
        <f>_xll.qlTenorBasisValue(TenorBasis6M,AD685,_xll.ohTrigger(trigger,$Y$36))</f>
        <v>#NUM!</v>
      </c>
      <c r="AG685" s="90" t="e">
        <f>_xll.qlTenorBasisForwardRate(TenorBasis6M,AD685,_xll.ohTrigger(trigger,$Y$36))</f>
        <v>#NUM!</v>
      </c>
      <c r="AH685" s="90" t="e">
        <f>_xll.qlIndexFixing(TenorBasisIndex6M,$AC685,TRUE,_xll.ohTrigger(trigger,$Y$36))</f>
        <v>#NUM!</v>
      </c>
      <c r="AI685" s="43" t="e">
        <f>_xll.qlIndexFixing($Y$6,$AC685,TRUE,trigger)</f>
        <v>#NUM!</v>
      </c>
      <c r="AJ685" s="45" t="e">
        <f t="shared" si="21"/>
        <v>#NUM!</v>
      </c>
    </row>
    <row r="686" spans="28:36" x14ac:dyDescent="0.2">
      <c r="AB686" s="122" t="s">
        <v>88</v>
      </c>
      <c r="AC686" s="40">
        <f>_xll.qlInterestRateIndexFixingDate($Y$21,AD686)</f>
        <v>44183</v>
      </c>
      <c r="AD686" s="40">
        <f>_xll.qlCalendarAdvance(calendar,$AD685,AB686,,,trigger)</f>
        <v>44187</v>
      </c>
      <c r="AE686" s="40">
        <f>_xll.qlInterestRateIndexMaturity($Y$21,AD686,)</f>
        <v>44369</v>
      </c>
      <c r="AF686" s="43" t="e">
        <f>_xll.qlTenorBasisValue(TenorBasis6M,AD686,_xll.ohTrigger(trigger,$Y$36))</f>
        <v>#NUM!</v>
      </c>
      <c r="AG686" s="90" t="e">
        <f>_xll.qlTenorBasisForwardRate(TenorBasis6M,AD686,_xll.ohTrigger(trigger,$Y$36))</f>
        <v>#NUM!</v>
      </c>
      <c r="AH686" s="90" t="e">
        <f>_xll.qlIndexFixing(TenorBasisIndex6M,$AC686,TRUE,_xll.ohTrigger(trigger,$Y$36))</f>
        <v>#NUM!</v>
      </c>
      <c r="AI686" s="43" t="e">
        <f>_xll.qlIndexFixing($Y$6,$AC686,TRUE,trigger)</f>
        <v>#NUM!</v>
      </c>
      <c r="AJ686" s="45" t="e">
        <f t="shared" si="21"/>
        <v>#NUM!</v>
      </c>
    </row>
    <row r="687" spans="28:36" x14ac:dyDescent="0.2">
      <c r="AB687" s="122" t="s">
        <v>88</v>
      </c>
      <c r="AC687" s="40">
        <f>_xll.qlInterestRateIndexFixingDate($Y$21,AD687)</f>
        <v>44189</v>
      </c>
      <c r="AD687" s="40">
        <f>_xll.qlCalendarAdvance(calendar,$AD686,AB687,,,trigger)</f>
        <v>44194</v>
      </c>
      <c r="AE687" s="40">
        <f>_xll.qlInterestRateIndexMaturity($Y$21,AD687,)</f>
        <v>44376</v>
      </c>
      <c r="AF687" s="43" t="e">
        <f>_xll.qlTenorBasisValue(TenorBasis6M,AD687,_xll.ohTrigger(trigger,$Y$36))</f>
        <v>#NUM!</v>
      </c>
      <c r="AG687" s="90" t="e">
        <f>_xll.qlTenorBasisForwardRate(TenorBasis6M,AD687,_xll.ohTrigger(trigger,$Y$36))</f>
        <v>#NUM!</v>
      </c>
      <c r="AH687" s="90" t="e">
        <f>_xll.qlIndexFixing(TenorBasisIndex6M,$AC687,TRUE,_xll.ohTrigger(trigger,$Y$36))</f>
        <v>#NUM!</v>
      </c>
      <c r="AI687" s="43" t="e">
        <f>_xll.qlIndexFixing($Y$6,$AC687,TRUE,trigger)</f>
        <v>#NUM!</v>
      </c>
      <c r="AJ687" s="45" t="e">
        <f t="shared" si="21"/>
        <v>#NUM!</v>
      </c>
    </row>
    <row r="688" spans="28:36" x14ac:dyDescent="0.2">
      <c r="AB688" s="122" t="s">
        <v>88</v>
      </c>
      <c r="AC688" s="40">
        <f>_xll.qlInterestRateIndexFixingDate($Y$21,AD688)</f>
        <v>44196</v>
      </c>
      <c r="AD688" s="40">
        <f>_xll.qlCalendarAdvance(calendar,$AD687,AB688,,,trigger)</f>
        <v>44201</v>
      </c>
      <c r="AE688" s="40">
        <f>_xll.qlInterestRateIndexMaturity($Y$21,AD688,)</f>
        <v>44382</v>
      </c>
      <c r="AF688" s="43" t="e">
        <f>_xll.qlTenorBasisValue(TenorBasis6M,AD688,_xll.ohTrigger(trigger,$Y$36))</f>
        <v>#NUM!</v>
      </c>
      <c r="AG688" s="90" t="e">
        <f>_xll.qlTenorBasisForwardRate(TenorBasis6M,AD688,_xll.ohTrigger(trigger,$Y$36))</f>
        <v>#NUM!</v>
      </c>
      <c r="AH688" s="90" t="e">
        <f>_xll.qlIndexFixing(TenorBasisIndex6M,$AC688,TRUE,_xll.ohTrigger(trigger,$Y$36))</f>
        <v>#NUM!</v>
      </c>
      <c r="AI688" s="43" t="e">
        <f>_xll.qlIndexFixing($Y$6,$AC688,TRUE,trigger)</f>
        <v>#NUM!</v>
      </c>
      <c r="AJ688" s="45" t="e">
        <f t="shared" si="21"/>
        <v>#NUM!</v>
      </c>
    </row>
    <row r="689" spans="28:36" x14ac:dyDescent="0.2">
      <c r="AB689" s="122" t="s">
        <v>88</v>
      </c>
      <c r="AC689" s="40">
        <f>_xll.qlInterestRateIndexFixingDate($Y$21,AD689)</f>
        <v>44204</v>
      </c>
      <c r="AD689" s="40">
        <f>_xll.qlCalendarAdvance(calendar,$AD688,AB689,,,trigger)</f>
        <v>44208</v>
      </c>
      <c r="AE689" s="40">
        <f>_xll.qlInterestRateIndexMaturity($Y$21,AD689,)</f>
        <v>44389</v>
      </c>
      <c r="AF689" s="43" t="e">
        <f>_xll.qlTenorBasisValue(TenorBasis6M,AD689,_xll.ohTrigger(trigger,$Y$36))</f>
        <v>#NUM!</v>
      </c>
      <c r="AG689" s="90" t="e">
        <f>_xll.qlTenorBasisForwardRate(TenorBasis6M,AD689,_xll.ohTrigger(trigger,$Y$36))</f>
        <v>#NUM!</v>
      </c>
      <c r="AH689" s="90" t="e">
        <f>_xll.qlIndexFixing(TenorBasisIndex6M,$AC689,TRUE,_xll.ohTrigger(trigger,$Y$36))</f>
        <v>#NUM!</v>
      </c>
      <c r="AI689" s="43" t="e">
        <f>_xll.qlIndexFixing($Y$6,$AC689,TRUE,trigger)</f>
        <v>#NUM!</v>
      </c>
      <c r="AJ689" s="45" t="e">
        <f t="shared" si="21"/>
        <v>#NUM!</v>
      </c>
    </row>
    <row r="690" spans="28:36" x14ac:dyDescent="0.2">
      <c r="AB690" s="122" t="s">
        <v>88</v>
      </c>
      <c r="AC690" s="40">
        <f>_xll.qlInterestRateIndexFixingDate($Y$21,AD690)</f>
        <v>44211</v>
      </c>
      <c r="AD690" s="40">
        <f>_xll.qlCalendarAdvance(calendar,$AD689,AB690,,,trigger)</f>
        <v>44215</v>
      </c>
      <c r="AE690" s="40">
        <f>_xll.qlInterestRateIndexMaturity($Y$21,AD690,)</f>
        <v>44396</v>
      </c>
      <c r="AF690" s="43" t="e">
        <f>_xll.qlTenorBasisValue(TenorBasis6M,AD690,_xll.ohTrigger(trigger,$Y$36))</f>
        <v>#NUM!</v>
      </c>
      <c r="AG690" s="90" t="e">
        <f>_xll.qlTenorBasisForwardRate(TenorBasis6M,AD690,_xll.ohTrigger(trigger,$Y$36))</f>
        <v>#NUM!</v>
      </c>
      <c r="AH690" s="90" t="e">
        <f>_xll.qlIndexFixing(TenorBasisIndex6M,$AC690,TRUE,_xll.ohTrigger(trigger,$Y$36))</f>
        <v>#NUM!</v>
      </c>
      <c r="AI690" s="43" t="e">
        <f>_xll.qlIndexFixing($Y$6,$AC690,TRUE,trigger)</f>
        <v>#NUM!</v>
      </c>
      <c r="AJ690" s="45" t="e">
        <f t="shared" si="21"/>
        <v>#NUM!</v>
      </c>
    </row>
    <row r="691" spans="28:36" x14ac:dyDescent="0.2">
      <c r="AB691" s="122" t="s">
        <v>88</v>
      </c>
      <c r="AC691" s="40">
        <f>_xll.qlInterestRateIndexFixingDate($Y$21,AD691)</f>
        <v>44218</v>
      </c>
      <c r="AD691" s="40">
        <f>_xll.qlCalendarAdvance(calendar,$AD690,AB691,,,trigger)</f>
        <v>44222</v>
      </c>
      <c r="AE691" s="40">
        <f>_xll.qlInterestRateIndexMaturity($Y$21,AD691,)</f>
        <v>44403</v>
      </c>
      <c r="AF691" s="43" t="e">
        <f>_xll.qlTenorBasisValue(TenorBasis6M,AD691,_xll.ohTrigger(trigger,$Y$36))</f>
        <v>#NUM!</v>
      </c>
      <c r="AG691" s="90" t="e">
        <f>_xll.qlTenorBasisForwardRate(TenorBasis6M,AD691,_xll.ohTrigger(trigger,$Y$36))</f>
        <v>#NUM!</v>
      </c>
      <c r="AH691" s="90" t="e">
        <f>_xll.qlIndexFixing(TenorBasisIndex6M,$AC691,TRUE,_xll.ohTrigger(trigger,$Y$36))</f>
        <v>#NUM!</v>
      </c>
      <c r="AI691" s="43" t="e">
        <f>_xll.qlIndexFixing($Y$6,$AC691,TRUE,trigger)</f>
        <v>#NUM!</v>
      </c>
      <c r="AJ691" s="45" t="e">
        <f t="shared" si="21"/>
        <v>#NUM!</v>
      </c>
    </row>
    <row r="692" spans="28:36" x14ac:dyDescent="0.2">
      <c r="AB692" s="122" t="s">
        <v>88</v>
      </c>
      <c r="AC692" s="40">
        <f>_xll.qlInterestRateIndexFixingDate($Y$21,AD692)</f>
        <v>44225</v>
      </c>
      <c r="AD692" s="40">
        <f>_xll.qlCalendarAdvance(calendar,$AD691,AB692,,,trigger)</f>
        <v>44229</v>
      </c>
      <c r="AE692" s="40">
        <f>_xll.qlInterestRateIndexMaturity($Y$21,AD692,)</f>
        <v>44410</v>
      </c>
      <c r="AF692" s="43" t="e">
        <f>_xll.qlTenorBasisValue(TenorBasis6M,AD692,_xll.ohTrigger(trigger,$Y$36))</f>
        <v>#NUM!</v>
      </c>
      <c r="AG692" s="90" t="e">
        <f>_xll.qlTenorBasisForwardRate(TenorBasis6M,AD692,_xll.ohTrigger(trigger,$Y$36))</f>
        <v>#NUM!</v>
      </c>
      <c r="AH692" s="90" t="e">
        <f>_xll.qlIndexFixing(TenorBasisIndex6M,$AC692,TRUE,_xll.ohTrigger(trigger,$Y$36))</f>
        <v>#NUM!</v>
      </c>
      <c r="AI692" s="43" t="e">
        <f>_xll.qlIndexFixing($Y$6,$AC692,TRUE,trigger)</f>
        <v>#NUM!</v>
      </c>
      <c r="AJ692" s="45" t="e">
        <f t="shared" si="21"/>
        <v>#NUM!</v>
      </c>
    </row>
    <row r="693" spans="28:36" x14ac:dyDescent="0.2">
      <c r="AB693" s="122" t="s">
        <v>88</v>
      </c>
      <c r="AC693" s="40">
        <f>_xll.qlInterestRateIndexFixingDate($Y$21,AD693)</f>
        <v>44232</v>
      </c>
      <c r="AD693" s="40">
        <f>_xll.qlCalendarAdvance(calendar,$AD692,AB693,,,trigger)</f>
        <v>44236</v>
      </c>
      <c r="AE693" s="40">
        <f>_xll.qlInterestRateIndexMaturity($Y$21,AD693,)</f>
        <v>44417</v>
      </c>
      <c r="AF693" s="43" t="e">
        <f>_xll.qlTenorBasisValue(TenorBasis6M,AD693,_xll.ohTrigger(trigger,$Y$36))</f>
        <v>#NUM!</v>
      </c>
      <c r="AG693" s="90" t="e">
        <f>_xll.qlTenorBasisForwardRate(TenorBasis6M,AD693,_xll.ohTrigger(trigger,$Y$36))</f>
        <v>#NUM!</v>
      </c>
      <c r="AH693" s="90" t="e">
        <f>_xll.qlIndexFixing(TenorBasisIndex6M,$AC693,TRUE,_xll.ohTrigger(trigger,$Y$36))</f>
        <v>#NUM!</v>
      </c>
      <c r="AI693" s="43" t="e">
        <f>_xll.qlIndexFixing($Y$6,$AC693,TRUE,trigger)</f>
        <v>#NUM!</v>
      </c>
      <c r="AJ693" s="45" t="e">
        <f t="shared" si="21"/>
        <v>#NUM!</v>
      </c>
    </row>
    <row r="694" spans="28:36" x14ac:dyDescent="0.2">
      <c r="AB694" s="122" t="s">
        <v>88</v>
      </c>
      <c r="AC694" s="40">
        <f>_xll.qlInterestRateIndexFixingDate($Y$21,AD694)</f>
        <v>44239</v>
      </c>
      <c r="AD694" s="40">
        <f>_xll.qlCalendarAdvance(calendar,$AD693,AB694,,,trigger)</f>
        <v>44243</v>
      </c>
      <c r="AE694" s="40">
        <f>_xll.qlInterestRateIndexMaturity($Y$21,AD694,)</f>
        <v>44424</v>
      </c>
      <c r="AF694" s="43" t="e">
        <f>_xll.qlTenorBasisValue(TenorBasis6M,AD694,_xll.ohTrigger(trigger,$Y$36))</f>
        <v>#NUM!</v>
      </c>
      <c r="AG694" s="90" t="e">
        <f>_xll.qlTenorBasisForwardRate(TenorBasis6M,AD694,_xll.ohTrigger(trigger,$Y$36))</f>
        <v>#NUM!</v>
      </c>
      <c r="AH694" s="90" t="e">
        <f>_xll.qlIndexFixing(TenorBasisIndex6M,$AC694,TRUE,_xll.ohTrigger(trigger,$Y$36))</f>
        <v>#NUM!</v>
      </c>
      <c r="AI694" s="43" t="e">
        <f>_xll.qlIndexFixing($Y$6,$AC694,TRUE,trigger)</f>
        <v>#NUM!</v>
      </c>
      <c r="AJ694" s="45" t="e">
        <f t="shared" si="21"/>
        <v>#NUM!</v>
      </c>
    </row>
    <row r="695" spans="28:36" x14ac:dyDescent="0.2">
      <c r="AB695" s="122" t="s">
        <v>88</v>
      </c>
      <c r="AC695" s="40">
        <f>_xll.qlInterestRateIndexFixingDate($Y$21,AD695)</f>
        <v>44246</v>
      </c>
      <c r="AD695" s="40">
        <f>_xll.qlCalendarAdvance(calendar,$AD694,AB695,,,trigger)</f>
        <v>44250</v>
      </c>
      <c r="AE695" s="40">
        <f>_xll.qlInterestRateIndexMaturity($Y$21,AD695,)</f>
        <v>44431</v>
      </c>
      <c r="AF695" s="43" t="e">
        <f>_xll.qlTenorBasisValue(TenorBasis6M,AD695,_xll.ohTrigger(trigger,$Y$36))</f>
        <v>#NUM!</v>
      </c>
      <c r="AG695" s="90" t="e">
        <f>_xll.qlTenorBasisForwardRate(TenorBasis6M,AD695,_xll.ohTrigger(trigger,$Y$36))</f>
        <v>#NUM!</v>
      </c>
      <c r="AH695" s="90" t="e">
        <f>_xll.qlIndexFixing(TenorBasisIndex6M,$AC695,TRUE,_xll.ohTrigger(trigger,$Y$36))</f>
        <v>#NUM!</v>
      </c>
      <c r="AI695" s="43" t="e">
        <f>_xll.qlIndexFixing($Y$6,$AC695,TRUE,trigger)</f>
        <v>#NUM!</v>
      </c>
      <c r="AJ695" s="45" t="e">
        <f t="shared" si="21"/>
        <v>#NUM!</v>
      </c>
    </row>
    <row r="696" spans="28:36" x14ac:dyDescent="0.2">
      <c r="AB696" s="122" t="s">
        <v>88</v>
      </c>
      <c r="AC696" s="40">
        <f>_xll.qlInterestRateIndexFixingDate($Y$21,AD696)</f>
        <v>44253</v>
      </c>
      <c r="AD696" s="40">
        <f>_xll.qlCalendarAdvance(calendar,$AD695,AB696,,,trigger)</f>
        <v>44257</v>
      </c>
      <c r="AE696" s="40">
        <f>_xll.qlInterestRateIndexMaturity($Y$21,AD696,)</f>
        <v>44441</v>
      </c>
      <c r="AF696" s="43" t="e">
        <f>_xll.qlTenorBasisValue(TenorBasis6M,AD696,_xll.ohTrigger(trigger,$Y$36))</f>
        <v>#NUM!</v>
      </c>
      <c r="AG696" s="90" t="e">
        <f>_xll.qlTenorBasisForwardRate(TenorBasis6M,AD696,_xll.ohTrigger(trigger,$Y$36))</f>
        <v>#NUM!</v>
      </c>
      <c r="AH696" s="90" t="e">
        <f>_xll.qlIndexFixing(TenorBasisIndex6M,$AC696,TRUE,_xll.ohTrigger(trigger,$Y$36))</f>
        <v>#NUM!</v>
      </c>
      <c r="AI696" s="43" t="e">
        <f>_xll.qlIndexFixing($Y$6,$AC696,TRUE,trigger)</f>
        <v>#NUM!</v>
      </c>
      <c r="AJ696" s="45" t="e">
        <f t="shared" si="21"/>
        <v>#NUM!</v>
      </c>
    </row>
    <row r="697" spans="28:36" x14ac:dyDescent="0.2">
      <c r="AB697" s="122" t="s">
        <v>88</v>
      </c>
      <c r="AC697" s="40">
        <f>_xll.qlInterestRateIndexFixingDate($Y$21,AD697)</f>
        <v>44260</v>
      </c>
      <c r="AD697" s="40">
        <f>_xll.qlCalendarAdvance(calendar,$AD696,AB697,,,trigger)</f>
        <v>44264</v>
      </c>
      <c r="AE697" s="40">
        <f>_xll.qlInterestRateIndexMaturity($Y$21,AD697,)</f>
        <v>44448</v>
      </c>
      <c r="AF697" s="43" t="e">
        <f>_xll.qlTenorBasisValue(TenorBasis6M,AD697,_xll.ohTrigger(trigger,$Y$36))</f>
        <v>#NUM!</v>
      </c>
      <c r="AG697" s="90" t="e">
        <f>_xll.qlTenorBasisForwardRate(TenorBasis6M,AD697,_xll.ohTrigger(trigger,$Y$36))</f>
        <v>#NUM!</v>
      </c>
      <c r="AH697" s="90" t="e">
        <f>_xll.qlIndexFixing(TenorBasisIndex6M,$AC697,TRUE,_xll.ohTrigger(trigger,$Y$36))</f>
        <v>#NUM!</v>
      </c>
      <c r="AI697" s="43" t="e">
        <f>_xll.qlIndexFixing($Y$6,$AC697,TRUE,trigger)</f>
        <v>#NUM!</v>
      </c>
      <c r="AJ697" s="45" t="e">
        <f t="shared" si="21"/>
        <v>#NUM!</v>
      </c>
    </row>
    <row r="698" spans="28:36" x14ac:dyDescent="0.2">
      <c r="AB698" s="122" t="s">
        <v>88</v>
      </c>
      <c r="AC698" s="40">
        <f>_xll.qlInterestRateIndexFixingDate($Y$21,AD698)</f>
        <v>44267</v>
      </c>
      <c r="AD698" s="40">
        <f>_xll.qlCalendarAdvance(calendar,$AD697,AB698,,,trigger)</f>
        <v>44271</v>
      </c>
      <c r="AE698" s="40">
        <f>_xll.qlInterestRateIndexMaturity($Y$21,AD698,)</f>
        <v>44455</v>
      </c>
      <c r="AF698" s="43" t="e">
        <f>_xll.qlTenorBasisValue(TenorBasis6M,AD698,_xll.ohTrigger(trigger,$Y$36))</f>
        <v>#NUM!</v>
      </c>
      <c r="AG698" s="90" t="e">
        <f>_xll.qlTenorBasisForwardRate(TenorBasis6M,AD698,_xll.ohTrigger(trigger,$Y$36))</f>
        <v>#NUM!</v>
      </c>
      <c r="AH698" s="90" t="e">
        <f>_xll.qlIndexFixing(TenorBasisIndex6M,$AC698,TRUE,_xll.ohTrigger(trigger,$Y$36))</f>
        <v>#NUM!</v>
      </c>
      <c r="AI698" s="43" t="e">
        <f>_xll.qlIndexFixing($Y$6,$AC698,TRUE,trigger)</f>
        <v>#NUM!</v>
      </c>
      <c r="AJ698" s="45" t="e">
        <f t="shared" si="21"/>
        <v>#NUM!</v>
      </c>
    </row>
    <row r="699" spans="28:36" x14ac:dyDescent="0.2">
      <c r="AB699" s="122" t="s">
        <v>88</v>
      </c>
      <c r="AC699" s="40">
        <f>_xll.qlInterestRateIndexFixingDate($Y$21,AD699)</f>
        <v>44274</v>
      </c>
      <c r="AD699" s="40">
        <f>_xll.qlCalendarAdvance(calendar,$AD698,AB699,,,trigger)</f>
        <v>44278</v>
      </c>
      <c r="AE699" s="40">
        <f>_xll.qlInterestRateIndexMaturity($Y$21,AD699,)</f>
        <v>44462</v>
      </c>
      <c r="AF699" s="43" t="e">
        <f>_xll.qlTenorBasisValue(TenorBasis6M,AD699,_xll.ohTrigger(trigger,$Y$36))</f>
        <v>#NUM!</v>
      </c>
      <c r="AG699" s="90" t="e">
        <f>_xll.qlTenorBasisForwardRate(TenorBasis6M,AD699,_xll.ohTrigger(trigger,$Y$36))</f>
        <v>#NUM!</v>
      </c>
      <c r="AH699" s="90" t="e">
        <f>_xll.qlIndexFixing(TenorBasisIndex6M,$AC699,TRUE,_xll.ohTrigger(trigger,$Y$36))</f>
        <v>#NUM!</v>
      </c>
      <c r="AI699" s="43" t="e">
        <f>_xll.qlIndexFixing($Y$6,$AC699,TRUE,trigger)</f>
        <v>#NUM!</v>
      </c>
      <c r="AJ699" s="45" t="e">
        <f t="shared" si="21"/>
        <v>#NUM!</v>
      </c>
    </row>
    <row r="700" spans="28:36" x14ac:dyDescent="0.2">
      <c r="AB700" s="122" t="s">
        <v>88</v>
      </c>
      <c r="AC700" s="40">
        <f>_xll.qlInterestRateIndexFixingDate($Y$21,AD700)</f>
        <v>44281</v>
      </c>
      <c r="AD700" s="40">
        <f>_xll.qlCalendarAdvance(calendar,$AD699,AB700,,,trigger)</f>
        <v>44285</v>
      </c>
      <c r="AE700" s="40">
        <f>_xll.qlInterestRateIndexMaturity($Y$21,AD700,)</f>
        <v>44469</v>
      </c>
      <c r="AF700" s="43" t="e">
        <f>_xll.qlTenorBasisValue(TenorBasis6M,AD700,_xll.ohTrigger(trigger,$Y$36))</f>
        <v>#NUM!</v>
      </c>
      <c r="AG700" s="90" t="e">
        <f>_xll.qlTenorBasisForwardRate(TenorBasis6M,AD700,_xll.ohTrigger(trigger,$Y$36))</f>
        <v>#NUM!</v>
      </c>
      <c r="AH700" s="90" t="e">
        <f>_xll.qlIndexFixing(TenorBasisIndex6M,$AC700,TRUE,_xll.ohTrigger(trigger,$Y$36))</f>
        <v>#NUM!</v>
      </c>
      <c r="AI700" s="43" t="e">
        <f>_xll.qlIndexFixing($Y$6,$AC700,TRUE,trigger)</f>
        <v>#NUM!</v>
      </c>
      <c r="AJ700" s="45" t="e">
        <f t="shared" si="21"/>
        <v>#NUM!</v>
      </c>
    </row>
    <row r="701" spans="28:36" x14ac:dyDescent="0.2">
      <c r="AB701" s="122" t="s">
        <v>88</v>
      </c>
      <c r="AC701" s="40">
        <f>_xll.qlInterestRateIndexFixingDate($Y$21,AD701)</f>
        <v>44286</v>
      </c>
      <c r="AD701" s="40">
        <f>_xll.qlCalendarAdvance(calendar,$AD700,AB701,,,trigger)</f>
        <v>44292</v>
      </c>
      <c r="AE701" s="40">
        <f>_xll.qlInterestRateIndexMaturity($Y$21,AD701,)</f>
        <v>44475</v>
      </c>
      <c r="AF701" s="43" t="e">
        <f>_xll.qlTenorBasisValue(TenorBasis6M,AD701,_xll.ohTrigger(trigger,$Y$36))</f>
        <v>#NUM!</v>
      </c>
      <c r="AG701" s="90" t="e">
        <f>_xll.qlTenorBasisForwardRate(TenorBasis6M,AD701,_xll.ohTrigger(trigger,$Y$36))</f>
        <v>#NUM!</v>
      </c>
      <c r="AH701" s="90" t="e">
        <f>_xll.qlIndexFixing(TenorBasisIndex6M,$AC701,TRUE,_xll.ohTrigger(trigger,$Y$36))</f>
        <v>#NUM!</v>
      </c>
      <c r="AI701" s="43" t="e">
        <f>_xll.qlIndexFixing($Y$6,$AC701,TRUE,trigger)</f>
        <v>#NUM!</v>
      </c>
      <c r="AJ701" s="45" t="e">
        <f t="shared" si="21"/>
        <v>#NUM!</v>
      </c>
    </row>
    <row r="702" spans="28:36" x14ac:dyDescent="0.2">
      <c r="AB702" s="122" t="s">
        <v>88</v>
      </c>
      <c r="AC702" s="40">
        <f>_xll.qlInterestRateIndexFixingDate($Y$21,AD702)</f>
        <v>44295</v>
      </c>
      <c r="AD702" s="40">
        <f>_xll.qlCalendarAdvance(calendar,$AD701,AB702,,,trigger)</f>
        <v>44299</v>
      </c>
      <c r="AE702" s="40">
        <f>_xll.qlInterestRateIndexMaturity($Y$21,AD702,)</f>
        <v>44482</v>
      </c>
      <c r="AF702" s="43" t="e">
        <f>_xll.qlTenorBasisValue(TenorBasis6M,AD702,_xll.ohTrigger(trigger,$Y$36))</f>
        <v>#NUM!</v>
      </c>
      <c r="AG702" s="90" t="e">
        <f>_xll.qlTenorBasisForwardRate(TenorBasis6M,AD702,_xll.ohTrigger(trigger,$Y$36))</f>
        <v>#NUM!</v>
      </c>
      <c r="AH702" s="90" t="e">
        <f>_xll.qlIndexFixing(TenorBasisIndex6M,$AC702,TRUE,_xll.ohTrigger(trigger,$Y$36))</f>
        <v>#NUM!</v>
      </c>
      <c r="AI702" s="43" t="e">
        <f>_xll.qlIndexFixing($Y$6,$AC702,TRUE,trigger)</f>
        <v>#NUM!</v>
      </c>
      <c r="AJ702" s="45" t="e">
        <f t="shared" si="21"/>
        <v>#NUM!</v>
      </c>
    </row>
    <row r="703" spans="28:36" x14ac:dyDescent="0.2">
      <c r="AB703" s="122" t="s">
        <v>88</v>
      </c>
      <c r="AC703" s="40">
        <f>_xll.qlInterestRateIndexFixingDate($Y$21,AD703)</f>
        <v>44302</v>
      </c>
      <c r="AD703" s="40">
        <f>_xll.qlCalendarAdvance(calendar,$AD702,AB703,,,trigger)</f>
        <v>44306</v>
      </c>
      <c r="AE703" s="40">
        <f>_xll.qlInterestRateIndexMaturity($Y$21,AD703,)</f>
        <v>44489</v>
      </c>
      <c r="AF703" s="43" t="e">
        <f>_xll.qlTenorBasisValue(TenorBasis6M,AD703,_xll.ohTrigger(trigger,$Y$36))</f>
        <v>#NUM!</v>
      </c>
      <c r="AG703" s="90" t="e">
        <f>_xll.qlTenorBasisForwardRate(TenorBasis6M,AD703,_xll.ohTrigger(trigger,$Y$36))</f>
        <v>#NUM!</v>
      </c>
      <c r="AH703" s="90" t="e">
        <f>_xll.qlIndexFixing(TenorBasisIndex6M,$AC703,TRUE,_xll.ohTrigger(trigger,$Y$36))</f>
        <v>#NUM!</v>
      </c>
      <c r="AI703" s="43" t="e">
        <f>_xll.qlIndexFixing($Y$6,$AC703,TRUE,trigger)</f>
        <v>#NUM!</v>
      </c>
      <c r="AJ703" s="45" t="e">
        <f t="shared" si="21"/>
        <v>#NUM!</v>
      </c>
    </row>
    <row r="704" spans="28:36" x14ac:dyDescent="0.2">
      <c r="AB704" s="122" t="s">
        <v>88</v>
      </c>
      <c r="AC704" s="40">
        <f>_xll.qlInterestRateIndexFixingDate($Y$21,AD704)</f>
        <v>44309</v>
      </c>
      <c r="AD704" s="40">
        <f>_xll.qlCalendarAdvance(calendar,$AD703,AB704,,,trigger)</f>
        <v>44313</v>
      </c>
      <c r="AE704" s="40">
        <f>_xll.qlInterestRateIndexMaturity($Y$21,AD704,)</f>
        <v>44496</v>
      </c>
      <c r="AF704" s="43" t="e">
        <f>_xll.qlTenorBasisValue(TenorBasis6M,AD704,_xll.ohTrigger(trigger,$Y$36))</f>
        <v>#NUM!</v>
      </c>
      <c r="AG704" s="90" t="e">
        <f>_xll.qlTenorBasisForwardRate(TenorBasis6M,AD704,_xll.ohTrigger(trigger,$Y$36))</f>
        <v>#NUM!</v>
      </c>
      <c r="AH704" s="90" t="e">
        <f>_xll.qlIndexFixing(TenorBasisIndex6M,$AC704,TRUE,_xll.ohTrigger(trigger,$Y$36))</f>
        <v>#NUM!</v>
      </c>
      <c r="AI704" s="43" t="e">
        <f>_xll.qlIndexFixing($Y$6,$AC704,TRUE,trigger)</f>
        <v>#NUM!</v>
      </c>
      <c r="AJ704" s="45" t="e">
        <f t="shared" si="21"/>
        <v>#NUM!</v>
      </c>
    </row>
    <row r="705" spans="28:36" x14ac:dyDescent="0.2">
      <c r="AB705" s="122" t="s">
        <v>88</v>
      </c>
      <c r="AC705" s="40">
        <f>_xll.qlInterestRateIndexFixingDate($Y$21,AD705)</f>
        <v>44316</v>
      </c>
      <c r="AD705" s="40">
        <f>_xll.qlCalendarAdvance(calendar,$AD704,AB705,,,trigger)</f>
        <v>44320</v>
      </c>
      <c r="AE705" s="40">
        <f>_xll.qlInterestRateIndexMaturity($Y$21,AD705,)</f>
        <v>44504</v>
      </c>
      <c r="AF705" s="43" t="e">
        <f>_xll.qlTenorBasisValue(TenorBasis6M,AD705,_xll.ohTrigger(trigger,$Y$36))</f>
        <v>#NUM!</v>
      </c>
      <c r="AG705" s="90" t="e">
        <f>_xll.qlTenorBasisForwardRate(TenorBasis6M,AD705,_xll.ohTrigger(trigger,$Y$36))</f>
        <v>#NUM!</v>
      </c>
      <c r="AH705" s="90" t="e">
        <f>_xll.qlIndexFixing(TenorBasisIndex6M,$AC705,TRUE,_xll.ohTrigger(trigger,$Y$36))</f>
        <v>#NUM!</v>
      </c>
      <c r="AI705" s="43" t="e">
        <f>_xll.qlIndexFixing($Y$6,$AC705,TRUE,trigger)</f>
        <v>#NUM!</v>
      </c>
      <c r="AJ705" s="45" t="e">
        <f t="shared" si="21"/>
        <v>#NUM!</v>
      </c>
    </row>
    <row r="706" spans="28:36" x14ac:dyDescent="0.2">
      <c r="AB706" s="122" t="s">
        <v>88</v>
      </c>
      <c r="AC706" s="40">
        <f>_xll.qlInterestRateIndexFixingDate($Y$21,AD706)</f>
        <v>44323</v>
      </c>
      <c r="AD706" s="40">
        <f>_xll.qlCalendarAdvance(calendar,$AD705,AB706,,,trigger)</f>
        <v>44327</v>
      </c>
      <c r="AE706" s="40">
        <f>_xll.qlInterestRateIndexMaturity($Y$21,AD706,)</f>
        <v>44511</v>
      </c>
      <c r="AF706" s="43" t="e">
        <f>_xll.qlTenorBasisValue(TenorBasis6M,AD706,_xll.ohTrigger(trigger,$Y$36))</f>
        <v>#NUM!</v>
      </c>
      <c r="AG706" s="90" t="e">
        <f>_xll.qlTenorBasisForwardRate(TenorBasis6M,AD706,_xll.ohTrigger(trigger,$Y$36))</f>
        <v>#NUM!</v>
      </c>
      <c r="AH706" s="90" t="e">
        <f>_xll.qlIndexFixing(TenorBasisIndex6M,$AC706,TRUE,_xll.ohTrigger(trigger,$Y$36))</f>
        <v>#NUM!</v>
      </c>
      <c r="AI706" s="43" t="e">
        <f>_xll.qlIndexFixing($Y$6,$AC706,TRUE,trigger)</f>
        <v>#NUM!</v>
      </c>
      <c r="AJ706" s="45" t="e">
        <f t="shared" si="21"/>
        <v>#NUM!</v>
      </c>
    </row>
    <row r="707" spans="28:36" x14ac:dyDescent="0.2">
      <c r="AB707" s="122" t="s">
        <v>88</v>
      </c>
      <c r="AC707" s="40">
        <f>_xll.qlInterestRateIndexFixingDate($Y$21,AD707)</f>
        <v>44330</v>
      </c>
      <c r="AD707" s="40">
        <f>_xll.qlCalendarAdvance(calendar,$AD706,AB707,,,trigger)</f>
        <v>44334</v>
      </c>
      <c r="AE707" s="40">
        <f>_xll.qlInterestRateIndexMaturity($Y$21,AD707,)</f>
        <v>44518</v>
      </c>
      <c r="AF707" s="43" t="e">
        <f>_xll.qlTenorBasisValue(TenorBasis6M,AD707,_xll.ohTrigger(trigger,$Y$36))</f>
        <v>#NUM!</v>
      </c>
      <c r="AG707" s="90" t="e">
        <f>_xll.qlTenorBasisForwardRate(TenorBasis6M,AD707,_xll.ohTrigger(trigger,$Y$36))</f>
        <v>#NUM!</v>
      </c>
      <c r="AH707" s="90" t="e">
        <f>_xll.qlIndexFixing(TenorBasisIndex6M,$AC707,TRUE,_xll.ohTrigger(trigger,$Y$36))</f>
        <v>#NUM!</v>
      </c>
      <c r="AI707" s="43" t="e">
        <f>_xll.qlIndexFixing($Y$6,$AC707,TRUE,trigger)</f>
        <v>#NUM!</v>
      </c>
      <c r="AJ707" s="45" t="e">
        <f t="shared" si="21"/>
        <v>#NUM!</v>
      </c>
    </row>
    <row r="708" spans="28:36" x14ac:dyDescent="0.2">
      <c r="AB708" s="122" t="s">
        <v>88</v>
      </c>
      <c r="AC708" s="40">
        <f>_xll.qlInterestRateIndexFixingDate($Y$21,AD708)</f>
        <v>44337</v>
      </c>
      <c r="AD708" s="40">
        <f>_xll.qlCalendarAdvance(calendar,$AD707,AB708,,,trigger)</f>
        <v>44341</v>
      </c>
      <c r="AE708" s="40">
        <f>_xll.qlInterestRateIndexMaturity($Y$21,AD708,)</f>
        <v>44525</v>
      </c>
      <c r="AF708" s="43" t="e">
        <f>_xll.qlTenorBasisValue(TenorBasis6M,AD708,_xll.ohTrigger(trigger,$Y$36))</f>
        <v>#NUM!</v>
      </c>
      <c r="AG708" s="90" t="e">
        <f>_xll.qlTenorBasisForwardRate(TenorBasis6M,AD708,_xll.ohTrigger(trigger,$Y$36))</f>
        <v>#NUM!</v>
      </c>
      <c r="AH708" s="90" t="e">
        <f>_xll.qlIndexFixing(TenorBasisIndex6M,$AC708,TRUE,_xll.ohTrigger(trigger,$Y$36))</f>
        <v>#NUM!</v>
      </c>
      <c r="AI708" s="43" t="e">
        <f>_xll.qlIndexFixing($Y$6,$AC708,TRUE,trigger)</f>
        <v>#NUM!</v>
      </c>
      <c r="AJ708" s="45" t="e">
        <f t="shared" si="21"/>
        <v>#NUM!</v>
      </c>
    </row>
    <row r="709" spans="28:36" x14ac:dyDescent="0.2">
      <c r="AB709" s="122" t="s">
        <v>88</v>
      </c>
      <c r="AC709" s="40">
        <f>_xll.qlInterestRateIndexFixingDate($Y$21,AD709)</f>
        <v>44344</v>
      </c>
      <c r="AD709" s="40">
        <f>_xll.qlCalendarAdvance(calendar,$AD708,AB709,,,trigger)</f>
        <v>44348</v>
      </c>
      <c r="AE709" s="40">
        <f>_xll.qlInterestRateIndexMaturity($Y$21,AD709,)</f>
        <v>44531</v>
      </c>
      <c r="AF709" s="43" t="e">
        <f>_xll.qlTenorBasisValue(TenorBasis6M,AD709,_xll.ohTrigger(trigger,$Y$36))</f>
        <v>#NUM!</v>
      </c>
      <c r="AG709" s="90" t="e">
        <f>_xll.qlTenorBasisForwardRate(TenorBasis6M,AD709,_xll.ohTrigger(trigger,$Y$36))</f>
        <v>#NUM!</v>
      </c>
      <c r="AH709" s="90" t="e">
        <f>_xll.qlIndexFixing(TenorBasisIndex6M,$AC709,TRUE,_xll.ohTrigger(trigger,$Y$36))</f>
        <v>#NUM!</v>
      </c>
      <c r="AI709" s="43" t="e">
        <f>_xll.qlIndexFixing($Y$6,$AC709,TRUE,trigger)</f>
        <v>#NUM!</v>
      </c>
      <c r="AJ709" s="45" t="e">
        <f t="shared" si="21"/>
        <v>#NUM!</v>
      </c>
    </row>
    <row r="710" spans="28:36" x14ac:dyDescent="0.2">
      <c r="AB710" s="122" t="s">
        <v>88</v>
      </c>
      <c r="AC710" s="40">
        <f>_xll.qlInterestRateIndexFixingDate($Y$21,AD710)</f>
        <v>44351</v>
      </c>
      <c r="AD710" s="40">
        <f>_xll.qlCalendarAdvance(calendar,$AD709,AB710,,,trigger)</f>
        <v>44355</v>
      </c>
      <c r="AE710" s="40">
        <f>_xll.qlInterestRateIndexMaturity($Y$21,AD710,)</f>
        <v>44538</v>
      </c>
      <c r="AF710" s="43" t="e">
        <f>_xll.qlTenorBasisValue(TenorBasis6M,AD710,_xll.ohTrigger(trigger,$Y$36))</f>
        <v>#NUM!</v>
      </c>
      <c r="AG710" s="90" t="e">
        <f>_xll.qlTenorBasisForwardRate(TenorBasis6M,AD710,_xll.ohTrigger(trigger,$Y$36))</f>
        <v>#NUM!</v>
      </c>
      <c r="AH710" s="90" t="e">
        <f>_xll.qlIndexFixing(TenorBasisIndex6M,$AC710,TRUE,_xll.ohTrigger(trigger,$Y$36))</f>
        <v>#NUM!</v>
      </c>
      <c r="AI710" s="43" t="e">
        <f>_xll.qlIndexFixing($Y$6,$AC710,TRUE,trigger)</f>
        <v>#NUM!</v>
      </c>
      <c r="AJ710" s="45" t="e">
        <f t="shared" si="21"/>
        <v>#NUM!</v>
      </c>
    </row>
    <row r="711" spans="28:36" x14ac:dyDescent="0.2">
      <c r="AB711" s="122" t="s">
        <v>88</v>
      </c>
      <c r="AC711" s="40">
        <f>_xll.qlInterestRateIndexFixingDate($Y$21,AD711)</f>
        <v>44358</v>
      </c>
      <c r="AD711" s="40">
        <f>_xll.qlCalendarAdvance(calendar,$AD710,AB711,,,trigger)</f>
        <v>44362</v>
      </c>
      <c r="AE711" s="40">
        <f>_xll.qlInterestRateIndexMaturity($Y$21,AD711,)</f>
        <v>44545</v>
      </c>
      <c r="AF711" s="43" t="e">
        <f>_xll.qlTenorBasisValue(TenorBasis6M,AD711,_xll.ohTrigger(trigger,$Y$36))</f>
        <v>#NUM!</v>
      </c>
      <c r="AG711" s="90" t="e">
        <f>_xll.qlTenorBasisForwardRate(TenorBasis6M,AD711,_xll.ohTrigger(trigger,$Y$36))</f>
        <v>#NUM!</v>
      </c>
      <c r="AH711" s="90" t="e">
        <f>_xll.qlIndexFixing(TenorBasisIndex6M,$AC711,TRUE,_xll.ohTrigger(trigger,$Y$36))</f>
        <v>#NUM!</v>
      </c>
      <c r="AI711" s="43" t="e">
        <f>_xll.qlIndexFixing($Y$6,$AC711,TRUE,trigger)</f>
        <v>#NUM!</v>
      </c>
      <c r="AJ711" s="45" t="e">
        <f t="shared" si="21"/>
        <v>#NUM!</v>
      </c>
    </row>
    <row r="712" spans="28:36" x14ac:dyDescent="0.2">
      <c r="AB712" s="122" t="s">
        <v>88</v>
      </c>
      <c r="AC712" s="40">
        <f>_xll.qlInterestRateIndexFixingDate($Y$21,AD712)</f>
        <v>44365</v>
      </c>
      <c r="AD712" s="40">
        <f>_xll.qlCalendarAdvance(calendar,$AD711,AB712,,,trigger)</f>
        <v>44369</v>
      </c>
      <c r="AE712" s="40">
        <f>_xll.qlInterestRateIndexMaturity($Y$21,AD712,)</f>
        <v>44552</v>
      </c>
      <c r="AF712" s="43" t="e">
        <f>_xll.qlTenorBasisValue(TenorBasis6M,AD712,_xll.ohTrigger(trigger,$Y$36))</f>
        <v>#NUM!</v>
      </c>
      <c r="AG712" s="90" t="e">
        <f>_xll.qlTenorBasisForwardRate(TenorBasis6M,AD712,_xll.ohTrigger(trigger,$Y$36))</f>
        <v>#NUM!</v>
      </c>
      <c r="AH712" s="90" t="e">
        <f>_xll.qlIndexFixing(TenorBasisIndex6M,$AC712,TRUE,_xll.ohTrigger(trigger,$Y$36))</f>
        <v>#NUM!</v>
      </c>
      <c r="AI712" s="43" t="e">
        <f>_xll.qlIndexFixing($Y$6,$AC712,TRUE,trigger)</f>
        <v>#NUM!</v>
      </c>
      <c r="AJ712" s="45" t="e">
        <f t="shared" si="21"/>
        <v>#NUM!</v>
      </c>
    </row>
    <row r="713" spans="28:36" x14ac:dyDescent="0.2">
      <c r="AB713" s="122" t="s">
        <v>88</v>
      </c>
      <c r="AC713" s="40">
        <f>_xll.qlInterestRateIndexFixingDate($Y$21,AD713)</f>
        <v>44372</v>
      </c>
      <c r="AD713" s="40">
        <f>_xll.qlCalendarAdvance(calendar,$AD712,AB713,,,trigger)</f>
        <v>44376</v>
      </c>
      <c r="AE713" s="40">
        <f>_xll.qlInterestRateIndexMaturity($Y$21,AD713,)</f>
        <v>44559</v>
      </c>
      <c r="AF713" s="43" t="e">
        <f>_xll.qlTenorBasisValue(TenorBasis6M,AD713,_xll.ohTrigger(trigger,$Y$36))</f>
        <v>#NUM!</v>
      </c>
      <c r="AG713" s="90" t="e">
        <f>_xll.qlTenorBasisForwardRate(TenorBasis6M,AD713,_xll.ohTrigger(trigger,$Y$36))</f>
        <v>#NUM!</v>
      </c>
      <c r="AH713" s="90" t="e">
        <f>_xll.qlIndexFixing(TenorBasisIndex6M,$AC713,TRUE,_xll.ohTrigger(trigger,$Y$36))</f>
        <v>#NUM!</v>
      </c>
      <c r="AI713" s="43" t="e">
        <f>_xll.qlIndexFixing($Y$6,$AC713,TRUE,trigger)</f>
        <v>#NUM!</v>
      </c>
      <c r="AJ713" s="45" t="e">
        <f t="shared" si="21"/>
        <v>#NUM!</v>
      </c>
    </row>
    <row r="714" spans="28:36" x14ac:dyDescent="0.2">
      <c r="AB714" s="122" t="s">
        <v>88</v>
      </c>
      <c r="AC714" s="40">
        <f>_xll.qlInterestRateIndexFixingDate($Y$21,AD714)</f>
        <v>44379</v>
      </c>
      <c r="AD714" s="40">
        <f>_xll.qlCalendarAdvance(calendar,$AD713,AB714,,,trigger)</f>
        <v>44383</v>
      </c>
      <c r="AE714" s="40">
        <f>_xll.qlInterestRateIndexMaturity($Y$21,AD714,)</f>
        <v>44567</v>
      </c>
      <c r="AF714" s="43" t="e">
        <f>_xll.qlTenorBasisValue(TenorBasis6M,AD714,_xll.ohTrigger(trigger,$Y$36))</f>
        <v>#NUM!</v>
      </c>
      <c r="AG714" s="90" t="e">
        <f>_xll.qlTenorBasisForwardRate(TenorBasis6M,AD714,_xll.ohTrigger(trigger,$Y$36))</f>
        <v>#NUM!</v>
      </c>
      <c r="AH714" s="90" t="e">
        <f>_xll.qlIndexFixing(TenorBasisIndex6M,$AC714,TRUE,_xll.ohTrigger(trigger,$Y$36))</f>
        <v>#NUM!</v>
      </c>
      <c r="AI714" s="43" t="e">
        <f>_xll.qlIndexFixing($Y$6,$AC714,TRUE,trigger)</f>
        <v>#NUM!</v>
      </c>
      <c r="AJ714" s="45" t="e">
        <f t="shared" si="21"/>
        <v>#NUM!</v>
      </c>
    </row>
    <row r="715" spans="28:36" x14ac:dyDescent="0.2">
      <c r="AB715" s="122" t="s">
        <v>88</v>
      </c>
      <c r="AC715" s="40">
        <f>_xll.qlInterestRateIndexFixingDate($Y$21,AD715)</f>
        <v>44386</v>
      </c>
      <c r="AD715" s="40">
        <f>_xll.qlCalendarAdvance(calendar,$AD714,AB715,,,trigger)</f>
        <v>44390</v>
      </c>
      <c r="AE715" s="40">
        <f>_xll.qlInterestRateIndexMaturity($Y$21,AD715,)</f>
        <v>44574</v>
      </c>
      <c r="AF715" s="43" t="e">
        <f>_xll.qlTenorBasisValue(TenorBasis6M,AD715,_xll.ohTrigger(trigger,$Y$36))</f>
        <v>#NUM!</v>
      </c>
      <c r="AG715" s="90" t="e">
        <f>_xll.qlTenorBasisForwardRate(TenorBasis6M,AD715,_xll.ohTrigger(trigger,$Y$36))</f>
        <v>#NUM!</v>
      </c>
      <c r="AH715" s="90" t="e">
        <f>_xll.qlIndexFixing(TenorBasisIndex6M,$AC715,TRUE,_xll.ohTrigger(trigger,$Y$36))</f>
        <v>#NUM!</v>
      </c>
      <c r="AI715" s="43" t="e">
        <f>_xll.qlIndexFixing($Y$6,$AC715,TRUE,trigger)</f>
        <v>#NUM!</v>
      </c>
      <c r="AJ715" s="45" t="e">
        <f t="shared" si="21"/>
        <v>#NUM!</v>
      </c>
    </row>
    <row r="716" spans="28:36" x14ac:dyDescent="0.2">
      <c r="AB716" s="122" t="s">
        <v>88</v>
      </c>
      <c r="AC716" s="40">
        <f>_xll.qlInterestRateIndexFixingDate($Y$21,AD716)</f>
        <v>44393</v>
      </c>
      <c r="AD716" s="40">
        <f>_xll.qlCalendarAdvance(calendar,$AD715,AB716,,,trigger)</f>
        <v>44397</v>
      </c>
      <c r="AE716" s="40">
        <f>_xll.qlInterestRateIndexMaturity($Y$21,AD716,)</f>
        <v>44581</v>
      </c>
      <c r="AF716" s="43" t="e">
        <f>_xll.qlTenorBasisValue(TenorBasis6M,AD716,_xll.ohTrigger(trigger,$Y$36))</f>
        <v>#NUM!</v>
      </c>
      <c r="AG716" s="90" t="e">
        <f>_xll.qlTenorBasisForwardRate(TenorBasis6M,AD716,_xll.ohTrigger(trigger,$Y$36))</f>
        <v>#NUM!</v>
      </c>
      <c r="AH716" s="90" t="e">
        <f>_xll.qlIndexFixing(TenorBasisIndex6M,$AC716,TRUE,_xll.ohTrigger(trigger,$Y$36))</f>
        <v>#NUM!</v>
      </c>
      <c r="AI716" s="43" t="e">
        <f>_xll.qlIndexFixing($Y$6,$AC716,TRUE,trigger)</f>
        <v>#NUM!</v>
      </c>
      <c r="AJ716" s="45" t="e">
        <f t="shared" si="21"/>
        <v>#NUM!</v>
      </c>
    </row>
    <row r="717" spans="28:36" x14ac:dyDescent="0.2">
      <c r="AB717" s="122" t="s">
        <v>88</v>
      </c>
      <c r="AC717" s="40">
        <f>_xll.qlInterestRateIndexFixingDate($Y$21,AD717)</f>
        <v>44400</v>
      </c>
      <c r="AD717" s="40">
        <f>_xll.qlCalendarAdvance(calendar,$AD716,AB717,,,trigger)</f>
        <v>44404</v>
      </c>
      <c r="AE717" s="40">
        <f>_xll.qlInterestRateIndexMaturity($Y$21,AD717,)</f>
        <v>44588</v>
      </c>
      <c r="AF717" s="43" t="e">
        <f>_xll.qlTenorBasisValue(TenorBasis6M,AD717,_xll.ohTrigger(trigger,$Y$36))</f>
        <v>#NUM!</v>
      </c>
      <c r="AG717" s="90" t="e">
        <f>_xll.qlTenorBasisForwardRate(TenorBasis6M,AD717,_xll.ohTrigger(trigger,$Y$36))</f>
        <v>#NUM!</v>
      </c>
      <c r="AH717" s="90" t="e">
        <f>_xll.qlIndexFixing(TenorBasisIndex6M,$AC717,TRUE,_xll.ohTrigger(trigger,$Y$36))</f>
        <v>#NUM!</v>
      </c>
      <c r="AI717" s="43" t="e">
        <f>_xll.qlIndexFixing($Y$6,$AC717,TRUE,trigger)</f>
        <v>#NUM!</v>
      </c>
      <c r="AJ717" s="45" t="e">
        <f t="shared" si="21"/>
        <v>#NUM!</v>
      </c>
    </row>
    <row r="718" spans="28:36" x14ac:dyDescent="0.2">
      <c r="AB718" s="122" t="s">
        <v>88</v>
      </c>
      <c r="AC718" s="40">
        <f>_xll.qlInterestRateIndexFixingDate($Y$21,AD718)</f>
        <v>44407</v>
      </c>
      <c r="AD718" s="40">
        <f>_xll.qlCalendarAdvance(calendar,$AD717,AB718,,,trigger)</f>
        <v>44411</v>
      </c>
      <c r="AE718" s="40">
        <f>_xll.qlInterestRateIndexMaturity($Y$21,AD718,)</f>
        <v>44595</v>
      </c>
      <c r="AF718" s="43" t="e">
        <f>_xll.qlTenorBasisValue(TenorBasis6M,AD718,_xll.ohTrigger(trigger,$Y$36))</f>
        <v>#NUM!</v>
      </c>
      <c r="AG718" s="90" t="e">
        <f>_xll.qlTenorBasisForwardRate(TenorBasis6M,AD718,_xll.ohTrigger(trigger,$Y$36))</f>
        <v>#NUM!</v>
      </c>
      <c r="AH718" s="90" t="e">
        <f>_xll.qlIndexFixing(TenorBasisIndex6M,$AC718,TRUE,_xll.ohTrigger(trigger,$Y$36))</f>
        <v>#NUM!</v>
      </c>
      <c r="AI718" s="43" t="e">
        <f>_xll.qlIndexFixing($Y$6,$AC718,TRUE,trigger)</f>
        <v>#NUM!</v>
      </c>
      <c r="AJ718" s="45" t="e">
        <f t="shared" si="21"/>
        <v>#NUM!</v>
      </c>
    </row>
    <row r="719" spans="28:36" x14ac:dyDescent="0.2">
      <c r="AB719" s="122" t="s">
        <v>88</v>
      </c>
      <c r="AC719" s="40">
        <f>_xll.qlInterestRateIndexFixingDate($Y$21,AD719)</f>
        <v>44414</v>
      </c>
      <c r="AD719" s="40">
        <f>_xll.qlCalendarAdvance(calendar,$AD718,AB719,,,trigger)</f>
        <v>44418</v>
      </c>
      <c r="AE719" s="40">
        <f>_xll.qlInterestRateIndexMaturity($Y$21,AD719,)</f>
        <v>44602</v>
      </c>
      <c r="AF719" s="43" t="e">
        <f>_xll.qlTenorBasisValue(TenorBasis6M,AD719,_xll.ohTrigger(trigger,$Y$36))</f>
        <v>#NUM!</v>
      </c>
      <c r="AG719" s="90" t="e">
        <f>_xll.qlTenorBasisForwardRate(TenorBasis6M,AD719,_xll.ohTrigger(trigger,$Y$36))</f>
        <v>#NUM!</v>
      </c>
      <c r="AH719" s="90" t="e">
        <f>_xll.qlIndexFixing(TenorBasisIndex6M,$AC719,TRUE,_xll.ohTrigger(trigger,$Y$36))</f>
        <v>#NUM!</v>
      </c>
      <c r="AI719" s="43" t="e">
        <f>_xll.qlIndexFixing($Y$6,$AC719,TRUE,trigger)</f>
        <v>#NUM!</v>
      </c>
      <c r="AJ719" s="45" t="e">
        <f t="shared" si="21"/>
        <v>#NUM!</v>
      </c>
    </row>
    <row r="720" spans="28:36" x14ac:dyDescent="0.2">
      <c r="AB720" s="122" t="s">
        <v>88</v>
      </c>
      <c r="AC720" s="40">
        <f>_xll.qlInterestRateIndexFixingDate($Y$21,AD720)</f>
        <v>44421</v>
      </c>
      <c r="AD720" s="40">
        <f>_xll.qlCalendarAdvance(calendar,$AD719,AB720,,,trigger)</f>
        <v>44425</v>
      </c>
      <c r="AE720" s="40">
        <f>_xll.qlInterestRateIndexMaturity($Y$21,AD720,)</f>
        <v>44609</v>
      </c>
      <c r="AF720" s="43" t="e">
        <f>_xll.qlTenorBasisValue(TenorBasis6M,AD720,_xll.ohTrigger(trigger,$Y$36))</f>
        <v>#NUM!</v>
      </c>
      <c r="AG720" s="90" t="e">
        <f>_xll.qlTenorBasisForwardRate(TenorBasis6M,AD720,_xll.ohTrigger(trigger,$Y$36))</f>
        <v>#NUM!</v>
      </c>
      <c r="AH720" s="90" t="e">
        <f>_xll.qlIndexFixing(TenorBasisIndex6M,$AC720,TRUE,_xll.ohTrigger(trigger,$Y$36))</f>
        <v>#NUM!</v>
      </c>
      <c r="AI720" s="43" t="e">
        <f>_xll.qlIndexFixing($Y$6,$AC720,TRUE,trigger)</f>
        <v>#NUM!</v>
      </c>
      <c r="AJ720" s="45" t="e">
        <f t="shared" si="21"/>
        <v>#NUM!</v>
      </c>
    </row>
    <row r="721" spans="28:36" x14ac:dyDescent="0.2">
      <c r="AB721" s="122" t="s">
        <v>88</v>
      </c>
      <c r="AC721" s="40">
        <f>_xll.qlInterestRateIndexFixingDate($Y$21,AD721)</f>
        <v>44428</v>
      </c>
      <c r="AD721" s="40">
        <f>_xll.qlCalendarAdvance(calendar,$AD720,AB721,,,trigger)</f>
        <v>44432</v>
      </c>
      <c r="AE721" s="40">
        <f>_xll.qlInterestRateIndexMaturity($Y$21,AD721,)</f>
        <v>44616</v>
      </c>
      <c r="AF721" s="43" t="e">
        <f>_xll.qlTenorBasisValue(TenorBasis6M,AD721,_xll.ohTrigger(trigger,$Y$36))</f>
        <v>#NUM!</v>
      </c>
      <c r="AG721" s="90" t="e">
        <f>_xll.qlTenorBasisForwardRate(TenorBasis6M,AD721,_xll.ohTrigger(trigger,$Y$36))</f>
        <v>#NUM!</v>
      </c>
      <c r="AH721" s="90" t="e">
        <f>_xll.qlIndexFixing(TenorBasisIndex6M,$AC721,TRUE,_xll.ohTrigger(trigger,$Y$36))</f>
        <v>#NUM!</v>
      </c>
      <c r="AI721" s="43" t="e">
        <f>_xll.qlIndexFixing($Y$6,$AC721,TRUE,trigger)</f>
        <v>#NUM!</v>
      </c>
      <c r="AJ721" s="45" t="e">
        <f t="shared" si="21"/>
        <v>#NUM!</v>
      </c>
    </row>
    <row r="722" spans="28:36" x14ac:dyDescent="0.2">
      <c r="AB722" s="122" t="s">
        <v>88</v>
      </c>
      <c r="AC722" s="40">
        <f>_xll.qlInterestRateIndexFixingDate($Y$21,AD722)</f>
        <v>44435</v>
      </c>
      <c r="AD722" s="40">
        <f>_xll.qlCalendarAdvance(calendar,$AD721,AB722,,,trigger)</f>
        <v>44439</v>
      </c>
      <c r="AE722" s="40">
        <f>_xll.qlInterestRateIndexMaturity($Y$21,AD722,)</f>
        <v>44620</v>
      </c>
      <c r="AF722" s="43" t="e">
        <f>_xll.qlTenorBasisValue(TenorBasis6M,AD722,_xll.ohTrigger(trigger,$Y$36))</f>
        <v>#NUM!</v>
      </c>
      <c r="AG722" s="90" t="e">
        <f>_xll.qlTenorBasisForwardRate(TenorBasis6M,AD722,_xll.ohTrigger(trigger,$Y$36))</f>
        <v>#NUM!</v>
      </c>
      <c r="AH722" s="90" t="e">
        <f>_xll.qlIndexFixing(TenorBasisIndex6M,$AC722,TRUE,_xll.ohTrigger(trigger,$Y$36))</f>
        <v>#NUM!</v>
      </c>
      <c r="AI722" s="43" t="e">
        <f>_xll.qlIndexFixing($Y$6,$AC722,TRUE,trigger)</f>
        <v>#NUM!</v>
      </c>
      <c r="AJ722" s="45" t="e">
        <f t="shared" si="21"/>
        <v>#NUM!</v>
      </c>
    </row>
    <row r="723" spans="28:36" x14ac:dyDescent="0.2">
      <c r="AB723" s="122" t="s">
        <v>88</v>
      </c>
      <c r="AC723" s="40">
        <f>_xll.qlInterestRateIndexFixingDate($Y$21,AD723)</f>
        <v>44442</v>
      </c>
      <c r="AD723" s="40">
        <f>_xll.qlCalendarAdvance(calendar,$AD722,AB723,,,trigger)</f>
        <v>44446</v>
      </c>
      <c r="AE723" s="40">
        <f>_xll.qlInterestRateIndexMaturity($Y$21,AD723,)</f>
        <v>44627</v>
      </c>
      <c r="AF723" s="43" t="e">
        <f>_xll.qlTenorBasisValue(TenorBasis6M,AD723,_xll.ohTrigger(trigger,$Y$36))</f>
        <v>#NUM!</v>
      </c>
      <c r="AG723" s="90" t="e">
        <f>_xll.qlTenorBasisForwardRate(TenorBasis6M,AD723,_xll.ohTrigger(trigger,$Y$36))</f>
        <v>#NUM!</v>
      </c>
      <c r="AH723" s="90" t="e">
        <f>_xll.qlIndexFixing(TenorBasisIndex6M,$AC723,TRUE,_xll.ohTrigger(trigger,$Y$36))</f>
        <v>#NUM!</v>
      </c>
      <c r="AI723" s="43" t="e">
        <f>_xll.qlIndexFixing($Y$6,$AC723,TRUE,trigger)</f>
        <v>#NUM!</v>
      </c>
      <c r="AJ723" s="45" t="e">
        <f t="shared" si="21"/>
        <v>#NUM!</v>
      </c>
    </row>
    <row r="724" spans="28:36" x14ac:dyDescent="0.2">
      <c r="AB724" s="122" t="s">
        <v>88</v>
      </c>
      <c r="AC724" s="40">
        <f>_xll.qlInterestRateIndexFixingDate($Y$21,AD724)</f>
        <v>44449</v>
      </c>
      <c r="AD724" s="40">
        <f>_xll.qlCalendarAdvance(calendar,$AD723,AB724,,,trigger)</f>
        <v>44453</v>
      </c>
      <c r="AE724" s="40">
        <f>_xll.qlInterestRateIndexMaturity($Y$21,AD724,)</f>
        <v>44634</v>
      </c>
      <c r="AF724" s="43" t="e">
        <f>_xll.qlTenorBasisValue(TenorBasis6M,AD724,_xll.ohTrigger(trigger,$Y$36))</f>
        <v>#NUM!</v>
      </c>
      <c r="AG724" s="90" t="e">
        <f>_xll.qlTenorBasisForwardRate(TenorBasis6M,AD724,_xll.ohTrigger(trigger,$Y$36))</f>
        <v>#NUM!</v>
      </c>
      <c r="AH724" s="90" t="e">
        <f>_xll.qlIndexFixing(TenorBasisIndex6M,$AC724,TRUE,_xll.ohTrigger(trigger,$Y$36))</f>
        <v>#NUM!</v>
      </c>
      <c r="AI724" s="43" t="e">
        <f>_xll.qlIndexFixing($Y$6,$AC724,TRUE,trigger)</f>
        <v>#NUM!</v>
      </c>
      <c r="AJ724" s="45" t="e">
        <f t="shared" si="21"/>
        <v>#NUM!</v>
      </c>
    </row>
    <row r="725" spans="28:36" x14ac:dyDescent="0.2">
      <c r="AB725" s="122" t="s">
        <v>88</v>
      </c>
      <c r="AC725" s="40">
        <f>_xll.qlInterestRateIndexFixingDate($Y$21,AD725)</f>
        <v>44456</v>
      </c>
      <c r="AD725" s="40">
        <f>_xll.qlCalendarAdvance(calendar,$AD724,AB725,,,trigger)</f>
        <v>44460</v>
      </c>
      <c r="AE725" s="40">
        <f>_xll.qlInterestRateIndexMaturity($Y$21,AD725,)</f>
        <v>44641</v>
      </c>
      <c r="AF725" s="43" t="e">
        <f>_xll.qlTenorBasisValue(TenorBasis6M,AD725,_xll.ohTrigger(trigger,$Y$36))</f>
        <v>#NUM!</v>
      </c>
      <c r="AG725" s="90" t="e">
        <f>_xll.qlTenorBasisForwardRate(TenorBasis6M,AD725,_xll.ohTrigger(trigger,$Y$36))</f>
        <v>#NUM!</v>
      </c>
      <c r="AH725" s="90" t="e">
        <f>_xll.qlIndexFixing(TenorBasisIndex6M,$AC725,TRUE,_xll.ohTrigger(trigger,$Y$36))</f>
        <v>#NUM!</v>
      </c>
      <c r="AI725" s="43" t="e">
        <f>_xll.qlIndexFixing($Y$6,$AC725,TRUE,trigger)</f>
        <v>#NUM!</v>
      </c>
      <c r="AJ725" s="45" t="e">
        <f t="shared" si="21"/>
        <v>#NUM!</v>
      </c>
    </row>
    <row r="726" spans="28:36" x14ac:dyDescent="0.2">
      <c r="AB726" s="122" t="s">
        <v>88</v>
      </c>
      <c r="AC726" s="40">
        <f>_xll.qlInterestRateIndexFixingDate($Y$21,AD726)</f>
        <v>44463</v>
      </c>
      <c r="AD726" s="40">
        <f>_xll.qlCalendarAdvance(calendar,$AD725,AB726,,,trigger)</f>
        <v>44467</v>
      </c>
      <c r="AE726" s="40">
        <f>_xll.qlInterestRateIndexMaturity($Y$21,AD726,)</f>
        <v>44648</v>
      </c>
      <c r="AF726" s="43" t="e">
        <f>_xll.qlTenorBasisValue(TenorBasis6M,AD726,_xll.ohTrigger(trigger,$Y$36))</f>
        <v>#NUM!</v>
      </c>
      <c r="AG726" s="90" t="e">
        <f>_xll.qlTenorBasisForwardRate(TenorBasis6M,AD726,_xll.ohTrigger(trigger,$Y$36))</f>
        <v>#NUM!</v>
      </c>
      <c r="AH726" s="90" t="e">
        <f>_xll.qlIndexFixing(TenorBasisIndex6M,$AC726,TRUE,_xll.ohTrigger(trigger,$Y$36))</f>
        <v>#NUM!</v>
      </c>
      <c r="AI726" s="43" t="e">
        <f>_xll.qlIndexFixing($Y$6,$AC726,TRUE,trigger)</f>
        <v>#NUM!</v>
      </c>
      <c r="AJ726" s="45" t="e">
        <f t="shared" si="21"/>
        <v>#NUM!</v>
      </c>
    </row>
    <row r="727" spans="28:36" x14ac:dyDescent="0.2">
      <c r="AB727" s="122" t="s">
        <v>88</v>
      </c>
      <c r="AC727" s="40">
        <f>_xll.qlInterestRateIndexFixingDate($Y$21,AD727)</f>
        <v>44470</v>
      </c>
      <c r="AD727" s="40">
        <f>_xll.qlCalendarAdvance(calendar,$AD726,AB727,,,trigger)</f>
        <v>44474</v>
      </c>
      <c r="AE727" s="40">
        <f>_xll.qlInterestRateIndexMaturity($Y$21,AD727,)</f>
        <v>44656</v>
      </c>
      <c r="AF727" s="43" t="e">
        <f>_xll.qlTenorBasisValue(TenorBasis6M,AD727,_xll.ohTrigger(trigger,$Y$36))</f>
        <v>#NUM!</v>
      </c>
      <c r="AG727" s="90" t="e">
        <f>_xll.qlTenorBasisForwardRate(TenorBasis6M,AD727,_xll.ohTrigger(trigger,$Y$36))</f>
        <v>#NUM!</v>
      </c>
      <c r="AH727" s="90" t="e">
        <f>_xll.qlIndexFixing(TenorBasisIndex6M,$AC727,TRUE,_xll.ohTrigger(trigger,$Y$36))</f>
        <v>#NUM!</v>
      </c>
      <c r="AI727" s="43" t="e">
        <f>_xll.qlIndexFixing($Y$6,$AC727,TRUE,trigger)</f>
        <v>#NUM!</v>
      </c>
      <c r="AJ727" s="45" t="e">
        <f t="shared" si="21"/>
        <v>#NUM!</v>
      </c>
    </row>
    <row r="728" spans="28:36" x14ac:dyDescent="0.2">
      <c r="AB728" s="122" t="s">
        <v>88</v>
      </c>
      <c r="AC728" s="40">
        <f>_xll.qlInterestRateIndexFixingDate($Y$21,AD728)</f>
        <v>44477</v>
      </c>
      <c r="AD728" s="40">
        <f>_xll.qlCalendarAdvance(calendar,$AD727,AB728,,,trigger)</f>
        <v>44481</v>
      </c>
      <c r="AE728" s="40">
        <f>_xll.qlInterestRateIndexMaturity($Y$21,AD728,)</f>
        <v>44663</v>
      </c>
      <c r="AF728" s="43" t="e">
        <f>_xll.qlTenorBasisValue(TenorBasis6M,AD728,_xll.ohTrigger(trigger,$Y$36))</f>
        <v>#NUM!</v>
      </c>
      <c r="AG728" s="90" t="e">
        <f>_xll.qlTenorBasisForwardRate(TenorBasis6M,AD728,_xll.ohTrigger(trigger,$Y$36))</f>
        <v>#NUM!</v>
      </c>
      <c r="AH728" s="90" t="e">
        <f>_xll.qlIndexFixing(TenorBasisIndex6M,$AC728,TRUE,_xll.ohTrigger(trigger,$Y$36))</f>
        <v>#NUM!</v>
      </c>
      <c r="AI728" s="43" t="e">
        <f>_xll.qlIndexFixing($Y$6,$AC728,TRUE,trigger)</f>
        <v>#NUM!</v>
      </c>
      <c r="AJ728" s="45" t="e">
        <f t="shared" si="21"/>
        <v>#NUM!</v>
      </c>
    </row>
    <row r="729" spans="28:36" x14ac:dyDescent="0.2">
      <c r="AB729" s="122" t="s">
        <v>88</v>
      </c>
      <c r="AC729" s="40">
        <f>_xll.qlInterestRateIndexFixingDate($Y$21,AD729)</f>
        <v>44484</v>
      </c>
      <c r="AD729" s="40">
        <f>_xll.qlCalendarAdvance(calendar,$AD728,AB729,,,trigger)</f>
        <v>44488</v>
      </c>
      <c r="AE729" s="40">
        <f>_xll.qlInterestRateIndexMaturity($Y$21,AD729,)</f>
        <v>44670</v>
      </c>
      <c r="AF729" s="43" t="e">
        <f>_xll.qlTenorBasisValue(TenorBasis6M,AD729,_xll.ohTrigger(trigger,$Y$36))</f>
        <v>#NUM!</v>
      </c>
      <c r="AG729" s="90" t="e">
        <f>_xll.qlTenorBasisForwardRate(TenorBasis6M,AD729,_xll.ohTrigger(trigger,$Y$36))</f>
        <v>#NUM!</v>
      </c>
      <c r="AH729" s="90" t="e">
        <f>_xll.qlIndexFixing(TenorBasisIndex6M,$AC729,TRUE,_xll.ohTrigger(trigger,$Y$36))</f>
        <v>#NUM!</v>
      </c>
      <c r="AI729" s="43" t="e">
        <f>_xll.qlIndexFixing($Y$6,$AC729,TRUE,trigger)</f>
        <v>#NUM!</v>
      </c>
      <c r="AJ729" s="45" t="e">
        <f t="shared" si="21"/>
        <v>#NUM!</v>
      </c>
    </row>
    <row r="730" spans="28:36" x14ac:dyDescent="0.2">
      <c r="AB730" s="122" t="s">
        <v>88</v>
      </c>
      <c r="AC730" s="40">
        <f>_xll.qlInterestRateIndexFixingDate($Y$21,AD730)</f>
        <v>44491</v>
      </c>
      <c r="AD730" s="40">
        <f>_xll.qlCalendarAdvance(calendar,$AD729,AB730,,,trigger)</f>
        <v>44495</v>
      </c>
      <c r="AE730" s="40">
        <f>_xll.qlInterestRateIndexMaturity($Y$21,AD730,)</f>
        <v>44677</v>
      </c>
      <c r="AF730" s="43" t="e">
        <f>_xll.qlTenorBasisValue(TenorBasis6M,AD730,_xll.ohTrigger(trigger,$Y$36))</f>
        <v>#NUM!</v>
      </c>
      <c r="AG730" s="90" t="e">
        <f>_xll.qlTenorBasisForwardRate(TenorBasis6M,AD730,_xll.ohTrigger(trigger,$Y$36))</f>
        <v>#NUM!</v>
      </c>
      <c r="AH730" s="90" t="e">
        <f>_xll.qlIndexFixing(TenorBasisIndex6M,$AC730,TRUE,_xll.ohTrigger(trigger,$Y$36))</f>
        <v>#NUM!</v>
      </c>
      <c r="AI730" s="43" t="e">
        <f>_xll.qlIndexFixing($Y$6,$AC730,TRUE,trigger)</f>
        <v>#NUM!</v>
      </c>
      <c r="AJ730" s="45" t="e">
        <f t="shared" si="21"/>
        <v>#NUM!</v>
      </c>
    </row>
    <row r="731" spans="28:36" x14ac:dyDescent="0.2">
      <c r="AB731" s="122" t="s">
        <v>88</v>
      </c>
      <c r="AC731" s="40">
        <f>_xll.qlInterestRateIndexFixingDate($Y$21,AD731)</f>
        <v>44498</v>
      </c>
      <c r="AD731" s="40">
        <f>_xll.qlCalendarAdvance(calendar,$AD730,AB731,,,trigger)</f>
        <v>44502</v>
      </c>
      <c r="AE731" s="40">
        <f>_xll.qlInterestRateIndexMaturity($Y$21,AD731,)</f>
        <v>44683</v>
      </c>
      <c r="AF731" s="43" t="e">
        <f>_xll.qlTenorBasisValue(TenorBasis6M,AD731,_xll.ohTrigger(trigger,$Y$36))</f>
        <v>#NUM!</v>
      </c>
      <c r="AG731" s="90" t="e">
        <f>_xll.qlTenorBasisForwardRate(TenorBasis6M,AD731,_xll.ohTrigger(trigger,$Y$36))</f>
        <v>#NUM!</v>
      </c>
      <c r="AH731" s="90" t="e">
        <f>_xll.qlIndexFixing(TenorBasisIndex6M,$AC731,TRUE,_xll.ohTrigger(trigger,$Y$36))</f>
        <v>#NUM!</v>
      </c>
      <c r="AI731" s="43" t="e">
        <f>_xll.qlIndexFixing($Y$6,$AC731,TRUE,trigger)</f>
        <v>#NUM!</v>
      </c>
      <c r="AJ731" s="45" t="e">
        <f t="shared" si="21"/>
        <v>#NUM!</v>
      </c>
    </row>
    <row r="732" spans="28:36" x14ac:dyDescent="0.2">
      <c r="AB732" s="122" t="s">
        <v>88</v>
      </c>
      <c r="AC732" s="40">
        <f>_xll.qlInterestRateIndexFixingDate($Y$21,AD732)</f>
        <v>44505</v>
      </c>
      <c r="AD732" s="40">
        <f>_xll.qlCalendarAdvance(calendar,$AD731,AB732,,,trigger)</f>
        <v>44509</v>
      </c>
      <c r="AE732" s="40">
        <f>_xll.qlInterestRateIndexMaturity($Y$21,AD732,)</f>
        <v>44690</v>
      </c>
      <c r="AF732" s="43" t="e">
        <f>_xll.qlTenorBasisValue(TenorBasis6M,AD732,_xll.ohTrigger(trigger,$Y$36))</f>
        <v>#NUM!</v>
      </c>
      <c r="AG732" s="90" t="e">
        <f>_xll.qlTenorBasisForwardRate(TenorBasis6M,AD732,_xll.ohTrigger(trigger,$Y$36))</f>
        <v>#NUM!</v>
      </c>
      <c r="AH732" s="90" t="e">
        <f>_xll.qlIndexFixing(TenorBasisIndex6M,$AC732,TRUE,_xll.ohTrigger(trigger,$Y$36))</f>
        <v>#NUM!</v>
      </c>
      <c r="AI732" s="43" t="e">
        <f>_xll.qlIndexFixing($Y$6,$AC732,TRUE,trigger)</f>
        <v>#NUM!</v>
      </c>
      <c r="AJ732" s="45" t="e">
        <f t="shared" si="21"/>
        <v>#NUM!</v>
      </c>
    </row>
    <row r="733" spans="28:36" x14ac:dyDescent="0.2">
      <c r="AB733" s="122" t="s">
        <v>88</v>
      </c>
      <c r="AC733" s="40">
        <f>_xll.qlInterestRateIndexFixingDate($Y$21,AD733)</f>
        <v>44512</v>
      </c>
      <c r="AD733" s="40">
        <f>_xll.qlCalendarAdvance(calendar,$AD732,AB733,,,trigger)</f>
        <v>44516</v>
      </c>
      <c r="AE733" s="40">
        <f>_xll.qlInterestRateIndexMaturity($Y$21,AD733,)</f>
        <v>44697</v>
      </c>
      <c r="AF733" s="43" t="e">
        <f>_xll.qlTenorBasisValue(TenorBasis6M,AD733,_xll.ohTrigger(trigger,$Y$36))</f>
        <v>#NUM!</v>
      </c>
      <c r="AG733" s="90" t="e">
        <f>_xll.qlTenorBasisForwardRate(TenorBasis6M,AD733,_xll.ohTrigger(trigger,$Y$36))</f>
        <v>#NUM!</v>
      </c>
      <c r="AH733" s="90" t="e">
        <f>_xll.qlIndexFixing(TenorBasisIndex6M,$AC733,TRUE,_xll.ohTrigger(trigger,$Y$36))</f>
        <v>#NUM!</v>
      </c>
      <c r="AI733" s="43" t="e">
        <f>_xll.qlIndexFixing($Y$6,$AC733,TRUE,trigger)</f>
        <v>#NUM!</v>
      </c>
      <c r="AJ733" s="45" t="e">
        <f t="shared" si="21"/>
        <v>#NUM!</v>
      </c>
    </row>
    <row r="734" spans="28:36" x14ac:dyDescent="0.2">
      <c r="AB734" s="122" t="s">
        <v>88</v>
      </c>
      <c r="AC734" s="40">
        <f>_xll.qlInterestRateIndexFixingDate($Y$21,AD734)</f>
        <v>44519</v>
      </c>
      <c r="AD734" s="40">
        <f>_xll.qlCalendarAdvance(calendar,$AD733,AB734,,,trigger)</f>
        <v>44523</v>
      </c>
      <c r="AE734" s="40">
        <f>_xll.qlInterestRateIndexMaturity($Y$21,AD734,)</f>
        <v>44704</v>
      </c>
      <c r="AF734" s="43" t="e">
        <f>_xll.qlTenorBasisValue(TenorBasis6M,AD734,_xll.ohTrigger(trigger,$Y$36))</f>
        <v>#NUM!</v>
      </c>
      <c r="AG734" s="90" t="e">
        <f>_xll.qlTenorBasisForwardRate(TenorBasis6M,AD734,_xll.ohTrigger(trigger,$Y$36))</f>
        <v>#NUM!</v>
      </c>
      <c r="AH734" s="90" t="e">
        <f>_xll.qlIndexFixing(TenorBasisIndex6M,$AC734,TRUE,_xll.ohTrigger(trigger,$Y$36))</f>
        <v>#NUM!</v>
      </c>
      <c r="AI734" s="43" t="e">
        <f>_xll.qlIndexFixing($Y$6,$AC734,TRUE,trigger)</f>
        <v>#NUM!</v>
      </c>
      <c r="AJ734" s="45" t="e">
        <f t="shared" si="21"/>
        <v>#NUM!</v>
      </c>
    </row>
    <row r="735" spans="28:36" x14ac:dyDescent="0.2">
      <c r="AB735" s="122" t="s">
        <v>88</v>
      </c>
      <c r="AC735" s="40">
        <f>_xll.qlInterestRateIndexFixingDate($Y$21,AD735)</f>
        <v>44526</v>
      </c>
      <c r="AD735" s="40">
        <f>_xll.qlCalendarAdvance(calendar,$AD734,AB735,,,trigger)</f>
        <v>44530</v>
      </c>
      <c r="AE735" s="40">
        <f>_xll.qlInterestRateIndexMaturity($Y$21,AD735,)</f>
        <v>44712</v>
      </c>
      <c r="AF735" s="43" t="e">
        <f>_xll.qlTenorBasisValue(TenorBasis6M,AD735,_xll.ohTrigger(trigger,$Y$36))</f>
        <v>#NUM!</v>
      </c>
      <c r="AG735" s="90" t="e">
        <f>_xll.qlTenorBasisForwardRate(TenorBasis6M,AD735,_xll.ohTrigger(trigger,$Y$36))</f>
        <v>#NUM!</v>
      </c>
      <c r="AH735" s="90" t="e">
        <f>_xll.qlIndexFixing(TenorBasisIndex6M,$AC735,TRUE,_xll.ohTrigger(trigger,$Y$36))</f>
        <v>#NUM!</v>
      </c>
      <c r="AI735" s="43" t="e">
        <f>_xll.qlIndexFixing($Y$6,$AC735,TRUE,trigger)</f>
        <v>#NUM!</v>
      </c>
      <c r="AJ735" s="45" t="e">
        <f t="shared" si="21"/>
        <v>#NUM!</v>
      </c>
    </row>
    <row r="736" spans="28:36" x14ac:dyDescent="0.2">
      <c r="AB736" s="122" t="s">
        <v>88</v>
      </c>
      <c r="AC736" s="40">
        <f>_xll.qlInterestRateIndexFixingDate($Y$21,AD736)</f>
        <v>44533</v>
      </c>
      <c r="AD736" s="40">
        <f>_xll.qlCalendarAdvance(calendar,$AD735,AB736,,,trigger)</f>
        <v>44537</v>
      </c>
      <c r="AE736" s="40">
        <f>_xll.qlInterestRateIndexMaturity($Y$21,AD736,)</f>
        <v>44719</v>
      </c>
      <c r="AF736" s="43" t="e">
        <f>_xll.qlTenorBasisValue(TenorBasis6M,AD736,_xll.ohTrigger(trigger,$Y$36))</f>
        <v>#NUM!</v>
      </c>
      <c r="AG736" s="90" t="e">
        <f>_xll.qlTenorBasisForwardRate(TenorBasis6M,AD736,_xll.ohTrigger(trigger,$Y$36))</f>
        <v>#NUM!</v>
      </c>
      <c r="AH736" s="90" t="e">
        <f>_xll.qlIndexFixing(TenorBasisIndex6M,$AC736,TRUE,_xll.ohTrigger(trigger,$Y$36))</f>
        <v>#NUM!</v>
      </c>
      <c r="AI736" s="43" t="e">
        <f>_xll.qlIndexFixing($Y$6,$AC736,TRUE,trigger)</f>
        <v>#NUM!</v>
      </c>
      <c r="AJ736" s="45" t="e">
        <f t="shared" si="21"/>
        <v>#NUM!</v>
      </c>
    </row>
    <row r="737" spans="28:36" x14ac:dyDescent="0.2">
      <c r="AB737" s="122" t="s">
        <v>88</v>
      </c>
      <c r="AC737" s="40">
        <f>_xll.qlInterestRateIndexFixingDate($Y$21,AD737)</f>
        <v>44540</v>
      </c>
      <c r="AD737" s="40">
        <f>_xll.qlCalendarAdvance(calendar,$AD736,AB737,,,trigger)</f>
        <v>44544</v>
      </c>
      <c r="AE737" s="40">
        <f>_xll.qlInterestRateIndexMaturity($Y$21,AD737,)</f>
        <v>44726</v>
      </c>
      <c r="AF737" s="43" t="e">
        <f>_xll.qlTenorBasisValue(TenorBasis6M,AD737,_xll.ohTrigger(trigger,$Y$36))</f>
        <v>#NUM!</v>
      </c>
      <c r="AG737" s="90" t="e">
        <f>_xll.qlTenorBasisForwardRate(TenorBasis6M,AD737,_xll.ohTrigger(trigger,$Y$36))</f>
        <v>#NUM!</v>
      </c>
      <c r="AH737" s="90" t="e">
        <f>_xll.qlIndexFixing(TenorBasisIndex6M,$AC737,TRUE,_xll.ohTrigger(trigger,$Y$36))</f>
        <v>#NUM!</v>
      </c>
      <c r="AI737" s="43" t="e">
        <f>_xll.qlIndexFixing($Y$6,$AC737,TRUE,trigger)</f>
        <v>#NUM!</v>
      </c>
      <c r="AJ737" s="45" t="e">
        <f t="shared" si="21"/>
        <v>#NUM!</v>
      </c>
    </row>
    <row r="738" spans="28:36" x14ac:dyDescent="0.2">
      <c r="AB738" s="122" t="s">
        <v>88</v>
      </c>
      <c r="AC738" s="40">
        <f>_xll.qlInterestRateIndexFixingDate($Y$21,AD738)</f>
        <v>44547</v>
      </c>
      <c r="AD738" s="40">
        <f>_xll.qlCalendarAdvance(calendar,$AD737,AB738,,,trigger)</f>
        <v>44551</v>
      </c>
      <c r="AE738" s="40">
        <f>_xll.qlInterestRateIndexMaturity($Y$21,AD738,)</f>
        <v>44733</v>
      </c>
      <c r="AF738" s="43" t="e">
        <f>_xll.qlTenorBasisValue(TenorBasis6M,AD738,_xll.ohTrigger(trigger,$Y$36))</f>
        <v>#NUM!</v>
      </c>
      <c r="AG738" s="90" t="e">
        <f>_xll.qlTenorBasisForwardRate(TenorBasis6M,AD738,_xll.ohTrigger(trigger,$Y$36))</f>
        <v>#NUM!</v>
      </c>
      <c r="AH738" s="90" t="e">
        <f>_xll.qlIndexFixing(TenorBasisIndex6M,$AC738,TRUE,_xll.ohTrigger(trigger,$Y$36))</f>
        <v>#NUM!</v>
      </c>
      <c r="AI738" s="43" t="e">
        <f>_xll.qlIndexFixing($Y$6,$AC738,TRUE,trigger)</f>
        <v>#NUM!</v>
      </c>
      <c r="AJ738" s="45" t="e">
        <f t="shared" si="21"/>
        <v>#NUM!</v>
      </c>
    </row>
    <row r="739" spans="28:36" x14ac:dyDescent="0.2">
      <c r="AB739" s="122" t="s">
        <v>88</v>
      </c>
      <c r="AC739" s="40">
        <f>_xll.qlInterestRateIndexFixingDate($Y$21,AD739)</f>
        <v>44554</v>
      </c>
      <c r="AD739" s="40">
        <f>_xll.qlCalendarAdvance(calendar,$AD738,AB739,,,trigger)</f>
        <v>44558</v>
      </c>
      <c r="AE739" s="40">
        <f>_xll.qlInterestRateIndexMaturity($Y$21,AD739,)</f>
        <v>44740</v>
      </c>
      <c r="AF739" s="43" t="e">
        <f>_xll.qlTenorBasisValue(TenorBasis6M,AD739,_xll.ohTrigger(trigger,$Y$36))</f>
        <v>#NUM!</v>
      </c>
      <c r="AG739" s="90" t="e">
        <f>_xll.qlTenorBasisForwardRate(TenorBasis6M,AD739,_xll.ohTrigger(trigger,$Y$36))</f>
        <v>#NUM!</v>
      </c>
      <c r="AH739" s="90" t="e">
        <f>_xll.qlIndexFixing(TenorBasisIndex6M,$AC739,TRUE,_xll.ohTrigger(trigger,$Y$36))</f>
        <v>#NUM!</v>
      </c>
      <c r="AI739" s="43" t="e">
        <f>_xll.qlIndexFixing($Y$6,$AC739,TRUE,trigger)</f>
        <v>#NUM!</v>
      </c>
      <c r="AJ739" s="45" t="e">
        <f t="shared" si="21"/>
        <v>#NUM!</v>
      </c>
    </row>
    <row r="740" spans="28:36" x14ac:dyDescent="0.2">
      <c r="AB740" s="122" t="s">
        <v>88</v>
      </c>
      <c r="AC740" s="40">
        <f>_xll.qlInterestRateIndexFixingDate($Y$21,AD740)</f>
        <v>44561</v>
      </c>
      <c r="AD740" s="40">
        <f>_xll.qlCalendarAdvance(calendar,$AD739,AB740,,,trigger)</f>
        <v>44565</v>
      </c>
      <c r="AE740" s="40">
        <f>_xll.qlInterestRateIndexMaturity($Y$21,AD740,)</f>
        <v>44746</v>
      </c>
      <c r="AF740" s="43" t="e">
        <f>_xll.qlTenorBasisValue(TenorBasis6M,AD740,_xll.ohTrigger(trigger,$Y$36))</f>
        <v>#NUM!</v>
      </c>
      <c r="AG740" s="90" t="e">
        <f>_xll.qlTenorBasisForwardRate(TenorBasis6M,AD740,_xll.ohTrigger(trigger,$Y$36))</f>
        <v>#NUM!</v>
      </c>
      <c r="AH740" s="90" t="e">
        <f>_xll.qlIndexFixing(TenorBasisIndex6M,$AC740,TRUE,_xll.ohTrigger(trigger,$Y$36))</f>
        <v>#NUM!</v>
      </c>
      <c r="AI740" s="43" t="e">
        <f>_xll.qlIndexFixing($Y$6,$AC740,TRUE,trigger)</f>
        <v>#NUM!</v>
      </c>
      <c r="AJ740" s="45" t="e">
        <f t="shared" si="21"/>
        <v>#NUM!</v>
      </c>
    </row>
    <row r="741" spans="28:36" x14ac:dyDescent="0.2">
      <c r="AB741" s="122" t="s">
        <v>88</v>
      </c>
      <c r="AC741" s="40">
        <f>_xll.qlInterestRateIndexFixingDate($Y$21,AD741)</f>
        <v>44568</v>
      </c>
      <c r="AD741" s="40">
        <f>_xll.qlCalendarAdvance(calendar,$AD740,AB741,,,trigger)</f>
        <v>44572</v>
      </c>
      <c r="AE741" s="40">
        <f>_xll.qlInterestRateIndexMaturity($Y$21,AD741,)</f>
        <v>44753</v>
      </c>
      <c r="AF741" s="43" t="e">
        <f>_xll.qlTenorBasisValue(TenorBasis6M,AD741,_xll.ohTrigger(trigger,$Y$36))</f>
        <v>#NUM!</v>
      </c>
      <c r="AG741" s="90" t="e">
        <f>_xll.qlTenorBasisForwardRate(TenorBasis6M,AD741,_xll.ohTrigger(trigger,$Y$36))</f>
        <v>#NUM!</v>
      </c>
      <c r="AH741" s="90" t="e">
        <f>_xll.qlIndexFixing(TenorBasisIndex6M,$AC741,TRUE,_xll.ohTrigger(trigger,$Y$36))</f>
        <v>#NUM!</v>
      </c>
      <c r="AI741" s="43" t="e">
        <f>_xll.qlIndexFixing($Y$6,$AC741,TRUE,trigger)</f>
        <v>#NUM!</v>
      </c>
      <c r="AJ741" s="45" t="e">
        <f t="shared" si="21"/>
        <v>#NUM!</v>
      </c>
    </row>
    <row r="742" spans="28:36" x14ac:dyDescent="0.2">
      <c r="AB742" s="122" t="s">
        <v>88</v>
      </c>
      <c r="AC742" s="40">
        <f>_xll.qlInterestRateIndexFixingDate($Y$21,AD742)</f>
        <v>44575</v>
      </c>
      <c r="AD742" s="40">
        <f>_xll.qlCalendarAdvance(calendar,$AD741,AB742,,,trigger)</f>
        <v>44579</v>
      </c>
      <c r="AE742" s="40">
        <f>_xll.qlInterestRateIndexMaturity($Y$21,AD742,)</f>
        <v>44760</v>
      </c>
      <c r="AF742" s="43" t="e">
        <f>_xll.qlTenorBasisValue(TenorBasis6M,AD742,_xll.ohTrigger(trigger,$Y$36))</f>
        <v>#NUM!</v>
      </c>
      <c r="AG742" s="90" t="e">
        <f>_xll.qlTenorBasisForwardRate(TenorBasis6M,AD742,_xll.ohTrigger(trigger,$Y$36))</f>
        <v>#NUM!</v>
      </c>
      <c r="AH742" s="90" t="e">
        <f>_xll.qlIndexFixing(TenorBasisIndex6M,$AC742,TRUE,_xll.ohTrigger(trigger,$Y$36))</f>
        <v>#NUM!</v>
      </c>
      <c r="AI742" s="43" t="e">
        <f>_xll.qlIndexFixing($Y$6,$AC742,TRUE,trigger)</f>
        <v>#NUM!</v>
      </c>
      <c r="AJ742" s="45" t="e">
        <f t="shared" si="21"/>
        <v>#NUM!</v>
      </c>
    </row>
    <row r="743" spans="28:36" x14ac:dyDescent="0.2">
      <c r="AB743" s="122" t="s">
        <v>88</v>
      </c>
      <c r="AC743" s="40">
        <f>_xll.qlInterestRateIndexFixingDate($Y$21,AD743)</f>
        <v>44582</v>
      </c>
      <c r="AD743" s="40">
        <f>_xll.qlCalendarAdvance(calendar,$AD742,AB743,,,trigger)</f>
        <v>44586</v>
      </c>
      <c r="AE743" s="40">
        <f>_xll.qlInterestRateIndexMaturity($Y$21,AD743,)</f>
        <v>44767</v>
      </c>
      <c r="AF743" s="43" t="e">
        <f>_xll.qlTenorBasisValue(TenorBasis6M,AD743,_xll.ohTrigger(trigger,$Y$36))</f>
        <v>#NUM!</v>
      </c>
      <c r="AG743" s="90" t="e">
        <f>_xll.qlTenorBasisForwardRate(TenorBasis6M,AD743,_xll.ohTrigger(trigger,$Y$36))</f>
        <v>#NUM!</v>
      </c>
      <c r="AH743" s="90" t="e">
        <f>_xll.qlIndexFixing(TenorBasisIndex6M,$AC743,TRUE,_xll.ohTrigger(trigger,$Y$36))</f>
        <v>#NUM!</v>
      </c>
      <c r="AI743" s="43" t="e">
        <f>_xll.qlIndexFixing($Y$6,$AC743,TRUE,trigger)</f>
        <v>#NUM!</v>
      </c>
      <c r="AJ743" s="45" t="e">
        <f t="shared" si="21"/>
        <v>#NUM!</v>
      </c>
    </row>
    <row r="744" spans="28:36" x14ac:dyDescent="0.2">
      <c r="AB744" s="122" t="s">
        <v>88</v>
      </c>
      <c r="AC744" s="40">
        <f>_xll.qlInterestRateIndexFixingDate($Y$21,AD744)</f>
        <v>44589</v>
      </c>
      <c r="AD744" s="40">
        <f>_xll.qlCalendarAdvance(calendar,$AD743,AB744,,,trigger)</f>
        <v>44593</v>
      </c>
      <c r="AE744" s="40">
        <f>_xll.qlInterestRateIndexMaturity($Y$21,AD744,)</f>
        <v>44774</v>
      </c>
      <c r="AF744" s="43" t="e">
        <f>_xll.qlTenorBasisValue(TenorBasis6M,AD744,_xll.ohTrigger(trigger,$Y$36))</f>
        <v>#NUM!</v>
      </c>
      <c r="AG744" s="90" t="e">
        <f>_xll.qlTenorBasisForwardRate(TenorBasis6M,AD744,_xll.ohTrigger(trigger,$Y$36))</f>
        <v>#NUM!</v>
      </c>
      <c r="AH744" s="90" t="e">
        <f>_xll.qlIndexFixing(TenorBasisIndex6M,$AC744,TRUE,_xll.ohTrigger(trigger,$Y$36))</f>
        <v>#NUM!</v>
      </c>
      <c r="AI744" s="43" t="e">
        <f>_xll.qlIndexFixing($Y$6,$AC744,TRUE,trigger)</f>
        <v>#NUM!</v>
      </c>
      <c r="AJ744" s="45" t="e">
        <f t="shared" si="21"/>
        <v>#NUM!</v>
      </c>
    </row>
    <row r="745" spans="28:36" x14ac:dyDescent="0.2">
      <c r="AB745" s="122" t="s">
        <v>88</v>
      </c>
      <c r="AC745" s="40">
        <f>_xll.qlInterestRateIndexFixingDate($Y$21,AD745)</f>
        <v>44596</v>
      </c>
      <c r="AD745" s="40">
        <f>_xll.qlCalendarAdvance(calendar,$AD744,AB745,,,trigger)</f>
        <v>44600</v>
      </c>
      <c r="AE745" s="40">
        <f>_xll.qlInterestRateIndexMaturity($Y$21,AD745,)</f>
        <v>44781</v>
      </c>
      <c r="AF745" s="43" t="e">
        <f>_xll.qlTenorBasisValue(TenorBasis6M,AD745,_xll.ohTrigger(trigger,$Y$36))</f>
        <v>#NUM!</v>
      </c>
      <c r="AG745" s="90" t="e">
        <f>_xll.qlTenorBasisForwardRate(TenorBasis6M,AD745,_xll.ohTrigger(trigger,$Y$36))</f>
        <v>#NUM!</v>
      </c>
      <c r="AH745" s="90" t="e">
        <f>_xll.qlIndexFixing(TenorBasisIndex6M,$AC745,TRUE,_xll.ohTrigger(trigger,$Y$36))</f>
        <v>#NUM!</v>
      </c>
      <c r="AI745" s="43" t="e">
        <f>_xll.qlIndexFixing($Y$6,$AC745,TRUE,trigger)</f>
        <v>#NUM!</v>
      </c>
      <c r="AJ745" s="45" t="e">
        <f t="shared" si="21"/>
        <v>#NUM!</v>
      </c>
    </row>
    <row r="746" spans="28:36" x14ac:dyDescent="0.2">
      <c r="AB746" s="122" t="s">
        <v>88</v>
      </c>
      <c r="AC746" s="40">
        <f>_xll.qlInterestRateIndexFixingDate($Y$21,AD746)</f>
        <v>44603</v>
      </c>
      <c r="AD746" s="40">
        <f>_xll.qlCalendarAdvance(calendar,$AD745,AB746,,,trigger)</f>
        <v>44607</v>
      </c>
      <c r="AE746" s="40">
        <f>_xll.qlInterestRateIndexMaturity($Y$21,AD746,)</f>
        <v>44788</v>
      </c>
      <c r="AF746" s="43" t="e">
        <f>_xll.qlTenorBasisValue(TenorBasis6M,AD746,_xll.ohTrigger(trigger,$Y$36))</f>
        <v>#NUM!</v>
      </c>
      <c r="AG746" s="90" t="e">
        <f>_xll.qlTenorBasisForwardRate(TenorBasis6M,AD746,_xll.ohTrigger(trigger,$Y$36))</f>
        <v>#NUM!</v>
      </c>
      <c r="AH746" s="90" t="e">
        <f>_xll.qlIndexFixing(TenorBasisIndex6M,$AC746,TRUE,_xll.ohTrigger(trigger,$Y$36))</f>
        <v>#NUM!</v>
      </c>
      <c r="AI746" s="43" t="e">
        <f>_xll.qlIndexFixing($Y$6,$AC746,TRUE,trigger)</f>
        <v>#NUM!</v>
      </c>
      <c r="AJ746" s="45" t="e">
        <f t="shared" ref="AJ746:AJ809" si="22">(AH746-AI746)*10000</f>
        <v>#NUM!</v>
      </c>
    </row>
    <row r="747" spans="28:36" x14ac:dyDescent="0.2">
      <c r="AB747" s="122" t="s">
        <v>88</v>
      </c>
      <c r="AC747" s="40">
        <f>_xll.qlInterestRateIndexFixingDate($Y$21,AD747)</f>
        <v>44610</v>
      </c>
      <c r="AD747" s="40">
        <f>_xll.qlCalendarAdvance(calendar,$AD746,AB747,,,trigger)</f>
        <v>44614</v>
      </c>
      <c r="AE747" s="40">
        <f>_xll.qlInterestRateIndexMaturity($Y$21,AD747,)</f>
        <v>44795</v>
      </c>
      <c r="AF747" s="43" t="e">
        <f>_xll.qlTenorBasisValue(TenorBasis6M,AD747,_xll.ohTrigger(trigger,$Y$36))</f>
        <v>#NUM!</v>
      </c>
      <c r="AG747" s="90" t="e">
        <f>_xll.qlTenorBasisForwardRate(TenorBasis6M,AD747,_xll.ohTrigger(trigger,$Y$36))</f>
        <v>#NUM!</v>
      </c>
      <c r="AH747" s="90" t="e">
        <f>_xll.qlIndexFixing(TenorBasisIndex6M,$AC747,TRUE,_xll.ohTrigger(trigger,$Y$36))</f>
        <v>#NUM!</v>
      </c>
      <c r="AI747" s="43" t="e">
        <f>_xll.qlIndexFixing($Y$6,$AC747,TRUE,trigger)</f>
        <v>#NUM!</v>
      </c>
      <c r="AJ747" s="45" t="e">
        <f t="shared" si="22"/>
        <v>#NUM!</v>
      </c>
    </row>
    <row r="748" spans="28:36" x14ac:dyDescent="0.2">
      <c r="AB748" s="122" t="s">
        <v>88</v>
      </c>
      <c r="AC748" s="40">
        <f>_xll.qlInterestRateIndexFixingDate($Y$21,AD748)</f>
        <v>44617</v>
      </c>
      <c r="AD748" s="40">
        <f>_xll.qlCalendarAdvance(calendar,$AD747,AB748,,,trigger)</f>
        <v>44621</v>
      </c>
      <c r="AE748" s="40">
        <f>_xll.qlInterestRateIndexMaturity($Y$21,AD748,)</f>
        <v>44805</v>
      </c>
      <c r="AF748" s="43" t="e">
        <f>_xll.qlTenorBasisValue(TenorBasis6M,AD748,_xll.ohTrigger(trigger,$Y$36))</f>
        <v>#NUM!</v>
      </c>
      <c r="AG748" s="90" t="e">
        <f>_xll.qlTenorBasisForwardRate(TenorBasis6M,AD748,_xll.ohTrigger(trigger,$Y$36))</f>
        <v>#NUM!</v>
      </c>
      <c r="AH748" s="90" t="e">
        <f>_xll.qlIndexFixing(TenorBasisIndex6M,$AC748,TRUE,_xll.ohTrigger(trigger,$Y$36))</f>
        <v>#NUM!</v>
      </c>
      <c r="AI748" s="43" t="e">
        <f>_xll.qlIndexFixing($Y$6,$AC748,TRUE,trigger)</f>
        <v>#NUM!</v>
      </c>
      <c r="AJ748" s="45" t="e">
        <f t="shared" si="22"/>
        <v>#NUM!</v>
      </c>
    </row>
    <row r="749" spans="28:36" x14ac:dyDescent="0.2">
      <c r="AB749" s="122" t="s">
        <v>88</v>
      </c>
      <c r="AC749" s="40">
        <f>_xll.qlInterestRateIndexFixingDate($Y$21,AD749)</f>
        <v>44624</v>
      </c>
      <c r="AD749" s="40">
        <f>_xll.qlCalendarAdvance(calendar,$AD748,AB749,,,trigger)</f>
        <v>44628</v>
      </c>
      <c r="AE749" s="40">
        <f>_xll.qlInterestRateIndexMaturity($Y$21,AD749,)</f>
        <v>44812</v>
      </c>
      <c r="AF749" s="43" t="e">
        <f>_xll.qlTenorBasisValue(TenorBasis6M,AD749,_xll.ohTrigger(trigger,$Y$36))</f>
        <v>#NUM!</v>
      </c>
      <c r="AG749" s="90" t="e">
        <f>_xll.qlTenorBasisForwardRate(TenorBasis6M,AD749,_xll.ohTrigger(trigger,$Y$36))</f>
        <v>#NUM!</v>
      </c>
      <c r="AH749" s="90" t="e">
        <f>_xll.qlIndexFixing(TenorBasisIndex6M,$AC749,TRUE,_xll.ohTrigger(trigger,$Y$36))</f>
        <v>#NUM!</v>
      </c>
      <c r="AI749" s="43" t="e">
        <f>_xll.qlIndexFixing($Y$6,$AC749,TRUE,trigger)</f>
        <v>#NUM!</v>
      </c>
      <c r="AJ749" s="45" t="e">
        <f t="shared" si="22"/>
        <v>#NUM!</v>
      </c>
    </row>
    <row r="750" spans="28:36" x14ac:dyDescent="0.2">
      <c r="AB750" s="122" t="s">
        <v>88</v>
      </c>
      <c r="AC750" s="40">
        <f>_xll.qlInterestRateIndexFixingDate($Y$21,AD750)</f>
        <v>44631</v>
      </c>
      <c r="AD750" s="40">
        <f>_xll.qlCalendarAdvance(calendar,$AD749,AB750,,,trigger)</f>
        <v>44635</v>
      </c>
      <c r="AE750" s="40">
        <f>_xll.qlInterestRateIndexMaturity($Y$21,AD750,)</f>
        <v>44819</v>
      </c>
      <c r="AF750" s="43" t="e">
        <f>_xll.qlTenorBasisValue(TenorBasis6M,AD750,_xll.ohTrigger(trigger,$Y$36))</f>
        <v>#NUM!</v>
      </c>
      <c r="AG750" s="90" t="e">
        <f>_xll.qlTenorBasisForwardRate(TenorBasis6M,AD750,_xll.ohTrigger(trigger,$Y$36))</f>
        <v>#NUM!</v>
      </c>
      <c r="AH750" s="90" t="e">
        <f>_xll.qlIndexFixing(TenorBasisIndex6M,$AC750,TRUE,_xll.ohTrigger(trigger,$Y$36))</f>
        <v>#NUM!</v>
      </c>
      <c r="AI750" s="43" t="e">
        <f>_xll.qlIndexFixing($Y$6,$AC750,TRUE,trigger)</f>
        <v>#NUM!</v>
      </c>
      <c r="AJ750" s="45" t="e">
        <f t="shared" si="22"/>
        <v>#NUM!</v>
      </c>
    </row>
    <row r="751" spans="28:36" x14ac:dyDescent="0.2">
      <c r="AB751" s="122" t="s">
        <v>88</v>
      </c>
      <c r="AC751" s="40">
        <f>_xll.qlInterestRateIndexFixingDate($Y$21,AD751)</f>
        <v>44638</v>
      </c>
      <c r="AD751" s="40">
        <f>_xll.qlCalendarAdvance(calendar,$AD750,AB751,,,trigger)</f>
        <v>44642</v>
      </c>
      <c r="AE751" s="40">
        <f>_xll.qlInterestRateIndexMaturity($Y$21,AD751,)</f>
        <v>44826</v>
      </c>
      <c r="AF751" s="43" t="e">
        <f>_xll.qlTenorBasisValue(TenorBasis6M,AD751,_xll.ohTrigger(trigger,$Y$36))</f>
        <v>#NUM!</v>
      </c>
      <c r="AG751" s="90" t="e">
        <f>_xll.qlTenorBasisForwardRate(TenorBasis6M,AD751,_xll.ohTrigger(trigger,$Y$36))</f>
        <v>#NUM!</v>
      </c>
      <c r="AH751" s="90" t="e">
        <f>_xll.qlIndexFixing(TenorBasisIndex6M,$AC751,TRUE,_xll.ohTrigger(trigger,$Y$36))</f>
        <v>#NUM!</v>
      </c>
      <c r="AI751" s="43" t="e">
        <f>_xll.qlIndexFixing($Y$6,$AC751,TRUE,trigger)</f>
        <v>#NUM!</v>
      </c>
      <c r="AJ751" s="45" t="e">
        <f t="shared" si="22"/>
        <v>#NUM!</v>
      </c>
    </row>
    <row r="752" spans="28:36" x14ac:dyDescent="0.2">
      <c r="AB752" s="122" t="s">
        <v>88</v>
      </c>
      <c r="AC752" s="40">
        <f>_xll.qlInterestRateIndexFixingDate($Y$21,AD752)</f>
        <v>44645</v>
      </c>
      <c r="AD752" s="40">
        <f>_xll.qlCalendarAdvance(calendar,$AD751,AB752,,,trigger)</f>
        <v>44649</v>
      </c>
      <c r="AE752" s="40">
        <f>_xll.qlInterestRateIndexMaturity($Y$21,AD752,)</f>
        <v>44833</v>
      </c>
      <c r="AF752" s="43" t="e">
        <f>_xll.qlTenorBasisValue(TenorBasis6M,AD752,_xll.ohTrigger(trigger,$Y$36))</f>
        <v>#NUM!</v>
      </c>
      <c r="AG752" s="90" t="e">
        <f>_xll.qlTenorBasisForwardRate(TenorBasis6M,AD752,_xll.ohTrigger(trigger,$Y$36))</f>
        <v>#NUM!</v>
      </c>
      <c r="AH752" s="90" t="e">
        <f>_xll.qlIndexFixing(TenorBasisIndex6M,$AC752,TRUE,_xll.ohTrigger(trigger,$Y$36))</f>
        <v>#NUM!</v>
      </c>
      <c r="AI752" s="43" t="e">
        <f>_xll.qlIndexFixing($Y$6,$AC752,TRUE,trigger)</f>
        <v>#NUM!</v>
      </c>
      <c r="AJ752" s="45" t="e">
        <f t="shared" si="22"/>
        <v>#NUM!</v>
      </c>
    </row>
    <row r="753" spans="28:36" x14ac:dyDescent="0.2">
      <c r="AB753" s="122" t="s">
        <v>88</v>
      </c>
      <c r="AC753" s="40">
        <f>_xll.qlInterestRateIndexFixingDate($Y$21,AD753)</f>
        <v>44652</v>
      </c>
      <c r="AD753" s="40">
        <f>_xll.qlCalendarAdvance(calendar,$AD752,AB753,,,trigger)</f>
        <v>44656</v>
      </c>
      <c r="AE753" s="40">
        <f>_xll.qlInterestRateIndexMaturity($Y$21,AD753,)</f>
        <v>44839</v>
      </c>
      <c r="AF753" s="43" t="e">
        <f>_xll.qlTenorBasisValue(TenorBasis6M,AD753,_xll.ohTrigger(trigger,$Y$36))</f>
        <v>#NUM!</v>
      </c>
      <c r="AG753" s="90" t="e">
        <f>_xll.qlTenorBasisForwardRate(TenorBasis6M,AD753,_xll.ohTrigger(trigger,$Y$36))</f>
        <v>#NUM!</v>
      </c>
      <c r="AH753" s="90" t="e">
        <f>_xll.qlIndexFixing(TenorBasisIndex6M,$AC753,TRUE,_xll.ohTrigger(trigger,$Y$36))</f>
        <v>#NUM!</v>
      </c>
      <c r="AI753" s="43" t="e">
        <f>_xll.qlIndexFixing($Y$6,$AC753,TRUE,trigger)</f>
        <v>#NUM!</v>
      </c>
      <c r="AJ753" s="45" t="e">
        <f t="shared" si="22"/>
        <v>#NUM!</v>
      </c>
    </row>
    <row r="754" spans="28:36" x14ac:dyDescent="0.2">
      <c r="AB754" s="122" t="s">
        <v>88</v>
      </c>
      <c r="AC754" s="40">
        <f>_xll.qlInterestRateIndexFixingDate($Y$21,AD754)</f>
        <v>44659</v>
      </c>
      <c r="AD754" s="40">
        <f>_xll.qlCalendarAdvance(calendar,$AD753,AB754,,,trigger)</f>
        <v>44663</v>
      </c>
      <c r="AE754" s="40">
        <f>_xll.qlInterestRateIndexMaturity($Y$21,AD754,)</f>
        <v>44846</v>
      </c>
      <c r="AF754" s="43" t="e">
        <f>_xll.qlTenorBasisValue(TenorBasis6M,AD754,_xll.ohTrigger(trigger,$Y$36))</f>
        <v>#NUM!</v>
      </c>
      <c r="AG754" s="90" t="e">
        <f>_xll.qlTenorBasisForwardRate(TenorBasis6M,AD754,_xll.ohTrigger(trigger,$Y$36))</f>
        <v>#NUM!</v>
      </c>
      <c r="AH754" s="90" t="e">
        <f>_xll.qlIndexFixing(TenorBasisIndex6M,$AC754,TRUE,_xll.ohTrigger(trigger,$Y$36))</f>
        <v>#NUM!</v>
      </c>
      <c r="AI754" s="43" t="e">
        <f>_xll.qlIndexFixing($Y$6,$AC754,TRUE,trigger)</f>
        <v>#NUM!</v>
      </c>
      <c r="AJ754" s="45" t="e">
        <f t="shared" si="22"/>
        <v>#NUM!</v>
      </c>
    </row>
    <row r="755" spans="28:36" x14ac:dyDescent="0.2">
      <c r="AB755" s="122" t="s">
        <v>88</v>
      </c>
      <c r="AC755" s="40">
        <f>_xll.qlInterestRateIndexFixingDate($Y$21,AD755)</f>
        <v>44664</v>
      </c>
      <c r="AD755" s="40">
        <f>_xll.qlCalendarAdvance(calendar,$AD754,AB755,,,trigger)</f>
        <v>44670</v>
      </c>
      <c r="AE755" s="40">
        <f>_xll.qlInterestRateIndexMaturity($Y$21,AD755,)</f>
        <v>44853</v>
      </c>
      <c r="AF755" s="43" t="e">
        <f>_xll.qlTenorBasisValue(TenorBasis6M,AD755,_xll.ohTrigger(trigger,$Y$36))</f>
        <v>#NUM!</v>
      </c>
      <c r="AG755" s="90" t="e">
        <f>_xll.qlTenorBasisForwardRate(TenorBasis6M,AD755,_xll.ohTrigger(trigger,$Y$36))</f>
        <v>#NUM!</v>
      </c>
      <c r="AH755" s="90" t="e">
        <f>_xll.qlIndexFixing(TenorBasisIndex6M,$AC755,TRUE,_xll.ohTrigger(trigger,$Y$36))</f>
        <v>#NUM!</v>
      </c>
      <c r="AI755" s="43" t="e">
        <f>_xll.qlIndexFixing($Y$6,$AC755,TRUE,trigger)</f>
        <v>#NUM!</v>
      </c>
      <c r="AJ755" s="45" t="e">
        <f t="shared" si="22"/>
        <v>#NUM!</v>
      </c>
    </row>
    <row r="756" spans="28:36" x14ac:dyDescent="0.2">
      <c r="AB756" s="122" t="s">
        <v>88</v>
      </c>
      <c r="AC756" s="40">
        <f>_xll.qlInterestRateIndexFixingDate($Y$21,AD756)</f>
        <v>44673</v>
      </c>
      <c r="AD756" s="40">
        <f>_xll.qlCalendarAdvance(calendar,$AD755,AB756,,,trigger)</f>
        <v>44677</v>
      </c>
      <c r="AE756" s="40">
        <f>_xll.qlInterestRateIndexMaturity($Y$21,AD756,)</f>
        <v>44860</v>
      </c>
      <c r="AF756" s="43" t="e">
        <f>_xll.qlTenorBasisValue(TenorBasis6M,AD756,_xll.ohTrigger(trigger,$Y$36))</f>
        <v>#NUM!</v>
      </c>
      <c r="AG756" s="90" t="e">
        <f>_xll.qlTenorBasisForwardRate(TenorBasis6M,AD756,_xll.ohTrigger(trigger,$Y$36))</f>
        <v>#NUM!</v>
      </c>
      <c r="AH756" s="90" t="e">
        <f>_xll.qlIndexFixing(TenorBasisIndex6M,$AC756,TRUE,_xll.ohTrigger(trigger,$Y$36))</f>
        <v>#NUM!</v>
      </c>
      <c r="AI756" s="43" t="e">
        <f>_xll.qlIndexFixing($Y$6,$AC756,TRUE,trigger)</f>
        <v>#NUM!</v>
      </c>
      <c r="AJ756" s="45" t="e">
        <f t="shared" si="22"/>
        <v>#NUM!</v>
      </c>
    </row>
    <row r="757" spans="28:36" x14ac:dyDescent="0.2">
      <c r="AB757" s="122" t="s">
        <v>88</v>
      </c>
      <c r="AC757" s="40">
        <f>_xll.qlInterestRateIndexFixingDate($Y$21,AD757)</f>
        <v>44680</v>
      </c>
      <c r="AD757" s="40">
        <f>_xll.qlCalendarAdvance(calendar,$AD756,AB757,,,trigger)</f>
        <v>44684</v>
      </c>
      <c r="AE757" s="40">
        <f>_xll.qlInterestRateIndexMaturity($Y$21,AD757,)</f>
        <v>44868</v>
      </c>
      <c r="AF757" s="43" t="e">
        <f>_xll.qlTenorBasisValue(TenorBasis6M,AD757,_xll.ohTrigger(trigger,$Y$36))</f>
        <v>#NUM!</v>
      </c>
      <c r="AG757" s="90" t="e">
        <f>_xll.qlTenorBasisForwardRate(TenorBasis6M,AD757,_xll.ohTrigger(trigger,$Y$36))</f>
        <v>#NUM!</v>
      </c>
      <c r="AH757" s="90" t="e">
        <f>_xll.qlIndexFixing(TenorBasisIndex6M,$AC757,TRUE,_xll.ohTrigger(trigger,$Y$36))</f>
        <v>#NUM!</v>
      </c>
      <c r="AI757" s="43" t="e">
        <f>_xll.qlIndexFixing($Y$6,$AC757,TRUE,trigger)</f>
        <v>#NUM!</v>
      </c>
      <c r="AJ757" s="45" t="e">
        <f t="shared" si="22"/>
        <v>#NUM!</v>
      </c>
    </row>
    <row r="758" spans="28:36" x14ac:dyDescent="0.2">
      <c r="AB758" s="122" t="s">
        <v>88</v>
      </c>
      <c r="AC758" s="40">
        <f>_xll.qlInterestRateIndexFixingDate($Y$21,AD758)</f>
        <v>44687</v>
      </c>
      <c r="AD758" s="40">
        <f>_xll.qlCalendarAdvance(calendar,$AD757,AB758,,,trigger)</f>
        <v>44691</v>
      </c>
      <c r="AE758" s="40">
        <f>_xll.qlInterestRateIndexMaturity($Y$21,AD758,)</f>
        <v>44875</v>
      </c>
      <c r="AF758" s="43" t="e">
        <f>_xll.qlTenorBasisValue(TenorBasis6M,AD758,_xll.ohTrigger(trigger,$Y$36))</f>
        <v>#NUM!</v>
      </c>
      <c r="AG758" s="90" t="e">
        <f>_xll.qlTenorBasisForwardRate(TenorBasis6M,AD758,_xll.ohTrigger(trigger,$Y$36))</f>
        <v>#NUM!</v>
      </c>
      <c r="AH758" s="90" t="e">
        <f>_xll.qlIndexFixing(TenorBasisIndex6M,$AC758,TRUE,_xll.ohTrigger(trigger,$Y$36))</f>
        <v>#NUM!</v>
      </c>
      <c r="AI758" s="43" t="e">
        <f>_xll.qlIndexFixing($Y$6,$AC758,TRUE,trigger)</f>
        <v>#NUM!</v>
      </c>
      <c r="AJ758" s="45" t="e">
        <f t="shared" si="22"/>
        <v>#NUM!</v>
      </c>
    </row>
    <row r="759" spans="28:36" x14ac:dyDescent="0.2">
      <c r="AB759" s="122" t="s">
        <v>88</v>
      </c>
      <c r="AC759" s="40">
        <f>_xll.qlInterestRateIndexFixingDate($Y$21,AD759)</f>
        <v>44694</v>
      </c>
      <c r="AD759" s="40">
        <f>_xll.qlCalendarAdvance(calendar,$AD758,AB759,,,trigger)</f>
        <v>44698</v>
      </c>
      <c r="AE759" s="40">
        <f>_xll.qlInterestRateIndexMaturity($Y$21,AD759,)</f>
        <v>44882</v>
      </c>
      <c r="AF759" s="43" t="e">
        <f>_xll.qlTenorBasisValue(TenorBasis6M,AD759,_xll.ohTrigger(trigger,$Y$36))</f>
        <v>#NUM!</v>
      </c>
      <c r="AG759" s="90" t="e">
        <f>_xll.qlTenorBasisForwardRate(TenorBasis6M,AD759,_xll.ohTrigger(trigger,$Y$36))</f>
        <v>#NUM!</v>
      </c>
      <c r="AH759" s="90" t="e">
        <f>_xll.qlIndexFixing(TenorBasisIndex6M,$AC759,TRUE,_xll.ohTrigger(trigger,$Y$36))</f>
        <v>#NUM!</v>
      </c>
      <c r="AI759" s="43" t="e">
        <f>_xll.qlIndexFixing($Y$6,$AC759,TRUE,trigger)</f>
        <v>#NUM!</v>
      </c>
      <c r="AJ759" s="45" t="e">
        <f t="shared" si="22"/>
        <v>#NUM!</v>
      </c>
    </row>
    <row r="760" spans="28:36" x14ac:dyDescent="0.2">
      <c r="AB760" s="122" t="s">
        <v>88</v>
      </c>
      <c r="AC760" s="40">
        <f>_xll.qlInterestRateIndexFixingDate($Y$21,AD760)</f>
        <v>44701</v>
      </c>
      <c r="AD760" s="40">
        <f>_xll.qlCalendarAdvance(calendar,$AD759,AB760,,,trigger)</f>
        <v>44705</v>
      </c>
      <c r="AE760" s="40">
        <f>_xll.qlInterestRateIndexMaturity($Y$21,AD760,)</f>
        <v>44889</v>
      </c>
      <c r="AF760" s="43" t="e">
        <f>_xll.qlTenorBasisValue(TenorBasis6M,AD760,_xll.ohTrigger(trigger,$Y$36))</f>
        <v>#NUM!</v>
      </c>
      <c r="AG760" s="90" t="e">
        <f>_xll.qlTenorBasisForwardRate(TenorBasis6M,AD760,_xll.ohTrigger(trigger,$Y$36))</f>
        <v>#NUM!</v>
      </c>
      <c r="AH760" s="90" t="e">
        <f>_xll.qlIndexFixing(TenorBasisIndex6M,$AC760,TRUE,_xll.ohTrigger(trigger,$Y$36))</f>
        <v>#NUM!</v>
      </c>
      <c r="AI760" s="43" t="e">
        <f>_xll.qlIndexFixing($Y$6,$AC760,TRUE,trigger)</f>
        <v>#NUM!</v>
      </c>
      <c r="AJ760" s="45" t="e">
        <f t="shared" si="22"/>
        <v>#NUM!</v>
      </c>
    </row>
    <row r="761" spans="28:36" x14ac:dyDescent="0.2">
      <c r="AB761" s="122" t="s">
        <v>88</v>
      </c>
      <c r="AC761" s="40">
        <f>_xll.qlInterestRateIndexFixingDate($Y$21,AD761)</f>
        <v>44708</v>
      </c>
      <c r="AD761" s="40">
        <f>_xll.qlCalendarAdvance(calendar,$AD760,AB761,,,trigger)</f>
        <v>44712</v>
      </c>
      <c r="AE761" s="40">
        <f>_xll.qlInterestRateIndexMaturity($Y$21,AD761,)</f>
        <v>44895</v>
      </c>
      <c r="AF761" s="43" t="e">
        <f>_xll.qlTenorBasisValue(TenorBasis6M,AD761,_xll.ohTrigger(trigger,$Y$36))</f>
        <v>#NUM!</v>
      </c>
      <c r="AG761" s="90" t="e">
        <f>_xll.qlTenorBasisForwardRate(TenorBasis6M,AD761,_xll.ohTrigger(trigger,$Y$36))</f>
        <v>#NUM!</v>
      </c>
      <c r="AH761" s="90" t="e">
        <f>_xll.qlIndexFixing(TenorBasisIndex6M,$AC761,TRUE,_xll.ohTrigger(trigger,$Y$36))</f>
        <v>#NUM!</v>
      </c>
      <c r="AI761" s="43" t="e">
        <f>_xll.qlIndexFixing($Y$6,$AC761,TRUE,trigger)</f>
        <v>#NUM!</v>
      </c>
      <c r="AJ761" s="45" t="e">
        <f t="shared" si="22"/>
        <v>#NUM!</v>
      </c>
    </row>
    <row r="762" spans="28:36" x14ac:dyDescent="0.2">
      <c r="AB762" s="122" t="s">
        <v>88</v>
      </c>
      <c r="AC762" s="40">
        <f>_xll.qlInterestRateIndexFixingDate($Y$21,AD762)</f>
        <v>44715</v>
      </c>
      <c r="AD762" s="40">
        <f>_xll.qlCalendarAdvance(calendar,$AD761,AB762,,,trigger)</f>
        <v>44719</v>
      </c>
      <c r="AE762" s="40">
        <f>_xll.qlInterestRateIndexMaturity($Y$21,AD762,)</f>
        <v>44902</v>
      </c>
      <c r="AF762" s="43" t="e">
        <f>_xll.qlTenorBasisValue(TenorBasis6M,AD762,_xll.ohTrigger(trigger,$Y$36))</f>
        <v>#NUM!</v>
      </c>
      <c r="AG762" s="90" t="e">
        <f>_xll.qlTenorBasisForwardRate(TenorBasis6M,AD762,_xll.ohTrigger(trigger,$Y$36))</f>
        <v>#NUM!</v>
      </c>
      <c r="AH762" s="90" t="e">
        <f>_xll.qlIndexFixing(TenorBasisIndex6M,$AC762,TRUE,_xll.ohTrigger(trigger,$Y$36))</f>
        <v>#NUM!</v>
      </c>
      <c r="AI762" s="43" t="e">
        <f>_xll.qlIndexFixing($Y$6,$AC762,TRUE,trigger)</f>
        <v>#NUM!</v>
      </c>
      <c r="AJ762" s="45" t="e">
        <f t="shared" si="22"/>
        <v>#NUM!</v>
      </c>
    </row>
    <row r="763" spans="28:36" x14ac:dyDescent="0.2">
      <c r="AB763" s="122" t="s">
        <v>88</v>
      </c>
      <c r="AC763" s="40">
        <f>_xll.qlInterestRateIndexFixingDate($Y$21,AD763)</f>
        <v>44722</v>
      </c>
      <c r="AD763" s="40">
        <f>_xll.qlCalendarAdvance(calendar,$AD762,AB763,,,trigger)</f>
        <v>44726</v>
      </c>
      <c r="AE763" s="40">
        <f>_xll.qlInterestRateIndexMaturity($Y$21,AD763,)</f>
        <v>44909</v>
      </c>
      <c r="AF763" s="43" t="e">
        <f>_xll.qlTenorBasisValue(TenorBasis6M,AD763,_xll.ohTrigger(trigger,$Y$36))</f>
        <v>#NUM!</v>
      </c>
      <c r="AG763" s="90" t="e">
        <f>_xll.qlTenorBasisForwardRate(TenorBasis6M,AD763,_xll.ohTrigger(trigger,$Y$36))</f>
        <v>#NUM!</v>
      </c>
      <c r="AH763" s="90" t="e">
        <f>_xll.qlIndexFixing(TenorBasisIndex6M,$AC763,TRUE,_xll.ohTrigger(trigger,$Y$36))</f>
        <v>#NUM!</v>
      </c>
      <c r="AI763" s="43" t="e">
        <f>_xll.qlIndexFixing($Y$6,$AC763,TRUE,trigger)</f>
        <v>#NUM!</v>
      </c>
      <c r="AJ763" s="45" t="e">
        <f t="shared" si="22"/>
        <v>#NUM!</v>
      </c>
    </row>
    <row r="764" spans="28:36" x14ac:dyDescent="0.2">
      <c r="AB764" s="122" t="s">
        <v>88</v>
      </c>
      <c r="AC764" s="40">
        <f>_xll.qlInterestRateIndexFixingDate($Y$21,AD764)</f>
        <v>44729</v>
      </c>
      <c r="AD764" s="40">
        <f>_xll.qlCalendarAdvance(calendar,$AD763,AB764,,,trigger)</f>
        <v>44733</v>
      </c>
      <c r="AE764" s="40">
        <f>_xll.qlInterestRateIndexMaturity($Y$21,AD764,)</f>
        <v>44916</v>
      </c>
      <c r="AF764" s="43" t="e">
        <f>_xll.qlTenorBasisValue(TenorBasis6M,AD764,_xll.ohTrigger(trigger,$Y$36))</f>
        <v>#NUM!</v>
      </c>
      <c r="AG764" s="90" t="e">
        <f>_xll.qlTenorBasisForwardRate(TenorBasis6M,AD764,_xll.ohTrigger(trigger,$Y$36))</f>
        <v>#NUM!</v>
      </c>
      <c r="AH764" s="90" t="e">
        <f>_xll.qlIndexFixing(TenorBasisIndex6M,$AC764,TRUE,_xll.ohTrigger(trigger,$Y$36))</f>
        <v>#NUM!</v>
      </c>
      <c r="AI764" s="43" t="e">
        <f>_xll.qlIndexFixing($Y$6,$AC764,TRUE,trigger)</f>
        <v>#NUM!</v>
      </c>
      <c r="AJ764" s="45" t="e">
        <f t="shared" si="22"/>
        <v>#NUM!</v>
      </c>
    </row>
    <row r="765" spans="28:36" x14ac:dyDescent="0.2">
      <c r="AB765" s="122" t="s">
        <v>88</v>
      </c>
      <c r="AC765" s="40">
        <f>_xll.qlInterestRateIndexFixingDate($Y$21,AD765)</f>
        <v>44736</v>
      </c>
      <c r="AD765" s="40">
        <f>_xll.qlCalendarAdvance(calendar,$AD764,AB765,,,trigger)</f>
        <v>44740</v>
      </c>
      <c r="AE765" s="40">
        <f>_xll.qlInterestRateIndexMaturity($Y$21,AD765,)</f>
        <v>44923</v>
      </c>
      <c r="AF765" s="43" t="e">
        <f>_xll.qlTenorBasisValue(TenorBasis6M,AD765,_xll.ohTrigger(trigger,$Y$36))</f>
        <v>#NUM!</v>
      </c>
      <c r="AG765" s="90" t="e">
        <f>_xll.qlTenorBasisForwardRate(TenorBasis6M,AD765,_xll.ohTrigger(trigger,$Y$36))</f>
        <v>#NUM!</v>
      </c>
      <c r="AH765" s="90" t="e">
        <f>_xll.qlIndexFixing(TenorBasisIndex6M,$AC765,TRUE,_xll.ohTrigger(trigger,$Y$36))</f>
        <v>#NUM!</v>
      </c>
      <c r="AI765" s="43" t="e">
        <f>_xll.qlIndexFixing($Y$6,$AC765,TRUE,trigger)</f>
        <v>#NUM!</v>
      </c>
      <c r="AJ765" s="45" t="e">
        <f t="shared" si="22"/>
        <v>#NUM!</v>
      </c>
    </row>
    <row r="766" spans="28:36" x14ac:dyDescent="0.2">
      <c r="AB766" s="122" t="s">
        <v>88</v>
      </c>
      <c r="AC766" s="40">
        <f>_xll.qlInterestRateIndexFixingDate($Y$21,AD766)</f>
        <v>44743</v>
      </c>
      <c r="AD766" s="40">
        <f>_xll.qlCalendarAdvance(calendar,$AD765,AB766,,,trigger)</f>
        <v>44747</v>
      </c>
      <c r="AE766" s="40">
        <f>_xll.qlInterestRateIndexMaturity($Y$21,AD766,)</f>
        <v>44931</v>
      </c>
      <c r="AF766" s="43" t="e">
        <f>_xll.qlTenorBasisValue(TenorBasis6M,AD766,_xll.ohTrigger(trigger,$Y$36))</f>
        <v>#NUM!</v>
      </c>
      <c r="AG766" s="90" t="e">
        <f>_xll.qlTenorBasisForwardRate(TenorBasis6M,AD766,_xll.ohTrigger(trigger,$Y$36))</f>
        <v>#NUM!</v>
      </c>
      <c r="AH766" s="90" t="e">
        <f>_xll.qlIndexFixing(TenorBasisIndex6M,$AC766,TRUE,_xll.ohTrigger(trigger,$Y$36))</f>
        <v>#NUM!</v>
      </c>
      <c r="AI766" s="43" t="e">
        <f>_xll.qlIndexFixing($Y$6,$AC766,TRUE,trigger)</f>
        <v>#NUM!</v>
      </c>
      <c r="AJ766" s="45" t="e">
        <f t="shared" si="22"/>
        <v>#NUM!</v>
      </c>
    </row>
    <row r="767" spans="28:36" x14ac:dyDescent="0.2">
      <c r="AB767" s="122" t="s">
        <v>88</v>
      </c>
      <c r="AC767" s="40">
        <f>_xll.qlInterestRateIndexFixingDate($Y$21,AD767)</f>
        <v>44750</v>
      </c>
      <c r="AD767" s="40">
        <f>_xll.qlCalendarAdvance(calendar,$AD766,AB767,,,trigger)</f>
        <v>44754</v>
      </c>
      <c r="AE767" s="40">
        <f>_xll.qlInterestRateIndexMaturity($Y$21,AD767,)</f>
        <v>44938</v>
      </c>
      <c r="AF767" s="43" t="e">
        <f>_xll.qlTenorBasisValue(TenorBasis6M,AD767,_xll.ohTrigger(trigger,$Y$36))</f>
        <v>#NUM!</v>
      </c>
      <c r="AG767" s="90" t="e">
        <f>_xll.qlTenorBasisForwardRate(TenorBasis6M,AD767,_xll.ohTrigger(trigger,$Y$36))</f>
        <v>#NUM!</v>
      </c>
      <c r="AH767" s="90" t="e">
        <f>_xll.qlIndexFixing(TenorBasisIndex6M,$AC767,TRUE,_xll.ohTrigger(trigger,$Y$36))</f>
        <v>#NUM!</v>
      </c>
      <c r="AI767" s="43" t="e">
        <f>_xll.qlIndexFixing($Y$6,$AC767,TRUE,trigger)</f>
        <v>#NUM!</v>
      </c>
      <c r="AJ767" s="45" t="e">
        <f t="shared" si="22"/>
        <v>#NUM!</v>
      </c>
    </row>
    <row r="768" spans="28:36" x14ac:dyDescent="0.2">
      <c r="AB768" s="122" t="s">
        <v>88</v>
      </c>
      <c r="AC768" s="40">
        <f>_xll.qlInterestRateIndexFixingDate($Y$21,AD768)</f>
        <v>44757</v>
      </c>
      <c r="AD768" s="40">
        <f>_xll.qlCalendarAdvance(calendar,$AD767,AB768,,,trigger)</f>
        <v>44761</v>
      </c>
      <c r="AE768" s="40">
        <f>_xll.qlInterestRateIndexMaturity($Y$21,AD768,)</f>
        <v>44945</v>
      </c>
      <c r="AF768" s="43" t="e">
        <f>_xll.qlTenorBasisValue(TenorBasis6M,AD768,_xll.ohTrigger(trigger,$Y$36))</f>
        <v>#NUM!</v>
      </c>
      <c r="AG768" s="90" t="e">
        <f>_xll.qlTenorBasisForwardRate(TenorBasis6M,AD768,_xll.ohTrigger(trigger,$Y$36))</f>
        <v>#NUM!</v>
      </c>
      <c r="AH768" s="90" t="e">
        <f>_xll.qlIndexFixing(TenorBasisIndex6M,$AC768,TRUE,_xll.ohTrigger(trigger,$Y$36))</f>
        <v>#NUM!</v>
      </c>
      <c r="AI768" s="43" t="e">
        <f>_xll.qlIndexFixing($Y$6,$AC768,TRUE,trigger)</f>
        <v>#NUM!</v>
      </c>
      <c r="AJ768" s="45" t="e">
        <f t="shared" si="22"/>
        <v>#NUM!</v>
      </c>
    </row>
    <row r="769" spans="28:36" x14ac:dyDescent="0.2">
      <c r="AB769" s="122" t="s">
        <v>88</v>
      </c>
      <c r="AC769" s="40">
        <f>_xll.qlInterestRateIndexFixingDate($Y$21,AD769)</f>
        <v>44764</v>
      </c>
      <c r="AD769" s="40">
        <f>_xll.qlCalendarAdvance(calendar,$AD768,AB769,,,trigger)</f>
        <v>44768</v>
      </c>
      <c r="AE769" s="40">
        <f>_xll.qlInterestRateIndexMaturity($Y$21,AD769,)</f>
        <v>44952</v>
      </c>
      <c r="AF769" s="43" t="e">
        <f>_xll.qlTenorBasisValue(TenorBasis6M,AD769,_xll.ohTrigger(trigger,$Y$36))</f>
        <v>#NUM!</v>
      </c>
      <c r="AG769" s="90" t="e">
        <f>_xll.qlTenorBasisForwardRate(TenorBasis6M,AD769,_xll.ohTrigger(trigger,$Y$36))</f>
        <v>#NUM!</v>
      </c>
      <c r="AH769" s="90" t="e">
        <f>_xll.qlIndexFixing(TenorBasisIndex6M,$AC769,TRUE,_xll.ohTrigger(trigger,$Y$36))</f>
        <v>#NUM!</v>
      </c>
      <c r="AI769" s="43" t="e">
        <f>_xll.qlIndexFixing($Y$6,$AC769,TRUE,trigger)</f>
        <v>#NUM!</v>
      </c>
      <c r="AJ769" s="45" t="e">
        <f t="shared" si="22"/>
        <v>#NUM!</v>
      </c>
    </row>
    <row r="770" spans="28:36" x14ac:dyDescent="0.2">
      <c r="AB770" s="122" t="s">
        <v>88</v>
      </c>
      <c r="AC770" s="40">
        <f>_xll.qlInterestRateIndexFixingDate($Y$21,AD770)</f>
        <v>44771</v>
      </c>
      <c r="AD770" s="40">
        <f>_xll.qlCalendarAdvance(calendar,$AD769,AB770,,,trigger)</f>
        <v>44775</v>
      </c>
      <c r="AE770" s="40">
        <f>_xll.qlInterestRateIndexMaturity($Y$21,AD770,)</f>
        <v>44959</v>
      </c>
      <c r="AF770" s="43" t="e">
        <f>_xll.qlTenorBasisValue(TenorBasis6M,AD770,_xll.ohTrigger(trigger,$Y$36))</f>
        <v>#NUM!</v>
      </c>
      <c r="AG770" s="90" t="e">
        <f>_xll.qlTenorBasisForwardRate(TenorBasis6M,AD770,_xll.ohTrigger(trigger,$Y$36))</f>
        <v>#NUM!</v>
      </c>
      <c r="AH770" s="90" t="e">
        <f>_xll.qlIndexFixing(TenorBasisIndex6M,$AC770,TRUE,_xll.ohTrigger(trigger,$Y$36))</f>
        <v>#NUM!</v>
      </c>
      <c r="AI770" s="43" t="e">
        <f>_xll.qlIndexFixing($Y$6,$AC770,TRUE,trigger)</f>
        <v>#NUM!</v>
      </c>
      <c r="AJ770" s="45" t="e">
        <f t="shared" si="22"/>
        <v>#NUM!</v>
      </c>
    </row>
    <row r="771" spans="28:36" x14ac:dyDescent="0.2">
      <c r="AB771" s="122" t="s">
        <v>88</v>
      </c>
      <c r="AC771" s="40">
        <f>_xll.qlInterestRateIndexFixingDate($Y$21,AD771)</f>
        <v>44778</v>
      </c>
      <c r="AD771" s="40">
        <f>_xll.qlCalendarAdvance(calendar,$AD770,AB771,,,trigger)</f>
        <v>44782</v>
      </c>
      <c r="AE771" s="40">
        <f>_xll.qlInterestRateIndexMaturity($Y$21,AD771,)</f>
        <v>44966</v>
      </c>
      <c r="AF771" s="43" t="e">
        <f>_xll.qlTenorBasisValue(TenorBasis6M,AD771,_xll.ohTrigger(trigger,$Y$36))</f>
        <v>#NUM!</v>
      </c>
      <c r="AG771" s="90" t="e">
        <f>_xll.qlTenorBasisForwardRate(TenorBasis6M,AD771,_xll.ohTrigger(trigger,$Y$36))</f>
        <v>#NUM!</v>
      </c>
      <c r="AH771" s="90" t="e">
        <f>_xll.qlIndexFixing(TenorBasisIndex6M,$AC771,TRUE,_xll.ohTrigger(trigger,$Y$36))</f>
        <v>#NUM!</v>
      </c>
      <c r="AI771" s="43" t="e">
        <f>_xll.qlIndexFixing($Y$6,$AC771,TRUE,trigger)</f>
        <v>#NUM!</v>
      </c>
      <c r="AJ771" s="45" t="e">
        <f t="shared" si="22"/>
        <v>#NUM!</v>
      </c>
    </row>
    <row r="772" spans="28:36" x14ac:dyDescent="0.2">
      <c r="AB772" s="122" t="s">
        <v>88</v>
      </c>
      <c r="AC772" s="40">
        <f>_xll.qlInterestRateIndexFixingDate($Y$21,AD772)</f>
        <v>44785</v>
      </c>
      <c r="AD772" s="40">
        <f>_xll.qlCalendarAdvance(calendar,$AD771,AB772,,,trigger)</f>
        <v>44789</v>
      </c>
      <c r="AE772" s="40">
        <f>_xll.qlInterestRateIndexMaturity($Y$21,AD772,)</f>
        <v>44973</v>
      </c>
      <c r="AF772" s="43" t="e">
        <f>_xll.qlTenorBasisValue(TenorBasis6M,AD772,_xll.ohTrigger(trigger,$Y$36))</f>
        <v>#NUM!</v>
      </c>
      <c r="AG772" s="90" t="e">
        <f>_xll.qlTenorBasisForwardRate(TenorBasis6M,AD772,_xll.ohTrigger(trigger,$Y$36))</f>
        <v>#NUM!</v>
      </c>
      <c r="AH772" s="90" t="e">
        <f>_xll.qlIndexFixing(TenorBasisIndex6M,$AC772,TRUE,_xll.ohTrigger(trigger,$Y$36))</f>
        <v>#NUM!</v>
      </c>
      <c r="AI772" s="43" t="e">
        <f>_xll.qlIndexFixing($Y$6,$AC772,TRUE,trigger)</f>
        <v>#NUM!</v>
      </c>
      <c r="AJ772" s="45" t="e">
        <f t="shared" si="22"/>
        <v>#NUM!</v>
      </c>
    </row>
    <row r="773" spans="28:36" x14ac:dyDescent="0.2">
      <c r="AB773" s="122" t="s">
        <v>88</v>
      </c>
      <c r="AC773" s="40">
        <f>_xll.qlInterestRateIndexFixingDate($Y$21,AD773)</f>
        <v>44792</v>
      </c>
      <c r="AD773" s="40">
        <f>_xll.qlCalendarAdvance(calendar,$AD772,AB773,,,trigger)</f>
        <v>44796</v>
      </c>
      <c r="AE773" s="40">
        <f>_xll.qlInterestRateIndexMaturity($Y$21,AD773,)</f>
        <v>44980</v>
      </c>
      <c r="AF773" s="43" t="e">
        <f>_xll.qlTenorBasisValue(TenorBasis6M,AD773,_xll.ohTrigger(trigger,$Y$36))</f>
        <v>#NUM!</v>
      </c>
      <c r="AG773" s="90" t="e">
        <f>_xll.qlTenorBasisForwardRate(TenorBasis6M,AD773,_xll.ohTrigger(trigger,$Y$36))</f>
        <v>#NUM!</v>
      </c>
      <c r="AH773" s="90" t="e">
        <f>_xll.qlIndexFixing(TenorBasisIndex6M,$AC773,TRUE,_xll.ohTrigger(trigger,$Y$36))</f>
        <v>#NUM!</v>
      </c>
      <c r="AI773" s="43" t="e">
        <f>_xll.qlIndexFixing($Y$6,$AC773,TRUE,trigger)</f>
        <v>#NUM!</v>
      </c>
      <c r="AJ773" s="45" t="e">
        <f t="shared" si="22"/>
        <v>#NUM!</v>
      </c>
    </row>
    <row r="774" spans="28:36" x14ac:dyDescent="0.2">
      <c r="AB774" s="122" t="s">
        <v>88</v>
      </c>
      <c r="AC774" s="40">
        <f>_xll.qlInterestRateIndexFixingDate($Y$21,AD774)</f>
        <v>44799</v>
      </c>
      <c r="AD774" s="40">
        <f>_xll.qlCalendarAdvance(calendar,$AD773,AB774,,,trigger)</f>
        <v>44803</v>
      </c>
      <c r="AE774" s="40">
        <f>_xll.qlInterestRateIndexMaturity($Y$21,AD774,)</f>
        <v>44985</v>
      </c>
      <c r="AF774" s="43" t="e">
        <f>_xll.qlTenorBasisValue(TenorBasis6M,AD774,_xll.ohTrigger(trigger,$Y$36))</f>
        <v>#NUM!</v>
      </c>
      <c r="AG774" s="90" t="e">
        <f>_xll.qlTenorBasisForwardRate(TenorBasis6M,AD774,_xll.ohTrigger(trigger,$Y$36))</f>
        <v>#NUM!</v>
      </c>
      <c r="AH774" s="90" t="e">
        <f>_xll.qlIndexFixing(TenorBasisIndex6M,$AC774,TRUE,_xll.ohTrigger(trigger,$Y$36))</f>
        <v>#NUM!</v>
      </c>
      <c r="AI774" s="43" t="e">
        <f>_xll.qlIndexFixing($Y$6,$AC774,TRUE,trigger)</f>
        <v>#NUM!</v>
      </c>
      <c r="AJ774" s="45" t="e">
        <f t="shared" si="22"/>
        <v>#NUM!</v>
      </c>
    </row>
    <row r="775" spans="28:36" x14ac:dyDescent="0.2">
      <c r="AB775" s="122" t="s">
        <v>88</v>
      </c>
      <c r="AC775" s="40">
        <f>_xll.qlInterestRateIndexFixingDate($Y$21,AD775)</f>
        <v>44806</v>
      </c>
      <c r="AD775" s="40">
        <f>_xll.qlCalendarAdvance(calendar,$AD774,AB775,,,trigger)</f>
        <v>44810</v>
      </c>
      <c r="AE775" s="40">
        <f>_xll.qlInterestRateIndexMaturity($Y$21,AD775,)</f>
        <v>44991</v>
      </c>
      <c r="AF775" s="43" t="e">
        <f>_xll.qlTenorBasisValue(TenorBasis6M,AD775,_xll.ohTrigger(trigger,$Y$36))</f>
        <v>#NUM!</v>
      </c>
      <c r="AG775" s="90" t="e">
        <f>_xll.qlTenorBasisForwardRate(TenorBasis6M,AD775,_xll.ohTrigger(trigger,$Y$36))</f>
        <v>#NUM!</v>
      </c>
      <c r="AH775" s="90" t="e">
        <f>_xll.qlIndexFixing(TenorBasisIndex6M,$AC775,TRUE,_xll.ohTrigger(trigger,$Y$36))</f>
        <v>#NUM!</v>
      </c>
      <c r="AI775" s="43" t="e">
        <f>_xll.qlIndexFixing($Y$6,$AC775,TRUE,trigger)</f>
        <v>#NUM!</v>
      </c>
      <c r="AJ775" s="45" t="e">
        <f t="shared" si="22"/>
        <v>#NUM!</v>
      </c>
    </row>
    <row r="776" spans="28:36" x14ac:dyDescent="0.2">
      <c r="AB776" s="122" t="s">
        <v>88</v>
      </c>
      <c r="AC776" s="40">
        <f>_xll.qlInterestRateIndexFixingDate($Y$21,AD776)</f>
        <v>44813</v>
      </c>
      <c r="AD776" s="40">
        <f>_xll.qlCalendarAdvance(calendar,$AD775,AB776,,,trigger)</f>
        <v>44817</v>
      </c>
      <c r="AE776" s="40">
        <f>_xll.qlInterestRateIndexMaturity($Y$21,AD776,)</f>
        <v>44998</v>
      </c>
      <c r="AF776" s="43" t="e">
        <f>_xll.qlTenorBasisValue(TenorBasis6M,AD776,_xll.ohTrigger(trigger,$Y$36))</f>
        <v>#NUM!</v>
      </c>
      <c r="AG776" s="90" t="e">
        <f>_xll.qlTenorBasisForwardRate(TenorBasis6M,AD776,_xll.ohTrigger(trigger,$Y$36))</f>
        <v>#NUM!</v>
      </c>
      <c r="AH776" s="90" t="e">
        <f>_xll.qlIndexFixing(TenorBasisIndex6M,$AC776,TRUE,_xll.ohTrigger(trigger,$Y$36))</f>
        <v>#NUM!</v>
      </c>
      <c r="AI776" s="43" t="e">
        <f>_xll.qlIndexFixing($Y$6,$AC776,TRUE,trigger)</f>
        <v>#NUM!</v>
      </c>
      <c r="AJ776" s="45" t="e">
        <f t="shared" si="22"/>
        <v>#NUM!</v>
      </c>
    </row>
    <row r="777" spans="28:36" x14ac:dyDescent="0.2">
      <c r="AB777" s="122" t="s">
        <v>88</v>
      </c>
      <c r="AC777" s="40">
        <f>_xll.qlInterestRateIndexFixingDate($Y$21,AD777)</f>
        <v>44820</v>
      </c>
      <c r="AD777" s="40">
        <f>_xll.qlCalendarAdvance(calendar,$AD776,AB777,,,trigger)</f>
        <v>44824</v>
      </c>
      <c r="AE777" s="40">
        <f>_xll.qlInterestRateIndexMaturity($Y$21,AD777,)</f>
        <v>45005</v>
      </c>
      <c r="AF777" s="43" t="e">
        <f>_xll.qlTenorBasisValue(TenorBasis6M,AD777,_xll.ohTrigger(trigger,$Y$36))</f>
        <v>#NUM!</v>
      </c>
      <c r="AG777" s="90" t="e">
        <f>_xll.qlTenorBasisForwardRate(TenorBasis6M,AD777,_xll.ohTrigger(trigger,$Y$36))</f>
        <v>#NUM!</v>
      </c>
      <c r="AH777" s="90" t="e">
        <f>_xll.qlIndexFixing(TenorBasisIndex6M,$AC777,TRUE,_xll.ohTrigger(trigger,$Y$36))</f>
        <v>#NUM!</v>
      </c>
      <c r="AI777" s="43" t="e">
        <f>_xll.qlIndexFixing($Y$6,$AC777,TRUE,trigger)</f>
        <v>#NUM!</v>
      </c>
      <c r="AJ777" s="45" t="e">
        <f t="shared" si="22"/>
        <v>#NUM!</v>
      </c>
    </row>
    <row r="778" spans="28:36" x14ac:dyDescent="0.2">
      <c r="AB778" s="122" t="s">
        <v>88</v>
      </c>
      <c r="AC778" s="40">
        <f>_xll.qlInterestRateIndexFixingDate($Y$21,AD778)</f>
        <v>44827</v>
      </c>
      <c r="AD778" s="40">
        <f>_xll.qlCalendarAdvance(calendar,$AD777,AB778,,,trigger)</f>
        <v>44831</v>
      </c>
      <c r="AE778" s="40">
        <f>_xll.qlInterestRateIndexMaturity($Y$21,AD778,)</f>
        <v>45012</v>
      </c>
      <c r="AF778" s="43" t="e">
        <f>_xll.qlTenorBasisValue(TenorBasis6M,AD778,_xll.ohTrigger(trigger,$Y$36))</f>
        <v>#NUM!</v>
      </c>
      <c r="AG778" s="90" t="e">
        <f>_xll.qlTenorBasisForwardRate(TenorBasis6M,AD778,_xll.ohTrigger(trigger,$Y$36))</f>
        <v>#NUM!</v>
      </c>
      <c r="AH778" s="90" t="e">
        <f>_xll.qlIndexFixing(TenorBasisIndex6M,$AC778,TRUE,_xll.ohTrigger(trigger,$Y$36))</f>
        <v>#NUM!</v>
      </c>
      <c r="AI778" s="43" t="e">
        <f>_xll.qlIndexFixing($Y$6,$AC778,TRUE,trigger)</f>
        <v>#NUM!</v>
      </c>
      <c r="AJ778" s="45" t="e">
        <f t="shared" si="22"/>
        <v>#NUM!</v>
      </c>
    </row>
    <row r="779" spans="28:36" x14ac:dyDescent="0.2">
      <c r="AB779" s="122" t="s">
        <v>88</v>
      </c>
      <c r="AC779" s="40">
        <f>_xll.qlInterestRateIndexFixingDate($Y$21,AD779)</f>
        <v>44834</v>
      </c>
      <c r="AD779" s="40">
        <f>_xll.qlCalendarAdvance(calendar,$AD778,AB779,,,trigger)</f>
        <v>44838</v>
      </c>
      <c r="AE779" s="40">
        <f>_xll.qlInterestRateIndexMaturity($Y$21,AD779,)</f>
        <v>45020</v>
      </c>
      <c r="AF779" s="43" t="e">
        <f>_xll.qlTenorBasisValue(TenorBasis6M,AD779,_xll.ohTrigger(trigger,$Y$36))</f>
        <v>#NUM!</v>
      </c>
      <c r="AG779" s="90" t="e">
        <f>_xll.qlTenorBasisForwardRate(TenorBasis6M,AD779,_xll.ohTrigger(trigger,$Y$36))</f>
        <v>#NUM!</v>
      </c>
      <c r="AH779" s="90" t="e">
        <f>_xll.qlIndexFixing(TenorBasisIndex6M,$AC779,TRUE,_xll.ohTrigger(trigger,$Y$36))</f>
        <v>#NUM!</v>
      </c>
      <c r="AI779" s="43" t="e">
        <f>_xll.qlIndexFixing($Y$6,$AC779,TRUE,trigger)</f>
        <v>#NUM!</v>
      </c>
      <c r="AJ779" s="45" t="e">
        <f t="shared" si="22"/>
        <v>#NUM!</v>
      </c>
    </row>
    <row r="780" spans="28:36" x14ac:dyDescent="0.2">
      <c r="AB780" s="122" t="s">
        <v>88</v>
      </c>
      <c r="AC780" s="40">
        <f>_xll.qlInterestRateIndexFixingDate($Y$21,AD780)</f>
        <v>44841</v>
      </c>
      <c r="AD780" s="40">
        <f>_xll.qlCalendarAdvance(calendar,$AD779,AB780,,,trigger)</f>
        <v>44845</v>
      </c>
      <c r="AE780" s="40">
        <f>_xll.qlInterestRateIndexMaturity($Y$21,AD780,)</f>
        <v>45027</v>
      </c>
      <c r="AF780" s="43" t="e">
        <f>_xll.qlTenorBasisValue(TenorBasis6M,AD780,_xll.ohTrigger(trigger,$Y$36))</f>
        <v>#NUM!</v>
      </c>
      <c r="AG780" s="90" t="e">
        <f>_xll.qlTenorBasisForwardRate(TenorBasis6M,AD780,_xll.ohTrigger(trigger,$Y$36))</f>
        <v>#NUM!</v>
      </c>
      <c r="AH780" s="90" t="e">
        <f>_xll.qlIndexFixing(TenorBasisIndex6M,$AC780,TRUE,_xll.ohTrigger(trigger,$Y$36))</f>
        <v>#NUM!</v>
      </c>
      <c r="AI780" s="43" t="e">
        <f>_xll.qlIndexFixing($Y$6,$AC780,TRUE,trigger)</f>
        <v>#NUM!</v>
      </c>
      <c r="AJ780" s="45" t="e">
        <f t="shared" si="22"/>
        <v>#NUM!</v>
      </c>
    </row>
    <row r="781" spans="28:36" x14ac:dyDescent="0.2">
      <c r="AB781" s="122" t="s">
        <v>88</v>
      </c>
      <c r="AC781" s="40">
        <f>_xll.qlInterestRateIndexFixingDate($Y$21,AD781)</f>
        <v>44848</v>
      </c>
      <c r="AD781" s="40">
        <f>_xll.qlCalendarAdvance(calendar,$AD780,AB781,,,trigger)</f>
        <v>44852</v>
      </c>
      <c r="AE781" s="40">
        <f>_xll.qlInterestRateIndexMaturity($Y$21,AD781,)</f>
        <v>45034</v>
      </c>
      <c r="AF781" s="43" t="e">
        <f>_xll.qlTenorBasisValue(TenorBasis6M,AD781,_xll.ohTrigger(trigger,$Y$36))</f>
        <v>#NUM!</v>
      </c>
      <c r="AG781" s="90" t="e">
        <f>_xll.qlTenorBasisForwardRate(TenorBasis6M,AD781,_xll.ohTrigger(trigger,$Y$36))</f>
        <v>#NUM!</v>
      </c>
      <c r="AH781" s="90" t="e">
        <f>_xll.qlIndexFixing(TenorBasisIndex6M,$AC781,TRUE,_xll.ohTrigger(trigger,$Y$36))</f>
        <v>#NUM!</v>
      </c>
      <c r="AI781" s="43" t="e">
        <f>_xll.qlIndexFixing($Y$6,$AC781,TRUE,trigger)</f>
        <v>#NUM!</v>
      </c>
      <c r="AJ781" s="45" t="e">
        <f t="shared" si="22"/>
        <v>#NUM!</v>
      </c>
    </row>
    <row r="782" spans="28:36" x14ac:dyDescent="0.2">
      <c r="AB782" s="122" t="s">
        <v>88</v>
      </c>
      <c r="AC782" s="40">
        <f>_xll.qlInterestRateIndexFixingDate($Y$21,AD782)</f>
        <v>44855</v>
      </c>
      <c r="AD782" s="40">
        <f>_xll.qlCalendarAdvance(calendar,$AD781,AB782,,,trigger)</f>
        <v>44859</v>
      </c>
      <c r="AE782" s="40">
        <f>_xll.qlInterestRateIndexMaturity($Y$21,AD782,)</f>
        <v>45041</v>
      </c>
      <c r="AF782" s="43" t="e">
        <f>_xll.qlTenorBasisValue(TenorBasis6M,AD782,_xll.ohTrigger(trigger,$Y$36))</f>
        <v>#NUM!</v>
      </c>
      <c r="AG782" s="90" t="e">
        <f>_xll.qlTenorBasisForwardRate(TenorBasis6M,AD782,_xll.ohTrigger(trigger,$Y$36))</f>
        <v>#NUM!</v>
      </c>
      <c r="AH782" s="90" t="e">
        <f>_xll.qlIndexFixing(TenorBasisIndex6M,$AC782,TRUE,_xll.ohTrigger(trigger,$Y$36))</f>
        <v>#NUM!</v>
      </c>
      <c r="AI782" s="43" t="e">
        <f>_xll.qlIndexFixing($Y$6,$AC782,TRUE,trigger)</f>
        <v>#NUM!</v>
      </c>
      <c r="AJ782" s="45" t="e">
        <f t="shared" si="22"/>
        <v>#NUM!</v>
      </c>
    </row>
    <row r="783" spans="28:36" x14ac:dyDescent="0.2">
      <c r="AB783" s="122" t="s">
        <v>88</v>
      </c>
      <c r="AC783" s="40">
        <f>_xll.qlInterestRateIndexFixingDate($Y$21,AD783)</f>
        <v>44862</v>
      </c>
      <c r="AD783" s="40">
        <f>_xll.qlCalendarAdvance(calendar,$AD782,AB783,,,trigger)</f>
        <v>44866</v>
      </c>
      <c r="AE783" s="40">
        <f>_xll.qlInterestRateIndexMaturity($Y$21,AD783,)</f>
        <v>45048</v>
      </c>
      <c r="AF783" s="43" t="e">
        <f>_xll.qlTenorBasisValue(TenorBasis6M,AD783,_xll.ohTrigger(trigger,$Y$36))</f>
        <v>#NUM!</v>
      </c>
      <c r="AG783" s="90" t="e">
        <f>_xll.qlTenorBasisForwardRate(TenorBasis6M,AD783,_xll.ohTrigger(trigger,$Y$36))</f>
        <v>#NUM!</v>
      </c>
      <c r="AH783" s="90" t="e">
        <f>_xll.qlIndexFixing(TenorBasisIndex6M,$AC783,TRUE,_xll.ohTrigger(trigger,$Y$36))</f>
        <v>#NUM!</v>
      </c>
      <c r="AI783" s="43" t="e">
        <f>_xll.qlIndexFixing($Y$6,$AC783,TRUE,trigger)</f>
        <v>#NUM!</v>
      </c>
      <c r="AJ783" s="45" t="e">
        <f t="shared" si="22"/>
        <v>#NUM!</v>
      </c>
    </row>
    <row r="784" spans="28:36" x14ac:dyDescent="0.2">
      <c r="AB784" s="122" t="s">
        <v>88</v>
      </c>
      <c r="AC784" s="40">
        <f>_xll.qlInterestRateIndexFixingDate($Y$21,AD784)</f>
        <v>44869</v>
      </c>
      <c r="AD784" s="40">
        <f>_xll.qlCalendarAdvance(calendar,$AD783,AB784,,,trigger)</f>
        <v>44873</v>
      </c>
      <c r="AE784" s="40">
        <f>_xll.qlInterestRateIndexMaturity($Y$21,AD784,)</f>
        <v>45054</v>
      </c>
      <c r="AF784" s="43" t="e">
        <f>_xll.qlTenorBasisValue(TenorBasis6M,AD784,_xll.ohTrigger(trigger,$Y$36))</f>
        <v>#NUM!</v>
      </c>
      <c r="AG784" s="90" t="e">
        <f>_xll.qlTenorBasisForwardRate(TenorBasis6M,AD784,_xll.ohTrigger(trigger,$Y$36))</f>
        <v>#NUM!</v>
      </c>
      <c r="AH784" s="90" t="e">
        <f>_xll.qlIndexFixing(TenorBasisIndex6M,$AC784,TRUE,_xll.ohTrigger(trigger,$Y$36))</f>
        <v>#NUM!</v>
      </c>
      <c r="AI784" s="43" t="e">
        <f>_xll.qlIndexFixing($Y$6,$AC784,TRUE,trigger)</f>
        <v>#NUM!</v>
      </c>
      <c r="AJ784" s="45" t="e">
        <f t="shared" si="22"/>
        <v>#NUM!</v>
      </c>
    </row>
    <row r="785" spans="28:36" x14ac:dyDescent="0.2">
      <c r="AB785" s="122" t="s">
        <v>88</v>
      </c>
      <c r="AC785" s="40">
        <f>_xll.qlInterestRateIndexFixingDate($Y$21,AD785)</f>
        <v>44876</v>
      </c>
      <c r="AD785" s="40">
        <f>_xll.qlCalendarAdvance(calendar,$AD784,AB785,,,trigger)</f>
        <v>44880</v>
      </c>
      <c r="AE785" s="40">
        <f>_xll.qlInterestRateIndexMaturity($Y$21,AD785,)</f>
        <v>45061</v>
      </c>
      <c r="AF785" s="43" t="e">
        <f>_xll.qlTenorBasisValue(TenorBasis6M,AD785,_xll.ohTrigger(trigger,$Y$36))</f>
        <v>#NUM!</v>
      </c>
      <c r="AG785" s="90" t="e">
        <f>_xll.qlTenorBasisForwardRate(TenorBasis6M,AD785,_xll.ohTrigger(trigger,$Y$36))</f>
        <v>#NUM!</v>
      </c>
      <c r="AH785" s="90" t="e">
        <f>_xll.qlIndexFixing(TenorBasisIndex6M,$AC785,TRUE,_xll.ohTrigger(trigger,$Y$36))</f>
        <v>#NUM!</v>
      </c>
      <c r="AI785" s="43" t="e">
        <f>_xll.qlIndexFixing($Y$6,$AC785,TRUE,trigger)</f>
        <v>#NUM!</v>
      </c>
      <c r="AJ785" s="45" t="e">
        <f t="shared" si="22"/>
        <v>#NUM!</v>
      </c>
    </row>
    <row r="786" spans="28:36" x14ac:dyDescent="0.2">
      <c r="AB786" s="122" t="s">
        <v>88</v>
      </c>
      <c r="AC786" s="40">
        <f>_xll.qlInterestRateIndexFixingDate($Y$21,AD786)</f>
        <v>44883</v>
      </c>
      <c r="AD786" s="40">
        <f>_xll.qlCalendarAdvance(calendar,$AD785,AB786,,,trigger)</f>
        <v>44887</v>
      </c>
      <c r="AE786" s="40">
        <f>_xll.qlInterestRateIndexMaturity($Y$21,AD786,)</f>
        <v>45068</v>
      </c>
      <c r="AF786" s="43" t="e">
        <f>_xll.qlTenorBasisValue(TenorBasis6M,AD786,_xll.ohTrigger(trigger,$Y$36))</f>
        <v>#NUM!</v>
      </c>
      <c r="AG786" s="90" t="e">
        <f>_xll.qlTenorBasisForwardRate(TenorBasis6M,AD786,_xll.ohTrigger(trigger,$Y$36))</f>
        <v>#NUM!</v>
      </c>
      <c r="AH786" s="90" t="e">
        <f>_xll.qlIndexFixing(TenorBasisIndex6M,$AC786,TRUE,_xll.ohTrigger(trigger,$Y$36))</f>
        <v>#NUM!</v>
      </c>
      <c r="AI786" s="43" t="e">
        <f>_xll.qlIndexFixing($Y$6,$AC786,TRUE,trigger)</f>
        <v>#NUM!</v>
      </c>
      <c r="AJ786" s="45" t="e">
        <f t="shared" si="22"/>
        <v>#NUM!</v>
      </c>
    </row>
    <row r="787" spans="28:36" x14ac:dyDescent="0.2">
      <c r="AB787" s="122" t="s">
        <v>88</v>
      </c>
      <c r="AC787" s="40">
        <f>_xll.qlInterestRateIndexFixingDate($Y$21,AD787)</f>
        <v>44890</v>
      </c>
      <c r="AD787" s="40">
        <f>_xll.qlCalendarAdvance(calendar,$AD786,AB787,,,trigger)</f>
        <v>44894</v>
      </c>
      <c r="AE787" s="40">
        <f>_xll.qlInterestRateIndexMaturity($Y$21,AD787,)</f>
        <v>45075</v>
      </c>
      <c r="AF787" s="43" t="e">
        <f>_xll.qlTenorBasisValue(TenorBasis6M,AD787,_xll.ohTrigger(trigger,$Y$36))</f>
        <v>#NUM!</v>
      </c>
      <c r="AG787" s="90" t="e">
        <f>_xll.qlTenorBasisForwardRate(TenorBasis6M,AD787,_xll.ohTrigger(trigger,$Y$36))</f>
        <v>#NUM!</v>
      </c>
      <c r="AH787" s="90" t="e">
        <f>_xll.qlIndexFixing(TenorBasisIndex6M,$AC787,TRUE,_xll.ohTrigger(trigger,$Y$36))</f>
        <v>#NUM!</v>
      </c>
      <c r="AI787" s="43" t="e">
        <f>_xll.qlIndexFixing($Y$6,$AC787,TRUE,trigger)</f>
        <v>#NUM!</v>
      </c>
      <c r="AJ787" s="45" t="e">
        <f t="shared" si="22"/>
        <v>#NUM!</v>
      </c>
    </row>
    <row r="788" spans="28:36" x14ac:dyDescent="0.2">
      <c r="AB788" s="122" t="s">
        <v>88</v>
      </c>
      <c r="AC788" s="40">
        <f>_xll.qlInterestRateIndexFixingDate($Y$21,AD788)</f>
        <v>44897</v>
      </c>
      <c r="AD788" s="40">
        <f>_xll.qlCalendarAdvance(calendar,$AD787,AB788,,,trigger)</f>
        <v>44901</v>
      </c>
      <c r="AE788" s="40">
        <f>_xll.qlInterestRateIndexMaturity($Y$21,AD788,)</f>
        <v>45083</v>
      </c>
      <c r="AF788" s="43" t="e">
        <f>_xll.qlTenorBasisValue(TenorBasis6M,AD788,_xll.ohTrigger(trigger,$Y$36))</f>
        <v>#NUM!</v>
      </c>
      <c r="AG788" s="90" t="e">
        <f>_xll.qlTenorBasisForwardRate(TenorBasis6M,AD788,_xll.ohTrigger(trigger,$Y$36))</f>
        <v>#NUM!</v>
      </c>
      <c r="AH788" s="90" t="e">
        <f>_xll.qlIndexFixing(TenorBasisIndex6M,$AC788,TRUE,_xll.ohTrigger(trigger,$Y$36))</f>
        <v>#NUM!</v>
      </c>
      <c r="AI788" s="43" t="e">
        <f>_xll.qlIndexFixing($Y$6,$AC788,TRUE,trigger)</f>
        <v>#NUM!</v>
      </c>
      <c r="AJ788" s="45" t="e">
        <f t="shared" si="22"/>
        <v>#NUM!</v>
      </c>
    </row>
    <row r="789" spans="28:36" x14ac:dyDescent="0.2">
      <c r="AB789" s="122" t="s">
        <v>88</v>
      </c>
      <c r="AC789" s="40">
        <f>_xll.qlInterestRateIndexFixingDate($Y$21,AD789)</f>
        <v>44904</v>
      </c>
      <c r="AD789" s="40">
        <f>_xll.qlCalendarAdvance(calendar,$AD788,AB789,,,trigger)</f>
        <v>44908</v>
      </c>
      <c r="AE789" s="40">
        <f>_xll.qlInterestRateIndexMaturity($Y$21,AD789,)</f>
        <v>45090</v>
      </c>
      <c r="AF789" s="43" t="e">
        <f>_xll.qlTenorBasisValue(TenorBasis6M,AD789,_xll.ohTrigger(trigger,$Y$36))</f>
        <v>#NUM!</v>
      </c>
      <c r="AG789" s="90" t="e">
        <f>_xll.qlTenorBasisForwardRate(TenorBasis6M,AD789,_xll.ohTrigger(trigger,$Y$36))</f>
        <v>#NUM!</v>
      </c>
      <c r="AH789" s="90" t="e">
        <f>_xll.qlIndexFixing(TenorBasisIndex6M,$AC789,TRUE,_xll.ohTrigger(trigger,$Y$36))</f>
        <v>#NUM!</v>
      </c>
      <c r="AI789" s="43" t="e">
        <f>_xll.qlIndexFixing($Y$6,$AC789,TRUE,trigger)</f>
        <v>#NUM!</v>
      </c>
      <c r="AJ789" s="45" t="e">
        <f t="shared" si="22"/>
        <v>#NUM!</v>
      </c>
    </row>
    <row r="790" spans="28:36" x14ac:dyDescent="0.2">
      <c r="AB790" s="122" t="s">
        <v>88</v>
      </c>
      <c r="AC790" s="40">
        <f>_xll.qlInterestRateIndexFixingDate($Y$21,AD790)</f>
        <v>44911</v>
      </c>
      <c r="AD790" s="40">
        <f>_xll.qlCalendarAdvance(calendar,$AD789,AB790,,,trigger)</f>
        <v>44915</v>
      </c>
      <c r="AE790" s="40">
        <f>_xll.qlInterestRateIndexMaturity($Y$21,AD790,)</f>
        <v>45097</v>
      </c>
      <c r="AF790" s="43" t="e">
        <f>_xll.qlTenorBasisValue(TenorBasis6M,AD790,_xll.ohTrigger(trigger,$Y$36))</f>
        <v>#NUM!</v>
      </c>
      <c r="AG790" s="90" t="e">
        <f>_xll.qlTenorBasisForwardRate(TenorBasis6M,AD790,_xll.ohTrigger(trigger,$Y$36))</f>
        <v>#NUM!</v>
      </c>
      <c r="AH790" s="90" t="e">
        <f>_xll.qlIndexFixing(TenorBasisIndex6M,$AC790,TRUE,_xll.ohTrigger(trigger,$Y$36))</f>
        <v>#NUM!</v>
      </c>
      <c r="AI790" s="43" t="e">
        <f>_xll.qlIndexFixing($Y$6,$AC790,TRUE,trigger)</f>
        <v>#NUM!</v>
      </c>
      <c r="AJ790" s="45" t="e">
        <f t="shared" si="22"/>
        <v>#NUM!</v>
      </c>
    </row>
    <row r="791" spans="28:36" x14ac:dyDescent="0.2">
      <c r="AB791" s="122" t="s">
        <v>88</v>
      </c>
      <c r="AC791" s="40">
        <f>_xll.qlInterestRateIndexFixingDate($Y$21,AD791)</f>
        <v>44917</v>
      </c>
      <c r="AD791" s="40">
        <f>_xll.qlCalendarAdvance(calendar,$AD790,AB791,,,trigger)</f>
        <v>44922</v>
      </c>
      <c r="AE791" s="40">
        <f>_xll.qlInterestRateIndexMaturity($Y$21,AD791,)</f>
        <v>45104</v>
      </c>
      <c r="AF791" s="43" t="e">
        <f>_xll.qlTenorBasisValue(TenorBasis6M,AD791,_xll.ohTrigger(trigger,$Y$36))</f>
        <v>#NUM!</v>
      </c>
      <c r="AG791" s="90" t="e">
        <f>_xll.qlTenorBasisForwardRate(TenorBasis6M,AD791,_xll.ohTrigger(trigger,$Y$36))</f>
        <v>#NUM!</v>
      </c>
      <c r="AH791" s="90" t="e">
        <f>_xll.qlIndexFixing(TenorBasisIndex6M,$AC791,TRUE,_xll.ohTrigger(trigger,$Y$36))</f>
        <v>#NUM!</v>
      </c>
      <c r="AI791" s="43" t="e">
        <f>_xll.qlIndexFixing($Y$6,$AC791,TRUE,trigger)</f>
        <v>#NUM!</v>
      </c>
      <c r="AJ791" s="45" t="e">
        <f t="shared" si="22"/>
        <v>#NUM!</v>
      </c>
    </row>
    <row r="792" spans="28:36" x14ac:dyDescent="0.2">
      <c r="AB792" s="122" t="s">
        <v>88</v>
      </c>
      <c r="AC792" s="40">
        <f>_xll.qlInterestRateIndexFixingDate($Y$21,AD792)</f>
        <v>44925</v>
      </c>
      <c r="AD792" s="40">
        <f>_xll.qlCalendarAdvance(calendar,$AD791,AB792,,,trigger)</f>
        <v>44929</v>
      </c>
      <c r="AE792" s="40">
        <f>_xll.qlInterestRateIndexMaturity($Y$21,AD792,)</f>
        <v>45110</v>
      </c>
      <c r="AF792" s="43" t="e">
        <f>_xll.qlTenorBasisValue(TenorBasis6M,AD792,_xll.ohTrigger(trigger,$Y$36))</f>
        <v>#NUM!</v>
      </c>
      <c r="AG792" s="90" t="e">
        <f>_xll.qlTenorBasisForwardRate(TenorBasis6M,AD792,_xll.ohTrigger(trigger,$Y$36))</f>
        <v>#NUM!</v>
      </c>
      <c r="AH792" s="90" t="e">
        <f>_xll.qlIndexFixing(TenorBasisIndex6M,$AC792,TRUE,_xll.ohTrigger(trigger,$Y$36))</f>
        <v>#NUM!</v>
      </c>
      <c r="AI792" s="43" t="e">
        <f>_xll.qlIndexFixing($Y$6,$AC792,TRUE,trigger)</f>
        <v>#NUM!</v>
      </c>
      <c r="AJ792" s="45" t="e">
        <f t="shared" si="22"/>
        <v>#NUM!</v>
      </c>
    </row>
    <row r="793" spans="28:36" x14ac:dyDescent="0.2">
      <c r="AB793" s="122" t="s">
        <v>88</v>
      </c>
      <c r="AC793" s="40">
        <f>_xll.qlInterestRateIndexFixingDate($Y$21,AD793)</f>
        <v>44932</v>
      </c>
      <c r="AD793" s="40">
        <f>_xll.qlCalendarAdvance(calendar,$AD792,AB793,,,trigger)</f>
        <v>44936</v>
      </c>
      <c r="AE793" s="40">
        <f>_xll.qlInterestRateIndexMaturity($Y$21,AD793,)</f>
        <v>45117</v>
      </c>
      <c r="AF793" s="43" t="e">
        <f>_xll.qlTenorBasisValue(TenorBasis6M,AD793,_xll.ohTrigger(trigger,$Y$36))</f>
        <v>#NUM!</v>
      </c>
      <c r="AG793" s="90" t="e">
        <f>_xll.qlTenorBasisForwardRate(TenorBasis6M,AD793,_xll.ohTrigger(trigger,$Y$36))</f>
        <v>#NUM!</v>
      </c>
      <c r="AH793" s="90" t="e">
        <f>_xll.qlIndexFixing(TenorBasisIndex6M,$AC793,TRUE,_xll.ohTrigger(trigger,$Y$36))</f>
        <v>#NUM!</v>
      </c>
      <c r="AI793" s="43" t="e">
        <f>_xll.qlIndexFixing($Y$6,$AC793,TRUE,trigger)</f>
        <v>#NUM!</v>
      </c>
      <c r="AJ793" s="45" t="e">
        <f t="shared" si="22"/>
        <v>#NUM!</v>
      </c>
    </row>
    <row r="794" spans="28:36" x14ac:dyDescent="0.2">
      <c r="AB794" s="122" t="s">
        <v>88</v>
      </c>
      <c r="AC794" s="40">
        <f>_xll.qlInterestRateIndexFixingDate($Y$21,AD794)</f>
        <v>44939</v>
      </c>
      <c r="AD794" s="40">
        <f>_xll.qlCalendarAdvance(calendar,$AD793,AB794,,,trigger)</f>
        <v>44943</v>
      </c>
      <c r="AE794" s="40">
        <f>_xll.qlInterestRateIndexMaturity($Y$21,AD794,)</f>
        <v>45124</v>
      </c>
      <c r="AF794" s="43" t="e">
        <f>_xll.qlTenorBasisValue(TenorBasis6M,AD794,_xll.ohTrigger(trigger,$Y$36))</f>
        <v>#NUM!</v>
      </c>
      <c r="AG794" s="90" t="e">
        <f>_xll.qlTenorBasisForwardRate(TenorBasis6M,AD794,_xll.ohTrigger(trigger,$Y$36))</f>
        <v>#NUM!</v>
      </c>
      <c r="AH794" s="90" t="e">
        <f>_xll.qlIndexFixing(TenorBasisIndex6M,$AC794,TRUE,_xll.ohTrigger(trigger,$Y$36))</f>
        <v>#NUM!</v>
      </c>
      <c r="AI794" s="43" t="e">
        <f>_xll.qlIndexFixing($Y$6,$AC794,TRUE,trigger)</f>
        <v>#NUM!</v>
      </c>
      <c r="AJ794" s="45" t="e">
        <f t="shared" si="22"/>
        <v>#NUM!</v>
      </c>
    </row>
    <row r="795" spans="28:36" x14ac:dyDescent="0.2">
      <c r="AB795" s="122" t="s">
        <v>88</v>
      </c>
      <c r="AC795" s="40">
        <f>_xll.qlInterestRateIndexFixingDate($Y$21,AD795)</f>
        <v>44946</v>
      </c>
      <c r="AD795" s="40">
        <f>_xll.qlCalendarAdvance(calendar,$AD794,AB795,,,trigger)</f>
        <v>44950</v>
      </c>
      <c r="AE795" s="40">
        <f>_xll.qlInterestRateIndexMaturity($Y$21,AD795,)</f>
        <v>45131</v>
      </c>
      <c r="AF795" s="43" t="e">
        <f>_xll.qlTenorBasisValue(TenorBasis6M,AD795,_xll.ohTrigger(trigger,$Y$36))</f>
        <v>#NUM!</v>
      </c>
      <c r="AG795" s="90" t="e">
        <f>_xll.qlTenorBasisForwardRate(TenorBasis6M,AD795,_xll.ohTrigger(trigger,$Y$36))</f>
        <v>#NUM!</v>
      </c>
      <c r="AH795" s="90" t="e">
        <f>_xll.qlIndexFixing(TenorBasisIndex6M,$AC795,TRUE,_xll.ohTrigger(trigger,$Y$36))</f>
        <v>#NUM!</v>
      </c>
      <c r="AI795" s="43" t="e">
        <f>_xll.qlIndexFixing($Y$6,$AC795,TRUE,trigger)</f>
        <v>#NUM!</v>
      </c>
      <c r="AJ795" s="45" t="e">
        <f t="shared" si="22"/>
        <v>#NUM!</v>
      </c>
    </row>
    <row r="796" spans="28:36" x14ac:dyDescent="0.2">
      <c r="AB796" s="122" t="s">
        <v>88</v>
      </c>
      <c r="AC796" s="40">
        <f>_xll.qlInterestRateIndexFixingDate($Y$21,AD796)</f>
        <v>44953</v>
      </c>
      <c r="AD796" s="40">
        <f>_xll.qlCalendarAdvance(calendar,$AD795,AB796,,,trigger)</f>
        <v>44957</v>
      </c>
      <c r="AE796" s="40">
        <f>_xll.qlInterestRateIndexMaturity($Y$21,AD796,)</f>
        <v>45138</v>
      </c>
      <c r="AF796" s="43" t="e">
        <f>_xll.qlTenorBasisValue(TenorBasis6M,AD796,_xll.ohTrigger(trigger,$Y$36))</f>
        <v>#NUM!</v>
      </c>
      <c r="AG796" s="90" t="e">
        <f>_xll.qlTenorBasisForwardRate(TenorBasis6M,AD796,_xll.ohTrigger(trigger,$Y$36))</f>
        <v>#NUM!</v>
      </c>
      <c r="AH796" s="90" t="e">
        <f>_xll.qlIndexFixing(TenorBasisIndex6M,$AC796,TRUE,_xll.ohTrigger(trigger,$Y$36))</f>
        <v>#NUM!</v>
      </c>
      <c r="AI796" s="43" t="e">
        <f>_xll.qlIndexFixing($Y$6,$AC796,TRUE,trigger)</f>
        <v>#NUM!</v>
      </c>
      <c r="AJ796" s="45" t="e">
        <f t="shared" si="22"/>
        <v>#NUM!</v>
      </c>
    </row>
    <row r="797" spans="28:36" x14ac:dyDescent="0.2">
      <c r="AB797" s="122" t="s">
        <v>88</v>
      </c>
      <c r="AC797" s="40">
        <f>_xll.qlInterestRateIndexFixingDate($Y$21,AD797)</f>
        <v>44960</v>
      </c>
      <c r="AD797" s="40">
        <f>_xll.qlCalendarAdvance(calendar,$AD796,AB797,,,trigger)</f>
        <v>44964</v>
      </c>
      <c r="AE797" s="40">
        <f>_xll.qlInterestRateIndexMaturity($Y$21,AD797,)</f>
        <v>45145</v>
      </c>
      <c r="AF797" s="43" t="e">
        <f>_xll.qlTenorBasisValue(TenorBasis6M,AD797,_xll.ohTrigger(trigger,$Y$36))</f>
        <v>#NUM!</v>
      </c>
      <c r="AG797" s="90" t="e">
        <f>_xll.qlTenorBasisForwardRate(TenorBasis6M,AD797,_xll.ohTrigger(trigger,$Y$36))</f>
        <v>#NUM!</v>
      </c>
      <c r="AH797" s="90" t="e">
        <f>_xll.qlIndexFixing(TenorBasisIndex6M,$AC797,TRUE,_xll.ohTrigger(trigger,$Y$36))</f>
        <v>#NUM!</v>
      </c>
      <c r="AI797" s="43" t="e">
        <f>_xll.qlIndexFixing($Y$6,$AC797,TRUE,trigger)</f>
        <v>#NUM!</v>
      </c>
      <c r="AJ797" s="45" t="e">
        <f t="shared" si="22"/>
        <v>#NUM!</v>
      </c>
    </row>
    <row r="798" spans="28:36" x14ac:dyDescent="0.2">
      <c r="AB798" s="122" t="s">
        <v>88</v>
      </c>
      <c r="AC798" s="40">
        <f>_xll.qlInterestRateIndexFixingDate($Y$21,AD798)</f>
        <v>44967</v>
      </c>
      <c r="AD798" s="40">
        <f>_xll.qlCalendarAdvance(calendar,$AD797,AB798,,,trigger)</f>
        <v>44971</v>
      </c>
      <c r="AE798" s="40">
        <f>_xll.qlInterestRateIndexMaturity($Y$21,AD798,)</f>
        <v>45152</v>
      </c>
      <c r="AF798" s="43" t="e">
        <f>_xll.qlTenorBasisValue(TenorBasis6M,AD798,_xll.ohTrigger(trigger,$Y$36))</f>
        <v>#NUM!</v>
      </c>
      <c r="AG798" s="90" t="e">
        <f>_xll.qlTenorBasisForwardRate(TenorBasis6M,AD798,_xll.ohTrigger(trigger,$Y$36))</f>
        <v>#NUM!</v>
      </c>
      <c r="AH798" s="90" t="e">
        <f>_xll.qlIndexFixing(TenorBasisIndex6M,$AC798,TRUE,_xll.ohTrigger(trigger,$Y$36))</f>
        <v>#NUM!</v>
      </c>
      <c r="AI798" s="43" t="e">
        <f>_xll.qlIndexFixing($Y$6,$AC798,TRUE,trigger)</f>
        <v>#NUM!</v>
      </c>
      <c r="AJ798" s="45" t="e">
        <f t="shared" si="22"/>
        <v>#NUM!</v>
      </c>
    </row>
    <row r="799" spans="28:36" x14ac:dyDescent="0.2">
      <c r="AB799" s="122" t="s">
        <v>88</v>
      </c>
      <c r="AC799" s="40">
        <f>_xll.qlInterestRateIndexFixingDate($Y$21,AD799)</f>
        <v>44974</v>
      </c>
      <c r="AD799" s="40">
        <f>_xll.qlCalendarAdvance(calendar,$AD798,AB799,,,trigger)</f>
        <v>44978</v>
      </c>
      <c r="AE799" s="40">
        <f>_xll.qlInterestRateIndexMaturity($Y$21,AD799,)</f>
        <v>45159</v>
      </c>
      <c r="AF799" s="43" t="e">
        <f>_xll.qlTenorBasisValue(TenorBasis6M,AD799,_xll.ohTrigger(trigger,$Y$36))</f>
        <v>#NUM!</v>
      </c>
      <c r="AG799" s="90" t="e">
        <f>_xll.qlTenorBasisForwardRate(TenorBasis6M,AD799,_xll.ohTrigger(trigger,$Y$36))</f>
        <v>#NUM!</v>
      </c>
      <c r="AH799" s="90" t="e">
        <f>_xll.qlIndexFixing(TenorBasisIndex6M,$AC799,TRUE,_xll.ohTrigger(trigger,$Y$36))</f>
        <v>#NUM!</v>
      </c>
      <c r="AI799" s="43" t="e">
        <f>_xll.qlIndexFixing($Y$6,$AC799,TRUE,trigger)</f>
        <v>#NUM!</v>
      </c>
      <c r="AJ799" s="45" t="e">
        <f t="shared" si="22"/>
        <v>#NUM!</v>
      </c>
    </row>
    <row r="800" spans="28:36" x14ac:dyDescent="0.2">
      <c r="AB800" s="122" t="s">
        <v>88</v>
      </c>
      <c r="AC800" s="40">
        <f>_xll.qlInterestRateIndexFixingDate($Y$21,AD800)</f>
        <v>44981</v>
      </c>
      <c r="AD800" s="40">
        <f>_xll.qlCalendarAdvance(calendar,$AD799,AB800,,,trigger)</f>
        <v>44985</v>
      </c>
      <c r="AE800" s="40">
        <f>_xll.qlInterestRateIndexMaturity($Y$21,AD800,)</f>
        <v>45169</v>
      </c>
      <c r="AF800" s="43" t="e">
        <f>_xll.qlTenorBasisValue(TenorBasis6M,AD800,_xll.ohTrigger(trigger,$Y$36))</f>
        <v>#NUM!</v>
      </c>
      <c r="AG800" s="90" t="e">
        <f>_xll.qlTenorBasisForwardRate(TenorBasis6M,AD800,_xll.ohTrigger(trigger,$Y$36))</f>
        <v>#NUM!</v>
      </c>
      <c r="AH800" s="90" t="e">
        <f>_xll.qlIndexFixing(TenorBasisIndex6M,$AC800,TRUE,_xll.ohTrigger(trigger,$Y$36))</f>
        <v>#NUM!</v>
      </c>
      <c r="AI800" s="43" t="e">
        <f>_xll.qlIndexFixing($Y$6,$AC800,TRUE,trigger)</f>
        <v>#NUM!</v>
      </c>
      <c r="AJ800" s="45" t="e">
        <f t="shared" si="22"/>
        <v>#NUM!</v>
      </c>
    </row>
    <row r="801" spans="28:36" x14ac:dyDescent="0.2">
      <c r="AB801" s="122" t="s">
        <v>88</v>
      </c>
      <c r="AC801" s="40">
        <f>_xll.qlInterestRateIndexFixingDate($Y$21,AD801)</f>
        <v>44988</v>
      </c>
      <c r="AD801" s="40">
        <f>_xll.qlCalendarAdvance(calendar,$AD800,AB801,,,trigger)</f>
        <v>44992</v>
      </c>
      <c r="AE801" s="40">
        <f>_xll.qlInterestRateIndexMaturity($Y$21,AD801,)</f>
        <v>45176</v>
      </c>
      <c r="AF801" s="43" t="e">
        <f>_xll.qlTenorBasisValue(TenorBasis6M,AD801,_xll.ohTrigger(trigger,$Y$36))</f>
        <v>#NUM!</v>
      </c>
      <c r="AG801" s="90" t="e">
        <f>_xll.qlTenorBasisForwardRate(TenorBasis6M,AD801,_xll.ohTrigger(trigger,$Y$36))</f>
        <v>#NUM!</v>
      </c>
      <c r="AH801" s="90" t="e">
        <f>_xll.qlIndexFixing(TenorBasisIndex6M,$AC801,TRUE,_xll.ohTrigger(trigger,$Y$36))</f>
        <v>#NUM!</v>
      </c>
      <c r="AI801" s="43" t="e">
        <f>_xll.qlIndexFixing($Y$6,$AC801,TRUE,trigger)</f>
        <v>#NUM!</v>
      </c>
      <c r="AJ801" s="45" t="e">
        <f t="shared" si="22"/>
        <v>#NUM!</v>
      </c>
    </row>
    <row r="802" spans="28:36" x14ac:dyDescent="0.2">
      <c r="AB802" s="122" t="s">
        <v>88</v>
      </c>
      <c r="AC802" s="40">
        <f>_xll.qlInterestRateIndexFixingDate($Y$21,AD802)</f>
        <v>44995</v>
      </c>
      <c r="AD802" s="40">
        <f>_xll.qlCalendarAdvance(calendar,$AD801,AB802,,,trigger)</f>
        <v>44999</v>
      </c>
      <c r="AE802" s="40">
        <f>_xll.qlInterestRateIndexMaturity($Y$21,AD802,)</f>
        <v>45183</v>
      </c>
      <c r="AF802" s="43" t="e">
        <f>_xll.qlTenorBasisValue(TenorBasis6M,AD802,_xll.ohTrigger(trigger,$Y$36))</f>
        <v>#NUM!</v>
      </c>
      <c r="AG802" s="90" t="e">
        <f>_xll.qlTenorBasisForwardRate(TenorBasis6M,AD802,_xll.ohTrigger(trigger,$Y$36))</f>
        <v>#NUM!</v>
      </c>
      <c r="AH802" s="90" t="e">
        <f>_xll.qlIndexFixing(TenorBasisIndex6M,$AC802,TRUE,_xll.ohTrigger(trigger,$Y$36))</f>
        <v>#NUM!</v>
      </c>
      <c r="AI802" s="43" t="e">
        <f>_xll.qlIndexFixing($Y$6,$AC802,TRUE,trigger)</f>
        <v>#NUM!</v>
      </c>
      <c r="AJ802" s="45" t="e">
        <f t="shared" si="22"/>
        <v>#NUM!</v>
      </c>
    </row>
    <row r="803" spans="28:36" x14ac:dyDescent="0.2">
      <c r="AB803" s="122" t="s">
        <v>88</v>
      </c>
      <c r="AC803" s="40">
        <f>_xll.qlInterestRateIndexFixingDate($Y$21,AD803)</f>
        <v>45002</v>
      </c>
      <c r="AD803" s="40">
        <f>_xll.qlCalendarAdvance(calendar,$AD802,AB803,,,trigger)</f>
        <v>45006</v>
      </c>
      <c r="AE803" s="40">
        <f>_xll.qlInterestRateIndexMaturity($Y$21,AD803,)</f>
        <v>45190</v>
      </c>
      <c r="AF803" s="43" t="e">
        <f>_xll.qlTenorBasisValue(TenorBasis6M,AD803,_xll.ohTrigger(trigger,$Y$36))</f>
        <v>#NUM!</v>
      </c>
      <c r="AG803" s="90" t="e">
        <f>_xll.qlTenorBasisForwardRate(TenorBasis6M,AD803,_xll.ohTrigger(trigger,$Y$36))</f>
        <v>#NUM!</v>
      </c>
      <c r="AH803" s="90" t="e">
        <f>_xll.qlIndexFixing(TenorBasisIndex6M,$AC803,TRUE,_xll.ohTrigger(trigger,$Y$36))</f>
        <v>#NUM!</v>
      </c>
      <c r="AI803" s="43" t="e">
        <f>_xll.qlIndexFixing($Y$6,$AC803,TRUE,trigger)</f>
        <v>#NUM!</v>
      </c>
      <c r="AJ803" s="45" t="e">
        <f t="shared" si="22"/>
        <v>#NUM!</v>
      </c>
    </row>
    <row r="804" spans="28:36" x14ac:dyDescent="0.2">
      <c r="AB804" s="122" t="s">
        <v>88</v>
      </c>
      <c r="AC804" s="40">
        <f>_xll.qlInterestRateIndexFixingDate($Y$21,AD804)</f>
        <v>45009</v>
      </c>
      <c r="AD804" s="40">
        <f>_xll.qlCalendarAdvance(calendar,$AD803,AB804,,,trigger)</f>
        <v>45013</v>
      </c>
      <c r="AE804" s="40">
        <f>_xll.qlInterestRateIndexMaturity($Y$21,AD804,)</f>
        <v>45197</v>
      </c>
      <c r="AF804" s="43" t="e">
        <f>_xll.qlTenorBasisValue(TenorBasis6M,AD804,_xll.ohTrigger(trigger,$Y$36))</f>
        <v>#NUM!</v>
      </c>
      <c r="AG804" s="90" t="e">
        <f>_xll.qlTenorBasisForwardRate(TenorBasis6M,AD804,_xll.ohTrigger(trigger,$Y$36))</f>
        <v>#NUM!</v>
      </c>
      <c r="AH804" s="90" t="e">
        <f>_xll.qlIndexFixing(TenorBasisIndex6M,$AC804,TRUE,_xll.ohTrigger(trigger,$Y$36))</f>
        <v>#NUM!</v>
      </c>
      <c r="AI804" s="43" t="e">
        <f>_xll.qlIndexFixing($Y$6,$AC804,TRUE,trigger)</f>
        <v>#NUM!</v>
      </c>
      <c r="AJ804" s="45" t="e">
        <f t="shared" si="22"/>
        <v>#NUM!</v>
      </c>
    </row>
    <row r="805" spans="28:36" x14ac:dyDescent="0.2">
      <c r="AB805" s="122" t="s">
        <v>88</v>
      </c>
      <c r="AC805" s="40">
        <f>_xll.qlInterestRateIndexFixingDate($Y$21,AD805)</f>
        <v>45016</v>
      </c>
      <c r="AD805" s="40">
        <f>_xll.qlCalendarAdvance(calendar,$AD804,AB805,,,trigger)</f>
        <v>45020</v>
      </c>
      <c r="AE805" s="40">
        <f>_xll.qlInterestRateIndexMaturity($Y$21,AD805,)</f>
        <v>45203</v>
      </c>
      <c r="AF805" s="43" t="e">
        <f>_xll.qlTenorBasisValue(TenorBasis6M,AD805,_xll.ohTrigger(trigger,$Y$36))</f>
        <v>#NUM!</v>
      </c>
      <c r="AG805" s="90" t="e">
        <f>_xll.qlTenorBasisForwardRate(TenorBasis6M,AD805,_xll.ohTrigger(trigger,$Y$36))</f>
        <v>#NUM!</v>
      </c>
      <c r="AH805" s="90" t="e">
        <f>_xll.qlIndexFixing(TenorBasisIndex6M,$AC805,TRUE,_xll.ohTrigger(trigger,$Y$36))</f>
        <v>#NUM!</v>
      </c>
      <c r="AI805" s="43" t="e">
        <f>_xll.qlIndexFixing($Y$6,$AC805,TRUE,trigger)</f>
        <v>#NUM!</v>
      </c>
      <c r="AJ805" s="45" t="e">
        <f t="shared" si="22"/>
        <v>#NUM!</v>
      </c>
    </row>
    <row r="806" spans="28:36" x14ac:dyDescent="0.2">
      <c r="AB806" s="122" t="s">
        <v>88</v>
      </c>
      <c r="AC806" s="40">
        <f>_xll.qlInterestRateIndexFixingDate($Y$21,AD806)</f>
        <v>45021</v>
      </c>
      <c r="AD806" s="40">
        <f>_xll.qlCalendarAdvance(calendar,$AD805,AB806,,,trigger)</f>
        <v>45027</v>
      </c>
      <c r="AE806" s="40">
        <f>_xll.qlInterestRateIndexMaturity($Y$21,AD806,)</f>
        <v>45210</v>
      </c>
      <c r="AF806" s="43" t="e">
        <f>_xll.qlTenorBasisValue(TenorBasis6M,AD806,_xll.ohTrigger(trigger,$Y$36))</f>
        <v>#NUM!</v>
      </c>
      <c r="AG806" s="90" t="e">
        <f>_xll.qlTenorBasisForwardRate(TenorBasis6M,AD806,_xll.ohTrigger(trigger,$Y$36))</f>
        <v>#NUM!</v>
      </c>
      <c r="AH806" s="90" t="e">
        <f>_xll.qlIndexFixing(TenorBasisIndex6M,$AC806,TRUE,_xll.ohTrigger(trigger,$Y$36))</f>
        <v>#NUM!</v>
      </c>
      <c r="AI806" s="43" t="e">
        <f>_xll.qlIndexFixing($Y$6,$AC806,TRUE,trigger)</f>
        <v>#NUM!</v>
      </c>
      <c r="AJ806" s="45" t="e">
        <f t="shared" si="22"/>
        <v>#NUM!</v>
      </c>
    </row>
    <row r="807" spans="28:36" x14ac:dyDescent="0.2">
      <c r="AB807" s="122" t="s">
        <v>88</v>
      </c>
      <c r="AC807" s="40">
        <f>_xll.qlInterestRateIndexFixingDate($Y$21,AD807)</f>
        <v>45030</v>
      </c>
      <c r="AD807" s="40">
        <f>_xll.qlCalendarAdvance(calendar,$AD806,AB807,,,trigger)</f>
        <v>45034</v>
      </c>
      <c r="AE807" s="40">
        <f>_xll.qlInterestRateIndexMaturity($Y$21,AD807,)</f>
        <v>45217</v>
      </c>
      <c r="AF807" s="43" t="e">
        <f>_xll.qlTenorBasisValue(TenorBasis6M,AD807,_xll.ohTrigger(trigger,$Y$36))</f>
        <v>#NUM!</v>
      </c>
      <c r="AG807" s="90" t="e">
        <f>_xll.qlTenorBasisForwardRate(TenorBasis6M,AD807,_xll.ohTrigger(trigger,$Y$36))</f>
        <v>#NUM!</v>
      </c>
      <c r="AH807" s="90" t="e">
        <f>_xll.qlIndexFixing(TenorBasisIndex6M,$AC807,TRUE,_xll.ohTrigger(trigger,$Y$36))</f>
        <v>#NUM!</v>
      </c>
      <c r="AI807" s="43" t="e">
        <f>_xll.qlIndexFixing($Y$6,$AC807,TRUE,trigger)</f>
        <v>#NUM!</v>
      </c>
      <c r="AJ807" s="45" t="e">
        <f t="shared" si="22"/>
        <v>#NUM!</v>
      </c>
    </row>
    <row r="808" spans="28:36" x14ac:dyDescent="0.2">
      <c r="AB808" s="122" t="s">
        <v>88</v>
      </c>
      <c r="AC808" s="40">
        <f>_xll.qlInterestRateIndexFixingDate($Y$21,AD808)</f>
        <v>45037</v>
      </c>
      <c r="AD808" s="40">
        <f>_xll.qlCalendarAdvance(calendar,$AD807,AB808,,,trigger)</f>
        <v>45041</v>
      </c>
      <c r="AE808" s="40">
        <f>_xll.qlInterestRateIndexMaturity($Y$21,AD808,)</f>
        <v>45224</v>
      </c>
      <c r="AF808" s="43" t="e">
        <f>_xll.qlTenorBasisValue(TenorBasis6M,AD808,_xll.ohTrigger(trigger,$Y$36))</f>
        <v>#NUM!</v>
      </c>
      <c r="AG808" s="90" t="e">
        <f>_xll.qlTenorBasisForwardRate(TenorBasis6M,AD808,_xll.ohTrigger(trigger,$Y$36))</f>
        <v>#NUM!</v>
      </c>
      <c r="AH808" s="90" t="e">
        <f>_xll.qlIndexFixing(TenorBasisIndex6M,$AC808,TRUE,_xll.ohTrigger(trigger,$Y$36))</f>
        <v>#NUM!</v>
      </c>
      <c r="AI808" s="43" t="e">
        <f>_xll.qlIndexFixing($Y$6,$AC808,TRUE,trigger)</f>
        <v>#NUM!</v>
      </c>
      <c r="AJ808" s="45" t="e">
        <f t="shared" si="22"/>
        <v>#NUM!</v>
      </c>
    </row>
    <row r="809" spans="28:36" x14ac:dyDescent="0.2">
      <c r="AB809" s="122" t="s">
        <v>88</v>
      </c>
      <c r="AC809" s="40">
        <f>_xll.qlInterestRateIndexFixingDate($Y$21,AD809)</f>
        <v>45043</v>
      </c>
      <c r="AD809" s="40">
        <f>_xll.qlCalendarAdvance(calendar,$AD808,AB809,,,trigger)</f>
        <v>45048</v>
      </c>
      <c r="AE809" s="40">
        <f>_xll.qlInterestRateIndexMaturity($Y$21,AD809,)</f>
        <v>45232</v>
      </c>
      <c r="AF809" s="43" t="e">
        <f>_xll.qlTenorBasisValue(TenorBasis6M,AD809,_xll.ohTrigger(trigger,$Y$36))</f>
        <v>#NUM!</v>
      </c>
      <c r="AG809" s="90" t="e">
        <f>_xll.qlTenorBasisForwardRate(TenorBasis6M,AD809,_xll.ohTrigger(trigger,$Y$36))</f>
        <v>#NUM!</v>
      </c>
      <c r="AH809" s="90" t="e">
        <f>_xll.qlIndexFixing(TenorBasisIndex6M,$AC809,TRUE,_xll.ohTrigger(trigger,$Y$36))</f>
        <v>#NUM!</v>
      </c>
      <c r="AI809" s="43" t="e">
        <f>_xll.qlIndexFixing($Y$6,$AC809,TRUE,trigger)</f>
        <v>#NUM!</v>
      </c>
      <c r="AJ809" s="45" t="e">
        <f t="shared" si="22"/>
        <v>#NUM!</v>
      </c>
    </row>
    <row r="810" spans="28:36" x14ac:dyDescent="0.2">
      <c r="AB810" s="122" t="s">
        <v>88</v>
      </c>
      <c r="AC810" s="40">
        <f>_xll.qlInterestRateIndexFixingDate($Y$21,AD810)</f>
        <v>45051</v>
      </c>
      <c r="AD810" s="40">
        <f>_xll.qlCalendarAdvance(calendar,$AD809,AB810,,,trigger)</f>
        <v>45055</v>
      </c>
      <c r="AE810" s="40">
        <f>_xll.qlInterestRateIndexMaturity($Y$21,AD810,)</f>
        <v>45239</v>
      </c>
      <c r="AF810" s="43" t="e">
        <f>_xll.qlTenorBasisValue(TenorBasis6M,AD810,_xll.ohTrigger(trigger,$Y$36))</f>
        <v>#NUM!</v>
      </c>
      <c r="AG810" s="90" t="e">
        <f>_xll.qlTenorBasisForwardRate(TenorBasis6M,AD810,_xll.ohTrigger(trigger,$Y$36))</f>
        <v>#NUM!</v>
      </c>
      <c r="AH810" s="90" t="e">
        <f>_xll.qlIndexFixing(TenorBasisIndex6M,$AC810,TRUE,_xll.ohTrigger(trigger,$Y$36))</f>
        <v>#NUM!</v>
      </c>
      <c r="AI810" s="43" t="e">
        <f>_xll.qlIndexFixing($Y$6,$AC810,TRUE,trigger)</f>
        <v>#NUM!</v>
      </c>
      <c r="AJ810" s="45" t="e">
        <f t="shared" ref="AJ810:AJ873" si="23">(AH810-AI810)*10000</f>
        <v>#NUM!</v>
      </c>
    </row>
    <row r="811" spans="28:36" x14ac:dyDescent="0.2">
      <c r="AB811" s="122" t="s">
        <v>88</v>
      </c>
      <c r="AC811" s="40">
        <f>_xll.qlInterestRateIndexFixingDate($Y$21,AD811)</f>
        <v>45058</v>
      </c>
      <c r="AD811" s="40">
        <f>_xll.qlCalendarAdvance(calendar,$AD810,AB811,,,trigger)</f>
        <v>45062</v>
      </c>
      <c r="AE811" s="40">
        <f>_xll.qlInterestRateIndexMaturity($Y$21,AD811,)</f>
        <v>45246</v>
      </c>
      <c r="AF811" s="43" t="e">
        <f>_xll.qlTenorBasisValue(TenorBasis6M,AD811,_xll.ohTrigger(trigger,$Y$36))</f>
        <v>#NUM!</v>
      </c>
      <c r="AG811" s="90" t="e">
        <f>_xll.qlTenorBasisForwardRate(TenorBasis6M,AD811,_xll.ohTrigger(trigger,$Y$36))</f>
        <v>#NUM!</v>
      </c>
      <c r="AH811" s="90" t="e">
        <f>_xll.qlIndexFixing(TenorBasisIndex6M,$AC811,TRUE,_xll.ohTrigger(trigger,$Y$36))</f>
        <v>#NUM!</v>
      </c>
      <c r="AI811" s="43" t="e">
        <f>_xll.qlIndexFixing($Y$6,$AC811,TRUE,trigger)</f>
        <v>#NUM!</v>
      </c>
      <c r="AJ811" s="45" t="e">
        <f t="shared" si="23"/>
        <v>#NUM!</v>
      </c>
    </row>
    <row r="812" spans="28:36" x14ac:dyDescent="0.2">
      <c r="AB812" s="122" t="s">
        <v>88</v>
      </c>
      <c r="AC812" s="40">
        <f>_xll.qlInterestRateIndexFixingDate($Y$21,AD812)</f>
        <v>45065</v>
      </c>
      <c r="AD812" s="40">
        <f>_xll.qlCalendarAdvance(calendar,$AD811,AB812,,,trigger)</f>
        <v>45069</v>
      </c>
      <c r="AE812" s="40">
        <f>_xll.qlInterestRateIndexMaturity($Y$21,AD812,)</f>
        <v>45253</v>
      </c>
      <c r="AF812" s="43" t="e">
        <f>_xll.qlTenorBasisValue(TenorBasis6M,AD812,_xll.ohTrigger(trigger,$Y$36))</f>
        <v>#NUM!</v>
      </c>
      <c r="AG812" s="90" t="e">
        <f>_xll.qlTenorBasisForwardRate(TenorBasis6M,AD812,_xll.ohTrigger(trigger,$Y$36))</f>
        <v>#NUM!</v>
      </c>
      <c r="AH812" s="90" t="e">
        <f>_xll.qlIndexFixing(TenorBasisIndex6M,$AC812,TRUE,_xll.ohTrigger(trigger,$Y$36))</f>
        <v>#NUM!</v>
      </c>
      <c r="AI812" s="43" t="e">
        <f>_xll.qlIndexFixing($Y$6,$AC812,TRUE,trigger)</f>
        <v>#NUM!</v>
      </c>
      <c r="AJ812" s="45" t="e">
        <f t="shared" si="23"/>
        <v>#NUM!</v>
      </c>
    </row>
    <row r="813" spans="28:36" x14ac:dyDescent="0.2">
      <c r="AB813" s="122" t="s">
        <v>88</v>
      </c>
      <c r="AC813" s="40">
        <f>_xll.qlInterestRateIndexFixingDate($Y$21,AD813)</f>
        <v>45072</v>
      </c>
      <c r="AD813" s="40">
        <f>_xll.qlCalendarAdvance(calendar,$AD812,AB813,,,trigger)</f>
        <v>45076</v>
      </c>
      <c r="AE813" s="40">
        <f>_xll.qlInterestRateIndexMaturity($Y$21,AD813,)</f>
        <v>45260</v>
      </c>
      <c r="AF813" s="43" t="e">
        <f>_xll.qlTenorBasisValue(TenorBasis6M,AD813,_xll.ohTrigger(trigger,$Y$36))</f>
        <v>#NUM!</v>
      </c>
      <c r="AG813" s="90" t="e">
        <f>_xll.qlTenorBasisForwardRate(TenorBasis6M,AD813,_xll.ohTrigger(trigger,$Y$36))</f>
        <v>#NUM!</v>
      </c>
      <c r="AH813" s="90" t="e">
        <f>_xll.qlIndexFixing(TenorBasisIndex6M,$AC813,TRUE,_xll.ohTrigger(trigger,$Y$36))</f>
        <v>#NUM!</v>
      </c>
      <c r="AI813" s="43" t="e">
        <f>_xll.qlIndexFixing($Y$6,$AC813,TRUE,trigger)</f>
        <v>#NUM!</v>
      </c>
      <c r="AJ813" s="45" t="e">
        <f t="shared" si="23"/>
        <v>#NUM!</v>
      </c>
    </row>
    <row r="814" spans="28:36" x14ac:dyDescent="0.2">
      <c r="AB814" s="122" t="s">
        <v>88</v>
      </c>
      <c r="AC814" s="40">
        <f>_xll.qlInterestRateIndexFixingDate($Y$21,AD814)</f>
        <v>45079</v>
      </c>
      <c r="AD814" s="40">
        <f>_xll.qlCalendarAdvance(calendar,$AD813,AB814,,,trigger)</f>
        <v>45083</v>
      </c>
      <c r="AE814" s="40">
        <f>_xll.qlInterestRateIndexMaturity($Y$21,AD814,)</f>
        <v>45266</v>
      </c>
      <c r="AF814" s="43" t="e">
        <f>_xll.qlTenorBasisValue(TenorBasis6M,AD814,_xll.ohTrigger(trigger,$Y$36))</f>
        <v>#NUM!</v>
      </c>
      <c r="AG814" s="90" t="e">
        <f>_xll.qlTenorBasisForwardRate(TenorBasis6M,AD814,_xll.ohTrigger(trigger,$Y$36))</f>
        <v>#NUM!</v>
      </c>
      <c r="AH814" s="90" t="e">
        <f>_xll.qlIndexFixing(TenorBasisIndex6M,$AC814,TRUE,_xll.ohTrigger(trigger,$Y$36))</f>
        <v>#NUM!</v>
      </c>
      <c r="AI814" s="43" t="e">
        <f>_xll.qlIndexFixing($Y$6,$AC814,TRUE,trigger)</f>
        <v>#NUM!</v>
      </c>
      <c r="AJ814" s="45" t="e">
        <f t="shared" si="23"/>
        <v>#NUM!</v>
      </c>
    </row>
    <row r="815" spans="28:36" x14ac:dyDescent="0.2">
      <c r="AB815" s="122" t="s">
        <v>88</v>
      </c>
      <c r="AC815" s="40">
        <f>_xll.qlInterestRateIndexFixingDate($Y$21,AD815)</f>
        <v>45086</v>
      </c>
      <c r="AD815" s="40">
        <f>_xll.qlCalendarAdvance(calendar,$AD814,AB815,,,trigger)</f>
        <v>45090</v>
      </c>
      <c r="AE815" s="40">
        <f>_xll.qlInterestRateIndexMaturity($Y$21,AD815,)</f>
        <v>45273</v>
      </c>
      <c r="AF815" s="43" t="e">
        <f>_xll.qlTenorBasisValue(TenorBasis6M,AD815,_xll.ohTrigger(trigger,$Y$36))</f>
        <v>#NUM!</v>
      </c>
      <c r="AG815" s="90" t="e">
        <f>_xll.qlTenorBasisForwardRate(TenorBasis6M,AD815,_xll.ohTrigger(trigger,$Y$36))</f>
        <v>#NUM!</v>
      </c>
      <c r="AH815" s="90" t="e">
        <f>_xll.qlIndexFixing(TenorBasisIndex6M,$AC815,TRUE,_xll.ohTrigger(trigger,$Y$36))</f>
        <v>#NUM!</v>
      </c>
      <c r="AI815" s="43" t="e">
        <f>_xll.qlIndexFixing($Y$6,$AC815,TRUE,trigger)</f>
        <v>#NUM!</v>
      </c>
      <c r="AJ815" s="45" t="e">
        <f t="shared" si="23"/>
        <v>#NUM!</v>
      </c>
    </row>
    <row r="816" spans="28:36" x14ac:dyDescent="0.2">
      <c r="AB816" s="122" t="s">
        <v>88</v>
      </c>
      <c r="AC816" s="40">
        <f>_xll.qlInterestRateIndexFixingDate($Y$21,AD816)</f>
        <v>45093</v>
      </c>
      <c r="AD816" s="40">
        <f>_xll.qlCalendarAdvance(calendar,$AD815,AB816,,,trigger)</f>
        <v>45097</v>
      </c>
      <c r="AE816" s="40">
        <f>_xll.qlInterestRateIndexMaturity($Y$21,AD816,)</f>
        <v>45280</v>
      </c>
      <c r="AF816" s="43" t="e">
        <f>_xll.qlTenorBasisValue(TenorBasis6M,AD816,_xll.ohTrigger(trigger,$Y$36))</f>
        <v>#NUM!</v>
      </c>
      <c r="AG816" s="90" t="e">
        <f>_xll.qlTenorBasisForwardRate(TenorBasis6M,AD816,_xll.ohTrigger(trigger,$Y$36))</f>
        <v>#NUM!</v>
      </c>
      <c r="AH816" s="90" t="e">
        <f>_xll.qlIndexFixing(TenorBasisIndex6M,$AC816,TRUE,_xll.ohTrigger(trigger,$Y$36))</f>
        <v>#NUM!</v>
      </c>
      <c r="AI816" s="43" t="e">
        <f>_xll.qlIndexFixing($Y$6,$AC816,TRUE,trigger)</f>
        <v>#NUM!</v>
      </c>
      <c r="AJ816" s="45" t="e">
        <f t="shared" si="23"/>
        <v>#NUM!</v>
      </c>
    </row>
    <row r="817" spans="28:36" x14ac:dyDescent="0.2">
      <c r="AB817" s="122" t="s">
        <v>88</v>
      </c>
      <c r="AC817" s="40">
        <f>_xll.qlInterestRateIndexFixingDate($Y$21,AD817)</f>
        <v>45100</v>
      </c>
      <c r="AD817" s="40">
        <f>_xll.qlCalendarAdvance(calendar,$AD816,AB817,,,trigger)</f>
        <v>45104</v>
      </c>
      <c r="AE817" s="40">
        <f>_xll.qlInterestRateIndexMaturity($Y$21,AD817,)</f>
        <v>45287</v>
      </c>
      <c r="AF817" s="43" t="e">
        <f>_xll.qlTenorBasisValue(TenorBasis6M,AD817,_xll.ohTrigger(trigger,$Y$36))</f>
        <v>#NUM!</v>
      </c>
      <c r="AG817" s="90" t="e">
        <f>_xll.qlTenorBasisForwardRate(TenorBasis6M,AD817,_xll.ohTrigger(trigger,$Y$36))</f>
        <v>#NUM!</v>
      </c>
      <c r="AH817" s="90" t="e">
        <f>_xll.qlIndexFixing(TenorBasisIndex6M,$AC817,TRUE,_xll.ohTrigger(trigger,$Y$36))</f>
        <v>#NUM!</v>
      </c>
      <c r="AI817" s="43" t="e">
        <f>_xll.qlIndexFixing($Y$6,$AC817,TRUE,trigger)</f>
        <v>#NUM!</v>
      </c>
      <c r="AJ817" s="45" t="e">
        <f t="shared" si="23"/>
        <v>#NUM!</v>
      </c>
    </row>
    <row r="818" spans="28:36" x14ac:dyDescent="0.2">
      <c r="AB818" s="122" t="s">
        <v>88</v>
      </c>
      <c r="AC818" s="40">
        <f>_xll.qlInterestRateIndexFixingDate($Y$21,AD818)</f>
        <v>45107</v>
      </c>
      <c r="AD818" s="40">
        <f>_xll.qlCalendarAdvance(calendar,$AD817,AB818,,,trigger)</f>
        <v>45111</v>
      </c>
      <c r="AE818" s="40">
        <f>_xll.qlInterestRateIndexMaturity($Y$21,AD818,)</f>
        <v>45295</v>
      </c>
      <c r="AF818" s="43" t="e">
        <f>_xll.qlTenorBasisValue(TenorBasis6M,AD818,_xll.ohTrigger(trigger,$Y$36))</f>
        <v>#NUM!</v>
      </c>
      <c r="AG818" s="90" t="e">
        <f>_xll.qlTenorBasisForwardRate(TenorBasis6M,AD818,_xll.ohTrigger(trigger,$Y$36))</f>
        <v>#NUM!</v>
      </c>
      <c r="AH818" s="90" t="e">
        <f>_xll.qlIndexFixing(TenorBasisIndex6M,$AC818,TRUE,_xll.ohTrigger(trigger,$Y$36))</f>
        <v>#NUM!</v>
      </c>
      <c r="AI818" s="43" t="e">
        <f>_xll.qlIndexFixing($Y$6,$AC818,TRUE,trigger)</f>
        <v>#NUM!</v>
      </c>
      <c r="AJ818" s="45" t="e">
        <f t="shared" si="23"/>
        <v>#NUM!</v>
      </c>
    </row>
    <row r="819" spans="28:36" x14ac:dyDescent="0.2">
      <c r="AB819" s="122" t="s">
        <v>88</v>
      </c>
      <c r="AC819" s="40">
        <f>_xll.qlInterestRateIndexFixingDate($Y$21,AD819)</f>
        <v>45114</v>
      </c>
      <c r="AD819" s="40">
        <f>_xll.qlCalendarAdvance(calendar,$AD818,AB819,,,trigger)</f>
        <v>45118</v>
      </c>
      <c r="AE819" s="40">
        <f>_xll.qlInterestRateIndexMaturity($Y$21,AD819,)</f>
        <v>45302</v>
      </c>
      <c r="AF819" s="43" t="e">
        <f>_xll.qlTenorBasisValue(TenorBasis6M,AD819,_xll.ohTrigger(trigger,$Y$36))</f>
        <v>#NUM!</v>
      </c>
      <c r="AG819" s="90" t="e">
        <f>_xll.qlTenorBasisForwardRate(TenorBasis6M,AD819,_xll.ohTrigger(trigger,$Y$36))</f>
        <v>#NUM!</v>
      </c>
      <c r="AH819" s="90" t="e">
        <f>_xll.qlIndexFixing(TenorBasisIndex6M,$AC819,TRUE,_xll.ohTrigger(trigger,$Y$36))</f>
        <v>#NUM!</v>
      </c>
      <c r="AI819" s="43" t="e">
        <f>_xll.qlIndexFixing($Y$6,$AC819,TRUE,trigger)</f>
        <v>#NUM!</v>
      </c>
      <c r="AJ819" s="45" t="e">
        <f t="shared" si="23"/>
        <v>#NUM!</v>
      </c>
    </row>
    <row r="820" spans="28:36" x14ac:dyDescent="0.2">
      <c r="AB820" s="122" t="s">
        <v>88</v>
      </c>
      <c r="AC820" s="40">
        <f>_xll.qlInterestRateIndexFixingDate($Y$21,AD820)</f>
        <v>45121</v>
      </c>
      <c r="AD820" s="40">
        <f>_xll.qlCalendarAdvance(calendar,$AD819,AB820,,,trigger)</f>
        <v>45125</v>
      </c>
      <c r="AE820" s="40">
        <f>_xll.qlInterestRateIndexMaturity($Y$21,AD820,)</f>
        <v>45309</v>
      </c>
      <c r="AF820" s="43" t="e">
        <f>_xll.qlTenorBasisValue(TenorBasis6M,AD820,_xll.ohTrigger(trigger,$Y$36))</f>
        <v>#NUM!</v>
      </c>
      <c r="AG820" s="90" t="e">
        <f>_xll.qlTenorBasisForwardRate(TenorBasis6M,AD820,_xll.ohTrigger(trigger,$Y$36))</f>
        <v>#NUM!</v>
      </c>
      <c r="AH820" s="90" t="e">
        <f>_xll.qlIndexFixing(TenorBasisIndex6M,$AC820,TRUE,_xll.ohTrigger(trigger,$Y$36))</f>
        <v>#NUM!</v>
      </c>
      <c r="AI820" s="43" t="e">
        <f>_xll.qlIndexFixing($Y$6,$AC820,TRUE,trigger)</f>
        <v>#NUM!</v>
      </c>
      <c r="AJ820" s="45" t="e">
        <f t="shared" si="23"/>
        <v>#NUM!</v>
      </c>
    </row>
    <row r="821" spans="28:36" x14ac:dyDescent="0.2">
      <c r="AB821" s="122" t="s">
        <v>88</v>
      </c>
      <c r="AC821" s="40">
        <f>_xll.qlInterestRateIndexFixingDate($Y$21,AD821)</f>
        <v>45128</v>
      </c>
      <c r="AD821" s="40">
        <f>_xll.qlCalendarAdvance(calendar,$AD820,AB821,,,trigger)</f>
        <v>45132</v>
      </c>
      <c r="AE821" s="40">
        <f>_xll.qlInterestRateIndexMaturity($Y$21,AD821,)</f>
        <v>45316</v>
      </c>
      <c r="AF821" s="43" t="e">
        <f>_xll.qlTenorBasisValue(TenorBasis6M,AD821,_xll.ohTrigger(trigger,$Y$36))</f>
        <v>#NUM!</v>
      </c>
      <c r="AG821" s="90" t="e">
        <f>_xll.qlTenorBasisForwardRate(TenorBasis6M,AD821,_xll.ohTrigger(trigger,$Y$36))</f>
        <v>#NUM!</v>
      </c>
      <c r="AH821" s="90" t="e">
        <f>_xll.qlIndexFixing(TenorBasisIndex6M,$AC821,TRUE,_xll.ohTrigger(trigger,$Y$36))</f>
        <v>#NUM!</v>
      </c>
      <c r="AI821" s="43" t="e">
        <f>_xll.qlIndexFixing($Y$6,$AC821,TRUE,trigger)</f>
        <v>#NUM!</v>
      </c>
      <c r="AJ821" s="45" t="e">
        <f t="shared" si="23"/>
        <v>#NUM!</v>
      </c>
    </row>
    <row r="822" spans="28:36" x14ac:dyDescent="0.2">
      <c r="AB822" s="122" t="s">
        <v>88</v>
      </c>
      <c r="AC822" s="40">
        <f>_xll.qlInterestRateIndexFixingDate($Y$21,AD822)</f>
        <v>45135</v>
      </c>
      <c r="AD822" s="40">
        <f>_xll.qlCalendarAdvance(calendar,$AD821,AB822,,,trigger)</f>
        <v>45139</v>
      </c>
      <c r="AE822" s="40">
        <f>_xll.qlInterestRateIndexMaturity($Y$21,AD822,)</f>
        <v>45323</v>
      </c>
      <c r="AF822" s="43" t="e">
        <f>_xll.qlTenorBasisValue(TenorBasis6M,AD822,_xll.ohTrigger(trigger,$Y$36))</f>
        <v>#NUM!</v>
      </c>
      <c r="AG822" s="90" t="e">
        <f>_xll.qlTenorBasisForwardRate(TenorBasis6M,AD822,_xll.ohTrigger(trigger,$Y$36))</f>
        <v>#NUM!</v>
      </c>
      <c r="AH822" s="90" t="e">
        <f>_xll.qlIndexFixing(TenorBasisIndex6M,$AC822,TRUE,_xll.ohTrigger(trigger,$Y$36))</f>
        <v>#NUM!</v>
      </c>
      <c r="AI822" s="43" t="e">
        <f>_xll.qlIndexFixing($Y$6,$AC822,TRUE,trigger)</f>
        <v>#NUM!</v>
      </c>
      <c r="AJ822" s="45" t="e">
        <f t="shared" si="23"/>
        <v>#NUM!</v>
      </c>
    </row>
    <row r="823" spans="28:36" x14ac:dyDescent="0.2">
      <c r="AB823" s="122" t="s">
        <v>88</v>
      </c>
      <c r="AC823" s="40">
        <f>_xll.qlInterestRateIndexFixingDate($Y$21,AD823)</f>
        <v>45142</v>
      </c>
      <c r="AD823" s="40">
        <f>_xll.qlCalendarAdvance(calendar,$AD822,AB823,,,trigger)</f>
        <v>45146</v>
      </c>
      <c r="AE823" s="40">
        <f>_xll.qlInterestRateIndexMaturity($Y$21,AD823,)</f>
        <v>45330</v>
      </c>
      <c r="AF823" s="43" t="e">
        <f>_xll.qlTenorBasisValue(TenorBasis6M,AD823,_xll.ohTrigger(trigger,$Y$36))</f>
        <v>#NUM!</v>
      </c>
      <c r="AG823" s="90" t="e">
        <f>_xll.qlTenorBasisForwardRate(TenorBasis6M,AD823,_xll.ohTrigger(trigger,$Y$36))</f>
        <v>#NUM!</v>
      </c>
      <c r="AH823" s="90" t="e">
        <f>_xll.qlIndexFixing(TenorBasisIndex6M,$AC823,TRUE,_xll.ohTrigger(trigger,$Y$36))</f>
        <v>#NUM!</v>
      </c>
      <c r="AI823" s="43" t="e">
        <f>_xll.qlIndexFixing($Y$6,$AC823,TRUE,trigger)</f>
        <v>#NUM!</v>
      </c>
      <c r="AJ823" s="45" t="e">
        <f t="shared" si="23"/>
        <v>#NUM!</v>
      </c>
    </row>
    <row r="824" spans="28:36" x14ac:dyDescent="0.2">
      <c r="AB824" s="122" t="s">
        <v>88</v>
      </c>
      <c r="AC824" s="40">
        <f>_xll.qlInterestRateIndexFixingDate($Y$21,AD824)</f>
        <v>45149</v>
      </c>
      <c r="AD824" s="40">
        <f>_xll.qlCalendarAdvance(calendar,$AD823,AB824,,,trigger)</f>
        <v>45153</v>
      </c>
      <c r="AE824" s="40">
        <f>_xll.qlInterestRateIndexMaturity($Y$21,AD824,)</f>
        <v>45337</v>
      </c>
      <c r="AF824" s="43" t="e">
        <f>_xll.qlTenorBasisValue(TenorBasis6M,AD824,_xll.ohTrigger(trigger,$Y$36))</f>
        <v>#NUM!</v>
      </c>
      <c r="AG824" s="90" t="e">
        <f>_xll.qlTenorBasisForwardRate(TenorBasis6M,AD824,_xll.ohTrigger(trigger,$Y$36))</f>
        <v>#NUM!</v>
      </c>
      <c r="AH824" s="90" t="e">
        <f>_xll.qlIndexFixing(TenorBasisIndex6M,$AC824,TRUE,_xll.ohTrigger(trigger,$Y$36))</f>
        <v>#NUM!</v>
      </c>
      <c r="AI824" s="43" t="e">
        <f>_xll.qlIndexFixing($Y$6,$AC824,TRUE,trigger)</f>
        <v>#NUM!</v>
      </c>
      <c r="AJ824" s="45" t="e">
        <f t="shared" si="23"/>
        <v>#NUM!</v>
      </c>
    </row>
    <row r="825" spans="28:36" x14ac:dyDescent="0.2">
      <c r="AB825" s="122" t="s">
        <v>88</v>
      </c>
      <c r="AC825" s="40">
        <f>_xll.qlInterestRateIndexFixingDate($Y$21,AD825)</f>
        <v>45156</v>
      </c>
      <c r="AD825" s="40">
        <f>_xll.qlCalendarAdvance(calendar,$AD824,AB825,,,trigger)</f>
        <v>45160</v>
      </c>
      <c r="AE825" s="40">
        <f>_xll.qlInterestRateIndexMaturity($Y$21,AD825,)</f>
        <v>45344</v>
      </c>
      <c r="AF825" s="43" t="e">
        <f>_xll.qlTenorBasisValue(TenorBasis6M,AD825,_xll.ohTrigger(trigger,$Y$36))</f>
        <v>#NUM!</v>
      </c>
      <c r="AG825" s="90" t="e">
        <f>_xll.qlTenorBasisForwardRate(TenorBasis6M,AD825,_xll.ohTrigger(trigger,$Y$36))</f>
        <v>#NUM!</v>
      </c>
      <c r="AH825" s="90" t="e">
        <f>_xll.qlIndexFixing(TenorBasisIndex6M,$AC825,TRUE,_xll.ohTrigger(trigger,$Y$36))</f>
        <v>#NUM!</v>
      </c>
      <c r="AI825" s="43" t="e">
        <f>_xll.qlIndexFixing($Y$6,$AC825,TRUE,trigger)</f>
        <v>#NUM!</v>
      </c>
      <c r="AJ825" s="45" t="e">
        <f t="shared" si="23"/>
        <v>#NUM!</v>
      </c>
    </row>
    <row r="826" spans="28:36" x14ac:dyDescent="0.2">
      <c r="AB826" s="122" t="s">
        <v>88</v>
      </c>
      <c r="AC826" s="40">
        <f>_xll.qlInterestRateIndexFixingDate($Y$21,AD826)</f>
        <v>45163</v>
      </c>
      <c r="AD826" s="40">
        <f>_xll.qlCalendarAdvance(calendar,$AD825,AB826,,,trigger)</f>
        <v>45167</v>
      </c>
      <c r="AE826" s="40">
        <f>_xll.qlInterestRateIndexMaturity($Y$21,AD826,)</f>
        <v>45351</v>
      </c>
      <c r="AF826" s="43" t="e">
        <f>_xll.qlTenorBasisValue(TenorBasis6M,AD826,_xll.ohTrigger(trigger,$Y$36))</f>
        <v>#NUM!</v>
      </c>
      <c r="AG826" s="90" t="e">
        <f>_xll.qlTenorBasisForwardRate(TenorBasis6M,AD826,_xll.ohTrigger(trigger,$Y$36))</f>
        <v>#NUM!</v>
      </c>
      <c r="AH826" s="90" t="e">
        <f>_xll.qlIndexFixing(TenorBasisIndex6M,$AC826,TRUE,_xll.ohTrigger(trigger,$Y$36))</f>
        <v>#NUM!</v>
      </c>
      <c r="AI826" s="43" t="e">
        <f>_xll.qlIndexFixing($Y$6,$AC826,TRUE,trigger)</f>
        <v>#NUM!</v>
      </c>
      <c r="AJ826" s="45" t="e">
        <f t="shared" si="23"/>
        <v>#NUM!</v>
      </c>
    </row>
    <row r="827" spans="28:36" x14ac:dyDescent="0.2">
      <c r="AB827" s="122" t="s">
        <v>88</v>
      </c>
      <c r="AC827" s="40">
        <f>_xll.qlInterestRateIndexFixingDate($Y$21,AD827)</f>
        <v>45170</v>
      </c>
      <c r="AD827" s="40">
        <f>_xll.qlCalendarAdvance(calendar,$AD826,AB827,,,trigger)</f>
        <v>45174</v>
      </c>
      <c r="AE827" s="40">
        <f>_xll.qlInterestRateIndexMaturity($Y$21,AD827,)</f>
        <v>45356</v>
      </c>
      <c r="AF827" s="43" t="e">
        <f>_xll.qlTenorBasisValue(TenorBasis6M,AD827,_xll.ohTrigger(trigger,$Y$36))</f>
        <v>#NUM!</v>
      </c>
      <c r="AG827" s="90" t="e">
        <f>_xll.qlTenorBasisForwardRate(TenorBasis6M,AD827,_xll.ohTrigger(trigger,$Y$36))</f>
        <v>#NUM!</v>
      </c>
      <c r="AH827" s="90" t="e">
        <f>_xll.qlIndexFixing(TenorBasisIndex6M,$AC827,TRUE,_xll.ohTrigger(trigger,$Y$36))</f>
        <v>#NUM!</v>
      </c>
      <c r="AI827" s="43" t="e">
        <f>_xll.qlIndexFixing($Y$6,$AC827,TRUE,trigger)</f>
        <v>#NUM!</v>
      </c>
      <c r="AJ827" s="45" t="e">
        <f t="shared" si="23"/>
        <v>#NUM!</v>
      </c>
    </row>
    <row r="828" spans="28:36" x14ac:dyDescent="0.2">
      <c r="AB828" s="122" t="s">
        <v>88</v>
      </c>
      <c r="AC828" s="40">
        <f>_xll.qlInterestRateIndexFixingDate($Y$21,AD828)</f>
        <v>45177</v>
      </c>
      <c r="AD828" s="40">
        <f>_xll.qlCalendarAdvance(calendar,$AD827,AB828,,,trigger)</f>
        <v>45181</v>
      </c>
      <c r="AE828" s="40">
        <f>_xll.qlInterestRateIndexMaturity($Y$21,AD828,)</f>
        <v>45363</v>
      </c>
      <c r="AF828" s="43" t="e">
        <f>_xll.qlTenorBasisValue(TenorBasis6M,AD828,_xll.ohTrigger(trigger,$Y$36))</f>
        <v>#NUM!</v>
      </c>
      <c r="AG828" s="90" t="e">
        <f>_xll.qlTenorBasisForwardRate(TenorBasis6M,AD828,_xll.ohTrigger(trigger,$Y$36))</f>
        <v>#NUM!</v>
      </c>
      <c r="AH828" s="90" t="e">
        <f>_xll.qlIndexFixing(TenorBasisIndex6M,$AC828,TRUE,_xll.ohTrigger(trigger,$Y$36))</f>
        <v>#NUM!</v>
      </c>
      <c r="AI828" s="43" t="e">
        <f>_xll.qlIndexFixing($Y$6,$AC828,TRUE,trigger)</f>
        <v>#NUM!</v>
      </c>
      <c r="AJ828" s="45" t="e">
        <f t="shared" si="23"/>
        <v>#NUM!</v>
      </c>
    </row>
    <row r="829" spans="28:36" x14ac:dyDescent="0.2">
      <c r="AB829" s="122" t="s">
        <v>88</v>
      </c>
      <c r="AC829" s="40">
        <f>_xll.qlInterestRateIndexFixingDate($Y$21,AD829)</f>
        <v>45184</v>
      </c>
      <c r="AD829" s="40">
        <f>_xll.qlCalendarAdvance(calendar,$AD828,AB829,,,trigger)</f>
        <v>45188</v>
      </c>
      <c r="AE829" s="40">
        <f>_xll.qlInterestRateIndexMaturity($Y$21,AD829,)</f>
        <v>45370</v>
      </c>
      <c r="AF829" s="43" t="e">
        <f>_xll.qlTenorBasisValue(TenorBasis6M,AD829,_xll.ohTrigger(trigger,$Y$36))</f>
        <v>#NUM!</v>
      </c>
      <c r="AG829" s="90" t="e">
        <f>_xll.qlTenorBasisForwardRate(TenorBasis6M,AD829,_xll.ohTrigger(trigger,$Y$36))</f>
        <v>#NUM!</v>
      </c>
      <c r="AH829" s="90" t="e">
        <f>_xll.qlIndexFixing(TenorBasisIndex6M,$AC829,TRUE,_xll.ohTrigger(trigger,$Y$36))</f>
        <v>#NUM!</v>
      </c>
      <c r="AI829" s="43" t="e">
        <f>_xll.qlIndexFixing($Y$6,$AC829,TRUE,trigger)</f>
        <v>#NUM!</v>
      </c>
      <c r="AJ829" s="45" t="e">
        <f t="shared" si="23"/>
        <v>#NUM!</v>
      </c>
    </row>
    <row r="830" spans="28:36" x14ac:dyDescent="0.2">
      <c r="AB830" s="122" t="s">
        <v>88</v>
      </c>
      <c r="AC830" s="40">
        <f>_xll.qlInterestRateIndexFixingDate($Y$21,AD830)</f>
        <v>45191</v>
      </c>
      <c r="AD830" s="40">
        <f>_xll.qlCalendarAdvance(calendar,$AD829,AB830,,,trigger)</f>
        <v>45195</v>
      </c>
      <c r="AE830" s="40">
        <f>_xll.qlInterestRateIndexMaturity($Y$21,AD830,)</f>
        <v>45377</v>
      </c>
      <c r="AF830" s="43" t="e">
        <f>_xll.qlTenorBasisValue(TenorBasis6M,AD830,_xll.ohTrigger(trigger,$Y$36))</f>
        <v>#NUM!</v>
      </c>
      <c r="AG830" s="90" t="e">
        <f>_xll.qlTenorBasisForwardRate(TenorBasis6M,AD830,_xll.ohTrigger(trigger,$Y$36))</f>
        <v>#NUM!</v>
      </c>
      <c r="AH830" s="90" t="e">
        <f>_xll.qlIndexFixing(TenorBasisIndex6M,$AC830,TRUE,_xll.ohTrigger(trigger,$Y$36))</f>
        <v>#NUM!</v>
      </c>
      <c r="AI830" s="43" t="e">
        <f>_xll.qlIndexFixing($Y$6,$AC830,TRUE,trigger)</f>
        <v>#NUM!</v>
      </c>
      <c r="AJ830" s="45" t="e">
        <f t="shared" si="23"/>
        <v>#NUM!</v>
      </c>
    </row>
    <row r="831" spans="28:36" x14ac:dyDescent="0.2">
      <c r="AB831" s="122" t="s">
        <v>88</v>
      </c>
      <c r="AC831" s="40">
        <f>_xll.qlInterestRateIndexFixingDate($Y$21,AD831)</f>
        <v>45198</v>
      </c>
      <c r="AD831" s="40">
        <f>_xll.qlCalendarAdvance(calendar,$AD830,AB831,,,trigger)</f>
        <v>45202</v>
      </c>
      <c r="AE831" s="40">
        <f>_xll.qlInterestRateIndexMaturity($Y$21,AD831,)</f>
        <v>45385</v>
      </c>
      <c r="AF831" s="43" t="e">
        <f>_xll.qlTenorBasisValue(TenorBasis6M,AD831,_xll.ohTrigger(trigger,$Y$36))</f>
        <v>#NUM!</v>
      </c>
      <c r="AG831" s="90" t="e">
        <f>_xll.qlTenorBasisForwardRate(TenorBasis6M,AD831,_xll.ohTrigger(trigger,$Y$36))</f>
        <v>#NUM!</v>
      </c>
      <c r="AH831" s="90" t="e">
        <f>_xll.qlIndexFixing(TenorBasisIndex6M,$AC831,TRUE,_xll.ohTrigger(trigger,$Y$36))</f>
        <v>#NUM!</v>
      </c>
      <c r="AI831" s="43" t="e">
        <f>_xll.qlIndexFixing($Y$6,$AC831,TRUE,trigger)</f>
        <v>#NUM!</v>
      </c>
      <c r="AJ831" s="45" t="e">
        <f t="shared" si="23"/>
        <v>#NUM!</v>
      </c>
    </row>
    <row r="832" spans="28:36" x14ac:dyDescent="0.2">
      <c r="AB832" s="122" t="s">
        <v>88</v>
      </c>
      <c r="AC832" s="40">
        <f>_xll.qlInterestRateIndexFixingDate($Y$21,AD832)</f>
        <v>45205</v>
      </c>
      <c r="AD832" s="40">
        <f>_xll.qlCalendarAdvance(calendar,$AD831,AB832,,,trigger)</f>
        <v>45209</v>
      </c>
      <c r="AE832" s="40">
        <f>_xll.qlInterestRateIndexMaturity($Y$21,AD832,)</f>
        <v>45392</v>
      </c>
      <c r="AF832" s="43" t="e">
        <f>_xll.qlTenorBasisValue(TenorBasis6M,AD832,_xll.ohTrigger(trigger,$Y$36))</f>
        <v>#NUM!</v>
      </c>
      <c r="AG832" s="90" t="e">
        <f>_xll.qlTenorBasisForwardRate(TenorBasis6M,AD832,_xll.ohTrigger(trigger,$Y$36))</f>
        <v>#NUM!</v>
      </c>
      <c r="AH832" s="90" t="e">
        <f>_xll.qlIndexFixing(TenorBasisIndex6M,$AC832,TRUE,_xll.ohTrigger(trigger,$Y$36))</f>
        <v>#NUM!</v>
      </c>
      <c r="AI832" s="43" t="e">
        <f>_xll.qlIndexFixing($Y$6,$AC832,TRUE,trigger)</f>
        <v>#NUM!</v>
      </c>
      <c r="AJ832" s="45" t="e">
        <f t="shared" si="23"/>
        <v>#NUM!</v>
      </c>
    </row>
    <row r="833" spans="28:36" x14ac:dyDescent="0.2">
      <c r="AB833" s="122" t="s">
        <v>88</v>
      </c>
      <c r="AC833" s="40">
        <f>_xll.qlInterestRateIndexFixingDate($Y$21,AD833)</f>
        <v>45212</v>
      </c>
      <c r="AD833" s="40">
        <f>_xll.qlCalendarAdvance(calendar,$AD832,AB833,,,trigger)</f>
        <v>45216</v>
      </c>
      <c r="AE833" s="40">
        <f>_xll.qlInterestRateIndexMaturity($Y$21,AD833,)</f>
        <v>45399</v>
      </c>
      <c r="AF833" s="43" t="e">
        <f>_xll.qlTenorBasisValue(TenorBasis6M,AD833,_xll.ohTrigger(trigger,$Y$36))</f>
        <v>#NUM!</v>
      </c>
      <c r="AG833" s="90" t="e">
        <f>_xll.qlTenorBasisForwardRate(TenorBasis6M,AD833,_xll.ohTrigger(trigger,$Y$36))</f>
        <v>#NUM!</v>
      </c>
      <c r="AH833" s="90" t="e">
        <f>_xll.qlIndexFixing(TenorBasisIndex6M,$AC833,TRUE,_xll.ohTrigger(trigger,$Y$36))</f>
        <v>#NUM!</v>
      </c>
      <c r="AI833" s="43" t="e">
        <f>_xll.qlIndexFixing($Y$6,$AC833,TRUE,trigger)</f>
        <v>#NUM!</v>
      </c>
      <c r="AJ833" s="45" t="e">
        <f t="shared" si="23"/>
        <v>#NUM!</v>
      </c>
    </row>
    <row r="834" spans="28:36" x14ac:dyDescent="0.2">
      <c r="AB834" s="122" t="s">
        <v>88</v>
      </c>
      <c r="AC834" s="40">
        <f>_xll.qlInterestRateIndexFixingDate($Y$21,AD834)</f>
        <v>45219</v>
      </c>
      <c r="AD834" s="40">
        <f>_xll.qlCalendarAdvance(calendar,$AD833,AB834,,,trigger)</f>
        <v>45223</v>
      </c>
      <c r="AE834" s="40">
        <f>_xll.qlInterestRateIndexMaturity($Y$21,AD834,)</f>
        <v>45406</v>
      </c>
      <c r="AF834" s="43" t="e">
        <f>_xll.qlTenorBasisValue(TenorBasis6M,AD834,_xll.ohTrigger(trigger,$Y$36))</f>
        <v>#NUM!</v>
      </c>
      <c r="AG834" s="90" t="e">
        <f>_xll.qlTenorBasisForwardRate(TenorBasis6M,AD834,_xll.ohTrigger(trigger,$Y$36))</f>
        <v>#NUM!</v>
      </c>
      <c r="AH834" s="90" t="e">
        <f>_xll.qlIndexFixing(TenorBasisIndex6M,$AC834,TRUE,_xll.ohTrigger(trigger,$Y$36))</f>
        <v>#NUM!</v>
      </c>
      <c r="AI834" s="43" t="e">
        <f>_xll.qlIndexFixing($Y$6,$AC834,TRUE,trigger)</f>
        <v>#NUM!</v>
      </c>
      <c r="AJ834" s="45" t="e">
        <f t="shared" si="23"/>
        <v>#NUM!</v>
      </c>
    </row>
    <row r="835" spans="28:36" x14ac:dyDescent="0.2">
      <c r="AB835" s="122" t="s">
        <v>88</v>
      </c>
      <c r="AC835" s="40">
        <f>_xll.qlInterestRateIndexFixingDate($Y$21,AD835)</f>
        <v>45226</v>
      </c>
      <c r="AD835" s="40">
        <f>_xll.qlCalendarAdvance(calendar,$AD834,AB835,,,trigger)</f>
        <v>45230</v>
      </c>
      <c r="AE835" s="40">
        <f>_xll.qlInterestRateIndexMaturity($Y$21,AD835,)</f>
        <v>45412</v>
      </c>
      <c r="AF835" s="43" t="e">
        <f>_xll.qlTenorBasisValue(TenorBasis6M,AD835,_xll.ohTrigger(trigger,$Y$36))</f>
        <v>#NUM!</v>
      </c>
      <c r="AG835" s="90" t="e">
        <f>_xll.qlTenorBasisForwardRate(TenorBasis6M,AD835,_xll.ohTrigger(trigger,$Y$36))</f>
        <v>#NUM!</v>
      </c>
      <c r="AH835" s="90" t="e">
        <f>_xll.qlIndexFixing(TenorBasisIndex6M,$AC835,TRUE,_xll.ohTrigger(trigger,$Y$36))</f>
        <v>#NUM!</v>
      </c>
      <c r="AI835" s="43" t="e">
        <f>_xll.qlIndexFixing($Y$6,$AC835,TRUE,trigger)</f>
        <v>#NUM!</v>
      </c>
      <c r="AJ835" s="45" t="e">
        <f t="shared" si="23"/>
        <v>#NUM!</v>
      </c>
    </row>
    <row r="836" spans="28:36" x14ac:dyDescent="0.2">
      <c r="AB836" s="122" t="s">
        <v>88</v>
      </c>
      <c r="AC836" s="40">
        <f>_xll.qlInterestRateIndexFixingDate($Y$21,AD836)</f>
        <v>45233</v>
      </c>
      <c r="AD836" s="40">
        <f>_xll.qlCalendarAdvance(calendar,$AD835,AB836,,,trigger)</f>
        <v>45237</v>
      </c>
      <c r="AE836" s="40">
        <f>_xll.qlInterestRateIndexMaturity($Y$21,AD836,)</f>
        <v>45419</v>
      </c>
      <c r="AF836" s="43" t="e">
        <f>_xll.qlTenorBasisValue(TenorBasis6M,AD836,_xll.ohTrigger(trigger,$Y$36))</f>
        <v>#NUM!</v>
      </c>
      <c r="AG836" s="90" t="e">
        <f>_xll.qlTenorBasisForwardRate(TenorBasis6M,AD836,_xll.ohTrigger(trigger,$Y$36))</f>
        <v>#NUM!</v>
      </c>
      <c r="AH836" s="90" t="e">
        <f>_xll.qlIndexFixing(TenorBasisIndex6M,$AC836,TRUE,_xll.ohTrigger(trigger,$Y$36))</f>
        <v>#NUM!</v>
      </c>
      <c r="AI836" s="43" t="e">
        <f>_xll.qlIndexFixing($Y$6,$AC836,TRUE,trigger)</f>
        <v>#NUM!</v>
      </c>
      <c r="AJ836" s="45" t="e">
        <f t="shared" si="23"/>
        <v>#NUM!</v>
      </c>
    </row>
    <row r="837" spans="28:36" x14ac:dyDescent="0.2">
      <c r="AB837" s="122" t="s">
        <v>88</v>
      </c>
      <c r="AC837" s="40">
        <f>_xll.qlInterestRateIndexFixingDate($Y$21,AD837)</f>
        <v>45240</v>
      </c>
      <c r="AD837" s="40">
        <f>_xll.qlCalendarAdvance(calendar,$AD836,AB837,,,trigger)</f>
        <v>45244</v>
      </c>
      <c r="AE837" s="40">
        <f>_xll.qlInterestRateIndexMaturity($Y$21,AD837,)</f>
        <v>45426</v>
      </c>
      <c r="AF837" s="43" t="e">
        <f>_xll.qlTenorBasisValue(TenorBasis6M,AD837,_xll.ohTrigger(trigger,$Y$36))</f>
        <v>#NUM!</v>
      </c>
      <c r="AG837" s="90" t="e">
        <f>_xll.qlTenorBasisForwardRate(TenorBasis6M,AD837,_xll.ohTrigger(trigger,$Y$36))</f>
        <v>#NUM!</v>
      </c>
      <c r="AH837" s="90" t="e">
        <f>_xll.qlIndexFixing(TenorBasisIndex6M,$AC837,TRUE,_xll.ohTrigger(trigger,$Y$36))</f>
        <v>#NUM!</v>
      </c>
      <c r="AI837" s="43" t="e">
        <f>_xll.qlIndexFixing($Y$6,$AC837,TRUE,trigger)</f>
        <v>#NUM!</v>
      </c>
      <c r="AJ837" s="45" t="e">
        <f t="shared" si="23"/>
        <v>#NUM!</v>
      </c>
    </row>
    <row r="838" spans="28:36" x14ac:dyDescent="0.2">
      <c r="AB838" s="122" t="s">
        <v>88</v>
      </c>
      <c r="AC838" s="40">
        <f>_xll.qlInterestRateIndexFixingDate($Y$21,AD838)</f>
        <v>45247</v>
      </c>
      <c r="AD838" s="40">
        <f>_xll.qlCalendarAdvance(calendar,$AD837,AB838,,,trigger)</f>
        <v>45251</v>
      </c>
      <c r="AE838" s="40">
        <f>_xll.qlInterestRateIndexMaturity($Y$21,AD838,)</f>
        <v>45433</v>
      </c>
      <c r="AF838" s="43" t="e">
        <f>_xll.qlTenorBasisValue(TenorBasis6M,AD838,_xll.ohTrigger(trigger,$Y$36))</f>
        <v>#NUM!</v>
      </c>
      <c r="AG838" s="90" t="e">
        <f>_xll.qlTenorBasisForwardRate(TenorBasis6M,AD838,_xll.ohTrigger(trigger,$Y$36))</f>
        <v>#NUM!</v>
      </c>
      <c r="AH838" s="90" t="e">
        <f>_xll.qlIndexFixing(TenorBasisIndex6M,$AC838,TRUE,_xll.ohTrigger(trigger,$Y$36))</f>
        <v>#NUM!</v>
      </c>
      <c r="AI838" s="43" t="e">
        <f>_xll.qlIndexFixing($Y$6,$AC838,TRUE,trigger)</f>
        <v>#NUM!</v>
      </c>
      <c r="AJ838" s="45" t="e">
        <f t="shared" si="23"/>
        <v>#NUM!</v>
      </c>
    </row>
    <row r="839" spans="28:36" x14ac:dyDescent="0.2">
      <c r="AB839" s="122" t="s">
        <v>88</v>
      </c>
      <c r="AC839" s="40">
        <f>_xll.qlInterestRateIndexFixingDate($Y$21,AD839)</f>
        <v>45254</v>
      </c>
      <c r="AD839" s="40">
        <f>_xll.qlCalendarAdvance(calendar,$AD838,AB839,,,trigger)</f>
        <v>45258</v>
      </c>
      <c r="AE839" s="40">
        <f>_xll.qlInterestRateIndexMaturity($Y$21,AD839,)</f>
        <v>45440</v>
      </c>
      <c r="AF839" s="43" t="e">
        <f>_xll.qlTenorBasisValue(TenorBasis6M,AD839,_xll.ohTrigger(trigger,$Y$36))</f>
        <v>#NUM!</v>
      </c>
      <c r="AG839" s="90" t="e">
        <f>_xll.qlTenorBasisForwardRate(TenorBasis6M,AD839,_xll.ohTrigger(trigger,$Y$36))</f>
        <v>#NUM!</v>
      </c>
      <c r="AH839" s="90" t="e">
        <f>_xll.qlIndexFixing(TenorBasisIndex6M,$AC839,TRUE,_xll.ohTrigger(trigger,$Y$36))</f>
        <v>#NUM!</v>
      </c>
      <c r="AI839" s="43" t="e">
        <f>_xll.qlIndexFixing($Y$6,$AC839,TRUE,trigger)</f>
        <v>#NUM!</v>
      </c>
      <c r="AJ839" s="45" t="e">
        <f t="shared" si="23"/>
        <v>#NUM!</v>
      </c>
    </row>
    <row r="840" spans="28:36" x14ac:dyDescent="0.2">
      <c r="AB840" s="122" t="s">
        <v>88</v>
      </c>
      <c r="AC840" s="40">
        <f>_xll.qlInterestRateIndexFixingDate($Y$21,AD840)</f>
        <v>45261</v>
      </c>
      <c r="AD840" s="40">
        <f>_xll.qlCalendarAdvance(calendar,$AD839,AB840,,,trigger)</f>
        <v>45265</v>
      </c>
      <c r="AE840" s="40">
        <f>_xll.qlInterestRateIndexMaturity($Y$21,AD840,)</f>
        <v>45448</v>
      </c>
      <c r="AF840" s="43" t="e">
        <f>_xll.qlTenorBasisValue(TenorBasis6M,AD840,_xll.ohTrigger(trigger,$Y$36))</f>
        <v>#NUM!</v>
      </c>
      <c r="AG840" s="90" t="e">
        <f>_xll.qlTenorBasisForwardRate(TenorBasis6M,AD840,_xll.ohTrigger(trigger,$Y$36))</f>
        <v>#NUM!</v>
      </c>
      <c r="AH840" s="90" t="e">
        <f>_xll.qlIndexFixing(TenorBasisIndex6M,$AC840,TRUE,_xll.ohTrigger(trigger,$Y$36))</f>
        <v>#NUM!</v>
      </c>
      <c r="AI840" s="43" t="e">
        <f>_xll.qlIndexFixing($Y$6,$AC840,TRUE,trigger)</f>
        <v>#NUM!</v>
      </c>
      <c r="AJ840" s="45" t="e">
        <f t="shared" si="23"/>
        <v>#NUM!</v>
      </c>
    </row>
    <row r="841" spans="28:36" x14ac:dyDescent="0.2">
      <c r="AB841" s="122" t="s">
        <v>88</v>
      </c>
      <c r="AC841" s="40">
        <f>_xll.qlInterestRateIndexFixingDate($Y$21,AD841)</f>
        <v>45268</v>
      </c>
      <c r="AD841" s="40">
        <f>_xll.qlCalendarAdvance(calendar,$AD840,AB841,,,trigger)</f>
        <v>45272</v>
      </c>
      <c r="AE841" s="40">
        <f>_xll.qlInterestRateIndexMaturity($Y$21,AD841,)</f>
        <v>45455</v>
      </c>
      <c r="AF841" s="43" t="e">
        <f>_xll.qlTenorBasisValue(TenorBasis6M,AD841,_xll.ohTrigger(trigger,$Y$36))</f>
        <v>#NUM!</v>
      </c>
      <c r="AG841" s="90" t="e">
        <f>_xll.qlTenorBasisForwardRate(TenorBasis6M,AD841,_xll.ohTrigger(trigger,$Y$36))</f>
        <v>#NUM!</v>
      </c>
      <c r="AH841" s="90" t="e">
        <f>_xll.qlIndexFixing(TenorBasisIndex6M,$AC841,TRUE,_xll.ohTrigger(trigger,$Y$36))</f>
        <v>#NUM!</v>
      </c>
      <c r="AI841" s="43" t="e">
        <f>_xll.qlIndexFixing($Y$6,$AC841,TRUE,trigger)</f>
        <v>#NUM!</v>
      </c>
      <c r="AJ841" s="45" t="e">
        <f t="shared" si="23"/>
        <v>#NUM!</v>
      </c>
    </row>
    <row r="842" spans="28:36" x14ac:dyDescent="0.2">
      <c r="AB842" s="122" t="s">
        <v>88</v>
      </c>
      <c r="AC842" s="40">
        <f>_xll.qlInterestRateIndexFixingDate($Y$21,AD842)</f>
        <v>45275</v>
      </c>
      <c r="AD842" s="40">
        <f>_xll.qlCalendarAdvance(calendar,$AD841,AB842,,,trigger)</f>
        <v>45279</v>
      </c>
      <c r="AE842" s="40">
        <f>_xll.qlInterestRateIndexMaturity($Y$21,AD842,)</f>
        <v>45462</v>
      </c>
      <c r="AF842" s="43" t="e">
        <f>_xll.qlTenorBasisValue(TenorBasis6M,AD842,_xll.ohTrigger(trigger,$Y$36))</f>
        <v>#NUM!</v>
      </c>
      <c r="AG842" s="90" t="e">
        <f>_xll.qlTenorBasisForwardRate(TenorBasis6M,AD842,_xll.ohTrigger(trigger,$Y$36))</f>
        <v>#NUM!</v>
      </c>
      <c r="AH842" s="90" t="e">
        <f>_xll.qlIndexFixing(TenorBasisIndex6M,$AC842,TRUE,_xll.ohTrigger(trigger,$Y$36))</f>
        <v>#NUM!</v>
      </c>
      <c r="AI842" s="43" t="e">
        <f>_xll.qlIndexFixing($Y$6,$AC842,TRUE,trigger)</f>
        <v>#NUM!</v>
      </c>
      <c r="AJ842" s="45" t="e">
        <f t="shared" si="23"/>
        <v>#NUM!</v>
      </c>
    </row>
    <row r="843" spans="28:36" x14ac:dyDescent="0.2">
      <c r="AB843" s="122" t="s">
        <v>88</v>
      </c>
      <c r="AC843" s="40">
        <f>_xll.qlInterestRateIndexFixingDate($Y$21,AD843)</f>
        <v>45281</v>
      </c>
      <c r="AD843" s="40">
        <f>_xll.qlCalendarAdvance(calendar,$AD842,AB843,,,trigger)</f>
        <v>45287</v>
      </c>
      <c r="AE843" s="40">
        <f>_xll.qlInterestRateIndexMaturity($Y$21,AD843,)</f>
        <v>45470</v>
      </c>
      <c r="AF843" s="43" t="e">
        <f>_xll.qlTenorBasisValue(TenorBasis6M,AD843,_xll.ohTrigger(trigger,$Y$36))</f>
        <v>#NUM!</v>
      </c>
      <c r="AG843" s="90" t="e">
        <f>_xll.qlTenorBasisForwardRate(TenorBasis6M,AD843,_xll.ohTrigger(trigger,$Y$36))</f>
        <v>#NUM!</v>
      </c>
      <c r="AH843" s="90" t="e">
        <f>_xll.qlIndexFixing(TenorBasisIndex6M,$AC843,TRUE,_xll.ohTrigger(trigger,$Y$36))</f>
        <v>#NUM!</v>
      </c>
      <c r="AI843" s="43" t="e">
        <f>_xll.qlIndexFixing($Y$6,$AC843,TRUE,trigger)</f>
        <v>#NUM!</v>
      </c>
      <c r="AJ843" s="45" t="e">
        <f t="shared" si="23"/>
        <v>#NUM!</v>
      </c>
    </row>
    <row r="844" spans="28:36" x14ac:dyDescent="0.2">
      <c r="AB844" s="122" t="s">
        <v>88</v>
      </c>
      <c r="AC844" s="40">
        <f>_xll.qlInterestRateIndexFixingDate($Y$21,AD844)</f>
        <v>45289</v>
      </c>
      <c r="AD844" s="40">
        <f>_xll.qlCalendarAdvance(calendar,$AD843,AB844,,,trigger)</f>
        <v>45294</v>
      </c>
      <c r="AE844" s="40">
        <f>_xll.qlInterestRateIndexMaturity($Y$21,AD844,)</f>
        <v>45476</v>
      </c>
      <c r="AF844" s="43" t="e">
        <f>_xll.qlTenorBasisValue(TenorBasis6M,AD844,_xll.ohTrigger(trigger,$Y$36))</f>
        <v>#NUM!</v>
      </c>
      <c r="AG844" s="90" t="e">
        <f>_xll.qlTenorBasisForwardRate(TenorBasis6M,AD844,_xll.ohTrigger(trigger,$Y$36))</f>
        <v>#NUM!</v>
      </c>
      <c r="AH844" s="90" t="e">
        <f>_xll.qlIndexFixing(TenorBasisIndex6M,$AC844,TRUE,_xll.ohTrigger(trigger,$Y$36))</f>
        <v>#NUM!</v>
      </c>
      <c r="AI844" s="43" t="e">
        <f>_xll.qlIndexFixing($Y$6,$AC844,TRUE,trigger)</f>
        <v>#NUM!</v>
      </c>
      <c r="AJ844" s="45" t="e">
        <f t="shared" si="23"/>
        <v>#NUM!</v>
      </c>
    </row>
    <row r="845" spans="28:36" x14ac:dyDescent="0.2">
      <c r="AB845" s="122" t="s">
        <v>88</v>
      </c>
      <c r="AC845" s="40">
        <f>_xll.qlInterestRateIndexFixingDate($Y$21,AD845)</f>
        <v>45299</v>
      </c>
      <c r="AD845" s="40">
        <f>_xll.qlCalendarAdvance(calendar,$AD844,AB845,,,trigger)</f>
        <v>45301</v>
      </c>
      <c r="AE845" s="40">
        <f>_xll.qlInterestRateIndexMaturity($Y$21,AD845,)</f>
        <v>45483</v>
      </c>
      <c r="AF845" s="43" t="e">
        <f>_xll.qlTenorBasisValue(TenorBasis6M,AD845,_xll.ohTrigger(trigger,$Y$36))</f>
        <v>#NUM!</v>
      </c>
      <c r="AG845" s="90" t="e">
        <f>_xll.qlTenorBasisForwardRate(TenorBasis6M,AD845,_xll.ohTrigger(trigger,$Y$36))</f>
        <v>#NUM!</v>
      </c>
      <c r="AH845" s="90" t="e">
        <f>_xll.qlIndexFixing(TenorBasisIndex6M,$AC845,TRUE,_xll.ohTrigger(trigger,$Y$36))</f>
        <v>#NUM!</v>
      </c>
      <c r="AI845" s="43" t="e">
        <f>_xll.qlIndexFixing($Y$6,$AC845,TRUE,trigger)</f>
        <v>#NUM!</v>
      </c>
      <c r="AJ845" s="45" t="e">
        <f t="shared" si="23"/>
        <v>#NUM!</v>
      </c>
    </row>
    <row r="846" spans="28:36" x14ac:dyDescent="0.2">
      <c r="AB846" s="122" t="s">
        <v>88</v>
      </c>
      <c r="AC846" s="40">
        <f>_xll.qlInterestRateIndexFixingDate($Y$21,AD846)</f>
        <v>45306</v>
      </c>
      <c r="AD846" s="40">
        <f>_xll.qlCalendarAdvance(calendar,$AD845,AB846,,,trigger)</f>
        <v>45308</v>
      </c>
      <c r="AE846" s="40">
        <f>_xll.qlInterestRateIndexMaturity($Y$21,AD846,)</f>
        <v>45490</v>
      </c>
      <c r="AF846" s="43" t="e">
        <f>_xll.qlTenorBasisValue(TenorBasis6M,AD846,_xll.ohTrigger(trigger,$Y$36))</f>
        <v>#NUM!</v>
      </c>
      <c r="AG846" s="90" t="e">
        <f>_xll.qlTenorBasisForwardRate(TenorBasis6M,AD846,_xll.ohTrigger(trigger,$Y$36))</f>
        <v>#NUM!</v>
      </c>
      <c r="AH846" s="90" t="e">
        <f>_xll.qlIndexFixing(TenorBasisIndex6M,$AC846,TRUE,_xll.ohTrigger(trigger,$Y$36))</f>
        <v>#NUM!</v>
      </c>
      <c r="AI846" s="43" t="e">
        <f>_xll.qlIndexFixing($Y$6,$AC846,TRUE,trigger)</f>
        <v>#NUM!</v>
      </c>
      <c r="AJ846" s="45" t="e">
        <f t="shared" si="23"/>
        <v>#NUM!</v>
      </c>
    </row>
    <row r="847" spans="28:36" x14ac:dyDescent="0.2">
      <c r="AB847" s="122" t="s">
        <v>88</v>
      </c>
      <c r="AC847" s="40">
        <f>_xll.qlInterestRateIndexFixingDate($Y$21,AD847)</f>
        <v>45313</v>
      </c>
      <c r="AD847" s="40">
        <f>_xll.qlCalendarAdvance(calendar,$AD846,AB847,,,trigger)</f>
        <v>45315</v>
      </c>
      <c r="AE847" s="40">
        <f>_xll.qlInterestRateIndexMaturity($Y$21,AD847,)</f>
        <v>45497</v>
      </c>
      <c r="AF847" s="43" t="e">
        <f>_xll.qlTenorBasisValue(TenorBasis6M,AD847,_xll.ohTrigger(trigger,$Y$36))</f>
        <v>#NUM!</v>
      </c>
      <c r="AG847" s="90" t="e">
        <f>_xll.qlTenorBasisForwardRate(TenorBasis6M,AD847,_xll.ohTrigger(trigger,$Y$36))</f>
        <v>#NUM!</v>
      </c>
      <c r="AH847" s="90" t="e">
        <f>_xll.qlIndexFixing(TenorBasisIndex6M,$AC847,TRUE,_xll.ohTrigger(trigger,$Y$36))</f>
        <v>#NUM!</v>
      </c>
      <c r="AI847" s="43" t="e">
        <f>_xll.qlIndexFixing($Y$6,$AC847,TRUE,trigger)</f>
        <v>#NUM!</v>
      </c>
      <c r="AJ847" s="45" t="e">
        <f t="shared" si="23"/>
        <v>#NUM!</v>
      </c>
    </row>
    <row r="848" spans="28:36" x14ac:dyDescent="0.2">
      <c r="AB848" s="122" t="s">
        <v>88</v>
      </c>
      <c r="AC848" s="40">
        <f>_xll.qlInterestRateIndexFixingDate($Y$21,AD848)</f>
        <v>45320</v>
      </c>
      <c r="AD848" s="40">
        <f>_xll.qlCalendarAdvance(calendar,$AD847,AB848,,,trigger)</f>
        <v>45322</v>
      </c>
      <c r="AE848" s="40">
        <f>_xll.qlInterestRateIndexMaturity($Y$21,AD848,)</f>
        <v>45504</v>
      </c>
      <c r="AF848" s="43" t="e">
        <f>_xll.qlTenorBasisValue(TenorBasis6M,AD848,_xll.ohTrigger(trigger,$Y$36))</f>
        <v>#NUM!</v>
      </c>
      <c r="AG848" s="90" t="e">
        <f>_xll.qlTenorBasisForwardRate(TenorBasis6M,AD848,_xll.ohTrigger(trigger,$Y$36))</f>
        <v>#NUM!</v>
      </c>
      <c r="AH848" s="90" t="e">
        <f>_xll.qlIndexFixing(TenorBasisIndex6M,$AC848,TRUE,_xll.ohTrigger(trigger,$Y$36))</f>
        <v>#NUM!</v>
      </c>
      <c r="AI848" s="43" t="e">
        <f>_xll.qlIndexFixing($Y$6,$AC848,TRUE,trigger)</f>
        <v>#NUM!</v>
      </c>
      <c r="AJ848" s="45" t="e">
        <f t="shared" si="23"/>
        <v>#NUM!</v>
      </c>
    </row>
    <row r="849" spans="28:36" x14ac:dyDescent="0.2">
      <c r="AB849" s="122" t="s">
        <v>88</v>
      </c>
      <c r="AC849" s="40">
        <f>_xll.qlInterestRateIndexFixingDate($Y$21,AD849)</f>
        <v>45327</v>
      </c>
      <c r="AD849" s="40">
        <f>_xll.qlCalendarAdvance(calendar,$AD848,AB849,,,trigger)</f>
        <v>45329</v>
      </c>
      <c r="AE849" s="40">
        <f>_xll.qlInterestRateIndexMaturity($Y$21,AD849,)</f>
        <v>45511</v>
      </c>
      <c r="AF849" s="43" t="e">
        <f>_xll.qlTenorBasisValue(TenorBasis6M,AD849,_xll.ohTrigger(trigger,$Y$36))</f>
        <v>#NUM!</v>
      </c>
      <c r="AG849" s="90" t="e">
        <f>_xll.qlTenorBasisForwardRate(TenorBasis6M,AD849,_xll.ohTrigger(trigger,$Y$36))</f>
        <v>#NUM!</v>
      </c>
      <c r="AH849" s="90" t="e">
        <f>_xll.qlIndexFixing(TenorBasisIndex6M,$AC849,TRUE,_xll.ohTrigger(trigger,$Y$36))</f>
        <v>#NUM!</v>
      </c>
      <c r="AI849" s="43" t="e">
        <f>_xll.qlIndexFixing($Y$6,$AC849,TRUE,trigger)</f>
        <v>#NUM!</v>
      </c>
      <c r="AJ849" s="45" t="e">
        <f t="shared" si="23"/>
        <v>#NUM!</v>
      </c>
    </row>
    <row r="850" spans="28:36" x14ac:dyDescent="0.2">
      <c r="AB850" s="122" t="s">
        <v>88</v>
      </c>
      <c r="AC850" s="40">
        <f>_xll.qlInterestRateIndexFixingDate($Y$21,AD850)</f>
        <v>45334</v>
      </c>
      <c r="AD850" s="40">
        <f>_xll.qlCalendarAdvance(calendar,$AD849,AB850,,,trigger)</f>
        <v>45336</v>
      </c>
      <c r="AE850" s="40">
        <f>_xll.qlInterestRateIndexMaturity($Y$21,AD850,)</f>
        <v>45518</v>
      </c>
      <c r="AF850" s="43" t="e">
        <f>_xll.qlTenorBasisValue(TenorBasis6M,AD850,_xll.ohTrigger(trigger,$Y$36))</f>
        <v>#NUM!</v>
      </c>
      <c r="AG850" s="90" t="e">
        <f>_xll.qlTenorBasisForwardRate(TenorBasis6M,AD850,_xll.ohTrigger(trigger,$Y$36))</f>
        <v>#NUM!</v>
      </c>
      <c r="AH850" s="90" t="e">
        <f>_xll.qlIndexFixing(TenorBasisIndex6M,$AC850,TRUE,_xll.ohTrigger(trigger,$Y$36))</f>
        <v>#NUM!</v>
      </c>
      <c r="AI850" s="43" t="e">
        <f>_xll.qlIndexFixing($Y$6,$AC850,TRUE,trigger)</f>
        <v>#NUM!</v>
      </c>
      <c r="AJ850" s="45" t="e">
        <f t="shared" si="23"/>
        <v>#NUM!</v>
      </c>
    </row>
    <row r="851" spans="28:36" x14ac:dyDescent="0.2">
      <c r="AB851" s="122" t="s">
        <v>88</v>
      </c>
      <c r="AC851" s="40">
        <f>_xll.qlInterestRateIndexFixingDate($Y$21,AD851)</f>
        <v>45341</v>
      </c>
      <c r="AD851" s="40">
        <f>_xll.qlCalendarAdvance(calendar,$AD850,AB851,,,trigger)</f>
        <v>45343</v>
      </c>
      <c r="AE851" s="40">
        <f>_xll.qlInterestRateIndexMaturity($Y$21,AD851,)</f>
        <v>45525</v>
      </c>
      <c r="AF851" s="43" t="e">
        <f>_xll.qlTenorBasisValue(TenorBasis6M,AD851,_xll.ohTrigger(trigger,$Y$36))</f>
        <v>#NUM!</v>
      </c>
      <c r="AG851" s="90" t="e">
        <f>_xll.qlTenorBasisForwardRate(TenorBasis6M,AD851,_xll.ohTrigger(trigger,$Y$36))</f>
        <v>#NUM!</v>
      </c>
      <c r="AH851" s="90" t="e">
        <f>_xll.qlIndexFixing(TenorBasisIndex6M,$AC851,TRUE,_xll.ohTrigger(trigger,$Y$36))</f>
        <v>#NUM!</v>
      </c>
      <c r="AI851" s="43" t="e">
        <f>_xll.qlIndexFixing($Y$6,$AC851,TRUE,trigger)</f>
        <v>#NUM!</v>
      </c>
      <c r="AJ851" s="45" t="e">
        <f t="shared" si="23"/>
        <v>#NUM!</v>
      </c>
    </row>
    <row r="852" spans="28:36" x14ac:dyDescent="0.2">
      <c r="AB852" s="122" t="s">
        <v>88</v>
      </c>
      <c r="AC852" s="40">
        <f>_xll.qlInterestRateIndexFixingDate($Y$21,AD852)</f>
        <v>45348</v>
      </c>
      <c r="AD852" s="40">
        <f>_xll.qlCalendarAdvance(calendar,$AD851,AB852,,,trigger)</f>
        <v>45350</v>
      </c>
      <c r="AE852" s="40">
        <f>_xll.qlInterestRateIndexMaturity($Y$21,AD852,)</f>
        <v>45532</v>
      </c>
      <c r="AF852" s="43" t="e">
        <f>_xll.qlTenorBasisValue(TenorBasis6M,AD852,_xll.ohTrigger(trigger,$Y$36))</f>
        <v>#NUM!</v>
      </c>
      <c r="AG852" s="90" t="e">
        <f>_xll.qlTenorBasisForwardRate(TenorBasis6M,AD852,_xll.ohTrigger(trigger,$Y$36))</f>
        <v>#NUM!</v>
      </c>
      <c r="AH852" s="90" t="e">
        <f>_xll.qlIndexFixing(TenorBasisIndex6M,$AC852,TRUE,_xll.ohTrigger(trigger,$Y$36))</f>
        <v>#NUM!</v>
      </c>
      <c r="AI852" s="43" t="e">
        <f>_xll.qlIndexFixing($Y$6,$AC852,TRUE,trigger)</f>
        <v>#NUM!</v>
      </c>
      <c r="AJ852" s="45" t="e">
        <f t="shared" si="23"/>
        <v>#NUM!</v>
      </c>
    </row>
    <row r="853" spans="28:36" x14ac:dyDescent="0.2">
      <c r="AB853" s="122" t="s">
        <v>88</v>
      </c>
      <c r="AC853" s="40">
        <f>_xll.qlInterestRateIndexFixingDate($Y$21,AD853)</f>
        <v>45355</v>
      </c>
      <c r="AD853" s="40">
        <f>_xll.qlCalendarAdvance(calendar,$AD852,AB853,,,trigger)</f>
        <v>45357</v>
      </c>
      <c r="AE853" s="40">
        <f>_xll.qlInterestRateIndexMaturity($Y$21,AD853,)</f>
        <v>45541</v>
      </c>
      <c r="AF853" s="43" t="e">
        <f>_xll.qlTenorBasisValue(TenorBasis6M,AD853,_xll.ohTrigger(trigger,$Y$36))</f>
        <v>#NUM!</v>
      </c>
      <c r="AG853" s="90" t="e">
        <f>_xll.qlTenorBasisForwardRate(TenorBasis6M,AD853,_xll.ohTrigger(trigger,$Y$36))</f>
        <v>#NUM!</v>
      </c>
      <c r="AH853" s="90" t="e">
        <f>_xll.qlIndexFixing(TenorBasisIndex6M,$AC853,TRUE,_xll.ohTrigger(trigger,$Y$36))</f>
        <v>#NUM!</v>
      </c>
      <c r="AI853" s="43" t="e">
        <f>_xll.qlIndexFixing($Y$6,$AC853,TRUE,trigger)</f>
        <v>#NUM!</v>
      </c>
      <c r="AJ853" s="45" t="e">
        <f t="shared" si="23"/>
        <v>#NUM!</v>
      </c>
    </row>
    <row r="854" spans="28:36" x14ac:dyDescent="0.2">
      <c r="AB854" s="122" t="s">
        <v>88</v>
      </c>
      <c r="AC854" s="40">
        <f>_xll.qlInterestRateIndexFixingDate($Y$21,AD854)</f>
        <v>45362</v>
      </c>
      <c r="AD854" s="40">
        <f>_xll.qlCalendarAdvance(calendar,$AD853,AB854,,,trigger)</f>
        <v>45364</v>
      </c>
      <c r="AE854" s="40">
        <f>_xll.qlInterestRateIndexMaturity($Y$21,AD854,)</f>
        <v>45548</v>
      </c>
      <c r="AF854" s="43" t="e">
        <f>_xll.qlTenorBasisValue(TenorBasis6M,AD854,_xll.ohTrigger(trigger,$Y$36))</f>
        <v>#NUM!</v>
      </c>
      <c r="AG854" s="90" t="e">
        <f>_xll.qlTenorBasisForwardRate(TenorBasis6M,AD854,_xll.ohTrigger(trigger,$Y$36))</f>
        <v>#NUM!</v>
      </c>
      <c r="AH854" s="90" t="e">
        <f>_xll.qlIndexFixing(TenorBasisIndex6M,$AC854,TRUE,_xll.ohTrigger(trigger,$Y$36))</f>
        <v>#NUM!</v>
      </c>
      <c r="AI854" s="43" t="e">
        <f>_xll.qlIndexFixing($Y$6,$AC854,TRUE,trigger)</f>
        <v>#NUM!</v>
      </c>
      <c r="AJ854" s="45" t="e">
        <f t="shared" si="23"/>
        <v>#NUM!</v>
      </c>
    </row>
    <row r="855" spans="28:36" x14ac:dyDescent="0.2">
      <c r="AB855" s="122" t="s">
        <v>88</v>
      </c>
      <c r="AC855" s="40">
        <f>_xll.qlInterestRateIndexFixingDate($Y$21,AD855)</f>
        <v>45369</v>
      </c>
      <c r="AD855" s="40">
        <f>_xll.qlCalendarAdvance(calendar,$AD854,AB855,,,trigger)</f>
        <v>45371</v>
      </c>
      <c r="AE855" s="40">
        <f>_xll.qlInterestRateIndexMaturity($Y$21,AD855,)</f>
        <v>45555</v>
      </c>
      <c r="AF855" s="43" t="e">
        <f>_xll.qlTenorBasisValue(TenorBasis6M,AD855,_xll.ohTrigger(trigger,$Y$36))</f>
        <v>#NUM!</v>
      </c>
      <c r="AG855" s="90" t="e">
        <f>_xll.qlTenorBasisForwardRate(TenorBasis6M,AD855,_xll.ohTrigger(trigger,$Y$36))</f>
        <v>#NUM!</v>
      </c>
      <c r="AH855" s="90" t="e">
        <f>_xll.qlIndexFixing(TenorBasisIndex6M,$AC855,TRUE,_xll.ohTrigger(trigger,$Y$36))</f>
        <v>#NUM!</v>
      </c>
      <c r="AI855" s="43" t="e">
        <f>_xll.qlIndexFixing($Y$6,$AC855,TRUE,trigger)</f>
        <v>#NUM!</v>
      </c>
      <c r="AJ855" s="45" t="e">
        <f t="shared" si="23"/>
        <v>#NUM!</v>
      </c>
    </row>
    <row r="856" spans="28:36" x14ac:dyDescent="0.2">
      <c r="AB856" s="122" t="s">
        <v>88</v>
      </c>
      <c r="AC856" s="40">
        <f>_xll.qlInterestRateIndexFixingDate($Y$21,AD856)</f>
        <v>45376</v>
      </c>
      <c r="AD856" s="40">
        <f>_xll.qlCalendarAdvance(calendar,$AD855,AB856,,,trigger)</f>
        <v>45378</v>
      </c>
      <c r="AE856" s="40">
        <f>_xll.qlInterestRateIndexMaturity($Y$21,AD856,)</f>
        <v>45562</v>
      </c>
      <c r="AF856" s="43" t="e">
        <f>_xll.qlTenorBasisValue(TenorBasis6M,AD856,_xll.ohTrigger(trigger,$Y$36))</f>
        <v>#NUM!</v>
      </c>
      <c r="AG856" s="90" t="e">
        <f>_xll.qlTenorBasisForwardRate(TenorBasis6M,AD856,_xll.ohTrigger(trigger,$Y$36))</f>
        <v>#NUM!</v>
      </c>
      <c r="AH856" s="90" t="e">
        <f>_xll.qlIndexFixing(TenorBasisIndex6M,$AC856,TRUE,_xll.ohTrigger(trigger,$Y$36))</f>
        <v>#NUM!</v>
      </c>
      <c r="AI856" s="43" t="e">
        <f>_xll.qlIndexFixing($Y$6,$AC856,TRUE,trigger)</f>
        <v>#NUM!</v>
      </c>
      <c r="AJ856" s="45" t="e">
        <f t="shared" si="23"/>
        <v>#NUM!</v>
      </c>
    </row>
    <row r="857" spans="28:36" x14ac:dyDescent="0.2">
      <c r="AB857" s="122" t="s">
        <v>88</v>
      </c>
      <c r="AC857" s="40">
        <f>_xll.qlInterestRateIndexFixingDate($Y$21,AD857)</f>
        <v>45379</v>
      </c>
      <c r="AD857" s="40">
        <f>_xll.qlCalendarAdvance(calendar,$AD856,AB857,,,trigger)</f>
        <v>45385</v>
      </c>
      <c r="AE857" s="40">
        <f>_xll.qlInterestRateIndexMaturity($Y$21,AD857,)</f>
        <v>45568</v>
      </c>
      <c r="AF857" s="43" t="e">
        <f>_xll.qlTenorBasisValue(TenorBasis6M,AD857,_xll.ohTrigger(trigger,$Y$36))</f>
        <v>#NUM!</v>
      </c>
      <c r="AG857" s="90" t="e">
        <f>_xll.qlTenorBasisForwardRate(TenorBasis6M,AD857,_xll.ohTrigger(trigger,$Y$36))</f>
        <v>#NUM!</v>
      </c>
      <c r="AH857" s="90" t="e">
        <f>_xll.qlIndexFixing(TenorBasisIndex6M,$AC857,TRUE,_xll.ohTrigger(trigger,$Y$36))</f>
        <v>#NUM!</v>
      </c>
      <c r="AI857" s="43" t="e">
        <f>_xll.qlIndexFixing($Y$6,$AC857,TRUE,trigger)</f>
        <v>#NUM!</v>
      </c>
      <c r="AJ857" s="45" t="e">
        <f t="shared" si="23"/>
        <v>#NUM!</v>
      </c>
    </row>
    <row r="858" spans="28:36" x14ac:dyDescent="0.2">
      <c r="AB858" s="122" t="s">
        <v>88</v>
      </c>
      <c r="AC858" s="40">
        <f>_xll.qlInterestRateIndexFixingDate($Y$21,AD858)</f>
        <v>45390</v>
      </c>
      <c r="AD858" s="40">
        <f>_xll.qlCalendarAdvance(calendar,$AD857,AB858,,,trigger)</f>
        <v>45392</v>
      </c>
      <c r="AE858" s="40">
        <f>_xll.qlInterestRateIndexMaturity($Y$21,AD858,)</f>
        <v>45575</v>
      </c>
      <c r="AF858" s="43" t="e">
        <f>_xll.qlTenorBasisValue(TenorBasis6M,AD858,_xll.ohTrigger(trigger,$Y$36))</f>
        <v>#NUM!</v>
      </c>
      <c r="AG858" s="90" t="e">
        <f>_xll.qlTenorBasisForwardRate(TenorBasis6M,AD858,_xll.ohTrigger(trigger,$Y$36))</f>
        <v>#NUM!</v>
      </c>
      <c r="AH858" s="90" t="e">
        <f>_xll.qlIndexFixing(TenorBasisIndex6M,$AC858,TRUE,_xll.ohTrigger(trigger,$Y$36))</f>
        <v>#NUM!</v>
      </c>
      <c r="AI858" s="43" t="e">
        <f>_xll.qlIndexFixing($Y$6,$AC858,TRUE,trigger)</f>
        <v>#NUM!</v>
      </c>
      <c r="AJ858" s="45" t="e">
        <f t="shared" si="23"/>
        <v>#NUM!</v>
      </c>
    </row>
    <row r="859" spans="28:36" x14ac:dyDescent="0.2">
      <c r="AB859" s="122" t="s">
        <v>88</v>
      </c>
      <c r="AC859" s="40">
        <f>_xll.qlInterestRateIndexFixingDate($Y$21,AD859)</f>
        <v>45397</v>
      </c>
      <c r="AD859" s="40">
        <f>_xll.qlCalendarAdvance(calendar,$AD858,AB859,,,trigger)</f>
        <v>45399</v>
      </c>
      <c r="AE859" s="40">
        <f>_xll.qlInterestRateIndexMaturity($Y$21,AD859,)</f>
        <v>45582</v>
      </c>
      <c r="AF859" s="43" t="e">
        <f>_xll.qlTenorBasisValue(TenorBasis6M,AD859,_xll.ohTrigger(trigger,$Y$36))</f>
        <v>#NUM!</v>
      </c>
      <c r="AG859" s="90" t="e">
        <f>_xll.qlTenorBasisForwardRate(TenorBasis6M,AD859,_xll.ohTrigger(trigger,$Y$36))</f>
        <v>#NUM!</v>
      </c>
      <c r="AH859" s="90" t="e">
        <f>_xll.qlIndexFixing(TenorBasisIndex6M,$AC859,TRUE,_xll.ohTrigger(trigger,$Y$36))</f>
        <v>#NUM!</v>
      </c>
      <c r="AI859" s="43" t="e">
        <f>_xll.qlIndexFixing($Y$6,$AC859,TRUE,trigger)</f>
        <v>#NUM!</v>
      </c>
      <c r="AJ859" s="45" t="e">
        <f t="shared" si="23"/>
        <v>#NUM!</v>
      </c>
    </row>
    <row r="860" spans="28:36" x14ac:dyDescent="0.2">
      <c r="AB860" s="122" t="s">
        <v>88</v>
      </c>
      <c r="AC860" s="40">
        <f>_xll.qlInterestRateIndexFixingDate($Y$21,AD860)</f>
        <v>45404</v>
      </c>
      <c r="AD860" s="40">
        <f>_xll.qlCalendarAdvance(calendar,$AD859,AB860,,,trigger)</f>
        <v>45406</v>
      </c>
      <c r="AE860" s="40">
        <f>_xll.qlInterestRateIndexMaturity($Y$21,AD860,)</f>
        <v>45589</v>
      </c>
      <c r="AF860" s="43" t="e">
        <f>_xll.qlTenorBasisValue(TenorBasis6M,AD860,_xll.ohTrigger(trigger,$Y$36))</f>
        <v>#NUM!</v>
      </c>
      <c r="AG860" s="90" t="e">
        <f>_xll.qlTenorBasisForwardRate(TenorBasis6M,AD860,_xll.ohTrigger(trigger,$Y$36))</f>
        <v>#NUM!</v>
      </c>
      <c r="AH860" s="90" t="e">
        <f>_xll.qlIndexFixing(TenorBasisIndex6M,$AC860,TRUE,_xll.ohTrigger(trigger,$Y$36))</f>
        <v>#NUM!</v>
      </c>
      <c r="AI860" s="43" t="e">
        <f>_xll.qlIndexFixing($Y$6,$AC860,TRUE,trigger)</f>
        <v>#NUM!</v>
      </c>
      <c r="AJ860" s="45" t="e">
        <f t="shared" si="23"/>
        <v>#NUM!</v>
      </c>
    </row>
    <row r="861" spans="28:36" x14ac:dyDescent="0.2">
      <c r="AB861" s="122" t="s">
        <v>88</v>
      </c>
      <c r="AC861" s="40">
        <f>_xll.qlInterestRateIndexFixingDate($Y$21,AD861)</f>
        <v>45411</v>
      </c>
      <c r="AD861" s="40">
        <f>_xll.qlCalendarAdvance(calendar,$AD860,AB861,,,trigger)</f>
        <v>45414</v>
      </c>
      <c r="AE861" s="40">
        <f>_xll.qlInterestRateIndexMaturity($Y$21,AD861,)</f>
        <v>45600</v>
      </c>
      <c r="AF861" s="43" t="e">
        <f>_xll.qlTenorBasisValue(TenorBasis6M,AD861,_xll.ohTrigger(trigger,$Y$36))</f>
        <v>#NUM!</v>
      </c>
      <c r="AG861" s="90" t="e">
        <f>_xll.qlTenorBasisForwardRate(TenorBasis6M,AD861,_xll.ohTrigger(trigger,$Y$36))</f>
        <v>#NUM!</v>
      </c>
      <c r="AH861" s="90" t="e">
        <f>_xll.qlIndexFixing(TenorBasisIndex6M,$AC861,TRUE,_xll.ohTrigger(trigger,$Y$36))</f>
        <v>#NUM!</v>
      </c>
      <c r="AI861" s="43" t="e">
        <f>_xll.qlIndexFixing($Y$6,$AC861,TRUE,trigger)</f>
        <v>#NUM!</v>
      </c>
      <c r="AJ861" s="45" t="e">
        <f t="shared" si="23"/>
        <v>#NUM!</v>
      </c>
    </row>
    <row r="862" spans="28:36" x14ac:dyDescent="0.2">
      <c r="AB862" s="122" t="s">
        <v>88</v>
      </c>
      <c r="AC862" s="40">
        <f>_xll.qlInterestRateIndexFixingDate($Y$21,AD862)</f>
        <v>45419</v>
      </c>
      <c r="AD862" s="40">
        <f>_xll.qlCalendarAdvance(calendar,$AD861,AB862,,,trigger)</f>
        <v>45421</v>
      </c>
      <c r="AE862" s="40">
        <f>_xll.qlInterestRateIndexMaturity($Y$21,AD862,)</f>
        <v>45607</v>
      </c>
      <c r="AF862" s="43" t="e">
        <f>_xll.qlTenorBasisValue(TenorBasis6M,AD862,_xll.ohTrigger(trigger,$Y$36))</f>
        <v>#NUM!</v>
      </c>
      <c r="AG862" s="90" t="e">
        <f>_xll.qlTenorBasisForwardRate(TenorBasis6M,AD862,_xll.ohTrigger(trigger,$Y$36))</f>
        <v>#NUM!</v>
      </c>
      <c r="AH862" s="90" t="e">
        <f>_xll.qlIndexFixing(TenorBasisIndex6M,$AC862,TRUE,_xll.ohTrigger(trigger,$Y$36))</f>
        <v>#NUM!</v>
      </c>
      <c r="AI862" s="43" t="e">
        <f>_xll.qlIndexFixing($Y$6,$AC862,TRUE,trigger)</f>
        <v>#NUM!</v>
      </c>
      <c r="AJ862" s="45" t="e">
        <f t="shared" si="23"/>
        <v>#NUM!</v>
      </c>
    </row>
    <row r="863" spans="28:36" x14ac:dyDescent="0.2">
      <c r="AB863" s="122" t="s">
        <v>88</v>
      </c>
      <c r="AC863" s="40">
        <f>_xll.qlInterestRateIndexFixingDate($Y$21,AD863)</f>
        <v>45426</v>
      </c>
      <c r="AD863" s="40">
        <f>_xll.qlCalendarAdvance(calendar,$AD862,AB863,,,trigger)</f>
        <v>45428</v>
      </c>
      <c r="AE863" s="40">
        <f>_xll.qlInterestRateIndexMaturity($Y$21,AD863,)</f>
        <v>45614</v>
      </c>
      <c r="AF863" s="43" t="e">
        <f>_xll.qlTenorBasisValue(TenorBasis6M,AD863,_xll.ohTrigger(trigger,$Y$36))</f>
        <v>#NUM!</v>
      </c>
      <c r="AG863" s="90" t="e">
        <f>_xll.qlTenorBasisForwardRate(TenorBasis6M,AD863,_xll.ohTrigger(trigger,$Y$36))</f>
        <v>#NUM!</v>
      </c>
      <c r="AH863" s="90" t="e">
        <f>_xll.qlIndexFixing(TenorBasisIndex6M,$AC863,TRUE,_xll.ohTrigger(trigger,$Y$36))</f>
        <v>#NUM!</v>
      </c>
      <c r="AI863" s="43" t="e">
        <f>_xll.qlIndexFixing($Y$6,$AC863,TRUE,trigger)</f>
        <v>#NUM!</v>
      </c>
      <c r="AJ863" s="45" t="e">
        <f t="shared" si="23"/>
        <v>#NUM!</v>
      </c>
    </row>
    <row r="864" spans="28:36" x14ac:dyDescent="0.2">
      <c r="AB864" s="122" t="s">
        <v>88</v>
      </c>
      <c r="AC864" s="40">
        <f>_xll.qlInterestRateIndexFixingDate($Y$21,AD864)</f>
        <v>45433</v>
      </c>
      <c r="AD864" s="40">
        <f>_xll.qlCalendarAdvance(calendar,$AD863,AB864,,,trigger)</f>
        <v>45435</v>
      </c>
      <c r="AE864" s="40">
        <f>_xll.qlInterestRateIndexMaturity($Y$21,AD864,)</f>
        <v>45621</v>
      </c>
      <c r="AF864" s="43" t="e">
        <f>_xll.qlTenorBasisValue(TenorBasis6M,AD864,_xll.ohTrigger(trigger,$Y$36))</f>
        <v>#NUM!</v>
      </c>
      <c r="AG864" s="90" t="e">
        <f>_xll.qlTenorBasisForwardRate(TenorBasis6M,AD864,_xll.ohTrigger(trigger,$Y$36))</f>
        <v>#NUM!</v>
      </c>
      <c r="AH864" s="90" t="e">
        <f>_xll.qlIndexFixing(TenorBasisIndex6M,$AC864,TRUE,_xll.ohTrigger(trigger,$Y$36))</f>
        <v>#NUM!</v>
      </c>
      <c r="AI864" s="43" t="e">
        <f>_xll.qlIndexFixing($Y$6,$AC864,TRUE,trigger)</f>
        <v>#NUM!</v>
      </c>
      <c r="AJ864" s="45" t="e">
        <f t="shared" si="23"/>
        <v>#NUM!</v>
      </c>
    </row>
    <row r="865" spans="28:36" x14ac:dyDescent="0.2">
      <c r="AB865" s="122" t="s">
        <v>88</v>
      </c>
      <c r="AC865" s="40">
        <f>_xll.qlInterestRateIndexFixingDate($Y$21,AD865)</f>
        <v>45440</v>
      </c>
      <c r="AD865" s="40">
        <f>_xll.qlCalendarAdvance(calendar,$AD864,AB865,,,trigger)</f>
        <v>45442</v>
      </c>
      <c r="AE865" s="40">
        <f>_xll.qlInterestRateIndexMaturity($Y$21,AD865,)</f>
        <v>45625</v>
      </c>
      <c r="AF865" s="43" t="e">
        <f>_xll.qlTenorBasisValue(TenorBasis6M,AD865,_xll.ohTrigger(trigger,$Y$36))</f>
        <v>#NUM!</v>
      </c>
      <c r="AG865" s="90" t="e">
        <f>_xll.qlTenorBasisForwardRate(TenorBasis6M,AD865,_xll.ohTrigger(trigger,$Y$36))</f>
        <v>#NUM!</v>
      </c>
      <c r="AH865" s="90" t="e">
        <f>_xll.qlIndexFixing(TenorBasisIndex6M,$AC865,TRUE,_xll.ohTrigger(trigger,$Y$36))</f>
        <v>#NUM!</v>
      </c>
      <c r="AI865" s="43" t="e">
        <f>_xll.qlIndexFixing($Y$6,$AC865,TRUE,trigger)</f>
        <v>#NUM!</v>
      </c>
      <c r="AJ865" s="45" t="e">
        <f t="shared" si="23"/>
        <v>#NUM!</v>
      </c>
    </row>
    <row r="866" spans="28:36" x14ac:dyDescent="0.2">
      <c r="AB866" s="122" t="s">
        <v>88</v>
      </c>
      <c r="AC866" s="40">
        <f>_xll.qlInterestRateIndexFixingDate($Y$21,AD866)</f>
        <v>45447</v>
      </c>
      <c r="AD866" s="40">
        <f>_xll.qlCalendarAdvance(calendar,$AD865,AB866,,,trigger)</f>
        <v>45449</v>
      </c>
      <c r="AE866" s="40">
        <f>_xll.qlInterestRateIndexMaturity($Y$21,AD866,)</f>
        <v>45632</v>
      </c>
      <c r="AF866" s="43" t="e">
        <f>_xll.qlTenorBasisValue(TenorBasis6M,AD866,_xll.ohTrigger(trigger,$Y$36))</f>
        <v>#NUM!</v>
      </c>
      <c r="AG866" s="90" t="e">
        <f>_xll.qlTenorBasisForwardRate(TenorBasis6M,AD866,_xll.ohTrigger(trigger,$Y$36))</f>
        <v>#NUM!</v>
      </c>
      <c r="AH866" s="90" t="e">
        <f>_xll.qlIndexFixing(TenorBasisIndex6M,$AC866,TRUE,_xll.ohTrigger(trigger,$Y$36))</f>
        <v>#NUM!</v>
      </c>
      <c r="AI866" s="43" t="e">
        <f>_xll.qlIndexFixing($Y$6,$AC866,TRUE,trigger)</f>
        <v>#NUM!</v>
      </c>
      <c r="AJ866" s="45" t="e">
        <f t="shared" si="23"/>
        <v>#NUM!</v>
      </c>
    </row>
    <row r="867" spans="28:36" x14ac:dyDescent="0.2">
      <c r="AB867" s="122" t="s">
        <v>88</v>
      </c>
      <c r="AC867" s="40">
        <f>_xll.qlInterestRateIndexFixingDate($Y$21,AD867)</f>
        <v>45454</v>
      </c>
      <c r="AD867" s="40">
        <f>_xll.qlCalendarAdvance(calendar,$AD866,AB867,,,trigger)</f>
        <v>45456</v>
      </c>
      <c r="AE867" s="40">
        <f>_xll.qlInterestRateIndexMaturity($Y$21,AD867,)</f>
        <v>45639</v>
      </c>
      <c r="AF867" s="43" t="e">
        <f>_xll.qlTenorBasisValue(TenorBasis6M,AD867,_xll.ohTrigger(trigger,$Y$36))</f>
        <v>#NUM!</v>
      </c>
      <c r="AG867" s="90" t="e">
        <f>_xll.qlTenorBasisForwardRate(TenorBasis6M,AD867,_xll.ohTrigger(trigger,$Y$36))</f>
        <v>#NUM!</v>
      </c>
      <c r="AH867" s="90" t="e">
        <f>_xll.qlIndexFixing(TenorBasisIndex6M,$AC867,TRUE,_xll.ohTrigger(trigger,$Y$36))</f>
        <v>#NUM!</v>
      </c>
      <c r="AI867" s="43" t="e">
        <f>_xll.qlIndexFixing($Y$6,$AC867,TRUE,trigger)</f>
        <v>#NUM!</v>
      </c>
      <c r="AJ867" s="45" t="e">
        <f t="shared" si="23"/>
        <v>#NUM!</v>
      </c>
    </row>
    <row r="868" spans="28:36" x14ac:dyDescent="0.2">
      <c r="AB868" s="122" t="s">
        <v>88</v>
      </c>
      <c r="AC868" s="40">
        <f>_xll.qlInterestRateIndexFixingDate($Y$21,AD868)</f>
        <v>45461</v>
      </c>
      <c r="AD868" s="40">
        <f>_xll.qlCalendarAdvance(calendar,$AD867,AB868,,,trigger)</f>
        <v>45463</v>
      </c>
      <c r="AE868" s="40">
        <f>_xll.qlInterestRateIndexMaturity($Y$21,AD868,)</f>
        <v>45646</v>
      </c>
      <c r="AF868" s="43" t="e">
        <f>_xll.qlTenorBasisValue(TenorBasis6M,AD868,_xll.ohTrigger(trigger,$Y$36))</f>
        <v>#NUM!</v>
      </c>
      <c r="AG868" s="90" t="e">
        <f>_xll.qlTenorBasisForwardRate(TenorBasis6M,AD868,_xll.ohTrigger(trigger,$Y$36))</f>
        <v>#NUM!</v>
      </c>
      <c r="AH868" s="90" t="e">
        <f>_xll.qlIndexFixing(TenorBasisIndex6M,$AC868,TRUE,_xll.ohTrigger(trigger,$Y$36))</f>
        <v>#NUM!</v>
      </c>
      <c r="AI868" s="43" t="e">
        <f>_xll.qlIndexFixing($Y$6,$AC868,TRUE,trigger)</f>
        <v>#NUM!</v>
      </c>
      <c r="AJ868" s="45" t="e">
        <f t="shared" si="23"/>
        <v>#NUM!</v>
      </c>
    </row>
    <row r="869" spans="28:36" x14ac:dyDescent="0.2">
      <c r="AB869" s="122" t="s">
        <v>88</v>
      </c>
      <c r="AC869" s="40">
        <f>_xll.qlInterestRateIndexFixingDate($Y$21,AD869)</f>
        <v>45468</v>
      </c>
      <c r="AD869" s="40">
        <f>_xll.qlCalendarAdvance(calendar,$AD868,AB869,,,trigger)</f>
        <v>45470</v>
      </c>
      <c r="AE869" s="40">
        <f>_xll.qlInterestRateIndexMaturity($Y$21,AD869,)</f>
        <v>45653</v>
      </c>
      <c r="AF869" s="43" t="e">
        <f>_xll.qlTenorBasisValue(TenorBasis6M,AD869,_xll.ohTrigger(trigger,$Y$36))</f>
        <v>#NUM!</v>
      </c>
      <c r="AG869" s="90" t="e">
        <f>_xll.qlTenorBasisForwardRate(TenorBasis6M,AD869,_xll.ohTrigger(trigger,$Y$36))</f>
        <v>#NUM!</v>
      </c>
      <c r="AH869" s="90" t="e">
        <f>_xll.qlIndexFixing(TenorBasisIndex6M,$AC869,TRUE,_xll.ohTrigger(trigger,$Y$36))</f>
        <v>#NUM!</v>
      </c>
      <c r="AI869" s="43" t="e">
        <f>_xll.qlIndexFixing($Y$6,$AC869,TRUE,trigger)</f>
        <v>#NUM!</v>
      </c>
      <c r="AJ869" s="45" t="e">
        <f t="shared" si="23"/>
        <v>#NUM!</v>
      </c>
    </row>
    <row r="870" spans="28:36" x14ac:dyDescent="0.2">
      <c r="AB870" s="122" t="s">
        <v>88</v>
      </c>
      <c r="AC870" s="40">
        <f>_xll.qlInterestRateIndexFixingDate($Y$21,AD870)</f>
        <v>45475</v>
      </c>
      <c r="AD870" s="40">
        <f>_xll.qlCalendarAdvance(calendar,$AD869,AB870,,,trigger)</f>
        <v>45477</v>
      </c>
      <c r="AE870" s="40">
        <f>_xll.qlInterestRateIndexMaturity($Y$21,AD870,)</f>
        <v>45663</v>
      </c>
      <c r="AF870" s="43" t="e">
        <f>_xll.qlTenorBasisValue(TenorBasis6M,AD870,_xll.ohTrigger(trigger,$Y$36))</f>
        <v>#NUM!</v>
      </c>
      <c r="AG870" s="90" t="e">
        <f>_xll.qlTenorBasisForwardRate(TenorBasis6M,AD870,_xll.ohTrigger(trigger,$Y$36))</f>
        <v>#NUM!</v>
      </c>
      <c r="AH870" s="90" t="e">
        <f>_xll.qlIndexFixing(TenorBasisIndex6M,$AC870,TRUE,_xll.ohTrigger(trigger,$Y$36))</f>
        <v>#NUM!</v>
      </c>
      <c r="AI870" s="43" t="e">
        <f>_xll.qlIndexFixing($Y$6,$AC870,TRUE,trigger)</f>
        <v>#NUM!</v>
      </c>
      <c r="AJ870" s="45" t="e">
        <f t="shared" si="23"/>
        <v>#NUM!</v>
      </c>
    </row>
    <row r="871" spans="28:36" x14ac:dyDescent="0.2">
      <c r="AB871" s="122" t="s">
        <v>88</v>
      </c>
      <c r="AC871" s="40">
        <f>_xll.qlInterestRateIndexFixingDate($Y$21,AD871)</f>
        <v>45482</v>
      </c>
      <c r="AD871" s="40">
        <f>_xll.qlCalendarAdvance(calendar,$AD870,AB871,,,trigger)</f>
        <v>45484</v>
      </c>
      <c r="AE871" s="40">
        <f>_xll.qlInterestRateIndexMaturity($Y$21,AD871,)</f>
        <v>45670</v>
      </c>
      <c r="AF871" s="43" t="e">
        <f>_xll.qlTenorBasisValue(TenorBasis6M,AD871,_xll.ohTrigger(trigger,$Y$36))</f>
        <v>#NUM!</v>
      </c>
      <c r="AG871" s="90" t="e">
        <f>_xll.qlTenorBasisForwardRate(TenorBasis6M,AD871,_xll.ohTrigger(trigger,$Y$36))</f>
        <v>#NUM!</v>
      </c>
      <c r="AH871" s="90" t="e">
        <f>_xll.qlIndexFixing(TenorBasisIndex6M,$AC871,TRUE,_xll.ohTrigger(trigger,$Y$36))</f>
        <v>#NUM!</v>
      </c>
      <c r="AI871" s="43" t="e">
        <f>_xll.qlIndexFixing($Y$6,$AC871,TRUE,trigger)</f>
        <v>#NUM!</v>
      </c>
      <c r="AJ871" s="45" t="e">
        <f t="shared" si="23"/>
        <v>#NUM!</v>
      </c>
    </row>
    <row r="872" spans="28:36" x14ac:dyDescent="0.2">
      <c r="AB872" s="122" t="s">
        <v>88</v>
      </c>
      <c r="AC872" s="40">
        <f>_xll.qlInterestRateIndexFixingDate($Y$21,AD872)</f>
        <v>45489</v>
      </c>
      <c r="AD872" s="40">
        <f>_xll.qlCalendarAdvance(calendar,$AD871,AB872,,,trigger)</f>
        <v>45491</v>
      </c>
      <c r="AE872" s="40">
        <f>_xll.qlInterestRateIndexMaturity($Y$21,AD872,)</f>
        <v>45677</v>
      </c>
      <c r="AF872" s="43" t="e">
        <f>_xll.qlTenorBasisValue(TenorBasis6M,AD872,_xll.ohTrigger(trigger,$Y$36))</f>
        <v>#NUM!</v>
      </c>
      <c r="AG872" s="90" t="e">
        <f>_xll.qlTenorBasisForwardRate(TenorBasis6M,AD872,_xll.ohTrigger(trigger,$Y$36))</f>
        <v>#NUM!</v>
      </c>
      <c r="AH872" s="90" t="e">
        <f>_xll.qlIndexFixing(TenorBasisIndex6M,$AC872,TRUE,_xll.ohTrigger(trigger,$Y$36))</f>
        <v>#NUM!</v>
      </c>
      <c r="AI872" s="43" t="e">
        <f>_xll.qlIndexFixing($Y$6,$AC872,TRUE,trigger)</f>
        <v>#NUM!</v>
      </c>
      <c r="AJ872" s="45" t="e">
        <f t="shared" si="23"/>
        <v>#NUM!</v>
      </c>
    </row>
    <row r="873" spans="28:36" x14ac:dyDescent="0.2">
      <c r="AB873" s="122" t="s">
        <v>88</v>
      </c>
      <c r="AC873" s="40">
        <f>_xll.qlInterestRateIndexFixingDate($Y$21,AD873)</f>
        <v>45496</v>
      </c>
      <c r="AD873" s="40">
        <f>_xll.qlCalendarAdvance(calendar,$AD872,AB873,,,trigger)</f>
        <v>45498</v>
      </c>
      <c r="AE873" s="40">
        <f>_xll.qlInterestRateIndexMaturity($Y$21,AD873,)</f>
        <v>45684</v>
      </c>
      <c r="AF873" s="43" t="e">
        <f>_xll.qlTenorBasisValue(TenorBasis6M,AD873,_xll.ohTrigger(trigger,$Y$36))</f>
        <v>#NUM!</v>
      </c>
      <c r="AG873" s="90" t="e">
        <f>_xll.qlTenorBasisForwardRate(TenorBasis6M,AD873,_xll.ohTrigger(trigger,$Y$36))</f>
        <v>#NUM!</v>
      </c>
      <c r="AH873" s="90" t="e">
        <f>_xll.qlIndexFixing(TenorBasisIndex6M,$AC873,TRUE,_xll.ohTrigger(trigger,$Y$36))</f>
        <v>#NUM!</v>
      </c>
      <c r="AI873" s="43" t="e">
        <f>_xll.qlIndexFixing($Y$6,$AC873,TRUE,trigger)</f>
        <v>#NUM!</v>
      </c>
      <c r="AJ873" s="45" t="e">
        <f t="shared" si="23"/>
        <v>#NUM!</v>
      </c>
    </row>
    <row r="874" spans="28:36" x14ac:dyDescent="0.2">
      <c r="AB874" s="122" t="s">
        <v>88</v>
      </c>
      <c r="AC874" s="40">
        <f>_xll.qlInterestRateIndexFixingDate($Y$21,AD874)</f>
        <v>45503</v>
      </c>
      <c r="AD874" s="40">
        <f>_xll.qlCalendarAdvance(calendar,$AD873,AB874,,,trigger)</f>
        <v>45505</v>
      </c>
      <c r="AE874" s="40">
        <f>_xll.qlInterestRateIndexMaturity($Y$21,AD874,)</f>
        <v>45691</v>
      </c>
      <c r="AF874" s="43" t="e">
        <f>_xll.qlTenorBasisValue(TenorBasis6M,AD874,_xll.ohTrigger(trigger,$Y$36))</f>
        <v>#NUM!</v>
      </c>
      <c r="AG874" s="90" t="e">
        <f>_xll.qlTenorBasisForwardRate(TenorBasis6M,AD874,_xll.ohTrigger(trigger,$Y$36))</f>
        <v>#NUM!</v>
      </c>
      <c r="AH874" s="90" t="e">
        <f>_xll.qlIndexFixing(TenorBasisIndex6M,$AC874,TRUE,_xll.ohTrigger(trigger,$Y$36))</f>
        <v>#NUM!</v>
      </c>
      <c r="AI874" s="43" t="e">
        <f>_xll.qlIndexFixing($Y$6,$AC874,TRUE,trigger)</f>
        <v>#NUM!</v>
      </c>
      <c r="AJ874" s="45" t="e">
        <f t="shared" ref="AJ874:AJ937" si="24">(AH874-AI874)*10000</f>
        <v>#NUM!</v>
      </c>
    </row>
    <row r="875" spans="28:36" x14ac:dyDescent="0.2">
      <c r="AB875" s="122" t="s">
        <v>88</v>
      </c>
      <c r="AC875" s="40">
        <f>_xll.qlInterestRateIndexFixingDate($Y$21,AD875)</f>
        <v>45510</v>
      </c>
      <c r="AD875" s="40">
        <f>_xll.qlCalendarAdvance(calendar,$AD874,AB875,,,trigger)</f>
        <v>45512</v>
      </c>
      <c r="AE875" s="40">
        <f>_xll.qlInterestRateIndexMaturity($Y$21,AD875,)</f>
        <v>45698</v>
      </c>
      <c r="AF875" s="43" t="e">
        <f>_xll.qlTenorBasisValue(TenorBasis6M,AD875,_xll.ohTrigger(trigger,$Y$36))</f>
        <v>#NUM!</v>
      </c>
      <c r="AG875" s="90" t="e">
        <f>_xll.qlTenorBasisForwardRate(TenorBasis6M,AD875,_xll.ohTrigger(trigger,$Y$36))</f>
        <v>#NUM!</v>
      </c>
      <c r="AH875" s="90" t="e">
        <f>_xll.qlIndexFixing(TenorBasisIndex6M,$AC875,TRUE,_xll.ohTrigger(trigger,$Y$36))</f>
        <v>#NUM!</v>
      </c>
      <c r="AI875" s="43" t="e">
        <f>_xll.qlIndexFixing($Y$6,$AC875,TRUE,trigger)</f>
        <v>#NUM!</v>
      </c>
      <c r="AJ875" s="45" t="e">
        <f t="shared" si="24"/>
        <v>#NUM!</v>
      </c>
    </row>
    <row r="876" spans="28:36" x14ac:dyDescent="0.2">
      <c r="AB876" s="122" t="s">
        <v>88</v>
      </c>
      <c r="AC876" s="40">
        <f>_xll.qlInterestRateIndexFixingDate($Y$21,AD876)</f>
        <v>45517</v>
      </c>
      <c r="AD876" s="40">
        <f>_xll.qlCalendarAdvance(calendar,$AD875,AB876,,,trigger)</f>
        <v>45519</v>
      </c>
      <c r="AE876" s="40">
        <f>_xll.qlInterestRateIndexMaturity($Y$21,AD876,)</f>
        <v>45705</v>
      </c>
      <c r="AF876" s="43" t="e">
        <f>_xll.qlTenorBasisValue(TenorBasis6M,AD876,_xll.ohTrigger(trigger,$Y$36))</f>
        <v>#NUM!</v>
      </c>
      <c r="AG876" s="90" t="e">
        <f>_xll.qlTenorBasisForwardRate(TenorBasis6M,AD876,_xll.ohTrigger(trigger,$Y$36))</f>
        <v>#NUM!</v>
      </c>
      <c r="AH876" s="90" t="e">
        <f>_xll.qlIndexFixing(TenorBasisIndex6M,$AC876,TRUE,_xll.ohTrigger(trigger,$Y$36))</f>
        <v>#NUM!</v>
      </c>
      <c r="AI876" s="43" t="e">
        <f>_xll.qlIndexFixing($Y$6,$AC876,TRUE,trigger)</f>
        <v>#NUM!</v>
      </c>
      <c r="AJ876" s="45" t="e">
        <f t="shared" si="24"/>
        <v>#NUM!</v>
      </c>
    </row>
    <row r="877" spans="28:36" x14ac:dyDescent="0.2">
      <c r="AB877" s="122" t="s">
        <v>88</v>
      </c>
      <c r="AC877" s="40">
        <f>_xll.qlInterestRateIndexFixingDate($Y$21,AD877)</f>
        <v>45524</v>
      </c>
      <c r="AD877" s="40">
        <f>_xll.qlCalendarAdvance(calendar,$AD876,AB877,,,trigger)</f>
        <v>45526</v>
      </c>
      <c r="AE877" s="40">
        <f>_xll.qlInterestRateIndexMaturity($Y$21,AD877,)</f>
        <v>45712</v>
      </c>
      <c r="AF877" s="43" t="e">
        <f>_xll.qlTenorBasisValue(TenorBasis6M,AD877,_xll.ohTrigger(trigger,$Y$36))</f>
        <v>#NUM!</v>
      </c>
      <c r="AG877" s="90" t="e">
        <f>_xll.qlTenorBasisForwardRate(TenorBasis6M,AD877,_xll.ohTrigger(trigger,$Y$36))</f>
        <v>#NUM!</v>
      </c>
      <c r="AH877" s="90" t="e">
        <f>_xll.qlIndexFixing(TenorBasisIndex6M,$AC877,TRUE,_xll.ohTrigger(trigger,$Y$36))</f>
        <v>#NUM!</v>
      </c>
      <c r="AI877" s="43" t="e">
        <f>_xll.qlIndexFixing($Y$6,$AC877,TRUE,trigger)</f>
        <v>#NUM!</v>
      </c>
      <c r="AJ877" s="45" t="e">
        <f t="shared" si="24"/>
        <v>#NUM!</v>
      </c>
    </row>
    <row r="878" spans="28:36" x14ac:dyDescent="0.2">
      <c r="AB878" s="122" t="s">
        <v>88</v>
      </c>
      <c r="AC878" s="40">
        <f>_xll.qlInterestRateIndexFixingDate($Y$21,AD878)</f>
        <v>45531</v>
      </c>
      <c r="AD878" s="40">
        <f>_xll.qlCalendarAdvance(calendar,$AD877,AB878,,,trigger)</f>
        <v>45533</v>
      </c>
      <c r="AE878" s="40">
        <f>_xll.qlInterestRateIndexMaturity($Y$21,AD878,)</f>
        <v>45716</v>
      </c>
      <c r="AF878" s="43" t="e">
        <f>_xll.qlTenorBasisValue(TenorBasis6M,AD878,_xll.ohTrigger(trigger,$Y$36))</f>
        <v>#NUM!</v>
      </c>
      <c r="AG878" s="90" t="e">
        <f>_xll.qlTenorBasisForwardRate(TenorBasis6M,AD878,_xll.ohTrigger(trigger,$Y$36))</f>
        <v>#NUM!</v>
      </c>
      <c r="AH878" s="90" t="e">
        <f>_xll.qlIndexFixing(TenorBasisIndex6M,$AC878,TRUE,_xll.ohTrigger(trigger,$Y$36))</f>
        <v>#NUM!</v>
      </c>
      <c r="AI878" s="43" t="e">
        <f>_xll.qlIndexFixing($Y$6,$AC878,TRUE,trigger)</f>
        <v>#NUM!</v>
      </c>
      <c r="AJ878" s="45" t="e">
        <f t="shared" si="24"/>
        <v>#NUM!</v>
      </c>
    </row>
    <row r="879" spans="28:36" x14ac:dyDescent="0.2">
      <c r="AB879" s="122" t="s">
        <v>88</v>
      </c>
      <c r="AC879" s="40">
        <f>_xll.qlInterestRateIndexFixingDate($Y$21,AD879)</f>
        <v>45538</v>
      </c>
      <c r="AD879" s="40">
        <f>_xll.qlCalendarAdvance(calendar,$AD878,AB879,,,trigger)</f>
        <v>45540</v>
      </c>
      <c r="AE879" s="40">
        <f>_xll.qlInterestRateIndexMaturity($Y$21,AD879,)</f>
        <v>45721</v>
      </c>
      <c r="AF879" s="43" t="e">
        <f>_xll.qlTenorBasisValue(TenorBasis6M,AD879,_xll.ohTrigger(trigger,$Y$36))</f>
        <v>#NUM!</v>
      </c>
      <c r="AG879" s="90" t="e">
        <f>_xll.qlTenorBasisForwardRate(TenorBasis6M,AD879,_xll.ohTrigger(trigger,$Y$36))</f>
        <v>#NUM!</v>
      </c>
      <c r="AH879" s="90" t="e">
        <f>_xll.qlIndexFixing(TenorBasisIndex6M,$AC879,TRUE,_xll.ohTrigger(trigger,$Y$36))</f>
        <v>#NUM!</v>
      </c>
      <c r="AI879" s="43" t="e">
        <f>_xll.qlIndexFixing($Y$6,$AC879,TRUE,trigger)</f>
        <v>#NUM!</v>
      </c>
      <c r="AJ879" s="45" t="e">
        <f t="shared" si="24"/>
        <v>#NUM!</v>
      </c>
    </row>
    <row r="880" spans="28:36" x14ac:dyDescent="0.2">
      <c r="AB880" s="122" t="s">
        <v>88</v>
      </c>
      <c r="AC880" s="40">
        <f>_xll.qlInterestRateIndexFixingDate($Y$21,AD880)</f>
        <v>45545</v>
      </c>
      <c r="AD880" s="40">
        <f>_xll.qlCalendarAdvance(calendar,$AD879,AB880,,,trigger)</f>
        <v>45547</v>
      </c>
      <c r="AE880" s="40">
        <f>_xll.qlInterestRateIndexMaturity($Y$21,AD880,)</f>
        <v>45728</v>
      </c>
      <c r="AF880" s="43" t="e">
        <f>_xll.qlTenorBasisValue(TenorBasis6M,AD880,_xll.ohTrigger(trigger,$Y$36))</f>
        <v>#NUM!</v>
      </c>
      <c r="AG880" s="90" t="e">
        <f>_xll.qlTenorBasisForwardRate(TenorBasis6M,AD880,_xll.ohTrigger(trigger,$Y$36))</f>
        <v>#NUM!</v>
      </c>
      <c r="AH880" s="90" t="e">
        <f>_xll.qlIndexFixing(TenorBasisIndex6M,$AC880,TRUE,_xll.ohTrigger(trigger,$Y$36))</f>
        <v>#NUM!</v>
      </c>
      <c r="AI880" s="43" t="e">
        <f>_xll.qlIndexFixing($Y$6,$AC880,TRUE,trigger)</f>
        <v>#NUM!</v>
      </c>
      <c r="AJ880" s="45" t="e">
        <f t="shared" si="24"/>
        <v>#NUM!</v>
      </c>
    </row>
    <row r="881" spans="28:36" x14ac:dyDescent="0.2">
      <c r="AB881" s="122" t="s">
        <v>88</v>
      </c>
      <c r="AC881" s="40">
        <f>_xll.qlInterestRateIndexFixingDate($Y$21,AD881)</f>
        <v>45552</v>
      </c>
      <c r="AD881" s="40">
        <f>_xll.qlCalendarAdvance(calendar,$AD880,AB881,,,trigger)</f>
        <v>45554</v>
      </c>
      <c r="AE881" s="40">
        <f>_xll.qlInterestRateIndexMaturity($Y$21,AD881,)</f>
        <v>45735</v>
      </c>
      <c r="AF881" s="43" t="e">
        <f>_xll.qlTenorBasisValue(TenorBasis6M,AD881,_xll.ohTrigger(trigger,$Y$36))</f>
        <v>#NUM!</v>
      </c>
      <c r="AG881" s="90" t="e">
        <f>_xll.qlTenorBasisForwardRate(TenorBasis6M,AD881,_xll.ohTrigger(trigger,$Y$36))</f>
        <v>#NUM!</v>
      </c>
      <c r="AH881" s="90" t="e">
        <f>_xll.qlIndexFixing(TenorBasisIndex6M,$AC881,TRUE,_xll.ohTrigger(trigger,$Y$36))</f>
        <v>#NUM!</v>
      </c>
      <c r="AI881" s="43" t="e">
        <f>_xll.qlIndexFixing($Y$6,$AC881,TRUE,trigger)</f>
        <v>#NUM!</v>
      </c>
      <c r="AJ881" s="45" t="e">
        <f t="shared" si="24"/>
        <v>#NUM!</v>
      </c>
    </row>
    <row r="882" spans="28:36" x14ac:dyDescent="0.2">
      <c r="AB882" s="122" t="s">
        <v>88</v>
      </c>
      <c r="AC882" s="40">
        <f>_xll.qlInterestRateIndexFixingDate($Y$21,AD882)</f>
        <v>45559</v>
      </c>
      <c r="AD882" s="40">
        <f>_xll.qlCalendarAdvance(calendar,$AD881,AB882,,,trigger)</f>
        <v>45561</v>
      </c>
      <c r="AE882" s="40">
        <f>_xll.qlInterestRateIndexMaturity($Y$21,AD882,)</f>
        <v>45742</v>
      </c>
      <c r="AF882" s="43" t="e">
        <f>_xll.qlTenorBasisValue(TenorBasis6M,AD882,_xll.ohTrigger(trigger,$Y$36))</f>
        <v>#NUM!</v>
      </c>
      <c r="AG882" s="90" t="e">
        <f>_xll.qlTenorBasisForwardRate(TenorBasis6M,AD882,_xll.ohTrigger(trigger,$Y$36))</f>
        <v>#NUM!</v>
      </c>
      <c r="AH882" s="90" t="e">
        <f>_xll.qlIndexFixing(TenorBasisIndex6M,$AC882,TRUE,_xll.ohTrigger(trigger,$Y$36))</f>
        <v>#NUM!</v>
      </c>
      <c r="AI882" s="43" t="e">
        <f>_xll.qlIndexFixing($Y$6,$AC882,TRUE,trigger)</f>
        <v>#NUM!</v>
      </c>
      <c r="AJ882" s="45" t="e">
        <f t="shared" si="24"/>
        <v>#NUM!</v>
      </c>
    </row>
    <row r="883" spans="28:36" x14ac:dyDescent="0.2">
      <c r="AB883" s="122" t="s">
        <v>88</v>
      </c>
      <c r="AC883" s="40">
        <f>_xll.qlInterestRateIndexFixingDate($Y$21,AD883)</f>
        <v>45566</v>
      </c>
      <c r="AD883" s="40">
        <f>_xll.qlCalendarAdvance(calendar,$AD882,AB883,,,trigger)</f>
        <v>45568</v>
      </c>
      <c r="AE883" s="40">
        <f>_xll.qlInterestRateIndexMaturity($Y$21,AD883,)</f>
        <v>45750</v>
      </c>
      <c r="AF883" s="43" t="e">
        <f>_xll.qlTenorBasisValue(TenorBasis6M,AD883,_xll.ohTrigger(trigger,$Y$36))</f>
        <v>#NUM!</v>
      </c>
      <c r="AG883" s="90" t="e">
        <f>_xll.qlTenorBasisForwardRate(TenorBasis6M,AD883,_xll.ohTrigger(trigger,$Y$36))</f>
        <v>#NUM!</v>
      </c>
      <c r="AH883" s="90" t="e">
        <f>_xll.qlIndexFixing(TenorBasisIndex6M,$AC883,TRUE,_xll.ohTrigger(trigger,$Y$36))</f>
        <v>#NUM!</v>
      </c>
      <c r="AI883" s="43" t="e">
        <f>_xll.qlIndexFixing($Y$6,$AC883,TRUE,trigger)</f>
        <v>#NUM!</v>
      </c>
      <c r="AJ883" s="45" t="e">
        <f t="shared" si="24"/>
        <v>#NUM!</v>
      </c>
    </row>
    <row r="884" spans="28:36" x14ac:dyDescent="0.2">
      <c r="AB884" s="122" t="s">
        <v>88</v>
      </c>
      <c r="AC884" s="40">
        <f>_xll.qlInterestRateIndexFixingDate($Y$21,AD884)</f>
        <v>45573</v>
      </c>
      <c r="AD884" s="40">
        <f>_xll.qlCalendarAdvance(calendar,$AD883,AB884,,,trigger)</f>
        <v>45575</v>
      </c>
      <c r="AE884" s="40">
        <f>_xll.qlInterestRateIndexMaturity($Y$21,AD884,)</f>
        <v>45757</v>
      </c>
      <c r="AF884" s="43" t="e">
        <f>_xll.qlTenorBasisValue(TenorBasis6M,AD884,_xll.ohTrigger(trigger,$Y$36))</f>
        <v>#NUM!</v>
      </c>
      <c r="AG884" s="90" t="e">
        <f>_xll.qlTenorBasisForwardRate(TenorBasis6M,AD884,_xll.ohTrigger(trigger,$Y$36))</f>
        <v>#NUM!</v>
      </c>
      <c r="AH884" s="90" t="e">
        <f>_xll.qlIndexFixing(TenorBasisIndex6M,$AC884,TRUE,_xll.ohTrigger(trigger,$Y$36))</f>
        <v>#NUM!</v>
      </c>
      <c r="AI884" s="43" t="e">
        <f>_xll.qlIndexFixing($Y$6,$AC884,TRUE,trigger)</f>
        <v>#NUM!</v>
      </c>
      <c r="AJ884" s="45" t="e">
        <f t="shared" si="24"/>
        <v>#NUM!</v>
      </c>
    </row>
    <row r="885" spans="28:36" x14ac:dyDescent="0.2">
      <c r="AB885" s="122" t="s">
        <v>88</v>
      </c>
      <c r="AC885" s="40">
        <f>_xll.qlInterestRateIndexFixingDate($Y$21,AD885)</f>
        <v>45580</v>
      </c>
      <c r="AD885" s="40">
        <f>_xll.qlCalendarAdvance(calendar,$AD884,AB885,,,trigger)</f>
        <v>45582</v>
      </c>
      <c r="AE885" s="40">
        <f>_xll.qlInterestRateIndexMaturity($Y$21,AD885,)</f>
        <v>45764</v>
      </c>
      <c r="AF885" s="43" t="e">
        <f>_xll.qlTenorBasisValue(TenorBasis6M,AD885,_xll.ohTrigger(trigger,$Y$36))</f>
        <v>#NUM!</v>
      </c>
      <c r="AG885" s="90" t="e">
        <f>_xll.qlTenorBasisForwardRate(TenorBasis6M,AD885,_xll.ohTrigger(trigger,$Y$36))</f>
        <v>#NUM!</v>
      </c>
      <c r="AH885" s="90" t="e">
        <f>_xll.qlIndexFixing(TenorBasisIndex6M,$AC885,TRUE,_xll.ohTrigger(trigger,$Y$36))</f>
        <v>#NUM!</v>
      </c>
      <c r="AI885" s="43" t="e">
        <f>_xll.qlIndexFixing($Y$6,$AC885,TRUE,trigger)</f>
        <v>#NUM!</v>
      </c>
      <c r="AJ885" s="45" t="e">
        <f t="shared" si="24"/>
        <v>#NUM!</v>
      </c>
    </row>
    <row r="886" spans="28:36" x14ac:dyDescent="0.2">
      <c r="AB886" s="122" t="s">
        <v>88</v>
      </c>
      <c r="AC886" s="40">
        <f>_xll.qlInterestRateIndexFixingDate($Y$21,AD886)</f>
        <v>45587</v>
      </c>
      <c r="AD886" s="40">
        <f>_xll.qlCalendarAdvance(calendar,$AD885,AB886,,,trigger)</f>
        <v>45589</v>
      </c>
      <c r="AE886" s="40">
        <f>_xll.qlInterestRateIndexMaturity($Y$21,AD886,)</f>
        <v>45771</v>
      </c>
      <c r="AF886" s="43" t="e">
        <f>_xll.qlTenorBasisValue(TenorBasis6M,AD886,_xll.ohTrigger(trigger,$Y$36))</f>
        <v>#NUM!</v>
      </c>
      <c r="AG886" s="90" t="e">
        <f>_xll.qlTenorBasisForwardRate(TenorBasis6M,AD886,_xll.ohTrigger(trigger,$Y$36))</f>
        <v>#NUM!</v>
      </c>
      <c r="AH886" s="90" t="e">
        <f>_xll.qlIndexFixing(TenorBasisIndex6M,$AC886,TRUE,_xll.ohTrigger(trigger,$Y$36))</f>
        <v>#NUM!</v>
      </c>
      <c r="AI886" s="43" t="e">
        <f>_xll.qlIndexFixing($Y$6,$AC886,TRUE,trigger)</f>
        <v>#NUM!</v>
      </c>
      <c r="AJ886" s="45" t="e">
        <f t="shared" si="24"/>
        <v>#NUM!</v>
      </c>
    </row>
    <row r="887" spans="28:36" x14ac:dyDescent="0.2">
      <c r="AB887" s="122" t="s">
        <v>88</v>
      </c>
      <c r="AC887" s="40">
        <f>_xll.qlInterestRateIndexFixingDate($Y$21,AD887)</f>
        <v>45594</v>
      </c>
      <c r="AD887" s="40">
        <f>_xll.qlCalendarAdvance(calendar,$AD886,AB887,,,trigger)</f>
        <v>45596</v>
      </c>
      <c r="AE887" s="40">
        <f>_xll.qlInterestRateIndexMaturity($Y$21,AD887,)</f>
        <v>45777</v>
      </c>
      <c r="AF887" s="43" t="e">
        <f>_xll.qlTenorBasisValue(TenorBasis6M,AD887,_xll.ohTrigger(trigger,$Y$36))</f>
        <v>#NUM!</v>
      </c>
      <c r="AG887" s="90" t="e">
        <f>_xll.qlTenorBasisForwardRate(TenorBasis6M,AD887,_xll.ohTrigger(trigger,$Y$36))</f>
        <v>#NUM!</v>
      </c>
      <c r="AH887" s="90" t="e">
        <f>_xll.qlIndexFixing(TenorBasisIndex6M,$AC887,TRUE,_xll.ohTrigger(trigger,$Y$36))</f>
        <v>#NUM!</v>
      </c>
      <c r="AI887" s="43" t="e">
        <f>_xll.qlIndexFixing($Y$6,$AC887,TRUE,trigger)</f>
        <v>#NUM!</v>
      </c>
      <c r="AJ887" s="45" t="e">
        <f t="shared" si="24"/>
        <v>#NUM!</v>
      </c>
    </row>
    <row r="888" spans="28:36" x14ac:dyDescent="0.2">
      <c r="AB888" s="122" t="s">
        <v>88</v>
      </c>
      <c r="AC888" s="40">
        <f>_xll.qlInterestRateIndexFixingDate($Y$21,AD888)</f>
        <v>45601</v>
      </c>
      <c r="AD888" s="40">
        <f>_xll.qlCalendarAdvance(calendar,$AD887,AB888,,,trigger)</f>
        <v>45603</v>
      </c>
      <c r="AE888" s="40">
        <f>_xll.qlInterestRateIndexMaturity($Y$21,AD888,)</f>
        <v>45784</v>
      </c>
      <c r="AF888" s="43" t="e">
        <f>_xll.qlTenorBasisValue(TenorBasis6M,AD888,_xll.ohTrigger(trigger,$Y$36))</f>
        <v>#NUM!</v>
      </c>
      <c r="AG888" s="90" t="e">
        <f>_xll.qlTenorBasisForwardRate(TenorBasis6M,AD888,_xll.ohTrigger(trigger,$Y$36))</f>
        <v>#NUM!</v>
      </c>
      <c r="AH888" s="90" t="e">
        <f>_xll.qlIndexFixing(TenorBasisIndex6M,$AC888,TRUE,_xll.ohTrigger(trigger,$Y$36))</f>
        <v>#NUM!</v>
      </c>
      <c r="AI888" s="43" t="e">
        <f>_xll.qlIndexFixing($Y$6,$AC888,TRUE,trigger)</f>
        <v>#NUM!</v>
      </c>
      <c r="AJ888" s="45" t="e">
        <f t="shared" si="24"/>
        <v>#NUM!</v>
      </c>
    </row>
    <row r="889" spans="28:36" x14ac:dyDescent="0.2">
      <c r="AB889" s="122" t="s">
        <v>88</v>
      </c>
      <c r="AC889" s="40">
        <f>_xll.qlInterestRateIndexFixingDate($Y$21,AD889)</f>
        <v>45608</v>
      </c>
      <c r="AD889" s="40">
        <f>_xll.qlCalendarAdvance(calendar,$AD888,AB889,,,trigger)</f>
        <v>45610</v>
      </c>
      <c r="AE889" s="40">
        <f>_xll.qlInterestRateIndexMaturity($Y$21,AD889,)</f>
        <v>45791</v>
      </c>
      <c r="AF889" s="43" t="e">
        <f>_xll.qlTenorBasisValue(TenorBasis6M,AD889,_xll.ohTrigger(trigger,$Y$36))</f>
        <v>#NUM!</v>
      </c>
      <c r="AG889" s="90" t="e">
        <f>_xll.qlTenorBasisForwardRate(TenorBasis6M,AD889,_xll.ohTrigger(trigger,$Y$36))</f>
        <v>#NUM!</v>
      </c>
      <c r="AH889" s="90" t="e">
        <f>_xll.qlIndexFixing(TenorBasisIndex6M,$AC889,TRUE,_xll.ohTrigger(trigger,$Y$36))</f>
        <v>#NUM!</v>
      </c>
      <c r="AI889" s="43" t="e">
        <f>_xll.qlIndexFixing($Y$6,$AC889,TRUE,trigger)</f>
        <v>#NUM!</v>
      </c>
      <c r="AJ889" s="45" t="e">
        <f t="shared" si="24"/>
        <v>#NUM!</v>
      </c>
    </row>
    <row r="890" spans="28:36" x14ac:dyDescent="0.2">
      <c r="AB890" s="122" t="s">
        <v>88</v>
      </c>
      <c r="AC890" s="40">
        <f>_xll.qlInterestRateIndexFixingDate($Y$21,AD890)</f>
        <v>45615</v>
      </c>
      <c r="AD890" s="40">
        <f>_xll.qlCalendarAdvance(calendar,$AD889,AB890,,,trigger)</f>
        <v>45617</v>
      </c>
      <c r="AE890" s="40">
        <f>_xll.qlInterestRateIndexMaturity($Y$21,AD890,)</f>
        <v>45798</v>
      </c>
      <c r="AF890" s="43" t="e">
        <f>_xll.qlTenorBasisValue(TenorBasis6M,AD890,_xll.ohTrigger(trigger,$Y$36))</f>
        <v>#NUM!</v>
      </c>
      <c r="AG890" s="90" t="e">
        <f>_xll.qlTenorBasisForwardRate(TenorBasis6M,AD890,_xll.ohTrigger(trigger,$Y$36))</f>
        <v>#NUM!</v>
      </c>
      <c r="AH890" s="90" t="e">
        <f>_xll.qlIndexFixing(TenorBasisIndex6M,$AC890,TRUE,_xll.ohTrigger(trigger,$Y$36))</f>
        <v>#NUM!</v>
      </c>
      <c r="AI890" s="43" t="e">
        <f>_xll.qlIndexFixing($Y$6,$AC890,TRUE,trigger)</f>
        <v>#NUM!</v>
      </c>
      <c r="AJ890" s="45" t="e">
        <f t="shared" si="24"/>
        <v>#NUM!</v>
      </c>
    </row>
    <row r="891" spans="28:36" x14ac:dyDescent="0.2">
      <c r="AB891" s="122" t="s">
        <v>88</v>
      </c>
      <c r="AC891" s="40">
        <f>_xll.qlInterestRateIndexFixingDate($Y$21,AD891)</f>
        <v>45622</v>
      </c>
      <c r="AD891" s="40">
        <f>_xll.qlCalendarAdvance(calendar,$AD890,AB891,,,trigger)</f>
        <v>45624</v>
      </c>
      <c r="AE891" s="40">
        <f>_xll.qlInterestRateIndexMaturity($Y$21,AD891,)</f>
        <v>45805</v>
      </c>
      <c r="AF891" s="43" t="e">
        <f>_xll.qlTenorBasisValue(TenorBasis6M,AD891,_xll.ohTrigger(trigger,$Y$36))</f>
        <v>#NUM!</v>
      </c>
      <c r="AG891" s="90" t="e">
        <f>_xll.qlTenorBasisForwardRate(TenorBasis6M,AD891,_xll.ohTrigger(trigger,$Y$36))</f>
        <v>#NUM!</v>
      </c>
      <c r="AH891" s="90" t="e">
        <f>_xll.qlIndexFixing(TenorBasisIndex6M,$AC891,TRUE,_xll.ohTrigger(trigger,$Y$36))</f>
        <v>#NUM!</v>
      </c>
      <c r="AI891" s="43" t="e">
        <f>_xll.qlIndexFixing($Y$6,$AC891,TRUE,trigger)</f>
        <v>#NUM!</v>
      </c>
      <c r="AJ891" s="45" t="e">
        <f t="shared" si="24"/>
        <v>#NUM!</v>
      </c>
    </row>
    <row r="892" spans="28:36" x14ac:dyDescent="0.2">
      <c r="AB892" s="122" t="s">
        <v>88</v>
      </c>
      <c r="AC892" s="40">
        <f>_xll.qlInterestRateIndexFixingDate($Y$21,AD892)</f>
        <v>45629</v>
      </c>
      <c r="AD892" s="40">
        <f>_xll.qlCalendarAdvance(calendar,$AD891,AB892,,,trigger)</f>
        <v>45631</v>
      </c>
      <c r="AE892" s="40">
        <f>_xll.qlInterestRateIndexMaturity($Y$21,AD892,)</f>
        <v>45813</v>
      </c>
      <c r="AF892" s="43" t="e">
        <f>_xll.qlTenorBasisValue(TenorBasis6M,AD892,_xll.ohTrigger(trigger,$Y$36))</f>
        <v>#NUM!</v>
      </c>
      <c r="AG892" s="90" t="e">
        <f>_xll.qlTenorBasisForwardRate(TenorBasis6M,AD892,_xll.ohTrigger(trigger,$Y$36))</f>
        <v>#NUM!</v>
      </c>
      <c r="AH892" s="90" t="e">
        <f>_xll.qlIndexFixing(TenorBasisIndex6M,$AC892,TRUE,_xll.ohTrigger(trigger,$Y$36))</f>
        <v>#NUM!</v>
      </c>
      <c r="AI892" s="43" t="e">
        <f>_xll.qlIndexFixing($Y$6,$AC892,TRUE,trigger)</f>
        <v>#NUM!</v>
      </c>
      <c r="AJ892" s="45" t="e">
        <f t="shared" si="24"/>
        <v>#NUM!</v>
      </c>
    </row>
    <row r="893" spans="28:36" x14ac:dyDescent="0.2">
      <c r="AB893" s="122" t="s">
        <v>88</v>
      </c>
      <c r="AC893" s="40">
        <f>_xll.qlInterestRateIndexFixingDate($Y$21,AD893)</f>
        <v>45636</v>
      </c>
      <c r="AD893" s="40">
        <f>_xll.qlCalendarAdvance(calendar,$AD892,AB893,,,trigger)</f>
        <v>45638</v>
      </c>
      <c r="AE893" s="40">
        <f>_xll.qlInterestRateIndexMaturity($Y$21,AD893,)</f>
        <v>45820</v>
      </c>
      <c r="AF893" s="43" t="e">
        <f>_xll.qlTenorBasisValue(TenorBasis6M,AD893,_xll.ohTrigger(trigger,$Y$36))</f>
        <v>#NUM!</v>
      </c>
      <c r="AG893" s="90" t="e">
        <f>_xll.qlTenorBasisForwardRate(TenorBasis6M,AD893,_xll.ohTrigger(trigger,$Y$36))</f>
        <v>#NUM!</v>
      </c>
      <c r="AH893" s="90" t="e">
        <f>_xll.qlIndexFixing(TenorBasisIndex6M,$AC893,TRUE,_xll.ohTrigger(trigger,$Y$36))</f>
        <v>#NUM!</v>
      </c>
      <c r="AI893" s="43" t="e">
        <f>_xll.qlIndexFixing($Y$6,$AC893,TRUE,trigger)</f>
        <v>#NUM!</v>
      </c>
      <c r="AJ893" s="45" t="e">
        <f t="shared" si="24"/>
        <v>#NUM!</v>
      </c>
    </row>
    <row r="894" spans="28:36" x14ac:dyDescent="0.2">
      <c r="AB894" s="122" t="s">
        <v>88</v>
      </c>
      <c r="AC894" s="40">
        <f>_xll.qlInterestRateIndexFixingDate($Y$21,AD894)</f>
        <v>45643</v>
      </c>
      <c r="AD894" s="40">
        <f>_xll.qlCalendarAdvance(calendar,$AD893,AB894,,,trigger)</f>
        <v>45645</v>
      </c>
      <c r="AE894" s="40">
        <f>_xll.qlInterestRateIndexMaturity($Y$21,AD894,)</f>
        <v>45827</v>
      </c>
      <c r="AF894" s="43" t="e">
        <f>_xll.qlTenorBasisValue(TenorBasis6M,AD894,_xll.ohTrigger(trigger,$Y$36))</f>
        <v>#NUM!</v>
      </c>
      <c r="AG894" s="90" t="e">
        <f>_xll.qlTenorBasisForwardRate(TenorBasis6M,AD894,_xll.ohTrigger(trigger,$Y$36))</f>
        <v>#NUM!</v>
      </c>
      <c r="AH894" s="90" t="e">
        <f>_xll.qlIndexFixing(TenorBasisIndex6M,$AC894,TRUE,_xll.ohTrigger(trigger,$Y$36))</f>
        <v>#NUM!</v>
      </c>
      <c r="AI894" s="43" t="e">
        <f>_xll.qlIndexFixing($Y$6,$AC894,TRUE,trigger)</f>
        <v>#NUM!</v>
      </c>
      <c r="AJ894" s="45" t="e">
        <f t="shared" si="24"/>
        <v>#NUM!</v>
      </c>
    </row>
    <row r="895" spans="28:36" x14ac:dyDescent="0.2">
      <c r="AB895" s="122" t="s">
        <v>88</v>
      </c>
      <c r="AC895" s="40">
        <f>_xll.qlInterestRateIndexFixingDate($Y$21,AD895)</f>
        <v>45649</v>
      </c>
      <c r="AD895" s="40">
        <f>_xll.qlCalendarAdvance(calendar,$AD894,AB895,,,trigger)</f>
        <v>45653</v>
      </c>
      <c r="AE895" s="40">
        <f>_xll.qlInterestRateIndexMaturity($Y$21,AD895,)</f>
        <v>45835</v>
      </c>
      <c r="AF895" s="43" t="e">
        <f>_xll.qlTenorBasisValue(TenorBasis6M,AD895,_xll.ohTrigger(trigger,$Y$36))</f>
        <v>#NUM!</v>
      </c>
      <c r="AG895" s="90" t="e">
        <f>_xll.qlTenorBasisForwardRate(TenorBasis6M,AD895,_xll.ohTrigger(trigger,$Y$36))</f>
        <v>#NUM!</v>
      </c>
      <c r="AH895" s="90" t="e">
        <f>_xll.qlIndexFixing(TenorBasisIndex6M,$AC895,TRUE,_xll.ohTrigger(trigger,$Y$36))</f>
        <v>#NUM!</v>
      </c>
      <c r="AI895" s="43" t="e">
        <f>_xll.qlIndexFixing($Y$6,$AC895,TRUE,trigger)</f>
        <v>#NUM!</v>
      </c>
      <c r="AJ895" s="45" t="e">
        <f t="shared" si="24"/>
        <v>#NUM!</v>
      </c>
    </row>
    <row r="896" spans="28:36" x14ac:dyDescent="0.2">
      <c r="AB896" s="122" t="s">
        <v>88</v>
      </c>
      <c r="AC896" s="40">
        <f>_xll.qlInterestRateIndexFixingDate($Y$21,AD896)</f>
        <v>45657</v>
      </c>
      <c r="AD896" s="40">
        <f>_xll.qlCalendarAdvance(calendar,$AD895,AB896,,,trigger)</f>
        <v>45660</v>
      </c>
      <c r="AE896" s="40">
        <f>_xll.qlInterestRateIndexMaturity($Y$21,AD896,)</f>
        <v>45841</v>
      </c>
      <c r="AF896" s="43" t="e">
        <f>_xll.qlTenorBasisValue(TenorBasis6M,AD896,_xll.ohTrigger(trigger,$Y$36))</f>
        <v>#NUM!</v>
      </c>
      <c r="AG896" s="90" t="e">
        <f>_xll.qlTenorBasisForwardRate(TenorBasis6M,AD896,_xll.ohTrigger(trigger,$Y$36))</f>
        <v>#NUM!</v>
      </c>
      <c r="AH896" s="90" t="e">
        <f>_xll.qlIndexFixing(TenorBasisIndex6M,$AC896,TRUE,_xll.ohTrigger(trigger,$Y$36))</f>
        <v>#NUM!</v>
      </c>
      <c r="AI896" s="43" t="e">
        <f>_xll.qlIndexFixing($Y$6,$AC896,TRUE,trigger)</f>
        <v>#NUM!</v>
      </c>
      <c r="AJ896" s="45" t="e">
        <f t="shared" si="24"/>
        <v>#NUM!</v>
      </c>
    </row>
    <row r="897" spans="28:36" x14ac:dyDescent="0.2">
      <c r="AB897" s="122" t="s">
        <v>88</v>
      </c>
      <c r="AC897" s="40">
        <f>_xll.qlInterestRateIndexFixingDate($Y$21,AD897)</f>
        <v>45665</v>
      </c>
      <c r="AD897" s="40">
        <f>_xll.qlCalendarAdvance(calendar,$AD896,AB897,,,trigger)</f>
        <v>45667</v>
      </c>
      <c r="AE897" s="40">
        <f>_xll.qlInterestRateIndexMaturity($Y$21,AD897,)</f>
        <v>45848</v>
      </c>
      <c r="AF897" s="43" t="e">
        <f>_xll.qlTenorBasisValue(TenorBasis6M,AD897,_xll.ohTrigger(trigger,$Y$36))</f>
        <v>#NUM!</v>
      </c>
      <c r="AG897" s="90" t="e">
        <f>_xll.qlTenorBasisForwardRate(TenorBasis6M,AD897,_xll.ohTrigger(trigger,$Y$36))</f>
        <v>#NUM!</v>
      </c>
      <c r="AH897" s="90" t="e">
        <f>_xll.qlIndexFixing(TenorBasisIndex6M,$AC897,TRUE,_xll.ohTrigger(trigger,$Y$36))</f>
        <v>#NUM!</v>
      </c>
      <c r="AI897" s="43" t="e">
        <f>_xll.qlIndexFixing($Y$6,$AC897,TRUE,trigger)</f>
        <v>#NUM!</v>
      </c>
      <c r="AJ897" s="45" t="e">
        <f t="shared" si="24"/>
        <v>#NUM!</v>
      </c>
    </row>
    <row r="898" spans="28:36" x14ac:dyDescent="0.2">
      <c r="AB898" s="122" t="s">
        <v>88</v>
      </c>
      <c r="AC898" s="40">
        <f>_xll.qlInterestRateIndexFixingDate($Y$21,AD898)</f>
        <v>45672</v>
      </c>
      <c r="AD898" s="40">
        <f>_xll.qlCalendarAdvance(calendar,$AD897,AB898,,,trigger)</f>
        <v>45674</v>
      </c>
      <c r="AE898" s="40">
        <f>_xll.qlInterestRateIndexMaturity($Y$21,AD898,)</f>
        <v>45855</v>
      </c>
      <c r="AF898" s="43" t="e">
        <f>_xll.qlTenorBasisValue(TenorBasis6M,AD898,_xll.ohTrigger(trigger,$Y$36))</f>
        <v>#NUM!</v>
      </c>
      <c r="AG898" s="90" t="e">
        <f>_xll.qlTenorBasisForwardRate(TenorBasis6M,AD898,_xll.ohTrigger(trigger,$Y$36))</f>
        <v>#NUM!</v>
      </c>
      <c r="AH898" s="90" t="e">
        <f>_xll.qlIndexFixing(TenorBasisIndex6M,$AC898,TRUE,_xll.ohTrigger(trigger,$Y$36))</f>
        <v>#NUM!</v>
      </c>
      <c r="AI898" s="43" t="e">
        <f>_xll.qlIndexFixing($Y$6,$AC898,TRUE,trigger)</f>
        <v>#NUM!</v>
      </c>
      <c r="AJ898" s="45" t="e">
        <f t="shared" si="24"/>
        <v>#NUM!</v>
      </c>
    </row>
    <row r="899" spans="28:36" x14ac:dyDescent="0.2">
      <c r="AB899" s="122" t="s">
        <v>88</v>
      </c>
      <c r="AC899" s="40">
        <f>_xll.qlInterestRateIndexFixingDate($Y$21,AD899)</f>
        <v>45679</v>
      </c>
      <c r="AD899" s="40">
        <f>_xll.qlCalendarAdvance(calendar,$AD898,AB899,,,trigger)</f>
        <v>45681</v>
      </c>
      <c r="AE899" s="40">
        <f>_xll.qlInterestRateIndexMaturity($Y$21,AD899,)</f>
        <v>45862</v>
      </c>
      <c r="AF899" s="43" t="e">
        <f>_xll.qlTenorBasisValue(TenorBasis6M,AD899,_xll.ohTrigger(trigger,$Y$36))</f>
        <v>#NUM!</v>
      </c>
      <c r="AG899" s="90" t="e">
        <f>_xll.qlTenorBasisForwardRate(TenorBasis6M,AD899,_xll.ohTrigger(trigger,$Y$36))</f>
        <v>#NUM!</v>
      </c>
      <c r="AH899" s="90" t="e">
        <f>_xll.qlIndexFixing(TenorBasisIndex6M,$AC899,TRUE,_xll.ohTrigger(trigger,$Y$36))</f>
        <v>#NUM!</v>
      </c>
      <c r="AI899" s="43" t="e">
        <f>_xll.qlIndexFixing($Y$6,$AC899,TRUE,trigger)</f>
        <v>#NUM!</v>
      </c>
      <c r="AJ899" s="45" t="e">
        <f t="shared" si="24"/>
        <v>#NUM!</v>
      </c>
    </row>
    <row r="900" spans="28:36" x14ac:dyDescent="0.2">
      <c r="AB900" s="122" t="s">
        <v>88</v>
      </c>
      <c r="AC900" s="40">
        <f>_xll.qlInterestRateIndexFixingDate($Y$21,AD900)</f>
        <v>45686</v>
      </c>
      <c r="AD900" s="40">
        <f>_xll.qlCalendarAdvance(calendar,$AD899,AB900,,,trigger)</f>
        <v>45688</v>
      </c>
      <c r="AE900" s="40">
        <f>_xll.qlInterestRateIndexMaturity($Y$21,AD900,)</f>
        <v>45869</v>
      </c>
      <c r="AF900" s="43" t="e">
        <f>_xll.qlTenorBasisValue(TenorBasis6M,AD900,_xll.ohTrigger(trigger,$Y$36))</f>
        <v>#NUM!</v>
      </c>
      <c r="AG900" s="90" t="e">
        <f>_xll.qlTenorBasisForwardRate(TenorBasis6M,AD900,_xll.ohTrigger(trigger,$Y$36))</f>
        <v>#NUM!</v>
      </c>
      <c r="AH900" s="90" t="e">
        <f>_xll.qlIndexFixing(TenorBasisIndex6M,$AC900,TRUE,_xll.ohTrigger(trigger,$Y$36))</f>
        <v>#NUM!</v>
      </c>
      <c r="AI900" s="43" t="e">
        <f>_xll.qlIndexFixing($Y$6,$AC900,TRUE,trigger)</f>
        <v>#NUM!</v>
      </c>
      <c r="AJ900" s="45" t="e">
        <f t="shared" si="24"/>
        <v>#NUM!</v>
      </c>
    </row>
    <row r="901" spans="28:36" x14ac:dyDescent="0.2">
      <c r="AB901" s="122" t="s">
        <v>88</v>
      </c>
      <c r="AC901" s="40">
        <f>_xll.qlInterestRateIndexFixingDate($Y$21,AD901)</f>
        <v>45693</v>
      </c>
      <c r="AD901" s="40">
        <f>_xll.qlCalendarAdvance(calendar,$AD900,AB901,,,trigger)</f>
        <v>45695</v>
      </c>
      <c r="AE901" s="40">
        <f>_xll.qlInterestRateIndexMaturity($Y$21,AD901,)</f>
        <v>45876</v>
      </c>
      <c r="AF901" s="43" t="e">
        <f>_xll.qlTenorBasisValue(TenorBasis6M,AD901,_xll.ohTrigger(trigger,$Y$36))</f>
        <v>#NUM!</v>
      </c>
      <c r="AG901" s="90" t="e">
        <f>_xll.qlTenorBasisForwardRate(TenorBasis6M,AD901,_xll.ohTrigger(trigger,$Y$36))</f>
        <v>#NUM!</v>
      </c>
      <c r="AH901" s="90" t="e">
        <f>_xll.qlIndexFixing(TenorBasisIndex6M,$AC901,TRUE,_xll.ohTrigger(trigger,$Y$36))</f>
        <v>#NUM!</v>
      </c>
      <c r="AI901" s="43" t="e">
        <f>_xll.qlIndexFixing($Y$6,$AC901,TRUE,trigger)</f>
        <v>#NUM!</v>
      </c>
      <c r="AJ901" s="45" t="e">
        <f t="shared" si="24"/>
        <v>#NUM!</v>
      </c>
    </row>
    <row r="902" spans="28:36" x14ac:dyDescent="0.2">
      <c r="AB902" s="122" t="s">
        <v>88</v>
      </c>
      <c r="AC902" s="40">
        <f>_xll.qlInterestRateIndexFixingDate($Y$21,AD902)</f>
        <v>45700</v>
      </c>
      <c r="AD902" s="40">
        <f>_xll.qlCalendarAdvance(calendar,$AD901,AB902,,,trigger)</f>
        <v>45702</v>
      </c>
      <c r="AE902" s="40">
        <f>_xll.qlInterestRateIndexMaturity($Y$21,AD902,)</f>
        <v>45883</v>
      </c>
      <c r="AF902" s="43" t="e">
        <f>_xll.qlTenorBasisValue(TenorBasis6M,AD902,_xll.ohTrigger(trigger,$Y$36))</f>
        <v>#NUM!</v>
      </c>
      <c r="AG902" s="90" t="e">
        <f>_xll.qlTenorBasisForwardRate(TenorBasis6M,AD902,_xll.ohTrigger(trigger,$Y$36))</f>
        <v>#NUM!</v>
      </c>
      <c r="AH902" s="90" t="e">
        <f>_xll.qlIndexFixing(TenorBasisIndex6M,$AC902,TRUE,_xll.ohTrigger(trigger,$Y$36))</f>
        <v>#NUM!</v>
      </c>
      <c r="AI902" s="43" t="e">
        <f>_xll.qlIndexFixing($Y$6,$AC902,TRUE,trigger)</f>
        <v>#NUM!</v>
      </c>
      <c r="AJ902" s="45" t="e">
        <f t="shared" si="24"/>
        <v>#NUM!</v>
      </c>
    </row>
    <row r="903" spans="28:36" x14ac:dyDescent="0.2">
      <c r="AB903" s="122" t="s">
        <v>88</v>
      </c>
      <c r="AC903" s="40">
        <f>_xll.qlInterestRateIndexFixingDate($Y$21,AD903)</f>
        <v>45707</v>
      </c>
      <c r="AD903" s="40">
        <f>_xll.qlCalendarAdvance(calendar,$AD902,AB903,,,trigger)</f>
        <v>45709</v>
      </c>
      <c r="AE903" s="40">
        <f>_xll.qlInterestRateIndexMaturity($Y$21,AD903,)</f>
        <v>45890</v>
      </c>
      <c r="AF903" s="43" t="e">
        <f>_xll.qlTenorBasisValue(TenorBasis6M,AD903,_xll.ohTrigger(trigger,$Y$36))</f>
        <v>#NUM!</v>
      </c>
      <c r="AG903" s="90" t="e">
        <f>_xll.qlTenorBasisForwardRate(TenorBasis6M,AD903,_xll.ohTrigger(trigger,$Y$36))</f>
        <v>#NUM!</v>
      </c>
      <c r="AH903" s="90" t="e">
        <f>_xll.qlIndexFixing(TenorBasisIndex6M,$AC903,TRUE,_xll.ohTrigger(trigger,$Y$36))</f>
        <v>#NUM!</v>
      </c>
      <c r="AI903" s="43" t="e">
        <f>_xll.qlIndexFixing($Y$6,$AC903,TRUE,trigger)</f>
        <v>#NUM!</v>
      </c>
      <c r="AJ903" s="45" t="e">
        <f t="shared" si="24"/>
        <v>#NUM!</v>
      </c>
    </row>
    <row r="904" spans="28:36" x14ac:dyDescent="0.2">
      <c r="AB904" s="122" t="s">
        <v>88</v>
      </c>
      <c r="AC904" s="40">
        <f>_xll.qlInterestRateIndexFixingDate($Y$21,AD904)</f>
        <v>45714</v>
      </c>
      <c r="AD904" s="40">
        <f>_xll.qlCalendarAdvance(calendar,$AD903,AB904,,,trigger)</f>
        <v>45716</v>
      </c>
      <c r="AE904" s="40">
        <f>_xll.qlInterestRateIndexMaturity($Y$21,AD904,)</f>
        <v>45898</v>
      </c>
      <c r="AF904" s="43" t="e">
        <f>_xll.qlTenorBasisValue(TenorBasis6M,AD904,_xll.ohTrigger(trigger,$Y$36))</f>
        <v>#NUM!</v>
      </c>
      <c r="AG904" s="90" t="e">
        <f>_xll.qlTenorBasisForwardRate(TenorBasis6M,AD904,_xll.ohTrigger(trigger,$Y$36))</f>
        <v>#NUM!</v>
      </c>
      <c r="AH904" s="90" t="e">
        <f>_xll.qlIndexFixing(TenorBasisIndex6M,$AC904,TRUE,_xll.ohTrigger(trigger,$Y$36))</f>
        <v>#NUM!</v>
      </c>
      <c r="AI904" s="43" t="e">
        <f>_xll.qlIndexFixing($Y$6,$AC904,TRUE,trigger)</f>
        <v>#NUM!</v>
      </c>
      <c r="AJ904" s="45" t="e">
        <f t="shared" si="24"/>
        <v>#NUM!</v>
      </c>
    </row>
    <row r="905" spans="28:36" x14ac:dyDescent="0.2">
      <c r="AB905" s="122" t="s">
        <v>88</v>
      </c>
      <c r="AC905" s="40">
        <f>_xll.qlInterestRateIndexFixingDate($Y$21,AD905)</f>
        <v>45721</v>
      </c>
      <c r="AD905" s="40">
        <f>_xll.qlCalendarAdvance(calendar,$AD904,AB905,,,trigger)</f>
        <v>45723</v>
      </c>
      <c r="AE905" s="40">
        <f>_xll.qlInterestRateIndexMaturity($Y$21,AD905,)</f>
        <v>45908</v>
      </c>
      <c r="AF905" s="43" t="e">
        <f>_xll.qlTenorBasisValue(TenorBasis6M,AD905,_xll.ohTrigger(trigger,$Y$36))</f>
        <v>#NUM!</v>
      </c>
      <c r="AG905" s="90" t="e">
        <f>_xll.qlTenorBasisForwardRate(TenorBasis6M,AD905,_xll.ohTrigger(trigger,$Y$36))</f>
        <v>#NUM!</v>
      </c>
      <c r="AH905" s="90" t="e">
        <f>_xll.qlIndexFixing(TenorBasisIndex6M,$AC905,TRUE,_xll.ohTrigger(trigger,$Y$36))</f>
        <v>#NUM!</v>
      </c>
      <c r="AI905" s="43" t="e">
        <f>_xll.qlIndexFixing($Y$6,$AC905,TRUE,trigger)</f>
        <v>#NUM!</v>
      </c>
      <c r="AJ905" s="45" t="e">
        <f t="shared" si="24"/>
        <v>#NUM!</v>
      </c>
    </row>
    <row r="906" spans="28:36" x14ac:dyDescent="0.2">
      <c r="AB906" s="122" t="s">
        <v>88</v>
      </c>
      <c r="AC906" s="40">
        <f>_xll.qlInterestRateIndexFixingDate($Y$21,AD906)</f>
        <v>45728</v>
      </c>
      <c r="AD906" s="40">
        <f>_xll.qlCalendarAdvance(calendar,$AD905,AB906,,,trigger)</f>
        <v>45730</v>
      </c>
      <c r="AE906" s="40">
        <f>_xll.qlInterestRateIndexMaturity($Y$21,AD906,)</f>
        <v>45915</v>
      </c>
      <c r="AF906" s="43" t="e">
        <f>_xll.qlTenorBasisValue(TenorBasis6M,AD906,_xll.ohTrigger(trigger,$Y$36))</f>
        <v>#NUM!</v>
      </c>
      <c r="AG906" s="90" t="e">
        <f>_xll.qlTenorBasisForwardRate(TenorBasis6M,AD906,_xll.ohTrigger(trigger,$Y$36))</f>
        <v>#NUM!</v>
      </c>
      <c r="AH906" s="90" t="e">
        <f>_xll.qlIndexFixing(TenorBasisIndex6M,$AC906,TRUE,_xll.ohTrigger(trigger,$Y$36))</f>
        <v>#NUM!</v>
      </c>
      <c r="AI906" s="43" t="e">
        <f>_xll.qlIndexFixing($Y$6,$AC906,TRUE,trigger)</f>
        <v>#NUM!</v>
      </c>
      <c r="AJ906" s="45" t="e">
        <f t="shared" si="24"/>
        <v>#NUM!</v>
      </c>
    </row>
    <row r="907" spans="28:36" x14ac:dyDescent="0.2">
      <c r="AB907" s="122" t="s">
        <v>88</v>
      </c>
      <c r="AC907" s="40">
        <f>_xll.qlInterestRateIndexFixingDate($Y$21,AD907)</f>
        <v>45735</v>
      </c>
      <c r="AD907" s="40">
        <f>_xll.qlCalendarAdvance(calendar,$AD906,AB907,,,trigger)</f>
        <v>45737</v>
      </c>
      <c r="AE907" s="40">
        <f>_xll.qlInterestRateIndexMaturity($Y$21,AD907,)</f>
        <v>45922</v>
      </c>
      <c r="AF907" s="43" t="e">
        <f>_xll.qlTenorBasisValue(TenorBasis6M,AD907,_xll.ohTrigger(trigger,$Y$36))</f>
        <v>#NUM!</v>
      </c>
      <c r="AG907" s="90" t="e">
        <f>_xll.qlTenorBasisForwardRate(TenorBasis6M,AD907,_xll.ohTrigger(trigger,$Y$36))</f>
        <v>#NUM!</v>
      </c>
      <c r="AH907" s="90" t="e">
        <f>_xll.qlIndexFixing(TenorBasisIndex6M,$AC907,TRUE,_xll.ohTrigger(trigger,$Y$36))</f>
        <v>#NUM!</v>
      </c>
      <c r="AI907" s="43" t="e">
        <f>_xll.qlIndexFixing($Y$6,$AC907,TRUE,trigger)</f>
        <v>#NUM!</v>
      </c>
      <c r="AJ907" s="45" t="e">
        <f t="shared" si="24"/>
        <v>#NUM!</v>
      </c>
    </row>
    <row r="908" spans="28:36" x14ac:dyDescent="0.2">
      <c r="AB908" s="122" t="s">
        <v>88</v>
      </c>
      <c r="AC908" s="40">
        <f>_xll.qlInterestRateIndexFixingDate($Y$21,AD908)</f>
        <v>45742</v>
      </c>
      <c r="AD908" s="40">
        <f>_xll.qlCalendarAdvance(calendar,$AD907,AB908,,,trigger)</f>
        <v>45744</v>
      </c>
      <c r="AE908" s="40">
        <f>_xll.qlInterestRateIndexMaturity($Y$21,AD908,)</f>
        <v>45929</v>
      </c>
      <c r="AF908" s="43" t="e">
        <f>_xll.qlTenorBasisValue(TenorBasis6M,AD908,_xll.ohTrigger(trigger,$Y$36))</f>
        <v>#NUM!</v>
      </c>
      <c r="AG908" s="90" t="e">
        <f>_xll.qlTenorBasisForwardRate(TenorBasis6M,AD908,_xll.ohTrigger(trigger,$Y$36))</f>
        <v>#NUM!</v>
      </c>
      <c r="AH908" s="90" t="e">
        <f>_xll.qlIndexFixing(TenorBasisIndex6M,$AC908,TRUE,_xll.ohTrigger(trigger,$Y$36))</f>
        <v>#NUM!</v>
      </c>
      <c r="AI908" s="43" t="e">
        <f>_xll.qlIndexFixing($Y$6,$AC908,TRUE,trigger)</f>
        <v>#NUM!</v>
      </c>
      <c r="AJ908" s="45" t="e">
        <f t="shared" si="24"/>
        <v>#NUM!</v>
      </c>
    </row>
    <row r="909" spans="28:36" x14ac:dyDescent="0.2">
      <c r="AB909" s="122" t="s">
        <v>88</v>
      </c>
      <c r="AC909" s="40">
        <f>_xll.qlInterestRateIndexFixingDate($Y$21,AD909)</f>
        <v>45749</v>
      </c>
      <c r="AD909" s="40">
        <f>_xll.qlCalendarAdvance(calendar,$AD908,AB909,,,trigger)</f>
        <v>45751</v>
      </c>
      <c r="AE909" s="40">
        <f>_xll.qlInterestRateIndexMaturity($Y$21,AD909,)</f>
        <v>45936</v>
      </c>
      <c r="AF909" s="43" t="e">
        <f>_xll.qlTenorBasisValue(TenorBasis6M,AD909,_xll.ohTrigger(trigger,$Y$36))</f>
        <v>#NUM!</v>
      </c>
      <c r="AG909" s="90" t="e">
        <f>_xll.qlTenorBasisForwardRate(TenorBasis6M,AD909,_xll.ohTrigger(trigger,$Y$36))</f>
        <v>#NUM!</v>
      </c>
      <c r="AH909" s="90" t="e">
        <f>_xll.qlIndexFixing(TenorBasisIndex6M,$AC909,TRUE,_xll.ohTrigger(trigger,$Y$36))</f>
        <v>#NUM!</v>
      </c>
      <c r="AI909" s="43" t="e">
        <f>_xll.qlIndexFixing($Y$6,$AC909,TRUE,trigger)</f>
        <v>#NUM!</v>
      </c>
      <c r="AJ909" s="45" t="e">
        <f t="shared" si="24"/>
        <v>#NUM!</v>
      </c>
    </row>
    <row r="910" spans="28:36" x14ac:dyDescent="0.2">
      <c r="AB910" s="122" t="s">
        <v>88</v>
      </c>
      <c r="AC910" s="40">
        <f>_xll.qlInterestRateIndexFixingDate($Y$21,AD910)</f>
        <v>45756</v>
      </c>
      <c r="AD910" s="40">
        <f>_xll.qlCalendarAdvance(calendar,$AD909,AB910,,,trigger)</f>
        <v>45758</v>
      </c>
      <c r="AE910" s="40">
        <f>_xll.qlInterestRateIndexMaturity($Y$21,AD910,)</f>
        <v>45943</v>
      </c>
      <c r="AF910" s="43" t="e">
        <f>_xll.qlTenorBasisValue(TenorBasis6M,AD910,_xll.ohTrigger(trigger,$Y$36))</f>
        <v>#NUM!</v>
      </c>
      <c r="AG910" s="90" t="e">
        <f>_xll.qlTenorBasisForwardRate(TenorBasis6M,AD910,_xll.ohTrigger(trigger,$Y$36))</f>
        <v>#NUM!</v>
      </c>
      <c r="AH910" s="90" t="e">
        <f>_xll.qlIndexFixing(TenorBasisIndex6M,$AC910,TRUE,_xll.ohTrigger(trigger,$Y$36))</f>
        <v>#NUM!</v>
      </c>
      <c r="AI910" s="43" t="e">
        <f>_xll.qlIndexFixing($Y$6,$AC910,TRUE,trigger)</f>
        <v>#NUM!</v>
      </c>
      <c r="AJ910" s="45" t="e">
        <f t="shared" si="24"/>
        <v>#NUM!</v>
      </c>
    </row>
    <row r="911" spans="28:36" x14ac:dyDescent="0.2">
      <c r="AB911" s="122" t="s">
        <v>88</v>
      </c>
      <c r="AC911" s="40">
        <f>_xll.qlInterestRateIndexFixingDate($Y$21,AD911)</f>
        <v>45763</v>
      </c>
      <c r="AD911" s="40">
        <f>_xll.qlCalendarAdvance(calendar,$AD910,AB911,,,trigger)</f>
        <v>45769</v>
      </c>
      <c r="AE911" s="40">
        <f>_xll.qlInterestRateIndexMaturity($Y$21,AD911,)</f>
        <v>45952</v>
      </c>
      <c r="AF911" s="43" t="e">
        <f>_xll.qlTenorBasisValue(TenorBasis6M,AD911,_xll.ohTrigger(trigger,$Y$36))</f>
        <v>#NUM!</v>
      </c>
      <c r="AG911" s="90" t="e">
        <f>_xll.qlTenorBasisForwardRate(TenorBasis6M,AD911,_xll.ohTrigger(trigger,$Y$36))</f>
        <v>#NUM!</v>
      </c>
      <c r="AH911" s="90" t="e">
        <f>_xll.qlIndexFixing(TenorBasisIndex6M,$AC911,TRUE,_xll.ohTrigger(trigger,$Y$36))</f>
        <v>#NUM!</v>
      </c>
      <c r="AI911" s="43" t="e">
        <f>_xll.qlIndexFixing($Y$6,$AC911,TRUE,trigger)</f>
        <v>#NUM!</v>
      </c>
      <c r="AJ911" s="45" t="e">
        <f t="shared" si="24"/>
        <v>#NUM!</v>
      </c>
    </row>
    <row r="912" spans="28:36" x14ac:dyDescent="0.2">
      <c r="AB912" s="122" t="s">
        <v>88</v>
      </c>
      <c r="AC912" s="40">
        <f>_xll.qlInterestRateIndexFixingDate($Y$21,AD912)</f>
        <v>45772</v>
      </c>
      <c r="AD912" s="40">
        <f>_xll.qlCalendarAdvance(calendar,$AD911,AB912,,,trigger)</f>
        <v>45776</v>
      </c>
      <c r="AE912" s="40">
        <f>_xll.qlInterestRateIndexMaturity($Y$21,AD912,)</f>
        <v>45959</v>
      </c>
      <c r="AF912" s="43" t="e">
        <f>_xll.qlTenorBasisValue(TenorBasis6M,AD912,_xll.ohTrigger(trigger,$Y$36))</f>
        <v>#NUM!</v>
      </c>
      <c r="AG912" s="90" t="e">
        <f>_xll.qlTenorBasisForwardRate(TenorBasis6M,AD912,_xll.ohTrigger(trigger,$Y$36))</f>
        <v>#NUM!</v>
      </c>
      <c r="AH912" s="90" t="e">
        <f>_xll.qlIndexFixing(TenorBasisIndex6M,$AC912,TRUE,_xll.ohTrigger(trigger,$Y$36))</f>
        <v>#NUM!</v>
      </c>
      <c r="AI912" s="43" t="e">
        <f>_xll.qlIndexFixing($Y$6,$AC912,TRUE,trigger)</f>
        <v>#NUM!</v>
      </c>
      <c r="AJ912" s="45" t="e">
        <f t="shared" si="24"/>
        <v>#NUM!</v>
      </c>
    </row>
    <row r="913" spans="28:36" x14ac:dyDescent="0.2">
      <c r="AB913" s="122" t="s">
        <v>88</v>
      </c>
      <c r="AC913" s="40">
        <f>_xll.qlInterestRateIndexFixingDate($Y$21,AD913)</f>
        <v>45779</v>
      </c>
      <c r="AD913" s="40">
        <f>_xll.qlCalendarAdvance(calendar,$AD912,AB913,,,trigger)</f>
        <v>45783</v>
      </c>
      <c r="AE913" s="40">
        <f>_xll.qlInterestRateIndexMaturity($Y$21,AD913,)</f>
        <v>45967</v>
      </c>
      <c r="AF913" s="43" t="e">
        <f>_xll.qlTenorBasisValue(TenorBasis6M,AD913,_xll.ohTrigger(trigger,$Y$36))</f>
        <v>#NUM!</v>
      </c>
      <c r="AG913" s="90" t="e">
        <f>_xll.qlTenorBasisForwardRate(TenorBasis6M,AD913,_xll.ohTrigger(trigger,$Y$36))</f>
        <v>#NUM!</v>
      </c>
      <c r="AH913" s="90" t="e">
        <f>_xll.qlIndexFixing(TenorBasisIndex6M,$AC913,TRUE,_xll.ohTrigger(trigger,$Y$36))</f>
        <v>#NUM!</v>
      </c>
      <c r="AI913" s="43" t="e">
        <f>_xll.qlIndexFixing($Y$6,$AC913,TRUE,trigger)</f>
        <v>#NUM!</v>
      </c>
      <c r="AJ913" s="45" t="e">
        <f t="shared" si="24"/>
        <v>#NUM!</v>
      </c>
    </row>
    <row r="914" spans="28:36" x14ac:dyDescent="0.2">
      <c r="AB914" s="122" t="s">
        <v>88</v>
      </c>
      <c r="AC914" s="40">
        <f>_xll.qlInterestRateIndexFixingDate($Y$21,AD914)</f>
        <v>45786</v>
      </c>
      <c r="AD914" s="40">
        <f>_xll.qlCalendarAdvance(calendar,$AD913,AB914,,,trigger)</f>
        <v>45790</v>
      </c>
      <c r="AE914" s="40">
        <f>_xll.qlInterestRateIndexMaturity($Y$21,AD914,)</f>
        <v>45974</v>
      </c>
      <c r="AF914" s="43" t="e">
        <f>_xll.qlTenorBasisValue(TenorBasis6M,AD914,_xll.ohTrigger(trigger,$Y$36))</f>
        <v>#NUM!</v>
      </c>
      <c r="AG914" s="90" t="e">
        <f>_xll.qlTenorBasisForwardRate(TenorBasis6M,AD914,_xll.ohTrigger(trigger,$Y$36))</f>
        <v>#NUM!</v>
      </c>
      <c r="AH914" s="90" t="e">
        <f>_xll.qlIndexFixing(TenorBasisIndex6M,$AC914,TRUE,_xll.ohTrigger(trigger,$Y$36))</f>
        <v>#NUM!</v>
      </c>
      <c r="AI914" s="43" t="e">
        <f>_xll.qlIndexFixing($Y$6,$AC914,TRUE,trigger)</f>
        <v>#NUM!</v>
      </c>
      <c r="AJ914" s="45" t="e">
        <f t="shared" si="24"/>
        <v>#NUM!</v>
      </c>
    </row>
    <row r="915" spans="28:36" x14ac:dyDescent="0.2">
      <c r="AB915" s="122" t="s">
        <v>88</v>
      </c>
      <c r="AC915" s="40">
        <f>_xll.qlInterestRateIndexFixingDate($Y$21,AD915)</f>
        <v>45793</v>
      </c>
      <c r="AD915" s="40">
        <f>_xll.qlCalendarAdvance(calendar,$AD914,AB915,,,trigger)</f>
        <v>45797</v>
      </c>
      <c r="AE915" s="40">
        <f>_xll.qlInterestRateIndexMaturity($Y$21,AD915,)</f>
        <v>45981</v>
      </c>
      <c r="AF915" s="43" t="e">
        <f>_xll.qlTenorBasisValue(TenorBasis6M,AD915,_xll.ohTrigger(trigger,$Y$36))</f>
        <v>#NUM!</v>
      </c>
      <c r="AG915" s="90" t="e">
        <f>_xll.qlTenorBasisForwardRate(TenorBasis6M,AD915,_xll.ohTrigger(trigger,$Y$36))</f>
        <v>#NUM!</v>
      </c>
      <c r="AH915" s="90" t="e">
        <f>_xll.qlIndexFixing(TenorBasisIndex6M,$AC915,TRUE,_xll.ohTrigger(trigger,$Y$36))</f>
        <v>#NUM!</v>
      </c>
      <c r="AI915" s="43" t="e">
        <f>_xll.qlIndexFixing($Y$6,$AC915,TRUE,trigger)</f>
        <v>#NUM!</v>
      </c>
      <c r="AJ915" s="45" t="e">
        <f t="shared" si="24"/>
        <v>#NUM!</v>
      </c>
    </row>
    <row r="916" spans="28:36" x14ac:dyDescent="0.2">
      <c r="AB916" s="122" t="s">
        <v>88</v>
      </c>
      <c r="AC916" s="40">
        <f>_xll.qlInterestRateIndexFixingDate($Y$21,AD916)</f>
        <v>45800</v>
      </c>
      <c r="AD916" s="40">
        <f>_xll.qlCalendarAdvance(calendar,$AD915,AB916,,,trigger)</f>
        <v>45804</v>
      </c>
      <c r="AE916" s="40">
        <f>_xll.qlInterestRateIndexMaturity($Y$21,AD916,)</f>
        <v>45988</v>
      </c>
      <c r="AF916" s="43" t="e">
        <f>_xll.qlTenorBasisValue(TenorBasis6M,AD916,_xll.ohTrigger(trigger,$Y$36))</f>
        <v>#NUM!</v>
      </c>
      <c r="AG916" s="90" t="e">
        <f>_xll.qlTenorBasisForwardRate(TenorBasis6M,AD916,_xll.ohTrigger(trigger,$Y$36))</f>
        <v>#NUM!</v>
      </c>
      <c r="AH916" s="90" t="e">
        <f>_xll.qlIndexFixing(TenorBasisIndex6M,$AC916,TRUE,_xll.ohTrigger(trigger,$Y$36))</f>
        <v>#NUM!</v>
      </c>
      <c r="AI916" s="43" t="e">
        <f>_xll.qlIndexFixing($Y$6,$AC916,TRUE,trigger)</f>
        <v>#NUM!</v>
      </c>
      <c r="AJ916" s="45" t="e">
        <f t="shared" si="24"/>
        <v>#NUM!</v>
      </c>
    </row>
    <row r="917" spans="28:36" x14ac:dyDescent="0.2">
      <c r="AB917" s="122" t="s">
        <v>88</v>
      </c>
      <c r="AC917" s="40">
        <f>_xll.qlInterestRateIndexFixingDate($Y$21,AD917)</f>
        <v>45807</v>
      </c>
      <c r="AD917" s="40">
        <f>_xll.qlCalendarAdvance(calendar,$AD916,AB917,,,trigger)</f>
        <v>45811</v>
      </c>
      <c r="AE917" s="40">
        <f>_xll.qlInterestRateIndexMaturity($Y$21,AD917,)</f>
        <v>45994</v>
      </c>
      <c r="AF917" s="43" t="e">
        <f>_xll.qlTenorBasisValue(TenorBasis6M,AD917,_xll.ohTrigger(trigger,$Y$36))</f>
        <v>#NUM!</v>
      </c>
      <c r="AG917" s="90" t="e">
        <f>_xll.qlTenorBasisForwardRate(TenorBasis6M,AD917,_xll.ohTrigger(trigger,$Y$36))</f>
        <v>#NUM!</v>
      </c>
      <c r="AH917" s="90" t="e">
        <f>_xll.qlIndexFixing(TenorBasisIndex6M,$AC917,TRUE,_xll.ohTrigger(trigger,$Y$36))</f>
        <v>#NUM!</v>
      </c>
      <c r="AI917" s="43" t="e">
        <f>_xll.qlIndexFixing($Y$6,$AC917,TRUE,trigger)</f>
        <v>#NUM!</v>
      </c>
      <c r="AJ917" s="45" t="e">
        <f t="shared" si="24"/>
        <v>#NUM!</v>
      </c>
    </row>
    <row r="918" spans="28:36" x14ac:dyDescent="0.2">
      <c r="AB918" s="122" t="s">
        <v>88</v>
      </c>
      <c r="AC918" s="40">
        <f>_xll.qlInterestRateIndexFixingDate($Y$21,AD918)</f>
        <v>45814</v>
      </c>
      <c r="AD918" s="40">
        <f>_xll.qlCalendarAdvance(calendar,$AD917,AB918,,,trigger)</f>
        <v>45818</v>
      </c>
      <c r="AE918" s="40">
        <f>_xll.qlInterestRateIndexMaturity($Y$21,AD918,)</f>
        <v>46001</v>
      </c>
      <c r="AF918" s="43" t="e">
        <f>_xll.qlTenorBasisValue(TenorBasis6M,AD918,_xll.ohTrigger(trigger,$Y$36))</f>
        <v>#NUM!</v>
      </c>
      <c r="AG918" s="90" t="e">
        <f>_xll.qlTenorBasisForwardRate(TenorBasis6M,AD918,_xll.ohTrigger(trigger,$Y$36))</f>
        <v>#NUM!</v>
      </c>
      <c r="AH918" s="90" t="e">
        <f>_xll.qlIndexFixing(TenorBasisIndex6M,$AC918,TRUE,_xll.ohTrigger(trigger,$Y$36))</f>
        <v>#NUM!</v>
      </c>
      <c r="AI918" s="43" t="e">
        <f>_xll.qlIndexFixing($Y$6,$AC918,TRUE,trigger)</f>
        <v>#NUM!</v>
      </c>
      <c r="AJ918" s="45" t="e">
        <f t="shared" si="24"/>
        <v>#NUM!</v>
      </c>
    </row>
    <row r="919" spans="28:36" x14ac:dyDescent="0.2">
      <c r="AB919" s="122" t="s">
        <v>88</v>
      </c>
      <c r="AC919" s="40">
        <f>_xll.qlInterestRateIndexFixingDate($Y$21,AD919)</f>
        <v>45821</v>
      </c>
      <c r="AD919" s="40">
        <f>_xll.qlCalendarAdvance(calendar,$AD918,AB919,,,trigger)</f>
        <v>45825</v>
      </c>
      <c r="AE919" s="40">
        <f>_xll.qlInterestRateIndexMaturity($Y$21,AD919,)</f>
        <v>46008</v>
      </c>
      <c r="AF919" s="43" t="e">
        <f>_xll.qlTenorBasisValue(TenorBasis6M,AD919,_xll.ohTrigger(trigger,$Y$36))</f>
        <v>#NUM!</v>
      </c>
      <c r="AG919" s="90" t="e">
        <f>_xll.qlTenorBasisForwardRate(TenorBasis6M,AD919,_xll.ohTrigger(trigger,$Y$36))</f>
        <v>#NUM!</v>
      </c>
      <c r="AH919" s="90" t="e">
        <f>_xll.qlIndexFixing(TenorBasisIndex6M,$AC919,TRUE,_xll.ohTrigger(trigger,$Y$36))</f>
        <v>#NUM!</v>
      </c>
      <c r="AI919" s="43" t="e">
        <f>_xll.qlIndexFixing($Y$6,$AC919,TRUE,trigger)</f>
        <v>#NUM!</v>
      </c>
      <c r="AJ919" s="45" t="e">
        <f t="shared" si="24"/>
        <v>#NUM!</v>
      </c>
    </row>
    <row r="920" spans="28:36" x14ac:dyDescent="0.2">
      <c r="AB920" s="122" t="s">
        <v>88</v>
      </c>
      <c r="AC920" s="40">
        <f>_xll.qlInterestRateIndexFixingDate($Y$21,AD920)</f>
        <v>45828</v>
      </c>
      <c r="AD920" s="40">
        <f>_xll.qlCalendarAdvance(calendar,$AD919,AB920,,,trigger)</f>
        <v>45832</v>
      </c>
      <c r="AE920" s="40">
        <f>_xll.qlInterestRateIndexMaturity($Y$21,AD920,)</f>
        <v>46015</v>
      </c>
      <c r="AF920" s="43" t="e">
        <f>_xll.qlTenorBasisValue(TenorBasis6M,AD920,_xll.ohTrigger(trigger,$Y$36))</f>
        <v>#NUM!</v>
      </c>
      <c r="AG920" s="90" t="e">
        <f>_xll.qlTenorBasisForwardRate(TenorBasis6M,AD920,_xll.ohTrigger(trigger,$Y$36))</f>
        <v>#NUM!</v>
      </c>
      <c r="AH920" s="90" t="e">
        <f>_xll.qlIndexFixing(TenorBasisIndex6M,$AC920,TRUE,_xll.ohTrigger(trigger,$Y$36))</f>
        <v>#NUM!</v>
      </c>
      <c r="AI920" s="43" t="e">
        <f>_xll.qlIndexFixing($Y$6,$AC920,TRUE,trigger)</f>
        <v>#NUM!</v>
      </c>
      <c r="AJ920" s="45" t="e">
        <f t="shared" si="24"/>
        <v>#NUM!</v>
      </c>
    </row>
    <row r="921" spans="28:36" x14ac:dyDescent="0.2">
      <c r="AB921" s="122" t="s">
        <v>88</v>
      </c>
      <c r="AC921" s="40">
        <f>_xll.qlInterestRateIndexFixingDate($Y$21,AD921)</f>
        <v>45835</v>
      </c>
      <c r="AD921" s="40">
        <f>_xll.qlCalendarAdvance(calendar,$AD920,AB921,,,trigger)</f>
        <v>45839</v>
      </c>
      <c r="AE921" s="40">
        <f>_xll.qlInterestRateIndexMaturity($Y$21,AD921,)</f>
        <v>46024</v>
      </c>
      <c r="AF921" s="43" t="e">
        <f>_xll.qlTenorBasisValue(TenorBasis6M,AD921,_xll.ohTrigger(trigger,$Y$36))</f>
        <v>#NUM!</v>
      </c>
      <c r="AG921" s="90" t="e">
        <f>_xll.qlTenorBasisForwardRate(TenorBasis6M,AD921,_xll.ohTrigger(trigger,$Y$36))</f>
        <v>#NUM!</v>
      </c>
      <c r="AH921" s="90" t="e">
        <f>_xll.qlIndexFixing(TenorBasisIndex6M,$AC921,TRUE,_xll.ohTrigger(trigger,$Y$36))</f>
        <v>#NUM!</v>
      </c>
      <c r="AI921" s="43" t="e">
        <f>_xll.qlIndexFixing($Y$6,$AC921,TRUE,trigger)</f>
        <v>#NUM!</v>
      </c>
      <c r="AJ921" s="45" t="e">
        <f t="shared" si="24"/>
        <v>#NUM!</v>
      </c>
    </row>
    <row r="922" spans="28:36" x14ac:dyDescent="0.2">
      <c r="AB922" s="122" t="s">
        <v>88</v>
      </c>
      <c r="AC922" s="40">
        <f>_xll.qlInterestRateIndexFixingDate($Y$21,AD922)</f>
        <v>45842</v>
      </c>
      <c r="AD922" s="40">
        <f>_xll.qlCalendarAdvance(calendar,$AD921,AB922,,,trigger)</f>
        <v>45846</v>
      </c>
      <c r="AE922" s="40">
        <f>_xll.qlInterestRateIndexMaturity($Y$21,AD922,)</f>
        <v>46030</v>
      </c>
      <c r="AF922" s="43" t="e">
        <f>_xll.qlTenorBasisValue(TenorBasis6M,AD922,_xll.ohTrigger(trigger,$Y$36))</f>
        <v>#NUM!</v>
      </c>
      <c r="AG922" s="90" t="e">
        <f>_xll.qlTenorBasisForwardRate(TenorBasis6M,AD922,_xll.ohTrigger(trigger,$Y$36))</f>
        <v>#NUM!</v>
      </c>
      <c r="AH922" s="90" t="e">
        <f>_xll.qlIndexFixing(TenorBasisIndex6M,$AC922,TRUE,_xll.ohTrigger(trigger,$Y$36))</f>
        <v>#NUM!</v>
      </c>
      <c r="AI922" s="43" t="e">
        <f>_xll.qlIndexFixing($Y$6,$AC922,TRUE,trigger)</f>
        <v>#NUM!</v>
      </c>
      <c r="AJ922" s="45" t="e">
        <f t="shared" si="24"/>
        <v>#NUM!</v>
      </c>
    </row>
    <row r="923" spans="28:36" x14ac:dyDescent="0.2">
      <c r="AB923" s="122" t="s">
        <v>88</v>
      </c>
      <c r="AC923" s="40">
        <f>_xll.qlInterestRateIndexFixingDate($Y$21,AD923)</f>
        <v>45849</v>
      </c>
      <c r="AD923" s="40">
        <f>_xll.qlCalendarAdvance(calendar,$AD922,AB923,,,trigger)</f>
        <v>45853</v>
      </c>
      <c r="AE923" s="40">
        <f>_xll.qlInterestRateIndexMaturity($Y$21,AD923,)</f>
        <v>46037</v>
      </c>
      <c r="AF923" s="43" t="e">
        <f>_xll.qlTenorBasisValue(TenorBasis6M,AD923,_xll.ohTrigger(trigger,$Y$36))</f>
        <v>#NUM!</v>
      </c>
      <c r="AG923" s="90" t="e">
        <f>_xll.qlTenorBasisForwardRate(TenorBasis6M,AD923,_xll.ohTrigger(trigger,$Y$36))</f>
        <v>#NUM!</v>
      </c>
      <c r="AH923" s="90" t="e">
        <f>_xll.qlIndexFixing(TenorBasisIndex6M,$AC923,TRUE,_xll.ohTrigger(trigger,$Y$36))</f>
        <v>#NUM!</v>
      </c>
      <c r="AI923" s="43" t="e">
        <f>_xll.qlIndexFixing($Y$6,$AC923,TRUE,trigger)</f>
        <v>#NUM!</v>
      </c>
      <c r="AJ923" s="45" t="e">
        <f t="shared" si="24"/>
        <v>#NUM!</v>
      </c>
    </row>
    <row r="924" spans="28:36" x14ac:dyDescent="0.2">
      <c r="AB924" s="122" t="s">
        <v>88</v>
      </c>
      <c r="AC924" s="40">
        <f>_xll.qlInterestRateIndexFixingDate($Y$21,AD924)</f>
        <v>45856</v>
      </c>
      <c r="AD924" s="40">
        <f>_xll.qlCalendarAdvance(calendar,$AD923,AB924,,,trigger)</f>
        <v>45860</v>
      </c>
      <c r="AE924" s="40">
        <f>_xll.qlInterestRateIndexMaturity($Y$21,AD924,)</f>
        <v>46044</v>
      </c>
      <c r="AF924" s="43" t="e">
        <f>_xll.qlTenorBasisValue(TenorBasis6M,AD924,_xll.ohTrigger(trigger,$Y$36))</f>
        <v>#NUM!</v>
      </c>
      <c r="AG924" s="90" t="e">
        <f>_xll.qlTenorBasisForwardRate(TenorBasis6M,AD924,_xll.ohTrigger(trigger,$Y$36))</f>
        <v>#NUM!</v>
      </c>
      <c r="AH924" s="90" t="e">
        <f>_xll.qlIndexFixing(TenorBasisIndex6M,$AC924,TRUE,_xll.ohTrigger(trigger,$Y$36))</f>
        <v>#NUM!</v>
      </c>
      <c r="AI924" s="43" t="e">
        <f>_xll.qlIndexFixing($Y$6,$AC924,TRUE,trigger)</f>
        <v>#NUM!</v>
      </c>
      <c r="AJ924" s="45" t="e">
        <f t="shared" si="24"/>
        <v>#NUM!</v>
      </c>
    </row>
    <row r="925" spans="28:36" x14ac:dyDescent="0.2">
      <c r="AB925" s="122" t="s">
        <v>88</v>
      </c>
      <c r="AC925" s="40">
        <f>_xll.qlInterestRateIndexFixingDate($Y$21,AD925)</f>
        <v>45863</v>
      </c>
      <c r="AD925" s="40">
        <f>_xll.qlCalendarAdvance(calendar,$AD924,AB925,,,trigger)</f>
        <v>45867</v>
      </c>
      <c r="AE925" s="40">
        <f>_xll.qlInterestRateIndexMaturity($Y$21,AD925,)</f>
        <v>46051</v>
      </c>
      <c r="AF925" s="43" t="e">
        <f>_xll.qlTenorBasisValue(TenorBasis6M,AD925,_xll.ohTrigger(trigger,$Y$36))</f>
        <v>#NUM!</v>
      </c>
      <c r="AG925" s="90" t="e">
        <f>_xll.qlTenorBasisForwardRate(TenorBasis6M,AD925,_xll.ohTrigger(trigger,$Y$36))</f>
        <v>#NUM!</v>
      </c>
      <c r="AH925" s="90" t="e">
        <f>_xll.qlIndexFixing(TenorBasisIndex6M,$AC925,TRUE,_xll.ohTrigger(trigger,$Y$36))</f>
        <v>#NUM!</v>
      </c>
      <c r="AI925" s="43" t="e">
        <f>_xll.qlIndexFixing($Y$6,$AC925,TRUE,trigger)</f>
        <v>#NUM!</v>
      </c>
      <c r="AJ925" s="45" t="e">
        <f t="shared" si="24"/>
        <v>#NUM!</v>
      </c>
    </row>
    <row r="926" spans="28:36" x14ac:dyDescent="0.2">
      <c r="AB926" s="122" t="s">
        <v>88</v>
      </c>
      <c r="AC926" s="40">
        <f>_xll.qlInterestRateIndexFixingDate($Y$21,AD926)</f>
        <v>45870</v>
      </c>
      <c r="AD926" s="40">
        <f>_xll.qlCalendarAdvance(calendar,$AD925,AB926,,,trigger)</f>
        <v>45874</v>
      </c>
      <c r="AE926" s="40">
        <f>_xll.qlInterestRateIndexMaturity($Y$21,AD926,)</f>
        <v>46058</v>
      </c>
      <c r="AF926" s="43" t="e">
        <f>_xll.qlTenorBasisValue(TenorBasis6M,AD926,_xll.ohTrigger(trigger,$Y$36))</f>
        <v>#NUM!</v>
      </c>
      <c r="AG926" s="90" t="e">
        <f>_xll.qlTenorBasisForwardRate(TenorBasis6M,AD926,_xll.ohTrigger(trigger,$Y$36))</f>
        <v>#NUM!</v>
      </c>
      <c r="AH926" s="90" t="e">
        <f>_xll.qlIndexFixing(TenorBasisIndex6M,$AC926,TRUE,_xll.ohTrigger(trigger,$Y$36))</f>
        <v>#NUM!</v>
      </c>
      <c r="AI926" s="43" t="e">
        <f>_xll.qlIndexFixing($Y$6,$AC926,TRUE,trigger)</f>
        <v>#NUM!</v>
      </c>
      <c r="AJ926" s="45" t="e">
        <f t="shared" si="24"/>
        <v>#NUM!</v>
      </c>
    </row>
    <row r="927" spans="28:36" x14ac:dyDescent="0.2">
      <c r="AB927" s="122" t="s">
        <v>88</v>
      </c>
      <c r="AC927" s="40">
        <f>_xll.qlInterestRateIndexFixingDate($Y$21,AD927)</f>
        <v>45877</v>
      </c>
      <c r="AD927" s="40">
        <f>_xll.qlCalendarAdvance(calendar,$AD926,AB927,,,trigger)</f>
        <v>45881</v>
      </c>
      <c r="AE927" s="40">
        <f>_xll.qlInterestRateIndexMaturity($Y$21,AD927,)</f>
        <v>46065</v>
      </c>
      <c r="AF927" s="43" t="e">
        <f>_xll.qlTenorBasisValue(TenorBasis6M,AD927,_xll.ohTrigger(trigger,$Y$36))</f>
        <v>#NUM!</v>
      </c>
      <c r="AG927" s="90" t="e">
        <f>_xll.qlTenorBasisForwardRate(TenorBasis6M,AD927,_xll.ohTrigger(trigger,$Y$36))</f>
        <v>#NUM!</v>
      </c>
      <c r="AH927" s="90" t="e">
        <f>_xll.qlIndexFixing(TenorBasisIndex6M,$AC927,TRUE,_xll.ohTrigger(trigger,$Y$36))</f>
        <v>#NUM!</v>
      </c>
      <c r="AI927" s="43" t="e">
        <f>_xll.qlIndexFixing($Y$6,$AC927,TRUE,trigger)</f>
        <v>#NUM!</v>
      </c>
      <c r="AJ927" s="45" t="e">
        <f t="shared" si="24"/>
        <v>#NUM!</v>
      </c>
    </row>
    <row r="928" spans="28:36" x14ac:dyDescent="0.2">
      <c r="AB928" s="122" t="s">
        <v>88</v>
      </c>
      <c r="AC928" s="40">
        <f>_xll.qlInterestRateIndexFixingDate($Y$21,AD928)</f>
        <v>45884</v>
      </c>
      <c r="AD928" s="40">
        <f>_xll.qlCalendarAdvance(calendar,$AD927,AB928,,,trigger)</f>
        <v>45888</v>
      </c>
      <c r="AE928" s="40">
        <f>_xll.qlInterestRateIndexMaturity($Y$21,AD928,)</f>
        <v>46072</v>
      </c>
      <c r="AF928" s="43" t="e">
        <f>_xll.qlTenorBasisValue(TenorBasis6M,AD928,_xll.ohTrigger(trigger,$Y$36))</f>
        <v>#NUM!</v>
      </c>
      <c r="AG928" s="90" t="e">
        <f>_xll.qlTenorBasisForwardRate(TenorBasis6M,AD928,_xll.ohTrigger(trigger,$Y$36))</f>
        <v>#NUM!</v>
      </c>
      <c r="AH928" s="90" t="e">
        <f>_xll.qlIndexFixing(TenorBasisIndex6M,$AC928,TRUE,_xll.ohTrigger(trigger,$Y$36))</f>
        <v>#NUM!</v>
      </c>
      <c r="AI928" s="43" t="e">
        <f>_xll.qlIndexFixing($Y$6,$AC928,TRUE,trigger)</f>
        <v>#NUM!</v>
      </c>
      <c r="AJ928" s="45" t="e">
        <f t="shared" si="24"/>
        <v>#NUM!</v>
      </c>
    </row>
    <row r="929" spans="28:36" x14ac:dyDescent="0.2">
      <c r="AB929" s="122" t="s">
        <v>88</v>
      </c>
      <c r="AC929" s="40">
        <f>_xll.qlInterestRateIndexFixingDate($Y$21,AD929)</f>
        <v>45891</v>
      </c>
      <c r="AD929" s="40">
        <f>_xll.qlCalendarAdvance(calendar,$AD928,AB929,,,trigger)</f>
        <v>45895</v>
      </c>
      <c r="AE929" s="40">
        <f>_xll.qlInterestRateIndexMaturity($Y$21,AD929,)</f>
        <v>46079</v>
      </c>
      <c r="AF929" s="43" t="e">
        <f>_xll.qlTenorBasisValue(TenorBasis6M,AD929,_xll.ohTrigger(trigger,$Y$36))</f>
        <v>#NUM!</v>
      </c>
      <c r="AG929" s="90" t="e">
        <f>_xll.qlTenorBasisForwardRate(TenorBasis6M,AD929,_xll.ohTrigger(trigger,$Y$36))</f>
        <v>#NUM!</v>
      </c>
      <c r="AH929" s="90" t="e">
        <f>_xll.qlIndexFixing(TenorBasisIndex6M,$AC929,TRUE,_xll.ohTrigger(trigger,$Y$36))</f>
        <v>#NUM!</v>
      </c>
      <c r="AI929" s="43" t="e">
        <f>_xll.qlIndexFixing($Y$6,$AC929,TRUE,trigger)</f>
        <v>#NUM!</v>
      </c>
      <c r="AJ929" s="45" t="e">
        <f t="shared" si="24"/>
        <v>#NUM!</v>
      </c>
    </row>
    <row r="930" spans="28:36" x14ac:dyDescent="0.2">
      <c r="AB930" s="122" t="s">
        <v>88</v>
      </c>
      <c r="AC930" s="40">
        <f>_xll.qlInterestRateIndexFixingDate($Y$21,AD930)</f>
        <v>45898</v>
      </c>
      <c r="AD930" s="40">
        <f>_xll.qlCalendarAdvance(calendar,$AD929,AB930,,,trigger)</f>
        <v>45902</v>
      </c>
      <c r="AE930" s="40">
        <f>_xll.qlInterestRateIndexMaturity($Y$21,AD930,)</f>
        <v>46083</v>
      </c>
      <c r="AF930" s="43" t="e">
        <f>_xll.qlTenorBasisValue(TenorBasis6M,AD930,_xll.ohTrigger(trigger,$Y$36))</f>
        <v>#NUM!</v>
      </c>
      <c r="AG930" s="90" t="e">
        <f>_xll.qlTenorBasisForwardRate(TenorBasis6M,AD930,_xll.ohTrigger(trigger,$Y$36))</f>
        <v>#NUM!</v>
      </c>
      <c r="AH930" s="90" t="e">
        <f>_xll.qlIndexFixing(TenorBasisIndex6M,$AC930,TRUE,_xll.ohTrigger(trigger,$Y$36))</f>
        <v>#NUM!</v>
      </c>
      <c r="AI930" s="43" t="e">
        <f>_xll.qlIndexFixing($Y$6,$AC930,TRUE,trigger)</f>
        <v>#NUM!</v>
      </c>
      <c r="AJ930" s="45" t="e">
        <f t="shared" si="24"/>
        <v>#NUM!</v>
      </c>
    </row>
    <row r="931" spans="28:36" x14ac:dyDescent="0.2">
      <c r="AB931" s="122" t="s">
        <v>88</v>
      </c>
      <c r="AC931" s="40">
        <f>_xll.qlInterestRateIndexFixingDate($Y$21,AD931)</f>
        <v>45905</v>
      </c>
      <c r="AD931" s="40">
        <f>_xll.qlCalendarAdvance(calendar,$AD930,AB931,,,trigger)</f>
        <v>45909</v>
      </c>
      <c r="AE931" s="40">
        <f>_xll.qlInterestRateIndexMaturity($Y$21,AD931,)</f>
        <v>46090</v>
      </c>
      <c r="AF931" s="43" t="e">
        <f>_xll.qlTenorBasisValue(TenorBasis6M,AD931,_xll.ohTrigger(trigger,$Y$36))</f>
        <v>#NUM!</v>
      </c>
      <c r="AG931" s="90" t="e">
        <f>_xll.qlTenorBasisForwardRate(TenorBasis6M,AD931,_xll.ohTrigger(trigger,$Y$36))</f>
        <v>#NUM!</v>
      </c>
      <c r="AH931" s="90" t="e">
        <f>_xll.qlIndexFixing(TenorBasisIndex6M,$AC931,TRUE,_xll.ohTrigger(trigger,$Y$36))</f>
        <v>#NUM!</v>
      </c>
      <c r="AI931" s="43" t="e">
        <f>_xll.qlIndexFixing($Y$6,$AC931,TRUE,trigger)</f>
        <v>#NUM!</v>
      </c>
      <c r="AJ931" s="45" t="e">
        <f t="shared" si="24"/>
        <v>#NUM!</v>
      </c>
    </row>
    <row r="932" spans="28:36" x14ac:dyDescent="0.2">
      <c r="AB932" s="122" t="s">
        <v>88</v>
      </c>
      <c r="AC932" s="40">
        <f>_xll.qlInterestRateIndexFixingDate($Y$21,AD932)</f>
        <v>45912</v>
      </c>
      <c r="AD932" s="40">
        <f>_xll.qlCalendarAdvance(calendar,$AD931,AB932,,,trigger)</f>
        <v>45916</v>
      </c>
      <c r="AE932" s="40">
        <f>_xll.qlInterestRateIndexMaturity($Y$21,AD932,)</f>
        <v>46097</v>
      </c>
      <c r="AF932" s="43" t="e">
        <f>_xll.qlTenorBasisValue(TenorBasis6M,AD932,_xll.ohTrigger(trigger,$Y$36))</f>
        <v>#NUM!</v>
      </c>
      <c r="AG932" s="90" t="e">
        <f>_xll.qlTenorBasisForwardRate(TenorBasis6M,AD932,_xll.ohTrigger(trigger,$Y$36))</f>
        <v>#NUM!</v>
      </c>
      <c r="AH932" s="90" t="e">
        <f>_xll.qlIndexFixing(TenorBasisIndex6M,$AC932,TRUE,_xll.ohTrigger(trigger,$Y$36))</f>
        <v>#NUM!</v>
      </c>
      <c r="AI932" s="43" t="e">
        <f>_xll.qlIndexFixing($Y$6,$AC932,TRUE,trigger)</f>
        <v>#NUM!</v>
      </c>
      <c r="AJ932" s="45" t="e">
        <f t="shared" si="24"/>
        <v>#NUM!</v>
      </c>
    </row>
    <row r="933" spans="28:36" x14ac:dyDescent="0.2">
      <c r="AB933" s="122" t="s">
        <v>88</v>
      </c>
      <c r="AC933" s="40">
        <f>_xll.qlInterestRateIndexFixingDate($Y$21,AD933)</f>
        <v>45919</v>
      </c>
      <c r="AD933" s="40">
        <f>_xll.qlCalendarAdvance(calendar,$AD932,AB933,,,trigger)</f>
        <v>45923</v>
      </c>
      <c r="AE933" s="40">
        <f>_xll.qlInterestRateIndexMaturity($Y$21,AD933,)</f>
        <v>46104</v>
      </c>
      <c r="AF933" s="43" t="e">
        <f>_xll.qlTenorBasisValue(TenorBasis6M,AD933,_xll.ohTrigger(trigger,$Y$36))</f>
        <v>#NUM!</v>
      </c>
      <c r="AG933" s="90" t="e">
        <f>_xll.qlTenorBasisForwardRate(TenorBasis6M,AD933,_xll.ohTrigger(trigger,$Y$36))</f>
        <v>#NUM!</v>
      </c>
      <c r="AH933" s="90" t="e">
        <f>_xll.qlIndexFixing(TenorBasisIndex6M,$AC933,TRUE,_xll.ohTrigger(trigger,$Y$36))</f>
        <v>#NUM!</v>
      </c>
      <c r="AI933" s="43" t="e">
        <f>_xll.qlIndexFixing($Y$6,$AC933,TRUE,trigger)</f>
        <v>#NUM!</v>
      </c>
      <c r="AJ933" s="45" t="e">
        <f t="shared" si="24"/>
        <v>#NUM!</v>
      </c>
    </row>
    <row r="934" spans="28:36" x14ac:dyDescent="0.2">
      <c r="AB934" s="122" t="s">
        <v>88</v>
      </c>
      <c r="AC934" s="40">
        <f>_xll.qlInterestRateIndexFixingDate($Y$21,AD934)</f>
        <v>45926</v>
      </c>
      <c r="AD934" s="40">
        <f>_xll.qlCalendarAdvance(calendar,$AD933,AB934,,,trigger)</f>
        <v>45930</v>
      </c>
      <c r="AE934" s="40">
        <f>_xll.qlInterestRateIndexMaturity($Y$21,AD934,)</f>
        <v>46112</v>
      </c>
      <c r="AF934" s="43" t="e">
        <f>_xll.qlTenorBasisValue(TenorBasis6M,AD934,_xll.ohTrigger(trigger,$Y$36))</f>
        <v>#NUM!</v>
      </c>
      <c r="AG934" s="90" t="e">
        <f>_xll.qlTenorBasisForwardRate(TenorBasis6M,AD934,_xll.ohTrigger(trigger,$Y$36))</f>
        <v>#NUM!</v>
      </c>
      <c r="AH934" s="90" t="e">
        <f>_xll.qlIndexFixing(TenorBasisIndex6M,$AC934,TRUE,_xll.ohTrigger(trigger,$Y$36))</f>
        <v>#NUM!</v>
      </c>
      <c r="AI934" s="43" t="e">
        <f>_xll.qlIndexFixing($Y$6,$AC934,TRUE,trigger)</f>
        <v>#NUM!</v>
      </c>
      <c r="AJ934" s="45" t="e">
        <f t="shared" si="24"/>
        <v>#NUM!</v>
      </c>
    </row>
    <row r="935" spans="28:36" x14ac:dyDescent="0.2">
      <c r="AB935" s="122" t="s">
        <v>88</v>
      </c>
      <c r="AC935" s="40">
        <f>_xll.qlInterestRateIndexFixingDate($Y$21,AD935)</f>
        <v>45933</v>
      </c>
      <c r="AD935" s="40">
        <f>_xll.qlCalendarAdvance(calendar,$AD934,AB935,,,trigger)</f>
        <v>45937</v>
      </c>
      <c r="AE935" s="40">
        <f>_xll.qlInterestRateIndexMaturity($Y$21,AD935,)</f>
        <v>46119</v>
      </c>
      <c r="AF935" s="43" t="e">
        <f>_xll.qlTenorBasisValue(TenorBasis6M,AD935,_xll.ohTrigger(trigger,$Y$36))</f>
        <v>#NUM!</v>
      </c>
      <c r="AG935" s="90" t="e">
        <f>_xll.qlTenorBasisForwardRate(TenorBasis6M,AD935,_xll.ohTrigger(trigger,$Y$36))</f>
        <v>#NUM!</v>
      </c>
      <c r="AH935" s="90" t="e">
        <f>_xll.qlIndexFixing(TenorBasisIndex6M,$AC935,TRUE,_xll.ohTrigger(trigger,$Y$36))</f>
        <v>#NUM!</v>
      </c>
      <c r="AI935" s="43" t="e">
        <f>_xll.qlIndexFixing($Y$6,$AC935,TRUE,trigger)</f>
        <v>#NUM!</v>
      </c>
      <c r="AJ935" s="45" t="e">
        <f t="shared" si="24"/>
        <v>#NUM!</v>
      </c>
    </row>
    <row r="936" spans="28:36" x14ac:dyDescent="0.2">
      <c r="AB936" s="122" t="s">
        <v>88</v>
      </c>
      <c r="AC936" s="40">
        <f>_xll.qlInterestRateIndexFixingDate($Y$21,AD936)</f>
        <v>45940</v>
      </c>
      <c r="AD936" s="40">
        <f>_xll.qlCalendarAdvance(calendar,$AD935,AB936,,,trigger)</f>
        <v>45944</v>
      </c>
      <c r="AE936" s="40">
        <f>_xll.qlInterestRateIndexMaturity($Y$21,AD936,)</f>
        <v>46126</v>
      </c>
      <c r="AF936" s="43" t="e">
        <f>_xll.qlTenorBasisValue(TenorBasis6M,AD936,_xll.ohTrigger(trigger,$Y$36))</f>
        <v>#NUM!</v>
      </c>
      <c r="AG936" s="90" t="e">
        <f>_xll.qlTenorBasisForwardRate(TenorBasis6M,AD936,_xll.ohTrigger(trigger,$Y$36))</f>
        <v>#NUM!</v>
      </c>
      <c r="AH936" s="90" t="e">
        <f>_xll.qlIndexFixing(TenorBasisIndex6M,$AC936,TRUE,_xll.ohTrigger(trigger,$Y$36))</f>
        <v>#NUM!</v>
      </c>
      <c r="AI936" s="43" t="e">
        <f>_xll.qlIndexFixing($Y$6,$AC936,TRUE,trigger)</f>
        <v>#NUM!</v>
      </c>
      <c r="AJ936" s="45" t="e">
        <f t="shared" si="24"/>
        <v>#NUM!</v>
      </c>
    </row>
    <row r="937" spans="28:36" x14ac:dyDescent="0.2">
      <c r="AB937" s="122" t="s">
        <v>88</v>
      </c>
      <c r="AC937" s="40">
        <f>_xll.qlInterestRateIndexFixingDate($Y$21,AD937)</f>
        <v>45947</v>
      </c>
      <c r="AD937" s="40">
        <f>_xll.qlCalendarAdvance(calendar,$AD936,AB937,,,trigger)</f>
        <v>45951</v>
      </c>
      <c r="AE937" s="40">
        <f>_xll.qlInterestRateIndexMaturity($Y$21,AD937,)</f>
        <v>46133</v>
      </c>
      <c r="AF937" s="43" t="e">
        <f>_xll.qlTenorBasisValue(TenorBasis6M,AD937,_xll.ohTrigger(trigger,$Y$36))</f>
        <v>#NUM!</v>
      </c>
      <c r="AG937" s="90" t="e">
        <f>_xll.qlTenorBasisForwardRate(TenorBasis6M,AD937,_xll.ohTrigger(trigger,$Y$36))</f>
        <v>#NUM!</v>
      </c>
      <c r="AH937" s="90" t="e">
        <f>_xll.qlIndexFixing(TenorBasisIndex6M,$AC937,TRUE,_xll.ohTrigger(trigger,$Y$36))</f>
        <v>#NUM!</v>
      </c>
      <c r="AI937" s="43" t="e">
        <f>_xll.qlIndexFixing($Y$6,$AC937,TRUE,trigger)</f>
        <v>#NUM!</v>
      </c>
      <c r="AJ937" s="45" t="e">
        <f t="shared" si="24"/>
        <v>#NUM!</v>
      </c>
    </row>
    <row r="938" spans="28:36" x14ac:dyDescent="0.2">
      <c r="AB938" s="122" t="s">
        <v>88</v>
      </c>
      <c r="AC938" s="40">
        <f>_xll.qlInterestRateIndexFixingDate($Y$21,AD938)</f>
        <v>45954</v>
      </c>
      <c r="AD938" s="40">
        <f>_xll.qlCalendarAdvance(calendar,$AD937,AB938,,,trigger)</f>
        <v>45958</v>
      </c>
      <c r="AE938" s="40">
        <f>_xll.qlInterestRateIndexMaturity($Y$21,AD938,)</f>
        <v>46140</v>
      </c>
      <c r="AF938" s="43" t="e">
        <f>_xll.qlTenorBasisValue(TenorBasis6M,AD938,_xll.ohTrigger(trigger,$Y$36))</f>
        <v>#NUM!</v>
      </c>
      <c r="AG938" s="90" t="e">
        <f>_xll.qlTenorBasisForwardRate(TenorBasis6M,AD938,_xll.ohTrigger(trigger,$Y$36))</f>
        <v>#NUM!</v>
      </c>
      <c r="AH938" s="90" t="e">
        <f>_xll.qlIndexFixing(TenorBasisIndex6M,$AC938,TRUE,_xll.ohTrigger(trigger,$Y$36))</f>
        <v>#NUM!</v>
      </c>
      <c r="AI938" s="43" t="e">
        <f>_xll.qlIndexFixing($Y$6,$AC938,TRUE,trigger)</f>
        <v>#NUM!</v>
      </c>
      <c r="AJ938" s="45" t="e">
        <f t="shared" ref="AJ938:AJ1001" si="25">(AH938-AI938)*10000</f>
        <v>#NUM!</v>
      </c>
    </row>
    <row r="939" spans="28:36" x14ac:dyDescent="0.2">
      <c r="AB939" s="122" t="s">
        <v>88</v>
      </c>
      <c r="AC939" s="40">
        <f>_xll.qlInterestRateIndexFixingDate($Y$21,AD939)</f>
        <v>45961</v>
      </c>
      <c r="AD939" s="40">
        <f>_xll.qlCalendarAdvance(calendar,$AD938,AB939,,,trigger)</f>
        <v>45965</v>
      </c>
      <c r="AE939" s="40">
        <f>_xll.qlInterestRateIndexMaturity($Y$21,AD939,)</f>
        <v>46146</v>
      </c>
      <c r="AF939" s="43" t="e">
        <f>_xll.qlTenorBasisValue(TenorBasis6M,AD939,_xll.ohTrigger(trigger,$Y$36))</f>
        <v>#NUM!</v>
      </c>
      <c r="AG939" s="90" t="e">
        <f>_xll.qlTenorBasisForwardRate(TenorBasis6M,AD939,_xll.ohTrigger(trigger,$Y$36))</f>
        <v>#NUM!</v>
      </c>
      <c r="AH939" s="90" t="e">
        <f>_xll.qlIndexFixing(TenorBasisIndex6M,$AC939,TRUE,_xll.ohTrigger(trigger,$Y$36))</f>
        <v>#NUM!</v>
      </c>
      <c r="AI939" s="43" t="e">
        <f>_xll.qlIndexFixing($Y$6,$AC939,TRUE,trigger)</f>
        <v>#NUM!</v>
      </c>
      <c r="AJ939" s="45" t="e">
        <f t="shared" si="25"/>
        <v>#NUM!</v>
      </c>
    </row>
    <row r="940" spans="28:36" x14ac:dyDescent="0.2">
      <c r="AB940" s="122" t="s">
        <v>88</v>
      </c>
      <c r="AC940" s="40">
        <f>_xll.qlInterestRateIndexFixingDate($Y$21,AD940)</f>
        <v>45968</v>
      </c>
      <c r="AD940" s="40">
        <f>_xll.qlCalendarAdvance(calendar,$AD939,AB940,,,trigger)</f>
        <v>45972</v>
      </c>
      <c r="AE940" s="40">
        <f>_xll.qlInterestRateIndexMaturity($Y$21,AD940,)</f>
        <v>46153</v>
      </c>
      <c r="AF940" s="43" t="e">
        <f>_xll.qlTenorBasisValue(TenorBasis6M,AD940,_xll.ohTrigger(trigger,$Y$36))</f>
        <v>#NUM!</v>
      </c>
      <c r="AG940" s="90" t="e">
        <f>_xll.qlTenorBasisForwardRate(TenorBasis6M,AD940,_xll.ohTrigger(trigger,$Y$36))</f>
        <v>#NUM!</v>
      </c>
      <c r="AH940" s="90" t="e">
        <f>_xll.qlIndexFixing(TenorBasisIndex6M,$AC940,TRUE,_xll.ohTrigger(trigger,$Y$36))</f>
        <v>#NUM!</v>
      </c>
      <c r="AI940" s="43" t="e">
        <f>_xll.qlIndexFixing($Y$6,$AC940,TRUE,trigger)</f>
        <v>#NUM!</v>
      </c>
      <c r="AJ940" s="45" t="e">
        <f t="shared" si="25"/>
        <v>#NUM!</v>
      </c>
    </row>
    <row r="941" spans="28:36" x14ac:dyDescent="0.2">
      <c r="AB941" s="122" t="s">
        <v>88</v>
      </c>
      <c r="AC941" s="40">
        <f>_xll.qlInterestRateIndexFixingDate($Y$21,AD941)</f>
        <v>45975</v>
      </c>
      <c r="AD941" s="40">
        <f>_xll.qlCalendarAdvance(calendar,$AD940,AB941,,,trigger)</f>
        <v>45979</v>
      </c>
      <c r="AE941" s="40">
        <f>_xll.qlInterestRateIndexMaturity($Y$21,AD941,)</f>
        <v>46160</v>
      </c>
      <c r="AF941" s="43" t="e">
        <f>_xll.qlTenorBasisValue(TenorBasis6M,AD941,_xll.ohTrigger(trigger,$Y$36))</f>
        <v>#NUM!</v>
      </c>
      <c r="AG941" s="90" t="e">
        <f>_xll.qlTenorBasisForwardRate(TenorBasis6M,AD941,_xll.ohTrigger(trigger,$Y$36))</f>
        <v>#NUM!</v>
      </c>
      <c r="AH941" s="90" t="e">
        <f>_xll.qlIndexFixing(TenorBasisIndex6M,$AC941,TRUE,_xll.ohTrigger(trigger,$Y$36))</f>
        <v>#NUM!</v>
      </c>
      <c r="AI941" s="43" t="e">
        <f>_xll.qlIndexFixing($Y$6,$AC941,TRUE,trigger)</f>
        <v>#NUM!</v>
      </c>
      <c r="AJ941" s="45" t="e">
        <f t="shared" si="25"/>
        <v>#NUM!</v>
      </c>
    </row>
    <row r="942" spans="28:36" x14ac:dyDescent="0.2">
      <c r="AB942" s="122" t="s">
        <v>88</v>
      </c>
      <c r="AC942" s="40">
        <f>_xll.qlInterestRateIndexFixingDate($Y$21,AD942)</f>
        <v>45982</v>
      </c>
      <c r="AD942" s="40">
        <f>_xll.qlCalendarAdvance(calendar,$AD941,AB942,,,trigger)</f>
        <v>45986</v>
      </c>
      <c r="AE942" s="40">
        <f>_xll.qlInterestRateIndexMaturity($Y$21,AD942,)</f>
        <v>46167</v>
      </c>
      <c r="AF942" s="43" t="e">
        <f>_xll.qlTenorBasisValue(TenorBasis6M,AD942,_xll.ohTrigger(trigger,$Y$36))</f>
        <v>#NUM!</v>
      </c>
      <c r="AG942" s="90" t="e">
        <f>_xll.qlTenorBasisForwardRate(TenorBasis6M,AD942,_xll.ohTrigger(trigger,$Y$36))</f>
        <v>#NUM!</v>
      </c>
      <c r="AH942" s="90" t="e">
        <f>_xll.qlIndexFixing(TenorBasisIndex6M,$AC942,TRUE,_xll.ohTrigger(trigger,$Y$36))</f>
        <v>#NUM!</v>
      </c>
      <c r="AI942" s="43" t="e">
        <f>_xll.qlIndexFixing($Y$6,$AC942,TRUE,trigger)</f>
        <v>#NUM!</v>
      </c>
      <c r="AJ942" s="45" t="e">
        <f t="shared" si="25"/>
        <v>#NUM!</v>
      </c>
    </row>
    <row r="943" spans="28:36" x14ac:dyDescent="0.2">
      <c r="AB943" s="122" t="s">
        <v>88</v>
      </c>
      <c r="AC943" s="40">
        <f>_xll.qlInterestRateIndexFixingDate($Y$21,AD943)</f>
        <v>45989</v>
      </c>
      <c r="AD943" s="40">
        <f>_xll.qlCalendarAdvance(calendar,$AD942,AB943,,,trigger)</f>
        <v>45993</v>
      </c>
      <c r="AE943" s="40">
        <f>_xll.qlInterestRateIndexMaturity($Y$21,AD943,)</f>
        <v>46175</v>
      </c>
      <c r="AF943" s="43" t="e">
        <f>_xll.qlTenorBasisValue(TenorBasis6M,AD943,_xll.ohTrigger(trigger,$Y$36))</f>
        <v>#NUM!</v>
      </c>
      <c r="AG943" s="90" t="e">
        <f>_xll.qlTenorBasisForwardRate(TenorBasis6M,AD943,_xll.ohTrigger(trigger,$Y$36))</f>
        <v>#NUM!</v>
      </c>
      <c r="AH943" s="90" t="e">
        <f>_xll.qlIndexFixing(TenorBasisIndex6M,$AC943,TRUE,_xll.ohTrigger(trigger,$Y$36))</f>
        <v>#NUM!</v>
      </c>
      <c r="AI943" s="43" t="e">
        <f>_xll.qlIndexFixing($Y$6,$AC943,TRUE,trigger)</f>
        <v>#NUM!</v>
      </c>
      <c r="AJ943" s="45" t="e">
        <f t="shared" si="25"/>
        <v>#NUM!</v>
      </c>
    </row>
    <row r="944" spans="28:36" x14ac:dyDescent="0.2">
      <c r="AB944" s="122" t="s">
        <v>88</v>
      </c>
      <c r="AC944" s="40">
        <f>_xll.qlInterestRateIndexFixingDate($Y$21,AD944)</f>
        <v>45996</v>
      </c>
      <c r="AD944" s="40">
        <f>_xll.qlCalendarAdvance(calendar,$AD943,AB944,,,trigger)</f>
        <v>46000</v>
      </c>
      <c r="AE944" s="40">
        <f>_xll.qlInterestRateIndexMaturity($Y$21,AD944,)</f>
        <v>46182</v>
      </c>
      <c r="AF944" s="43" t="e">
        <f>_xll.qlTenorBasisValue(TenorBasis6M,AD944,_xll.ohTrigger(trigger,$Y$36))</f>
        <v>#NUM!</v>
      </c>
      <c r="AG944" s="90" t="e">
        <f>_xll.qlTenorBasisForwardRate(TenorBasis6M,AD944,_xll.ohTrigger(trigger,$Y$36))</f>
        <v>#NUM!</v>
      </c>
      <c r="AH944" s="90" t="e">
        <f>_xll.qlIndexFixing(TenorBasisIndex6M,$AC944,TRUE,_xll.ohTrigger(trigger,$Y$36))</f>
        <v>#NUM!</v>
      </c>
      <c r="AI944" s="43" t="e">
        <f>_xll.qlIndexFixing($Y$6,$AC944,TRUE,trigger)</f>
        <v>#NUM!</v>
      </c>
      <c r="AJ944" s="45" t="e">
        <f t="shared" si="25"/>
        <v>#NUM!</v>
      </c>
    </row>
    <row r="945" spans="28:36" x14ac:dyDescent="0.2">
      <c r="AB945" s="122" t="s">
        <v>88</v>
      </c>
      <c r="AC945" s="40">
        <f>_xll.qlInterestRateIndexFixingDate($Y$21,AD945)</f>
        <v>46003</v>
      </c>
      <c r="AD945" s="40">
        <f>_xll.qlCalendarAdvance(calendar,$AD944,AB945,,,trigger)</f>
        <v>46007</v>
      </c>
      <c r="AE945" s="40">
        <f>_xll.qlInterestRateIndexMaturity($Y$21,AD945,)</f>
        <v>46189</v>
      </c>
      <c r="AF945" s="43" t="e">
        <f>_xll.qlTenorBasisValue(TenorBasis6M,AD945,_xll.ohTrigger(trigger,$Y$36))</f>
        <v>#NUM!</v>
      </c>
      <c r="AG945" s="90" t="e">
        <f>_xll.qlTenorBasisForwardRate(TenorBasis6M,AD945,_xll.ohTrigger(trigger,$Y$36))</f>
        <v>#NUM!</v>
      </c>
      <c r="AH945" s="90" t="e">
        <f>_xll.qlIndexFixing(TenorBasisIndex6M,$AC945,TRUE,_xll.ohTrigger(trigger,$Y$36))</f>
        <v>#NUM!</v>
      </c>
      <c r="AI945" s="43" t="e">
        <f>_xll.qlIndexFixing($Y$6,$AC945,TRUE,trigger)</f>
        <v>#NUM!</v>
      </c>
      <c r="AJ945" s="45" t="e">
        <f t="shared" si="25"/>
        <v>#NUM!</v>
      </c>
    </row>
    <row r="946" spans="28:36" x14ac:dyDescent="0.2">
      <c r="AB946" s="122" t="s">
        <v>88</v>
      </c>
      <c r="AC946" s="40">
        <f>_xll.qlInterestRateIndexFixingDate($Y$21,AD946)</f>
        <v>46010</v>
      </c>
      <c r="AD946" s="40">
        <f>_xll.qlCalendarAdvance(calendar,$AD945,AB946,,,trigger)</f>
        <v>46014</v>
      </c>
      <c r="AE946" s="40">
        <f>_xll.qlInterestRateIndexMaturity($Y$21,AD946,)</f>
        <v>46196</v>
      </c>
      <c r="AF946" s="43" t="e">
        <f>_xll.qlTenorBasisValue(TenorBasis6M,AD946,_xll.ohTrigger(trigger,$Y$36))</f>
        <v>#NUM!</v>
      </c>
      <c r="AG946" s="90" t="e">
        <f>_xll.qlTenorBasisForwardRate(TenorBasis6M,AD946,_xll.ohTrigger(trigger,$Y$36))</f>
        <v>#NUM!</v>
      </c>
      <c r="AH946" s="90" t="e">
        <f>_xll.qlIndexFixing(TenorBasisIndex6M,$AC946,TRUE,_xll.ohTrigger(trigger,$Y$36))</f>
        <v>#NUM!</v>
      </c>
      <c r="AI946" s="43" t="e">
        <f>_xll.qlIndexFixing($Y$6,$AC946,TRUE,trigger)</f>
        <v>#NUM!</v>
      </c>
      <c r="AJ946" s="45" t="e">
        <f t="shared" si="25"/>
        <v>#NUM!</v>
      </c>
    </row>
    <row r="947" spans="28:36" x14ac:dyDescent="0.2">
      <c r="AB947" s="122" t="s">
        <v>88</v>
      </c>
      <c r="AC947" s="40">
        <f>_xll.qlInterestRateIndexFixingDate($Y$21,AD947)</f>
        <v>46015</v>
      </c>
      <c r="AD947" s="40">
        <f>_xll.qlCalendarAdvance(calendar,$AD946,AB947,,,trigger)</f>
        <v>46021</v>
      </c>
      <c r="AE947" s="40">
        <f>_xll.qlInterestRateIndexMaturity($Y$21,AD947,)</f>
        <v>46203</v>
      </c>
      <c r="AF947" s="43" t="e">
        <f>_xll.qlTenorBasisValue(TenorBasis6M,AD947,_xll.ohTrigger(trigger,$Y$36))</f>
        <v>#NUM!</v>
      </c>
      <c r="AG947" s="90" t="e">
        <f>_xll.qlTenorBasisForwardRate(TenorBasis6M,AD947,_xll.ohTrigger(trigger,$Y$36))</f>
        <v>#NUM!</v>
      </c>
      <c r="AH947" s="90" t="e">
        <f>_xll.qlIndexFixing(TenorBasisIndex6M,$AC947,TRUE,_xll.ohTrigger(trigger,$Y$36))</f>
        <v>#NUM!</v>
      </c>
      <c r="AI947" s="43" t="e">
        <f>_xll.qlIndexFixing($Y$6,$AC947,TRUE,trigger)</f>
        <v>#NUM!</v>
      </c>
      <c r="AJ947" s="45" t="e">
        <f t="shared" si="25"/>
        <v>#NUM!</v>
      </c>
    </row>
    <row r="948" spans="28:36" x14ac:dyDescent="0.2">
      <c r="AB948" s="122" t="s">
        <v>88</v>
      </c>
      <c r="AC948" s="40">
        <f>_xll.qlInterestRateIndexFixingDate($Y$21,AD948)</f>
        <v>46024</v>
      </c>
      <c r="AD948" s="40">
        <f>_xll.qlCalendarAdvance(calendar,$AD947,AB948,,,trigger)</f>
        <v>46028</v>
      </c>
      <c r="AE948" s="40">
        <f>_xll.qlInterestRateIndexMaturity($Y$21,AD948,)</f>
        <v>46209</v>
      </c>
      <c r="AF948" s="43" t="e">
        <f>_xll.qlTenorBasisValue(TenorBasis6M,AD948,_xll.ohTrigger(trigger,$Y$36))</f>
        <v>#NUM!</v>
      </c>
      <c r="AG948" s="90" t="e">
        <f>_xll.qlTenorBasisForwardRate(TenorBasis6M,AD948,_xll.ohTrigger(trigger,$Y$36))</f>
        <v>#NUM!</v>
      </c>
      <c r="AH948" s="90" t="e">
        <f>_xll.qlIndexFixing(TenorBasisIndex6M,$AC948,TRUE,_xll.ohTrigger(trigger,$Y$36))</f>
        <v>#NUM!</v>
      </c>
      <c r="AI948" s="43" t="e">
        <f>_xll.qlIndexFixing($Y$6,$AC948,TRUE,trigger)</f>
        <v>#NUM!</v>
      </c>
      <c r="AJ948" s="45" t="e">
        <f t="shared" si="25"/>
        <v>#NUM!</v>
      </c>
    </row>
    <row r="949" spans="28:36" x14ac:dyDescent="0.2">
      <c r="AB949" s="122" t="s">
        <v>88</v>
      </c>
      <c r="AC949" s="40">
        <f>_xll.qlInterestRateIndexFixingDate($Y$21,AD949)</f>
        <v>46031</v>
      </c>
      <c r="AD949" s="40">
        <f>_xll.qlCalendarAdvance(calendar,$AD948,AB949,,,trigger)</f>
        <v>46035</v>
      </c>
      <c r="AE949" s="40">
        <f>_xll.qlInterestRateIndexMaturity($Y$21,AD949,)</f>
        <v>46216</v>
      </c>
      <c r="AF949" s="43" t="e">
        <f>_xll.qlTenorBasisValue(TenorBasis6M,AD949,_xll.ohTrigger(trigger,$Y$36))</f>
        <v>#NUM!</v>
      </c>
      <c r="AG949" s="90" t="e">
        <f>_xll.qlTenorBasisForwardRate(TenorBasis6M,AD949,_xll.ohTrigger(trigger,$Y$36))</f>
        <v>#NUM!</v>
      </c>
      <c r="AH949" s="90" t="e">
        <f>_xll.qlIndexFixing(TenorBasisIndex6M,$AC949,TRUE,_xll.ohTrigger(trigger,$Y$36))</f>
        <v>#NUM!</v>
      </c>
      <c r="AI949" s="43" t="e">
        <f>_xll.qlIndexFixing($Y$6,$AC949,TRUE,trigger)</f>
        <v>#NUM!</v>
      </c>
      <c r="AJ949" s="45" t="e">
        <f t="shared" si="25"/>
        <v>#NUM!</v>
      </c>
    </row>
    <row r="950" spans="28:36" x14ac:dyDescent="0.2">
      <c r="AB950" s="122" t="s">
        <v>88</v>
      </c>
      <c r="AC950" s="40">
        <f>_xll.qlInterestRateIndexFixingDate($Y$21,AD950)</f>
        <v>46038</v>
      </c>
      <c r="AD950" s="40">
        <f>_xll.qlCalendarAdvance(calendar,$AD949,AB950,,,trigger)</f>
        <v>46042</v>
      </c>
      <c r="AE950" s="40">
        <f>_xll.qlInterestRateIndexMaturity($Y$21,AD950,)</f>
        <v>46223</v>
      </c>
      <c r="AF950" s="43" t="e">
        <f>_xll.qlTenorBasisValue(TenorBasis6M,AD950,_xll.ohTrigger(trigger,$Y$36))</f>
        <v>#NUM!</v>
      </c>
      <c r="AG950" s="90" t="e">
        <f>_xll.qlTenorBasisForwardRate(TenorBasis6M,AD950,_xll.ohTrigger(trigger,$Y$36))</f>
        <v>#NUM!</v>
      </c>
      <c r="AH950" s="90" t="e">
        <f>_xll.qlIndexFixing(TenorBasisIndex6M,$AC950,TRUE,_xll.ohTrigger(trigger,$Y$36))</f>
        <v>#NUM!</v>
      </c>
      <c r="AI950" s="43" t="e">
        <f>_xll.qlIndexFixing($Y$6,$AC950,TRUE,trigger)</f>
        <v>#NUM!</v>
      </c>
      <c r="AJ950" s="45" t="e">
        <f t="shared" si="25"/>
        <v>#NUM!</v>
      </c>
    </row>
    <row r="951" spans="28:36" x14ac:dyDescent="0.2">
      <c r="AB951" s="122" t="s">
        <v>88</v>
      </c>
      <c r="AC951" s="40">
        <f>_xll.qlInterestRateIndexFixingDate($Y$21,AD951)</f>
        <v>46045</v>
      </c>
      <c r="AD951" s="40">
        <f>_xll.qlCalendarAdvance(calendar,$AD950,AB951,,,trigger)</f>
        <v>46049</v>
      </c>
      <c r="AE951" s="40">
        <f>_xll.qlInterestRateIndexMaturity($Y$21,AD951,)</f>
        <v>46230</v>
      </c>
      <c r="AF951" s="43" t="e">
        <f>_xll.qlTenorBasisValue(TenorBasis6M,AD951,_xll.ohTrigger(trigger,$Y$36))</f>
        <v>#NUM!</v>
      </c>
      <c r="AG951" s="90" t="e">
        <f>_xll.qlTenorBasisForwardRate(TenorBasis6M,AD951,_xll.ohTrigger(trigger,$Y$36))</f>
        <v>#NUM!</v>
      </c>
      <c r="AH951" s="90" t="e">
        <f>_xll.qlIndexFixing(TenorBasisIndex6M,$AC951,TRUE,_xll.ohTrigger(trigger,$Y$36))</f>
        <v>#NUM!</v>
      </c>
      <c r="AI951" s="43" t="e">
        <f>_xll.qlIndexFixing($Y$6,$AC951,TRUE,trigger)</f>
        <v>#NUM!</v>
      </c>
      <c r="AJ951" s="45" t="e">
        <f t="shared" si="25"/>
        <v>#NUM!</v>
      </c>
    </row>
    <row r="952" spans="28:36" x14ac:dyDescent="0.2">
      <c r="AB952" s="122" t="s">
        <v>88</v>
      </c>
      <c r="AC952" s="40">
        <f>_xll.qlInterestRateIndexFixingDate($Y$21,AD952)</f>
        <v>46052</v>
      </c>
      <c r="AD952" s="40">
        <f>_xll.qlCalendarAdvance(calendar,$AD951,AB952,,,trigger)</f>
        <v>46056</v>
      </c>
      <c r="AE952" s="40">
        <f>_xll.qlInterestRateIndexMaturity($Y$21,AD952,)</f>
        <v>46237</v>
      </c>
      <c r="AF952" s="43" t="e">
        <f>_xll.qlTenorBasisValue(TenorBasis6M,AD952,_xll.ohTrigger(trigger,$Y$36))</f>
        <v>#NUM!</v>
      </c>
      <c r="AG952" s="90" t="e">
        <f>_xll.qlTenorBasisForwardRate(TenorBasis6M,AD952,_xll.ohTrigger(trigger,$Y$36))</f>
        <v>#NUM!</v>
      </c>
      <c r="AH952" s="90" t="e">
        <f>_xll.qlIndexFixing(TenorBasisIndex6M,$AC952,TRUE,_xll.ohTrigger(trigger,$Y$36))</f>
        <v>#NUM!</v>
      </c>
      <c r="AI952" s="43" t="e">
        <f>_xll.qlIndexFixing($Y$6,$AC952,TRUE,trigger)</f>
        <v>#NUM!</v>
      </c>
      <c r="AJ952" s="45" t="e">
        <f t="shared" si="25"/>
        <v>#NUM!</v>
      </c>
    </row>
    <row r="953" spans="28:36" x14ac:dyDescent="0.2">
      <c r="AB953" s="122" t="s">
        <v>88</v>
      </c>
      <c r="AC953" s="40">
        <f>_xll.qlInterestRateIndexFixingDate($Y$21,AD953)</f>
        <v>46059</v>
      </c>
      <c r="AD953" s="40">
        <f>_xll.qlCalendarAdvance(calendar,$AD952,AB953,,,trigger)</f>
        <v>46063</v>
      </c>
      <c r="AE953" s="40">
        <f>_xll.qlInterestRateIndexMaturity($Y$21,AD953,)</f>
        <v>46244</v>
      </c>
      <c r="AF953" s="43" t="e">
        <f>_xll.qlTenorBasisValue(TenorBasis6M,AD953,_xll.ohTrigger(trigger,$Y$36))</f>
        <v>#NUM!</v>
      </c>
      <c r="AG953" s="90" t="e">
        <f>_xll.qlTenorBasisForwardRate(TenorBasis6M,AD953,_xll.ohTrigger(trigger,$Y$36))</f>
        <v>#NUM!</v>
      </c>
      <c r="AH953" s="90" t="e">
        <f>_xll.qlIndexFixing(TenorBasisIndex6M,$AC953,TRUE,_xll.ohTrigger(trigger,$Y$36))</f>
        <v>#NUM!</v>
      </c>
      <c r="AI953" s="43" t="e">
        <f>_xll.qlIndexFixing($Y$6,$AC953,TRUE,trigger)</f>
        <v>#NUM!</v>
      </c>
      <c r="AJ953" s="45" t="e">
        <f t="shared" si="25"/>
        <v>#NUM!</v>
      </c>
    </row>
    <row r="954" spans="28:36" x14ac:dyDescent="0.2">
      <c r="AB954" s="122" t="s">
        <v>88</v>
      </c>
      <c r="AC954" s="40">
        <f>_xll.qlInterestRateIndexFixingDate($Y$21,AD954)</f>
        <v>46066</v>
      </c>
      <c r="AD954" s="40">
        <f>_xll.qlCalendarAdvance(calendar,$AD953,AB954,,,trigger)</f>
        <v>46070</v>
      </c>
      <c r="AE954" s="40">
        <f>_xll.qlInterestRateIndexMaturity($Y$21,AD954,)</f>
        <v>46251</v>
      </c>
      <c r="AF954" s="43" t="e">
        <f>_xll.qlTenorBasisValue(TenorBasis6M,AD954,_xll.ohTrigger(trigger,$Y$36))</f>
        <v>#NUM!</v>
      </c>
      <c r="AG954" s="90" t="e">
        <f>_xll.qlTenorBasisForwardRate(TenorBasis6M,AD954,_xll.ohTrigger(trigger,$Y$36))</f>
        <v>#NUM!</v>
      </c>
      <c r="AH954" s="90" t="e">
        <f>_xll.qlIndexFixing(TenorBasisIndex6M,$AC954,TRUE,_xll.ohTrigger(trigger,$Y$36))</f>
        <v>#NUM!</v>
      </c>
      <c r="AI954" s="43" t="e">
        <f>_xll.qlIndexFixing($Y$6,$AC954,TRUE,trigger)</f>
        <v>#NUM!</v>
      </c>
      <c r="AJ954" s="45" t="e">
        <f t="shared" si="25"/>
        <v>#NUM!</v>
      </c>
    </row>
    <row r="955" spans="28:36" x14ac:dyDescent="0.2">
      <c r="AB955" s="122" t="s">
        <v>88</v>
      </c>
      <c r="AC955" s="40">
        <f>_xll.qlInterestRateIndexFixingDate($Y$21,AD955)</f>
        <v>46073</v>
      </c>
      <c r="AD955" s="40">
        <f>_xll.qlCalendarAdvance(calendar,$AD954,AB955,,,trigger)</f>
        <v>46077</v>
      </c>
      <c r="AE955" s="40">
        <f>_xll.qlInterestRateIndexMaturity($Y$21,AD955,)</f>
        <v>46258</v>
      </c>
      <c r="AF955" s="43" t="e">
        <f>_xll.qlTenorBasisValue(TenorBasis6M,AD955,_xll.ohTrigger(trigger,$Y$36))</f>
        <v>#NUM!</v>
      </c>
      <c r="AG955" s="90" t="e">
        <f>_xll.qlTenorBasisForwardRate(TenorBasis6M,AD955,_xll.ohTrigger(trigger,$Y$36))</f>
        <v>#NUM!</v>
      </c>
      <c r="AH955" s="90" t="e">
        <f>_xll.qlIndexFixing(TenorBasisIndex6M,$AC955,TRUE,_xll.ohTrigger(trigger,$Y$36))</f>
        <v>#NUM!</v>
      </c>
      <c r="AI955" s="43" t="e">
        <f>_xll.qlIndexFixing($Y$6,$AC955,TRUE,trigger)</f>
        <v>#NUM!</v>
      </c>
      <c r="AJ955" s="45" t="e">
        <f t="shared" si="25"/>
        <v>#NUM!</v>
      </c>
    </row>
    <row r="956" spans="28:36" x14ac:dyDescent="0.2">
      <c r="AB956" s="122" t="s">
        <v>88</v>
      </c>
      <c r="AC956" s="40">
        <f>_xll.qlInterestRateIndexFixingDate($Y$21,AD956)</f>
        <v>46080</v>
      </c>
      <c r="AD956" s="40">
        <f>_xll.qlCalendarAdvance(calendar,$AD955,AB956,,,trigger)</f>
        <v>46084</v>
      </c>
      <c r="AE956" s="40">
        <f>_xll.qlInterestRateIndexMaturity($Y$21,AD956,)</f>
        <v>46268</v>
      </c>
      <c r="AF956" s="43" t="e">
        <f>_xll.qlTenorBasisValue(TenorBasis6M,AD956,_xll.ohTrigger(trigger,$Y$36))</f>
        <v>#NUM!</v>
      </c>
      <c r="AG956" s="90" t="e">
        <f>_xll.qlTenorBasisForwardRate(TenorBasis6M,AD956,_xll.ohTrigger(trigger,$Y$36))</f>
        <v>#NUM!</v>
      </c>
      <c r="AH956" s="90" t="e">
        <f>_xll.qlIndexFixing(TenorBasisIndex6M,$AC956,TRUE,_xll.ohTrigger(trigger,$Y$36))</f>
        <v>#NUM!</v>
      </c>
      <c r="AI956" s="43" t="e">
        <f>_xll.qlIndexFixing($Y$6,$AC956,TRUE,trigger)</f>
        <v>#NUM!</v>
      </c>
      <c r="AJ956" s="45" t="e">
        <f t="shared" si="25"/>
        <v>#NUM!</v>
      </c>
    </row>
    <row r="957" spans="28:36" x14ac:dyDescent="0.2">
      <c r="AB957" s="122" t="s">
        <v>88</v>
      </c>
      <c r="AC957" s="40">
        <f>_xll.qlInterestRateIndexFixingDate($Y$21,AD957)</f>
        <v>46087</v>
      </c>
      <c r="AD957" s="40">
        <f>_xll.qlCalendarAdvance(calendar,$AD956,AB957,,,trigger)</f>
        <v>46091</v>
      </c>
      <c r="AE957" s="40">
        <f>_xll.qlInterestRateIndexMaturity($Y$21,AD957,)</f>
        <v>46275</v>
      </c>
      <c r="AF957" s="43" t="e">
        <f>_xll.qlTenorBasisValue(TenorBasis6M,AD957,_xll.ohTrigger(trigger,$Y$36))</f>
        <v>#NUM!</v>
      </c>
      <c r="AG957" s="90" t="e">
        <f>_xll.qlTenorBasisForwardRate(TenorBasis6M,AD957,_xll.ohTrigger(trigger,$Y$36))</f>
        <v>#NUM!</v>
      </c>
      <c r="AH957" s="90" t="e">
        <f>_xll.qlIndexFixing(TenorBasisIndex6M,$AC957,TRUE,_xll.ohTrigger(trigger,$Y$36))</f>
        <v>#NUM!</v>
      </c>
      <c r="AI957" s="43" t="e">
        <f>_xll.qlIndexFixing($Y$6,$AC957,TRUE,trigger)</f>
        <v>#NUM!</v>
      </c>
      <c r="AJ957" s="45" t="e">
        <f t="shared" si="25"/>
        <v>#NUM!</v>
      </c>
    </row>
    <row r="958" spans="28:36" x14ac:dyDescent="0.2">
      <c r="AB958" s="122" t="s">
        <v>88</v>
      </c>
      <c r="AC958" s="40">
        <f>_xll.qlInterestRateIndexFixingDate($Y$21,AD958)</f>
        <v>46094</v>
      </c>
      <c r="AD958" s="40">
        <f>_xll.qlCalendarAdvance(calendar,$AD957,AB958,,,trigger)</f>
        <v>46098</v>
      </c>
      <c r="AE958" s="40">
        <f>_xll.qlInterestRateIndexMaturity($Y$21,AD958,)</f>
        <v>46282</v>
      </c>
      <c r="AF958" s="43" t="e">
        <f>_xll.qlTenorBasisValue(TenorBasis6M,AD958,_xll.ohTrigger(trigger,$Y$36))</f>
        <v>#NUM!</v>
      </c>
      <c r="AG958" s="90" t="e">
        <f>_xll.qlTenorBasisForwardRate(TenorBasis6M,AD958,_xll.ohTrigger(trigger,$Y$36))</f>
        <v>#NUM!</v>
      </c>
      <c r="AH958" s="90" t="e">
        <f>_xll.qlIndexFixing(TenorBasisIndex6M,$AC958,TRUE,_xll.ohTrigger(trigger,$Y$36))</f>
        <v>#NUM!</v>
      </c>
      <c r="AI958" s="43" t="e">
        <f>_xll.qlIndexFixing($Y$6,$AC958,TRUE,trigger)</f>
        <v>#NUM!</v>
      </c>
      <c r="AJ958" s="45" t="e">
        <f t="shared" si="25"/>
        <v>#NUM!</v>
      </c>
    </row>
    <row r="959" spans="28:36" x14ac:dyDescent="0.2">
      <c r="AB959" s="122" t="s">
        <v>88</v>
      </c>
      <c r="AC959" s="40">
        <f>_xll.qlInterestRateIndexFixingDate($Y$21,AD959)</f>
        <v>46101</v>
      </c>
      <c r="AD959" s="40">
        <f>_xll.qlCalendarAdvance(calendar,$AD958,AB959,,,trigger)</f>
        <v>46105</v>
      </c>
      <c r="AE959" s="40">
        <f>_xll.qlInterestRateIndexMaturity($Y$21,AD959,)</f>
        <v>46289</v>
      </c>
      <c r="AF959" s="43" t="e">
        <f>_xll.qlTenorBasisValue(TenorBasis6M,AD959,_xll.ohTrigger(trigger,$Y$36))</f>
        <v>#NUM!</v>
      </c>
      <c r="AG959" s="90" t="e">
        <f>_xll.qlTenorBasisForwardRate(TenorBasis6M,AD959,_xll.ohTrigger(trigger,$Y$36))</f>
        <v>#NUM!</v>
      </c>
      <c r="AH959" s="90" t="e">
        <f>_xll.qlIndexFixing(TenorBasisIndex6M,$AC959,TRUE,_xll.ohTrigger(trigger,$Y$36))</f>
        <v>#NUM!</v>
      </c>
      <c r="AI959" s="43" t="e">
        <f>_xll.qlIndexFixing($Y$6,$AC959,TRUE,trigger)</f>
        <v>#NUM!</v>
      </c>
      <c r="AJ959" s="45" t="e">
        <f t="shared" si="25"/>
        <v>#NUM!</v>
      </c>
    </row>
    <row r="960" spans="28:36" x14ac:dyDescent="0.2">
      <c r="AB960" s="122" t="s">
        <v>88</v>
      </c>
      <c r="AC960" s="40">
        <f>_xll.qlInterestRateIndexFixingDate($Y$21,AD960)</f>
        <v>46108</v>
      </c>
      <c r="AD960" s="40">
        <f>_xll.qlCalendarAdvance(calendar,$AD959,AB960,,,trigger)</f>
        <v>46112</v>
      </c>
      <c r="AE960" s="40">
        <f>_xll.qlInterestRateIndexMaturity($Y$21,AD960,)</f>
        <v>46295</v>
      </c>
      <c r="AF960" s="43" t="e">
        <f>_xll.qlTenorBasisValue(TenorBasis6M,AD960,_xll.ohTrigger(trigger,$Y$36))</f>
        <v>#NUM!</v>
      </c>
      <c r="AG960" s="90" t="e">
        <f>_xll.qlTenorBasisForwardRate(TenorBasis6M,AD960,_xll.ohTrigger(trigger,$Y$36))</f>
        <v>#NUM!</v>
      </c>
      <c r="AH960" s="90" t="e">
        <f>_xll.qlIndexFixing(TenorBasisIndex6M,$AC960,TRUE,_xll.ohTrigger(trigger,$Y$36))</f>
        <v>#NUM!</v>
      </c>
      <c r="AI960" s="43" t="e">
        <f>_xll.qlIndexFixing($Y$6,$AC960,TRUE,trigger)</f>
        <v>#NUM!</v>
      </c>
      <c r="AJ960" s="45" t="e">
        <f t="shared" si="25"/>
        <v>#NUM!</v>
      </c>
    </row>
    <row r="961" spans="28:36" x14ac:dyDescent="0.2">
      <c r="AB961" s="122" t="s">
        <v>88</v>
      </c>
      <c r="AC961" s="40">
        <f>_xll.qlInterestRateIndexFixingDate($Y$21,AD961)</f>
        <v>46113</v>
      </c>
      <c r="AD961" s="40">
        <f>_xll.qlCalendarAdvance(calendar,$AD960,AB961,,,trigger)</f>
        <v>46119</v>
      </c>
      <c r="AE961" s="40">
        <f>_xll.qlInterestRateIndexMaturity($Y$21,AD961,)</f>
        <v>46302</v>
      </c>
      <c r="AF961" s="43" t="e">
        <f>_xll.qlTenorBasisValue(TenorBasis6M,AD961,_xll.ohTrigger(trigger,$Y$36))</f>
        <v>#NUM!</v>
      </c>
      <c r="AG961" s="90" t="e">
        <f>_xll.qlTenorBasisForwardRate(TenorBasis6M,AD961,_xll.ohTrigger(trigger,$Y$36))</f>
        <v>#NUM!</v>
      </c>
      <c r="AH961" s="90" t="e">
        <f>_xll.qlIndexFixing(TenorBasisIndex6M,$AC961,TRUE,_xll.ohTrigger(trigger,$Y$36))</f>
        <v>#NUM!</v>
      </c>
      <c r="AI961" s="43" t="e">
        <f>_xll.qlIndexFixing($Y$6,$AC961,TRUE,trigger)</f>
        <v>#NUM!</v>
      </c>
      <c r="AJ961" s="45" t="e">
        <f t="shared" si="25"/>
        <v>#NUM!</v>
      </c>
    </row>
    <row r="962" spans="28:36" x14ac:dyDescent="0.2">
      <c r="AB962" s="122" t="s">
        <v>88</v>
      </c>
      <c r="AC962" s="40">
        <f>_xll.qlInterestRateIndexFixingDate($Y$21,AD962)</f>
        <v>46122</v>
      </c>
      <c r="AD962" s="40">
        <f>_xll.qlCalendarAdvance(calendar,$AD961,AB962,,,trigger)</f>
        <v>46126</v>
      </c>
      <c r="AE962" s="40">
        <f>_xll.qlInterestRateIndexMaturity($Y$21,AD962,)</f>
        <v>46309</v>
      </c>
      <c r="AF962" s="43" t="e">
        <f>_xll.qlTenorBasisValue(TenorBasis6M,AD962,_xll.ohTrigger(trigger,$Y$36))</f>
        <v>#NUM!</v>
      </c>
      <c r="AG962" s="90" t="e">
        <f>_xll.qlTenorBasisForwardRate(TenorBasis6M,AD962,_xll.ohTrigger(trigger,$Y$36))</f>
        <v>#NUM!</v>
      </c>
      <c r="AH962" s="90" t="e">
        <f>_xll.qlIndexFixing(TenorBasisIndex6M,$AC962,TRUE,_xll.ohTrigger(trigger,$Y$36))</f>
        <v>#NUM!</v>
      </c>
      <c r="AI962" s="43" t="e">
        <f>_xll.qlIndexFixing($Y$6,$AC962,TRUE,trigger)</f>
        <v>#NUM!</v>
      </c>
      <c r="AJ962" s="45" t="e">
        <f t="shared" si="25"/>
        <v>#NUM!</v>
      </c>
    </row>
    <row r="963" spans="28:36" x14ac:dyDescent="0.2">
      <c r="AB963" s="122" t="s">
        <v>88</v>
      </c>
      <c r="AC963" s="40">
        <f>_xll.qlInterestRateIndexFixingDate($Y$21,AD963)</f>
        <v>46129</v>
      </c>
      <c r="AD963" s="40">
        <f>_xll.qlCalendarAdvance(calendar,$AD962,AB963,,,trigger)</f>
        <v>46133</v>
      </c>
      <c r="AE963" s="40">
        <f>_xll.qlInterestRateIndexMaturity($Y$21,AD963,)</f>
        <v>46316</v>
      </c>
      <c r="AF963" s="43" t="e">
        <f>_xll.qlTenorBasisValue(TenorBasis6M,AD963,_xll.ohTrigger(trigger,$Y$36))</f>
        <v>#NUM!</v>
      </c>
      <c r="AG963" s="90" t="e">
        <f>_xll.qlTenorBasisForwardRate(TenorBasis6M,AD963,_xll.ohTrigger(trigger,$Y$36))</f>
        <v>#NUM!</v>
      </c>
      <c r="AH963" s="90" t="e">
        <f>_xll.qlIndexFixing(TenorBasisIndex6M,$AC963,TRUE,_xll.ohTrigger(trigger,$Y$36))</f>
        <v>#NUM!</v>
      </c>
      <c r="AI963" s="43" t="e">
        <f>_xll.qlIndexFixing($Y$6,$AC963,TRUE,trigger)</f>
        <v>#NUM!</v>
      </c>
      <c r="AJ963" s="45" t="e">
        <f t="shared" si="25"/>
        <v>#NUM!</v>
      </c>
    </row>
    <row r="964" spans="28:36" x14ac:dyDescent="0.2">
      <c r="AB964" s="122" t="s">
        <v>88</v>
      </c>
      <c r="AC964" s="40">
        <f>_xll.qlInterestRateIndexFixingDate($Y$21,AD964)</f>
        <v>46136</v>
      </c>
      <c r="AD964" s="40">
        <f>_xll.qlCalendarAdvance(calendar,$AD963,AB964,,,trigger)</f>
        <v>46140</v>
      </c>
      <c r="AE964" s="40">
        <f>_xll.qlInterestRateIndexMaturity($Y$21,AD964,)</f>
        <v>46323</v>
      </c>
      <c r="AF964" s="43" t="e">
        <f>_xll.qlTenorBasisValue(TenorBasis6M,AD964,_xll.ohTrigger(trigger,$Y$36))</f>
        <v>#NUM!</v>
      </c>
      <c r="AG964" s="90" t="e">
        <f>_xll.qlTenorBasisForwardRate(TenorBasis6M,AD964,_xll.ohTrigger(trigger,$Y$36))</f>
        <v>#NUM!</v>
      </c>
      <c r="AH964" s="90" t="e">
        <f>_xll.qlIndexFixing(TenorBasisIndex6M,$AC964,TRUE,_xll.ohTrigger(trigger,$Y$36))</f>
        <v>#NUM!</v>
      </c>
      <c r="AI964" s="43" t="e">
        <f>_xll.qlIndexFixing($Y$6,$AC964,TRUE,trigger)</f>
        <v>#NUM!</v>
      </c>
      <c r="AJ964" s="45" t="e">
        <f t="shared" si="25"/>
        <v>#NUM!</v>
      </c>
    </row>
    <row r="965" spans="28:36" x14ac:dyDescent="0.2">
      <c r="AB965" s="122" t="s">
        <v>88</v>
      </c>
      <c r="AC965" s="40">
        <f>_xll.qlInterestRateIndexFixingDate($Y$21,AD965)</f>
        <v>46142</v>
      </c>
      <c r="AD965" s="40">
        <f>_xll.qlCalendarAdvance(calendar,$AD964,AB965,,,trigger)</f>
        <v>46147</v>
      </c>
      <c r="AE965" s="40">
        <f>_xll.qlInterestRateIndexMaturity($Y$21,AD965,)</f>
        <v>46331</v>
      </c>
      <c r="AF965" s="43" t="e">
        <f>_xll.qlTenorBasisValue(TenorBasis6M,AD965,_xll.ohTrigger(trigger,$Y$36))</f>
        <v>#NUM!</v>
      </c>
      <c r="AG965" s="90" t="e">
        <f>_xll.qlTenorBasisForwardRate(TenorBasis6M,AD965,_xll.ohTrigger(trigger,$Y$36))</f>
        <v>#NUM!</v>
      </c>
      <c r="AH965" s="90" t="e">
        <f>_xll.qlIndexFixing(TenorBasisIndex6M,$AC965,TRUE,_xll.ohTrigger(trigger,$Y$36))</f>
        <v>#NUM!</v>
      </c>
      <c r="AI965" s="43" t="e">
        <f>_xll.qlIndexFixing($Y$6,$AC965,TRUE,trigger)</f>
        <v>#NUM!</v>
      </c>
      <c r="AJ965" s="45" t="e">
        <f t="shared" si="25"/>
        <v>#NUM!</v>
      </c>
    </row>
    <row r="966" spans="28:36" x14ac:dyDescent="0.2">
      <c r="AB966" s="122" t="s">
        <v>88</v>
      </c>
      <c r="AC966" s="40">
        <f>_xll.qlInterestRateIndexFixingDate($Y$21,AD966)</f>
        <v>46150</v>
      </c>
      <c r="AD966" s="40">
        <f>_xll.qlCalendarAdvance(calendar,$AD965,AB966,,,trigger)</f>
        <v>46154</v>
      </c>
      <c r="AE966" s="40">
        <f>_xll.qlInterestRateIndexMaturity($Y$21,AD966,)</f>
        <v>46338</v>
      </c>
      <c r="AF966" s="43" t="e">
        <f>_xll.qlTenorBasisValue(TenorBasis6M,AD966,_xll.ohTrigger(trigger,$Y$36))</f>
        <v>#NUM!</v>
      </c>
      <c r="AG966" s="90" t="e">
        <f>_xll.qlTenorBasisForwardRate(TenorBasis6M,AD966,_xll.ohTrigger(trigger,$Y$36))</f>
        <v>#NUM!</v>
      </c>
      <c r="AH966" s="90" t="e">
        <f>_xll.qlIndexFixing(TenorBasisIndex6M,$AC966,TRUE,_xll.ohTrigger(trigger,$Y$36))</f>
        <v>#NUM!</v>
      </c>
      <c r="AI966" s="43" t="e">
        <f>_xll.qlIndexFixing($Y$6,$AC966,TRUE,trigger)</f>
        <v>#NUM!</v>
      </c>
      <c r="AJ966" s="45" t="e">
        <f t="shared" si="25"/>
        <v>#NUM!</v>
      </c>
    </row>
    <row r="967" spans="28:36" x14ac:dyDescent="0.2">
      <c r="AB967" s="122" t="s">
        <v>88</v>
      </c>
      <c r="AC967" s="40">
        <f>_xll.qlInterestRateIndexFixingDate($Y$21,AD967)</f>
        <v>46157</v>
      </c>
      <c r="AD967" s="40">
        <f>_xll.qlCalendarAdvance(calendar,$AD966,AB967,,,trigger)</f>
        <v>46161</v>
      </c>
      <c r="AE967" s="40">
        <f>_xll.qlInterestRateIndexMaturity($Y$21,AD967,)</f>
        <v>46345</v>
      </c>
      <c r="AF967" s="43" t="e">
        <f>_xll.qlTenorBasisValue(TenorBasis6M,AD967,_xll.ohTrigger(trigger,$Y$36))</f>
        <v>#NUM!</v>
      </c>
      <c r="AG967" s="90" t="e">
        <f>_xll.qlTenorBasisForwardRate(TenorBasis6M,AD967,_xll.ohTrigger(trigger,$Y$36))</f>
        <v>#NUM!</v>
      </c>
      <c r="AH967" s="90" t="e">
        <f>_xll.qlIndexFixing(TenorBasisIndex6M,$AC967,TRUE,_xll.ohTrigger(trigger,$Y$36))</f>
        <v>#NUM!</v>
      </c>
      <c r="AI967" s="43" t="e">
        <f>_xll.qlIndexFixing($Y$6,$AC967,TRUE,trigger)</f>
        <v>#NUM!</v>
      </c>
      <c r="AJ967" s="45" t="e">
        <f t="shared" si="25"/>
        <v>#NUM!</v>
      </c>
    </row>
    <row r="968" spans="28:36" x14ac:dyDescent="0.2">
      <c r="AB968" s="122" t="s">
        <v>88</v>
      </c>
      <c r="AC968" s="40">
        <f>_xll.qlInterestRateIndexFixingDate($Y$21,AD968)</f>
        <v>46164</v>
      </c>
      <c r="AD968" s="40">
        <f>_xll.qlCalendarAdvance(calendar,$AD967,AB968,,,trigger)</f>
        <v>46168</v>
      </c>
      <c r="AE968" s="40">
        <f>_xll.qlInterestRateIndexMaturity($Y$21,AD968,)</f>
        <v>46352</v>
      </c>
      <c r="AF968" s="43" t="e">
        <f>_xll.qlTenorBasisValue(TenorBasis6M,AD968,_xll.ohTrigger(trigger,$Y$36))</f>
        <v>#NUM!</v>
      </c>
      <c r="AG968" s="90" t="e">
        <f>_xll.qlTenorBasisForwardRate(TenorBasis6M,AD968,_xll.ohTrigger(trigger,$Y$36))</f>
        <v>#NUM!</v>
      </c>
      <c r="AH968" s="90" t="e">
        <f>_xll.qlIndexFixing(TenorBasisIndex6M,$AC968,TRUE,_xll.ohTrigger(trigger,$Y$36))</f>
        <v>#NUM!</v>
      </c>
      <c r="AI968" s="43" t="e">
        <f>_xll.qlIndexFixing($Y$6,$AC968,TRUE,trigger)</f>
        <v>#NUM!</v>
      </c>
      <c r="AJ968" s="45" t="e">
        <f t="shared" si="25"/>
        <v>#NUM!</v>
      </c>
    </row>
    <row r="969" spans="28:36" x14ac:dyDescent="0.2">
      <c r="AB969" s="122" t="s">
        <v>88</v>
      </c>
      <c r="AC969" s="40">
        <f>_xll.qlInterestRateIndexFixingDate($Y$21,AD969)</f>
        <v>46171</v>
      </c>
      <c r="AD969" s="40">
        <f>_xll.qlCalendarAdvance(calendar,$AD968,AB969,,,trigger)</f>
        <v>46175</v>
      </c>
      <c r="AE969" s="40">
        <f>_xll.qlInterestRateIndexMaturity($Y$21,AD969,)</f>
        <v>46358</v>
      </c>
      <c r="AF969" s="43" t="e">
        <f>_xll.qlTenorBasisValue(TenorBasis6M,AD969,_xll.ohTrigger(trigger,$Y$36))</f>
        <v>#NUM!</v>
      </c>
      <c r="AG969" s="90" t="e">
        <f>_xll.qlTenorBasisForwardRate(TenorBasis6M,AD969,_xll.ohTrigger(trigger,$Y$36))</f>
        <v>#NUM!</v>
      </c>
      <c r="AH969" s="90" t="e">
        <f>_xll.qlIndexFixing(TenorBasisIndex6M,$AC969,TRUE,_xll.ohTrigger(trigger,$Y$36))</f>
        <v>#NUM!</v>
      </c>
      <c r="AI969" s="43" t="e">
        <f>_xll.qlIndexFixing($Y$6,$AC969,TRUE,trigger)</f>
        <v>#NUM!</v>
      </c>
      <c r="AJ969" s="45" t="e">
        <f t="shared" si="25"/>
        <v>#NUM!</v>
      </c>
    </row>
    <row r="970" spans="28:36" x14ac:dyDescent="0.2">
      <c r="AB970" s="122" t="s">
        <v>88</v>
      </c>
      <c r="AC970" s="40">
        <f>_xll.qlInterestRateIndexFixingDate($Y$21,AD970)</f>
        <v>46178</v>
      </c>
      <c r="AD970" s="40">
        <f>_xll.qlCalendarAdvance(calendar,$AD969,AB970,,,trigger)</f>
        <v>46182</v>
      </c>
      <c r="AE970" s="40">
        <f>_xll.qlInterestRateIndexMaturity($Y$21,AD970,)</f>
        <v>46365</v>
      </c>
      <c r="AF970" s="43" t="e">
        <f>_xll.qlTenorBasisValue(TenorBasis6M,AD970,_xll.ohTrigger(trigger,$Y$36))</f>
        <v>#NUM!</v>
      </c>
      <c r="AG970" s="90" t="e">
        <f>_xll.qlTenorBasisForwardRate(TenorBasis6M,AD970,_xll.ohTrigger(trigger,$Y$36))</f>
        <v>#NUM!</v>
      </c>
      <c r="AH970" s="90" t="e">
        <f>_xll.qlIndexFixing(TenorBasisIndex6M,$AC970,TRUE,_xll.ohTrigger(trigger,$Y$36))</f>
        <v>#NUM!</v>
      </c>
      <c r="AI970" s="43" t="e">
        <f>_xll.qlIndexFixing($Y$6,$AC970,TRUE,trigger)</f>
        <v>#NUM!</v>
      </c>
      <c r="AJ970" s="45" t="e">
        <f t="shared" si="25"/>
        <v>#NUM!</v>
      </c>
    </row>
    <row r="971" spans="28:36" x14ac:dyDescent="0.2">
      <c r="AB971" s="122" t="s">
        <v>88</v>
      </c>
      <c r="AC971" s="40">
        <f>_xll.qlInterestRateIndexFixingDate($Y$21,AD971)</f>
        <v>46185</v>
      </c>
      <c r="AD971" s="40">
        <f>_xll.qlCalendarAdvance(calendar,$AD970,AB971,,,trigger)</f>
        <v>46189</v>
      </c>
      <c r="AE971" s="40">
        <f>_xll.qlInterestRateIndexMaturity($Y$21,AD971,)</f>
        <v>46372</v>
      </c>
      <c r="AF971" s="43" t="e">
        <f>_xll.qlTenorBasisValue(TenorBasis6M,AD971,_xll.ohTrigger(trigger,$Y$36))</f>
        <v>#NUM!</v>
      </c>
      <c r="AG971" s="90" t="e">
        <f>_xll.qlTenorBasisForwardRate(TenorBasis6M,AD971,_xll.ohTrigger(trigger,$Y$36))</f>
        <v>#NUM!</v>
      </c>
      <c r="AH971" s="90" t="e">
        <f>_xll.qlIndexFixing(TenorBasisIndex6M,$AC971,TRUE,_xll.ohTrigger(trigger,$Y$36))</f>
        <v>#NUM!</v>
      </c>
      <c r="AI971" s="43" t="e">
        <f>_xll.qlIndexFixing($Y$6,$AC971,TRUE,trigger)</f>
        <v>#NUM!</v>
      </c>
      <c r="AJ971" s="45" t="e">
        <f t="shared" si="25"/>
        <v>#NUM!</v>
      </c>
    </row>
    <row r="972" spans="28:36" x14ac:dyDescent="0.2">
      <c r="AB972" s="122" t="s">
        <v>88</v>
      </c>
      <c r="AC972" s="40">
        <f>_xll.qlInterestRateIndexFixingDate($Y$21,AD972)</f>
        <v>46192</v>
      </c>
      <c r="AD972" s="40">
        <f>_xll.qlCalendarAdvance(calendar,$AD971,AB972,,,trigger)</f>
        <v>46196</v>
      </c>
      <c r="AE972" s="40">
        <f>_xll.qlInterestRateIndexMaturity($Y$21,AD972,)</f>
        <v>46379</v>
      </c>
      <c r="AF972" s="43" t="e">
        <f>_xll.qlTenorBasisValue(TenorBasis6M,AD972,_xll.ohTrigger(trigger,$Y$36))</f>
        <v>#NUM!</v>
      </c>
      <c r="AG972" s="90" t="e">
        <f>_xll.qlTenorBasisForwardRate(TenorBasis6M,AD972,_xll.ohTrigger(trigger,$Y$36))</f>
        <v>#NUM!</v>
      </c>
      <c r="AH972" s="90" t="e">
        <f>_xll.qlIndexFixing(TenorBasisIndex6M,$AC972,TRUE,_xll.ohTrigger(trigger,$Y$36))</f>
        <v>#NUM!</v>
      </c>
      <c r="AI972" s="43" t="e">
        <f>_xll.qlIndexFixing($Y$6,$AC972,TRUE,trigger)</f>
        <v>#NUM!</v>
      </c>
      <c r="AJ972" s="45" t="e">
        <f t="shared" si="25"/>
        <v>#NUM!</v>
      </c>
    </row>
    <row r="973" spans="28:36" x14ac:dyDescent="0.2">
      <c r="AB973" s="122" t="s">
        <v>88</v>
      </c>
      <c r="AC973" s="40">
        <f>_xll.qlInterestRateIndexFixingDate($Y$21,AD973)</f>
        <v>46199</v>
      </c>
      <c r="AD973" s="40">
        <f>_xll.qlCalendarAdvance(calendar,$AD972,AB973,,,trigger)</f>
        <v>46203</v>
      </c>
      <c r="AE973" s="40">
        <f>_xll.qlInterestRateIndexMaturity($Y$21,AD973,)</f>
        <v>46387</v>
      </c>
      <c r="AF973" s="43" t="e">
        <f>_xll.qlTenorBasisValue(TenorBasis6M,AD973,_xll.ohTrigger(trigger,$Y$36))</f>
        <v>#NUM!</v>
      </c>
      <c r="AG973" s="90" t="e">
        <f>_xll.qlTenorBasisForwardRate(TenorBasis6M,AD973,_xll.ohTrigger(trigger,$Y$36))</f>
        <v>#NUM!</v>
      </c>
      <c r="AH973" s="90" t="e">
        <f>_xll.qlIndexFixing(TenorBasisIndex6M,$AC973,TRUE,_xll.ohTrigger(trigger,$Y$36))</f>
        <v>#NUM!</v>
      </c>
      <c r="AI973" s="43" t="e">
        <f>_xll.qlIndexFixing($Y$6,$AC973,TRUE,trigger)</f>
        <v>#NUM!</v>
      </c>
      <c r="AJ973" s="45" t="e">
        <f t="shared" si="25"/>
        <v>#NUM!</v>
      </c>
    </row>
    <row r="974" spans="28:36" x14ac:dyDescent="0.2">
      <c r="AB974" s="122" t="s">
        <v>88</v>
      </c>
      <c r="AC974" s="40">
        <f>_xll.qlInterestRateIndexFixingDate($Y$21,AD974)</f>
        <v>46206</v>
      </c>
      <c r="AD974" s="40">
        <f>_xll.qlCalendarAdvance(calendar,$AD973,AB974,,,trigger)</f>
        <v>46210</v>
      </c>
      <c r="AE974" s="40">
        <f>_xll.qlInterestRateIndexMaturity($Y$21,AD974,)</f>
        <v>46394</v>
      </c>
      <c r="AF974" s="43" t="e">
        <f>_xll.qlTenorBasisValue(TenorBasis6M,AD974,_xll.ohTrigger(trigger,$Y$36))</f>
        <v>#NUM!</v>
      </c>
      <c r="AG974" s="90" t="e">
        <f>_xll.qlTenorBasisForwardRate(TenorBasis6M,AD974,_xll.ohTrigger(trigger,$Y$36))</f>
        <v>#NUM!</v>
      </c>
      <c r="AH974" s="90" t="e">
        <f>_xll.qlIndexFixing(TenorBasisIndex6M,$AC974,TRUE,_xll.ohTrigger(trigger,$Y$36))</f>
        <v>#NUM!</v>
      </c>
      <c r="AI974" s="43" t="e">
        <f>_xll.qlIndexFixing($Y$6,$AC974,TRUE,trigger)</f>
        <v>#NUM!</v>
      </c>
      <c r="AJ974" s="45" t="e">
        <f t="shared" si="25"/>
        <v>#NUM!</v>
      </c>
    </row>
    <row r="975" spans="28:36" x14ac:dyDescent="0.2">
      <c r="AB975" s="122" t="s">
        <v>88</v>
      </c>
      <c r="AC975" s="40">
        <f>_xll.qlInterestRateIndexFixingDate($Y$21,AD975)</f>
        <v>46213</v>
      </c>
      <c r="AD975" s="40">
        <f>_xll.qlCalendarAdvance(calendar,$AD974,AB975,,,trigger)</f>
        <v>46217</v>
      </c>
      <c r="AE975" s="40">
        <f>_xll.qlInterestRateIndexMaturity($Y$21,AD975,)</f>
        <v>46401</v>
      </c>
      <c r="AF975" s="43" t="e">
        <f>_xll.qlTenorBasisValue(TenorBasis6M,AD975,_xll.ohTrigger(trigger,$Y$36))</f>
        <v>#NUM!</v>
      </c>
      <c r="AG975" s="90" t="e">
        <f>_xll.qlTenorBasisForwardRate(TenorBasis6M,AD975,_xll.ohTrigger(trigger,$Y$36))</f>
        <v>#NUM!</v>
      </c>
      <c r="AH975" s="90" t="e">
        <f>_xll.qlIndexFixing(TenorBasisIndex6M,$AC975,TRUE,_xll.ohTrigger(trigger,$Y$36))</f>
        <v>#NUM!</v>
      </c>
      <c r="AI975" s="43" t="e">
        <f>_xll.qlIndexFixing($Y$6,$AC975,TRUE,trigger)</f>
        <v>#NUM!</v>
      </c>
      <c r="AJ975" s="45" t="e">
        <f t="shared" si="25"/>
        <v>#NUM!</v>
      </c>
    </row>
    <row r="976" spans="28:36" x14ac:dyDescent="0.2">
      <c r="AB976" s="122" t="s">
        <v>88</v>
      </c>
      <c r="AC976" s="40">
        <f>_xll.qlInterestRateIndexFixingDate($Y$21,AD976)</f>
        <v>46220</v>
      </c>
      <c r="AD976" s="40">
        <f>_xll.qlCalendarAdvance(calendar,$AD975,AB976,,,trigger)</f>
        <v>46224</v>
      </c>
      <c r="AE976" s="40">
        <f>_xll.qlInterestRateIndexMaturity($Y$21,AD976,)</f>
        <v>46408</v>
      </c>
      <c r="AF976" s="43" t="e">
        <f>_xll.qlTenorBasisValue(TenorBasis6M,AD976,_xll.ohTrigger(trigger,$Y$36))</f>
        <v>#NUM!</v>
      </c>
      <c r="AG976" s="90" t="e">
        <f>_xll.qlTenorBasisForwardRate(TenorBasis6M,AD976,_xll.ohTrigger(trigger,$Y$36))</f>
        <v>#NUM!</v>
      </c>
      <c r="AH976" s="90" t="e">
        <f>_xll.qlIndexFixing(TenorBasisIndex6M,$AC976,TRUE,_xll.ohTrigger(trigger,$Y$36))</f>
        <v>#NUM!</v>
      </c>
      <c r="AI976" s="43" t="e">
        <f>_xll.qlIndexFixing($Y$6,$AC976,TRUE,trigger)</f>
        <v>#NUM!</v>
      </c>
      <c r="AJ976" s="45" t="e">
        <f t="shared" si="25"/>
        <v>#NUM!</v>
      </c>
    </row>
    <row r="977" spans="28:36" x14ac:dyDescent="0.2">
      <c r="AB977" s="122" t="s">
        <v>88</v>
      </c>
      <c r="AC977" s="40">
        <f>_xll.qlInterestRateIndexFixingDate($Y$21,AD977)</f>
        <v>46227</v>
      </c>
      <c r="AD977" s="40">
        <f>_xll.qlCalendarAdvance(calendar,$AD976,AB977,,,trigger)</f>
        <v>46231</v>
      </c>
      <c r="AE977" s="40">
        <f>_xll.qlInterestRateIndexMaturity($Y$21,AD977,)</f>
        <v>46415</v>
      </c>
      <c r="AF977" s="43" t="e">
        <f>_xll.qlTenorBasisValue(TenorBasis6M,AD977,_xll.ohTrigger(trigger,$Y$36))</f>
        <v>#NUM!</v>
      </c>
      <c r="AG977" s="90" t="e">
        <f>_xll.qlTenorBasisForwardRate(TenorBasis6M,AD977,_xll.ohTrigger(trigger,$Y$36))</f>
        <v>#NUM!</v>
      </c>
      <c r="AH977" s="90" t="e">
        <f>_xll.qlIndexFixing(TenorBasisIndex6M,$AC977,TRUE,_xll.ohTrigger(trigger,$Y$36))</f>
        <v>#NUM!</v>
      </c>
      <c r="AI977" s="43" t="e">
        <f>_xll.qlIndexFixing($Y$6,$AC977,TRUE,trigger)</f>
        <v>#NUM!</v>
      </c>
      <c r="AJ977" s="45" t="e">
        <f t="shared" si="25"/>
        <v>#NUM!</v>
      </c>
    </row>
    <row r="978" spans="28:36" x14ac:dyDescent="0.2">
      <c r="AB978" s="122" t="s">
        <v>88</v>
      </c>
      <c r="AC978" s="40">
        <f>_xll.qlInterestRateIndexFixingDate($Y$21,AD978)</f>
        <v>46234</v>
      </c>
      <c r="AD978" s="40">
        <f>_xll.qlCalendarAdvance(calendar,$AD977,AB978,,,trigger)</f>
        <v>46238</v>
      </c>
      <c r="AE978" s="40">
        <f>_xll.qlInterestRateIndexMaturity($Y$21,AD978,)</f>
        <v>46422</v>
      </c>
      <c r="AF978" s="43" t="e">
        <f>_xll.qlTenorBasisValue(TenorBasis6M,AD978,_xll.ohTrigger(trigger,$Y$36))</f>
        <v>#NUM!</v>
      </c>
      <c r="AG978" s="90" t="e">
        <f>_xll.qlTenorBasisForwardRate(TenorBasis6M,AD978,_xll.ohTrigger(trigger,$Y$36))</f>
        <v>#NUM!</v>
      </c>
      <c r="AH978" s="90" t="e">
        <f>_xll.qlIndexFixing(TenorBasisIndex6M,$AC978,TRUE,_xll.ohTrigger(trigger,$Y$36))</f>
        <v>#NUM!</v>
      </c>
      <c r="AI978" s="43" t="e">
        <f>_xll.qlIndexFixing($Y$6,$AC978,TRUE,trigger)</f>
        <v>#NUM!</v>
      </c>
      <c r="AJ978" s="45" t="e">
        <f t="shared" si="25"/>
        <v>#NUM!</v>
      </c>
    </row>
    <row r="979" spans="28:36" x14ac:dyDescent="0.2">
      <c r="AB979" s="122" t="s">
        <v>88</v>
      </c>
      <c r="AC979" s="40">
        <f>_xll.qlInterestRateIndexFixingDate($Y$21,AD979)</f>
        <v>46241</v>
      </c>
      <c r="AD979" s="40">
        <f>_xll.qlCalendarAdvance(calendar,$AD978,AB979,,,trigger)</f>
        <v>46245</v>
      </c>
      <c r="AE979" s="40">
        <f>_xll.qlInterestRateIndexMaturity($Y$21,AD979,)</f>
        <v>46429</v>
      </c>
      <c r="AF979" s="43" t="e">
        <f>_xll.qlTenorBasisValue(TenorBasis6M,AD979,_xll.ohTrigger(trigger,$Y$36))</f>
        <v>#NUM!</v>
      </c>
      <c r="AG979" s="90" t="e">
        <f>_xll.qlTenorBasisForwardRate(TenorBasis6M,AD979,_xll.ohTrigger(trigger,$Y$36))</f>
        <v>#NUM!</v>
      </c>
      <c r="AH979" s="90" t="e">
        <f>_xll.qlIndexFixing(TenorBasisIndex6M,$AC979,TRUE,_xll.ohTrigger(trigger,$Y$36))</f>
        <v>#NUM!</v>
      </c>
      <c r="AI979" s="43" t="e">
        <f>_xll.qlIndexFixing($Y$6,$AC979,TRUE,trigger)</f>
        <v>#NUM!</v>
      </c>
      <c r="AJ979" s="45" t="e">
        <f t="shared" si="25"/>
        <v>#NUM!</v>
      </c>
    </row>
    <row r="980" spans="28:36" x14ac:dyDescent="0.2">
      <c r="AB980" s="122" t="s">
        <v>88</v>
      </c>
      <c r="AC980" s="40">
        <f>_xll.qlInterestRateIndexFixingDate($Y$21,AD980)</f>
        <v>46248</v>
      </c>
      <c r="AD980" s="40">
        <f>_xll.qlCalendarAdvance(calendar,$AD979,AB980,,,trigger)</f>
        <v>46252</v>
      </c>
      <c r="AE980" s="40">
        <f>_xll.qlInterestRateIndexMaturity($Y$21,AD980,)</f>
        <v>46436</v>
      </c>
      <c r="AF980" s="43" t="e">
        <f>_xll.qlTenorBasisValue(TenorBasis6M,AD980,_xll.ohTrigger(trigger,$Y$36))</f>
        <v>#NUM!</v>
      </c>
      <c r="AG980" s="90" t="e">
        <f>_xll.qlTenorBasisForwardRate(TenorBasis6M,AD980,_xll.ohTrigger(trigger,$Y$36))</f>
        <v>#NUM!</v>
      </c>
      <c r="AH980" s="90" t="e">
        <f>_xll.qlIndexFixing(TenorBasisIndex6M,$AC980,TRUE,_xll.ohTrigger(trigger,$Y$36))</f>
        <v>#NUM!</v>
      </c>
      <c r="AI980" s="43" t="e">
        <f>_xll.qlIndexFixing($Y$6,$AC980,TRUE,trigger)</f>
        <v>#NUM!</v>
      </c>
      <c r="AJ980" s="45" t="e">
        <f t="shared" si="25"/>
        <v>#NUM!</v>
      </c>
    </row>
    <row r="981" spans="28:36" x14ac:dyDescent="0.2">
      <c r="AB981" s="122" t="s">
        <v>88</v>
      </c>
      <c r="AC981" s="40">
        <f>_xll.qlInterestRateIndexFixingDate($Y$21,AD981)</f>
        <v>46255</v>
      </c>
      <c r="AD981" s="40">
        <f>_xll.qlCalendarAdvance(calendar,$AD980,AB981,,,trigger)</f>
        <v>46259</v>
      </c>
      <c r="AE981" s="40">
        <f>_xll.qlInterestRateIndexMaturity($Y$21,AD981,)</f>
        <v>46443</v>
      </c>
      <c r="AF981" s="43" t="e">
        <f>_xll.qlTenorBasisValue(TenorBasis6M,AD981,_xll.ohTrigger(trigger,$Y$36))</f>
        <v>#NUM!</v>
      </c>
      <c r="AG981" s="90" t="e">
        <f>_xll.qlTenorBasisForwardRate(TenorBasis6M,AD981,_xll.ohTrigger(trigger,$Y$36))</f>
        <v>#NUM!</v>
      </c>
      <c r="AH981" s="90" t="e">
        <f>_xll.qlIndexFixing(TenorBasisIndex6M,$AC981,TRUE,_xll.ohTrigger(trigger,$Y$36))</f>
        <v>#NUM!</v>
      </c>
      <c r="AI981" s="43" t="e">
        <f>_xll.qlIndexFixing($Y$6,$AC981,TRUE,trigger)</f>
        <v>#NUM!</v>
      </c>
      <c r="AJ981" s="45" t="e">
        <f t="shared" si="25"/>
        <v>#NUM!</v>
      </c>
    </row>
    <row r="982" spans="28:36" x14ac:dyDescent="0.2">
      <c r="AB982" s="122" t="s">
        <v>88</v>
      </c>
      <c r="AC982" s="40">
        <f>_xll.qlInterestRateIndexFixingDate($Y$21,AD982)</f>
        <v>46262</v>
      </c>
      <c r="AD982" s="40">
        <f>_xll.qlCalendarAdvance(calendar,$AD981,AB982,,,trigger)</f>
        <v>46266</v>
      </c>
      <c r="AE982" s="40">
        <f>_xll.qlInterestRateIndexMaturity($Y$21,AD982,)</f>
        <v>46447</v>
      </c>
      <c r="AF982" s="43" t="e">
        <f>_xll.qlTenorBasisValue(TenorBasis6M,AD982,_xll.ohTrigger(trigger,$Y$36))</f>
        <v>#NUM!</v>
      </c>
      <c r="AG982" s="90" t="e">
        <f>_xll.qlTenorBasisForwardRate(TenorBasis6M,AD982,_xll.ohTrigger(trigger,$Y$36))</f>
        <v>#NUM!</v>
      </c>
      <c r="AH982" s="90" t="e">
        <f>_xll.qlIndexFixing(TenorBasisIndex6M,$AC982,TRUE,_xll.ohTrigger(trigger,$Y$36))</f>
        <v>#NUM!</v>
      </c>
      <c r="AI982" s="43" t="e">
        <f>_xll.qlIndexFixing($Y$6,$AC982,TRUE,trigger)</f>
        <v>#NUM!</v>
      </c>
      <c r="AJ982" s="45" t="e">
        <f t="shared" si="25"/>
        <v>#NUM!</v>
      </c>
    </row>
    <row r="983" spans="28:36" x14ac:dyDescent="0.2">
      <c r="AB983" s="122" t="s">
        <v>88</v>
      </c>
      <c r="AC983" s="40">
        <f>_xll.qlInterestRateIndexFixingDate($Y$21,AD983)</f>
        <v>46269</v>
      </c>
      <c r="AD983" s="40">
        <f>_xll.qlCalendarAdvance(calendar,$AD982,AB983,,,trigger)</f>
        <v>46273</v>
      </c>
      <c r="AE983" s="40">
        <f>_xll.qlInterestRateIndexMaturity($Y$21,AD983,)</f>
        <v>46454</v>
      </c>
      <c r="AF983" s="43" t="e">
        <f>_xll.qlTenorBasisValue(TenorBasis6M,AD983,_xll.ohTrigger(trigger,$Y$36))</f>
        <v>#NUM!</v>
      </c>
      <c r="AG983" s="90" t="e">
        <f>_xll.qlTenorBasisForwardRate(TenorBasis6M,AD983,_xll.ohTrigger(trigger,$Y$36))</f>
        <v>#NUM!</v>
      </c>
      <c r="AH983" s="90" t="e">
        <f>_xll.qlIndexFixing(TenorBasisIndex6M,$AC983,TRUE,_xll.ohTrigger(trigger,$Y$36))</f>
        <v>#NUM!</v>
      </c>
      <c r="AI983" s="43" t="e">
        <f>_xll.qlIndexFixing($Y$6,$AC983,TRUE,trigger)</f>
        <v>#NUM!</v>
      </c>
      <c r="AJ983" s="45" t="e">
        <f t="shared" si="25"/>
        <v>#NUM!</v>
      </c>
    </row>
    <row r="984" spans="28:36" x14ac:dyDescent="0.2">
      <c r="AB984" s="122" t="s">
        <v>88</v>
      </c>
      <c r="AC984" s="40">
        <f>_xll.qlInterestRateIndexFixingDate($Y$21,AD984)</f>
        <v>46276</v>
      </c>
      <c r="AD984" s="40">
        <f>_xll.qlCalendarAdvance(calendar,$AD983,AB984,,,trigger)</f>
        <v>46280</v>
      </c>
      <c r="AE984" s="40">
        <f>_xll.qlInterestRateIndexMaturity($Y$21,AD984,)</f>
        <v>46461</v>
      </c>
      <c r="AF984" s="43" t="e">
        <f>_xll.qlTenorBasisValue(TenorBasis6M,AD984,_xll.ohTrigger(trigger,$Y$36))</f>
        <v>#NUM!</v>
      </c>
      <c r="AG984" s="90" t="e">
        <f>_xll.qlTenorBasisForwardRate(TenorBasis6M,AD984,_xll.ohTrigger(trigger,$Y$36))</f>
        <v>#NUM!</v>
      </c>
      <c r="AH984" s="90" t="e">
        <f>_xll.qlIndexFixing(TenorBasisIndex6M,$AC984,TRUE,_xll.ohTrigger(trigger,$Y$36))</f>
        <v>#NUM!</v>
      </c>
      <c r="AI984" s="43" t="e">
        <f>_xll.qlIndexFixing($Y$6,$AC984,TRUE,trigger)</f>
        <v>#NUM!</v>
      </c>
      <c r="AJ984" s="45" t="e">
        <f t="shared" si="25"/>
        <v>#NUM!</v>
      </c>
    </row>
    <row r="985" spans="28:36" x14ac:dyDescent="0.2">
      <c r="AB985" s="122" t="s">
        <v>88</v>
      </c>
      <c r="AC985" s="40">
        <f>_xll.qlInterestRateIndexFixingDate($Y$21,AD985)</f>
        <v>46283</v>
      </c>
      <c r="AD985" s="40">
        <f>_xll.qlCalendarAdvance(calendar,$AD984,AB985,,,trigger)</f>
        <v>46287</v>
      </c>
      <c r="AE985" s="40">
        <f>_xll.qlInterestRateIndexMaturity($Y$21,AD985,)</f>
        <v>46468</v>
      </c>
      <c r="AF985" s="43" t="e">
        <f>_xll.qlTenorBasisValue(TenorBasis6M,AD985,_xll.ohTrigger(trigger,$Y$36))</f>
        <v>#NUM!</v>
      </c>
      <c r="AG985" s="90" t="e">
        <f>_xll.qlTenorBasisForwardRate(TenorBasis6M,AD985,_xll.ohTrigger(trigger,$Y$36))</f>
        <v>#NUM!</v>
      </c>
      <c r="AH985" s="90" t="e">
        <f>_xll.qlIndexFixing(TenorBasisIndex6M,$AC985,TRUE,_xll.ohTrigger(trigger,$Y$36))</f>
        <v>#NUM!</v>
      </c>
      <c r="AI985" s="43" t="e">
        <f>_xll.qlIndexFixing($Y$6,$AC985,TRUE,trigger)</f>
        <v>#NUM!</v>
      </c>
      <c r="AJ985" s="45" t="e">
        <f t="shared" si="25"/>
        <v>#NUM!</v>
      </c>
    </row>
    <row r="986" spans="28:36" x14ac:dyDescent="0.2">
      <c r="AB986" s="122" t="s">
        <v>88</v>
      </c>
      <c r="AC986" s="40">
        <f>_xll.qlInterestRateIndexFixingDate($Y$21,AD986)</f>
        <v>46290</v>
      </c>
      <c r="AD986" s="40">
        <f>_xll.qlCalendarAdvance(calendar,$AD985,AB986,,,trigger)</f>
        <v>46294</v>
      </c>
      <c r="AE986" s="40">
        <f>_xll.qlInterestRateIndexMaturity($Y$21,AD986,)</f>
        <v>46476</v>
      </c>
      <c r="AF986" s="43" t="e">
        <f>_xll.qlTenorBasisValue(TenorBasis6M,AD986,_xll.ohTrigger(trigger,$Y$36))</f>
        <v>#NUM!</v>
      </c>
      <c r="AG986" s="90" t="e">
        <f>_xll.qlTenorBasisForwardRate(TenorBasis6M,AD986,_xll.ohTrigger(trigger,$Y$36))</f>
        <v>#NUM!</v>
      </c>
      <c r="AH986" s="90" t="e">
        <f>_xll.qlIndexFixing(TenorBasisIndex6M,$AC986,TRUE,_xll.ohTrigger(trigger,$Y$36))</f>
        <v>#NUM!</v>
      </c>
      <c r="AI986" s="43" t="e">
        <f>_xll.qlIndexFixing($Y$6,$AC986,TRUE,trigger)</f>
        <v>#NUM!</v>
      </c>
      <c r="AJ986" s="45" t="e">
        <f t="shared" si="25"/>
        <v>#NUM!</v>
      </c>
    </row>
    <row r="987" spans="28:36" x14ac:dyDescent="0.2">
      <c r="AB987" s="122" t="s">
        <v>88</v>
      </c>
      <c r="AC987" s="40">
        <f>_xll.qlInterestRateIndexFixingDate($Y$21,AD987)</f>
        <v>46297</v>
      </c>
      <c r="AD987" s="40">
        <f>_xll.qlCalendarAdvance(calendar,$AD986,AB987,,,trigger)</f>
        <v>46301</v>
      </c>
      <c r="AE987" s="40">
        <f>_xll.qlInterestRateIndexMaturity($Y$21,AD987,)</f>
        <v>46483</v>
      </c>
      <c r="AF987" s="43" t="e">
        <f>_xll.qlTenorBasisValue(TenorBasis6M,AD987,_xll.ohTrigger(trigger,$Y$36))</f>
        <v>#NUM!</v>
      </c>
      <c r="AG987" s="90" t="e">
        <f>_xll.qlTenorBasisForwardRate(TenorBasis6M,AD987,_xll.ohTrigger(trigger,$Y$36))</f>
        <v>#NUM!</v>
      </c>
      <c r="AH987" s="90" t="e">
        <f>_xll.qlIndexFixing(TenorBasisIndex6M,$AC987,TRUE,_xll.ohTrigger(trigger,$Y$36))</f>
        <v>#NUM!</v>
      </c>
      <c r="AI987" s="43" t="e">
        <f>_xll.qlIndexFixing($Y$6,$AC987,TRUE,trigger)</f>
        <v>#NUM!</v>
      </c>
      <c r="AJ987" s="45" t="e">
        <f t="shared" si="25"/>
        <v>#NUM!</v>
      </c>
    </row>
    <row r="988" spans="28:36" x14ac:dyDescent="0.2">
      <c r="AB988" s="122" t="s">
        <v>88</v>
      </c>
      <c r="AC988" s="40">
        <f>_xll.qlInterestRateIndexFixingDate($Y$21,AD988)</f>
        <v>46304</v>
      </c>
      <c r="AD988" s="40">
        <f>_xll.qlCalendarAdvance(calendar,$AD987,AB988,,,trigger)</f>
        <v>46308</v>
      </c>
      <c r="AE988" s="40">
        <f>_xll.qlInterestRateIndexMaturity($Y$21,AD988,)</f>
        <v>46490</v>
      </c>
      <c r="AF988" s="43" t="e">
        <f>_xll.qlTenorBasisValue(TenorBasis6M,AD988,_xll.ohTrigger(trigger,$Y$36))</f>
        <v>#NUM!</v>
      </c>
      <c r="AG988" s="90" t="e">
        <f>_xll.qlTenorBasisForwardRate(TenorBasis6M,AD988,_xll.ohTrigger(trigger,$Y$36))</f>
        <v>#NUM!</v>
      </c>
      <c r="AH988" s="90" t="e">
        <f>_xll.qlIndexFixing(TenorBasisIndex6M,$AC988,TRUE,_xll.ohTrigger(trigger,$Y$36))</f>
        <v>#NUM!</v>
      </c>
      <c r="AI988" s="43" t="e">
        <f>_xll.qlIndexFixing($Y$6,$AC988,TRUE,trigger)</f>
        <v>#NUM!</v>
      </c>
      <c r="AJ988" s="45" t="e">
        <f t="shared" si="25"/>
        <v>#NUM!</v>
      </c>
    </row>
    <row r="989" spans="28:36" x14ac:dyDescent="0.2">
      <c r="AB989" s="122" t="s">
        <v>88</v>
      </c>
      <c r="AC989" s="40">
        <f>_xll.qlInterestRateIndexFixingDate($Y$21,AD989)</f>
        <v>46311</v>
      </c>
      <c r="AD989" s="40">
        <f>_xll.qlCalendarAdvance(calendar,$AD988,AB989,,,trigger)</f>
        <v>46315</v>
      </c>
      <c r="AE989" s="40">
        <f>_xll.qlInterestRateIndexMaturity($Y$21,AD989,)</f>
        <v>46497</v>
      </c>
      <c r="AF989" s="43" t="e">
        <f>_xll.qlTenorBasisValue(TenorBasis6M,AD989,_xll.ohTrigger(trigger,$Y$36))</f>
        <v>#NUM!</v>
      </c>
      <c r="AG989" s="90" t="e">
        <f>_xll.qlTenorBasisForwardRate(TenorBasis6M,AD989,_xll.ohTrigger(trigger,$Y$36))</f>
        <v>#NUM!</v>
      </c>
      <c r="AH989" s="90" t="e">
        <f>_xll.qlIndexFixing(TenorBasisIndex6M,$AC989,TRUE,_xll.ohTrigger(trigger,$Y$36))</f>
        <v>#NUM!</v>
      </c>
      <c r="AI989" s="43" t="e">
        <f>_xll.qlIndexFixing($Y$6,$AC989,TRUE,trigger)</f>
        <v>#NUM!</v>
      </c>
      <c r="AJ989" s="45" t="e">
        <f t="shared" si="25"/>
        <v>#NUM!</v>
      </c>
    </row>
    <row r="990" spans="28:36" x14ac:dyDescent="0.2">
      <c r="AB990" s="122" t="s">
        <v>88</v>
      </c>
      <c r="AC990" s="40">
        <f>_xll.qlInterestRateIndexFixingDate($Y$21,AD990)</f>
        <v>46318</v>
      </c>
      <c r="AD990" s="40">
        <f>_xll.qlCalendarAdvance(calendar,$AD989,AB990,,,trigger)</f>
        <v>46322</v>
      </c>
      <c r="AE990" s="40">
        <f>_xll.qlInterestRateIndexMaturity($Y$21,AD990,)</f>
        <v>46504</v>
      </c>
      <c r="AF990" s="43" t="e">
        <f>_xll.qlTenorBasisValue(TenorBasis6M,AD990,_xll.ohTrigger(trigger,$Y$36))</f>
        <v>#NUM!</v>
      </c>
      <c r="AG990" s="90" t="e">
        <f>_xll.qlTenorBasisForwardRate(TenorBasis6M,AD990,_xll.ohTrigger(trigger,$Y$36))</f>
        <v>#NUM!</v>
      </c>
      <c r="AH990" s="90" t="e">
        <f>_xll.qlIndexFixing(TenorBasisIndex6M,$AC990,TRUE,_xll.ohTrigger(trigger,$Y$36))</f>
        <v>#NUM!</v>
      </c>
      <c r="AI990" s="43" t="e">
        <f>_xll.qlIndexFixing($Y$6,$AC990,TRUE,trigger)</f>
        <v>#NUM!</v>
      </c>
      <c r="AJ990" s="45" t="e">
        <f t="shared" si="25"/>
        <v>#NUM!</v>
      </c>
    </row>
    <row r="991" spans="28:36" x14ac:dyDescent="0.2">
      <c r="AB991" s="122" t="s">
        <v>88</v>
      </c>
      <c r="AC991" s="40">
        <f>_xll.qlInterestRateIndexFixingDate($Y$21,AD991)</f>
        <v>46325</v>
      </c>
      <c r="AD991" s="40">
        <f>_xll.qlCalendarAdvance(calendar,$AD990,AB991,,,trigger)</f>
        <v>46329</v>
      </c>
      <c r="AE991" s="40">
        <f>_xll.qlInterestRateIndexMaturity($Y$21,AD991,)</f>
        <v>46510</v>
      </c>
      <c r="AF991" s="43" t="e">
        <f>_xll.qlTenorBasisValue(TenorBasis6M,AD991,_xll.ohTrigger(trigger,$Y$36))</f>
        <v>#NUM!</v>
      </c>
      <c r="AG991" s="90" t="e">
        <f>_xll.qlTenorBasisForwardRate(TenorBasis6M,AD991,_xll.ohTrigger(trigger,$Y$36))</f>
        <v>#NUM!</v>
      </c>
      <c r="AH991" s="90" t="e">
        <f>_xll.qlIndexFixing(TenorBasisIndex6M,$AC991,TRUE,_xll.ohTrigger(trigger,$Y$36))</f>
        <v>#NUM!</v>
      </c>
      <c r="AI991" s="43" t="e">
        <f>_xll.qlIndexFixing($Y$6,$AC991,TRUE,trigger)</f>
        <v>#NUM!</v>
      </c>
      <c r="AJ991" s="45" t="e">
        <f t="shared" si="25"/>
        <v>#NUM!</v>
      </c>
    </row>
    <row r="992" spans="28:36" x14ac:dyDescent="0.2">
      <c r="AB992" s="122" t="s">
        <v>88</v>
      </c>
      <c r="AC992" s="40">
        <f>_xll.qlInterestRateIndexFixingDate($Y$21,AD992)</f>
        <v>46332</v>
      </c>
      <c r="AD992" s="40">
        <f>_xll.qlCalendarAdvance(calendar,$AD991,AB992,,,trigger)</f>
        <v>46336</v>
      </c>
      <c r="AE992" s="40">
        <f>_xll.qlInterestRateIndexMaturity($Y$21,AD992,)</f>
        <v>46517</v>
      </c>
      <c r="AF992" s="43" t="e">
        <f>_xll.qlTenorBasisValue(TenorBasis6M,AD992,_xll.ohTrigger(trigger,$Y$36))</f>
        <v>#NUM!</v>
      </c>
      <c r="AG992" s="90" t="e">
        <f>_xll.qlTenorBasisForwardRate(TenorBasis6M,AD992,_xll.ohTrigger(trigger,$Y$36))</f>
        <v>#NUM!</v>
      </c>
      <c r="AH992" s="90" t="e">
        <f>_xll.qlIndexFixing(TenorBasisIndex6M,$AC992,TRUE,_xll.ohTrigger(trigger,$Y$36))</f>
        <v>#NUM!</v>
      </c>
      <c r="AI992" s="43" t="e">
        <f>_xll.qlIndexFixing($Y$6,$AC992,TRUE,trigger)</f>
        <v>#NUM!</v>
      </c>
      <c r="AJ992" s="45" t="e">
        <f t="shared" si="25"/>
        <v>#NUM!</v>
      </c>
    </row>
    <row r="993" spans="28:36" x14ac:dyDescent="0.2">
      <c r="AB993" s="122" t="s">
        <v>88</v>
      </c>
      <c r="AC993" s="40">
        <f>_xll.qlInterestRateIndexFixingDate($Y$21,AD993)</f>
        <v>46339</v>
      </c>
      <c r="AD993" s="40">
        <f>_xll.qlCalendarAdvance(calendar,$AD992,AB993,,,trigger)</f>
        <v>46343</v>
      </c>
      <c r="AE993" s="40">
        <f>_xll.qlInterestRateIndexMaturity($Y$21,AD993,)</f>
        <v>46524</v>
      </c>
      <c r="AF993" s="43" t="e">
        <f>_xll.qlTenorBasisValue(TenorBasis6M,AD993,_xll.ohTrigger(trigger,$Y$36))</f>
        <v>#NUM!</v>
      </c>
      <c r="AG993" s="90" t="e">
        <f>_xll.qlTenorBasisForwardRate(TenorBasis6M,AD993,_xll.ohTrigger(trigger,$Y$36))</f>
        <v>#NUM!</v>
      </c>
      <c r="AH993" s="90" t="e">
        <f>_xll.qlIndexFixing(TenorBasisIndex6M,$AC993,TRUE,_xll.ohTrigger(trigger,$Y$36))</f>
        <v>#NUM!</v>
      </c>
      <c r="AI993" s="43" t="e">
        <f>_xll.qlIndexFixing($Y$6,$AC993,TRUE,trigger)</f>
        <v>#NUM!</v>
      </c>
      <c r="AJ993" s="45" t="e">
        <f t="shared" si="25"/>
        <v>#NUM!</v>
      </c>
    </row>
    <row r="994" spans="28:36" x14ac:dyDescent="0.2">
      <c r="AB994" s="122" t="s">
        <v>88</v>
      </c>
      <c r="AC994" s="40">
        <f>_xll.qlInterestRateIndexFixingDate($Y$21,AD994)</f>
        <v>46346</v>
      </c>
      <c r="AD994" s="40">
        <f>_xll.qlCalendarAdvance(calendar,$AD993,AB994,,,trigger)</f>
        <v>46350</v>
      </c>
      <c r="AE994" s="40">
        <f>_xll.qlInterestRateIndexMaturity($Y$21,AD994,)</f>
        <v>46531</v>
      </c>
      <c r="AF994" s="43" t="e">
        <f>_xll.qlTenorBasisValue(TenorBasis6M,AD994,_xll.ohTrigger(trigger,$Y$36))</f>
        <v>#NUM!</v>
      </c>
      <c r="AG994" s="90" t="e">
        <f>_xll.qlTenorBasisForwardRate(TenorBasis6M,AD994,_xll.ohTrigger(trigger,$Y$36))</f>
        <v>#NUM!</v>
      </c>
      <c r="AH994" s="90" t="e">
        <f>_xll.qlIndexFixing(TenorBasisIndex6M,$AC994,TRUE,_xll.ohTrigger(trigger,$Y$36))</f>
        <v>#NUM!</v>
      </c>
      <c r="AI994" s="43" t="e">
        <f>_xll.qlIndexFixing($Y$6,$AC994,TRUE,trigger)</f>
        <v>#NUM!</v>
      </c>
      <c r="AJ994" s="45" t="e">
        <f t="shared" si="25"/>
        <v>#NUM!</v>
      </c>
    </row>
    <row r="995" spans="28:36" x14ac:dyDescent="0.2">
      <c r="AB995" s="122" t="s">
        <v>88</v>
      </c>
      <c r="AC995" s="40">
        <f>_xll.qlInterestRateIndexFixingDate($Y$21,AD995)</f>
        <v>46353</v>
      </c>
      <c r="AD995" s="40">
        <f>_xll.qlCalendarAdvance(calendar,$AD994,AB995,,,trigger)</f>
        <v>46357</v>
      </c>
      <c r="AE995" s="40">
        <f>_xll.qlInterestRateIndexMaturity($Y$21,AD995,)</f>
        <v>46539</v>
      </c>
      <c r="AF995" s="43" t="e">
        <f>_xll.qlTenorBasisValue(TenorBasis6M,AD995,_xll.ohTrigger(trigger,$Y$36))</f>
        <v>#NUM!</v>
      </c>
      <c r="AG995" s="90" t="e">
        <f>_xll.qlTenorBasisForwardRate(TenorBasis6M,AD995,_xll.ohTrigger(trigger,$Y$36))</f>
        <v>#NUM!</v>
      </c>
      <c r="AH995" s="90" t="e">
        <f>_xll.qlIndexFixing(TenorBasisIndex6M,$AC995,TRUE,_xll.ohTrigger(trigger,$Y$36))</f>
        <v>#NUM!</v>
      </c>
      <c r="AI995" s="43" t="e">
        <f>_xll.qlIndexFixing($Y$6,$AC995,TRUE,trigger)</f>
        <v>#NUM!</v>
      </c>
      <c r="AJ995" s="45" t="e">
        <f t="shared" si="25"/>
        <v>#NUM!</v>
      </c>
    </row>
    <row r="996" spans="28:36" x14ac:dyDescent="0.2">
      <c r="AB996" s="122" t="s">
        <v>88</v>
      </c>
      <c r="AC996" s="40">
        <f>_xll.qlInterestRateIndexFixingDate($Y$21,AD996)</f>
        <v>46360</v>
      </c>
      <c r="AD996" s="40">
        <f>_xll.qlCalendarAdvance(calendar,$AD995,AB996,,,trigger)</f>
        <v>46364</v>
      </c>
      <c r="AE996" s="40">
        <f>_xll.qlInterestRateIndexMaturity($Y$21,AD996,)</f>
        <v>46546</v>
      </c>
      <c r="AF996" s="43" t="e">
        <f>_xll.qlTenorBasisValue(TenorBasis6M,AD996,_xll.ohTrigger(trigger,$Y$36))</f>
        <v>#NUM!</v>
      </c>
      <c r="AG996" s="90" t="e">
        <f>_xll.qlTenorBasisForwardRate(TenorBasis6M,AD996,_xll.ohTrigger(trigger,$Y$36))</f>
        <v>#NUM!</v>
      </c>
      <c r="AH996" s="90" t="e">
        <f>_xll.qlIndexFixing(TenorBasisIndex6M,$AC996,TRUE,_xll.ohTrigger(trigger,$Y$36))</f>
        <v>#NUM!</v>
      </c>
      <c r="AI996" s="43" t="e">
        <f>_xll.qlIndexFixing($Y$6,$AC996,TRUE,trigger)</f>
        <v>#NUM!</v>
      </c>
      <c r="AJ996" s="45" t="e">
        <f t="shared" si="25"/>
        <v>#NUM!</v>
      </c>
    </row>
    <row r="997" spans="28:36" x14ac:dyDescent="0.2">
      <c r="AB997" s="122" t="s">
        <v>88</v>
      </c>
      <c r="AC997" s="40">
        <f>_xll.qlInterestRateIndexFixingDate($Y$21,AD997)</f>
        <v>46367</v>
      </c>
      <c r="AD997" s="40">
        <f>_xll.qlCalendarAdvance(calendar,$AD996,AB997,,,trigger)</f>
        <v>46371</v>
      </c>
      <c r="AE997" s="40">
        <f>_xll.qlInterestRateIndexMaturity($Y$21,AD997,)</f>
        <v>46553</v>
      </c>
      <c r="AF997" s="43" t="e">
        <f>_xll.qlTenorBasisValue(TenorBasis6M,AD997,_xll.ohTrigger(trigger,$Y$36))</f>
        <v>#NUM!</v>
      </c>
      <c r="AG997" s="90" t="e">
        <f>_xll.qlTenorBasisForwardRate(TenorBasis6M,AD997,_xll.ohTrigger(trigger,$Y$36))</f>
        <v>#NUM!</v>
      </c>
      <c r="AH997" s="90" t="e">
        <f>_xll.qlIndexFixing(TenorBasisIndex6M,$AC997,TRUE,_xll.ohTrigger(trigger,$Y$36))</f>
        <v>#NUM!</v>
      </c>
      <c r="AI997" s="43" t="e">
        <f>_xll.qlIndexFixing($Y$6,$AC997,TRUE,trigger)</f>
        <v>#NUM!</v>
      </c>
      <c r="AJ997" s="45" t="e">
        <f t="shared" si="25"/>
        <v>#NUM!</v>
      </c>
    </row>
    <row r="998" spans="28:36" x14ac:dyDescent="0.2">
      <c r="AB998" s="122" t="s">
        <v>88</v>
      </c>
      <c r="AC998" s="40">
        <f>_xll.qlInterestRateIndexFixingDate($Y$21,AD998)</f>
        <v>46374</v>
      </c>
      <c r="AD998" s="40">
        <f>_xll.qlCalendarAdvance(calendar,$AD997,AB998,,,trigger)</f>
        <v>46378</v>
      </c>
      <c r="AE998" s="40">
        <f>_xll.qlInterestRateIndexMaturity($Y$21,AD998,)</f>
        <v>46560</v>
      </c>
      <c r="AF998" s="43" t="e">
        <f>_xll.qlTenorBasisValue(TenorBasis6M,AD998,_xll.ohTrigger(trigger,$Y$36))</f>
        <v>#NUM!</v>
      </c>
      <c r="AG998" s="90" t="e">
        <f>_xll.qlTenorBasisForwardRate(TenorBasis6M,AD998,_xll.ohTrigger(trigger,$Y$36))</f>
        <v>#NUM!</v>
      </c>
      <c r="AH998" s="90" t="e">
        <f>_xll.qlIndexFixing(TenorBasisIndex6M,$AC998,TRUE,_xll.ohTrigger(trigger,$Y$36))</f>
        <v>#NUM!</v>
      </c>
      <c r="AI998" s="43" t="e">
        <f>_xll.qlIndexFixing($Y$6,$AC998,TRUE,trigger)</f>
        <v>#NUM!</v>
      </c>
      <c r="AJ998" s="45" t="e">
        <f t="shared" si="25"/>
        <v>#NUM!</v>
      </c>
    </row>
    <row r="999" spans="28:36" x14ac:dyDescent="0.2">
      <c r="AB999" s="122" t="s">
        <v>88</v>
      </c>
      <c r="AC999" s="40">
        <f>_xll.qlInterestRateIndexFixingDate($Y$21,AD999)</f>
        <v>46380</v>
      </c>
      <c r="AD999" s="40">
        <f>_xll.qlCalendarAdvance(calendar,$AD998,AB999,,,trigger)</f>
        <v>46385</v>
      </c>
      <c r="AE999" s="40">
        <f>_xll.qlInterestRateIndexMaturity($Y$21,AD999,)</f>
        <v>46567</v>
      </c>
      <c r="AF999" s="43" t="e">
        <f>_xll.qlTenorBasisValue(TenorBasis6M,AD999,_xll.ohTrigger(trigger,$Y$36))</f>
        <v>#NUM!</v>
      </c>
      <c r="AG999" s="90" t="e">
        <f>_xll.qlTenorBasisForwardRate(TenorBasis6M,AD999,_xll.ohTrigger(trigger,$Y$36))</f>
        <v>#NUM!</v>
      </c>
      <c r="AH999" s="90" t="e">
        <f>_xll.qlIndexFixing(TenorBasisIndex6M,$AC999,TRUE,_xll.ohTrigger(trigger,$Y$36))</f>
        <v>#NUM!</v>
      </c>
      <c r="AI999" s="43" t="e">
        <f>_xll.qlIndexFixing($Y$6,$AC999,TRUE,trigger)</f>
        <v>#NUM!</v>
      </c>
      <c r="AJ999" s="45" t="e">
        <f t="shared" si="25"/>
        <v>#NUM!</v>
      </c>
    </row>
    <row r="1000" spans="28:36" x14ac:dyDescent="0.2">
      <c r="AB1000" s="122" t="s">
        <v>88</v>
      </c>
      <c r="AC1000" s="40">
        <f>_xll.qlInterestRateIndexFixingDate($Y$21,AD1000)</f>
        <v>46387</v>
      </c>
      <c r="AD1000" s="40">
        <f>_xll.qlCalendarAdvance(calendar,$AD999,AB1000,,,trigger)</f>
        <v>46392</v>
      </c>
      <c r="AE1000" s="40">
        <f>_xll.qlInterestRateIndexMaturity($Y$21,AD1000,)</f>
        <v>46573</v>
      </c>
      <c r="AF1000" s="43" t="e">
        <f>_xll.qlTenorBasisValue(TenorBasis6M,AD1000,_xll.ohTrigger(trigger,$Y$36))</f>
        <v>#NUM!</v>
      </c>
      <c r="AG1000" s="90" t="e">
        <f>_xll.qlTenorBasisForwardRate(TenorBasis6M,AD1000,_xll.ohTrigger(trigger,$Y$36))</f>
        <v>#NUM!</v>
      </c>
      <c r="AH1000" s="90" t="e">
        <f>_xll.qlIndexFixing(TenorBasisIndex6M,$AC1000,TRUE,_xll.ohTrigger(trigger,$Y$36))</f>
        <v>#NUM!</v>
      </c>
      <c r="AI1000" s="43" t="e">
        <f>_xll.qlIndexFixing($Y$6,$AC1000,TRUE,trigger)</f>
        <v>#NUM!</v>
      </c>
      <c r="AJ1000" s="45" t="e">
        <f t="shared" si="25"/>
        <v>#NUM!</v>
      </c>
    </row>
    <row r="1001" spans="28:36" x14ac:dyDescent="0.2">
      <c r="AB1001" s="122" t="s">
        <v>88</v>
      </c>
      <c r="AC1001" s="40">
        <f>_xll.qlInterestRateIndexFixingDate($Y$21,AD1001)</f>
        <v>46395</v>
      </c>
      <c r="AD1001" s="40">
        <f>_xll.qlCalendarAdvance(calendar,$AD1000,AB1001,,,trigger)</f>
        <v>46399</v>
      </c>
      <c r="AE1001" s="40">
        <f>_xll.qlInterestRateIndexMaturity($Y$21,AD1001,)</f>
        <v>46580</v>
      </c>
      <c r="AF1001" s="43" t="e">
        <f>_xll.qlTenorBasisValue(TenorBasis6M,AD1001,_xll.ohTrigger(trigger,$Y$36))</f>
        <v>#NUM!</v>
      </c>
      <c r="AG1001" s="90" t="e">
        <f>_xll.qlTenorBasisForwardRate(TenorBasis6M,AD1001,_xll.ohTrigger(trigger,$Y$36))</f>
        <v>#NUM!</v>
      </c>
      <c r="AH1001" s="90" t="e">
        <f>_xll.qlIndexFixing(TenorBasisIndex6M,$AC1001,TRUE,_xll.ohTrigger(trigger,$Y$36))</f>
        <v>#NUM!</v>
      </c>
      <c r="AI1001" s="43" t="e">
        <f>_xll.qlIndexFixing($Y$6,$AC1001,TRUE,trigger)</f>
        <v>#NUM!</v>
      </c>
      <c r="AJ1001" s="45" t="e">
        <f t="shared" si="25"/>
        <v>#NUM!</v>
      </c>
    </row>
    <row r="1002" spans="28:36" x14ac:dyDescent="0.2">
      <c r="AB1002" s="122" t="s">
        <v>88</v>
      </c>
      <c r="AC1002" s="40">
        <f>_xll.qlInterestRateIndexFixingDate($Y$21,AD1002)</f>
        <v>46402</v>
      </c>
      <c r="AD1002" s="40">
        <f>_xll.qlCalendarAdvance(calendar,$AD1001,AB1002,,,trigger)</f>
        <v>46406</v>
      </c>
      <c r="AE1002" s="40">
        <f>_xll.qlInterestRateIndexMaturity($Y$21,AD1002,)</f>
        <v>46587</v>
      </c>
      <c r="AF1002" s="43" t="e">
        <f>_xll.qlTenorBasisValue(TenorBasis6M,AD1002,_xll.ohTrigger(trigger,$Y$36))</f>
        <v>#NUM!</v>
      </c>
      <c r="AG1002" s="90" t="e">
        <f>_xll.qlTenorBasisForwardRate(TenorBasis6M,AD1002,_xll.ohTrigger(trigger,$Y$36))</f>
        <v>#NUM!</v>
      </c>
      <c r="AH1002" s="90" t="e">
        <f>_xll.qlIndexFixing(TenorBasisIndex6M,$AC1002,TRUE,_xll.ohTrigger(trigger,$Y$36))</f>
        <v>#NUM!</v>
      </c>
      <c r="AI1002" s="43" t="e">
        <f>_xll.qlIndexFixing($Y$6,$AC1002,TRUE,trigger)</f>
        <v>#NUM!</v>
      </c>
      <c r="AJ1002" s="45" t="e">
        <f t="shared" ref="AJ1002:AJ1065" si="26">(AH1002-AI1002)*10000</f>
        <v>#NUM!</v>
      </c>
    </row>
    <row r="1003" spans="28:36" x14ac:dyDescent="0.2">
      <c r="AB1003" s="122" t="s">
        <v>88</v>
      </c>
      <c r="AC1003" s="40">
        <f>_xll.qlInterestRateIndexFixingDate($Y$21,AD1003)</f>
        <v>46409</v>
      </c>
      <c r="AD1003" s="40">
        <f>_xll.qlCalendarAdvance(calendar,$AD1002,AB1003,,,trigger)</f>
        <v>46413</v>
      </c>
      <c r="AE1003" s="40">
        <f>_xll.qlInterestRateIndexMaturity($Y$21,AD1003,)</f>
        <v>46594</v>
      </c>
      <c r="AF1003" s="43" t="e">
        <f>_xll.qlTenorBasisValue(TenorBasis6M,AD1003,_xll.ohTrigger(trigger,$Y$36))</f>
        <v>#NUM!</v>
      </c>
      <c r="AG1003" s="90" t="e">
        <f>_xll.qlTenorBasisForwardRate(TenorBasis6M,AD1003,_xll.ohTrigger(trigger,$Y$36))</f>
        <v>#NUM!</v>
      </c>
      <c r="AH1003" s="90" t="e">
        <f>_xll.qlIndexFixing(TenorBasisIndex6M,$AC1003,TRUE,_xll.ohTrigger(trigger,$Y$36))</f>
        <v>#NUM!</v>
      </c>
      <c r="AI1003" s="43" t="e">
        <f>_xll.qlIndexFixing($Y$6,$AC1003,TRUE,trigger)</f>
        <v>#NUM!</v>
      </c>
      <c r="AJ1003" s="45" t="e">
        <f t="shared" si="26"/>
        <v>#NUM!</v>
      </c>
    </row>
    <row r="1004" spans="28:36" x14ac:dyDescent="0.2">
      <c r="AB1004" s="122" t="s">
        <v>88</v>
      </c>
      <c r="AC1004" s="40">
        <f>_xll.qlInterestRateIndexFixingDate($Y$21,AD1004)</f>
        <v>46416</v>
      </c>
      <c r="AD1004" s="40">
        <f>_xll.qlCalendarAdvance(calendar,$AD1003,AB1004,,,trigger)</f>
        <v>46420</v>
      </c>
      <c r="AE1004" s="40">
        <f>_xll.qlInterestRateIndexMaturity($Y$21,AD1004,)</f>
        <v>46601</v>
      </c>
      <c r="AF1004" s="43" t="e">
        <f>_xll.qlTenorBasisValue(TenorBasis6M,AD1004,_xll.ohTrigger(trigger,$Y$36))</f>
        <v>#NUM!</v>
      </c>
      <c r="AG1004" s="90" t="e">
        <f>_xll.qlTenorBasisForwardRate(TenorBasis6M,AD1004,_xll.ohTrigger(trigger,$Y$36))</f>
        <v>#NUM!</v>
      </c>
      <c r="AH1004" s="90" t="e">
        <f>_xll.qlIndexFixing(TenorBasisIndex6M,$AC1004,TRUE,_xll.ohTrigger(trigger,$Y$36))</f>
        <v>#NUM!</v>
      </c>
      <c r="AI1004" s="43" t="e">
        <f>_xll.qlIndexFixing($Y$6,$AC1004,TRUE,trigger)</f>
        <v>#NUM!</v>
      </c>
      <c r="AJ1004" s="45" t="e">
        <f t="shared" si="26"/>
        <v>#NUM!</v>
      </c>
    </row>
    <row r="1005" spans="28:36" x14ac:dyDescent="0.2">
      <c r="AB1005" s="122" t="s">
        <v>88</v>
      </c>
      <c r="AC1005" s="40">
        <f>_xll.qlInterestRateIndexFixingDate($Y$21,AD1005)</f>
        <v>46423</v>
      </c>
      <c r="AD1005" s="40">
        <f>_xll.qlCalendarAdvance(calendar,$AD1004,AB1005,,,trigger)</f>
        <v>46427</v>
      </c>
      <c r="AE1005" s="40">
        <f>_xll.qlInterestRateIndexMaturity($Y$21,AD1005,)</f>
        <v>46608</v>
      </c>
      <c r="AF1005" s="43" t="e">
        <f>_xll.qlTenorBasisValue(TenorBasis6M,AD1005,_xll.ohTrigger(trigger,$Y$36))</f>
        <v>#NUM!</v>
      </c>
      <c r="AG1005" s="90" t="e">
        <f>_xll.qlTenorBasisForwardRate(TenorBasis6M,AD1005,_xll.ohTrigger(trigger,$Y$36))</f>
        <v>#NUM!</v>
      </c>
      <c r="AH1005" s="90" t="e">
        <f>_xll.qlIndexFixing(TenorBasisIndex6M,$AC1005,TRUE,_xll.ohTrigger(trigger,$Y$36))</f>
        <v>#NUM!</v>
      </c>
      <c r="AI1005" s="43" t="e">
        <f>_xll.qlIndexFixing($Y$6,$AC1005,TRUE,trigger)</f>
        <v>#NUM!</v>
      </c>
      <c r="AJ1005" s="45" t="e">
        <f t="shared" si="26"/>
        <v>#NUM!</v>
      </c>
    </row>
    <row r="1006" spans="28:36" x14ac:dyDescent="0.2">
      <c r="AB1006" s="122" t="s">
        <v>88</v>
      </c>
      <c r="AC1006" s="40">
        <f>_xll.qlInterestRateIndexFixingDate($Y$21,AD1006)</f>
        <v>46430</v>
      </c>
      <c r="AD1006" s="40">
        <f>_xll.qlCalendarAdvance(calendar,$AD1005,AB1006,,,trigger)</f>
        <v>46434</v>
      </c>
      <c r="AE1006" s="40">
        <f>_xll.qlInterestRateIndexMaturity($Y$21,AD1006,)</f>
        <v>46615</v>
      </c>
      <c r="AF1006" s="43" t="e">
        <f>_xll.qlTenorBasisValue(TenorBasis6M,AD1006,_xll.ohTrigger(trigger,$Y$36))</f>
        <v>#NUM!</v>
      </c>
      <c r="AG1006" s="90" t="e">
        <f>_xll.qlTenorBasisForwardRate(TenorBasis6M,AD1006,_xll.ohTrigger(trigger,$Y$36))</f>
        <v>#NUM!</v>
      </c>
      <c r="AH1006" s="90" t="e">
        <f>_xll.qlIndexFixing(TenorBasisIndex6M,$AC1006,TRUE,_xll.ohTrigger(trigger,$Y$36))</f>
        <v>#NUM!</v>
      </c>
      <c r="AI1006" s="43" t="e">
        <f>_xll.qlIndexFixing($Y$6,$AC1006,TRUE,trigger)</f>
        <v>#NUM!</v>
      </c>
      <c r="AJ1006" s="45" t="e">
        <f t="shared" si="26"/>
        <v>#NUM!</v>
      </c>
    </row>
    <row r="1007" spans="28:36" x14ac:dyDescent="0.2">
      <c r="AB1007" s="122" t="s">
        <v>88</v>
      </c>
      <c r="AC1007" s="40">
        <f>_xll.qlInterestRateIndexFixingDate($Y$21,AD1007)</f>
        <v>46437</v>
      </c>
      <c r="AD1007" s="40">
        <f>_xll.qlCalendarAdvance(calendar,$AD1006,AB1007,,,trigger)</f>
        <v>46441</v>
      </c>
      <c r="AE1007" s="40">
        <f>_xll.qlInterestRateIndexMaturity($Y$21,AD1007,)</f>
        <v>46622</v>
      </c>
      <c r="AF1007" s="43" t="e">
        <f>_xll.qlTenorBasisValue(TenorBasis6M,AD1007,_xll.ohTrigger(trigger,$Y$36))</f>
        <v>#NUM!</v>
      </c>
      <c r="AG1007" s="90" t="e">
        <f>_xll.qlTenorBasisForwardRate(TenorBasis6M,AD1007,_xll.ohTrigger(trigger,$Y$36))</f>
        <v>#NUM!</v>
      </c>
      <c r="AH1007" s="90" t="e">
        <f>_xll.qlIndexFixing(TenorBasisIndex6M,$AC1007,TRUE,_xll.ohTrigger(trigger,$Y$36))</f>
        <v>#NUM!</v>
      </c>
      <c r="AI1007" s="43" t="e">
        <f>_xll.qlIndexFixing($Y$6,$AC1007,TRUE,trigger)</f>
        <v>#NUM!</v>
      </c>
      <c r="AJ1007" s="45" t="e">
        <f t="shared" si="26"/>
        <v>#NUM!</v>
      </c>
    </row>
    <row r="1008" spans="28:36" x14ac:dyDescent="0.2">
      <c r="AB1008" s="122" t="s">
        <v>88</v>
      </c>
      <c r="AC1008" s="40">
        <f>_xll.qlInterestRateIndexFixingDate($Y$21,AD1008)</f>
        <v>46444</v>
      </c>
      <c r="AD1008" s="40">
        <f>_xll.qlCalendarAdvance(calendar,$AD1007,AB1008,,,trigger)</f>
        <v>46448</v>
      </c>
      <c r="AE1008" s="40">
        <f>_xll.qlInterestRateIndexMaturity($Y$21,AD1008,)</f>
        <v>46632</v>
      </c>
      <c r="AF1008" s="43" t="e">
        <f>_xll.qlTenorBasisValue(TenorBasis6M,AD1008,_xll.ohTrigger(trigger,$Y$36))</f>
        <v>#NUM!</v>
      </c>
      <c r="AG1008" s="90" t="e">
        <f>_xll.qlTenorBasisForwardRate(TenorBasis6M,AD1008,_xll.ohTrigger(trigger,$Y$36))</f>
        <v>#NUM!</v>
      </c>
      <c r="AH1008" s="90" t="e">
        <f>_xll.qlIndexFixing(TenorBasisIndex6M,$AC1008,TRUE,_xll.ohTrigger(trigger,$Y$36))</f>
        <v>#NUM!</v>
      </c>
      <c r="AI1008" s="43" t="e">
        <f>_xll.qlIndexFixing($Y$6,$AC1008,TRUE,trigger)</f>
        <v>#NUM!</v>
      </c>
      <c r="AJ1008" s="45" t="e">
        <f t="shared" si="26"/>
        <v>#NUM!</v>
      </c>
    </row>
    <row r="1009" spans="28:36" x14ac:dyDescent="0.2">
      <c r="AB1009" s="122" t="s">
        <v>88</v>
      </c>
      <c r="AC1009" s="40">
        <f>_xll.qlInterestRateIndexFixingDate($Y$21,AD1009)</f>
        <v>46451</v>
      </c>
      <c r="AD1009" s="40">
        <f>_xll.qlCalendarAdvance(calendar,$AD1008,AB1009,,,trigger)</f>
        <v>46455</v>
      </c>
      <c r="AE1009" s="40">
        <f>_xll.qlInterestRateIndexMaturity($Y$21,AD1009,)</f>
        <v>46639</v>
      </c>
      <c r="AF1009" s="43" t="e">
        <f>_xll.qlTenorBasisValue(TenorBasis6M,AD1009,_xll.ohTrigger(trigger,$Y$36))</f>
        <v>#NUM!</v>
      </c>
      <c r="AG1009" s="90" t="e">
        <f>_xll.qlTenorBasisForwardRate(TenorBasis6M,AD1009,_xll.ohTrigger(trigger,$Y$36))</f>
        <v>#NUM!</v>
      </c>
      <c r="AH1009" s="90" t="e">
        <f>_xll.qlIndexFixing(TenorBasisIndex6M,$AC1009,TRUE,_xll.ohTrigger(trigger,$Y$36))</f>
        <v>#NUM!</v>
      </c>
      <c r="AI1009" s="43" t="e">
        <f>_xll.qlIndexFixing($Y$6,$AC1009,TRUE,trigger)</f>
        <v>#NUM!</v>
      </c>
      <c r="AJ1009" s="45" t="e">
        <f t="shared" si="26"/>
        <v>#NUM!</v>
      </c>
    </row>
    <row r="1010" spans="28:36" x14ac:dyDescent="0.2">
      <c r="AB1010" s="122" t="s">
        <v>88</v>
      </c>
      <c r="AC1010" s="40">
        <f>_xll.qlInterestRateIndexFixingDate($Y$21,AD1010)</f>
        <v>46458</v>
      </c>
      <c r="AD1010" s="40">
        <f>_xll.qlCalendarAdvance(calendar,$AD1009,AB1010,,,trigger)</f>
        <v>46462</v>
      </c>
      <c r="AE1010" s="40">
        <f>_xll.qlInterestRateIndexMaturity($Y$21,AD1010,)</f>
        <v>46646</v>
      </c>
      <c r="AF1010" s="43" t="e">
        <f>_xll.qlTenorBasisValue(TenorBasis6M,AD1010,_xll.ohTrigger(trigger,$Y$36))</f>
        <v>#NUM!</v>
      </c>
      <c r="AG1010" s="90" t="e">
        <f>_xll.qlTenorBasisForwardRate(TenorBasis6M,AD1010,_xll.ohTrigger(trigger,$Y$36))</f>
        <v>#NUM!</v>
      </c>
      <c r="AH1010" s="90" t="e">
        <f>_xll.qlIndexFixing(TenorBasisIndex6M,$AC1010,TRUE,_xll.ohTrigger(trigger,$Y$36))</f>
        <v>#NUM!</v>
      </c>
      <c r="AI1010" s="43" t="e">
        <f>_xll.qlIndexFixing($Y$6,$AC1010,TRUE,trigger)</f>
        <v>#NUM!</v>
      </c>
      <c r="AJ1010" s="45" t="e">
        <f t="shared" si="26"/>
        <v>#NUM!</v>
      </c>
    </row>
    <row r="1011" spans="28:36" x14ac:dyDescent="0.2">
      <c r="AB1011" s="122" t="s">
        <v>88</v>
      </c>
      <c r="AC1011" s="40">
        <f>_xll.qlInterestRateIndexFixingDate($Y$21,AD1011)</f>
        <v>46465</v>
      </c>
      <c r="AD1011" s="40">
        <f>_xll.qlCalendarAdvance(calendar,$AD1010,AB1011,,,trigger)</f>
        <v>46469</v>
      </c>
      <c r="AE1011" s="40">
        <f>_xll.qlInterestRateIndexMaturity($Y$21,AD1011,)</f>
        <v>46653</v>
      </c>
      <c r="AF1011" s="43" t="e">
        <f>_xll.qlTenorBasisValue(TenorBasis6M,AD1011,_xll.ohTrigger(trigger,$Y$36))</f>
        <v>#NUM!</v>
      </c>
      <c r="AG1011" s="90" t="e">
        <f>_xll.qlTenorBasisForwardRate(TenorBasis6M,AD1011,_xll.ohTrigger(trigger,$Y$36))</f>
        <v>#NUM!</v>
      </c>
      <c r="AH1011" s="90" t="e">
        <f>_xll.qlIndexFixing(TenorBasisIndex6M,$AC1011,TRUE,_xll.ohTrigger(trigger,$Y$36))</f>
        <v>#NUM!</v>
      </c>
      <c r="AI1011" s="43" t="e">
        <f>_xll.qlIndexFixing($Y$6,$AC1011,TRUE,trigger)</f>
        <v>#NUM!</v>
      </c>
      <c r="AJ1011" s="45" t="e">
        <f t="shared" si="26"/>
        <v>#NUM!</v>
      </c>
    </row>
    <row r="1012" spans="28:36" x14ac:dyDescent="0.2">
      <c r="AB1012" s="122" t="s">
        <v>88</v>
      </c>
      <c r="AC1012" s="40">
        <f>_xll.qlInterestRateIndexFixingDate($Y$21,AD1012)</f>
        <v>46470</v>
      </c>
      <c r="AD1012" s="40">
        <f>_xll.qlCalendarAdvance(calendar,$AD1011,AB1012,,,trigger)</f>
        <v>46476</v>
      </c>
      <c r="AE1012" s="40">
        <f>_xll.qlInterestRateIndexMaturity($Y$21,AD1012,)</f>
        <v>46660</v>
      </c>
      <c r="AF1012" s="43" t="e">
        <f>_xll.qlTenorBasisValue(TenorBasis6M,AD1012,_xll.ohTrigger(trigger,$Y$36))</f>
        <v>#NUM!</v>
      </c>
      <c r="AG1012" s="90" t="e">
        <f>_xll.qlTenorBasisForwardRate(TenorBasis6M,AD1012,_xll.ohTrigger(trigger,$Y$36))</f>
        <v>#NUM!</v>
      </c>
      <c r="AH1012" s="90" t="e">
        <f>_xll.qlIndexFixing(TenorBasisIndex6M,$AC1012,TRUE,_xll.ohTrigger(trigger,$Y$36))</f>
        <v>#NUM!</v>
      </c>
      <c r="AI1012" s="43" t="e">
        <f>_xll.qlIndexFixing($Y$6,$AC1012,TRUE,trigger)</f>
        <v>#NUM!</v>
      </c>
      <c r="AJ1012" s="45" t="e">
        <f t="shared" si="26"/>
        <v>#NUM!</v>
      </c>
    </row>
    <row r="1013" spans="28:36" x14ac:dyDescent="0.2">
      <c r="AB1013" s="122" t="s">
        <v>88</v>
      </c>
      <c r="AC1013" s="40">
        <f>_xll.qlInterestRateIndexFixingDate($Y$21,AD1013)</f>
        <v>46479</v>
      </c>
      <c r="AD1013" s="40">
        <f>_xll.qlCalendarAdvance(calendar,$AD1012,AB1013,,,trigger)</f>
        <v>46483</v>
      </c>
      <c r="AE1013" s="40">
        <f>_xll.qlInterestRateIndexMaturity($Y$21,AD1013,)</f>
        <v>46666</v>
      </c>
      <c r="AF1013" s="43" t="e">
        <f>_xll.qlTenorBasisValue(TenorBasis6M,AD1013,_xll.ohTrigger(trigger,$Y$36))</f>
        <v>#NUM!</v>
      </c>
      <c r="AG1013" s="90" t="e">
        <f>_xll.qlTenorBasisForwardRate(TenorBasis6M,AD1013,_xll.ohTrigger(trigger,$Y$36))</f>
        <v>#NUM!</v>
      </c>
      <c r="AH1013" s="90" t="e">
        <f>_xll.qlIndexFixing(TenorBasisIndex6M,$AC1013,TRUE,_xll.ohTrigger(trigger,$Y$36))</f>
        <v>#NUM!</v>
      </c>
      <c r="AI1013" s="43" t="e">
        <f>_xll.qlIndexFixing($Y$6,$AC1013,TRUE,trigger)</f>
        <v>#NUM!</v>
      </c>
      <c r="AJ1013" s="45" t="e">
        <f t="shared" si="26"/>
        <v>#NUM!</v>
      </c>
    </row>
    <row r="1014" spans="28:36" x14ac:dyDescent="0.2">
      <c r="AB1014" s="122" t="s">
        <v>88</v>
      </c>
      <c r="AC1014" s="40">
        <f>_xll.qlInterestRateIndexFixingDate($Y$21,AD1014)</f>
        <v>46486</v>
      </c>
      <c r="AD1014" s="40">
        <f>_xll.qlCalendarAdvance(calendar,$AD1013,AB1014,,,trigger)</f>
        <v>46490</v>
      </c>
      <c r="AE1014" s="40">
        <f>_xll.qlInterestRateIndexMaturity($Y$21,AD1014,)</f>
        <v>46673</v>
      </c>
      <c r="AF1014" s="43" t="e">
        <f>_xll.qlTenorBasisValue(TenorBasis6M,AD1014,_xll.ohTrigger(trigger,$Y$36))</f>
        <v>#NUM!</v>
      </c>
      <c r="AG1014" s="90" t="e">
        <f>_xll.qlTenorBasisForwardRate(TenorBasis6M,AD1014,_xll.ohTrigger(trigger,$Y$36))</f>
        <v>#NUM!</v>
      </c>
      <c r="AH1014" s="90" t="e">
        <f>_xll.qlIndexFixing(TenorBasisIndex6M,$AC1014,TRUE,_xll.ohTrigger(trigger,$Y$36))</f>
        <v>#NUM!</v>
      </c>
      <c r="AI1014" s="43" t="e">
        <f>_xll.qlIndexFixing($Y$6,$AC1014,TRUE,trigger)</f>
        <v>#NUM!</v>
      </c>
      <c r="AJ1014" s="45" t="e">
        <f t="shared" si="26"/>
        <v>#NUM!</v>
      </c>
    </row>
    <row r="1015" spans="28:36" x14ac:dyDescent="0.2">
      <c r="AB1015" s="122" t="s">
        <v>88</v>
      </c>
      <c r="AC1015" s="40">
        <f>_xll.qlInterestRateIndexFixingDate($Y$21,AD1015)</f>
        <v>46493</v>
      </c>
      <c r="AD1015" s="40">
        <f>_xll.qlCalendarAdvance(calendar,$AD1014,AB1015,,,trigger)</f>
        <v>46497</v>
      </c>
      <c r="AE1015" s="40">
        <f>_xll.qlInterestRateIndexMaturity($Y$21,AD1015,)</f>
        <v>46680</v>
      </c>
      <c r="AF1015" s="43" t="e">
        <f>_xll.qlTenorBasisValue(TenorBasis6M,AD1015,_xll.ohTrigger(trigger,$Y$36))</f>
        <v>#NUM!</v>
      </c>
      <c r="AG1015" s="90" t="e">
        <f>_xll.qlTenorBasisForwardRate(TenorBasis6M,AD1015,_xll.ohTrigger(trigger,$Y$36))</f>
        <v>#NUM!</v>
      </c>
      <c r="AH1015" s="90" t="e">
        <f>_xll.qlIndexFixing(TenorBasisIndex6M,$AC1015,TRUE,_xll.ohTrigger(trigger,$Y$36))</f>
        <v>#NUM!</v>
      </c>
      <c r="AI1015" s="43" t="e">
        <f>_xll.qlIndexFixing($Y$6,$AC1015,TRUE,trigger)</f>
        <v>#NUM!</v>
      </c>
      <c r="AJ1015" s="45" t="e">
        <f t="shared" si="26"/>
        <v>#NUM!</v>
      </c>
    </row>
    <row r="1016" spans="28:36" x14ac:dyDescent="0.2">
      <c r="AB1016" s="122" t="s">
        <v>88</v>
      </c>
      <c r="AC1016" s="40">
        <f>_xll.qlInterestRateIndexFixingDate($Y$21,AD1016)</f>
        <v>46500</v>
      </c>
      <c r="AD1016" s="40">
        <f>_xll.qlCalendarAdvance(calendar,$AD1015,AB1016,,,trigger)</f>
        <v>46504</v>
      </c>
      <c r="AE1016" s="40">
        <f>_xll.qlInterestRateIndexMaturity($Y$21,AD1016,)</f>
        <v>46687</v>
      </c>
      <c r="AF1016" s="43" t="e">
        <f>_xll.qlTenorBasisValue(TenorBasis6M,AD1016,_xll.ohTrigger(trigger,$Y$36))</f>
        <v>#NUM!</v>
      </c>
      <c r="AG1016" s="90" t="e">
        <f>_xll.qlTenorBasisForwardRate(TenorBasis6M,AD1016,_xll.ohTrigger(trigger,$Y$36))</f>
        <v>#NUM!</v>
      </c>
      <c r="AH1016" s="90" t="e">
        <f>_xll.qlIndexFixing(TenorBasisIndex6M,$AC1016,TRUE,_xll.ohTrigger(trigger,$Y$36))</f>
        <v>#NUM!</v>
      </c>
      <c r="AI1016" s="43" t="e">
        <f>_xll.qlIndexFixing($Y$6,$AC1016,TRUE,trigger)</f>
        <v>#NUM!</v>
      </c>
      <c r="AJ1016" s="45" t="e">
        <f t="shared" si="26"/>
        <v>#NUM!</v>
      </c>
    </row>
    <row r="1017" spans="28:36" x14ac:dyDescent="0.2">
      <c r="AB1017" s="122" t="s">
        <v>88</v>
      </c>
      <c r="AC1017" s="40">
        <f>_xll.qlInterestRateIndexFixingDate($Y$21,AD1017)</f>
        <v>46507</v>
      </c>
      <c r="AD1017" s="40">
        <f>_xll.qlCalendarAdvance(calendar,$AD1016,AB1017,,,trigger)</f>
        <v>46511</v>
      </c>
      <c r="AE1017" s="40">
        <f>_xll.qlInterestRateIndexMaturity($Y$21,AD1017,)</f>
        <v>46695</v>
      </c>
      <c r="AF1017" s="43" t="e">
        <f>_xll.qlTenorBasisValue(TenorBasis6M,AD1017,_xll.ohTrigger(trigger,$Y$36))</f>
        <v>#NUM!</v>
      </c>
      <c r="AG1017" s="90" t="e">
        <f>_xll.qlTenorBasisForwardRate(TenorBasis6M,AD1017,_xll.ohTrigger(trigger,$Y$36))</f>
        <v>#NUM!</v>
      </c>
      <c r="AH1017" s="90" t="e">
        <f>_xll.qlIndexFixing(TenorBasisIndex6M,$AC1017,TRUE,_xll.ohTrigger(trigger,$Y$36))</f>
        <v>#NUM!</v>
      </c>
      <c r="AI1017" s="43" t="e">
        <f>_xll.qlIndexFixing($Y$6,$AC1017,TRUE,trigger)</f>
        <v>#NUM!</v>
      </c>
      <c r="AJ1017" s="45" t="e">
        <f t="shared" si="26"/>
        <v>#NUM!</v>
      </c>
    </row>
    <row r="1018" spans="28:36" x14ac:dyDescent="0.2">
      <c r="AB1018" s="122" t="s">
        <v>88</v>
      </c>
      <c r="AC1018" s="40">
        <f>_xll.qlInterestRateIndexFixingDate($Y$21,AD1018)</f>
        <v>46514</v>
      </c>
      <c r="AD1018" s="40">
        <f>_xll.qlCalendarAdvance(calendar,$AD1017,AB1018,,,trigger)</f>
        <v>46518</v>
      </c>
      <c r="AE1018" s="40">
        <f>_xll.qlInterestRateIndexMaturity($Y$21,AD1018,)</f>
        <v>46702</v>
      </c>
      <c r="AF1018" s="43" t="e">
        <f>_xll.qlTenorBasisValue(TenorBasis6M,AD1018,_xll.ohTrigger(trigger,$Y$36))</f>
        <v>#NUM!</v>
      </c>
      <c r="AG1018" s="90" t="e">
        <f>_xll.qlTenorBasisForwardRate(TenorBasis6M,AD1018,_xll.ohTrigger(trigger,$Y$36))</f>
        <v>#NUM!</v>
      </c>
      <c r="AH1018" s="90" t="e">
        <f>_xll.qlIndexFixing(TenorBasisIndex6M,$AC1018,TRUE,_xll.ohTrigger(trigger,$Y$36))</f>
        <v>#NUM!</v>
      </c>
      <c r="AI1018" s="43" t="e">
        <f>_xll.qlIndexFixing($Y$6,$AC1018,TRUE,trigger)</f>
        <v>#NUM!</v>
      </c>
      <c r="AJ1018" s="45" t="e">
        <f t="shared" si="26"/>
        <v>#NUM!</v>
      </c>
    </row>
    <row r="1019" spans="28:36" x14ac:dyDescent="0.2">
      <c r="AB1019" s="122" t="s">
        <v>88</v>
      </c>
      <c r="AC1019" s="40">
        <f>_xll.qlInterestRateIndexFixingDate($Y$21,AD1019)</f>
        <v>46521</v>
      </c>
      <c r="AD1019" s="40">
        <f>_xll.qlCalendarAdvance(calendar,$AD1018,AB1019,,,trigger)</f>
        <v>46525</v>
      </c>
      <c r="AE1019" s="40">
        <f>_xll.qlInterestRateIndexMaturity($Y$21,AD1019,)</f>
        <v>46709</v>
      </c>
      <c r="AF1019" s="43" t="e">
        <f>_xll.qlTenorBasisValue(TenorBasis6M,AD1019,_xll.ohTrigger(trigger,$Y$36))</f>
        <v>#NUM!</v>
      </c>
      <c r="AG1019" s="90" t="e">
        <f>_xll.qlTenorBasisForwardRate(TenorBasis6M,AD1019,_xll.ohTrigger(trigger,$Y$36))</f>
        <v>#NUM!</v>
      </c>
      <c r="AH1019" s="90" t="e">
        <f>_xll.qlIndexFixing(TenorBasisIndex6M,$AC1019,TRUE,_xll.ohTrigger(trigger,$Y$36))</f>
        <v>#NUM!</v>
      </c>
      <c r="AI1019" s="43" t="e">
        <f>_xll.qlIndexFixing($Y$6,$AC1019,TRUE,trigger)</f>
        <v>#NUM!</v>
      </c>
      <c r="AJ1019" s="45" t="e">
        <f t="shared" si="26"/>
        <v>#NUM!</v>
      </c>
    </row>
    <row r="1020" spans="28:36" x14ac:dyDescent="0.2">
      <c r="AB1020" s="122" t="s">
        <v>88</v>
      </c>
      <c r="AC1020" s="40">
        <f>_xll.qlInterestRateIndexFixingDate($Y$21,AD1020)</f>
        <v>46528</v>
      </c>
      <c r="AD1020" s="40">
        <f>_xll.qlCalendarAdvance(calendar,$AD1019,AB1020,,,trigger)</f>
        <v>46532</v>
      </c>
      <c r="AE1020" s="40">
        <f>_xll.qlInterestRateIndexMaturity($Y$21,AD1020,)</f>
        <v>46716</v>
      </c>
      <c r="AF1020" s="43" t="e">
        <f>_xll.qlTenorBasisValue(TenorBasis6M,AD1020,_xll.ohTrigger(trigger,$Y$36))</f>
        <v>#NUM!</v>
      </c>
      <c r="AG1020" s="90" t="e">
        <f>_xll.qlTenorBasisForwardRate(TenorBasis6M,AD1020,_xll.ohTrigger(trigger,$Y$36))</f>
        <v>#NUM!</v>
      </c>
      <c r="AH1020" s="90" t="e">
        <f>_xll.qlIndexFixing(TenorBasisIndex6M,$AC1020,TRUE,_xll.ohTrigger(trigger,$Y$36))</f>
        <v>#NUM!</v>
      </c>
      <c r="AI1020" s="43" t="e">
        <f>_xll.qlIndexFixing($Y$6,$AC1020,TRUE,trigger)</f>
        <v>#NUM!</v>
      </c>
      <c r="AJ1020" s="45" t="e">
        <f t="shared" si="26"/>
        <v>#NUM!</v>
      </c>
    </row>
    <row r="1021" spans="28:36" x14ac:dyDescent="0.2">
      <c r="AB1021" s="122" t="s">
        <v>88</v>
      </c>
      <c r="AC1021" s="40">
        <f>_xll.qlInterestRateIndexFixingDate($Y$21,AD1021)</f>
        <v>46535</v>
      </c>
      <c r="AD1021" s="40">
        <f>_xll.qlCalendarAdvance(calendar,$AD1020,AB1021,,,trigger)</f>
        <v>46539</v>
      </c>
      <c r="AE1021" s="40">
        <f>_xll.qlInterestRateIndexMaturity($Y$21,AD1021,)</f>
        <v>46722</v>
      </c>
      <c r="AF1021" s="43" t="e">
        <f>_xll.qlTenorBasisValue(TenorBasis6M,AD1021,_xll.ohTrigger(trigger,$Y$36))</f>
        <v>#NUM!</v>
      </c>
      <c r="AG1021" s="90" t="e">
        <f>_xll.qlTenorBasisForwardRate(TenorBasis6M,AD1021,_xll.ohTrigger(trigger,$Y$36))</f>
        <v>#NUM!</v>
      </c>
      <c r="AH1021" s="90" t="e">
        <f>_xll.qlIndexFixing(TenorBasisIndex6M,$AC1021,TRUE,_xll.ohTrigger(trigger,$Y$36))</f>
        <v>#NUM!</v>
      </c>
      <c r="AI1021" s="43" t="e">
        <f>_xll.qlIndexFixing($Y$6,$AC1021,TRUE,trigger)</f>
        <v>#NUM!</v>
      </c>
      <c r="AJ1021" s="45" t="e">
        <f t="shared" si="26"/>
        <v>#NUM!</v>
      </c>
    </row>
    <row r="1022" spans="28:36" x14ac:dyDescent="0.2">
      <c r="AB1022" s="122" t="s">
        <v>88</v>
      </c>
      <c r="AC1022" s="40">
        <f>_xll.qlInterestRateIndexFixingDate($Y$21,AD1022)</f>
        <v>46542</v>
      </c>
      <c r="AD1022" s="40">
        <f>_xll.qlCalendarAdvance(calendar,$AD1021,AB1022,,,trigger)</f>
        <v>46546</v>
      </c>
      <c r="AE1022" s="40">
        <f>_xll.qlInterestRateIndexMaturity($Y$21,AD1022,)</f>
        <v>46729</v>
      </c>
      <c r="AF1022" s="43" t="e">
        <f>_xll.qlTenorBasisValue(TenorBasis6M,AD1022,_xll.ohTrigger(trigger,$Y$36))</f>
        <v>#NUM!</v>
      </c>
      <c r="AG1022" s="90" t="e">
        <f>_xll.qlTenorBasisForwardRate(TenorBasis6M,AD1022,_xll.ohTrigger(trigger,$Y$36))</f>
        <v>#NUM!</v>
      </c>
      <c r="AH1022" s="90" t="e">
        <f>_xll.qlIndexFixing(TenorBasisIndex6M,$AC1022,TRUE,_xll.ohTrigger(trigger,$Y$36))</f>
        <v>#NUM!</v>
      </c>
      <c r="AI1022" s="43" t="e">
        <f>_xll.qlIndexFixing($Y$6,$AC1022,TRUE,trigger)</f>
        <v>#NUM!</v>
      </c>
      <c r="AJ1022" s="45" t="e">
        <f t="shared" si="26"/>
        <v>#NUM!</v>
      </c>
    </row>
    <row r="1023" spans="28:36" x14ac:dyDescent="0.2">
      <c r="AB1023" s="122" t="s">
        <v>88</v>
      </c>
      <c r="AC1023" s="40">
        <f>_xll.qlInterestRateIndexFixingDate($Y$21,AD1023)</f>
        <v>46549</v>
      </c>
      <c r="AD1023" s="40">
        <f>_xll.qlCalendarAdvance(calendar,$AD1022,AB1023,,,trigger)</f>
        <v>46553</v>
      </c>
      <c r="AE1023" s="40">
        <f>_xll.qlInterestRateIndexMaturity($Y$21,AD1023,)</f>
        <v>46736</v>
      </c>
      <c r="AF1023" s="43" t="e">
        <f>_xll.qlTenorBasisValue(TenorBasis6M,AD1023,_xll.ohTrigger(trigger,$Y$36))</f>
        <v>#NUM!</v>
      </c>
      <c r="AG1023" s="90" t="e">
        <f>_xll.qlTenorBasisForwardRate(TenorBasis6M,AD1023,_xll.ohTrigger(trigger,$Y$36))</f>
        <v>#NUM!</v>
      </c>
      <c r="AH1023" s="90" t="e">
        <f>_xll.qlIndexFixing(TenorBasisIndex6M,$AC1023,TRUE,_xll.ohTrigger(trigger,$Y$36))</f>
        <v>#NUM!</v>
      </c>
      <c r="AI1023" s="43" t="e">
        <f>_xll.qlIndexFixing($Y$6,$AC1023,TRUE,trigger)</f>
        <v>#NUM!</v>
      </c>
      <c r="AJ1023" s="45" t="e">
        <f t="shared" si="26"/>
        <v>#NUM!</v>
      </c>
    </row>
    <row r="1024" spans="28:36" x14ac:dyDescent="0.2">
      <c r="AB1024" s="122" t="s">
        <v>88</v>
      </c>
      <c r="AC1024" s="40">
        <f>_xll.qlInterestRateIndexFixingDate($Y$21,AD1024)</f>
        <v>46556</v>
      </c>
      <c r="AD1024" s="40">
        <f>_xll.qlCalendarAdvance(calendar,$AD1023,AB1024,,,trigger)</f>
        <v>46560</v>
      </c>
      <c r="AE1024" s="40">
        <f>_xll.qlInterestRateIndexMaturity($Y$21,AD1024,)</f>
        <v>46743</v>
      </c>
      <c r="AF1024" s="43" t="e">
        <f>_xll.qlTenorBasisValue(TenorBasis6M,AD1024,_xll.ohTrigger(trigger,$Y$36))</f>
        <v>#NUM!</v>
      </c>
      <c r="AG1024" s="90" t="e">
        <f>_xll.qlTenorBasisForwardRate(TenorBasis6M,AD1024,_xll.ohTrigger(trigger,$Y$36))</f>
        <v>#NUM!</v>
      </c>
      <c r="AH1024" s="90" t="e">
        <f>_xll.qlIndexFixing(TenorBasisIndex6M,$AC1024,TRUE,_xll.ohTrigger(trigger,$Y$36))</f>
        <v>#NUM!</v>
      </c>
      <c r="AI1024" s="43" t="e">
        <f>_xll.qlIndexFixing($Y$6,$AC1024,TRUE,trigger)</f>
        <v>#NUM!</v>
      </c>
      <c r="AJ1024" s="45" t="e">
        <f t="shared" si="26"/>
        <v>#NUM!</v>
      </c>
    </row>
    <row r="1025" spans="28:36" x14ac:dyDescent="0.2">
      <c r="AB1025" s="122" t="s">
        <v>88</v>
      </c>
      <c r="AC1025" s="40">
        <f>_xll.qlInterestRateIndexFixingDate($Y$21,AD1025)</f>
        <v>46563</v>
      </c>
      <c r="AD1025" s="40">
        <f>_xll.qlCalendarAdvance(calendar,$AD1024,AB1025,,,trigger)</f>
        <v>46567</v>
      </c>
      <c r="AE1025" s="40">
        <f>_xll.qlInterestRateIndexMaturity($Y$21,AD1025,)</f>
        <v>46750</v>
      </c>
      <c r="AF1025" s="43" t="e">
        <f>_xll.qlTenorBasisValue(TenorBasis6M,AD1025,_xll.ohTrigger(trigger,$Y$36))</f>
        <v>#NUM!</v>
      </c>
      <c r="AG1025" s="90" t="e">
        <f>_xll.qlTenorBasisForwardRate(TenorBasis6M,AD1025,_xll.ohTrigger(trigger,$Y$36))</f>
        <v>#NUM!</v>
      </c>
      <c r="AH1025" s="90" t="e">
        <f>_xll.qlIndexFixing(TenorBasisIndex6M,$AC1025,TRUE,_xll.ohTrigger(trigger,$Y$36))</f>
        <v>#NUM!</v>
      </c>
      <c r="AI1025" s="43" t="e">
        <f>_xll.qlIndexFixing($Y$6,$AC1025,TRUE,trigger)</f>
        <v>#NUM!</v>
      </c>
      <c r="AJ1025" s="45" t="e">
        <f t="shared" si="26"/>
        <v>#NUM!</v>
      </c>
    </row>
    <row r="1026" spans="28:36" x14ac:dyDescent="0.2">
      <c r="AB1026" s="122" t="s">
        <v>88</v>
      </c>
      <c r="AC1026" s="40">
        <f>_xll.qlInterestRateIndexFixingDate($Y$21,AD1026)</f>
        <v>46570</v>
      </c>
      <c r="AD1026" s="40">
        <f>_xll.qlCalendarAdvance(calendar,$AD1025,AB1026,,,trigger)</f>
        <v>46574</v>
      </c>
      <c r="AE1026" s="40">
        <f>_xll.qlInterestRateIndexMaturity($Y$21,AD1026,)</f>
        <v>46758</v>
      </c>
      <c r="AF1026" s="43" t="e">
        <f>_xll.qlTenorBasisValue(TenorBasis6M,AD1026,_xll.ohTrigger(trigger,$Y$36))</f>
        <v>#NUM!</v>
      </c>
      <c r="AG1026" s="90" t="e">
        <f>_xll.qlTenorBasisForwardRate(TenorBasis6M,AD1026,_xll.ohTrigger(trigger,$Y$36))</f>
        <v>#NUM!</v>
      </c>
      <c r="AH1026" s="90" t="e">
        <f>_xll.qlIndexFixing(TenorBasisIndex6M,$AC1026,TRUE,_xll.ohTrigger(trigger,$Y$36))</f>
        <v>#NUM!</v>
      </c>
      <c r="AI1026" s="43" t="e">
        <f>_xll.qlIndexFixing($Y$6,$AC1026,TRUE,trigger)</f>
        <v>#NUM!</v>
      </c>
      <c r="AJ1026" s="45" t="e">
        <f t="shared" si="26"/>
        <v>#NUM!</v>
      </c>
    </row>
    <row r="1027" spans="28:36" x14ac:dyDescent="0.2">
      <c r="AB1027" s="122" t="s">
        <v>88</v>
      </c>
      <c r="AC1027" s="40">
        <f>_xll.qlInterestRateIndexFixingDate($Y$21,AD1027)</f>
        <v>46577</v>
      </c>
      <c r="AD1027" s="40">
        <f>_xll.qlCalendarAdvance(calendar,$AD1026,AB1027,,,trigger)</f>
        <v>46581</v>
      </c>
      <c r="AE1027" s="40">
        <f>_xll.qlInterestRateIndexMaturity($Y$21,AD1027,)</f>
        <v>46765</v>
      </c>
      <c r="AF1027" s="43" t="e">
        <f>_xll.qlTenorBasisValue(TenorBasis6M,AD1027,_xll.ohTrigger(trigger,$Y$36))</f>
        <v>#NUM!</v>
      </c>
      <c r="AG1027" s="90" t="e">
        <f>_xll.qlTenorBasisForwardRate(TenorBasis6M,AD1027,_xll.ohTrigger(trigger,$Y$36))</f>
        <v>#NUM!</v>
      </c>
      <c r="AH1027" s="90" t="e">
        <f>_xll.qlIndexFixing(TenorBasisIndex6M,$AC1027,TRUE,_xll.ohTrigger(trigger,$Y$36))</f>
        <v>#NUM!</v>
      </c>
      <c r="AI1027" s="43" t="e">
        <f>_xll.qlIndexFixing($Y$6,$AC1027,TRUE,trigger)</f>
        <v>#NUM!</v>
      </c>
      <c r="AJ1027" s="45" t="e">
        <f t="shared" si="26"/>
        <v>#NUM!</v>
      </c>
    </row>
    <row r="1028" spans="28:36" x14ac:dyDescent="0.2">
      <c r="AB1028" s="122" t="s">
        <v>88</v>
      </c>
      <c r="AC1028" s="40">
        <f>_xll.qlInterestRateIndexFixingDate($Y$21,AD1028)</f>
        <v>46584</v>
      </c>
      <c r="AD1028" s="40">
        <f>_xll.qlCalendarAdvance(calendar,$AD1027,AB1028,,,trigger)</f>
        <v>46588</v>
      </c>
      <c r="AE1028" s="40">
        <f>_xll.qlInterestRateIndexMaturity($Y$21,AD1028,)</f>
        <v>46772</v>
      </c>
      <c r="AF1028" s="43" t="e">
        <f>_xll.qlTenorBasisValue(TenorBasis6M,AD1028,_xll.ohTrigger(trigger,$Y$36))</f>
        <v>#NUM!</v>
      </c>
      <c r="AG1028" s="90" t="e">
        <f>_xll.qlTenorBasisForwardRate(TenorBasis6M,AD1028,_xll.ohTrigger(trigger,$Y$36))</f>
        <v>#NUM!</v>
      </c>
      <c r="AH1028" s="90" t="e">
        <f>_xll.qlIndexFixing(TenorBasisIndex6M,$AC1028,TRUE,_xll.ohTrigger(trigger,$Y$36))</f>
        <v>#NUM!</v>
      </c>
      <c r="AI1028" s="43" t="e">
        <f>_xll.qlIndexFixing($Y$6,$AC1028,TRUE,trigger)</f>
        <v>#NUM!</v>
      </c>
      <c r="AJ1028" s="45" t="e">
        <f t="shared" si="26"/>
        <v>#NUM!</v>
      </c>
    </row>
    <row r="1029" spans="28:36" x14ac:dyDescent="0.2">
      <c r="AB1029" s="122" t="s">
        <v>88</v>
      </c>
      <c r="AC1029" s="40">
        <f>_xll.qlInterestRateIndexFixingDate($Y$21,AD1029)</f>
        <v>46591</v>
      </c>
      <c r="AD1029" s="40">
        <f>_xll.qlCalendarAdvance(calendar,$AD1028,AB1029,,,trigger)</f>
        <v>46595</v>
      </c>
      <c r="AE1029" s="40">
        <f>_xll.qlInterestRateIndexMaturity($Y$21,AD1029,)</f>
        <v>46779</v>
      </c>
      <c r="AF1029" s="43" t="e">
        <f>_xll.qlTenorBasisValue(TenorBasis6M,AD1029,_xll.ohTrigger(trigger,$Y$36))</f>
        <v>#NUM!</v>
      </c>
      <c r="AG1029" s="90" t="e">
        <f>_xll.qlTenorBasisForwardRate(TenorBasis6M,AD1029,_xll.ohTrigger(trigger,$Y$36))</f>
        <v>#NUM!</v>
      </c>
      <c r="AH1029" s="90" t="e">
        <f>_xll.qlIndexFixing(TenorBasisIndex6M,$AC1029,TRUE,_xll.ohTrigger(trigger,$Y$36))</f>
        <v>#NUM!</v>
      </c>
      <c r="AI1029" s="43" t="e">
        <f>_xll.qlIndexFixing($Y$6,$AC1029,TRUE,trigger)</f>
        <v>#NUM!</v>
      </c>
      <c r="AJ1029" s="45" t="e">
        <f t="shared" si="26"/>
        <v>#NUM!</v>
      </c>
    </row>
    <row r="1030" spans="28:36" x14ac:dyDescent="0.2">
      <c r="AB1030" s="122" t="s">
        <v>88</v>
      </c>
      <c r="AC1030" s="40">
        <f>_xll.qlInterestRateIndexFixingDate($Y$21,AD1030)</f>
        <v>46598</v>
      </c>
      <c r="AD1030" s="40">
        <f>_xll.qlCalendarAdvance(calendar,$AD1029,AB1030,,,trigger)</f>
        <v>46602</v>
      </c>
      <c r="AE1030" s="40">
        <f>_xll.qlInterestRateIndexMaturity($Y$21,AD1030,)</f>
        <v>46786</v>
      </c>
      <c r="AF1030" s="43" t="e">
        <f>_xll.qlTenorBasisValue(TenorBasis6M,AD1030,_xll.ohTrigger(trigger,$Y$36))</f>
        <v>#NUM!</v>
      </c>
      <c r="AG1030" s="90" t="e">
        <f>_xll.qlTenorBasisForwardRate(TenorBasis6M,AD1030,_xll.ohTrigger(trigger,$Y$36))</f>
        <v>#NUM!</v>
      </c>
      <c r="AH1030" s="90" t="e">
        <f>_xll.qlIndexFixing(TenorBasisIndex6M,$AC1030,TRUE,_xll.ohTrigger(trigger,$Y$36))</f>
        <v>#NUM!</v>
      </c>
      <c r="AI1030" s="43" t="e">
        <f>_xll.qlIndexFixing($Y$6,$AC1030,TRUE,trigger)</f>
        <v>#NUM!</v>
      </c>
      <c r="AJ1030" s="45" t="e">
        <f t="shared" si="26"/>
        <v>#NUM!</v>
      </c>
    </row>
    <row r="1031" spans="28:36" x14ac:dyDescent="0.2">
      <c r="AB1031" s="122" t="s">
        <v>88</v>
      </c>
      <c r="AC1031" s="40">
        <f>_xll.qlInterestRateIndexFixingDate($Y$21,AD1031)</f>
        <v>46605</v>
      </c>
      <c r="AD1031" s="40">
        <f>_xll.qlCalendarAdvance(calendar,$AD1030,AB1031,,,trigger)</f>
        <v>46609</v>
      </c>
      <c r="AE1031" s="40">
        <f>_xll.qlInterestRateIndexMaturity($Y$21,AD1031,)</f>
        <v>46793</v>
      </c>
      <c r="AF1031" s="43" t="e">
        <f>_xll.qlTenorBasisValue(TenorBasis6M,AD1031,_xll.ohTrigger(trigger,$Y$36))</f>
        <v>#NUM!</v>
      </c>
      <c r="AG1031" s="90" t="e">
        <f>_xll.qlTenorBasisForwardRate(TenorBasis6M,AD1031,_xll.ohTrigger(trigger,$Y$36))</f>
        <v>#NUM!</v>
      </c>
      <c r="AH1031" s="90" t="e">
        <f>_xll.qlIndexFixing(TenorBasisIndex6M,$AC1031,TRUE,_xll.ohTrigger(trigger,$Y$36))</f>
        <v>#NUM!</v>
      </c>
      <c r="AI1031" s="43" t="e">
        <f>_xll.qlIndexFixing($Y$6,$AC1031,TRUE,trigger)</f>
        <v>#NUM!</v>
      </c>
      <c r="AJ1031" s="45" t="e">
        <f t="shared" si="26"/>
        <v>#NUM!</v>
      </c>
    </row>
    <row r="1032" spans="28:36" x14ac:dyDescent="0.2">
      <c r="AB1032" s="122" t="s">
        <v>88</v>
      </c>
      <c r="AC1032" s="40">
        <f>_xll.qlInterestRateIndexFixingDate($Y$21,AD1032)</f>
        <v>46612</v>
      </c>
      <c r="AD1032" s="40">
        <f>_xll.qlCalendarAdvance(calendar,$AD1031,AB1032,,,trigger)</f>
        <v>46616</v>
      </c>
      <c r="AE1032" s="40">
        <f>_xll.qlInterestRateIndexMaturity($Y$21,AD1032,)</f>
        <v>46800</v>
      </c>
      <c r="AF1032" s="43" t="e">
        <f>_xll.qlTenorBasisValue(TenorBasis6M,AD1032,_xll.ohTrigger(trigger,$Y$36))</f>
        <v>#NUM!</v>
      </c>
      <c r="AG1032" s="90" t="e">
        <f>_xll.qlTenorBasisForwardRate(TenorBasis6M,AD1032,_xll.ohTrigger(trigger,$Y$36))</f>
        <v>#NUM!</v>
      </c>
      <c r="AH1032" s="90" t="e">
        <f>_xll.qlIndexFixing(TenorBasisIndex6M,$AC1032,TRUE,_xll.ohTrigger(trigger,$Y$36))</f>
        <v>#NUM!</v>
      </c>
      <c r="AI1032" s="43" t="e">
        <f>_xll.qlIndexFixing($Y$6,$AC1032,TRUE,trigger)</f>
        <v>#NUM!</v>
      </c>
      <c r="AJ1032" s="45" t="e">
        <f t="shared" si="26"/>
        <v>#NUM!</v>
      </c>
    </row>
    <row r="1033" spans="28:36" x14ac:dyDescent="0.2">
      <c r="AB1033" s="122" t="s">
        <v>88</v>
      </c>
      <c r="AC1033" s="40">
        <f>_xll.qlInterestRateIndexFixingDate($Y$21,AD1033)</f>
        <v>46619</v>
      </c>
      <c r="AD1033" s="40">
        <f>_xll.qlCalendarAdvance(calendar,$AD1032,AB1033,,,trigger)</f>
        <v>46623</v>
      </c>
      <c r="AE1033" s="40">
        <f>_xll.qlInterestRateIndexMaturity($Y$21,AD1033,)</f>
        <v>46807</v>
      </c>
      <c r="AF1033" s="43" t="e">
        <f>_xll.qlTenorBasisValue(TenorBasis6M,AD1033,_xll.ohTrigger(trigger,$Y$36))</f>
        <v>#NUM!</v>
      </c>
      <c r="AG1033" s="90" t="e">
        <f>_xll.qlTenorBasisForwardRate(TenorBasis6M,AD1033,_xll.ohTrigger(trigger,$Y$36))</f>
        <v>#NUM!</v>
      </c>
      <c r="AH1033" s="90" t="e">
        <f>_xll.qlIndexFixing(TenorBasisIndex6M,$AC1033,TRUE,_xll.ohTrigger(trigger,$Y$36))</f>
        <v>#NUM!</v>
      </c>
      <c r="AI1033" s="43" t="e">
        <f>_xll.qlIndexFixing($Y$6,$AC1033,TRUE,trigger)</f>
        <v>#NUM!</v>
      </c>
      <c r="AJ1033" s="45" t="e">
        <f t="shared" si="26"/>
        <v>#NUM!</v>
      </c>
    </row>
    <row r="1034" spans="28:36" x14ac:dyDescent="0.2">
      <c r="AB1034" s="122" t="s">
        <v>88</v>
      </c>
      <c r="AC1034" s="40">
        <f>_xll.qlInterestRateIndexFixingDate($Y$21,AD1034)</f>
        <v>46626</v>
      </c>
      <c r="AD1034" s="40">
        <f>_xll.qlCalendarAdvance(calendar,$AD1033,AB1034,,,trigger)</f>
        <v>46630</v>
      </c>
      <c r="AE1034" s="40">
        <f>_xll.qlInterestRateIndexMaturity($Y$21,AD1034,)</f>
        <v>46812</v>
      </c>
      <c r="AF1034" s="43" t="e">
        <f>_xll.qlTenorBasisValue(TenorBasis6M,AD1034,_xll.ohTrigger(trigger,$Y$36))</f>
        <v>#NUM!</v>
      </c>
      <c r="AG1034" s="90" t="e">
        <f>_xll.qlTenorBasisForwardRate(TenorBasis6M,AD1034,_xll.ohTrigger(trigger,$Y$36))</f>
        <v>#NUM!</v>
      </c>
      <c r="AH1034" s="90" t="e">
        <f>_xll.qlIndexFixing(TenorBasisIndex6M,$AC1034,TRUE,_xll.ohTrigger(trigger,$Y$36))</f>
        <v>#NUM!</v>
      </c>
      <c r="AI1034" s="43" t="e">
        <f>_xll.qlIndexFixing($Y$6,$AC1034,TRUE,trigger)</f>
        <v>#NUM!</v>
      </c>
      <c r="AJ1034" s="45" t="e">
        <f t="shared" si="26"/>
        <v>#NUM!</v>
      </c>
    </row>
    <row r="1035" spans="28:36" x14ac:dyDescent="0.2">
      <c r="AB1035" s="122" t="s">
        <v>88</v>
      </c>
      <c r="AC1035" s="40">
        <f>_xll.qlInterestRateIndexFixingDate($Y$21,AD1035)</f>
        <v>46633</v>
      </c>
      <c r="AD1035" s="40">
        <f>_xll.qlCalendarAdvance(calendar,$AD1034,AB1035,,,trigger)</f>
        <v>46637</v>
      </c>
      <c r="AE1035" s="40">
        <f>_xll.qlInterestRateIndexMaturity($Y$21,AD1035,)</f>
        <v>46819</v>
      </c>
      <c r="AF1035" s="43" t="e">
        <f>_xll.qlTenorBasisValue(TenorBasis6M,AD1035,_xll.ohTrigger(trigger,$Y$36))</f>
        <v>#NUM!</v>
      </c>
      <c r="AG1035" s="90" t="e">
        <f>_xll.qlTenorBasisForwardRate(TenorBasis6M,AD1035,_xll.ohTrigger(trigger,$Y$36))</f>
        <v>#NUM!</v>
      </c>
      <c r="AH1035" s="90" t="e">
        <f>_xll.qlIndexFixing(TenorBasisIndex6M,$AC1035,TRUE,_xll.ohTrigger(trigger,$Y$36))</f>
        <v>#NUM!</v>
      </c>
      <c r="AI1035" s="43" t="e">
        <f>_xll.qlIndexFixing($Y$6,$AC1035,TRUE,trigger)</f>
        <v>#NUM!</v>
      </c>
      <c r="AJ1035" s="45" t="e">
        <f t="shared" si="26"/>
        <v>#NUM!</v>
      </c>
    </row>
    <row r="1036" spans="28:36" x14ac:dyDescent="0.2">
      <c r="AB1036" s="122" t="s">
        <v>88</v>
      </c>
      <c r="AC1036" s="40">
        <f>_xll.qlInterestRateIndexFixingDate($Y$21,AD1036)</f>
        <v>46640</v>
      </c>
      <c r="AD1036" s="40">
        <f>_xll.qlCalendarAdvance(calendar,$AD1035,AB1036,,,trigger)</f>
        <v>46644</v>
      </c>
      <c r="AE1036" s="40">
        <f>_xll.qlInterestRateIndexMaturity($Y$21,AD1036,)</f>
        <v>46826</v>
      </c>
      <c r="AF1036" s="43" t="e">
        <f>_xll.qlTenorBasisValue(TenorBasis6M,AD1036,_xll.ohTrigger(trigger,$Y$36))</f>
        <v>#NUM!</v>
      </c>
      <c r="AG1036" s="90" t="e">
        <f>_xll.qlTenorBasisForwardRate(TenorBasis6M,AD1036,_xll.ohTrigger(trigger,$Y$36))</f>
        <v>#NUM!</v>
      </c>
      <c r="AH1036" s="90" t="e">
        <f>_xll.qlIndexFixing(TenorBasisIndex6M,$AC1036,TRUE,_xll.ohTrigger(trigger,$Y$36))</f>
        <v>#NUM!</v>
      </c>
      <c r="AI1036" s="43" t="e">
        <f>_xll.qlIndexFixing($Y$6,$AC1036,TRUE,trigger)</f>
        <v>#NUM!</v>
      </c>
      <c r="AJ1036" s="45" t="e">
        <f t="shared" si="26"/>
        <v>#NUM!</v>
      </c>
    </row>
    <row r="1037" spans="28:36" x14ac:dyDescent="0.2">
      <c r="AB1037" s="122" t="s">
        <v>88</v>
      </c>
      <c r="AC1037" s="40">
        <f>_xll.qlInterestRateIndexFixingDate($Y$21,AD1037)</f>
        <v>46647</v>
      </c>
      <c r="AD1037" s="40">
        <f>_xll.qlCalendarAdvance(calendar,$AD1036,AB1037,,,trigger)</f>
        <v>46651</v>
      </c>
      <c r="AE1037" s="40">
        <f>_xll.qlInterestRateIndexMaturity($Y$21,AD1037,)</f>
        <v>46833</v>
      </c>
      <c r="AF1037" s="43" t="e">
        <f>_xll.qlTenorBasisValue(TenorBasis6M,AD1037,_xll.ohTrigger(trigger,$Y$36))</f>
        <v>#NUM!</v>
      </c>
      <c r="AG1037" s="90" t="e">
        <f>_xll.qlTenorBasisForwardRate(TenorBasis6M,AD1037,_xll.ohTrigger(trigger,$Y$36))</f>
        <v>#NUM!</v>
      </c>
      <c r="AH1037" s="90" t="e">
        <f>_xll.qlIndexFixing(TenorBasisIndex6M,$AC1037,TRUE,_xll.ohTrigger(trigger,$Y$36))</f>
        <v>#NUM!</v>
      </c>
      <c r="AI1037" s="43" t="e">
        <f>_xll.qlIndexFixing($Y$6,$AC1037,TRUE,trigger)</f>
        <v>#NUM!</v>
      </c>
      <c r="AJ1037" s="45" t="e">
        <f t="shared" si="26"/>
        <v>#NUM!</v>
      </c>
    </row>
    <row r="1038" spans="28:36" x14ac:dyDescent="0.2">
      <c r="AB1038" s="122" t="s">
        <v>88</v>
      </c>
      <c r="AC1038" s="40">
        <f>_xll.qlInterestRateIndexFixingDate($Y$21,AD1038)</f>
        <v>46654</v>
      </c>
      <c r="AD1038" s="40">
        <f>_xll.qlCalendarAdvance(calendar,$AD1037,AB1038,,,trigger)</f>
        <v>46658</v>
      </c>
      <c r="AE1038" s="40">
        <f>_xll.qlInterestRateIndexMaturity($Y$21,AD1038,)</f>
        <v>46840</v>
      </c>
      <c r="AF1038" s="43" t="e">
        <f>_xll.qlTenorBasisValue(TenorBasis6M,AD1038,_xll.ohTrigger(trigger,$Y$36))</f>
        <v>#NUM!</v>
      </c>
      <c r="AG1038" s="90" t="e">
        <f>_xll.qlTenorBasisForwardRate(TenorBasis6M,AD1038,_xll.ohTrigger(trigger,$Y$36))</f>
        <v>#NUM!</v>
      </c>
      <c r="AH1038" s="90" t="e">
        <f>_xll.qlIndexFixing(TenorBasisIndex6M,$AC1038,TRUE,_xll.ohTrigger(trigger,$Y$36))</f>
        <v>#NUM!</v>
      </c>
      <c r="AI1038" s="43" t="e">
        <f>_xll.qlIndexFixing($Y$6,$AC1038,TRUE,trigger)</f>
        <v>#NUM!</v>
      </c>
      <c r="AJ1038" s="45" t="e">
        <f t="shared" si="26"/>
        <v>#NUM!</v>
      </c>
    </row>
    <row r="1039" spans="28:36" x14ac:dyDescent="0.2">
      <c r="AB1039" s="122" t="s">
        <v>88</v>
      </c>
      <c r="AC1039" s="40">
        <f>_xll.qlInterestRateIndexFixingDate($Y$21,AD1039)</f>
        <v>46661</v>
      </c>
      <c r="AD1039" s="40">
        <f>_xll.qlCalendarAdvance(calendar,$AD1038,AB1039,,,trigger)</f>
        <v>46665</v>
      </c>
      <c r="AE1039" s="40">
        <f>_xll.qlInterestRateIndexMaturity($Y$21,AD1039,)</f>
        <v>46848</v>
      </c>
      <c r="AF1039" s="43" t="e">
        <f>_xll.qlTenorBasisValue(TenorBasis6M,AD1039,_xll.ohTrigger(trigger,$Y$36))</f>
        <v>#NUM!</v>
      </c>
      <c r="AG1039" s="90" t="e">
        <f>_xll.qlTenorBasisForwardRate(TenorBasis6M,AD1039,_xll.ohTrigger(trigger,$Y$36))</f>
        <v>#NUM!</v>
      </c>
      <c r="AH1039" s="90" t="e">
        <f>_xll.qlIndexFixing(TenorBasisIndex6M,$AC1039,TRUE,_xll.ohTrigger(trigger,$Y$36))</f>
        <v>#NUM!</v>
      </c>
      <c r="AI1039" s="43" t="e">
        <f>_xll.qlIndexFixing($Y$6,$AC1039,TRUE,trigger)</f>
        <v>#NUM!</v>
      </c>
      <c r="AJ1039" s="45" t="e">
        <f t="shared" si="26"/>
        <v>#NUM!</v>
      </c>
    </row>
    <row r="1040" spans="28:36" x14ac:dyDescent="0.2">
      <c r="AB1040" s="122" t="s">
        <v>88</v>
      </c>
      <c r="AC1040" s="40">
        <f>_xll.qlInterestRateIndexFixingDate($Y$21,AD1040)</f>
        <v>46668</v>
      </c>
      <c r="AD1040" s="40">
        <f>_xll.qlCalendarAdvance(calendar,$AD1039,AB1040,,,trigger)</f>
        <v>46672</v>
      </c>
      <c r="AE1040" s="40">
        <f>_xll.qlInterestRateIndexMaturity($Y$21,AD1040,)</f>
        <v>46855</v>
      </c>
      <c r="AF1040" s="43" t="e">
        <f>_xll.qlTenorBasisValue(TenorBasis6M,AD1040,_xll.ohTrigger(trigger,$Y$36))</f>
        <v>#NUM!</v>
      </c>
      <c r="AG1040" s="90" t="e">
        <f>_xll.qlTenorBasisForwardRate(TenorBasis6M,AD1040,_xll.ohTrigger(trigger,$Y$36))</f>
        <v>#NUM!</v>
      </c>
      <c r="AH1040" s="90" t="e">
        <f>_xll.qlIndexFixing(TenorBasisIndex6M,$AC1040,TRUE,_xll.ohTrigger(trigger,$Y$36))</f>
        <v>#NUM!</v>
      </c>
      <c r="AI1040" s="43" t="e">
        <f>_xll.qlIndexFixing($Y$6,$AC1040,TRUE,trigger)</f>
        <v>#NUM!</v>
      </c>
      <c r="AJ1040" s="45" t="e">
        <f t="shared" si="26"/>
        <v>#NUM!</v>
      </c>
    </row>
    <row r="1041" spans="28:36" x14ac:dyDescent="0.2">
      <c r="AB1041" s="122" t="s">
        <v>88</v>
      </c>
      <c r="AC1041" s="40">
        <f>_xll.qlInterestRateIndexFixingDate($Y$21,AD1041)</f>
        <v>46675</v>
      </c>
      <c r="AD1041" s="40">
        <f>_xll.qlCalendarAdvance(calendar,$AD1040,AB1041,,,trigger)</f>
        <v>46679</v>
      </c>
      <c r="AE1041" s="40">
        <f>_xll.qlInterestRateIndexMaturity($Y$21,AD1041,)</f>
        <v>46862</v>
      </c>
      <c r="AF1041" s="43" t="e">
        <f>_xll.qlTenorBasisValue(TenorBasis6M,AD1041,_xll.ohTrigger(trigger,$Y$36))</f>
        <v>#NUM!</v>
      </c>
      <c r="AG1041" s="90" t="e">
        <f>_xll.qlTenorBasisForwardRate(TenorBasis6M,AD1041,_xll.ohTrigger(trigger,$Y$36))</f>
        <v>#NUM!</v>
      </c>
      <c r="AH1041" s="90" t="e">
        <f>_xll.qlIndexFixing(TenorBasisIndex6M,$AC1041,TRUE,_xll.ohTrigger(trigger,$Y$36))</f>
        <v>#NUM!</v>
      </c>
      <c r="AI1041" s="43" t="e">
        <f>_xll.qlIndexFixing($Y$6,$AC1041,TRUE,trigger)</f>
        <v>#NUM!</v>
      </c>
      <c r="AJ1041" s="45" t="e">
        <f t="shared" si="26"/>
        <v>#NUM!</v>
      </c>
    </row>
    <row r="1042" spans="28:36" x14ac:dyDescent="0.2">
      <c r="AB1042" s="122" t="s">
        <v>88</v>
      </c>
      <c r="AC1042" s="40">
        <f>_xll.qlInterestRateIndexFixingDate($Y$21,AD1042)</f>
        <v>46682</v>
      </c>
      <c r="AD1042" s="40">
        <f>_xll.qlCalendarAdvance(calendar,$AD1041,AB1042,,,trigger)</f>
        <v>46686</v>
      </c>
      <c r="AE1042" s="40">
        <f>_xll.qlInterestRateIndexMaturity($Y$21,AD1042,)</f>
        <v>46869</v>
      </c>
      <c r="AF1042" s="43" t="e">
        <f>_xll.qlTenorBasisValue(TenorBasis6M,AD1042,_xll.ohTrigger(trigger,$Y$36))</f>
        <v>#NUM!</v>
      </c>
      <c r="AG1042" s="90" t="e">
        <f>_xll.qlTenorBasisForwardRate(TenorBasis6M,AD1042,_xll.ohTrigger(trigger,$Y$36))</f>
        <v>#NUM!</v>
      </c>
      <c r="AH1042" s="90" t="e">
        <f>_xll.qlIndexFixing(TenorBasisIndex6M,$AC1042,TRUE,_xll.ohTrigger(trigger,$Y$36))</f>
        <v>#NUM!</v>
      </c>
      <c r="AI1042" s="43" t="e">
        <f>_xll.qlIndexFixing($Y$6,$AC1042,TRUE,trigger)</f>
        <v>#NUM!</v>
      </c>
      <c r="AJ1042" s="45" t="e">
        <f t="shared" si="26"/>
        <v>#NUM!</v>
      </c>
    </row>
    <row r="1043" spans="28:36" x14ac:dyDescent="0.2">
      <c r="AB1043" s="122" t="s">
        <v>88</v>
      </c>
      <c r="AC1043" s="40">
        <f>_xll.qlInterestRateIndexFixingDate($Y$21,AD1043)</f>
        <v>46689</v>
      </c>
      <c r="AD1043" s="40">
        <f>_xll.qlCalendarAdvance(calendar,$AD1042,AB1043,,,trigger)</f>
        <v>46693</v>
      </c>
      <c r="AE1043" s="40">
        <f>_xll.qlInterestRateIndexMaturity($Y$21,AD1043,)</f>
        <v>46875</v>
      </c>
      <c r="AF1043" s="43" t="e">
        <f>_xll.qlTenorBasisValue(TenorBasis6M,AD1043,_xll.ohTrigger(trigger,$Y$36))</f>
        <v>#NUM!</v>
      </c>
      <c r="AG1043" s="90" t="e">
        <f>_xll.qlTenorBasisForwardRate(TenorBasis6M,AD1043,_xll.ohTrigger(trigger,$Y$36))</f>
        <v>#NUM!</v>
      </c>
      <c r="AH1043" s="90" t="e">
        <f>_xll.qlIndexFixing(TenorBasisIndex6M,$AC1043,TRUE,_xll.ohTrigger(trigger,$Y$36))</f>
        <v>#NUM!</v>
      </c>
      <c r="AI1043" s="43" t="e">
        <f>_xll.qlIndexFixing($Y$6,$AC1043,TRUE,trigger)</f>
        <v>#NUM!</v>
      </c>
      <c r="AJ1043" s="45" t="e">
        <f t="shared" si="26"/>
        <v>#NUM!</v>
      </c>
    </row>
    <row r="1044" spans="28:36" x14ac:dyDescent="0.2">
      <c r="AB1044" s="122" t="s">
        <v>88</v>
      </c>
      <c r="AC1044" s="40">
        <f>_xll.qlInterestRateIndexFixingDate($Y$21,AD1044)</f>
        <v>46696</v>
      </c>
      <c r="AD1044" s="40">
        <f>_xll.qlCalendarAdvance(calendar,$AD1043,AB1044,,,trigger)</f>
        <v>46700</v>
      </c>
      <c r="AE1044" s="40">
        <f>_xll.qlInterestRateIndexMaturity($Y$21,AD1044,)</f>
        <v>46882</v>
      </c>
      <c r="AF1044" s="43" t="e">
        <f>_xll.qlTenorBasisValue(TenorBasis6M,AD1044,_xll.ohTrigger(trigger,$Y$36))</f>
        <v>#NUM!</v>
      </c>
      <c r="AG1044" s="90" t="e">
        <f>_xll.qlTenorBasisForwardRate(TenorBasis6M,AD1044,_xll.ohTrigger(trigger,$Y$36))</f>
        <v>#NUM!</v>
      </c>
      <c r="AH1044" s="90" t="e">
        <f>_xll.qlIndexFixing(TenorBasisIndex6M,$AC1044,TRUE,_xll.ohTrigger(trigger,$Y$36))</f>
        <v>#NUM!</v>
      </c>
      <c r="AI1044" s="43" t="e">
        <f>_xll.qlIndexFixing($Y$6,$AC1044,TRUE,trigger)</f>
        <v>#NUM!</v>
      </c>
      <c r="AJ1044" s="45" t="e">
        <f t="shared" si="26"/>
        <v>#NUM!</v>
      </c>
    </row>
    <row r="1045" spans="28:36" x14ac:dyDescent="0.2">
      <c r="AB1045" s="122" t="s">
        <v>88</v>
      </c>
      <c r="AC1045" s="40">
        <f>_xll.qlInterestRateIndexFixingDate($Y$21,AD1045)</f>
        <v>46703</v>
      </c>
      <c r="AD1045" s="40">
        <f>_xll.qlCalendarAdvance(calendar,$AD1044,AB1045,,,trigger)</f>
        <v>46707</v>
      </c>
      <c r="AE1045" s="40">
        <f>_xll.qlInterestRateIndexMaturity($Y$21,AD1045,)</f>
        <v>46889</v>
      </c>
      <c r="AF1045" s="43" t="e">
        <f>_xll.qlTenorBasisValue(TenorBasis6M,AD1045,_xll.ohTrigger(trigger,$Y$36))</f>
        <v>#NUM!</v>
      </c>
      <c r="AG1045" s="90" t="e">
        <f>_xll.qlTenorBasisForwardRate(TenorBasis6M,AD1045,_xll.ohTrigger(trigger,$Y$36))</f>
        <v>#NUM!</v>
      </c>
      <c r="AH1045" s="90" t="e">
        <f>_xll.qlIndexFixing(TenorBasisIndex6M,$AC1045,TRUE,_xll.ohTrigger(trigger,$Y$36))</f>
        <v>#NUM!</v>
      </c>
      <c r="AI1045" s="43" t="e">
        <f>_xll.qlIndexFixing($Y$6,$AC1045,TRUE,trigger)</f>
        <v>#NUM!</v>
      </c>
      <c r="AJ1045" s="45" t="e">
        <f t="shared" si="26"/>
        <v>#NUM!</v>
      </c>
    </row>
    <row r="1046" spans="28:36" x14ac:dyDescent="0.2">
      <c r="AB1046" s="122" t="s">
        <v>88</v>
      </c>
      <c r="AC1046" s="40">
        <f>_xll.qlInterestRateIndexFixingDate($Y$21,AD1046)</f>
        <v>46710</v>
      </c>
      <c r="AD1046" s="40">
        <f>_xll.qlCalendarAdvance(calendar,$AD1045,AB1046,,,trigger)</f>
        <v>46714</v>
      </c>
      <c r="AE1046" s="40">
        <f>_xll.qlInterestRateIndexMaturity($Y$21,AD1046,)</f>
        <v>46896</v>
      </c>
      <c r="AF1046" s="43" t="e">
        <f>_xll.qlTenorBasisValue(TenorBasis6M,AD1046,_xll.ohTrigger(trigger,$Y$36))</f>
        <v>#NUM!</v>
      </c>
      <c r="AG1046" s="90" t="e">
        <f>_xll.qlTenorBasisForwardRate(TenorBasis6M,AD1046,_xll.ohTrigger(trigger,$Y$36))</f>
        <v>#NUM!</v>
      </c>
      <c r="AH1046" s="90" t="e">
        <f>_xll.qlIndexFixing(TenorBasisIndex6M,$AC1046,TRUE,_xll.ohTrigger(trigger,$Y$36))</f>
        <v>#NUM!</v>
      </c>
      <c r="AI1046" s="43" t="e">
        <f>_xll.qlIndexFixing($Y$6,$AC1046,TRUE,trigger)</f>
        <v>#NUM!</v>
      </c>
      <c r="AJ1046" s="45" t="e">
        <f t="shared" si="26"/>
        <v>#NUM!</v>
      </c>
    </row>
    <row r="1047" spans="28:36" x14ac:dyDescent="0.2">
      <c r="AB1047" s="122" t="s">
        <v>88</v>
      </c>
      <c r="AC1047" s="40">
        <f>_xll.qlInterestRateIndexFixingDate($Y$21,AD1047)</f>
        <v>46717</v>
      </c>
      <c r="AD1047" s="40">
        <f>_xll.qlCalendarAdvance(calendar,$AD1046,AB1047,,,trigger)</f>
        <v>46721</v>
      </c>
      <c r="AE1047" s="40">
        <f>_xll.qlInterestRateIndexMaturity($Y$21,AD1047,)</f>
        <v>46904</v>
      </c>
      <c r="AF1047" s="43" t="e">
        <f>_xll.qlTenorBasisValue(TenorBasis6M,AD1047,_xll.ohTrigger(trigger,$Y$36))</f>
        <v>#NUM!</v>
      </c>
      <c r="AG1047" s="90" t="e">
        <f>_xll.qlTenorBasisForwardRate(TenorBasis6M,AD1047,_xll.ohTrigger(trigger,$Y$36))</f>
        <v>#NUM!</v>
      </c>
      <c r="AH1047" s="90" t="e">
        <f>_xll.qlIndexFixing(TenorBasisIndex6M,$AC1047,TRUE,_xll.ohTrigger(trigger,$Y$36))</f>
        <v>#NUM!</v>
      </c>
      <c r="AI1047" s="43" t="e">
        <f>_xll.qlIndexFixing($Y$6,$AC1047,TRUE,trigger)</f>
        <v>#NUM!</v>
      </c>
      <c r="AJ1047" s="45" t="e">
        <f t="shared" si="26"/>
        <v>#NUM!</v>
      </c>
    </row>
    <row r="1048" spans="28:36" x14ac:dyDescent="0.2">
      <c r="AB1048" s="122" t="s">
        <v>88</v>
      </c>
      <c r="AC1048" s="40">
        <f>_xll.qlInterestRateIndexFixingDate($Y$21,AD1048)</f>
        <v>46724</v>
      </c>
      <c r="AD1048" s="40">
        <f>_xll.qlCalendarAdvance(calendar,$AD1047,AB1048,,,trigger)</f>
        <v>46728</v>
      </c>
      <c r="AE1048" s="40">
        <f>_xll.qlInterestRateIndexMaturity($Y$21,AD1048,)</f>
        <v>46911</v>
      </c>
      <c r="AF1048" s="43" t="e">
        <f>_xll.qlTenorBasisValue(TenorBasis6M,AD1048,_xll.ohTrigger(trigger,$Y$36))</f>
        <v>#NUM!</v>
      </c>
      <c r="AG1048" s="90" t="e">
        <f>_xll.qlTenorBasisForwardRate(TenorBasis6M,AD1048,_xll.ohTrigger(trigger,$Y$36))</f>
        <v>#NUM!</v>
      </c>
      <c r="AH1048" s="90" t="e">
        <f>_xll.qlIndexFixing(TenorBasisIndex6M,$AC1048,TRUE,_xll.ohTrigger(trigger,$Y$36))</f>
        <v>#NUM!</v>
      </c>
      <c r="AI1048" s="43" t="e">
        <f>_xll.qlIndexFixing($Y$6,$AC1048,TRUE,trigger)</f>
        <v>#NUM!</v>
      </c>
      <c r="AJ1048" s="45" t="e">
        <f t="shared" si="26"/>
        <v>#NUM!</v>
      </c>
    </row>
    <row r="1049" spans="28:36" x14ac:dyDescent="0.2">
      <c r="AB1049" s="122" t="s">
        <v>88</v>
      </c>
      <c r="AC1049" s="40">
        <f>_xll.qlInterestRateIndexFixingDate($Y$21,AD1049)</f>
        <v>46731</v>
      </c>
      <c r="AD1049" s="40">
        <f>_xll.qlCalendarAdvance(calendar,$AD1048,AB1049,,,trigger)</f>
        <v>46735</v>
      </c>
      <c r="AE1049" s="40">
        <f>_xll.qlInterestRateIndexMaturity($Y$21,AD1049,)</f>
        <v>46918</v>
      </c>
      <c r="AF1049" s="43" t="e">
        <f>_xll.qlTenorBasisValue(TenorBasis6M,AD1049,_xll.ohTrigger(trigger,$Y$36))</f>
        <v>#NUM!</v>
      </c>
      <c r="AG1049" s="90" t="e">
        <f>_xll.qlTenorBasisForwardRate(TenorBasis6M,AD1049,_xll.ohTrigger(trigger,$Y$36))</f>
        <v>#NUM!</v>
      </c>
      <c r="AH1049" s="90" t="e">
        <f>_xll.qlIndexFixing(TenorBasisIndex6M,$AC1049,TRUE,_xll.ohTrigger(trigger,$Y$36))</f>
        <v>#NUM!</v>
      </c>
      <c r="AI1049" s="43" t="e">
        <f>_xll.qlIndexFixing($Y$6,$AC1049,TRUE,trigger)</f>
        <v>#NUM!</v>
      </c>
      <c r="AJ1049" s="45" t="e">
        <f t="shared" si="26"/>
        <v>#NUM!</v>
      </c>
    </row>
    <row r="1050" spans="28:36" x14ac:dyDescent="0.2">
      <c r="AB1050" s="122" t="s">
        <v>88</v>
      </c>
      <c r="AC1050" s="40">
        <f>_xll.qlInterestRateIndexFixingDate($Y$21,AD1050)</f>
        <v>46738</v>
      </c>
      <c r="AD1050" s="40">
        <f>_xll.qlCalendarAdvance(calendar,$AD1049,AB1050,,,trigger)</f>
        <v>46742</v>
      </c>
      <c r="AE1050" s="40">
        <f>_xll.qlInterestRateIndexMaturity($Y$21,AD1050,)</f>
        <v>46925</v>
      </c>
      <c r="AF1050" s="43" t="e">
        <f>_xll.qlTenorBasisValue(TenorBasis6M,AD1050,_xll.ohTrigger(trigger,$Y$36))</f>
        <v>#NUM!</v>
      </c>
      <c r="AG1050" s="90" t="e">
        <f>_xll.qlTenorBasisForwardRate(TenorBasis6M,AD1050,_xll.ohTrigger(trigger,$Y$36))</f>
        <v>#NUM!</v>
      </c>
      <c r="AH1050" s="90" t="e">
        <f>_xll.qlIndexFixing(TenorBasisIndex6M,$AC1050,TRUE,_xll.ohTrigger(trigger,$Y$36))</f>
        <v>#NUM!</v>
      </c>
      <c r="AI1050" s="43" t="e">
        <f>_xll.qlIndexFixing($Y$6,$AC1050,TRUE,trigger)</f>
        <v>#NUM!</v>
      </c>
      <c r="AJ1050" s="45" t="e">
        <f t="shared" si="26"/>
        <v>#NUM!</v>
      </c>
    </row>
    <row r="1051" spans="28:36" x14ac:dyDescent="0.2">
      <c r="AB1051" s="122" t="s">
        <v>88</v>
      </c>
      <c r="AC1051" s="40">
        <f>_xll.qlInterestRateIndexFixingDate($Y$21,AD1051)</f>
        <v>46745</v>
      </c>
      <c r="AD1051" s="40">
        <f>_xll.qlCalendarAdvance(calendar,$AD1050,AB1051,,,trigger)</f>
        <v>46749</v>
      </c>
      <c r="AE1051" s="40">
        <f>_xll.qlInterestRateIndexMaturity($Y$21,AD1051,)</f>
        <v>46932</v>
      </c>
      <c r="AF1051" s="43" t="e">
        <f>_xll.qlTenorBasisValue(TenorBasis6M,AD1051,_xll.ohTrigger(trigger,$Y$36))</f>
        <v>#NUM!</v>
      </c>
      <c r="AG1051" s="90" t="e">
        <f>_xll.qlTenorBasisForwardRate(TenorBasis6M,AD1051,_xll.ohTrigger(trigger,$Y$36))</f>
        <v>#NUM!</v>
      </c>
      <c r="AH1051" s="90" t="e">
        <f>_xll.qlIndexFixing(TenorBasisIndex6M,$AC1051,TRUE,_xll.ohTrigger(trigger,$Y$36))</f>
        <v>#NUM!</v>
      </c>
      <c r="AI1051" s="43" t="e">
        <f>_xll.qlIndexFixing($Y$6,$AC1051,TRUE,trigger)</f>
        <v>#NUM!</v>
      </c>
      <c r="AJ1051" s="45" t="e">
        <f t="shared" si="26"/>
        <v>#NUM!</v>
      </c>
    </row>
    <row r="1052" spans="28:36" x14ac:dyDescent="0.2">
      <c r="AB1052" s="122" t="s">
        <v>88</v>
      </c>
      <c r="AC1052" s="40">
        <f>_xll.qlInterestRateIndexFixingDate($Y$21,AD1052)</f>
        <v>46752</v>
      </c>
      <c r="AD1052" s="40">
        <f>_xll.qlCalendarAdvance(calendar,$AD1051,AB1052,,,trigger)</f>
        <v>46756</v>
      </c>
      <c r="AE1052" s="40">
        <f>_xll.qlInterestRateIndexMaturity($Y$21,AD1052,)</f>
        <v>46938</v>
      </c>
      <c r="AF1052" s="43" t="e">
        <f>_xll.qlTenorBasisValue(TenorBasis6M,AD1052,_xll.ohTrigger(trigger,$Y$36))</f>
        <v>#NUM!</v>
      </c>
      <c r="AG1052" s="90" t="e">
        <f>_xll.qlTenorBasisForwardRate(TenorBasis6M,AD1052,_xll.ohTrigger(trigger,$Y$36))</f>
        <v>#NUM!</v>
      </c>
      <c r="AH1052" s="90" t="e">
        <f>_xll.qlIndexFixing(TenorBasisIndex6M,$AC1052,TRUE,_xll.ohTrigger(trigger,$Y$36))</f>
        <v>#NUM!</v>
      </c>
      <c r="AI1052" s="43" t="e">
        <f>_xll.qlIndexFixing($Y$6,$AC1052,TRUE,trigger)</f>
        <v>#NUM!</v>
      </c>
      <c r="AJ1052" s="45" t="e">
        <f t="shared" si="26"/>
        <v>#NUM!</v>
      </c>
    </row>
    <row r="1053" spans="28:36" x14ac:dyDescent="0.2">
      <c r="AB1053" s="122" t="s">
        <v>88</v>
      </c>
      <c r="AC1053" s="40">
        <f>_xll.qlInterestRateIndexFixingDate($Y$21,AD1053)</f>
        <v>46759</v>
      </c>
      <c r="AD1053" s="40">
        <f>_xll.qlCalendarAdvance(calendar,$AD1052,AB1053,,,trigger)</f>
        <v>46763</v>
      </c>
      <c r="AE1053" s="40">
        <f>_xll.qlInterestRateIndexMaturity($Y$21,AD1053,)</f>
        <v>46945</v>
      </c>
      <c r="AF1053" s="43" t="e">
        <f>_xll.qlTenorBasisValue(TenorBasis6M,AD1053,_xll.ohTrigger(trigger,$Y$36))</f>
        <v>#NUM!</v>
      </c>
      <c r="AG1053" s="90" t="e">
        <f>_xll.qlTenorBasisForwardRate(TenorBasis6M,AD1053,_xll.ohTrigger(trigger,$Y$36))</f>
        <v>#NUM!</v>
      </c>
      <c r="AH1053" s="90" t="e">
        <f>_xll.qlIndexFixing(TenorBasisIndex6M,$AC1053,TRUE,_xll.ohTrigger(trigger,$Y$36))</f>
        <v>#NUM!</v>
      </c>
      <c r="AI1053" s="43" t="e">
        <f>_xll.qlIndexFixing($Y$6,$AC1053,TRUE,trigger)</f>
        <v>#NUM!</v>
      </c>
      <c r="AJ1053" s="45" t="e">
        <f t="shared" si="26"/>
        <v>#NUM!</v>
      </c>
    </row>
    <row r="1054" spans="28:36" x14ac:dyDescent="0.2">
      <c r="AB1054" s="122" t="s">
        <v>88</v>
      </c>
      <c r="AC1054" s="40">
        <f>_xll.qlInterestRateIndexFixingDate($Y$21,AD1054)</f>
        <v>46766</v>
      </c>
      <c r="AD1054" s="40">
        <f>_xll.qlCalendarAdvance(calendar,$AD1053,AB1054,,,trigger)</f>
        <v>46770</v>
      </c>
      <c r="AE1054" s="40">
        <f>_xll.qlInterestRateIndexMaturity($Y$21,AD1054,)</f>
        <v>46952</v>
      </c>
      <c r="AF1054" s="43" t="e">
        <f>_xll.qlTenorBasisValue(TenorBasis6M,AD1054,_xll.ohTrigger(trigger,$Y$36))</f>
        <v>#NUM!</v>
      </c>
      <c r="AG1054" s="90" t="e">
        <f>_xll.qlTenorBasisForwardRate(TenorBasis6M,AD1054,_xll.ohTrigger(trigger,$Y$36))</f>
        <v>#NUM!</v>
      </c>
      <c r="AH1054" s="90" t="e">
        <f>_xll.qlIndexFixing(TenorBasisIndex6M,$AC1054,TRUE,_xll.ohTrigger(trigger,$Y$36))</f>
        <v>#NUM!</v>
      </c>
      <c r="AI1054" s="43" t="e">
        <f>_xll.qlIndexFixing($Y$6,$AC1054,TRUE,trigger)</f>
        <v>#NUM!</v>
      </c>
      <c r="AJ1054" s="45" t="e">
        <f t="shared" si="26"/>
        <v>#NUM!</v>
      </c>
    </row>
    <row r="1055" spans="28:36" x14ac:dyDescent="0.2">
      <c r="AB1055" s="122" t="s">
        <v>88</v>
      </c>
      <c r="AC1055" s="40">
        <f>_xll.qlInterestRateIndexFixingDate($Y$21,AD1055)</f>
        <v>46773</v>
      </c>
      <c r="AD1055" s="40">
        <f>_xll.qlCalendarAdvance(calendar,$AD1054,AB1055,,,trigger)</f>
        <v>46777</v>
      </c>
      <c r="AE1055" s="40">
        <f>_xll.qlInterestRateIndexMaturity($Y$21,AD1055,)</f>
        <v>46959</v>
      </c>
      <c r="AF1055" s="43" t="e">
        <f>_xll.qlTenorBasisValue(TenorBasis6M,AD1055,_xll.ohTrigger(trigger,$Y$36))</f>
        <v>#NUM!</v>
      </c>
      <c r="AG1055" s="90" t="e">
        <f>_xll.qlTenorBasisForwardRate(TenorBasis6M,AD1055,_xll.ohTrigger(trigger,$Y$36))</f>
        <v>#NUM!</v>
      </c>
      <c r="AH1055" s="90" t="e">
        <f>_xll.qlIndexFixing(TenorBasisIndex6M,$AC1055,TRUE,_xll.ohTrigger(trigger,$Y$36))</f>
        <v>#NUM!</v>
      </c>
      <c r="AI1055" s="43" t="e">
        <f>_xll.qlIndexFixing($Y$6,$AC1055,TRUE,trigger)</f>
        <v>#NUM!</v>
      </c>
      <c r="AJ1055" s="45" t="e">
        <f t="shared" si="26"/>
        <v>#NUM!</v>
      </c>
    </row>
    <row r="1056" spans="28:36" x14ac:dyDescent="0.2">
      <c r="AB1056" s="122" t="s">
        <v>88</v>
      </c>
      <c r="AC1056" s="40">
        <f>_xll.qlInterestRateIndexFixingDate($Y$21,AD1056)</f>
        <v>46780</v>
      </c>
      <c r="AD1056" s="40">
        <f>_xll.qlCalendarAdvance(calendar,$AD1055,AB1056,,,trigger)</f>
        <v>46784</v>
      </c>
      <c r="AE1056" s="40">
        <f>_xll.qlInterestRateIndexMaturity($Y$21,AD1056,)</f>
        <v>46966</v>
      </c>
      <c r="AF1056" s="43" t="e">
        <f>_xll.qlTenorBasisValue(TenorBasis6M,AD1056,_xll.ohTrigger(trigger,$Y$36))</f>
        <v>#NUM!</v>
      </c>
      <c r="AG1056" s="90" t="e">
        <f>_xll.qlTenorBasisForwardRate(TenorBasis6M,AD1056,_xll.ohTrigger(trigger,$Y$36))</f>
        <v>#NUM!</v>
      </c>
      <c r="AH1056" s="90" t="e">
        <f>_xll.qlIndexFixing(TenorBasisIndex6M,$AC1056,TRUE,_xll.ohTrigger(trigger,$Y$36))</f>
        <v>#NUM!</v>
      </c>
      <c r="AI1056" s="43" t="e">
        <f>_xll.qlIndexFixing($Y$6,$AC1056,TRUE,trigger)</f>
        <v>#NUM!</v>
      </c>
      <c r="AJ1056" s="45" t="e">
        <f t="shared" si="26"/>
        <v>#NUM!</v>
      </c>
    </row>
    <row r="1057" spans="28:36" x14ac:dyDescent="0.2">
      <c r="AB1057" s="122" t="s">
        <v>88</v>
      </c>
      <c r="AC1057" s="40">
        <f>_xll.qlInterestRateIndexFixingDate($Y$21,AD1057)</f>
        <v>46787</v>
      </c>
      <c r="AD1057" s="40">
        <f>_xll.qlCalendarAdvance(calendar,$AD1056,AB1057,,,trigger)</f>
        <v>46791</v>
      </c>
      <c r="AE1057" s="40">
        <f>_xll.qlInterestRateIndexMaturity($Y$21,AD1057,)</f>
        <v>46973</v>
      </c>
      <c r="AF1057" s="43" t="e">
        <f>_xll.qlTenorBasisValue(TenorBasis6M,AD1057,_xll.ohTrigger(trigger,$Y$36))</f>
        <v>#NUM!</v>
      </c>
      <c r="AG1057" s="90" t="e">
        <f>_xll.qlTenorBasisForwardRate(TenorBasis6M,AD1057,_xll.ohTrigger(trigger,$Y$36))</f>
        <v>#NUM!</v>
      </c>
      <c r="AH1057" s="90" t="e">
        <f>_xll.qlIndexFixing(TenorBasisIndex6M,$AC1057,TRUE,_xll.ohTrigger(trigger,$Y$36))</f>
        <v>#NUM!</v>
      </c>
      <c r="AI1057" s="43" t="e">
        <f>_xll.qlIndexFixing($Y$6,$AC1057,TRUE,trigger)</f>
        <v>#NUM!</v>
      </c>
      <c r="AJ1057" s="45" t="e">
        <f t="shared" si="26"/>
        <v>#NUM!</v>
      </c>
    </row>
    <row r="1058" spans="28:36" x14ac:dyDescent="0.2">
      <c r="AB1058" s="122" t="s">
        <v>88</v>
      </c>
      <c r="AC1058" s="40">
        <f>_xll.qlInterestRateIndexFixingDate($Y$21,AD1058)</f>
        <v>46794</v>
      </c>
      <c r="AD1058" s="40">
        <f>_xll.qlCalendarAdvance(calendar,$AD1057,AB1058,,,trigger)</f>
        <v>46798</v>
      </c>
      <c r="AE1058" s="40">
        <f>_xll.qlInterestRateIndexMaturity($Y$21,AD1058,)</f>
        <v>46980</v>
      </c>
      <c r="AF1058" s="43" t="e">
        <f>_xll.qlTenorBasisValue(TenorBasis6M,AD1058,_xll.ohTrigger(trigger,$Y$36))</f>
        <v>#NUM!</v>
      </c>
      <c r="AG1058" s="90" t="e">
        <f>_xll.qlTenorBasisForwardRate(TenorBasis6M,AD1058,_xll.ohTrigger(trigger,$Y$36))</f>
        <v>#NUM!</v>
      </c>
      <c r="AH1058" s="90" t="e">
        <f>_xll.qlIndexFixing(TenorBasisIndex6M,$AC1058,TRUE,_xll.ohTrigger(trigger,$Y$36))</f>
        <v>#NUM!</v>
      </c>
      <c r="AI1058" s="43" t="e">
        <f>_xll.qlIndexFixing($Y$6,$AC1058,TRUE,trigger)</f>
        <v>#NUM!</v>
      </c>
      <c r="AJ1058" s="45" t="e">
        <f t="shared" si="26"/>
        <v>#NUM!</v>
      </c>
    </row>
    <row r="1059" spans="28:36" x14ac:dyDescent="0.2">
      <c r="AB1059" s="122" t="s">
        <v>88</v>
      </c>
      <c r="AC1059" s="40">
        <f>_xll.qlInterestRateIndexFixingDate($Y$21,AD1059)</f>
        <v>46801</v>
      </c>
      <c r="AD1059" s="40">
        <f>_xll.qlCalendarAdvance(calendar,$AD1058,AB1059,,,trigger)</f>
        <v>46805</v>
      </c>
      <c r="AE1059" s="40">
        <f>_xll.qlInterestRateIndexMaturity($Y$21,AD1059,)</f>
        <v>46987</v>
      </c>
      <c r="AF1059" s="43" t="e">
        <f>_xll.qlTenorBasisValue(TenorBasis6M,AD1059,_xll.ohTrigger(trigger,$Y$36))</f>
        <v>#NUM!</v>
      </c>
      <c r="AG1059" s="90" t="e">
        <f>_xll.qlTenorBasisForwardRate(TenorBasis6M,AD1059,_xll.ohTrigger(trigger,$Y$36))</f>
        <v>#NUM!</v>
      </c>
      <c r="AH1059" s="90" t="e">
        <f>_xll.qlIndexFixing(TenorBasisIndex6M,$AC1059,TRUE,_xll.ohTrigger(trigger,$Y$36))</f>
        <v>#NUM!</v>
      </c>
      <c r="AI1059" s="43" t="e">
        <f>_xll.qlIndexFixing($Y$6,$AC1059,TRUE,trigger)</f>
        <v>#NUM!</v>
      </c>
      <c r="AJ1059" s="45" t="e">
        <f t="shared" si="26"/>
        <v>#NUM!</v>
      </c>
    </row>
    <row r="1060" spans="28:36" x14ac:dyDescent="0.2">
      <c r="AB1060" s="122" t="s">
        <v>88</v>
      </c>
      <c r="AC1060" s="40">
        <f>_xll.qlInterestRateIndexFixingDate($Y$21,AD1060)</f>
        <v>46808</v>
      </c>
      <c r="AD1060" s="40">
        <f>_xll.qlCalendarAdvance(calendar,$AD1059,AB1060,,,trigger)</f>
        <v>46812</v>
      </c>
      <c r="AE1060" s="40">
        <f>_xll.qlInterestRateIndexMaturity($Y$21,AD1060,)</f>
        <v>46996</v>
      </c>
      <c r="AF1060" s="43" t="e">
        <f>_xll.qlTenorBasisValue(TenorBasis6M,AD1060,_xll.ohTrigger(trigger,$Y$36))</f>
        <v>#NUM!</v>
      </c>
      <c r="AG1060" s="90" t="e">
        <f>_xll.qlTenorBasisForwardRate(TenorBasis6M,AD1060,_xll.ohTrigger(trigger,$Y$36))</f>
        <v>#NUM!</v>
      </c>
      <c r="AH1060" s="90" t="e">
        <f>_xll.qlIndexFixing(TenorBasisIndex6M,$AC1060,TRUE,_xll.ohTrigger(trigger,$Y$36))</f>
        <v>#NUM!</v>
      </c>
      <c r="AI1060" s="43" t="e">
        <f>_xll.qlIndexFixing($Y$6,$AC1060,TRUE,trigger)</f>
        <v>#NUM!</v>
      </c>
      <c r="AJ1060" s="45" t="e">
        <f t="shared" si="26"/>
        <v>#NUM!</v>
      </c>
    </row>
    <row r="1061" spans="28:36" x14ac:dyDescent="0.2">
      <c r="AB1061" s="122" t="s">
        <v>88</v>
      </c>
      <c r="AC1061" s="40">
        <f>_xll.qlInterestRateIndexFixingDate($Y$21,AD1061)</f>
        <v>46815</v>
      </c>
      <c r="AD1061" s="40">
        <f>_xll.qlCalendarAdvance(calendar,$AD1060,AB1061,,,trigger)</f>
        <v>46819</v>
      </c>
      <c r="AE1061" s="40">
        <f>_xll.qlInterestRateIndexMaturity($Y$21,AD1061,)</f>
        <v>47003</v>
      </c>
      <c r="AF1061" s="43" t="e">
        <f>_xll.qlTenorBasisValue(TenorBasis6M,AD1061,_xll.ohTrigger(trigger,$Y$36))</f>
        <v>#NUM!</v>
      </c>
      <c r="AG1061" s="90" t="e">
        <f>_xll.qlTenorBasisForwardRate(TenorBasis6M,AD1061,_xll.ohTrigger(trigger,$Y$36))</f>
        <v>#NUM!</v>
      </c>
      <c r="AH1061" s="90" t="e">
        <f>_xll.qlIndexFixing(TenorBasisIndex6M,$AC1061,TRUE,_xll.ohTrigger(trigger,$Y$36))</f>
        <v>#NUM!</v>
      </c>
      <c r="AI1061" s="43" t="e">
        <f>_xll.qlIndexFixing($Y$6,$AC1061,TRUE,trigger)</f>
        <v>#NUM!</v>
      </c>
      <c r="AJ1061" s="45" t="e">
        <f t="shared" si="26"/>
        <v>#NUM!</v>
      </c>
    </row>
    <row r="1062" spans="28:36" x14ac:dyDescent="0.2">
      <c r="AB1062" s="122" t="s">
        <v>88</v>
      </c>
      <c r="AC1062" s="40">
        <f>_xll.qlInterestRateIndexFixingDate($Y$21,AD1062)</f>
        <v>46822</v>
      </c>
      <c r="AD1062" s="40">
        <f>_xll.qlCalendarAdvance(calendar,$AD1061,AB1062,,,trigger)</f>
        <v>46826</v>
      </c>
      <c r="AE1062" s="40">
        <f>_xll.qlInterestRateIndexMaturity($Y$21,AD1062,)</f>
        <v>47010</v>
      </c>
      <c r="AF1062" s="43" t="e">
        <f>_xll.qlTenorBasisValue(TenorBasis6M,AD1062,_xll.ohTrigger(trigger,$Y$36))</f>
        <v>#NUM!</v>
      </c>
      <c r="AG1062" s="90" t="e">
        <f>_xll.qlTenorBasisForwardRate(TenorBasis6M,AD1062,_xll.ohTrigger(trigger,$Y$36))</f>
        <v>#NUM!</v>
      </c>
      <c r="AH1062" s="90" t="e">
        <f>_xll.qlIndexFixing(TenorBasisIndex6M,$AC1062,TRUE,_xll.ohTrigger(trigger,$Y$36))</f>
        <v>#NUM!</v>
      </c>
      <c r="AI1062" s="43" t="e">
        <f>_xll.qlIndexFixing($Y$6,$AC1062,TRUE,trigger)</f>
        <v>#NUM!</v>
      </c>
      <c r="AJ1062" s="45" t="e">
        <f t="shared" si="26"/>
        <v>#NUM!</v>
      </c>
    </row>
    <row r="1063" spans="28:36" x14ac:dyDescent="0.2">
      <c r="AB1063" s="122" t="s">
        <v>88</v>
      </c>
      <c r="AC1063" s="40">
        <f>_xll.qlInterestRateIndexFixingDate($Y$21,AD1063)</f>
        <v>46829</v>
      </c>
      <c r="AD1063" s="40">
        <f>_xll.qlCalendarAdvance(calendar,$AD1062,AB1063,,,trigger)</f>
        <v>46833</v>
      </c>
      <c r="AE1063" s="40">
        <f>_xll.qlInterestRateIndexMaturity($Y$21,AD1063,)</f>
        <v>47017</v>
      </c>
      <c r="AF1063" s="43" t="e">
        <f>_xll.qlTenorBasisValue(TenorBasis6M,AD1063,_xll.ohTrigger(trigger,$Y$36))</f>
        <v>#NUM!</v>
      </c>
      <c r="AG1063" s="90" t="e">
        <f>_xll.qlTenorBasisForwardRate(TenorBasis6M,AD1063,_xll.ohTrigger(trigger,$Y$36))</f>
        <v>#NUM!</v>
      </c>
      <c r="AH1063" s="90" t="e">
        <f>_xll.qlIndexFixing(TenorBasisIndex6M,$AC1063,TRUE,_xll.ohTrigger(trigger,$Y$36))</f>
        <v>#NUM!</v>
      </c>
      <c r="AI1063" s="43" t="e">
        <f>_xll.qlIndexFixing($Y$6,$AC1063,TRUE,trigger)</f>
        <v>#NUM!</v>
      </c>
      <c r="AJ1063" s="45" t="e">
        <f t="shared" si="26"/>
        <v>#NUM!</v>
      </c>
    </row>
    <row r="1064" spans="28:36" x14ac:dyDescent="0.2">
      <c r="AB1064" s="122" t="s">
        <v>88</v>
      </c>
      <c r="AC1064" s="40">
        <f>_xll.qlInterestRateIndexFixingDate($Y$21,AD1064)</f>
        <v>46836</v>
      </c>
      <c r="AD1064" s="40">
        <f>_xll.qlCalendarAdvance(calendar,$AD1063,AB1064,,,trigger)</f>
        <v>46840</v>
      </c>
      <c r="AE1064" s="40">
        <f>_xll.qlInterestRateIndexMaturity($Y$21,AD1064,)</f>
        <v>47024</v>
      </c>
      <c r="AF1064" s="43" t="e">
        <f>_xll.qlTenorBasisValue(TenorBasis6M,AD1064,_xll.ohTrigger(trigger,$Y$36))</f>
        <v>#NUM!</v>
      </c>
      <c r="AG1064" s="90" t="e">
        <f>_xll.qlTenorBasisForwardRate(TenorBasis6M,AD1064,_xll.ohTrigger(trigger,$Y$36))</f>
        <v>#NUM!</v>
      </c>
      <c r="AH1064" s="90" t="e">
        <f>_xll.qlIndexFixing(TenorBasisIndex6M,$AC1064,TRUE,_xll.ohTrigger(trigger,$Y$36))</f>
        <v>#NUM!</v>
      </c>
      <c r="AI1064" s="43" t="e">
        <f>_xll.qlIndexFixing($Y$6,$AC1064,TRUE,trigger)</f>
        <v>#NUM!</v>
      </c>
      <c r="AJ1064" s="45" t="e">
        <f t="shared" si="26"/>
        <v>#NUM!</v>
      </c>
    </row>
    <row r="1065" spans="28:36" x14ac:dyDescent="0.2">
      <c r="AB1065" s="122" t="s">
        <v>88</v>
      </c>
      <c r="AC1065" s="40">
        <f>_xll.qlInterestRateIndexFixingDate($Y$21,AD1065)</f>
        <v>46843</v>
      </c>
      <c r="AD1065" s="40">
        <f>_xll.qlCalendarAdvance(calendar,$AD1064,AB1065,,,trigger)</f>
        <v>46847</v>
      </c>
      <c r="AE1065" s="40">
        <f>_xll.qlInterestRateIndexMaturity($Y$21,AD1065,)</f>
        <v>47030</v>
      </c>
      <c r="AF1065" s="43" t="e">
        <f>_xll.qlTenorBasisValue(TenorBasis6M,AD1065,_xll.ohTrigger(trigger,$Y$36))</f>
        <v>#NUM!</v>
      </c>
      <c r="AG1065" s="90" t="e">
        <f>_xll.qlTenorBasisForwardRate(TenorBasis6M,AD1065,_xll.ohTrigger(trigger,$Y$36))</f>
        <v>#NUM!</v>
      </c>
      <c r="AH1065" s="90" t="e">
        <f>_xll.qlIndexFixing(TenorBasisIndex6M,$AC1065,TRUE,_xll.ohTrigger(trigger,$Y$36))</f>
        <v>#NUM!</v>
      </c>
      <c r="AI1065" s="43" t="e">
        <f>_xll.qlIndexFixing($Y$6,$AC1065,TRUE,trigger)</f>
        <v>#NUM!</v>
      </c>
      <c r="AJ1065" s="45" t="e">
        <f t="shared" si="26"/>
        <v>#NUM!</v>
      </c>
    </row>
    <row r="1066" spans="28:36" x14ac:dyDescent="0.2">
      <c r="AB1066" s="122" t="s">
        <v>88</v>
      </c>
      <c r="AC1066" s="40">
        <f>_xll.qlInterestRateIndexFixingDate($Y$21,AD1066)</f>
        <v>46850</v>
      </c>
      <c r="AD1066" s="40">
        <f>_xll.qlCalendarAdvance(calendar,$AD1065,AB1066,,,trigger)</f>
        <v>46854</v>
      </c>
      <c r="AE1066" s="40">
        <f>_xll.qlInterestRateIndexMaturity($Y$21,AD1066,)</f>
        <v>47037</v>
      </c>
      <c r="AF1066" s="43" t="e">
        <f>_xll.qlTenorBasisValue(TenorBasis6M,AD1066,_xll.ohTrigger(trigger,$Y$36))</f>
        <v>#NUM!</v>
      </c>
      <c r="AG1066" s="90" t="e">
        <f>_xll.qlTenorBasisForwardRate(TenorBasis6M,AD1066,_xll.ohTrigger(trigger,$Y$36))</f>
        <v>#NUM!</v>
      </c>
      <c r="AH1066" s="90" t="e">
        <f>_xll.qlIndexFixing(TenorBasisIndex6M,$AC1066,TRUE,_xll.ohTrigger(trigger,$Y$36))</f>
        <v>#NUM!</v>
      </c>
      <c r="AI1066" s="43" t="e">
        <f>_xll.qlIndexFixing($Y$6,$AC1066,TRUE,trigger)</f>
        <v>#NUM!</v>
      </c>
      <c r="AJ1066" s="45" t="e">
        <f t="shared" ref="AJ1066:AJ1129" si="27">(AH1066-AI1066)*10000</f>
        <v>#NUM!</v>
      </c>
    </row>
    <row r="1067" spans="28:36" x14ac:dyDescent="0.2">
      <c r="AB1067" s="122" t="s">
        <v>88</v>
      </c>
      <c r="AC1067" s="40">
        <f>_xll.qlInterestRateIndexFixingDate($Y$21,AD1067)</f>
        <v>46855</v>
      </c>
      <c r="AD1067" s="40">
        <f>_xll.qlCalendarAdvance(calendar,$AD1066,AB1067,,,trigger)</f>
        <v>46861</v>
      </c>
      <c r="AE1067" s="40">
        <f>_xll.qlInterestRateIndexMaturity($Y$21,AD1067,)</f>
        <v>47044</v>
      </c>
      <c r="AF1067" s="43" t="e">
        <f>_xll.qlTenorBasisValue(TenorBasis6M,AD1067,_xll.ohTrigger(trigger,$Y$36))</f>
        <v>#NUM!</v>
      </c>
      <c r="AG1067" s="90" t="e">
        <f>_xll.qlTenorBasisForwardRate(TenorBasis6M,AD1067,_xll.ohTrigger(trigger,$Y$36))</f>
        <v>#NUM!</v>
      </c>
      <c r="AH1067" s="90" t="e">
        <f>_xll.qlIndexFixing(TenorBasisIndex6M,$AC1067,TRUE,_xll.ohTrigger(trigger,$Y$36))</f>
        <v>#NUM!</v>
      </c>
      <c r="AI1067" s="43" t="e">
        <f>_xll.qlIndexFixing($Y$6,$AC1067,TRUE,trigger)</f>
        <v>#NUM!</v>
      </c>
      <c r="AJ1067" s="45" t="e">
        <f t="shared" si="27"/>
        <v>#NUM!</v>
      </c>
    </row>
    <row r="1068" spans="28:36" x14ac:dyDescent="0.2">
      <c r="AB1068" s="122" t="s">
        <v>88</v>
      </c>
      <c r="AC1068" s="40">
        <f>_xll.qlInterestRateIndexFixingDate($Y$21,AD1068)</f>
        <v>46864</v>
      </c>
      <c r="AD1068" s="40">
        <f>_xll.qlCalendarAdvance(calendar,$AD1067,AB1068,,,trigger)</f>
        <v>46868</v>
      </c>
      <c r="AE1068" s="40">
        <f>_xll.qlInterestRateIndexMaturity($Y$21,AD1068,)</f>
        <v>47051</v>
      </c>
      <c r="AF1068" s="43" t="e">
        <f>_xll.qlTenorBasisValue(TenorBasis6M,AD1068,_xll.ohTrigger(trigger,$Y$36))</f>
        <v>#NUM!</v>
      </c>
      <c r="AG1068" s="90" t="e">
        <f>_xll.qlTenorBasisForwardRate(TenorBasis6M,AD1068,_xll.ohTrigger(trigger,$Y$36))</f>
        <v>#NUM!</v>
      </c>
      <c r="AH1068" s="90" t="e">
        <f>_xll.qlIndexFixing(TenorBasisIndex6M,$AC1068,TRUE,_xll.ohTrigger(trigger,$Y$36))</f>
        <v>#NUM!</v>
      </c>
      <c r="AI1068" s="43" t="e">
        <f>_xll.qlIndexFixing($Y$6,$AC1068,TRUE,trigger)</f>
        <v>#NUM!</v>
      </c>
      <c r="AJ1068" s="45" t="e">
        <f t="shared" si="27"/>
        <v>#NUM!</v>
      </c>
    </row>
    <row r="1069" spans="28:36" x14ac:dyDescent="0.2">
      <c r="AB1069" s="122" t="s">
        <v>88</v>
      </c>
      <c r="AC1069" s="40">
        <f>_xll.qlInterestRateIndexFixingDate($Y$21,AD1069)</f>
        <v>46870</v>
      </c>
      <c r="AD1069" s="40">
        <f>_xll.qlCalendarAdvance(calendar,$AD1068,AB1069,,,trigger)</f>
        <v>46875</v>
      </c>
      <c r="AE1069" s="40">
        <f>_xll.qlInterestRateIndexMaturity($Y$21,AD1069,)</f>
        <v>47059</v>
      </c>
      <c r="AF1069" s="43" t="e">
        <f>_xll.qlTenorBasisValue(TenorBasis6M,AD1069,_xll.ohTrigger(trigger,$Y$36))</f>
        <v>#NUM!</v>
      </c>
      <c r="AG1069" s="90" t="e">
        <f>_xll.qlTenorBasisForwardRate(TenorBasis6M,AD1069,_xll.ohTrigger(trigger,$Y$36))</f>
        <v>#NUM!</v>
      </c>
      <c r="AH1069" s="90" t="e">
        <f>_xll.qlIndexFixing(TenorBasisIndex6M,$AC1069,TRUE,_xll.ohTrigger(trigger,$Y$36))</f>
        <v>#NUM!</v>
      </c>
      <c r="AI1069" s="43" t="e">
        <f>_xll.qlIndexFixing($Y$6,$AC1069,TRUE,trigger)</f>
        <v>#NUM!</v>
      </c>
      <c r="AJ1069" s="45" t="e">
        <f t="shared" si="27"/>
        <v>#NUM!</v>
      </c>
    </row>
    <row r="1070" spans="28:36" x14ac:dyDescent="0.2">
      <c r="AB1070" s="122" t="s">
        <v>88</v>
      </c>
      <c r="AC1070" s="40">
        <f>_xll.qlInterestRateIndexFixingDate($Y$21,AD1070)</f>
        <v>46878</v>
      </c>
      <c r="AD1070" s="40">
        <f>_xll.qlCalendarAdvance(calendar,$AD1069,AB1070,,,trigger)</f>
        <v>46882</v>
      </c>
      <c r="AE1070" s="40">
        <f>_xll.qlInterestRateIndexMaturity($Y$21,AD1070,)</f>
        <v>47066</v>
      </c>
      <c r="AF1070" s="43" t="e">
        <f>_xll.qlTenorBasisValue(TenorBasis6M,AD1070,_xll.ohTrigger(trigger,$Y$36))</f>
        <v>#NUM!</v>
      </c>
      <c r="AG1070" s="90" t="e">
        <f>_xll.qlTenorBasisForwardRate(TenorBasis6M,AD1070,_xll.ohTrigger(trigger,$Y$36))</f>
        <v>#NUM!</v>
      </c>
      <c r="AH1070" s="90" t="e">
        <f>_xll.qlIndexFixing(TenorBasisIndex6M,$AC1070,TRUE,_xll.ohTrigger(trigger,$Y$36))</f>
        <v>#NUM!</v>
      </c>
      <c r="AI1070" s="43" t="e">
        <f>_xll.qlIndexFixing($Y$6,$AC1070,TRUE,trigger)</f>
        <v>#NUM!</v>
      </c>
      <c r="AJ1070" s="45" t="e">
        <f t="shared" si="27"/>
        <v>#NUM!</v>
      </c>
    </row>
    <row r="1071" spans="28:36" x14ac:dyDescent="0.2">
      <c r="AB1071" s="122" t="s">
        <v>88</v>
      </c>
      <c r="AC1071" s="40">
        <f>_xll.qlInterestRateIndexFixingDate($Y$21,AD1071)</f>
        <v>46885</v>
      </c>
      <c r="AD1071" s="40">
        <f>_xll.qlCalendarAdvance(calendar,$AD1070,AB1071,,,trigger)</f>
        <v>46889</v>
      </c>
      <c r="AE1071" s="40">
        <f>_xll.qlInterestRateIndexMaturity($Y$21,AD1071,)</f>
        <v>47073</v>
      </c>
      <c r="AF1071" s="43" t="e">
        <f>_xll.qlTenorBasisValue(TenorBasis6M,AD1071,_xll.ohTrigger(trigger,$Y$36))</f>
        <v>#NUM!</v>
      </c>
      <c r="AG1071" s="90" t="e">
        <f>_xll.qlTenorBasisForwardRate(TenorBasis6M,AD1071,_xll.ohTrigger(trigger,$Y$36))</f>
        <v>#NUM!</v>
      </c>
      <c r="AH1071" s="90" t="e">
        <f>_xll.qlIndexFixing(TenorBasisIndex6M,$AC1071,TRUE,_xll.ohTrigger(trigger,$Y$36))</f>
        <v>#NUM!</v>
      </c>
      <c r="AI1071" s="43" t="e">
        <f>_xll.qlIndexFixing($Y$6,$AC1071,TRUE,trigger)</f>
        <v>#NUM!</v>
      </c>
      <c r="AJ1071" s="45" t="e">
        <f t="shared" si="27"/>
        <v>#NUM!</v>
      </c>
    </row>
    <row r="1072" spans="28:36" x14ac:dyDescent="0.2">
      <c r="AB1072" s="122" t="s">
        <v>88</v>
      </c>
      <c r="AC1072" s="40">
        <f>_xll.qlInterestRateIndexFixingDate($Y$21,AD1072)</f>
        <v>46892</v>
      </c>
      <c r="AD1072" s="40">
        <f>_xll.qlCalendarAdvance(calendar,$AD1071,AB1072,,,trigger)</f>
        <v>46896</v>
      </c>
      <c r="AE1072" s="40">
        <f>_xll.qlInterestRateIndexMaturity($Y$21,AD1072,)</f>
        <v>47080</v>
      </c>
      <c r="AF1072" s="43" t="e">
        <f>_xll.qlTenorBasisValue(TenorBasis6M,AD1072,_xll.ohTrigger(trigger,$Y$36))</f>
        <v>#NUM!</v>
      </c>
      <c r="AG1072" s="90" t="e">
        <f>_xll.qlTenorBasisForwardRate(TenorBasis6M,AD1072,_xll.ohTrigger(trigger,$Y$36))</f>
        <v>#NUM!</v>
      </c>
      <c r="AH1072" s="90" t="e">
        <f>_xll.qlIndexFixing(TenorBasisIndex6M,$AC1072,TRUE,_xll.ohTrigger(trigger,$Y$36))</f>
        <v>#NUM!</v>
      </c>
      <c r="AI1072" s="43" t="e">
        <f>_xll.qlIndexFixing($Y$6,$AC1072,TRUE,trigger)</f>
        <v>#NUM!</v>
      </c>
      <c r="AJ1072" s="45" t="e">
        <f t="shared" si="27"/>
        <v>#NUM!</v>
      </c>
    </row>
    <row r="1073" spans="28:36" x14ac:dyDescent="0.2">
      <c r="AB1073" s="122" t="s">
        <v>88</v>
      </c>
      <c r="AC1073" s="40">
        <f>_xll.qlInterestRateIndexFixingDate($Y$21,AD1073)</f>
        <v>46899</v>
      </c>
      <c r="AD1073" s="40">
        <f>_xll.qlCalendarAdvance(calendar,$AD1072,AB1073,,,trigger)</f>
        <v>46903</v>
      </c>
      <c r="AE1073" s="40">
        <f>_xll.qlInterestRateIndexMaturity($Y$21,AD1073,)</f>
        <v>47087</v>
      </c>
      <c r="AF1073" s="43" t="e">
        <f>_xll.qlTenorBasisValue(TenorBasis6M,AD1073,_xll.ohTrigger(trigger,$Y$36))</f>
        <v>#NUM!</v>
      </c>
      <c r="AG1073" s="90" t="e">
        <f>_xll.qlTenorBasisForwardRate(TenorBasis6M,AD1073,_xll.ohTrigger(trigger,$Y$36))</f>
        <v>#NUM!</v>
      </c>
      <c r="AH1073" s="90" t="e">
        <f>_xll.qlIndexFixing(TenorBasisIndex6M,$AC1073,TRUE,_xll.ohTrigger(trigger,$Y$36))</f>
        <v>#NUM!</v>
      </c>
      <c r="AI1073" s="43" t="e">
        <f>_xll.qlIndexFixing($Y$6,$AC1073,TRUE,trigger)</f>
        <v>#NUM!</v>
      </c>
      <c r="AJ1073" s="45" t="e">
        <f t="shared" si="27"/>
        <v>#NUM!</v>
      </c>
    </row>
    <row r="1074" spans="28:36" x14ac:dyDescent="0.2">
      <c r="AB1074" s="122" t="s">
        <v>88</v>
      </c>
      <c r="AC1074" s="40">
        <f>_xll.qlInterestRateIndexFixingDate($Y$21,AD1074)</f>
        <v>46906</v>
      </c>
      <c r="AD1074" s="40">
        <f>_xll.qlCalendarAdvance(calendar,$AD1073,AB1074,,,trigger)</f>
        <v>46910</v>
      </c>
      <c r="AE1074" s="40">
        <f>_xll.qlInterestRateIndexMaturity($Y$21,AD1074,)</f>
        <v>47093</v>
      </c>
      <c r="AF1074" s="43" t="e">
        <f>_xll.qlTenorBasisValue(TenorBasis6M,AD1074,_xll.ohTrigger(trigger,$Y$36))</f>
        <v>#NUM!</v>
      </c>
      <c r="AG1074" s="90" t="e">
        <f>_xll.qlTenorBasisForwardRate(TenorBasis6M,AD1074,_xll.ohTrigger(trigger,$Y$36))</f>
        <v>#NUM!</v>
      </c>
      <c r="AH1074" s="90" t="e">
        <f>_xll.qlIndexFixing(TenorBasisIndex6M,$AC1074,TRUE,_xll.ohTrigger(trigger,$Y$36))</f>
        <v>#NUM!</v>
      </c>
      <c r="AI1074" s="43" t="e">
        <f>_xll.qlIndexFixing($Y$6,$AC1074,TRUE,trigger)</f>
        <v>#NUM!</v>
      </c>
      <c r="AJ1074" s="45" t="e">
        <f t="shared" si="27"/>
        <v>#NUM!</v>
      </c>
    </row>
    <row r="1075" spans="28:36" x14ac:dyDescent="0.2">
      <c r="AB1075" s="122" t="s">
        <v>88</v>
      </c>
      <c r="AC1075" s="40">
        <f>_xll.qlInterestRateIndexFixingDate($Y$21,AD1075)</f>
        <v>46913</v>
      </c>
      <c r="AD1075" s="40">
        <f>_xll.qlCalendarAdvance(calendar,$AD1074,AB1075,,,trigger)</f>
        <v>46917</v>
      </c>
      <c r="AE1075" s="40">
        <f>_xll.qlInterestRateIndexMaturity($Y$21,AD1075,)</f>
        <v>47100</v>
      </c>
      <c r="AF1075" s="43" t="e">
        <f>_xll.qlTenorBasisValue(TenorBasis6M,AD1075,_xll.ohTrigger(trigger,$Y$36))</f>
        <v>#NUM!</v>
      </c>
      <c r="AG1075" s="90" t="e">
        <f>_xll.qlTenorBasisForwardRate(TenorBasis6M,AD1075,_xll.ohTrigger(trigger,$Y$36))</f>
        <v>#NUM!</v>
      </c>
      <c r="AH1075" s="90" t="e">
        <f>_xll.qlIndexFixing(TenorBasisIndex6M,$AC1075,TRUE,_xll.ohTrigger(trigger,$Y$36))</f>
        <v>#NUM!</v>
      </c>
      <c r="AI1075" s="43" t="e">
        <f>_xll.qlIndexFixing($Y$6,$AC1075,TRUE,trigger)</f>
        <v>#NUM!</v>
      </c>
      <c r="AJ1075" s="45" t="e">
        <f t="shared" si="27"/>
        <v>#NUM!</v>
      </c>
    </row>
    <row r="1076" spans="28:36" x14ac:dyDescent="0.2">
      <c r="AB1076" s="122" t="s">
        <v>88</v>
      </c>
      <c r="AC1076" s="40">
        <f>_xll.qlInterestRateIndexFixingDate($Y$21,AD1076)</f>
        <v>46920</v>
      </c>
      <c r="AD1076" s="40">
        <f>_xll.qlCalendarAdvance(calendar,$AD1075,AB1076,,,trigger)</f>
        <v>46924</v>
      </c>
      <c r="AE1076" s="40">
        <f>_xll.qlInterestRateIndexMaturity($Y$21,AD1076,)</f>
        <v>47107</v>
      </c>
      <c r="AF1076" s="43" t="e">
        <f>_xll.qlTenorBasisValue(TenorBasis6M,AD1076,_xll.ohTrigger(trigger,$Y$36))</f>
        <v>#NUM!</v>
      </c>
      <c r="AG1076" s="90" t="e">
        <f>_xll.qlTenorBasisForwardRate(TenorBasis6M,AD1076,_xll.ohTrigger(trigger,$Y$36))</f>
        <v>#NUM!</v>
      </c>
      <c r="AH1076" s="90" t="e">
        <f>_xll.qlIndexFixing(TenorBasisIndex6M,$AC1076,TRUE,_xll.ohTrigger(trigger,$Y$36))</f>
        <v>#NUM!</v>
      </c>
      <c r="AI1076" s="43" t="e">
        <f>_xll.qlIndexFixing($Y$6,$AC1076,TRUE,trigger)</f>
        <v>#NUM!</v>
      </c>
      <c r="AJ1076" s="45" t="e">
        <f t="shared" si="27"/>
        <v>#NUM!</v>
      </c>
    </row>
    <row r="1077" spans="28:36" x14ac:dyDescent="0.2">
      <c r="AB1077" s="122" t="s">
        <v>88</v>
      </c>
      <c r="AC1077" s="40">
        <f>_xll.qlInterestRateIndexFixingDate($Y$21,AD1077)</f>
        <v>46927</v>
      </c>
      <c r="AD1077" s="40">
        <f>_xll.qlCalendarAdvance(calendar,$AD1076,AB1077,,,trigger)</f>
        <v>46931</v>
      </c>
      <c r="AE1077" s="40">
        <f>_xll.qlInterestRateIndexMaturity($Y$21,AD1077,)</f>
        <v>47114</v>
      </c>
      <c r="AF1077" s="43" t="e">
        <f>_xll.qlTenorBasisValue(TenorBasis6M,AD1077,_xll.ohTrigger(trigger,$Y$36))</f>
        <v>#NUM!</v>
      </c>
      <c r="AG1077" s="90" t="e">
        <f>_xll.qlTenorBasisForwardRate(TenorBasis6M,AD1077,_xll.ohTrigger(trigger,$Y$36))</f>
        <v>#NUM!</v>
      </c>
      <c r="AH1077" s="90" t="e">
        <f>_xll.qlIndexFixing(TenorBasisIndex6M,$AC1077,TRUE,_xll.ohTrigger(trigger,$Y$36))</f>
        <v>#NUM!</v>
      </c>
      <c r="AI1077" s="43" t="e">
        <f>_xll.qlIndexFixing($Y$6,$AC1077,TRUE,trigger)</f>
        <v>#NUM!</v>
      </c>
      <c r="AJ1077" s="45" t="e">
        <f t="shared" si="27"/>
        <v>#NUM!</v>
      </c>
    </row>
    <row r="1078" spans="28:36" x14ac:dyDescent="0.2">
      <c r="AB1078" s="122" t="s">
        <v>88</v>
      </c>
      <c r="AC1078" s="40">
        <f>_xll.qlInterestRateIndexFixingDate($Y$21,AD1078)</f>
        <v>46934</v>
      </c>
      <c r="AD1078" s="40">
        <f>_xll.qlCalendarAdvance(calendar,$AD1077,AB1078,,,trigger)</f>
        <v>46938</v>
      </c>
      <c r="AE1078" s="40">
        <f>_xll.qlInterestRateIndexMaturity($Y$21,AD1078,)</f>
        <v>47122</v>
      </c>
      <c r="AF1078" s="43" t="e">
        <f>_xll.qlTenorBasisValue(TenorBasis6M,AD1078,_xll.ohTrigger(trigger,$Y$36))</f>
        <v>#NUM!</v>
      </c>
      <c r="AG1078" s="90" t="e">
        <f>_xll.qlTenorBasisForwardRate(TenorBasis6M,AD1078,_xll.ohTrigger(trigger,$Y$36))</f>
        <v>#NUM!</v>
      </c>
      <c r="AH1078" s="90" t="e">
        <f>_xll.qlIndexFixing(TenorBasisIndex6M,$AC1078,TRUE,_xll.ohTrigger(trigger,$Y$36))</f>
        <v>#NUM!</v>
      </c>
      <c r="AI1078" s="43" t="e">
        <f>_xll.qlIndexFixing($Y$6,$AC1078,TRUE,trigger)</f>
        <v>#NUM!</v>
      </c>
      <c r="AJ1078" s="45" t="e">
        <f t="shared" si="27"/>
        <v>#NUM!</v>
      </c>
    </row>
    <row r="1079" spans="28:36" x14ac:dyDescent="0.2">
      <c r="AB1079" s="122" t="s">
        <v>88</v>
      </c>
      <c r="AC1079" s="40">
        <f>_xll.qlInterestRateIndexFixingDate($Y$21,AD1079)</f>
        <v>46941</v>
      </c>
      <c r="AD1079" s="40">
        <f>_xll.qlCalendarAdvance(calendar,$AD1078,AB1079,,,trigger)</f>
        <v>46945</v>
      </c>
      <c r="AE1079" s="40">
        <f>_xll.qlInterestRateIndexMaturity($Y$21,AD1079,)</f>
        <v>47129</v>
      </c>
      <c r="AF1079" s="43" t="e">
        <f>_xll.qlTenorBasisValue(TenorBasis6M,AD1079,_xll.ohTrigger(trigger,$Y$36))</f>
        <v>#NUM!</v>
      </c>
      <c r="AG1079" s="90" t="e">
        <f>_xll.qlTenorBasisForwardRate(TenorBasis6M,AD1079,_xll.ohTrigger(trigger,$Y$36))</f>
        <v>#NUM!</v>
      </c>
      <c r="AH1079" s="90" t="e">
        <f>_xll.qlIndexFixing(TenorBasisIndex6M,$AC1079,TRUE,_xll.ohTrigger(trigger,$Y$36))</f>
        <v>#NUM!</v>
      </c>
      <c r="AI1079" s="43" t="e">
        <f>_xll.qlIndexFixing($Y$6,$AC1079,TRUE,trigger)</f>
        <v>#NUM!</v>
      </c>
      <c r="AJ1079" s="45" t="e">
        <f t="shared" si="27"/>
        <v>#NUM!</v>
      </c>
    </row>
    <row r="1080" spans="28:36" x14ac:dyDescent="0.2">
      <c r="AB1080" s="122" t="s">
        <v>88</v>
      </c>
      <c r="AC1080" s="40">
        <f>_xll.qlInterestRateIndexFixingDate($Y$21,AD1080)</f>
        <v>46948</v>
      </c>
      <c r="AD1080" s="40">
        <f>_xll.qlCalendarAdvance(calendar,$AD1079,AB1080,,,trigger)</f>
        <v>46952</v>
      </c>
      <c r="AE1080" s="40">
        <f>_xll.qlInterestRateIndexMaturity($Y$21,AD1080,)</f>
        <v>47136</v>
      </c>
      <c r="AF1080" s="43" t="e">
        <f>_xll.qlTenorBasisValue(TenorBasis6M,AD1080,_xll.ohTrigger(trigger,$Y$36))</f>
        <v>#NUM!</v>
      </c>
      <c r="AG1080" s="90" t="e">
        <f>_xll.qlTenorBasisForwardRate(TenorBasis6M,AD1080,_xll.ohTrigger(trigger,$Y$36))</f>
        <v>#NUM!</v>
      </c>
      <c r="AH1080" s="90" t="e">
        <f>_xll.qlIndexFixing(TenorBasisIndex6M,$AC1080,TRUE,_xll.ohTrigger(trigger,$Y$36))</f>
        <v>#NUM!</v>
      </c>
      <c r="AI1080" s="43" t="e">
        <f>_xll.qlIndexFixing($Y$6,$AC1080,TRUE,trigger)</f>
        <v>#NUM!</v>
      </c>
      <c r="AJ1080" s="45" t="e">
        <f t="shared" si="27"/>
        <v>#NUM!</v>
      </c>
    </row>
    <row r="1081" spans="28:36" x14ac:dyDescent="0.2">
      <c r="AB1081" s="122" t="s">
        <v>88</v>
      </c>
      <c r="AC1081" s="40">
        <f>_xll.qlInterestRateIndexFixingDate($Y$21,AD1081)</f>
        <v>46955</v>
      </c>
      <c r="AD1081" s="40">
        <f>_xll.qlCalendarAdvance(calendar,$AD1080,AB1081,,,trigger)</f>
        <v>46959</v>
      </c>
      <c r="AE1081" s="40">
        <f>_xll.qlInterestRateIndexMaturity($Y$21,AD1081,)</f>
        <v>47143</v>
      </c>
      <c r="AF1081" s="43" t="e">
        <f>_xll.qlTenorBasisValue(TenorBasis6M,AD1081,_xll.ohTrigger(trigger,$Y$36))</f>
        <v>#NUM!</v>
      </c>
      <c r="AG1081" s="90" t="e">
        <f>_xll.qlTenorBasisForwardRate(TenorBasis6M,AD1081,_xll.ohTrigger(trigger,$Y$36))</f>
        <v>#NUM!</v>
      </c>
      <c r="AH1081" s="90" t="e">
        <f>_xll.qlIndexFixing(TenorBasisIndex6M,$AC1081,TRUE,_xll.ohTrigger(trigger,$Y$36))</f>
        <v>#NUM!</v>
      </c>
      <c r="AI1081" s="43" t="e">
        <f>_xll.qlIndexFixing($Y$6,$AC1081,TRUE,trigger)</f>
        <v>#NUM!</v>
      </c>
      <c r="AJ1081" s="45" t="e">
        <f t="shared" si="27"/>
        <v>#NUM!</v>
      </c>
    </row>
    <row r="1082" spans="28:36" x14ac:dyDescent="0.2">
      <c r="AB1082" s="122" t="s">
        <v>88</v>
      </c>
      <c r="AC1082" s="40">
        <f>_xll.qlInterestRateIndexFixingDate($Y$21,AD1082)</f>
        <v>46962</v>
      </c>
      <c r="AD1082" s="40">
        <f>_xll.qlCalendarAdvance(calendar,$AD1081,AB1082,,,trigger)</f>
        <v>46966</v>
      </c>
      <c r="AE1082" s="40">
        <f>_xll.qlInterestRateIndexMaturity($Y$21,AD1082,)</f>
        <v>47150</v>
      </c>
      <c r="AF1082" s="43" t="e">
        <f>_xll.qlTenorBasisValue(TenorBasis6M,AD1082,_xll.ohTrigger(trigger,$Y$36))</f>
        <v>#NUM!</v>
      </c>
      <c r="AG1082" s="90" t="e">
        <f>_xll.qlTenorBasisForwardRate(TenorBasis6M,AD1082,_xll.ohTrigger(trigger,$Y$36))</f>
        <v>#NUM!</v>
      </c>
      <c r="AH1082" s="90" t="e">
        <f>_xll.qlIndexFixing(TenorBasisIndex6M,$AC1082,TRUE,_xll.ohTrigger(trigger,$Y$36))</f>
        <v>#NUM!</v>
      </c>
      <c r="AI1082" s="43" t="e">
        <f>_xll.qlIndexFixing($Y$6,$AC1082,TRUE,trigger)</f>
        <v>#NUM!</v>
      </c>
      <c r="AJ1082" s="45" t="e">
        <f t="shared" si="27"/>
        <v>#NUM!</v>
      </c>
    </row>
    <row r="1083" spans="28:36" x14ac:dyDescent="0.2">
      <c r="AB1083" s="122" t="s">
        <v>88</v>
      </c>
      <c r="AC1083" s="40">
        <f>_xll.qlInterestRateIndexFixingDate($Y$21,AD1083)</f>
        <v>46969</v>
      </c>
      <c r="AD1083" s="40">
        <f>_xll.qlCalendarAdvance(calendar,$AD1082,AB1083,,,trigger)</f>
        <v>46973</v>
      </c>
      <c r="AE1083" s="40">
        <f>_xll.qlInterestRateIndexMaturity($Y$21,AD1083,)</f>
        <v>47157</v>
      </c>
      <c r="AF1083" s="43" t="e">
        <f>_xll.qlTenorBasisValue(TenorBasis6M,AD1083,_xll.ohTrigger(trigger,$Y$36))</f>
        <v>#NUM!</v>
      </c>
      <c r="AG1083" s="90" t="e">
        <f>_xll.qlTenorBasisForwardRate(TenorBasis6M,AD1083,_xll.ohTrigger(trigger,$Y$36))</f>
        <v>#NUM!</v>
      </c>
      <c r="AH1083" s="90" t="e">
        <f>_xll.qlIndexFixing(TenorBasisIndex6M,$AC1083,TRUE,_xll.ohTrigger(trigger,$Y$36))</f>
        <v>#NUM!</v>
      </c>
      <c r="AI1083" s="43" t="e">
        <f>_xll.qlIndexFixing($Y$6,$AC1083,TRUE,trigger)</f>
        <v>#NUM!</v>
      </c>
      <c r="AJ1083" s="45" t="e">
        <f t="shared" si="27"/>
        <v>#NUM!</v>
      </c>
    </row>
    <row r="1084" spans="28:36" x14ac:dyDescent="0.2">
      <c r="AB1084" s="122" t="s">
        <v>88</v>
      </c>
      <c r="AC1084" s="40">
        <f>_xll.qlInterestRateIndexFixingDate($Y$21,AD1084)</f>
        <v>46976</v>
      </c>
      <c r="AD1084" s="40">
        <f>_xll.qlCalendarAdvance(calendar,$AD1083,AB1084,,,trigger)</f>
        <v>46980</v>
      </c>
      <c r="AE1084" s="40">
        <f>_xll.qlInterestRateIndexMaturity($Y$21,AD1084,)</f>
        <v>47164</v>
      </c>
      <c r="AF1084" s="43" t="e">
        <f>_xll.qlTenorBasisValue(TenorBasis6M,AD1084,_xll.ohTrigger(trigger,$Y$36))</f>
        <v>#NUM!</v>
      </c>
      <c r="AG1084" s="90" t="e">
        <f>_xll.qlTenorBasisForwardRate(TenorBasis6M,AD1084,_xll.ohTrigger(trigger,$Y$36))</f>
        <v>#NUM!</v>
      </c>
      <c r="AH1084" s="90" t="e">
        <f>_xll.qlIndexFixing(TenorBasisIndex6M,$AC1084,TRUE,_xll.ohTrigger(trigger,$Y$36))</f>
        <v>#NUM!</v>
      </c>
      <c r="AI1084" s="43" t="e">
        <f>_xll.qlIndexFixing($Y$6,$AC1084,TRUE,trigger)</f>
        <v>#NUM!</v>
      </c>
      <c r="AJ1084" s="45" t="e">
        <f t="shared" si="27"/>
        <v>#NUM!</v>
      </c>
    </row>
    <row r="1085" spans="28:36" x14ac:dyDescent="0.2">
      <c r="AB1085" s="122" t="s">
        <v>88</v>
      </c>
      <c r="AC1085" s="40">
        <f>_xll.qlInterestRateIndexFixingDate($Y$21,AD1085)</f>
        <v>46983</v>
      </c>
      <c r="AD1085" s="40">
        <f>_xll.qlCalendarAdvance(calendar,$AD1084,AB1085,,,trigger)</f>
        <v>46987</v>
      </c>
      <c r="AE1085" s="40">
        <f>_xll.qlInterestRateIndexMaturity($Y$21,AD1085,)</f>
        <v>47171</v>
      </c>
      <c r="AF1085" s="43" t="e">
        <f>_xll.qlTenorBasisValue(TenorBasis6M,AD1085,_xll.ohTrigger(trigger,$Y$36))</f>
        <v>#NUM!</v>
      </c>
      <c r="AG1085" s="90" t="e">
        <f>_xll.qlTenorBasisForwardRate(TenorBasis6M,AD1085,_xll.ohTrigger(trigger,$Y$36))</f>
        <v>#NUM!</v>
      </c>
      <c r="AH1085" s="90" t="e">
        <f>_xll.qlIndexFixing(TenorBasisIndex6M,$AC1085,TRUE,_xll.ohTrigger(trigger,$Y$36))</f>
        <v>#NUM!</v>
      </c>
      <c r="AI1085" s="43" t="e">
        <f>_xll.qlIndexFixing($Y$6,$AC1085,TRUE,trigger)</f>
        <v>#NUM!</v>
      </c>
      <c r="AJ1085" s="45" t="e">
        <f t="shared" si="27"/>
        <v>#NUM!</v>
      </c>
    </row>
    <row r="1086" spans="28:36" x14ac:dyDescent="0.2">
      <c r="AB1086" s="122" t="s">
        <v>88</v>
      </c>
      <c r="AC1086" s="40">
        <f>_xll.qlInterestRateIndexFixingDate($Y$21,AD1086)</f>
        <v>46990</v>
      </c>
      <c r="AD1086" s="40">
        <f>_xll.qlCalendarAdvance(calendar,$AD1085,AB1086,,,trigger)</f>
        <v>46994</v>
      </c>
      <c r="AE1086" s="40">
        <f>_xll.qlInterestRateIndexMaturity($Y$21,AD1086,)</f>
        <v>47177</v>
      </c>
      <c r="AF1086" s="43" t="e">
        <f>_xll.qlTenorBasisValue(TenorBasis6M,AD1086,_xll.ohTrigger(trigger,$Y$36))</f>
        <v>#NUM!</v>
      </c>
      <c r="AG1086" s="90" t="e">
        <f>_xll.qlTenorBasisForwardRate(TenorBasis6M,AD1086,_xll.ohTrigger(trigger,$Y$36))</f>
        <v>#NUM!</v>
      </c>
      <c r="AH1086" s="90" t="e">
        <f>_xll.qlIndexFixing(TenorBasisIndex6M,$AC1086,TRUE,_xll.ohTrigger(trigger,$Y$36))</f>
        <v>#NUM!</v>
      </c>
      <c r="AI1086" s="43" t="e">
        <f>_xll.qlIndexFixing($Y$6,$AC1086,TRUE,trigger)</f>
        <v>#NUM!</v>
      </c>
      <c r="AJ1086" s="45" t="e">
        <f t="shared" si="27"/>
        <v>#NUM!</v>
      </c>
    </row>
    <row r="1087" spans="28:36" x14ac:dyDescent="0.2">
      <c r="AB1087" s="122" t="s">
        <v>88</v>
      </c>
      <c r="AC1087" s="40">
        <f>_xll.qlInterestRateIndexFixingDate($Y$21,AD1087)</f>
        <v>46997</v>
      </c>
      <c r="AD1087" s="40">
        <f>_xll.qlCalendarAdvance(calendar,$AD1086,AB1087,,,trigger)</f>
        <v>47001</v>
      </c>
      <c r="AE1087" s="40">
        <f>_xll.qlInterestRateIndexMaturity($Y$21,AD1087,)</f>
        <v>47182</v>
      </c>
      <c r="AF1087" s="43" t="e">
        <f>_xll.qlTenorBasisValue(TenorBasis6M,AD1087,_xll.ohTrigger(trigger,$Y$36))</f>
        <v>#NUM!</v>
      </c>
      <c r="AG1087" s="90" t="e">
        <f>_xll.qlTenorBasisForwardRate(TenorBasis6M,AD1087,_xll.ohTrigger(trigger,$Y$36))</f>
        <v>#NUM!</v>
      </c>
      <c r="AH1087" s="90" t="e">
        <f>_xll.qlIndexFixing(TenorBasisIndex6M,$AC1087,TRUE,_xll.ohTrigger(trigger,$Y$36))</f>
        <v>#NUM!</v>
      </c>
      <c r="AI1087" s="43" t="e">
        <f>_xll.qlIndexFixing($Y$6,$AC1087,TRUE,trigger)</f>
        <v>#NUM!</v>
      </c>
      <c r="AJ1087" s="45" t="e">
        <f t="shared" si="27"/>
        <v>#NUM!</v>
      </c>
    </row>
    <row r="1088" spans="28:36" x14ac:dyDescent="0.2">
      <c r="AB1088" s="122" t="s">
        <v>88</v>
      </c>
      <c r="AC1088" s="40">
        <f>_xll.qlInterestRateIndexFixingDate($Y$21,AD1088)</f>
        <v>47004</v>
      </c>
      <c r="AD1088" s="40">
        <f>_xll.qlCalendarAdvance(calendar,$AD1087,AB1088,,,trigger)</f>
        <v>47008</v>
      </c>
      <c r="AE1088" s="40">
        <f>_xll.qlInterestRateIndexMaturity($Y$21,AD1088,)</f>
        <v>47189</v>
      </c>
      <c r="AF1088" s="43" t="e">
        <f>_xll.qlTenorBasisValue(TenorBasis6M,AD1088,_xll.ohTrigger(trigger,$Y$36))</f>
        <v>#NUM!</v>
      </c>
      <c r="AG1088" s="90" t="e">
        <f>_xll.qlTenorBasisForwardRate(TenorBasis6M,AD1088,_xll.ohTrigger(trigger,$Y$36))</f>
        <v>#NUM!</v>
      </c>
      <c r="AH1088" s="90" t="e">
        <f>_xll.qlIndexFixing(TenorBasisIndex6M,$AC1088,TRUE,_xll.ohTrigger(trigger,$Y$36))</f>
        <v>#NUM!</v>
      </c>
      <c r="AI1088" s="43" t="e">
        <f>_xll.qlIndexFixing($Y$6,$AC1088,TRUE,trigger)</f>
        <v>#NUM!</v>
      </c>
      <c r="AJ1088" s="45" t="e">
        <f t="shared" si="27"/>
        <v>#NUM!</v>
      </c>
    </row>
    <row r="1089" spans="28:36" x14ac:dyDescent="0.2">
      <c r="AB1089" s="122" t="s">
        <v>88</v>
      </c>
      <c r="AC1089" s="40">
        <f>_xll.qlInterestRateIndexFixingDate($Y$21,AD1089)</f>
        <v>47011</v>
      </c>
      <c r="AD1089" s="40">
        <f>_xll.qlCalendarAdvance(calendar,$AD1088,AB1089,,,trigger)</f>
        <v>47015</v>
      </c>
      <c r="AE1089" s="40">
        <f>_xll.qlInterestRateIndexMaturity($Y$21,AD1089,)</f>
        <v>47196</v>
      </c>
      <c r="AF1089" s="43" t="e">
        <f>_xll.qlTenorBasisValue(TenorBasis6M,AD1089,_xll.ohTrigger(trigger,$Y$36))</f>
        <v>#NUM!</v>
      </c>
      <c r="AG1089" s="90" t="e">
        <f>_xll.qlTenorBasisForwardRate(TenorBasis6M,AD1089,_xll.ohTrigger(trigger,$Y$36))</f>
        <v>#NUM!</v>
      </c>
      <c r="AH1089" s="90" t="e">
        <f>_xll.qlIndexFixing(TenorBasisIndex6M,$AC1089,TRUE,_xll.ohTrigger(trigger,$Y$36))</f>
        <v>#NUM!</v>
      </c>
      <c r="AI1089" s="43" t="e">
        <f>_xll.qlIndexFixing($Y$6,$AC1089,TRUE,trigger)</f>
        <v>#NUM!</v>
      </c>
      <c r="AJ1089" s="45" t="e">
        <f t="shared" si="27"/>
        <v>#NUM!</v>
      </c>
    </row>
    <row r="1090" spans="28:36" x14ac:dyDescent="0.2">
      <c r="AB1090" s="122" t="s">
        <v>88</v>
      </c>
      <c r="AC1090" s="40">
        <f>_xll.qlInterestRateIndexFixingDate($Y$21,AD1090)</f>
        <v>47018</v>
      </c>
      <c r="AD1090" s="40">
        <f>_xll.qlCalendarAdvance(calendar,$AD1089,AB1090,,,trigger)</f>
        <v>47022</v>
      </c>
      <c r="AE1090" s="40">
        <f>_xll.qlInterestRateIndexMaturity($Y$21,AD1090,)</f>
        <v>47203</v>
      </c>
      <c r="AF1090" s="43" t="e">
        <f>_xll.qlTenorBasisValue(TenorBasis6M,AD1090,_xll.ohTrigger(trigger,$Y$36))</f>
        <v>#NUM!</v>
      </c>
      <c r="AG1090" s="90" t="e">
        <f>_xll.qlTenorBasisForwardRate(TenorBasis6M,AD1090,_xll.ohTrigger(trigger,$Y$36))</f>
        <v>#NUM!</v>
      </c>
      <c r="AH1090" s="90" t="e">
        <f>_xll.qlIndexFixing(TenorBasisIndex6M,$AC1090,TRUE,_xll.ohTrigger(trigger,$Y$36))</f>
        <v>#NUM!</v>
      </c>
      <c r="AI1090" s="43" t="e">
        <f>_xll.qlIndexFixing($Y$6,$AC1090,TRUE,trigger)</f>
        <v>#NUM!</v>
      </c>
      <c r="AJ1090" s="45" t="e">
        <f t="shared" si="27"/>
        <v>#NUM!</v>
      </c>
    </row>
    <row r="1091" spans="28:36" x14ac:dyDescent="0.2">
      <c r="AB1091" s="122" t="s">
        <v>88</v>
      </c>
      <c r="AC1091" s="40">
        <f>_xll.qlInterestRateIndexFixingDate($Y$21,AD1091)</f>
        <v>47025</v>
      </c>
      <c r="AD1091" s="40">
        <f>_xll.qlCalendarAdvance(calendar,$AD1090,AB1091,,,trigger)</f>
        <v>47029</v>
      </c>
      <c r="AE1091" s="40">
        <f>_xll.qlInterestRateIndexMaturity($Y$21,AD1091,)</f>
        <v>47211</v>
      </c>
      <c r="AF1091" s="43" t="e">
        <f>_xll.qlTenorBasisValue(TenorBasis6M,AD1091,_xll.ohTrigger(trigger,$Y$36))</f>
        <v>#NUM!</v>
      </c>
      <c r="AG1091" s="90" t="e">
        <f>_xll.qlTenorBasisForwardRate(TenorBasis6M,AD1091,_xll.ohTrigger(trigger,$Y$36))</f>
        <v>#NUM!</v>
      </c>
      <c r="AH1091" s="90" t="e">
        <f>_xll.qlIndexFixing(TenorBasisIndex6M,$AC1091,TRUE,_xll.ohTrigger(trigger,$Y$36))</f>
        <v>#NUM!</v>
      </c>
      <c r="AI1091" s="43" t="e">
        <f>_xll.qlIndexFixing($Y$6,$AC1091,TRUE,trigger)</f>
        <v>#NUM!</v>
      </c>
      <c r="AJ1091" s="45" t="e">
        <f t="shared" si="27"/>
        <v>#NUM!</v>
      </c>
    </row>
    <row r="1092" spans="28:36" x14ac:dyDescent="0.2">
      <c r="AB1092" s="122" t="s">
        <v>88</v>
      </c>
      <c r="AC1092" s="40">
        <f>_xll.qlInterestRateIndexFixingDate($Y$21,AD1092)</f>
        <v>47032</v>
      </c>
      <c r="AD1092" s="40">
        <f>_xll.qlCalendarAdvance(calendar,$AD1091,AB1092,,,trigger)</f>
        <v>47036</v>
      </c>
      <c r="AE1092" s="40">
        <f>_xll.qlInterestRateIndexMaturity($Y$21,AD1092,)</f>
        <v>47218</v>
      </c>
      <c r="AF1092" s="43" t="e">
        <f>_xll.qlTenorBasisValue(TenorBasis6M,AD1092,_xll.ohTrigger(trigger,$Y$36))</f>
        <v>#NUM!</v>
      </c>
      <c r="AG1092" s="90" t="e">
        <f>_xll.qlTenorBasisForwardRate(TenorBasis6M,AD1092,_xll.ohTrigger(trigger,$Y$36))</f>
        <v>#NUM!</v>
      </c>
      <c r="AH1092" s="90" t="e">
        <f>_xll.qlIndexFixing(TenorBasisIndex6M,$AC1092,TRUE,_xll.ohTrigger(trigger,$Y$36))</f>
        <v>#NUM!</v>
      </c>
      <c r="AI1092" s="43" t="e">
        <f>_xll.qlIndexFixing($Y$6,$AC1092,TRUE,trigger)</f>
        <v>#NUM!</v>
      </c>
      <c r="AJ1092" s="45" t="e">
        <f t="shared" si="27"/>
        <v>#NUM!</v>
      </c>
    </row>
    <row r="1093" spans="28:36" x14ac:dyDescent="0.2">
      <c r="AB1093" s="122" t="s">
        <v>88</v>
      </c>
      <c r="AC1093" s="40">
        <f>_xll.qlInterestRateIndexFixingDate($Y$21,AD1093)</f>
        <v>47039</v>
      </c>
      <c r="AD1093" s="40">
        <f>_xll.qlCalendarAdvance(calendar,$AD1092,AB1093,,,trigger)</f>
        <v>47043</v>
      </c>
      <c r="AE1093" s="40">
        <f>_xll.qlInterestRateIndexMaturity($Y$21,AD1093,)</f>
        <v>47225</v>
      </c>
      <c r="AF1093" s="43" t="e">
        <f>_xll.qlTenorBasisValue(TenorBasis6M,AD1093,_xll.ohTrigger(trigger,$Y$36))</f>
        <v>#NUM!</v>
      </c>
      <c r="AG1093" s="90" t="e">
        <f>_xll.qlTenorBasisForwardRate(TenorBasis6M,AD1093,_xll.ohTrigger(trigger,$Y$36))</f>
        <v>#NUM!</v>
      </c>
      <c r="AH1093" s="90" t="e">
        <f>_xll.qlIndexFixing(TenorBasisIndex6M,$AC1093,TRUE,_xll.ohTrigger(trigger,$Y$36))</f>
        <v>#NUM!</v>
      </c>
      <c r="AI1093" s="43" t="e">
        <f>_xll.qlIndexFixing($Y$6,$AC1093,TRUE,trigger)</f>
        <v>#NUM!</v>
      </c>
      <c r="AJ1093" s="45" t="e">
        <f t="shared" si="27"/>
        <v>#NUM!</v>
      </c>
    </row>
    <row r="1094" spans="28:36" x14ac:dyDescent="0.2">
      <c r="AB1094" s="122" t="s">
        <v>88</v>
      </c>
      <c r="AC1094" s="40">
        <f>_xll.qlInterestRateIndexFixingDate($Y$21,AD1094)</f>
        <v>47046</v>
      </c>
      <c r="AD1094" s="40">
        <f>_xll.qlCalendarAdvance(calendar,$AD1093,AB1094,,,trigger)</f>
        <v>47050</v>
      </c>
      <c r="AE1094" s="40">
        <f>_xll.qlInterestRateIndexMaturity($Y$21,AD1094,)</f>
        <v>47232</v>
      </c>
      <c r="AF1094" s="43" t="e">
        <f>_xll.qlTenorBasisValue(TenorBasis6M,AD1094,_xll.ohTrigger(trigger,$Y$36))</f>
        <v>#NUM!</v>
      </c>
      <c r="AG1094" s="90" t="e">
        <f>_xll.qlTenorBasisForwardRate(TenorBasis6M,AD1094,_xll.ohTrigger(trigger,$Y$36))</f>
        <v>#NUM!</v>
      </c>
      <c r="AH1094" s="90" t="e">
        <f>_xll.qlIndexFixing(TenorBasisIndex6M,$AC1094,TRUE,_xll.ohTrigger(trigger,$Y$36))</f>
        <v>#NUM!</v>
      </c>
      <c r="AI1094" s="43" t="e">
        <f>_xll.qlIndexFixing($Y$6,$AC1094,TRUE,trigger)</f>
        <v>#NUM!</v>
      </c>
      <c r="AJ1094" s="45" t="e">
        <f t="shared" si="27"/>
        <v>#NUM!</v>
      </c>
    </row>
    <row r="1095" spans="28:36" x14ac:dyDescent="0.2">
      <c r="AB1095" s="122" t="s">
        <v>88</v>
      </c>
      <c r="AC1095" s="40">
        <f>_xll.qlInterestRateIndexFixingDate($Y$21,AD1095)</f>
        <v>47053</v>
      </c>
      <c r="AD1095" s="40">
        <f>_xll.qlCalendarAdvance(calendar,$AD1094,AB1095,,,trigger)</f>
        <v>47057</v>
      </c>
      <c r="AE1095" s="40">
        <f>_xll.qlInterestRateIndexMaturity($Y$21,AD1095,)</f>
        <v>47238</v>
      </c>
      <c r="AF1095" s="43" t="e">
        <f>_xll.qlTenorBasisValue(TenorBasis6M,AD1095,_xll.ohTrigger(trigger,$Y$36))</f>
        <v>#NUM!</v>
      </c>
      <c r="AG1095" s="90" t="e">
        <f>_xll.qlTenorBasisForwardRate(TenorBasis6M,AD1095,_xll.ohTrigger(trigger,$Y$36))</f>
        <v>#NUM!</v>
      </c>
      <c r="AH1095" s="90" t="e">
        <f>_xll.qlIndexFixing(TenorBasisIndex6M,$AC1095,TRUE,_xll.ohTrigger(trigger,$Y$36))</f>
        <v>#NUM!</v>
      </c>
      <c r="AI1095" s="43" t="e">
        <f>_xll.qlIndexFixing($Y$6,$AC1095,TRUE,trigger)</f>
        <v>#NUM!</v>
      </c>
      <c r="AJ1095" s="45" t="e">
        <f t="shared" si="27"/>
        <v>#NUM!</v>
      </c>
    </row>
    <row r="1096" spans="28:36" x14ac:dyDescent="0.2">
      <c r="AB1096" s="122" t="s">
        <v>88</v>
      </c>
      <c r="AC1096" s="40">
        <f>_xll.qlInterestRateIndexFixingDate($Y$21,AD1096)</f>
        <v>47060</v>
      </c>
      <c r="AD1096" s="40">
        <f>_xll.qlCalendarAdvance(calendar,$AD1095,AB1096,,,trigger)</f>
        <v>47064</v>
      </c>
      <c r="AE1096" s="40">
        <f>_xll.qlInterestRateIndexMaturity($Y$21,AD1096,)</f>
        <v>47245</v>
      </c>
      <c r="AF1096" s="43" t="e">
        <f>_xll.qlTenorBasisValue(TenorBasis6M,AD1096,_xll.ohTrigger(trigger,$Y$36))</f>
        <v>#NUM!</v>
      </c>
      <c r="AG1096" s="90" t="e">
        <f>_xll.qlTenorBasisForwardRate(TenorBasis6M,AD1096,_xll.ohTrigger(trigger,$Y$36))</f>
        <v>#NUM!</v>
      </c>
      <c r="AH1096" s="90" t="e">
        <f>_xll.qlIndexFixing(TenorBasisIndex6M,$AC1096,TRUE,_xll.ohTrigger(trigger,$Y$36))</f>
        <v>#NUM!</v>
      </c>
      <c r="AI1096" s="43" t="e">
        <f>_xll.qlIndexFixing($Y$6,$AC1096,TRUE,trigger)</f>
        <v>#NUM!</v>
      </c>
      <c r="AJ1096" s="45" t="e">
        <f t="shared" si="27"/>
        <v>#NUM!</v>
      </c>
    </row>
    <row r="1097" spans="28:36" x14ac:dyDescent="0.2">
      <c r="AB1097" s="122" t="s">
        <v>88</v>
      </c>
      <c r="AC1097" s="40">
        <f>_xll.qlInterestRateIndexFixingDate($Y$21,AD1097)</f>
        <v>47067</v>
      </c>
      <c r="AD1097" s="40">
        <f>_xll.qlCalendarAdvance(calendar,$AD1096,AB1097,,,trigger)</f>
        <v>47071</v>
      </c>
      <c r="AE1097" s="40">
        <f>_xll.qlInterestRateIndexMaturity($Y$21,AD1097,)</f>
        <v>47252</v>
      </c>
      <c r="AF1097" s="43" t="e">
        <f>_xll.qlTenorBasisValue(TenorBasis6M,AD1097,_xll.ohTrigger(trigger,$Y$36))</f>
        <v>#NUM!</v>
      </c>
      <c r="AG1097" s="90" t="e">
        <f>_xll.qlTenorBasisForwardRate(TenorBasis6M,AD1097,_xll.ohTrigger(trigger,$Y$36))</f>
        <v>#NUM!</v>
      </c>
      <c r="AH1097" s="90" t="e">
        <f>_xll.qlIndexFixing(TenorBasisIndex6M,$AC1097,TRUE,_xll.ohTrigger(trigger,$Y$36))</f>
        <v>#NUM!</v>
      </c>
      <c r="AI1097" s="43" t="e">
        <f>_xll.qlIndexFixing($Y$6,$AC1097,TRUE,trigger)</f>
        <v>#NUM!</v>
      </c>
      <c r="AJ1097" s="45" t="e">
        <f t="shared" si="27"/>
        <v>#NUM!</v>
      </c>
    </row>
    <row r="1098" spans="28:36" x14ac:dyDescent="0.2">
      <c r="AB1098" s="122" t="s">
        <v>88</v>
      </c>
      <c r="AC1098" s="40">
        <f>_xll.qlInterestRateIndexFixingDate($Y$21,AD1098)</f>
        <v>47074</v>
      </c>
      <c r="AD1098" s="40">
        <f>_xll.qlCalendarAdvance(calendar,$AD1097,AB1098,,,trigger)</f>
        <v>47078</v>
      </c>
      <c r="AE1098" s="40">
        <f>_xll.qlInterestRateIndexMaturity($Y$21,AD1098,)</f>
        <v>47259</v>
      </c>
      <c r="AF1098" s="43" t="e">
        <f>_xll.qlTenorBasisValue(TenorBasis6M,AD1098,_xll.ohTrigger(trigger,$Y$36))</f>
        <v>#NUM!</v>
      </c>
      <c r="AG1098" s="90" t="e">
        <f>_xll.qlTenorBasisForwardRate(TenorBasis6M,AD1098,_xll.ohTrigger(trigger,$Y$36))</f>
        <v>#NUM!</v>
      </c>
      <c r="AH1098" s="90" t="e">
        <f>_xll.qlIndexFixing(TenorBasisIndex6M,$AC1098,TRUE,_xll.ohTrigger(trigger,$Y$36))</f>
        <v>#NUM!</v>
      </c>
      <c r="AI1098" s="43" t="e">
        <f>_xll.qlIndexFixing($Y$6,$AC1098,TRUE,trigger)</f>
        <v>#NUM!</v>
      </c>
      <c r="AJ1098" s="45" t="e">
        <f t="shared" si="27"/>
        <v>#NUM!</v>
      </c>
    </row>
    <row r="1099" spans="28:36" x14ac:dyDescent="0.2">
      <c r="AB1099" s="122" t="s">
        <v>88</v>
      </c>
      <c r="AC1099" s="40">
        <f>_xll.qlInterestRateIndexFixingDate($Y$21,AD1099)</f>
        <v>47081</v>
      </c>
      <c r="AD1099" s="40">
        <f>_xll.qlCalendarAdvance(calendar,$AD1098,AB1099,,,trigger)</f>
        <v>47085</v>
      </c>
      <c r="AE1099" s="40">
        <f>_xll.qlInterestRateIndexMaturity($Y$21,AD1099,)</f>
        <v>47266</v>
      </c>
      <c r="AF1099" s="43" t="e">
        <f>_xll.qlTenorBasisValue(TenorBasis6M,AD1099,_xll.ohTrigger(trigger,$Y$36))</f>
        <v>#NUM!</v>
      </c>
      <c r="AG1099" s="90" t="e">
        <f>_xll.qlTenorBasisForwardRate(TenorBasis6M,AD1099,_xll.ohTrigger(trigger,$Y$36))</f>
        <v>#NUM!</v>
      </c>
      <c r="AH1099" s="90" t="e">
        <f>_xll.qlIndexFixing(TenorBasisIndex6M,$AC1099,TRUE,_xll.ohTrigger(trigger,$Y$36))</f>
        <v>#NUM!</v>
      </c>
      <c r="AI1099" s="43" t="e">
        <f>_xll.qlIndexFixing($Y$6,$AC1099,TRUE,trigger)</f>
        <v>#NUM!</v>
      </c>
      <c r="AJ1099" s="45" t="e">
        <f t="shared" si="27"/>
        <v>#NUM!</v>
      </c>
    </row>
    <row r="1100" spans="28:36" x14ac:dyDescent="0.2">
      <c r="AB1100" s="122" t="s">
        <v>88</v>
      </c>
      <c r="AC1100" s="40">
        <f>_xll.qlInterestRateIndexFixingDate($Y$21,AD1100)</f>
        <v>47088</v>
      </c>
      <c r="AD1100" s="40">
        <f>_xll.qlCalendarAdvance(calendar,$AD1099,AB1100,,,trigger)</f>
        <v>47092</v>
      </c>
      <c r="AE1100" s="40">
        <f>_xll.qlInterestRateIndexMaturity($Y$21,AD1100,)</f>
        <v>47274</v>
      </c>
      <c r="AF1100" s="43" t="e">
        <f>_xll.qlTenorBasisValue(TenorBasis6M,AD1100,_xll.ohTrigger(trigger,$Y$36))</f>
        <v>#NUM!</v>
      </c>
      <c r="AG1100" s="90" t="e">
        <f>_xll.qlTenorBasisForwardRate(TenorBasis6M,AD1100,_xll.ohTrigger(trigger,$Y$36))</f>
        <v>#NUM!</v>
      </c>
      <c r="AH1100" s="90" t="e">
        <f>_xll.qlIndexFixing(TenorBasisIndex6M,$AC1100,TRUE,_xll.ohTrigger(trigger,$Y$36))</f>
        <v>#NUM!</v>
      </c>
      <c r="AI1100" s="43" t="e">
        <f>_xll.qlIndexFixing($Y$6,$AC1100,TRUE,trigger)</f>
        <v>#NUM!</v>
      </c>
      <c r="AJ1100" s="45" t="e">
        <f t="shared" si="27"/>
        <v>#NUM!</v>
      </c>
    </row>
    <row r="1101" spans="28:36" x14ac:dyDescent="0.2">
      <c r="AB1101" s="122" t="s">
        <v>88</v>
      </c>
      <c r="AC1101" s="40">
        <f>_xll.qlInterestRateIndexFixingDate($Y$21,AD1101)</f>
        <v>47095</v>
      </c>
      <c r="AD1101" s="40">
        <f>_xll.qlCalendarAdvance(calendar,$AD1100,AB1101,,,trigger)</f>
        <v>47099</v>
      </c>
      <c r="AE1101" s="40">
        <f>_xll.qlInterestRateIndexMaturity($Y$21,AD1101,)</f>
        <v>47281</v>
      </c>
      <c r="AF1101" s="43" t="e">
        <f>_xll.qlTenorBasisValue(TenorBasis6M,AD1101,_xll.ohTrigger(trigger,$Y$36))</f>
        <v>#NUM!</v>
      </c>
      <c r="AG1101" s="90" t="e">
        <f>_xll.qlTenorBasisForwardRate(TenorBasis6M,AD1101,_xll.ohTrigger(trigger,$Y$36))</f>
        <v>#NUM!</v>
      </c>
      <c r="AH1101" s="90" t="e">
        <f>_xll.qlIndexFixing(TenorBasisIndex6M,$AC1101,TRUE,_xll.ohTrigger(trigger,$Y$36))</f>
        <v>#NUM!</v>
      </c>
      <c r="AI1101" s="43" t="e">
        <f>_xll.qlIndexFixing($Y$6,$AC1101,TRUE,trigger)</f>
        <v>#NUM!</v>
      </c>
      <c r="AJ1101" s="45" t="e">
        <f t="shared" si="27"/>
        <v>#NUM!</v>
      </c>
    </row>
    <row r="1102" spans="28:36" x14ac:dyDescent="0.2">
      <c r="AB1102" s="122" t="s">
        <v>88</v>
      </c>
      <c r="AC1102" s="40">
        <f>_xll.qlInterestRateIndexFixingDate($Y$21,AD1102)</f>
        <v>47102</v>
      </c>
      <c r="AD1102" s="40">
        <f>_xll.qlCalendarAdvance(calendar,$AD1101,AB1102,,,trigger)</f>
        <v>47106</v>
      </c>
      <c r="AE1102" s="40">
        <f>_xll.qlInterestRateIndexMaturity($Y$21,AD1102,)</f>
        <v>47288</v>
      </c>
      <c r="AF1102" s="43" t="e">
        <f>_xll.qlTenorBasisValue(TenorBasis6M,AD1102,_xll.ohTrigger(trigger,$Y$36))</f>
        <v>#NUM!</v>
      </c>
      <c r="AG1102" s="90" t="e">
        <f>_xll.qlTenorBasisForwardRate(TenorBasis6M,AD1102,_xll.ohTrigger(trigger,$Y$36))</f>
        <v>#NUM!</v>
      </c>
      <c r="AH1102" s="90" t="e">
        <f>_xll.qlIndexFixing(TenorBasisIndex6M,$AC1102,TRUE,_xll.ohTrigger(trigger,$Y$36))</f>
        <v>#NUM!</v>
      </c>
      <c r="AI1102" s="43" t="e">
        <f>_xll.qlIndexFixing($Y$6,$AC1102,TRUE,trigger)</f>
        <v>#NUM!</v>
      </c>
      <c r="AJ1102" s="45" t="e">
        <f t="shared" si="27"/>
        <v>#NUM!</v>
      </c>
    </row>
    <row r="1103" spans="28:36" x14ac:dyDescent="0.2">
      <c r="AB1103" s="122" t="s">
        <v>88</v>
      </c>
      <c r="AC1103" s="40">
        <f>_xll.qlInterestRateIndexFixingDate($Y$21,AD1103)</f>
        <v>47108</v>
      </c>
      <c r="AD1103" s="40">
        <f>_xll.qlCalendarAdvance(calendar,$AD1102,AB1103,,,trigger)</f>
        <v>47114</v>
      </c>
      <c r="AE1103" s="40">
        <f>_xll.qlInterestRateIndexMaturity($Y$21,AD1103,)</f>
        <v>47296</v>
      </c>
      <c r="AF1103" s="43" t="e">
        <f>_xll.qlTenorBasisValue(TenorBasis6M,AD1103,_xll.ohTrigger(trigger,$Y$36))</f>
        <v>#NUM!</v>
      </c>
      <c r="AG1103" s="90" t="e">
        <f>_xll.qlTenorBasisForwardRate(TenorBasis6M,AD1103,_xll.ohTrigger(trigger,$Y$36))</f>
        <v>#NUM!</v>
      </c>
      <c r="AH1103" s="90" t="e">
        <f>_xll.qlIndexFixing(TenorBasisIndex6M,$AC1103,TRUE,_xll.ohTrigger(trigger,$Y$36))</f>
        <v>#NUM!</v>
      </c>
      <c r="AI1103" s="43" t="e">
        <f>_xll.qlIndexFixing($Y$6,$AC1103,TRUE,trigger)</f>
        <v>#NUM!</v>
      </c>
      <c r="AJ1103" s="45" t="e">
        <f t="shared" si="27"/>
        <v>#NUM!</v>
      </c>
    </row>
    <row r="1104" spans="28:36" x14ac:dyDescent="0.2">
      <c r="AB1104" s="122" t="s">
        <v>88</v>
      </c>
      <c r="AC1104" s="40">
        <f>_xll.qlInterestRateIndexFixingDate($Y$21,AD1104)</f>
        <v>47116</v>
      </c>
      <c r="AD1104" s="40">
        <f>_xll.qlCalendarAdvance(calendar,$AD1103,AB1104,,,trigger)</f>
        <v>47121</v>
      </c>
      <c r="AE1104" s="40">
        <f>_xll.qlInterestRateIndexMaturity($Y$21,AD1104,)</f>
        <v>47302</v>
      </c>
      <c r="AF1104" s="43" t="e">
        <f>_xll.qlTenorBasisValue(TenorBasis6M,AD1104,_xll.ohTrigger(trigger,$Y$36))</f>
        <v>#NUM!</v>
      </c>
      <c r="AG1104" s="90" t="e">
        <f>_xll.qlTenorBasisForwardRate(TenorBasis6M,AD1104,_xll.ohTrigger(trigger,$Y$36))</f>
        <v>#NUM!</v>
      </c>
      <c r="AH1104" s="90" t="e">
        <f>_xll.qlIndexFixing(TenorBasisIndex6M,$AC1104,TRUE,_xll.ohTrigger(trigger,$Y$36))</f>
        <v>#NUM!</v>
      </c>
      <c r="AI1104" s="43" t="e">
        <f>_xll.qlIndexFixing($Y$6,$AC1104,TRUE,trigger)</f>
        <v>#NUM!</v>
      </c>
      <c r="AJ1104" s="45" t="e">
        <f t="shared" si="27"/>
        <v>#NUM!</v>
      </c>
    </row>
    <row r="1105" spans="28:36" x14ac:dyDescent="0.2">
      <c r="AB1105" s="122" t="s">
        <v>88</v>
      </c>
      <c r="AC1105" s="40">
        <f>_xll.qlInterestRateIndexFixingDate($Y$21,AD1105)</f>
        <v>47126</v>
      </c>
      <c r="AD1105" s="40">
        <f>_xll.qlCalendarAdvance(calendar,$AD1104,AB1105,,,trigger)</f>
        <v>47128</v>
      </c>
      <c r="AE1105" s="40">
        <f>_xll.qlInterestRateIndexMaturity($Y$21,AD1105,)</f>
        <v>47309</v>
      </c>
      <c r="AF1105" s="43" t="e">
        <f>_xll.qlTenorBasisValue(TenorBasis6M,AD1105,_xll.ohTrigger(trigger,$Y$36))</f>
        <v>#NUM!</v>
      </c>
      <c r="AG1105" s="90" t="e">
        <f>_xll.qlTenorBasisForwardRate(TenorBasis6M,AD1105,_xll.ohTrigger(trigger,$Y$36))</f>
        <v>#NUM!</v>
      </c>
      <c r="AH1105" s="90" t="e">
        <f>_xll.qlIndexFixing(TenorBasisIndex6M,$AC1105,TRUE,_xll.ohTrigger(trigger,$Y$36))</f>
        <v>#NUM!</v>
      </c>
      <c r="AI1105" s="43" t="e">
        <f>_xll.qlIndexFixing($Y$6,$AC1105,TRUE,trigger)</f>
        <v>#NUM!</v>
      </c>
      <c r="AJ1105" s="45" t="e">
        <f t="shared" si="27"/>
        <v>#NUM!</v>
      </c>
    </row>
    <row r="1106" spans="28:36" x14ac:dyDescent="0.2">
      <c r="AB1106" s="122" t="s">
        <v>88</v>
      </c>
      <c r="AC1106" s="40">
        <f>_xll.qlInterestRateIndexFixingDate($Y$21,AD1106)</f>
        <v>47133</v>
      </c>
      <c r="AD1106" s="40">
        <f>_xll.qlCalendarAdvance(calendar,$AD1105,AB1106,,,trigger)</f>
        <v>47135</v>
      </c>
      <c r="AE1106" s="40">
        <f>_xll.qlInterestRateIndexMaturity($Y$21,AD1106,)</f>
        <v>47316</v>
      </c>
      <c r="AF1106" s="43" t="e">
        <f>_xll.qlTenorBasisValue(TenorBasis6M,AD1106,_xll.ohTrigger(trigger,$Y$36))</f>
        <v>#NUM!</v>
      </c>
      <c r="AG1106" s="90" t="e">
        <f>_xll.qlTenorBasisForwardRate(TenorBasis6M,AD1106,_xll.ohTrigger(trigger,$Y$36))</f>
        <v>#NUM!</v>
      </c>
      <c r="AH1106" s="90" t="e">
        <f>_xll.qlIndexFixing(TenorBasisIndex6M,$AC1106,TRUE,_xll.ohTrigger(trigger,$Y$36))</f>
        <v>#NUM!</v>
      </c>
      <c r="AI1106" s="43" t="e">
        <f>_xll.qlIndexFixing($Y$6,$AC1106,TRUE,trigger)</f>
        <v>#NUM!</v>
      </c>
      <c r="AJ1106" s="45" t="e">
        <f t="shared" si="27"/>
        <v>#NUM!</v>
      </c>
    </row>
    <row r="1107" spans="28:36" x14ac:dyDescent="0.2">
      <c r="AB1107" s="122" t="s">
        <v>88</v>
      </c>
      <c r="AC1107" s="40">
        <f>_xll.qlInterestRateIndexFixingDate($Y$21,AD1107)</f>
        <v>47140</v>
      </c>
      <c r="AD1107" s="40">
        <f>_xll.qlCalendarAdvance(calendar,$AD1106,AB1107,,,trigger)</f>
        <v>47142</v>
      </c>
      <c r="AE1107" s="40">
        <f>_xll.qlInterestRateIndexMaturity($Y$21,AD1107,)</f>
        <v>47323</v>
      </c>
      <c r="AF1107" s="43" t="e">
        <f>_xll.qlTenorBasisValue(TenorBasis6M,AD1107,_xll.ohTrigger(trigger,$Y$36))</f>
        <v>#NUM!</v>
      </c>
      <c r="AG1107" s="90" t="e">
        <f>_xll.qlTenorBasisForwardRate(TenorBasis6M,AD1107,_xll.ohTrigger(trigger,$Y$36))</f>
        <v>#NUM!</v>
      </c>
      <c r="AH1107" s="90" t="e">
        <f>_xll.qlIndexFixing(TenorBasisIndex6M,$AC1107,TRUE,_xll.ohTrigger(trigger,$Y$36))</f>
        <v>#NUM!</v>
      </c>
      <c r="AI1107" s="43" t="e">
        <f>_xll.qlIndexFixing($Y$6,$AC1107,TRUE,trigger)</f>
        <v>#NUM!</v>
      </c>
      <c r="AJ1107" s="45" t="e">
        <f t="shared" si="27"/>
        <v>#NUM!</v>
      </c>
    </row>
    <row r="1108" spans="28:36" x14ac:dyDescent="0.2">
      <c r="AB1108" s="122" t="s">
        <v>88</v>
      </c>
      <c r="AC1108" s="40">
        <f>_xll.qlInterestRateIndexFixingDate($Y$21,AD1108)</f>
        <v>47147</v>
      </c>
      <c r="AD1108" s="40">
        <f>_xll.qlCalendarAdvance(calendar,$AD1107,AB1108,,,trigger)</f>
        <v>47149</v>
      </c>
      <c r="AE1108" s="40">
        <f>_xll.qlInterestRateIndexMaturity($Y$21,AD1108,)</f>
        <v>47330</v>
      </c>
      <c r="AF1108" s="43" t="e">
        <f>_xll.qlTenorBasisValue(TenorBasis6M,AD1108,_xll.ohTrigger(trigger,$Y$36))</f>
        <v>#NUM!</v>
      </c>
      <c r="AG1108" s="90" t="e">
        <f>_xll.qlTenorBasisForwardRate(TenorBasis6M,AD1108,_xll.ohTrigger(trigger,$Y$36))</f>
        <v>#NUM!</v>
      </c>
      <c r="AH1108" s="90" t="e">
        <f>_xll.qlIndexFixing(TenorBasisIndex6M,$AC1108,TRUE,_xll.ohTrigger(trigger,$Y$36))</f>
        <v>#NUM!</v>
      </c>
      <c r="AI1108" s="43" t="e">
        <f>_xll.qlIndexFixing($Y$6,$AC1108,TRUE,trigger)</f>
        <v>#NUM!</v>
      </c>
      <c r="AJ1108" s="45" t="e">
        <f t="shared" si="27"/>
        <v>#NUM!</v>
      </c>
    </row>
    <row r="1109" spans="28:36" x14ac:dyDescent="0.2">
      <c r="AB1109" s="122" t="s">
        <v>88</v>
      </c>
      <c r="AC1109" s="40">
        <f>_xll.qlInterestRateIndexFixingDate($Y$21,AD1109)</f>
        <v>47154</v>
      </c>
      <c r="AD1109" s="40">
        <f>_xll.qlCalendarAdvance(calendar,$AD1108,AB1109,,,trigger)</f>
        <v>47156</v>
      </c>
      <c r="AE1109" s="40">
        <f>_xll.qlInterestRateIndexMaturity($Y$21,AD1109,)</f>
        <v>47337</v>
      </c>
      <c r="AF1109" s="43" t="e">
        <f>_xll.qlTenorBasisValue(TenorBasis6M,AD1109,_xll.ohTrigger(trigger,$Y$36))</f>
        <v>#NUM!</v>
      </c>
      <c r="AG1109" s="90" t="e">
        <f>_xll.qlTenorBasisForwardRate(TenorBasis6M,AD1109,_xll.ohTrigger(trigger,$Y$36))</f>
        <v>#NUM!</v>
      </c>
      <c r="AH1109" s="90" t="e">
        <f>_xll.qlIndexFixing(TenorBasisIndex6M,$AC1109,TRUE,_xll.ohTrigger(trigger,$Y$36))</f>
        <v>#NUM!</v>
      </c>
      <c r="AI1109" s="43" t="e">
        <f>_xll.qlIndexFixing($Y$6,$AC1109,TRUE,trigger)</f>
        <v>#NUM!</v>
      </c>
      <c r="AJ1109" s="45" t="e">
        <f t="shared" si="27"/>
        <v>#NUM!</v>
      </c>
    </row>
    <row r="1110" spans="28:36" x14ac:dyDescent="0.2">
      <c r="AB1110" s="122" t="s">
        <v>88</v>
      </c>
      <c r="AC1110" s="40">
        <f>_xll.qlInterestRateIndexFixingDate($Y$21,AD1110)</f>
        <v>47161</v>
      </c>
      <c r="AD1110" s="40">
        <f>_xll.qlCalendarAdvance(calendar,$AD1109,AB1110,,,trigger)</f>
        <v>47163</v>
      </c>
      <c r="AE1110" s="40">
        <f>_xll.qlInterestRateIndexMaturity($Y$21,AD1110,)</f>
        <v>47344</v>
      </c>
      <c r="AF1110" s="43" t="e">
        <f>_xll.qlTenorBasisValue(TenorBasis6M,AD1110,_xll.ohTrigger(trigger,$Y$36))</f>
        <v>#NUM!</v>
      </c>
      <c r="AG1110" s="90" t="e">
        <f>_xll.qlTenorBasisForwardRate(TenorBasis6M,AD1110,_xll.ohTrigger(trigger,$Y$36))</f>
        <v>#NUM!</v>
      </c>
      <c r="AH1110" s="90" t="e">
        <f>_xll.qlIndexFixing(TenorBasisIndex6M,$AC1110,TRUE,_xll.ohTrigger(trigger,$Y$36))</f>
        <v>#NUM!</v>
      </c>
      <c r="AI1110" s="43" t="e">
        <f>_xll.qlIndexFixing($Y$6,$AC1110,TRUE,trigger)</f>
        <v>#NUM!</v>
      </c>
      <c r="AJ1110" s="45" t="e">
        <f t="shared" si="27"/>
        <v>#NUM!</v>
      </c>
    </row>
    <row r="1111" spans="28:36" x14ac:dyDescent="0.2">
      <c r="AB1111" s="122" t="s">
        <v>88</v>
      </c>
      <c r="AC1111" s="40">
        <f>_xll.qlInterestRateIndexFixingDate($Y$21,AD1111)</f>
        <v>47168</v>
      </c>
      <c r="AD1111" s="40">
        <f>_xll.qlCalendarAdvance(calendar,$AD1110,AB1111,,,trigger)</f>
        <v>47170</v>
      </c>
      <c r="AE1111" s="40">
        <f>_xll.qlInterestRateIndexMaturity($Y$21,AD1111,)</f>
        <v>47351</v>
      </c>
      <c r="AF1111" s="43" t="e">
        <f>_xll.qlTenorBasisValue(TenorBasis6M,AD1111,_xll.ohTrigger(trigger,$Y$36))</f>
        <v>#NUM!</v>
      </c>
      <c r="AG1111" s="90" t="e">
        <f>_xll.qlTenorBasisForwardRate(TenorBasis6M,AD1111,_xll.ohTrigger(trigger,$Y$36))</f>
        <v>#NUM!</v>
      </c>
      <c r="AH1111" s="90" t="e">
        <f>_xll.qlIndexFixing(TenorBasisIndex6M,$AC1111,TRUE,_xll.ohTrigger(trigger,$Y$36))</f>
        <v>#NUM!</v>
      </c>
      <c r="AI1111" s="43" t="e">
        <f>_xll.qlIndexFixing($Y$6,$AC1111,TRUE,trigger)</f>
        <v>#NUM!</v>
      </c>
      <c r="AJ1111" s="45" t="e">
        <f t="shared" si="27"/>
        <v>#NUM!</v>
      </c>
    </row>
    <row r="1112" spans="28:36" x14ac:dyDescent="0.2">
      <c r="AB1112" s="122" t="s">
        <v>88</v>
      </c>
      <c r="AC1112" s="40">
        <f>_xll.qlInterestRateIndexFixingDate($Y$21,AD1112)</f>
        <v>47175</v>
      </c>
      <c r="AD1112" s="40">
        <f>_xll.qlCalendarAdvance(calendar,$AD1111,AB1112,,,trigger)</f>
        <v>47177</v>
      </c>
      <c r="AE1112" s="40">
        <f>_xll.qlInterestRateIndexMaturity($Y$21,AD1112,)</f>
        <v>47361</v>
      </c>
      <c r="AF1112" s="43" t="e">
        <f>_xll.qlTenorBasisValue(TenorBasis6M,AD1112,_xll.ohTrigger(trigger,$Y$36))</f>
        <v>#NUM!</v>
      </c>
      <c r="AG1112" s="90" t="e">
        <f>_xll.qlTenorBasisForwardRate(TenorBasis6M,AD1112,_xll.ohTrigger(trigger,$Y$36))</f>
        <v>#NUM!</v>
      </c>
      <c r="AH1112" s="90" t="e">
        <f>_xll.qlIndexFixing(TenorBasisIndex6M,$AC1112,TRUE,_xll.ohTrigger(trigger,$Y$36))</f>
        <v>#NUM!</v>
      </c>
      <c r="AI1112" s="43" t="e">
        <f>_xll.qlIndexFixing($Y$6,$AC1112,TRUE,trigger)</f>
        <v>#NUM!</v>
      </c>
      <c r="AJ1112" s="45" t="e">
        <f t="shared" si="27"/>
        <v>#NUM!</v>
      </c>
    </row>
    <row r="1113" spans="28:36" x14ac:dyDescent="0.2">
      <c r="AB1113" s="122" t="s">
        <v>88</v>
      </c>
      <c r="AC1113" s="40">
        <f>_xll.qlInterestRateIndexFixingDate($Y$21,AD1113)</f>
        <v>47182</v>
      </c>
      <c r="AD1113" s="40">
        <f>_xll.qlCalendarAdvance(calendar,$AD1112,AB1113,,,trigger)</f>
        <v>47184</v>
      </c>
      <c r="AE1113" s="40">
        <f>_xll.qlInterestRateIndexMaturity($Y$21,AD1113,)</f>
        <v>47368</v>
      </c>
      <c r="AF1113" s="43" t="e">
        <f>_xll.qlTenorBasisValue(TenorBasis6M,AD1113,_xll.ohTrigger(trigger,$Y$36))</f>
        <v>#NUM!</v>
      </c>
      <c r="AG1113" s="90" t="e">
        <f>_xll.qlTenorBasisForwardRate(TenorBasis6M,AD1113,_xll.ohTrigger(trigger,$Y$36))</f>
        <v>#NUM!</v>
      </c>
      <c r="AH1113" s="90" t="e">
        <f>_xll.qlIndexFixing(TenorBasisIndex6M,$AC1113,TRUE,_xll.ohTrigger(trigger,$Y$36))</f>
        <v>#NUM!</v>
      </c>
      <c r="AI1113" s="43" t="e">
        <f>_xll.qlIndexFixing($Y$6,$AC1113,TRUE,trigger)</f>
        <v>#NUM!</v>
      </c>
      <c r="AJ1113" s="45" t="e">
        <f t="shared" si="27"/>
        <v>#NUM!</v>
      </c>
    </row>
    <row r="1114" spans="28:36" x14ac:dyDescent="0.2">
      <c r="AB1114" s="122" t="s">
        <v>88</v>
      </c>
      <c r="AC1114" s="40">
        <f>_xll.qlInterestRateIndexFixingDate($Y$21,AD1114)</f>
        <v>47189</v>
      </c>
      <c r="AD1114" s="40">
        <f>_xll.qlCalendarAdvance(calendar,$AD1113,AB1114,,,trigger)</f>
        <v>47191</v>
      </c>
      <c r="AE1114" s="40">
        <f>_xll.qlInterestRateIndexMaturity($Y$21,AD1114,)</f>
        <v>47375</v>
      </c>
      <c r="AF1114" s="43" t="e">
        <f>_xll.qlTenorBasisValue(TenorBasis6M,AD1114,_xll.ohTrigger(trigger,$Y$36))</f>
        <v>#NUM!</v>
      </c>
      <c r="AG1114" s="90" t="e">
        <f>_xll.qlTenorBasisForwardRate(TenorBasis6M,AD1114,_xll.ohTrigger(trigger,$Y$36))</f>
        <v>#NUM!</v>
      </c>
      <c r="AH1114" s="90" t="e">
        <f>_xll.qlIndexFixing(TenorBasisIndex6M,$AC1114,TRUE,_xll.ohTrigger(trigger,$Y$36))</f>
        <v>#NUM!</v>
      </c>
      <c r="AI1114" s="43" t="e">
        <f>_xll.qlIndexFixing($Y$6,$AC1114,TRUE,trigger)</f>
        <v>#NUM!</v>
      </c>
      <c r="AJ1114" s="45" t="e">
        <f t="shared" si="27"/>
        <v>#NUM!</v>
      </c>
    </row>
    <row r="1115" spans="28:36" x14ac:dyDescent="0.2">
      <c r="AB1115" s="122" t="s">
        <v>88</v>
      </c>
      <c r="AC1115" s="40">
        <f>_xll.qlInterestRateIndexFixingDate($Y$21,AD1115)</f>
        <v>47196</v>
      </c>
      <c r="AD1115" s="40">
        <f>_xll.qlCalendarAdvance(calendar,$AD1114,AB1115,,,trigger)</f>
        <v>47198</v>
      </c>
      <c r="AE1115" s="40">
        <f>_xll.qlInterestRateIndexMaturity($Y$21,AD1115,)</f>
        <v>47382</v>
      </c>
      <c r="AF1115" s="43" t="e">
        <f>_xll.qlTenorBasisValue(TenorBasis6M,AD1115,_xll.ohTrigger(trigger,$Y$36))</f>
        <v>#NUM!</v>
      </c>
      <c r="AG1115" s="90" t="e">
        <f>_xll.qlTenorBasisForwardRate(TenorBasis6M,AD1115,_xll.ohTrigger(trigger,$Y$36))</f>
        <v>#NUM!</v>
      </c>
      <c r="AH1115" s="90" t="e">
        <f>_xll.qlIndexFixing(TenorBasisIndex6M,$AC1115,TRUE,_xll.ohTrigger(trigger,$Y$36))</f>
        <v>#NUM!</v>
      </c>
      <c r="AI1115" s="43" t="e">
        <f>_xll.qlIndexFixing($Y$6,$AC1115,TRUE,trigger)</f>
        <v>#NUM!</v>
      </c>
      <c r="AJ1115" s="45" t="e">
        <f t="shared" si="27"/>
        <v>#NUM!</v>
      </c>
    </row>
    <row r="1116" spans="28:36" x14ac:dyDescent="0.2">
      <c r="AB1116" s="122" t="s">
        <v>88</v>
      </c>
      <c r="AC1116" s="40">
        <f>_xll.qlInterestRateIndexFixingDate($Y$21,AD1116)</f>
        <v>47203</v>
      </c>
      <c r="AD1116" s="40">
        <f>_xll.qlCalendarAdvance(calendar,$AD1115,AB1116,,,trigger)</f>
        <v>47205</v>
      </c>
      <c r="AE1116" s="40">
        <f>_xll.qlInterestRateIndexMaturity($Y$21,AD1116,)</f>
        <v>47389</v>
      </c>
      <c r="AF1116" s="43" t="e">
        <f>_xll.qlTenorBasisValue(TenorBasis6M,AD1116,_xll.ohTrigger(trigger,$Y$36))</f>
        <v>#NUM!</v>
      </c>
      <c r="AG1116" s="90" t="e">
        <f>_xll.qlTenorBasisForwardRate(TenorBasis6M,AD1116,_xll.ohTrigger(trigger,$Y$36))</f>
        <v>#NUM!</v>
      </c>
      <c r="AH1116" s="90" t="e">
        <f>_xll.qlIndexFixing(TenorBasisIndex6M,$AC1116,TRUE,_xll.ohTrigger(trigger,$Y$36))</f>
        <v>#NUM!</v>
      </c>
      <c r="AI1116" s="43" t="e">
        <f>_xll.qlIndexFixing($Y$6,$AC1116,TRUE,trigger)</f>
        <v>#NUM!</v>
      </c>
      <c r="AJ1116" s="45" t="e">
        <f t="shared" si="27"/>
        <v>#NUM!</v>
      </c>
    </row>
    <row r="1117" spans="28:36" x14ac:dyDescent="0.2">
      <c r="AB1117" s="122" t="s">
        <v>88</v>
      </c>
      <c r="AC1117" s="40">
        <f>_xll.qlInterestRateIndexFixingDate($Y$21,AD1117)</f>
        <v>47206</v>
      </c>
      <c r="AD1117" s="40">
        <f>_xll.qlCalendarAdvance(calendar,$AD1116,AB1117,,,trigger)</f>
        <v>47212</v>
      </c>
      <c r="AE1117" s="40">
        <f>_xll.qlInterestRateIndexMaturity($Y$21,AD1117,)</f>
        <v>47395</v>
      </c>
      <c r="AF1117" s="43" t="e">
        <f>_xll.qlTenorBasisValue(TenorBasis6M,AD1117,_xll.ohTrigger(trigger,$Y$36))</f>
        <v>#NUM!</v>
      </c>
      <c r="AG1117" s="90" t="e">
        <f>_xll.qlTenorBasisForwardRate(TenorBasis6M,AD1117,_xll.ohTrigger(trigger,$Y$36))</f>
        <v>#NUM!</v>
      </c>
      <c r="AH1117" s="90" t="e">
        <f>_xll.qlIndexFixing(TenorBasisIndex6M,$AC1117,TRUE,_xll.ohTrigger(trigger,$Y$36))</f>
        <v>#NUM!</v>
      </c>
      <c r="AI1117" s="43" t="e">
        <f>_xll.qlIndexFixing($Y$6,$AC1117,TRUE,trigger)</f>
        <v>#NUM!</v>
      </c>
      <c r="AJ1117" s="45" t="e">
        <f t="shared" si="27"/>
        <v>#NUM!</v>
      </c>
    </row>
    <row r="1118" spans="28:36" x14ac:dyDescent="0.2">
      <c r="AB1118" s="122" t="s">
        <v>88</v>
      </c>
      <c r="AC1118" s="40">
        <f>_xll.qlInterestRateIndexFixingDate($Y$21,AD1118)</f>
        <v>47217</v>
      </c>
      <c r="AD1118" s="40">
        <f>_xll.qlCalendarAdvance(calendar,$AD1117,AB1118,,,trigger)</f>
        <v>47219</v>
      </c>
      <c r="AE1118" s="40">
        <f>_xll.qlInterestRateIndexMaturity($Y$21,AD1118,)</f>
        <v>47402</v>
      </c>
      <c r="AF1118" s="43" t="e">
        <f>_xll.qlTenorBasisValue(TenorBasis6M,AD1118,_xll.ohTrigger(trigger,$Y$36))</f>
        <v>#NUM!</v>
      </c>
      <c r="AG1118" s="90" t="e">
        <f>_xll.qlTenorBasisForwardRate(TenorBasis6M,AD1118,_xll.ohTrigger(trigger,$Y$36))</f>
        <v>#NUM!</v>
      </c>
      <c r="AH1118" s="90" t="e">
        <f>_xll.qlIndexFixing(TenorBasisIndex6M,$AC1118,TRUE,_xll.ohTrigger(trigger,$Y$36))</f>
        <v>#NUM!</v>
      </c>
      <c r="AI1118" s="43" t="e">
        <f>_xll.qlIndexFixing($Y$6,$AC1118,TRUE,trigger)</f>
        <v>#NUM!</v>
      </c>
      <c r="AJ1118" s="45" t="e">
        <f t="shared" si="27"/>
        <v>#NUM!</v>
      </c>
    </row>
    <row r="1119" spans="28:36" x14ac:dyDescent="0.2">
      <c r="AB1119" s="122" t="s">
        <v>88</v>
      </c>
      <c r="AC1119" s="40">
        <f>_xll.qlInterestRateIndexFixingDate($Y$21,AD1119)</f>
        <v>47224</v>
      </c>
      <c r="AD1119" s="40">
        <f>_xll.qlCalendarAdvance(calendar,$AD1118,AB1119,,,trigger)</f>
        <v>47226</v>
      </c>
      <c r="AE1119" s="40">
        <f>_xll.qlInterestRateIndexMaturity($Y$21,AD1119,)</f>
        <v>47409</v>
      </c>
      <c r="AF1119" s="43" t="e">
        <f>_xll.qlTenorBasisValue(TenorBasis6M,AD1119,_xll.ohTrigger(trigger,$Y$36))</f>
        <v>#NUM!</v>
      </c>
      <c r="AG1119" s="90" t="e">
        <f>_xll.qlTenorBasisForwardRate(TenorBasis6M,AD1119,_xll.ohTrigger(trigger,$Y$36))</f>
        <v>#NUM!</v>
      </c>
      <c r="AH1119" s="90" t="e">
        <f>_xll.qlIndexFixing(TenorBasisIndex6M,$AC1119,TRUE,_xll.ohTrigger(trigger,$Y$36))</f>
        <v>#NUM!</v>
      </c>
      <c r="AI1119" s="43" t="e">
        <f>_xll.qlIndexFixing($Y$6,$AC1119,TRUE,trigger)</f>
        <v>#NUM!</v>
      </c>
      <c r="AJ1119" s="45" t="e">
        <f t="shared" si="27"/>
        <v>#NUM!</v>
      </c>
    </row>
    <row r="1120" spans="28:36" x14ac:dyDescent="0.2">
      <c r="AB1120" s="122" t="s">
        <v>88</v>
      </c>
      <c r="AC1120" s="40">
        <f>_xll.qlInterestRateIndexFixingDate($Y$21,AD1120)</f>
        <v>47231</v>
      </c>
      <c r="AD1120" s="40">
        <f>_xll.qlCalendarAdvance(calendar,$AD1119,AB1120,,,trigger)</f>
        <v>47233</v>
      </c>
      <c r="AE1120" s="40">
        <f>_xll.qlInterestRateIndexMaturity($Y$21,AD1120,)</f>
        <v>47416</v>
      </c>
      <c r="AF1120" s="43" t="e">
        <f>_xll.qlTenorBasisValue(TenorBasis6M,AD1120,_xll.ohTrigger(trigger,$Y$36))</f>
        <v>#NUM!</v>
      </c>
      <c r="AG1120" s="90" t="e">
        <f>_xll.qlTenorBasisForwardRate(TenorBasis6M,AD1120,_xll.ohTrigger(trigger,$Y$36))</f>
        <v>#NUM!</v>
      </c>
      <c r="AH1120" s="90" t="e">
        <f>_xll.qlIndexFixing(TenorBasisIndex6M,$AC1120,TRUE,_xll.ohTrigger(trigger,$Y$36))</f>
        <v>#NUM!</v>
      </c>
      <c r="AI1120" s="43" t="e">
        <f>_xll.qlIndexFixing($Y$6,$AC1120,TRUE,trigger)</f>
        <v>#NUM!</v>
      </c>
      <c r="AJ1120" s="45" t="e">
        <f t="shared" si="27"/>
        <v>#NUM!</v>
      </c>
    </row>
    <row r="1121" spans="28:36" x14ac:dyDescent="0.2">
      <c r="AB1121" s="122" t="s">
        <v>88</v>
      </c>
      <c r="AC1121" s="40">
        <f>_xll.qlInterestRateIndexFixingDate($Y$21,AD1121)</f>
        <v>47235</v>
      </c>
      <c r="AD1121" s="40">
        <f>_xll.qlCalendarAdvance(calendar,$AD1120,AB1121,,,trigger)</f>
        <v>47240</v>
      </c>
      <c r="AE1121" s="40">
        <f>_xll.qlInterestRateIndexMaturity($Y$21,AD1121,)</f>
        <v>47424</v>
      </c>
      <c r="AF1121" s="43" t="e">
        <f>_xll.qlTenorBasisValue(TenorBasis6M,AD1121,_xll.ohTrigger(trigger,$Y$36))</f>
        <v>#NUM!</v>
      </c>
      <c r="AG1121" s="90" t="e">
        <f>_xll.qlTenorBasisForwardRate(TenorBasis6M,AD1121,_xll.ohTrigger(trigger,$Y$36))</f>
        <v>#NUM!</v>
      </c>
      <c r="AH1121" s="90" t="e">
        <f>_xll.qlIndexFixing(TenorBasisIndex6M,$AC1121,TRUE,_xll.ohTrigger(trigger,$Y$36))</f>
        <v>#NUM!</v>
      </c>
      <c r="AI1121" s="43" t="e">
        <f>_xll.qlIndexFixing($Y$6,$AC1121,TRUE,trigger)</f>
        <v>#NUM!</v>
      </c>
      <c r="AJ1121" s="45" t="e">
        <f t="shared" si="27"/>
        <v>#NUM!</v>
      </c>
    </row>
    <row r="1122" spans="28:36" x14ac:dyDescent="0.2">
      <c r="AB1122" s="122" t="s">
        <v>88</v>
      </c>
      <c r="AC1122" s="40">
        <f>_xll.qlInterestRateIndexFixingDate($Y$21,AD1122)</f>
        <v>47245</v>
      </c>
      <c r="AD1122" s="40">
        <f>_xll.qlCalendarAdvance(calendar,$AD1121,AB1122,,,trigger)</f>
        <v>47247</v>
      </c>
      <c r="AE1122" s="40">
        <f>_xll.qlInterestRateIndexMaturity($Y$21,AD1122,)</f>
        <v>47431</v>
      </c>
      <c r="AF1122" s="43" t="e">
        <f>_xll.qlTenorBasisValue(TenorBasis6M,AD1122,_xll.ohTrigger(trigger,$Y$36))</f>
        <v>#NUM!</v>
      </c>
      <c r="AG1122" s="90" t="e">
        <f>_xll.qlTenorBasisForwardRate(TenorBasis6M,AD1122,_xll.ohTrigger(trigger,$Y$36))</f>
        <v>#NUM!</v>
      </c>
      <c r="AH1122" s="90" t="e">
        <f>_xll.qlIndexFixing(TenorBasisIndex6M,$AC1122,TRUE,_xll.ohTrigger(trigger,$Y$36))</f>
        <v>#NUM!</v>
      </c>
      <c r="AI1122" s="43" t="e">
        <f>_xll.qlIndexFixing($Y$6,$AC1122,TRUE,trigger)</f>
        <v>#NUM!</v>
      </c>
      <c r="AJ1122" s="45" t="e">
        <f t="shared" si="27"/>
        <v>#NUM!</v>
      </c>
    </row>
    <row r="1123" spans="28:36" x14ac:dyDescent="0.2">
      <c r="AB1123" s="122" t="s">
        <v>88</v>
      </c>
      <c r="AC1123" s="40">
        <f>_xll.qlInterestRateIndexFixingDate($Y$21,AD1123)</f>
        <v>47252</v>
      </c>
      <c r="AD1123" s="40">
        <f>_xll.qlCalendarAdvance(calendar,$AD1122,AB1123,,,trigger)</f>
        <v>47254</v>
      </c>
      <c r="AE1123" s="40">
        <f>_xll.qlInterestRateIndexMaturity($Y$21,AD1123,)</f>
        <v>47438</v>
      </c>
      <c r="AF1123" s="43" t="e">
        <f>_xll.qlTenorBasisValue(TenorBasis6M,AD1123,_xll.ohTrigger(trigger,$Y$36))</f>
        <v>#NUM!</v>
      </c>
      <c r="AG1123" s="90" t="e">
        <f>_xll.qlTenorBasisForwardRate(TenorBasis6M,AD1123,_xll.ohTrigger(trigger,$Y$36))</f>
        <v>#NUM!</v>
      </c>
      <c r="AH1123" s="90" t="e">
        <f>_xll.qlIndexFixing(TenorBasisIndex6M,$AC1123,TRUE,_xll.ohTrigger(trigger,$Y$36))</f>
        <v>#NUM!</v>
      </c>
      <c r="AI1123" s="43" t="e">
        <f>_xll.qlIndexFixing($Y$6,$AC1123,TRUE,trigger)</f>
        <v>#NUM!</v>
      </c>
      <c r="AJ1123" s="45" t="e">
        <f t="shared" si="27"/>
        <v>#NUM!</v>
      </c>
    </row>
    <row r="1124" spans="28:36" x14ac:dyDescent="0.2">
      <c r="AB1124" s="122" t="s">
        <v>88</v>
      </c>
      <c r="AC1124" s="40">
        <f>_xll.qlInterestRateIndexFixingDate($Y$21,AD1124)</f>
        <v>47259</v>
      </c>
      <c r="AD1124" s="40">
        <f>_xll.qlCalendarAdvance(calendar,$AD1123,AB1124,,,trigger)</f>
        <v>47261</v>
      </c>
      <c r="AE1124" s="40">
        <f>_xll.qlInterestRateIndexMaturity($Y$21,AD1124,)</f>
        <v>47445</v>
      </c>
      <c r="AF1124" s="43" t="e">
        <f>_xll.qlTenorBasisValue(TenorBasis6M,AD1124,_xll.ohTrigger(trigger,$Y$36))</f>
        <v>#NUM!</v>
      </c>
      <c r="AG1124" s="90" t="e">
        <f>_xll.qlTenorBasisForwardRate(TenorBasis6M,AD1124,_xll.ohTrigger(trigger,$Y$36))</f>
        <v>#NUM!</v>
      </c>
      <c r="AH1124" s="90" t="e">
        <f>_xll.qlIndexFixing(TenorBasisIndex6M,$AC1124,TRUE,_xll.ohTrigger(trigger,$Y$36))</f>
        <v>#NUM!</v>
      </c>
      <c r="AI1124" s="43" t="e">
        <f>_xll.qlIndexFixing($Y$6,$AC1124,TRUE,trigger)</f>
        <v>#NUM!</v>
      </c>
      <c r="AJ1124" s="45" t="e">
        <f t="shared" si="27"/>
        <v>#NUM!</v>
      </c>
    </row>
    <row r="1125" spans="28:36" x14ac:dyDescent="0.2">
      <c r="AB1125" s="122" t="s">
        <v>88</v>
      </c>
      <c r="AC1125" s="40">
        <f>_xll.qlInterestRateIndexFixingDate($Y$21,AD1125)</f>
        <v>47266</v>
      </c>
      <c r="AD1125" s="40">
        <f>_xll.qlCalendarAdvance(calendar,$AD1124,AB1125,,,trigger)</f>
        <v>47268</v>
      </c>
      <c r="AE1125" s="40">
        <f>_xll.qlInterestRateIndexMaturity($Y$21,AD1125,)</f>
        <v>47452</v>
      </c>
      <c r="AF1125" s="43" t="e">
        <f>_xll.qlTenorBasisValue(TenorBasis6M,AD1125,_xll.ohTrigger(trigger,$Y$36))</f>
        <v>#NUM!</v>
      </c>
      <c r="AG1125" s="90" t="e">
        <f>_xll.qlTenorBasisForwardRate(TenorBasis6M,AD1125,_xll.ohTrigger(trigger,$Y$36))</f>
        <v>#NUM!</v>
      </c>
      <c r="AH1125" s="90" t="e">
        <f>_xll.qlIndexFixing(TenorBasisIndex6M,$AC1125,TRUE,_xll.ohTrigger(trigger,$Y$36))</f>
        <v>#NUM!</v>
      </c>
      <c r="AI1125" s="43" t="e">
        <f>_xll.qlIndexFixing($Y$6,$AC1125,TRUE,trigger)</f>
        <v>#NUM!</v>
      </c>
      <c r="AJ1125" s="45" t="e">
        <f t="shared" si="27"/>
        <v>#NUM!</v>
      </c>
    </row>
    <row r="1126" spans="28:36" x14ac:dyDescent="0.2">
      <c r="AB1126" s="122" t="s">
        <v>88</v>
      </c>
      <c r="AC1126" s="40">
        <f>_xll.qlInterestRateIndexFixingDate($Y$21,AD1126)</f>
        <v>47273</v>
      </c>
      <c r="AD1126" s="40">
        <f>_xll.qlCalendarAdvance(calendar,$AD1125,AB1126,,,trigger)</f>
        <v>47275</v>
      </c>
      <c r="AE1126" s="40">
        <f>_xll.qlInterestRateIndexMaturity($Y$21,AD1126,)</f>
        <v>47458</v>
      </c>
      <c r="AF1126" s="43" t="e">
        <f>_xll.qlTenorBasisValue(TenorBasis6M,AD1126,_xll.ohTrigger(trigger,$Y$36))</f>
        <v>#NUM!</v>
      </c>
      <c r="AG1126" s="90" t="e">
        <f>_xll.qlTenorBasisForwardRate(TenorBasis6M,AD1126,_xll.ohTrigger(trigger,$Y$36))</f>
        <v>#NUM!</v>
      </c>
      <c r="AH1126" s="90" t="e">
        <f>_xll.qlIndexFixing(TenorBasisIndex6M,$AC1126,TRUE,_xll.ohTrigger(trigger,$Y$36))</f>
        <v>#NUM!</v>
      </c>
      <c r="AI1126" s="43" t="e">
        <f>_xll.qlIndexFixing($Y$6,$AC1126,TRUE,trigger)</f>
        <v>#NUM!</v>
      </c>
      <c r="AJ1126" s="45" t="e">
        <f t="shared" si="27"/>
        <v>#NUM!</v>
      </c>
    </row>
    <row r="1127" spans="28:36" x14ac:dyDescent="0.2">
      <c r="AB1127" s="122" t="s">
        <v>88</v>
      </c>
      <c r="AC1127" s="40">
        <f>_xll.qlInterestRateIndexFixingDate($Y$21,AD1127)</f>
        <v>47280</v>
      </c>
      <c r="AD1127" s="40">
        <f>_xll.qlCalendarAdvance(calendar,$AD1126,AB1127,,,trigger)</f>
        <v>47282</v>
      </c>
      <c r="AE1127" s="40">
        <f>_xll.qlInterestRateIndexMaturity($Y$21,AD1127,)</f>
        <v>47465</v>
      </c>
      <c r="AF1127" s="43" t="e">
        <f>_xll.qlTenorBasisValue(TenorBasis6M,AD1127,_xll.ohTrigger(trigger,$Y$36))</f>
        <v>#NUM!</v>
      </c>
      <c r="AG1127" s="90" t="e">
        <f>_xll.qlTenorBasisForwardRate(TenorBasis6M,AD1127,_xll.ohTrigger(trigger,$Y$36))</f>
        <v>#NUM!</v>
      </c>
      <c r="AH1127" s="90" t="e">
        <f>_xll.qlIndexFixing(TenorBasisIndex6M,$AC1127,TRUE,_xll.ohTrigger(trigger,$Y$36))</f>
        <v>#NUM!</v>
      </c>
      <c r="AI1127" s="43" t="e">
        <f>_xll.qlIndexFixing($Y$6,$AC1127,TRUE,trigger)</f>
        <v>#NUM!</v>
      </c>
      <c r="AJ1127" s="45" t="e">
        <f t="shared" si="27"/>
        <v>#NUM!</v>
      </c>
    </row>
    <row r="1128" spans="28:36" x14ac:dyDescent="0.2">
      <c r="AB1128" s="122" t="s">
        <v>88</v>
      </c>
      <c r="AC1128" s="40">
        <f>_xll.qlInterestRateIndexFixingDate($Y$21,AD1128)</f>
        <v>47287</v>
      </c>
      <c r="AD1128" s="40">
        <f>_xll.qlCalendarAdvance(calendar,$AD1127,AB1128,,,trigger)</f>
        <v>47289</v>
      </c>
      <c r="AE1128" s="40">
        <f>_xll.qlInterestRateIndexMaturity($Y$21,AD1128,)</f>
        <v>47472</v>
      </c>
      <c r="AF1128" s="43" t="e">
        <f>_xll.qlTenorBasisValue(TenorBasis6M,AD1128,_xll.ohTrigger(trigger,$Y$36))</f>
        <v>#NUM!</v>
      </c>
      <c r="AG1128" s="90" t="e">
        <f>_xll.qlTenorBasisForwardRate(TenorBasis6M,AD1128,_xll.ohTrigger(trigger,$Y$36))</f>
        <v>#NUM!</v>
      </c>
      <c r="AH1128" s="90" t="e">
        <f>_xll.qlIndexFixing(TenorBasisIndex6M,$AC1128,TRUE,_xll.ohTrigger(trigger,$Y$36))</f>
        <v>#NUM!</v>
      </c>
      <c r="AI1128" s="43" t="e">
        <f>_xll.qlIndexFixing($Y$6,$AC1128,TRUE,trigger)</f>
        <v>#NUM!</v>
      </c>
      <c r="AJ1128" s="45" t="e">
        <f t="shared" si="27"/>
        <v>#NUM!</v>
      </c>
    </row>
    <row r="1129" spans="28:36" x14ac:dyDescent="0.2">
      <c r="AB1129" s="122" t="s">
        <v>88</v>
      </c>
      <c r="AC1129" s="40">
        <f>_xll.qlInterestRateIndexFixingDate($Y$21,AD1129)</f>
        <v>47294</v>
      </c>
      <c r="AD1129" s="40">
        <f>_xll.qlCalendarAdvance(calendar,$AD1128,AB1129,,,trigger)</f>
        <v>47296</v>
      </c>
      <c r="AE1129" s="40">
        <f>_xll.qlInterestRateIndexMaturity($Y$21,AD1129,)</f>
        <v>47479</v>
      </c>
      <c r="AF1129" s="43" t="e">
        <f>_xll.qlTenorBasisValue(TenorBasis6M,AD1129,_xll.ohTrigger(trigger,$Y$36))</f>
        <v>#NUM!</v>
      </c>
      <c r="AG1129" s="90" t="e">
        <f>_xll.qlTenorBasisForwardRate(TenorBasis6M,AD1129,_xll.ohTrigger(trigger,$Y$36))</f>
        <v>#NUM!</v>
      </c>
      <c r="AH1129" s="90" t="e">
        <f>_xll.qlIndexFixing(TenorBasisIndex6M,$AC1129,TRUE,_xll.ohTrigger(trigger,$Y$36))</f>
        <v>#NUM!</v>
      </c>
      <c r="AI1129" s="43" t="e">
        <f>_xll.qlIndexFixing($Y$6,$AC1129,TRUE,trigger)</f>
        <v>#NUM!</v>
      </c>
      <c r="AJ1129" s="45" t="e">
        <f t="shared" si="27"/>
        <v>#NUM!</v>
      </c>
    </row>
    <row r="1130" spans="28:36" x14ac:dyDescent="0.2">
      <c r="AB1130" s="122" t="s">
        <v>88</v>
      </c>
      <c r="AC1130" s="40">
        <f>_xll.qlInterestRateIndexFixingDate($Y$21,AD1130)</f>
        <v>47301</v>
      </c>
      <c r="AD1130" s="40">
        <f>_xll.qlCalendarAdvance(calendar,$AD1129,AB1130,,,trigger)</f>
        <v>47303</v>
      </c>
      <c r="AE1130" s="40">
        <f>_xll.qlInterestRateIndexMaturity($Y$21,AD1130,)</f>
        <v>47487</v>
      </c>
      <c r="AF1130" s="43" t="e">
        <f>_xll.qlTenorBasisValue(TenorBasis6M,AD1130,_xll.ohTrigger(trigger,$Y$36))</f>
        <v>#NUM!</v>
      </c>
      <c r="AG1130" s="90" t="e">
        <f>_xll.qlTenorBasisForwardRate(TenorBasis6M,AD1130,_xll.ohTrigger(trigger,$Y$36))</f>
        <v>#NUM!</v>
      </c>
      <c r="AH1130" s="90" t="e">
        <f>_xll.qlIndexFixing(TenorBasisIndex6M,$AC1130,TRUE,_xll.ohTrigger(trigger,$Y$36))</f>
        <v>#NUM!</v>
      </c>
      <c r="AI1130" s="43" t="e">
        <f>_xll.qlIndexFixing($Y$6,$AC1130,TRUE,trigger)</f>
        <v>#NUM!</v>
      </c>
      <c r="AJ1130" s="45" t="e">
        <f t="shared" ref="AJ1130:AJ1193" si="28">(AH1130-AI1130)*10000</f>
        <v>#NUM!</v>
      </c>
    </row>
    <row r="1131" spans="28:36" x14ac:dyDescent="0.2">
      <c r="AB1131" s="122" t="s">
        <v>88</v>
      </c>
      <c r="AC1131" s="40">
        <f>_xll.qlInterestRateIndexFixingDate($Y$21,AD1131)</f>
        <v>47308</v>
      </c>
      <c r="AD1131" s="40">
        <f>_xll.qlCalendarAdvance(calendar,$AD1130,AB1131,,,trigger)</f>
        <v>47310</v>
      </c>
      <c r="AE1131" s="40">
        <f>_xll.qlInterestRateIndexMaturity($Y$21,AD1131,)</f>
        <v>47494</v>
      </c>
      <c r="AF1131" s="43" t="e">
        <f>_xll.qlTenorBasisValue(TenorBasis6M,AD1131,_xll.ohTrigger(trigger,$Y$36))</f>
        <v>#NUM!</v>
      </c>
      <c r="AG1131" s="90" t="e">
        <f>_xll.qlTenorBasisForwardRate(TenorBasis6M,AD1131,_xll.ohTrigger(trigger,$Y$36))</f>
        <v>#NUM!</v>
      </c>
      <c r="AH1131" s="90" t="e">
        <f>_xll.qlIndexFixing(TenorBasisIndex6M,$AC1131,TRUE,_xll.ohTrigger(trigger,$Y$36))</f>
        <v>#NUM!</v>
      </c>
      <c r="AI1131" s="43" t="e">
        <f>_xll.qlIndexFixing($Y$6,$AC1131,TRUE,trigger)</f>
        <v>#NUM!</v>
      </c>
      <c r="AJ1131" s="45" t="e">
        <f t="shared" si="28"/>
        <v>#NUM!</v>
      </c>
    </row>
    <row r="1132" spans="28:36" x14ac:dyDescent="0.2">
      <c r="AB1132" s="122" t="s">
        <v>88</v>
      </c>
      <c r="AC1132" s="40">
        <f>_xll.qlInterestRateIndexFixingDate($Y$21,AD1132)</f>
        <v>47315</v>
      </c>
      <c r="AD1132" s="40">
        <f>_xll.qlCalendarAdvance(calendar,$AD1131,AB1132,,,trigger)</f>
        <v>47317</v>
      </c>
      <c r="AE1132" s="40">
        <f>_xll.qlInterestRateIndexMaturity($Y$21,AD1132,)</f>
        <v>47501</v>
      </c>
      <c r="AF1132" s="43" t="e">
        <f>_xll.qlTenorBasisValue(TenorBasis6M,AD1132,_xll.ohTrigger(trigger,$Y$36))</f>
        <v>#NUM!</v>
      </c>
      <c r="AG1132" s="90" t="e">
        <f>_xll.qlTenorBasisForwardRate(TenorBasis6M,AD1132,_xll.ohTrigger(trigger,$Y$36))</f>
        <v>#NUM!</v>
      </c>
      <c r="AH1132" s="90" t="e">
        <f>_xll.qlIndexFixing(TenorBasisIndex6M,$AC1132,TRUE,_xll.ohTrigger(trigger,$Y$36))</f>
        <v>#NUM!</v>
      </c>
      <c r="AI1132" s="43" t="e">
        <f>_xll.qlIndexFixing($Y$6,$AC1132,TRUE,trigger)</f>
        <v>#NUM!</v>
      </c>
      <c r="AJ1132" s="45" t="e">
        <f t="shared" si="28"/>
        <v>#NUM!</v>
      </c>
    </row>
    <row r="1133" spans="28:36" x14ac:dyDescent="0.2">
      <c r="AB1133" s="122" t="s">
        <v>88</v>
      </c>
      <c r="AC1133" s="40">
        <f>_xll.qlInterestRateIndexFixingDate($Y$21,AD1133)</f>
        <v>47322</v>
      </c>
      <c r="AD1133" s="40">
        <f>_xll.qlCalendarAdvance(calendar,$AD1132,AB1133,,,trigger)</f>
        <v>47324</v>
      </c>
      <c r="AE1133" s="40">
        <f>_xll.qlInterestRateIndexMaturity($Y$21,AD1133,)</f>
        <v>47508</v>
      </c>
      <c r="AF1133" s="43" t="e">
        <f>_xll.qlTenorBasisValue(TenorBasis6M,AD1133,_xll.ohTrigger(trigger,$Y$36))</f>
        <v>#NUM!</v>
      </c>
      <c r="AG1133" s="90" t="e">
        <f>_xll.qlTenorBasisForwardRate(TenorBasis6M,AD1133,_xll.ohTrigger(trigger,$Y$36))</f>
        <v>#NUM!</v>
      </c>
      <c r="AH1133" s="90" t="e">
        <f>_xll.qlIndexFixing(TenorBasisIndex6M,$AC1133,TRUE,_xll.ohTrigger(trigger,$Y$36))</f>
        <v>#NUM!</v>
      </c>
      <c r="AI1133" s="43" t="e">
        <f>_xll.qlIndexFixing($Y$6,$AC1133,TRUE,trigger)</f>
        <v>#NUM!</v>
      </c>
      <c r="AJ1133" s="45" t="e">
        <f t="shared" si="28"/>
        <v>#NUM!</v>
      </c>
    </row>
    <row r="1134" spans="28:36" x14ac:dyDescent="0.2">
      <c r="AB1134" s="122" t="s">
        <v>88</v>
      </c>
      <c r="AC1134" s="40">
        <f>_xll.qlInterestRateIndexFixingDate($Y$21,AD1134)</f>
        <v>47329</v>
      </c>
      <c r="AD1134" s="40">
        <f>_xll.qlCalendarAdvance(calendar,$AD1133,AB1134,,,trigger)</f>
        <v>47331</v>
      </c>
      <c r="AE1134" s="40">
        <f>_xll.qlInterestRateIndexMaturity($Y$21,AD1134,)</f>
        <v>47515</v>
      </c>
      <c r="AF1134" s="43" t="e">
        <f>_xll.qlTenorBasisValue(TenorBasis6M,AD1134,_xll.ohTrigger(trigger,$Y$36))</f>
        <v>#NUM!</v>
      </c>
      <c r="AG1134" s="90" t="e">
        <f>_xll.qlTenorBasisForwardRate(TenorBasis6M,AD1134,_xll.ohTrigger(trigger,$Y$36))</f>
        <v>#NUM!</v>
      </c>
      <c r="AH1134" s="90" t="e">
        <f>_xll.qlIndexFixing(TenorBasisIndex6M,$AC1134,TRUE,_xll.ohTrigger(trigger,$Y$36))</f>
        <v>#NUM!</v>
      </c>
      <c r="AI1134" s="43" t="e">
        <f>_xll.qlIndexFixing($Y$6,$AC1134,TRUE,trigger)</f>
        <v>#NUM!</v>
      </c>
      <c r="AJ1134" s="45" t="e">
        <f t="shared" si="28"/>
        <v>#NUM!</v>
      </c>
    </row>
    <row r="1135" spans="28:36" x14ac:dyDescent="0.2">
      <c r="AB1135" s="122" t="s">
        <v>88</v>
      </c>
      <c r="AC1135" s="40">
        <f>_xll.qlInterestRateIndexFixingDate($Y$21,AD1135)</f>
        <v>47336</v>
      </c>
      <c r="AD1135" s="40">
        <f>_xll.qlCalendarAdvance(calendar,$AD1134,AB1135,,,trigger)</f>
        <v>47338</v>
      </c>
      <c r="AE1135" s="40">
        <f>_xll.qlInterestRateIndexMaturity($Y$21,AD1135,)</f>
        <v>47522</v>
      </c>
      <c r="AF1135" s="43" t="e">
        <f>_xll.qlTenorBasisValue(TenorBasis6M,AD1135,_xll.ohTrigger(trigger,$Y$36))</f>
        <v>#NUM!</v>
      </c>
      <c r="AG1135" s="90" t="e">
        <f>_xll.qlTenorBasisForwardRate(TenorBasis6M,AD1135,_xll.ohTrigger(trigger,$Y$36))</f>
        <v>#NUM!</v>
      </c>
      <c r="AH1135" s="90" t="e">
        <f>_xll.qlIndexFixing(TenorBasisIndex6M,$AC1135,TRUE,_xll.ohTrigger(trigger,$Y$36))</f>
        <v>#NUM!</v>
      </c>
      <c r="AI1135" s="43" t="e">
        <f>_xll.qlIndexFixing($Y$6,$AC1135,TRUE,trigger)</f>
        <v>#NUM!</v>
      </c>
      <c r="AJ1135" s="45" t="e">
        <f t="shared" si="28"/>
        <v>#NUM!</v>
      </c>
    </row>
    <row r="1136" spans="28:36" x14ac:dyDescent="0.2">
      <c r="AB1136" s="122" t="s">
        <v>88</v>
      </c>
      <c r="AC1136" s="40">
        <f>_xll.qlInterestRateIndexFixingDate($Y$21,AD1136)</f>
        <v>47343</v>
      </c>
      <c r="AD1136" s="40">
        <f>_xll.qlCalendarAdvance(calendar,$AD1135,AB1136,,,trigger)</f>
        <v>47345</v>
      </c>
      <c r="AE1136" s="40">
        <f>_xll.qlInterestRateIndexMaturity($Y$21,AD1136,)</f>
        <v>47529</v>
      </c>
      <c r="AF1136" s="43" t="e">
        <f>_xll.qlTenorBasisValue(TenorBasis6M,AD1136,_xll.ohTrigger(trigger,$Y$36))</f>
        <v>#NUM!</v>
      </c>
      <c r="AG1136" s="90" t="e">
        <f>_xll.qlTenorBasisForwardRate(TenorBasis6M,AD1136,_xll.ohTrigger(trigger,$Y$36))</f>
        <v>#NUM!</v>
      </c>
      <c r="AH1136" s="90" t="e">
        <f>_xll.qlIndexFixing(TenorBasisIndex6M,$AC1136,TRUE,_xll.ohTrigger(trigger,$Y$36))</f>
        <v>#NUM!</v>
      </c>
      <c r="AI1136" s="43" t="e">
        <f>_xll.qlIndexFixing($Y$6,$AC1136,TRUE,trigger)</f>
        <v>#NUM!</v>
      </c>
      <c r="AJ1136" s="45" t="e">
        <f t="shared" si="28"/>
        <v>#NUM!</v>
      </c>
    </row>
    <row r="1137" spans="28:36" x14ac:dyDescent="0.2">
      <c r="AB1137" s="122" t="s">
        <v>88</v>
      </c>
      <c r="AC1137" s="40">
        <f>_xll.qlInterestRateIndexFixingDate($Y$21,AD1137)</f>
        <v>47350</v>
      </c>
      <c r="AD1137" s="40">
        <f>_xll.qlCalendarAdvance(calendar,$AD1136,AB1137,,,trigger)</f>
        <v>47352</v>
      </c>
      <c r="AE1137" s="40">
        <f>_xll.qlInterestRateIndexMaturity($Y$21,AD1137,)</f>
        <v>47536</v>
      </c>
      <c r="AF1137" s="43" t="e">
        <f>_xll.qlTenorBasisValue(TenorBasis6M,AD1137,_xll.ohTrigger(trigger,$Y$36))</f>
        <v>#NUM!</v>
      </c>
      <c r="AG1137" s="90" t="e">
        <f>_xll.qlTenorBasisForwardRate(TenorBasis6M,AD1137,_xll.ohTrigger(trigger,$Y$36))</f>
        <v>#NUM!</v>
      </c>
      <c r="AH1137" s="90" t="e">
        <f>_xll.qlIndexFixing(TenorBasisIndex6M,$AC1137,TRUE,_xll.ohTrigger(trigger,$Y$36))</f>
        <v>#NUM!</v>
      </c>
      <c r="AI1137" s="43" t="e">
        <f>_xll.qlIndexFixing($Y$6,$AC1137,TRUE,trigger)</f>
        <v>#NUM!</v>
      </c>
      <c r="AJ1137" s="45" t="e">
        <f t="shared" si="28"/>
        <v>#NUM!</v>
      </c>
    </row>
    <row r="1138" spans="28:36" x14ac:dyDescent="0.2">
      <c r="AB1138" s="122" t="s">
        <v>88</v>
      </c>
      <c r="AC1138" s="40">
        <f>_xll.qlInterestRateIndexFixingDate($Y$21,AD1138)</f>
        <v>47357</v>
      </c>
      <c r="AD1138" s="40">
        <f>_xll.qlCalendarAdvance(calendar,$AD1137,AB1138,,,trigger)</f>
        <v>47359</v>
      </c>
      <c r="AE1138" s="40">
        <f>_xll.qlInterestRateIndexMaturity($Y$21,AD1138,)</f>
        <v>47542</v>
      </c>
      <c r="AF1138" s="43" t="e">
        <f>_xll.qlTenorBasisValue(TenorBasis6M,AD1138,_xll.ohTrigger(trigger,$Y$36))</f>
        <v>#NUM!</v>
      </c>
      <c r="AG1138" s="90" t="e">
        <f>_xll.qlTenorBasisForwardRate(TenorBasis6M,AD1138,_xll.ohTrigger(trigger,$Y$36))</f>
        <v>#NUM!</v>
      </c>
      <c r="AH1138" s="90" t="e">
        <f>_xll.qlIndexFixing(TenorBasisIndex6M,$AC1138,TRUE,_xll.ohTrigger(trigger,$Y$36))</f>
        <v>#NUM!</v>
      </c>
      <c r="AI1138" s="43" t="e">
        <f>_xll.qlIndexFixing($Y$6,$AC1138,TRUE,trigger)</f>
        <v>#NUM!</v>
      </c>
      <c r="AJ1138" s="45" t="e">
        <f t="shared" si="28"/>
        <v>#NUM!</v>
      </c>
    </row>
    <row r="1139" spans="28:36" x14ac:dyDescent="0.2">
      <c r="AB1139" s="122" t="s">
        <v>88</v>
      </c>
      <c r="AC1139" s="40">
        <f>_xll.qlInterestRateIndexFixingDate($Y$21,AD1139)</f>
        <v>47364</v>
      </c>
      <c r="AD1139" s="40">
        <f>_xll.qlCalendarAdvance(calendar,$AD1138,AB1139,,,trigger)</f>
        <v>47366</v>
      </c>
      <c r="AE1139" s="40">
        <f>_xll.qlInterestRateIndexMaturity($Y$21,AD1139,)</f>
        <v>47547</v>
      </c>
      <c r="AF1139" s="43" t="e">
        <f>_xll.qlTenorBasisValue(TenorBasis6M,AD1139,_xll.ohTrigger(trigger,$Y$36))</f>
        <v>#NUM!</v>
      </c>
      <c r="AG1139" s="90" t="e">
        <f>_xll.qlTenorBasisForwardRate(TenorBasis6M,AD1139,_xll.ohTrigger(trigger,$Y$36))</f>
        <v>#NUM!</v>
      </c>
      <c r="AH1139" s="90" t="e">
        <f>_xll.qlIndexFixing(TenorBasisIndex6M,$AC1139,TRUE,_xll.ohTrigger(trigger,$Y$36))</f>
        <v>#NUM!</v>
      </c>
      <c r="AI1139" s="43" t="e">
        <f>_xll.qlIndexFixing($Y$6,$AC1139,TRUE,trigger)</f>
        <v>#NUM!</v>
      </c>
      <c r="AJ1139" s="45" t="e">
        <f t="shared" si="28"/>
        <v>#NUM!</v>
      </c>
    </row>
    <row r="1140" spans="28:36" x14ac:dyDescent="0.2">
      <c r="AB1140" s="122" t="s">
        <v>88</v>
      </c>
      <c r="AC1140" s="40">
        <f>_xll.qlInterestRateIndexFixingDate($Y$21,AD1140)</f>
        <v>47371</v>
      </c>
      <c r="AD1140" s="40">
        <f>_xll.qlCalendarAdvance(calendar,$AD1139,AB1140,,,trigger)</f>
        <v>47373</v>
      </c>
      <c r="AE1140" s="40">
        <f>_xll.qlInterestRateIndexMaturity($Y$21,AD1140,)</f>
        <v>47554</v>
      </c>
      <c r="AF1140" s="43" t="e">
        <f>_xll.qlTenorBasisValue(TenorBasis6M,AD1140,_xll.ohTrigger(trigger,$Y$36))</f>
        <v>#NUM!</v>
      </c>
      <c r="AG1140" s="90" t="e">
        <f>_xll.qlTenorBasisForwardRate(TenorBasis6M,AD1140,_xll.ohTrigger(trigger,$Y$36))</f>
        <v>#NUM!</v>
      </c>
      <c r="AH1140" s="90" t="e">
        <f>_xll.qlIndexFixing(TenorBasisIndex6M,$AC1140,TRUE,_xll.ohTrigger(trigger,$Y$36))</f>
        <v>#NUM!</v>
      </c>
      <c r="AI1140" s="43" t="e">
        <f>_xll.qlIndexFixing($Y$6,$AC1140,TRUE,trigger)</f>
        <v>#NUM!</v>
      </c>
      <c r="AJ1140" s="45" t="e">
        <f t="shared" si="28"/>
        <v>#NUM!</v>
      </c>
    </row>
    <row r="1141" spans="28:36" x14ac:dyDescent="0.2">
      <c r="AB1141" s="122" t="s">
        <v>88</v>
      </c>
      <c r="AC1141" s="40">
        <f>_xll.qlInterestRateIndexFixingDate($Y$21,AD1141)</f>
        <v>47378</v>
      </c>
      <c r="AD1141" s="40">
        <f>_xll.qlCalendarAdvance(calendar,$AD1140,AB1141,,,trigger)</f>
        <v>47380</v>
      </c>
      <c r="AE1141" s="40">
        <f>_xll.qlInterestRateIndexMaturity($Y$21,AD1141,)</f>
        <v>47561</v>
      </c>
      <c r="AF1141" s="43" t="e">
        <f>_xll.qlTenorBasisValue(TenorBasis6M,AD1141,_xll.ohTrigger(trigger,$Y$36))</f>
        <v>#NUM!</v>
      </c>
      <c r="AG1141" s="90" t="e">
        <f>_xll.qlTenorBasisForwardRate(TenorBasis6M,AD1141,_xll.ohTrigger(trigger,$Y$36))</f>
        <v>#NUM!</v>
      </c>
      <c r="AH1141" s="90" t="e">
        <f>_xll.qlIndexFixing(TenorBasisIndex6M,$AC1141,TRUE,_xll.ohTrigger(trigger,$Y$36))</f>
        <v>#NUM!</v>
      </c>
      <c r="AI1141" s="43" t="e">
        <f>_xll.qlIndexFixing($Y$6,$AC1141,TRUE,trigger)</f>
        <v>#NUM!</v>
      </c>
      <c r="AJ1141" s="45" t="e">
        <f t="shared" si="28"/>
        <v>#NUM!</v>
      </c>
    </row>
    <row r="1142" spans="28:36" x14ac:dyDescent="0.2">
      <c r="AB1142" s="122" t="s">
        <v>88</v>
      </c>
      <c r="AC1142" s="40">
        <f>_xll.qlInterestRateIndexFixingDate($Y$21,AD1142)</f>
        <v>47385</v>
      </c>
      <c r="AD1142" s="40">
        <f>_xll.qlCalendarAdvance(calendar,$AD1141,AB1142,,,trigger)</f>
        <v>47387</v>
      </c>
      <c r="AE1142" s="40">
        <f>_xll.qlInterestRateIndexMaturity($Y$21,AD1142,)</f>
        <v>47568</v>
      </c>
      <c r="AF1142" s="43" t="e">
        <f>_xll.qlTenorBasisValue(TenorBasis6M,AD1142,_xll.ohTrigger(trigger,$Y$36))</f>
        <v>#NUM!</v>
      </c>
      <c r="AG1142" s="90" t="e">
        <f>_xll.qlTenorBasisForwardRate(TenorBasis6M,AD1142,_xll.ohTrigger(trigger,$Y$36))</f>
        <v>#NUM!</v>
      </c>
      <c r="AH1142" s="90" t="e">
        <f>_xll.qlIndexFixing(TenorBasisIndex6M,$AC1142,TRUE,_xll.ohTrigger(trigger,$Y$36))</f>
        <v>#NUM!</v>
      </c>
      <c r="AI1142" s="43" t="e">
        <f>_xll.qlIndexFixing($Y$6,$AC1142,TRUE,trigger)</f>
        <v>#NUM!</v>
      </c>
      <c r="AJ1142" s="45" t="e">
        <f t="shared" si="28"/>
        <v>#NUM!</v>
      </c>
    </row>
    <row r="1143" spans="28:36" x14ac:dyDescent="0.2">
      <c r="AB1143" s="122" t="s">
        <v>88</v>
      </c>
      <c r="AC1143" s="40">
        <f>_xll.qlInterestRateIndexFixingDate($Y$21,AD1143)</f>
        <v>47392</v>
      </c>
      <c r="AD1143" s="40">
        <f>_xll.qlCalendarAdvance(calendar,$AD1142,AB1143,,,trigger)</f>
        <v>47394</v>
      </c>
      <c r="AE1143" s="40">
        <f>_xll.qlInterestRateIndexMaturity($Y$21,AD1143,)</f>
        <v>47576</v>
      </c>
      <c r="AF1143" s="43" t="e">
        <f>_xll.qlTenorBasisValue(TenorBasis6M,AD1143,_xll.ohTrigger(trigger,$Y$36))</f>
        <v>#NUM!</v>
      </c>
      <c r="AG1143" s="90" t="e">
        <f>_xll.qlTenorBasisForwardRate(TenorBasis6M,AD1143,_xll.ohTrigger(trigger,$Y$36))</f>
        <v>#NUM!</v>
      </c>
      <c r="AH1143" s="90" t="e">
        <f>_xll.qlIndexFixing(TenorBasisIndex6M,$AC1143,TRUE,_xll.ohTrigger(trigger,$Y$36))</f>
        <v>#NUM!</v>
      </c>
      <c r="AI1143" s="43" t="e">
        <f>_xll.qlIndexFixing($Y$6,$AC1143,TRUE,trigger)</f>
        <v>#NUM!</v>
      </c>
      <c r="AJ1143" s="45" t="e">
        <f t="shared" si="28"/>
        <v>#NUM!</v>
      </c>
    </row>
    <row r="1144" spans="28:36" x14ac:dyDescent="0.2">
      <c r="AB1144" s="122" t="s">
        <v>88</v>
      </c>
      <c r="AC1144" s="40">
        <f>_xll.qlInterestRateIndexFixingDate($Y$21,AD1144)</f>
        <v>47399</v>
      </c>
      <c r="AD1144" s="40">
        <f>_xll.qlCalendarAdvance(calendar,$AD1143,AB1144,,,trigger)</f>
        <v>47401</v>
      </c>
      <c r="AE1144" s="40">
        <f>_xll.qlInterestRateIndexMaturity($Y$21,AD1144,)</f>
        <v>47583</v>
      </c>
      <c r="AF1144" s="43" t="e">
        <f>_xll.qlTenorBasisValue(TenorBasis6M,AD1144,_xll.ohTrigger(trigger,$Y$36))</f>
        <v>#NUM!</v>
      </c>
      <c r="AG1144" s="90" t="e">
        <f>_xll.qlTenorBasisForwardRate(TenorBasis6M,AD1144,_xll.ohTrigger(trigger,$Y$36))</f>
        <v>#NUM!</v>
      </c>
      <c r="AH1144" s="90" t="e">
        <f>_xll.qlIndexFixing(TenorBasisIndex6M,$AC1144,TRUE,_xll.ohTrigger(trigger,$Y$36))</f>
        <v>#NUM!</v>
      </c>
      <c r="AI1144" s="43" t="e">
        <f>_xll.qlIndexFixing($Y$6,$AC1144,TRUE,trigger)</f>
        <v>#NUM!</v>
      </c>
      <c r="AJ1144" s="45" t="e">
        <f t="shared" si="28"/>
        <v>#NUM!</v>
      </c>
    </row>
    <row r="1145" spans="28:36" x14ac:dyDescent="0.2">
      <c r="AB1145" s="122" t="s">
        <v>88</v>
      </c>
      <c r="AC1145" s="40">
        <f>_xll.qlInterestRateIndexFixingDate($Y$21,AD1145)</f>
        <v>47406</v>
      </c>
      <c r="AD1145" s="40">
        <f>_xll.qlCalendarAdvance(calendar,$AD1144,AB1145,,,trigger)</f>
        <v>47408</v>
      </c>
      <c r="AE1145" s="40">
        <f>_xll.qlInterestRateIndexMaturity($Y$21,AD1145,)</f>
        <v>47590</v>
      </c>
      <c r="AF1145" s="43" t="e">
        <f>_xll.qlTenorBasisValue(TenorBasis6M,AD1145,_xll.ohTrigger(trigger,$Y$36))</f>
        <v>#NUM!</v>
      </c>
      <c r="AG1145" s="90" t="e">
        <f>_xll.qlTenorBasisForwardRate(TenorBasis6M,AD1145,_xll.ohTrigger(trigger,$Y$36))</f>
        <v>#NUM!</v>
      </c>
      <c r="AH1145" s="90" t="e">
        <f>_xll.qlIndexFixing(TenorBasisIndex6M,$AC1145,TRUE,_xll.ohTrigger(trigger,$Y$36))</f>
        <v>#NUM!</v>
      </c>
      <c r="AI1145" s="43" t="e">
        <f>_xll.qlIndexFixing($Y$6,$AC1145,TRUE,trigger)</f>
        <v>#NUM!</v>
      </c>
      <c r="AJ1145" s="45" t="e">
        <f t="shared" si="28"/>
        <v>#NUM!</v>
      </c>
    </row>
    <row r="1146" spans="28:36" x14ac:dyDescent="0.2">
      <c r="AB1146" s="122" t="s">
        <v>88</v>
      </c>
      <c r="AC1146" s="40">
        <f>_xll.qlInterestRateIndexFixingDate($Y$21,AD1146)</f>
        <v>47413</v>
      </c>
      <c r="AD1146" s="40">
        <f>_xll.qlCalendarAdvance(calendar,$AD1145,AB1146,,,trigger)</f>
        <v>47415</v>
      </c>
      <c r="AE1146" s="40">
        <f>_xll.qlInterestRateIndexMaturity($Y$21,AD1146,)</f>
        <v>47597</v>
      </c>
      <c r="AF1146" s="43" t="e">
        <f>_xll.qlTenorBasisValue(TenorBasis6M,AD1146,_xll.ohTrigger(trigger,$Y$36))</f>
        <v>#NUM!</v>
      </c>
      <c r="AG1146" s="90" t="e">
        <f>_xll.qlTenorBasisForwardRate(TenorBasis6M,AD1146,_xll.ohTrigger(trigger,$Y$36))</f>
        <v>#NUM!</v>
      </c>
      <c r="AH1146" s="90" t="e">
        <f>_xll.qlIndexFixing(TenorBasisIndex6M,$AC1146,TRUE,_xll.ohTrigger(trigger,$Y$36))</f>
        <v>#NUM!</v>
      </c>
      <c r="AI1146" s="43" t="e">
        <f>_xll.qlIndexFixing($Y$6,$AC1146,TRUE,trigger)</f>
        <v>#NUM!</v>
      </c>
      <c r="AJ1146" s="45" t="e">
        <f t="shared" si="28"/>
        <v>#NUM!</v>
      </c>
    </row>
    <row r="1147" spans="28:36" x14ac:dyDescent="0.2">
      <c r="AB1147" s="122" t="s">
        <v>88</v>
      </c>
      <c r="AC1147" s="40">
        <f>_xll.qlInterestRateIndexFixingDate($Y$21,AD1147)</f>
        <v>47420</v>
      </c>
      <c r="AD1147" s="40">
        <f>_xll.qlCalendarAdvance(calendar,$AD1146,AB1147,,,trigger)</f>
        <v>47422</v>
      </c>
      <c r="AE1147" s="40">
        <f>_xll.qlInterestRateIndexMaturity($Y$21,AD1147,)</f>
        <v>47603</v>
      </c>
      <c r="AF1147" s="43" t="e">
        <f>_xll.qlTenorBasisValue(TenorBasis6M,AD1147,_xll.ohTrigger(trigger,$Y$36))</f>
        <v>#NUM!</v>
      </c>
      <c r="AG1147" s="90" t="e">
        <f>_xll.qlTenorBasisForwardRate(TenorBasis6M,AD1147,_xll.ohTrigger(trigger,$Y$36))</f>
        <v>#NUM!</v>
      </c>
      <c r="AH1147" s="90" t="e">
        <f>_xll.qlIndexFixing(TenorBasisIndex6M,$AC1147,TRUE,_xll.ohTrigger(trigger,$Y$36))</f>
        <v>#NUM!</v>
      </c>
      <c r="AI1147" s="43" t="e">
        <f>_xll.qlIndexFixing($Y$6,$AC1147,TRUE,trigger)</f>
        <v>#NUM!</v>
      </c>
      <c r="AJ1147" s="45" t="e">
        <f t="shared" si="28"/>
        <v>#NUM!</v>
      </c>
    </row>
    <row r="1148" spans="28:36" x14ac:dyDescent="0.2">
      <c r="AB1148" s="122" t="s">
        <v>88</v>
      </c>
      <c r="AC1148" s="40">
        <f>_xll.qlInterestRateIndexFixingDate($Y$21,AD1148)</f>
        <v>47427</v>
      </c>
      <c r="AD1148" s="40">
        <f>_xll.qlCalendarAdvance(calendar,$AD1147,AB1148,,,trigger)</f>
        <v>47429</v>
      </c>
      <c r="AE1148" s="40">
        <f>_xll.qlInterestRateIndexMaturity($Y$21,AD1148,)</f>
        <v>47610</v>
      </c>
      <c r="AF1148" s="43" t="e">
        <f>_xll.qlTenorBasisValue(TenorBasis6M,AD1148,_xll.ohTrigger(trigger,$Y$36))</f>
        <v>#NUM!</v>
      </c>
      <c r="AG1148" s="90" t="e">
        <f>_xll.qlTenorBasisForwardRate(TenorBasis6M,AD1148,_xll.ohTrigger(trigger,$Y$36))</f>
        <v>#NUM!</v>
      </c>
      <c r="AH1148" s="90" t="e">
        <f>_xll.qlIndexFixing(TenorBasisIndex6M,$AC1148,TRUE,_xll.ohTrigger(trigger,$Y$36))</f>
        <v>#NUM!</v>
      </c>
      <c r="AI1148" s="43" t="e">
        <f>_xll.qlIndexFixing($Y$6,$AC1148,TRUE,trigger)</f>
        <v>#NUM!</v>
      </c>
      <c r="AJ1148" s="45" t="e">
        <f t="shared" si="28"/>
        <v>#NUM!</v>
      </c>
    </row>
    <row r="1149" spans="28:36" x14ac:dyDescent="0.2">
      <c r="AB1149" s="122" t="s">
        <v>88</v>
      </c>
      <c r="AC1149" s="40">
        <f>_xll.qlInterestRateIndexFixingDate($Y$21,AD1149)</f>
        <v>47434</v>
      </c>
      <c r="AD1149" s="40">
        <f>_xll.qlCalendarAdvance(calendar,$AD1148,AB1149,,,trigger)</f>
        <v>47436</v>
      </c>
      <c r="AE1149" s="40">
        <f>_xll.qlInterestRateIndexMaturity($Y$21,AD1149,)</f>
        <v>47617</v>
      </c>
      <c r="AF1149" s="43" t="e">
        <f>_xll.qlTenorBasisValue(TenorBasis6M,AD1149,_xll.ohTrigger(trigger,$Y$36))</f>
        <v>#NUM!</v>
      </c>
      <c r="AG1149" s="90" t="e">
        <f>_xll.qlTenorBasisForwardRate(TenorBasis6M,AD1149,_xll.ohTrigger(trigger,$Y$36))</f>
        <v>#NUM!</v>
      </c>
      <c r="AH1149" s="90" t="e">
        <f>_xll.qlIndexFixing(TenorBasisIndex6M,$AC1149,TRUE,_xll.ohTrigger(trigger,$Y$36))</f>
        <v>#NUM!</v>
      </c>
      <c r="AI1149" s="43" t="e">
        <f>_xll.qlIndexFixing($Y$6,$AC1149,TRUE,trigger)</f>
        <v>#NUM!</v>
      </c>
      <c r="AJ1149" s="45" t="e">
        <f t="shared" si="28"/>
        <v>#NUM!</v>
      </c>
    </row>
    <row r="1150" spans="28:36" x14ac:dyDescent="0.2">
      <c r="AB1150" s="122" t="s">
        <v>88</v>
      </c>
      <c r="AC1150" s="40">
        <f>_xll.qlInterestRateIndexFixingDate($Y$21,AD1150)</f>
        <v>47441</v>
      </c>
      <c r="AD1150" s="40">
        <f>_xll.qlCalendarAdvance(calendar,$AD1149,AB1150,,,trigger)</f>
        <v>47443</v>
      </c>
      <c r="AE1150" s="40">
        <f>_xll.qlInterestRateIndexMaturity($Y$21,AD1150,)</f>
        <v>47624</v>
      </c>
      <c r="AF1150" s="43" t="e">
        <f>_xll.qlTenorBasisValue(TenorBasis6M,AD1150,_xll.ohTrigger(trigger,$Y$36))</f>
        <v>#NUM!</v>
      </c>
      <c r="AG1150" s="90" t="e">
        <f>_xll.qlTenorBasisForwardRate(TenorBasis6M,AD1150,_xll.ohTrigger(trigger,$Y$36))</f>
        <v>#NUM!</v>
      </c>
      <c r="AH1150" s="90" t="e">
        <f>_xll.qlIndexFixing(TenorBasisIndex6M,$AC1150,TRUE,_xll.ohTrigger(trigger,$Y$36))</f>
        <v>#NUM!</v>
      </c>
      <c r="AI1150" s="43" t="e">
        <f>_xll.qlIndexFixing($Y$6,$AC1150,TRUE,trigger)</f>
        <v>#NUM!</v>
      </c>
      <c r="AJ1150" s="45" t="e">
        <f t="shared" si="28"/>
        <v>#NUM!</v>
      </c>
    </row>
    <row r="1151" spans="28:36" x14ac:dyDescent="0.2">
      <c r="AB1151" s="122" t="s">
        <v>88</v>
      </c>
      <c r="AC1151" s="40">
        <f>_xll.qlInterestRateIndexFixingDate($Y$21,AD1151)</f>
        <v>47448</v>
      </c>
      <c r="AD1151" s="40">
        <f>_xll.qlCalendarAdvance(calendar,$AD1150,AB1151,,,trigger)</f>
        <v>47450</v>
      </c>
      <c r="AE1151" s="40">
        <f>_xll.qlInterestRateIndexMaturity($Y$21,AD1151,)</f>
        <v>47631</v>
      </c>
      <c r="AF1151" s="43" t="e">
        <f>_xll.qlTenorBasisValue(TenorBasis6M,AD1151,_xll.ohTrigger(trigger,$Y$36))</f>
        <v>#NUM!</v>
      </c>
      <c r="AG1151" s="90" t="e">
        <f>_xll.qlTenorBasisForwardRate(TenorBasis6M,AD1151,_xll.ohTrigger(trigger,$Y$36))</f>
        <v>#NUM!</v>
      </c>
      <c r="AH1151" s="90" t="e">
        <f>_xll.qlIndexFixing(TenorBasisIndex6M,$AC1151,TRUE,_xll.ohTrigger(trigger,$Y$36))</f>
        <v>#NUM!</v>
      </c>
      <c r="AI1151" s="43" t="e">
        <f>_xll.qlIndexFixing($Y$6,$AC1151,TRUE,trigger)</f>
        <v>#NUM!</v>
      </c>
      <c r="AJ1151" s="45" t="e">
        <f t="shared" si="28"/>
        <v>#NUM!</v>
      </c>
    </row>
    <row r="1152" spans="28:36" x14ac:dyDescent="0.2">
      <c r="AB1152" s="122" t="s">
        <v>88</v>
      </c>
      <c r="AC1152" s="40">
        <f>_xll.qlInterestRateIndexFixingDate($Y$21,AD1152)</f>
        <v>47455</v>
      </c>
      <c r="AD1152" s="40">
        <f>_xll.qlCalendarAdvance(calendar,$AD1151,AB1152,,,trigger)</f>
        <v>47457</v>
      </c>
      <c r="AE1152" s="40">
        <f>_xll.qlInterestRateIndexMaturity($Y$21,AD1152,)</f>
        <v>47639</v>
      </c>
      <c r="AF1152" s="43" t="e">
        <f>_xll.qlTenorBasisValue(TenorBasis6M,AD1152,_xll.ohTrigger(trigger,$Y$36))</f>
        <v>#NUM!</v>
      </c>
      <c r="AG1152" s="90" t="e">
        <f>_xll.qlTenorBasisForwardRate(TenorBasis6M,AD1152,_xll.ohTrigger(trigger,$Y$36))</f>
        <v>#NUM!</v>
      </c>
      <c r="AH1152" s="90" t="e">
        <f>_xll.qlIndexFixing(TenorBasisIndex6M,$AC1152,TRUE,_xll.ohTrigger(trigger,$Y$36))</f>
        <v>#NUM!</v>
      </c>
      <c r="AI1152" s="43" t="e">
        <f>_xll.qlIndexFixing($Y$6,$AC1152,TRUE,trigger)</f>
        <v>#NUM!</v>
      </c>
      <c r="AJ1152" s="45" t="e">
        <f t="shared" si="28"/>
        <v>#NUM!</v>
      </c>
    </row>
    <row r="1153" spans="28:36" x14ac:dyDescent="0.2">
      <c r="AB1153" s="122" t="s">
        <v>88</v>
      </c>
      <c r="AC1153" s="40">
        <f>_xll.qlInterestRateIndexFixingDate($Y$21,AD1153)</f>
        <v>47462</v>
      </c>
      <c r="AD1153" s="40">
        <f>_xll.qlCalendarAdvance(calendar,$AD1152,AB1153,,,trigger)</f>
        <v>47464</v>
      </c>
      <c r="AE1153" s="40">
        <f>_xll.qlInterestRateIndexMaturity($Y$21,AD1153,)</f>
        <v>47646</v>
      </c>
      <c r="AF1153" s="43" t="e">
        <f>_xll.qlTenorBasisValue(TenorBasis6M,AD1153,_xll.ohTrigger(trigger,$Y$36))</f>
        <v>#NUM!</v>
      </c>
      <c r="AG1153" s="90" t="e">
        <f>_xll.qlTenorBasisForwardRate(TenorBasis6M,AD1153,_xll.ohTrigger(trigger,$Y$36))</f>
        <v>#NUM!</v>
      </c>
      <c r="AH1153" s="90" t="e">
        <f>_xll.qlIndexFixing(TenorBasisIndex6M,$AC1153,TRUE,_xll.ohTrigger(trigger,$Y$36))</f>
        <v>#NUM!</v>
      </c>
      <c r="AI1153" s="43" t="e">
        <f>_xll.qlIndexFixing($Y$6,$AC1153,TRUE,trigger)</f>
        <v>#NUM!</v>
      </c>
      <c r="AJ1153" s="45" t="e">
        <f t="shared" si="28"/>
        <v>#NUM!</v>
      </c>
    </row>
    <row r="1154" spans="28:36" x14ac:dyDescent="0.2">
      <c r="AB1154" s="122" t="s">
        <v>88</v>
      </c>
      <c r="AC1154" s="40">
        <f>_xll.qlInterestRateIndexFixingDate($Y$21,AD1154)</f>
        <v>47469</v>
      </c>
      <c r="AD1154" s="40">
        <f>_xll.qlCalendarAdvance(calendar,$AD1153,AB1154,,,trigger)</f>
        <v>47471</v>
      </c>
      <c r="AE1154" s="40">
        <f>_xll.qlInterestRateIndexMaturity($Y$21,AD1154,)</f>
        <v>47653</v>
      </c>
      <c r="AF1154" s="43" t="e">
        <f>_xll.qlTenorBasisValue(TenorBasis6M,AD1154,_xll.ohTrigger(trigger,$Y$36))</f>
        <v>#NUM!</v>
      </c>
      <c r="AG1154" s="90" t="e">
        <f>_xll.qlTenorBasisForwardRate(TenorBasis6M,AD1154,_xll.ohTrigger(trigger,$Y$36))</f>
        <v>#NUM!</v>
      </c>
      <c r="AH1154" s="90" t="e">
        <f>_xll.qlIndexFixing(TenorBasisIndex6M,$AC1154,TRUE,_xll.ohTrigger(trigger,$Y$36))</f>
        <v>#NUM!</v>
      </c>
      <c r="AI1154" s="43" t="e">
        <f>_xll.qlIndexFixing($Y$6,$AC1154,TRUE,trigger)</f>
        <v>#NUM!</v>
      </c>
      <c r="AJ1154" s="45" t="e">
        <f t="shared" si="28"/>
        <v>#NUM!</v>
      </c>
    </row>
    <row r="1155" spans="28:36" x14ac:dyDescent="0.2">
      <c r="AB1155" s="122" t="s">
        <v>88</v>
      </c>
      <c r="AC1155" s="40">
        <f>_xll.qlInterestRateIndexFixingDate($Y$21,AD1155)</f>
        <v>47473</v>
      </c>
      <c r="AD1155" s="40">
        <f>_xll.qlCalendarAdvance(calendar,$AD1154,AB1155,,,trigger)</f>
        <v>47479</v>
      </c>
      <c r="AE1155" s="40">
        <f>_xll.qlInterestRateIndexMaturity($Y$21,AD1155,)</f>
        <v>47661</v>
      </c>
      <c r="AF1155" s="43" t="e">
        <f>_xll.qlTenorBasisValue(TenorBasis6M,AD1155,_xll.ohTrigger(trigger,$Y$36))</f>
        <v>#NUM!</v>
      </c>
      <c r="AG1155" s="90" t="e">
        <f>_xll.qlTenorBasisForwardRate(TenorBasis6M,AD1155,_xll.ohTrigger(trigger,$Y$36))</f>
        <v>#NUM!</v>
      </c>
      <c r="AH1155" s="90" t="e">
        <f>_xll.qlIndexFixing(TenorBasisIndex6M,$AC1155,TRUE,_xll.ohTrigger(trigger,$Y$36))</f>
        <v>#NUM!</v>
      </c>
      <c r="AI1155" s="43" t="e">
        <f>_xll.qlIndexFixing($Y$6,$AC1155,TRUE,trigger)</f>
        <v>#NUM!</v>
      </c>
      <c r="AJ1155" s="45" t="e">
        <f t="shared" si="28"/>
        <v>#NUM!</v>
      </c>
    </row>
    <row r="1156" spans="28:36" x14ac:dyDescent="0.2">
      <c r="AB1156" s="122" t="s">
        <v>88</v>
      </c>
      <c r="AC1156" s="40">
        <f>_xll.qlInterestRateIndexFixingDate($Y$21,AD1156)</f>
        <v>47483</v>
      </c>
      <c r="AD1156" s="40">
        <f>_xll.qlCalendarAdvance(calendar,$AD1155,AB1156,,,trigger)</f>
        <v>47486</v>
      </c>
      <c r="AE1156" s="40">
        <f>_xll.qlInterestRateIndexMaturity($Y$21,AD1156,)</f>
        <v>47667</v>
      </c>
      <c r="AF1156" s="43" t="e">
        <f>_xll.qlTenorBasisValue(TenorBasis6M,AD1156,_xll.ohTrigger(trigger,$Y$36))</f>
        <v>#NUM!</v>
      </c>
      <c r="AG1156" s="90" t="e">
        <f>_xll.qlTenorBasisForwardRate(TenorBasis6M,AD1156,_xll.ohTrigger(trigger,$Y$36))</f>
        <v>#NUM!</v>
      </c>
      <c r="AH1156" s="90" t="e">
        <f>_xll.qlIndexFixing(TenorBasisIndex6M,$AC1156,TRUE,_xll.ohTrigger(trigger,$Y$36))</f>
        <v>#NUM!</v>
      </c>
      <c r="AI1156" s="43" t="e">
        <f>_xll.qlIndexFixing($Y$6,$AC1156,TRUE,trigger)</f>
        <v>#NUM!</v>
      </c>
      <c r="AJ1156" s="45" t="e">
        <f t="shared" si="28"/>
        <v>#NUM!</v>
      </c>
    </row>
    <row r="1157" spans="28:36" x14ac:dyDescent="0.2">
      <c r="AB1157" s="122" t="s">
        <v>88</v>
      </c>
      <c r="AC1157" s="40">
        <f>_xll.qlInterestRateIndexFixingDate($Y$21,AD1157)</f>
        <v>47491</v>
      </c>
      <c r="AD1157" s="40">
        <f>_xll.qlCalendarAdvance(calendar,$AD1156,AB1157,,,trigger)</f>
        <v>47493</v>
      </c>
      <c r="AE1157" s="40">
        <f>_xll.qlInterestRateIndexMaturity($Y$21,AD1157,)</f>
        <v>47674</v>
      </c>
      <c r="AF1157" s="43" t="e">
        <f>_xll.qlTenorBasisValue(TenorBasis6M,AD1157,_xll.ohTrigger(trigger,$Y$36))</f>
        <v>#NUM!</v>
      </c>
      <c r="AG1157" s="90" t="e">
        <f>_xll.qlTenorBasisForwardRate(TenorBasis6M,AD1157,_xll.ohTrigger(trigger,$Y$36))</f>
        <v>#NUM!</v>
      </c>
      <c r="AH1157" s="90" t="e">
        <f>_xll.qlIndexFixing(TenorBasisIndex6M,$AC1157,TRUE,_xll.ohTrigger(trigger,$Y$36))</f>
        <v>#NUM!</v>
      </c>
      <c r="AI1157" s="43" t="e">
        <f>_xll.qlIndexFixing($Y$6,$AC1157,TRUE,trigger)</f>
        <v>#NUM!</v>
      </c>
      <c r="AJ1157" s="45" t="e">
        <f t="shared" si="28"/>
        <v>#NUM!</v>
      </c>
    </row>
    <row r="1158" spans="28:36" x14ac:dyDescent="0.2">
      <c r="AB1158" s="122" t="s">
        <v>88</v>
      </c>
      <c r="AC1158" s="40">
        <f>_xll.qlInterestRateIndexFixingDate($Y$21,AD1158)</f>
        <v>47498</v>
      </c>
      <c r="AD1158" s="40">
        <f>_xll.qlCalendarAdvance(calendar,$AD1157,AB1158,,,trigger)</f>
        <v>47500</v>
      </c>
      <c r="AE1158" s="40">
        <f>_xll.qlInterestRateIndexMaturity($Y$21,AD1158,)</f>
        <v>47681</v>
      </c>
      <c r="AF1158" s="43" t="e">
        <f>_xll.qlTenorBasisValue(TenorBasis6M,AD1158,_xll.ohTrigger(trigger,$Y$36))</f>
        <v>#NUM!</v>
      </c>
      <c r="AG1158" s="90" t="e">
        <f>_xll.qlTenorBasisForwardRate(TenorBasis6M,AD1158,_xll.ohTrigger(trigger,$Y$36))</f>
        <v>#NUM!</v>
      </c>
      <c r="AH1158" s="90" t="e">
        <f>_xll.qlIndexFixing(TenorBasisIndex6M,$AC1158,TRUE,_xll.ohTrigger(trigger,$Y$36))</f>
        <v>#NUM!</v>
      </c>
      <c r="AI1158" s="43" t="e">
        <f>_xll.qlIndexFixing($Y$6,$AC1158,TRUE,trigger)</f>
        <v>#NUM!</v>
      </c>
      <c r="AJ1158" s="45" t="e">
        <f t="shared" si="28"/>
        <v>#NUM!</v>
      </c>
    </row>
    <row r="1159" spans="28:36" x14ac:dyDescent="0.2">
      <c r="AB1159" s="122" t="s">
        <v>88</v>
      </c>
      <c r="AC1159" s="40">
        <f>_xll.qlInterestRateIndexFixingDate($Y$21,AD1159)</f>
        <v>47505</v>
      </c>
      <c r="AD1159" s="40">
        <f>_xll.qlCalendarAdvance(calendar,$AD1158,AB1159,,,trigger)</f>
        <v>47507</v>
      </c>
      <c r="AE1159" s="40">
        <f>_xll.qlInterestRateIndexMaturity($Y$21,AD1159,)</f>
        <v>47688</v>
      </c>
      <c r="AF1159" s="43" t="e">
        <f>_xll.qlTenorBasisValue(TenorBasis6M,AD1159,_xll.ohTrigger(trigger,$Y$36))</f>
        <v>#NUM!</v>
      </c>
      <c r="AG1159" s="90" t="e">
        <f>_xll.qlTenorBasisForwardRate(TenorBasis6M,AD1159,_xll.ohTrigger(trigger,$Y$36))</f>
        <v>#NUM!</v>
      </c>
      <c r="AH1159" s="90" t="e">
        <f>_xll.qlIndexFixing(TenorBasisIndex6M,$AC1159,TRUE,_xll.ohTrigger(trigger,$Y$36))</f>
        <v>#NUM!</v>
      </c>
      <c r="AI1159" s="43" t="e">
        <f>_xll.qlIndexFixing($Y$6,$AC1159,TRUE,trigger)</f>
        <v>#NUM!</v>
      </c>
      <c r="AJ1159" s="45" t="e">
        <f t="shared" si="28"/>
        <v>#NUM!</v>
      </c>
    </row>
    <row r="1160" spans="28:36" x14ac:dyDescent="0.2">
      <c r="AB1160" s="122" t="s">
        <v>88</v>
      </c>
      <c r="AC1160" s="40">
        <f>_xll.qlInterestRateIndexFixingDate($Y$21,AD1160)</f>
        <v>47512</v>
      </c>
      <c r="AD1160" s="40">
        <f>_xll.qlCalendarAdvance(calendar,$AD1159,AB1160,,,trigger)</f>
        <v>47514</v>
      </c>
      <c r="AE1160" s="40">
        <f>_xll.qlInterestRateIndexMaturity($Y$21,AD1160,)</f>
        <v>47695</v>
      </c>
      <c r="AF1160" s="43" t="e">
        <f>_xll.qlTenorBasisValue(TenorBasis6M,AD1160,_xll.ohTrigger(trigger,$Y$36))</f>
        <v>#NUM!</v>
      </c>
      <c r="AG1160" s="90" t="e">
        <f>_xll.qlTenorBasisForwardRate(TenorBasis6M,AD1160,_xll.ohTrigger(trigger,$Y$36))</f>
        <v>#NUM!</v>
      </c>
      <c r="AH1160" s="90" t="e">
        <f>_xll.qlIndexFixing(TenorBasisIndex6M,$AC1160,TRUE,_xll.ohTrigger(trigger,$Y$36))</f>
        <v>#NUM!</v>
      </c>
      <c r="AI1160" s="43" t="e">
        <f>_xll.qlIndexFixing($Y$6,$AC1160,TRUE,trigger)</f>
        <v>#NUM!</v>
      </c>
      <c r="AJ1160" s="45" t="e">
        <f t="shared" si="28"/>
        <v>#NUM!</v>
      </c>
    </row>
    <row r="1161" spans="28:36" x14ac:dyDescent="0.2">
      <c r="AB1161" s="122" t="s">
        <v>88</v>
      </c>
      <c r="AC1161" s="40">
        <f>_xll.qlInterestRateIndexFixingDate($Y$21,AD1161)</f>
        <v>47519</v>
      </c>
      <c r="AD1161" s="40">
        <f>_xll.qlCalendarAdvance(calendar,$AD1160,AB1161,,,trigger)</f>
        <v>47521</v>
      </c>
      <c r="AE1161" s="40">
        <f>_xll.qlInterestRateIndexMaturity($Y$21,AD1161,)</f>
        <v>47702</v>
      </c>
      <c r="AF1161" s="43" t="e">
        <f>_xll.qlTenorBasisValue(TenorBasis6M,AD1161,_xll.ohTrigger(trigger,$Y$36))</f>
        <v>#NUM!</v>
      </c>
      <c r="AG1161" s="90" t="e">
        <f>_xll.qlTenorBasisForwardRate(TenorBasis6M,AD1161,_xll.ohTrigger(trigger,$Y$36))</f>
        <v>#NUM!</v>
      </c>
      <c r="AH1161" s="90" t="e">
        <f>_xll.qlIndexFixing(TenorBasisIndex6M,$AC1161,TRUE,_xll.ohTrigger(trigger,$Y$36))</f>
        <v>#NUM!</v>
      </c>
      <c r="AI1161" s="43" t="e">
        <f>_xll.qlIndexFixing($Y$6,$AC1161,TRUE,trigger)</f>
        <v>#NUM!</v>
      </c>
      <c r="AJ1161" s="45" t="e">
        <f t="shared" si="28"/>
        <v>#NUM!</v>
      </c>
    </row>
    <row r="1162" spans="28:36" x14ac:dyDescent="0.2">
      <c r="AB1162" s="122" t="s">
        <v>88</v>
      </c>
      <c r="AC1162" s="40">
        <f>_xll.qlInterestRateIndexFixingDate($Y$21,AD1162)</f>
        <v>47526</v>
      </c>
      <c r="AD1162" s="40">
        <f>_xll.qlCalendarAdvance(calendar,$AD1161,AB1162,,,trigger)</f>
        <v>47528</v>
      </c>
      <c r="AE1162" s="40">
        <f>_xll.qlInterestRateIndexMaturity($Y$21,AD1162,)</f>
        <v>47709</v>
      </c>
      <c r="AF1162" s="43" t="e">
        <f>_xll.qlTenorBasisValue(TenorBasis6M,AD1162,_xll.ohTrigger(trigger,$Y$36))</f>
        <v>#NUM!</v>
      </c>
      <c r="AG1162" s="90" t="e">
        <f>_xll.qlTenorBasisForwardRate(TenorBasis6M,AD1162,_xll.ohTrigger(trigger,$Y$36))</f>
        <v>#NUM!</v>
      </c>
      <c r="AH1162" s="90" t="e">
        <f>_xll.qlIndexFixing(TenorBasisIndex6M,$AC1162,TRUE,_xll.ohTrigger(trigger,$Y$36))</f>
        <v>#NUM!</v>
      </c>
      <c r="AI1162" s="43" t="e">
        <f>_xll.qlIndexFixing($Y$6,$AC1162,TRUE,trigger)</f>
        <v>#NUM!</v>
      </c>
      <c r="AJ1162" s="45" t="e">
        <f t="shared" si="28"/>
        <v>#NUM!</v>
      </c>
    </row>
    <row r="1163" spans="28:36" x14ac:dyDescent="0.2">
      <c r="AB1163" s="122" t="s">
        <v>88</v>
      </c>
      <c r="AC1163" s="40">
        <f>_xll.qlInterestRateIndexFixingDate($Y$21,AD1163)</f>
        <v>47533</v>
      </c>
      <c r="AD1163" s="40">
        <f>_xll.qlCalendarAdvance(calendar,$AD1162,AB1163,,,trigger)</f>
        <v>47535</v>
      </c>
      <c r="AE1163" s="40">
        <f>_xll.qlInterestRateIndexMaturity($Y$21,AD1163,)</f>
        <v>47716</v>
      </c>
      <c r="AF1163" s="43" t="e">
        <f>_xll.qlTenorBasisValue(TenorBasis6M,AD1163,_xll.ohTrigger(trigger,$Y$36))</f>
        <v>#NUM!</v>
      </c>
      <c r="AG1163" s="90" t="e">
        <f>_xll.qlTenorBasisForwardRate(TenorBasis6M,AD1163,_xll.ohTrigger(trigger,$Y$36))</f>
        <v>#NUM!</v>
      </c>
      <c r="AH1163" s="90" t="e">
        <f>_xll.qlIndexFixing(TenorBasisIndex6M,$AC1163,TRUE,_xll.ohTrigger(trigger,$Y$36))</f>
        <v>#NUM!</v>
      </c>
      <c r="AI1163" s="43" t="e">
        <f>_xll.qlIndexFixing($Y$6,$AC1163,TRUE,trigger)</f>
        <v>#NUM!</v>
      </c>
      <c r="AJ1163" s="45" t="e">
        <f t="shared" si="28"/>
        <v>#NUM!</v>
      </c>
    </row>
    <row r="1164" spans="28:36" x14ac:dyDescent="0.2">
      <c r="AB1164" s="122" t="s">
        <v>88</v>
      </c>
      <c r="AC1164" s="40">
        <f>_xll.qlInterestRateIndexFixingDate($Y$21,AD1164)</f>
        <v>47540</v>
      </c>
      <c r="AD1164" s="40">
        <f>_xll.qlCalendarAdvance(calendar,$AD1163,AB1164,,,trigger)</f>
        <v>47542</v>
      </c>
      <c r="AE1164" s="40">
        <f>_xll.qlInterestRateIndexMaturity($Y$21,AD1164,)</f>
        <v>47725</v>
      </c>
      <c r="AF1164" s="43" t="e">
        <f>_xll.qlTenorBasisValue(TenorBasis6M,AD1164,_xll.ohTrigger(trigger,$Y$36))</f>
        <v>#NUM!</v>
      </c>
      <c r="AG1164" s="90" t="e">
        <f>_xll.qlTenorBasisForwardRate(TenorBasis6M,AD1164,_xll.ohTrigger(trigger,$Y$36))</f>
        <v>#NUM!</v>
      </c>
      <c r="AH1164" s="90" t="e">
        <f>_xll.qlIndexFixing(TenorBasisIndex6M,$AC1164,TRUE,_xll.ohTrigger(trigger,$Y$36))</f>
        <v>#NUM!</v>
      </c>
      <c r="AI1164" s="43" t="e">
        <f>_xll.qlIndexFixing($Y$6,$AC1164,TRUE,trigger)</f>
        <v>#NUM!</v>
      </c>
      <c r="AJ1164" s="45" t="e">
        <f t="shared" si="28"/>
        <v>#NUM!</v>
      </c>
    </row>
    <row r="1165" spans="28:36" x14ac:dyDescent="0.2">
      <c r="AB1165" s="122" t="s">
        <v>88</v>
      </c>
      <c r="AC1165" s="40">
        <f>_xll.qlInterestRateIndexFixingDate($Y$21,AD1165)</f>
        <v>47547</v>
      </c>
      <c r="AD1165" s="40">
        <f>_xll.qlCalendarAdvance(calendar,$AD1164,AB1165,,,trigger)</f>
        <v>47549</v>
      </c>
      <c r="AE1165" s="40">
        <f>_xll.qlInterestRateIndexMaturity($Y$21,AD1165,)</f>
        <v>47735</v>
      </c>
      <c r="AF1165" s="43" t="e">
        <f>_xll.qlTenorBasisValue(TenorBasis6M,AD1165,_xll.ohTrigger(trigger,$Y$36))</f>
        <v>#NUM!</v>
      </c>
      <c r="AG1165" s="90" t="e">
        <f>_xll.qlTenorBasisForwardRate(TenorBasis6M,AD1165,_xll.ohTrigger(trigger,$Y$36))</f>
        <v>#NUM!</v>
      </c>
      <c r="AH1165" s="90" t="e">
        <f>_xll.qlIndexFixing(TenorBasisIndex6M,$AC1165,TRUE,_xll.ohTrigger(trigger,$Y$36))</f>
        <v>#NUM!</v>
      </c>
      <c r="AI1165" s="43" t="e">
        <f>_xll.qlIndexFixing($Y$6,$AC1165,TRUE,trigger)</f>
        <v>#NUM!</v>
      </c>
      <c r="AJ1165" s="45" t="e">
        <f t="shared" si="28"/>
        <v>#NUM!</v>
      </c>
    </row>
    <row r="1166" spans="28:36" x14ac:dyDescent="0.2">
      <c r="AB1166" s="122" t="s">
        <v>88</v>
      </c>
      <c r="AC1166" s="40">
        <f>_xll.qlInterestRateIndexFixingDate($Y$21,AD1166)</f>
        <v>47554</v>
      </c>
      <c r="AD1166" s="40">
        <f>_xll.qlCalendarAdvance(calendar,$AD1165,AB1166,,,trigger)</f>
        <v>47556</v>
      </c>
      <c r="AE1166" s="40">
        <f>_xll.qlInterestRateIndexMaturity($Y$21,AD1166,)</f>
        <v>47742</v>
      </c>
      <c r="AF1166" s="43" t="e">
        <f>_xll.qlTenorBasisValue(TenorBasis6M,AD1166,_xll.ohTrigger(trigger,$Y$36))</f>
        <v>#NUM!</v>
      </c>
      <c r="AG1166" s="90" t="e">
        <f>_xll.qlTenorBasisForwardRate(TenorBasis6M,AD1166,_xll.ohTrigger(trigger,$Y$36))</f>
        <v>#NUM!</v>
      </c>
      <c r="AH1166" s="90" t="e">
        <f>_xll.qlIndexFixing(TenorBasisIndex6M,$AC1166,TRUE,_xll.ohTrigger(trigger,$Y$36))</f>
        <v>#NUM!</v>
      </c>
      <c r="AI1166" s="43" t="e">
        <f>_xll.qlIndexFixing($Y$6,$AC1166,TRUE,trigger)</f>
        <v>#NUM!</v>
      </c>
      <c r="AJ1166" s="45" t="e">
        <f t="shared" si="28"/>
        <v>#NUM!</v>
      </c>
    </row>
    <row r="1167" spans="28:36" x14ac:dyDescent="0.2">
      <c r="AB1167" s="122" t="s">
        <v>88</v>
      </c>
      <c r="AC1167" s="40">
        <f>_xll.qlInterestRateIndexFixingDate($Y$21,AD1167)</f>
        <v>47561</v>
      </c>
      <c r="AD1167" s="40">
        <f>_xll.qlCalendarAdvance(calendar,$AD1166,AB1167,,,trigger)</f>
        <v>47563</v>
      </c>
      <c r="AE1167" s="40">
        <f>_xll.qlInterestRateIndexMaturity($Y$21,AD1167,)</f>
        <v>47749</v>
      </c>
      <c r="AF1167" s="43" t="e">
        <f>_xll.qlTenorBasisValue(TenorBasis6M,AD1167,_xll.ohTrigger(trigger,$Y$36))</f>
        <v>#NUM!</v>
      </c>
      <c r="AG1167" s="90" t="e">
        <f>_xll.qlTenorBasisForwardRate(TenorBasis6M,AD1167,_xll.ohTrigger(trigger,$Y$36))</f>
        <v>#NUM!</v>
      </c>
      <c r="AH1167" s="90" t="e">
        <f>_xll.qlIndexFixing(TenorBasisIndex6M,$AC1167,TRUE,_xll.ohTrigger(trigger,$Y$36))</f>
        <v>#NUM!</v>
      </c>
      <c r="AI1167" s="43" t="e">
        <f>_xll.qlIndexFixing($Y$6,$AC1167,TRUE,trigger)</f>
        <v>#NUM!</v>
      </c>
      <c r="AJ1167" s="45" t="e">
        <f t="shared" si="28"/>
        <v>#NUM!</v>
      </c>
    </row>
    <row r="1168" spans="28:36" x14ac:dyDescent="0.2">
      <c r="AB1168" s="122" t="s">
        <v>88</v>
      </c>
      <c r="AC1168" s="40">
        <f>_xll.qlInterestRateIndexFixingDate($Y$21,AD1168)</f>
        <v>47568</v>
      </c>
      <c r="AD1168" s="40">
        <f>_xll.qlCalendarAdvance(calendar,$AD1167,AB1168,,,trigger)</f>
        <v>47570</v>
      </c>
      <c r="AE1168" s="40">
        <f>_xll.qlInterestRateIndexMaturity($Y$21,AD1168,)</f>
        <v>47756</v>
      </c>
      <c r="AF1168" s="43" t="e">
        <f>_xll.qlTenorBasisValue(TenorBasis6M,AD1168,_xll.ohTrigger(trigger,$Y$36))</f>
        <v>#NUM!</v>
      </c>
      <c r="AG1168" s="90" t="e">
        <f>_xll.qlTenorBasisForwardRate(TenorBasis6M,AD1168,_xll.ohTrigger(trigger,$Y$36))</f>
        <v>#NUM!</v>
      </c>
      <c r="AH1168" s="90" t="e">
        <f>_xll.qlIndexFixing(TenorBasisIndex6M,$AC1168,TRUE,_xll.ohTrigger(trigger,$Y$36))</f>
        <v>#NUM!</v>
      </c>
      <c r="AI1168" s="43" t="e">
        <f>_xll.qlIndexFixing($Y$6,$AC1168,TRUE,trigger)</f>
        <v>#NUM!</v>
      </c>
      <c r="AJ1168" s="45" t="e">
        <f t="shared" si="28"/>
        <v>#NUM!</v>
      </c>
    </row>
    <row r="1169" spans="28:36" x14ac:dyDescent="0.2">
      <c r="AB1169" s="122" t="s">
        <v>88</v>
      </c>
      <c r="AC1169" s="40">
        <f>_xll.qlInterestRateIndexFixingDate($Y$21,AD1169)</f>
        <v>47575</v>
      </c>
      <c r="AD1169" s="40">
        <f>_xll.qlCalendarAdvance(calendar,$AD1168,AB1169,,,trigger)</f>
        <v>47577</v>
      </c>
      <c r="AE1169" s="40">
        <f>_xll.qlInterestRateIndexMaturity($Y$21,AD1169,)</f>
        <v>47760</v>
      </c>
      <c r="AF1169" s="43" t="e">
        <f>_xll.qlTenorBasisValue(TenorBasis6M,AD1169,_xll.ohTrigger(trigger,$Y$36))</f>
        <v>#NUM!</v>
      </c>
      <c r="AG1169" s="90" t="e">
        <f>_xll.qlTenorBasisForwardRate(TenorBasis6M,AD1169,_xll.ohTrigger(trigger,$Y$36))</f>
        <v>#NUM!</v>
      </c>
      <c r="AH1169" s="90" t="e">
        <f>_xll.qlIndexFixing(TenorBasisIndex6M,$AC1169,TRUE,_xll.ohTrigger(trigger,$Y$36))</f>
        <v>#NUM!</v>
      </c>
      <c r="AI1169" s="43" t="e">
        <f>_xll.qlIndexFixing($Y$6,$AC1169,TRUE,trigger)</f>
        <v>#NUM!</v>
      </c>
      <c r="AJ1169" s="45" t="e">
        <f t="shared" si="28"/>
        <v>#NUM!</v>
      </c>
    </row>
    <row r="1170" spans="28:36" x14ac:dyDescent="0.2">
      <c r="AB1170" s="122" t="s">
        <v>88</v>
      </c>
      <c r="AC1170" s="40">
        <f>_xll.qlInterestRateIndexFixingDate($Y$21,AD1170)</f>
        <v>47582</v>
      </c>
      <c r="AD1170" s="40">
        <f>_xll.qlCalendarAdvance(calendar,$AD1169,AB1170,,,trigger)</f>
        <v>47584</v>
      </c>
      <c r="AE1170" s="40">
        <f>_xll.qlInterestRateIndexMaturity($Y$21,AD1170,)</f>
        <v>47767</v>
      </c>
      <c r="AF1170" s="43" t="e">
        <f>_xll.qlTenorBasisValue(TenorBasis6M,AD1170,_xll.ohTrigger(trigger,$Y$36))</f>
        <v>#NUM!</v>
      </c>
      <c r="AG1170" s="90" t="e">
        <f>_xll.qlTenorBasisForwardRate(TenorBasis6M,AD1170,_xll.ohTrigger(trigger,$Y$36))</f>
        <v>#NUM!</v>
      </c>
      <c r="AH1170" s="90" t="e">
        <f>_xll.qlIndexFixing(TenorBasisIndex6M,$AC1170,TRUE,_xll.ohTrigger(trigger,$Y$36))</f>
        <v>#NUM!</v>
      </c>
      <c r="AI1170" s="43" t="e">
        <f>_xll.qlIndexFixing($Y$6,$AC1170,TRUE,trigger)</f>
        <v>#NUM!</v>
      </c>
      <c r="AJ1170" s="45" t="e">
        <f t="shared" si="28"/>
        <v>#NUM!</v>
      </c>
    </row>
    <row r="1171" spans="28:36" x14ac:dyDescent="0.2">
      <c r="AB1171" s="122" t="s">
        <v>88</v>
      </c>
      <c r="AC1171" s="40">
        <f>_xll.qlInterestRateIndexFixingDate($Y$21,AD1171)</f>
        <v>47589</v>
      </c>
      <c r="AD1171" s="40">
        <f>_xll.qlCalendarAdvance(calendar,$AD1170,AB1171,,,trigger)</f>
        <v>47591</v>
      </c>
      <c r="AE1171" s="40">
        <f>_xll.qlInterestRateIndexMaturity($Y$21,AD1171,)</f>
        <v>47774</v>
      </c>
      <c r="AF1171" s="43" t="e">
        <f>_xll.qlTenorBasisValue(TenorBasis6M,AD1171,_xll.ohTrigger(trigger,$Y$36))</f>
        <v>#NUM!</v>
      </c>
      <c r="AG1171" s="90" t="e">
        <f>_xll.qlTenorBasisForwardRate(TenorBasis6M,AD1171,_xll.ohTrigger(trigger,$Y$36))</f>
        <v>#NUM!</v>
      </c>
      <c r="AH1171" s="90" t="e">
        <f>_xll.qlIndexFixing(TenorBasisIndex6M,$AC1171,TRUE,_xll.ohTrigger(trigger,$Y$36))</f>
        <v>#NUM!</v>
      </c>
      <c r="AI1171" s="43" t="e">
        <f>_xll.qlIndexFixing($Y$6,$AC1171,TRUE,trigger)</f>
        <v>#NUM!</v>
      </c>
      <c r="AJ1171" s="45" t="e">
        <f t="shared" si="28"/>
        <v>#NUM!</v>
      </c>
    </row>
    <row r="1172" spans="28:36" x14ac:dyDescent="0.2">
      <c r="AB1172" s="122" t="s">
        <v>88</v>
      </c>
      <c r="AC1172" s="40">
        <f>_xll.qlInterestRateIndexFixingDate($Y$21,AD1172)</f>
        <v>47596</v>
      </c>
      <c r="AD1172" s="40">
        <f>_xll.qlCalendarAdvance(calendar,$AD1171,AB1172,,,trigger)</f>
        <v>47598</v>
      </c>
      <c r="AE1172" s="40">
        <f>_xll.qlInterestRateIndexMaturity($Y$21,AD1172,)</f>
        <v>47781</v>
      </c>
      <c r="AF1172" s="43" t="e">
        <f>_xll.qlTenorBasisValue(TenorBasis6M,AD1172,_xll.ohTrigger(trigger,$Y$36))</f>
        <v>#NUM!</v>
      </c>
      <c r="AG1172" s="90" t="e">
        <f>_xll.qlTenorBasisForwardRate(TenorBasis6M,AD1172,_xll.ohTrigger(trigger,$Y$36))</f>
        <v>#NUM!</v>
      </c>
      <c r="AH1172" s="90" t="e">
        <f>_xll.qlIndexFixing(TenorBasisIndex6M,$AC1172,TRUE,_xll.ohTrigger(trigger,$Y$36))</f>
        <v>#NUM!</v>
      </c>
      <c r="AI1172" s="43" t="e">
        <f>_xll.qlIndexFixing($Y$6,$AC1172,TRUE,trigger)</f>
        <v>#NUM!</v>
      </c>
      <c r="AJ1172" s="45" t="e">
        <f t="shared" si="28"/>
        <v>#NUM!</v>
      </c>
    </row>
    <row r="1173" spans="28:36" x14ac:dyDescent="0.2">
      <c r="AB1173" s="122" t="s">
        <v>88</v>
      </c>
      <c r="AC1173" s="40">
        <f>_xll.qlInterestRateIndexFixingDate($Y$21,AD1173)</f>
        <v>47602</v>
      </c>
      <c r="AD1173" s="40">
        <f>_xll.qlCalendarAdvance(calendar,$AD1172,AB1173,,,trigger)</f>
        <v>47605</v>
      </c>
      <c r="AE1173" s="40">
        <f>_xll.qlInterestRateIndexMaturity($Y$21,AD1173,)</f>
        <v>47791</v>
      </c>
      <c r="AF1173" s="43" t="e">
        <f>_xll.qlTenorBasisValue(TenorBasis6M,AD1173,_xll.ohTrigger(trigger,$Y$36))</f>
        <v>#NUM!</v>
      </c>
      <c r="AG1173" s="90" t="e">
        <f>_xll.qlTenorBasisForwardRate(TenorBasis6M,AD1173,_xll.ohTrigger(trigger,$Y$36))</f>
        <v>#NUM!</v>
      </c>
      <c r="AH1173" s="90" t="e">
        <f>_xll.qlIndexFixing(TenorBasisIndex6M,$AC1173,TRUE,_xll.ohTrigger(trigger,$Y$36))</f>
        <v>#NUM!</v>
      </c>
      <c r="AI1173" s="43" t="e">
        <f>_xll.qlIndexFixing($Y$6,$AC1173,TRUE,trigger)</f>
        <v>#NUM!</v>
      </c>
      <c r="AJ1173" s="45" t="e">
        <f t="shared" si="28"/>
        <v>#NUM!</v>
      </c>
    </row>
    <row r="1174" spans="28:36" x14ac:dyDescent="0.2">
      <c r="AB1174" s="122" t="s">
        <v>88</v>
      </c>
      <c r="AC1174" s="40">
        <f>_xll.qlInterestRateIndexFixingDate($Y$21,AD1174)</f>
        <v>47610</v>
      </c>
      <c r="AD1174" s="40">
        <f>_xll.qlCalendarAdvance(calendar,$AD1173,AB1174,,,trigger)</f>
        <v>47612</v>
      </c>
      <c r="AE1174" s="40">
        <f>_xll.qlInterestRateIndexMaturity($Y$21,AD1174,)</f>
        <v>47798</v>
      </c>
      <c r="AF1174" s="43" t="e">
        <f>_xll.qlTenorBasisValue(TenorBasis6M,AD1174,_xll.ohTrigger(trigger,$Y$36))</f>
        <v>#NUM!</v>
      </c>
      <c r="AG1174" s="90" t="e">
        <f>_xll.qlTenorBasisForwardRate(TenorBasis6M,AD1174,_xll.ohTrigger(trigger,$Y$36))</f>
        <v>#NUM!</v>
      </c>
      <c r="AH1174" s="90" t="e">
        <f>_xll.qlIndexFixing(TenorBasisIndex6M,$AC1174,TRUE,_xll.ohTrigger(trigger,$Y$36))</f>
        <v>#NUM!</v>
      </c>
      <c r="AI1174" s="43" t="e">
        <f>_xll.qlIndexFixing($Y$6,$AC1174,TRUE,trigger)</f>
        <v>#NUM!</v>
      </c>
      <c r="AJ1174" s="45" t="e">
        <f t="shared" si="28"/>
        <v>#NUM!</v>
      </c>
    </row>
    <row r="1175" spans="28:36" x14ac:dyDescent="0.2">
      <c r="AB1175" s="122" t="s">
        <v>88</v>
      </c>
      <c r="AC1175" s="40">
        <f>_xll.qlInterestRateIndexFixingDate($Y$21,AD1175)</f>
        <v>47617</v>
      </c>
      <c r="AD1175" s="40">
        <f>_xll.qlCalendarAdvance(calendar,$AD1174,AB1175,,,trigger)</f>
        <v>47619</v>
      </c>
      <c r="AE1175" s="40">
        <f>_xll.qlInterestRateIndexMaturity($Y$21,AD1175,)</f>
        <v>47805</v>
      </c>
      <c r="AF1175" s="43" t="e">
        <f>_xll.qlTenorBasisValue(TenorBasis6M,AD1175,_xll.ohTrigger(trigger,$Y$36))</f>
        <v>#NUM!</v>
      </c>
      <c r="AG1175" s="90" t="e">
        <f>_xll.qlTenorBasisForwardRate(TenorBasis6M,AD1175,_xll.ohTrigger(trigger,$Y$36))</f>
        <v>#NUM!</v>
      </c>
      <c r="AH1175" s="90" t="e">
        <f>_xll.qlIndexFixing(TenorBasisIndex6M,$AC1175,TRUE,_xll.ohTrigger(trigger,$Y$36))</f>
        <v>#NUM!</v>
      </c>
      <c r="AI1175" s="43" t="e">
        <f>_xll.qlIndexFixing($Y$6,$AC1175,TRUE,trigger)</f>
        <v>#NUM!</v>
      </c>
      <c r="AJ1175" s="45" t="e">
        <f t="shared" si="28"/>
        <v>#NUM!</v>
      </c>
    </row>
    <row r="1176" spans="28:36" x14ac:dyDescent="0.2">
      <c r="AB1176" s="122" t="s">
        <v>88</v>
      </c>
      <c r="AC1176" s="40">
        <f>_xll.qlInterestRateIndexFixingDate($Y$21,AD1176)</f>
        <v>47624</v>
      </c>
      <c r="AD1176" s="40">
        <f>_xll.qlCalendarAdvance(calendar,$AD1175,AB1176,,,trigger)</f>
        <v>47626</v>
      </c>
      <c r="AE1176" s="40">
        <f>_xll.qlInterestRateIndexMaturity($Y$21,AD1176,)</f>
        <v>47812</v>
      </c>
      <c r="AF1176" s="43" t="e">
        <f>_xll.qlTenorBasisValue(TenorBasis6M,AD1176,_xll.ohTrigger(trigger,$Y$36))</f>
        <v>#NUM!</v>
      </c>
      <c r="AG1176" s="90" t="e">
        <f>_xll.qlTenorBasisForwardRate(TenorBasis6M,AD1176,_xll.ohTrigger(trigger,$Y$36))</f>
        <v>#NUM!</v>
      </c>
      <c r="AH1176" s="90" t="e">
        <f>_xll.qlIndexFixing(TenorBasisIndex6M,$AC1176,TRUE,_xll.ohTrigger(trigger,$Y$36))</f>
        <v>#NUM!</v>
      </c>
      <c r="AI1176" s="43" t="e">
        <f>_xll.qlIndexFixing($Y$6,$AC1176,TRUE,trigger)</f>
        <v>#NUM!</v>
      </c>
      <c r="AJ1176" s="45" t="e">
        <f t="shared" si="28"/>
        <v>#NUM!</v>
      </c>
    </row>
    <row r="1177" spans="28:36" x14ac:dyDescent="0.2">
      <c r="AB1177" s="122" t="s">
        <v>88</v>
      </c>
      <c r="AC1177" s="40">
        <f>_xll.qlInterestRateIndexFixingDate($Y$21,AD1177)</f>
        <v>47631</v>
      </c>
      <c r="AD1177" s="40">
        <f>_xll.qlCalendarAdvance(calendar,$AD1176,AB1177,,,trigger)</f>
        <v>47633</v>
      </c>
      <c r="AE1177" s="40">
        <f>_xll.qlInterestRateIndexMaturity($Y$21,AD1177,)</f>
        <v>47816</v>
      </c>
      <c r="AF1177" s="43" t="e">
        <f>_xll.qlTenorBasisValue(TenorBasis6M,AD1177,_xll.ohTrigger(trigger,$Y$36))</f>
        <v>#NUM!</v>
      </c>
      <c r="AG1177" s="90" t="e">
        <f>_xll.qlTenorBasisForwardRate(TenorBasis6M,AD1177,_xll.ohTrigger(trigger,$Y$36))</f>
        <v>#NUM!</v>
      </c>
      <c r="AH1177" s="90" t="e">
        <f>_xll.qlIndexFixing(TenorBasisIndex6M,$AC1177,TRUE,_xll.ohTrigger(trigger,$Y$36))</f>
        <v>#NUM!</v>
      </c>
      <c r="AI1177" s="43" t="e">
        <f>_xll.qlIndexFixing($Y$6,$AC1177,TRUE,trigger)</f>
        <v>#NUM!</v>
      </c>
      <c r="AJ1177" s="45" t="e">
        <f t="shared" si="28"/>
        <v>#NUM!</v>
      </c>
    </row>
    <row r="1178" spans="28:36" x14ac:dyDescent="0.2">
      <c r="AB1178" s="122" t="s">
        <v>88</v>
      </c>
      <c r="AC1178" s="40">
        <f>_xll.qlInterestRateIndexFixingDate($Y$21,AD1178)</f>
        <v>47638</v>
      </c>
      <c r="AD1178" s="40">
        <f>_xll.qlCalendarAdvance(calendar,$AD1177,AB1178,,,trigger)</f>
        <v>47640</v>
      </c>
      <c r="AE1178" s="40">
        <f>_xll.qlInterestRateIndexMaturity($Y$21,AD1178,)</f>
        <v>47823</v>
      </c>
      <c r="AF1178" s="43" t="e">
        <f>_xll.qlTenorBasisValue(TenorBasis6M,AD1178,_xll.ohTrigger(trigger,$Y$36))</f>
        <v>#NUM!</v>
      </c>
      <c r="AG1178" s="90" t="e">
        <f>_xll.qlTenorBasisForwardRate(TenorBasis6M,AD1178,_xll.ohTrigger(trigger,$Y$36))</f>
        <v>#NUM!</v>
      </c>
      <c r="AH1178" s="90" t="e">
        <f>_xll.qlIndexFixing(TenorBasisIndex6M,$AC1178,TRUE,_xll.ohTrigger(trigger,$Y$36))</f>
        <v>#NUM!</v>
      </c>
      <c r="AI1178" s="43" t="e">
        <f>_xll.qlIndexFixing($Y$6,$AC1178,TRUE,trigger)</f>
        <v>#NUM!</v>
      </c>
      <c r="AJ1178" s="45" t="e">
        <f t="shared" si="28"/>
        <v>#NUM!</v>
      </c>
    </row>
    <row r="1179" spans="28:36" x14ac:dyDescent="0.2">
      <c r="AB1179" s="122" t="s">
        <v>88</v>
      </c>
      <c r="AC1179" s="40">
        <f>_xll.qlInterestRateIndexFixingDate($Y$21,AD1179)</f>
        <v>47645</v>
      </c>
      <c r="AD1179" s="40">
        <f>_xll.qlCalendarAdvance(calendar,$AD1178,AB1179,,,trigger)</f>
        <v>47647</v>
      </c>
      <c r="AE1179" s="40">
        <f>_xll.qlInterestRateIndexMaturity($Y$21,AD1179,)</f>
        <v>47830</v>
      </c>
      <c r="AF1179" s="43" t="e">
        <f>_xll.qlTenorBasisValue(TenorBasis6M,AD1179,_xll.ohTrigger(trigger,$Y$36))</f>
        <v>#NUM!</v>
      </c>
      <c r="AG1179" s="90" t="e">
        <f>_xll.qlTenorBasisForwardRate(TenorBasis6M,AD1179,_xll.ohTrigger(trigger,$Y$36))</f>
        <v>#NUM!</v>
      </c>
      <c r="AH1179" s="90" t="e">
        <f>_xll.qlIndexFixing(TenorBasisIndex6M,$AC1179,TRUE,_xll.ohTrigger(trigger,$Y$36))</f>
        <v>#NUM!</v>
      </c>
      <c r="AI1179" s="43" t="e">
        <f>_xll.qlIndexFixing($Y$6,$AC1179,TRUE,trigger)</f>
        <v>#NUM!</v>
      </c>
      <c r="AJ1179" s="45" t="e">
        <f t="shared" si="28"/>
        <v>#NUM!</v>
      </c>
    </row>
    <row r="1180" spans="28:36" x14ac:dyDescent="0.2">
      <c r="AB1180" s="122" t="s">
        <v>88</v>
      </c>
      <c r="AC1180" s="40">
        <f>_xll.qlInterestRateIndexFixingDate($Y$21,AD1180)</f>
        <v>47652</v>
      </c>
      <c r="AD1180" s="40">
        <f>_xll.qlCalendarAdvance(calendar,$AD1179,AB1180,,,trigger)</f>
        <v>47654</v>
      </c>
      <c r="AE1180" s="40">
        <f>_xll.qlInterestRateIndexMaturity($Y$21,AD1180,)</f>
        <v>47837</v>
      </c>
      <c r="AF1180" s="43" t="e">
        <f>_xll.qlTenorBasisValue(TenorBasis6M,AD1180,_xll.ohTrigger(trigger,$Y$36))</f>
        <v>#NUM!</v>
      </c>
      <c r="AG1180" s="90" t="e">
        <f>_xll.qlTenorBasisForwardRate(TenorBasis6M,AD1180,_xll.ohTrigger(trigger,$Y$36))</f>
        <v>#NUM!</v>
      </c>
      <c r="AH1180" s="90" t="e">
        <f>_xll.qlIndexFixing(TenorBasisIndex6M,$AC1180,TRUE,_xll.ohTrigger(trigger,$Y$36))</f>
        <v>#NUM!</v>
      </c>
      <c r="AI1180" s="43" t="e">
        <f>_xll.qlIndexFixing($Y$6,$AC1180,TRUE,trigger)</f>
        <v>#NUM!</v>
      </c>
      <c r="AJ1180" s="45" t="e">
        <f t="shared" si="28"/>
        <v>#NUM!</v>
      </c>
    </row>
    <row r="1181" spans="28:36" x14ac:dyDescent="0.2">
      <c r="AB1181" s="122" t="s">
        <v>88</v>
      </c>
      <c r="AC1181" s="40">
        <f>_xll.qlInterestRateIndexFixingDate($Y$21,AD1181)</f>
        <v>47659</v>
      </c>
      <c r="AD1181" s="40">
        <f>_xll.qlCalendarAdvance(calendar,$AD1180,AB1181,,,trigger)</f>
        <v>47661</v>
      </c>
      <c r="AE1181" s="40">
        <f>_xll.qlInterestRateIndexMaturity($Y$21,AD1181,)</f>
        <v>47844</v>
      </c>
      <c r="AF1181" s="43" t="e">
        <f>_xll.qlTenorBasisValue(TenorBasis6M,AD1181,_xll.ohTrigger(trigger,$Y$36))</f>
        <v>#NUM!</v>
      </c>
      <c r="AG1181" s="90" t="e">
        <f>_xll.qlTenorBasisForwardRate(TenorBasis6M,AD1181,_xll.ohTrigger(trigger,$Y$36))</f>
        <v>#NUM!</v>
      </c>
      <c r="AH1181" s="90" t="e">
        <f>_xll.qlIndexFixing(TenorBasisIndex6M,$AC1181,TRUE,_xll.ohTrigger(trigger,$Y$36))</f>
        <v>#NUM!</v>
      </c>
      <c r="AI1181" s="43" t="e">
        <f>_xll.qlIndexFixing($Y$6,$AC1181,TRUE,trigger)</f>
        <v>#NUM!</v>
      </c>
      <c r="AJ1181" s="45" t="e">
        <f t="shared" si="28"/>
        <v>#NUM!</v>
      </c>
    </row>
    <row r="1182" spans="28:36" x14ac:dyDescent="0.2">
      <c r="AB1182" s="122" t="s">
        <v>88</v>
      </c>
      <c r="AC1182" s="40">
        <f>_xll.qlInterestRateIndexFixingDate($Y$21,AD1182)</f>
        <v>47666</v>
      </c>
      <c r="AD1182" s="40">
        <f>_xll.qlCalendarAdvance(calendar,$AD1181,AB1182,,,trigger)</f>
        <v>47668</v>
      </c>
      <c r="AE1182" s="40">
        <f>_xll.qlInterestRateIndexMaturity($Y$21,AD1182,)</f>
        <v>47854</v>
      </c>
      <c r="AF1182" s="43" t="e">
        <f>_xll.qlTenorBasisValue(TenorBasis6M,AD1182,_xll.ohTrigger(trigger,$Y$36))</f>
        <v>#NUM!</v>
      </c>
      <c r="AG1182" s="90" t="e">
        <f>_xll.qlTenorBasisForwardRate(TenorBasis6M,AD1182,_xll.ohTrigger(trigger,$Y$36))</f>
        <v>#NUM!</v>
      </c>
      <c r="AH1182" s="90" t="e">
        <f>_xll.qlIndexFixing(TenorBasisIndex6M,$AC1182,TRUE,_xll.ohTrigger(trigger,$Y$36))</f>
        <v>#NUM!</v>
      </c>
      <c r="AI1182" s="43" t="e">
        <f>_xll.qlIndexFixing($Y$6,$AC1182,TRUE,trigger)</f>
        <v>#NUM!</v>
      </c>
      <c r="AJ1182" s="45" t="e">
        <f t="shared" si="28"/>
        <v>#NUM!</v>
      </c>
    </row>
    <row r="1183" spans="28:36" x14ac:dyDescent="0.2">
      <c r="AB1183" s="122" t="s">
        <v>88</v>
      </c>
      <c r="AC1183" s="40">
        <f>_xll.qlInterestRateIndexFixingDate($Y$21,AD1183)</f>
        <v>47673</v>
      </c>
      <c r="AD1183" s="40">
        <f>_xll.qlCalendarAdvance(calendar,$AD1182,AB1183,,,trigger)</f>
        <v>47675</v>
      </c>
      <c r="AE1183" s="40">
        <f>_xll.qlInterestRateIndexMaturity($Y$21,AD1183,)</f>
        <v>47861</v>
      </c>
      <c r="AF1183" s="43" t="e">
        <f>_xll.qlTenorBasisValue(TenorBasis6M,AD1183,_xll.ohTrigger(trigger,$Y$36))</f>
        <v>#NUM!</v>
      </c>
      <c r="AG1183" s="90" t="e">
        <f>_xll.qlTenorBasisForwardRate(TenorBasis6M,AD1183,_xll.ohTrigger(trigger,$Y$36))</f>
        <v>#NUM!</v>
      </c>
      <c r="AH1183" s="90" t="e">
        <f>_xll.qlIndexFixing(TenorBasisIndex6M,$AC1183,TRUE,_xll.ohTrigger(trigger,$Y$36))</f>
        <v>#NUM!</v>
      </c>
      <c r="AI1183" s="43" t="e">
        <f>_xll.qlIndexFixing($Y$6,$AC1183,TRUE,trigger)</f>
        <v>#NUM!</v>
      </c>
      <c r="AJ1183" s="45" t="e">
        <f t="shared" si="28"/>
        <v>#NUM!</v>
      </c>
    </row>
    <row r="1184" spans="28:36" x14ac:dyDescent="0.2">
      <c r="AB1184" s="122" t="s">
        <v>88</v>
      </c>
      <c r="AC1184" s="40">
        <f>_xll.qlInterestRateIndexFixingDate($Y$21,AD1184)</f>
        <v>47680</v>
      </c>
      <c r="AD1184" s="40">
        <f>_xll.qlCalendarAdvance(calendar,$AD1183,AB1184,,,trigger)</f>
        <v>47682</v>
      </c>
      <c r="AE1184" s="40">
        <f>_xll.qlInterestRateIndexMaturity($Y$21,AD1184,)</f>
        <v>47868</v>
      </c>
      <c r="AF1184" s="43" t="e">
        <f>_xll.qlTenorBasisValue(TenorBasis6M,AD1184,_xll.ohTrigger(trigger,$Y$36))</f>
        <v>#NUM!</v>
      </c>
      <c r="AG1184" s="90" t="e">
        <f>_xll.qlTenorBasisForwardRate(TenorBasis6M,AD1184,_xll.ohTrigger(trigger,$Y$36))</f>
        <v>#NUM!</v>
      </c>
      <c r="AH1184" s="90" t="e">
        <f>_xll.qlIndexFixing(TenorBasisIndex6M,$AC1184,TRUE,_xll.ohTrigger(trigger,$Y$36))</f>
        <v>#NUM!</v>
      </c>
      <c r="AI1184" s="43" t="e">
        <f>_xll.qlIndexFixing($Y$6,$AC1184,TRUE,trigger)</f>
        <v>#NUM!</v>
      </c>
      <c r="AJ1184" s="45" t="e">
        <f t="shared" si="28"/>
        <v>#NUM!</v>
      </c>
    </row>
    <row r="1185" spans="28:36" x14ac:dyDescent="0.2">
      <c r="AB1185" s="122" t="s">
        <v>88</v>
      </c>
      <c r="AC1185" s="40">
        <f>_xll.qlInterestRateIndexFixingDate($Y$21,AD1185)</f>
        <v>47687</v>
      </c>
      <c r="AD1185" s="40">
        <f>_xll.qlCalendarAdvance(calendar,$AD1184,AB1185,,,trigger)</f>
        <v>47689</v>
      </c>
      <c r="AE1185" s="40">
        <f>_xll.qlInterestRateIndexMaturity($Y$21,AD1185,)</f>
        <v>47875</v>
      </c>
      <c r="AF1185" s="43" t="e">
        <f>_xll.qlTenorBasisValue(TenorBasis6M,AD1185,_xll.ohTrigger(trigger,$Y$36))</f>
        <v>#NUM!</v>
      </c>
      <c r="AG1185" s="90" t="e">
        <f>_xll.qlTenorBasisForwardRate(TenorBasis6M,AD1185,_xll.ohTrigger(trigger,$Y$36))</f>
        <v>#NUM!</v>
      </c>
      <c r="AH1185" s="90" t="e">
        <f>_xll.qlIndexFixing(TenorBasisIndex6M,$AC1185,TRUE,_xll.ohTrigger(trigger,$Y$36))</f>
        <v>#NUM!</v>
      </c>
      <c r="AI1185" s="43" t="e">
        <f>_xll.qlIndexFixing($Y$6,$AC1185,TRUE,trigger)</f>
        <v>#NUM!</v>
      </c>
      <c r="AJ1185" s="45" t="e">
        <f t="shared" si="28"/>
        <v>#NUM!</v>
      </c>
    </row>
    <row r="1186" spans="28:36" x14ac:dyDescent="0.2">
      <c r="AB1186" s="122" t="s">
        <v>88</v>
      </c>
      <c r="AC1186" s="40">
        <f>_xll.qlInterestRateIndexFixingDate($Y$21,AD1186)</f>
        <v>47694</v>
      </c>
      <c r="AD1186" s="40">
        <f>_xll.qlCalendarAdvance(calendar,$AD1185,AB1186,,,trigger)</f>
        <v>47696</v>
      </c>
      <c r="AE1186" s="40">
        <f>_xll.qlInterestRateIndexMaturity($Y$21,AD1186,)</f>
        <v>47882</v>
      </c>
      <c r="AF1186" s="43" t="e">
        <f>_xll.qlTenorBasisValue(TenorBasis6M,AD1186,_xll.ohTrigger(trigger,$Y$36))</f>
        <v>#NUM!</v>
      </c>
      <c r="AG1186" s="90" t="e">
        <f>_xll.qlTenorBasisForwardRate(TenorBasis6M,AD1186,_xll.ohTrigger(trigger,$Y$36))</f>
        <v>#NUM!</v>
      </c>
      <c r="AH1186" s="90" t="e">
        <f>_xll.qlIndexFixing(TenorBasisIndex6M,$AC1186,TRUE,_xll.ohTrigger(trigger,$Y$36))</f>
        <v>#NUM!</v>
      </c>
      <c r="AI1186" s="43" t="e">
        <f>_xll.qlIndexFixing($Y$6,$AC1186,TRUE,trigger)</f>
        <v>#NUM!</v>
      </c>
      <c r="AJ1186" s="45" t="e">
        <f t="shared" si="28"/>
        <v>#NUM!</v>
      </c>
    </row>
    <row r="1187" spans="28:36" x14ac:dyDescent="0.2">
      <c r="AB1187" s="122" t="s">
        <v>88</v>
      </c>
      <c r="AC1187" s="40">
        <f>_xll.qlInterestRateIndexFixingDate($Y$21,AD1187)</f>
        <v>47701</v>
      </c>
      <c r="AD1187" s="40">
        <f>_xll.qlCalendarAdvance(calendar,$AD1186,AB1187,,,trigger)</f>
        <v>47703</v>
      </c>
      <c r="AE1187" s="40">
        <f>_xll.qlInterestRateIndexMaturity($Y$21,AD1187,)</f>
        <v>47889</v>
      </c>
      <c r="AF1187" s="43" t="e">
        <f>_xll.qlTenorBasisValue(TenorBasis6M,AD1187,_xll.ohTrigger(trigger,$Y$36))</f>
        <v>#NUM!</v>
      </c>
      <c r="AG1187" s="90" t="e">
        <f>_xll.qlTenorBasisForwardRate(TenorBasis6M,AD1187,_xll.ohTrigger(trigger,$Y$36))</f>
        <v>#NUM!</v>
      </c>
      <c r="AH1187" s="90" t="e">
        <f>_xll.qlIndexFixing(TenorBasisIndex6M,$AC1187,TRUE,_xll.ohTrigger(trigger,$Y$36))</f>
        <v>#NUM!</v>
      </c>
      <c r="AI1187" s="43" t="e">
        <f>_xll.qlIndexFixing($Y$6,$AC1187,TRUE,trigger)</f>
        <v>#NUM!</v>
      </c>
      <c r="AJ1187" s="45" t="e">
        <f t="shared" si="28"/>
        <v>#NUM!</v>
      </c>
    </row>
    <row r="1188" spans="28:36" x14ac:dyDescent="0.2">
      <c r="AB1188" s="122" t="s">
        <v>88</v>
      </c>
      <c r="AC1188" s="40">
        <f>_xll.qlInterestRateIndexFixingDate($Y$21,AD1188)</f>
        <v>47708</v>
      </c>
      <c r="AD1188" s="40">
        <f>_xll.qlCalendarAdvance(calendar,$AD1187,AB1188,,,trigger)</f>
        <v>47710</v>
      </c>
      <c r="AE1188" s="40">
        <f>_xll.qlInterestRateIndexMaturity($Y$21,AD1188,)</f>
        <v>47896</v>
      </c>
      <c r="AF1188" s="43" t="e">
        <f>_xll.qlTenorBasisValue(TenorBasis6M,AD1188,_xll.ohTrigger(trigger,$Y$36))</f>
        <v>#NUM!</v>
      </c>
      <c r="AG1188" s="90" t="e">
        <f>_xll.qlTenorBasisForwardRate(TenorBasis6M,AD1188,_xll.ohTrigger(trigger,$Y$36))</f>
        <v>#NUM!</v>
      </c>
      <c r="AH1188" s="90" t="e">
        <f>_xll.qlIndexFixing(TenorBasisIndex6M,$AC1188,TRUE,_xll.ohTrigger(trigger,$Y$36))</f>
        <v>#NUM!</v>
      </c>
      <c r="AI1188" s="43" t="e">
        <f>_xll.qlIndexFixing($Y$6,$AC1188,TRUE,trigger)</f>
        <v>#NUM!</v>
      </c>
      <c r="AJ1188" s="45" t="e">
        <f t="shared" si="28"/>
        <v>#NUM!</v>
      </c>
    </row>
    <row r="1189" spans="28:36" x14ac:dyDescent="0.2">
      <c r="AB1189" s="122" t="s">
        <v>88</v>
      </c>
      <c r="AC1189" s="40">
        <f>_xll.qlInterestRateIndexFixingDate($Y$21,AD1189)</f>
        <v>47715</v>
      </c>
      <c r="AD1189" s="40">
        <f>_xll.qlCalendarAdvance(calendar,$AD1188,AB1189,,,trigger)</f>
        <v>47717</v>
      </c>
      <c r="AE1189" s="40">
        <f>_xll.qlInterestRateIndexMaturity($Y$21,AD1189,)</f>
        <v>47903</v>
      </c>
      <c r="AF1189" s="43" t="e">
        <f>_xll.qlTenorBasisValue(TenorBasis6M,AD1189,_xll.ohTrigger(trigger,$Y$36))</f>
        <v>#NUM!</v>
      </c>
      <c r="AG1189" s="90" t="e">
        <f>_xll.qlTenorBasisForwardRate(TenorBasis6M,AD1189,_xll.ohTrigger(trigger,$Y$36))</f>
        <v>#NUM!</v>
      </c>
      <c r="AH1189" s="90" t="e">
        <f>_xll.qlIndexFixing(TenorBasisIndex6M,$AC1189,TRUE,_xll.ohTrigger(trigger,$Y$36))</f>
        <v>#NUM!</v>
      </c>
      <c r="AI1189" s="43" t="e">
        <f>_xll.qlIndexFixing($Y$6,$AC1189,TRUE,trigger)</f>
        <v>#NUM!</v>
      </c>
      <c r="AJ1189" s="45" t="e">
        <f t="shared" si="28"/>
        <v>#NUM!</v>
      </c>
    </row>
    <row r="1190" spans="28:36" x14ac:dyDescent="0.2">
      <c r="AB1190" s="122" t="s">
        <v>88</v>
      </c>
      <c r="AC1190" s="40">
        <f>_xll.qlInterestRateIndexFixingDate($Y$21,AD1190)</f>
        <v>47722</v>
      </c>
      <c r="AD1190" s="40">
        <f>_xll.qlCalendarAdvance(calendar,$AD1189,AB1190,,,trigger)</f>
        <v>47724</v>
      </c>
      <c r="AE1190" s="40">
        <f>_xll.qlInterestRateIndexMaturity($Y$21,AD1190,)</f>
        <v>47907</v>
      </c>
      <c r="AF1190" s="43" t="e">
        <f>_xll.qlTenorBasisValue(TenorBasis6M,AD1190,_xll.ohTrigger(trigger,$Y$36))</f>
        <v>#NUM!</v>
      </c>
      <c r="AG1190" s="90" t="e">
        <f>_xll.qlTenorBasisForwardRate(TenorBasis6M,AD1190,_xll.ohTrigger(trigger,$Y$36))</f>
        <v>#NUM!</v>
      </c>
      <c r="AH1190" s="90" t="e">
        <f>_xll.qlIndexFixing(TenorBasisIndex6M,$AC1190,TRUE,_xll.ohTrigger(trigger,$Y$36))</f>
        <v>#NUM!</v>
      </c>
      <c r="AI1190" s="43" t="e">
        <f>_xll.qlIndexFixing($Y$6,$AC1190,TRUE,trigger)</f>
        <v>#NUM!</v>
      </c>
      <c r="AJ1190" s="45" t="e">
        <f t="shared" si="28"/>
        <v>#NUM!</v>
      </c>
    </row>
    <row r="1191" spans="28:36" x14ac:dyDescent="0.2">
      <c r="AB1191" s="122" t="s">
        <v>88</v>
      </c>
      <c r="AC1191" s="40">
        <f>_xll.qlInterestRateIndexFixingDate($Y$21,AD1191)</f>
        <v>47729</v>
      </c>
      <c r="AD1191" s="40">
        <f>_xll.qlCalendarAdvance(calendar,$AD1190,AB1191,,,trigger)</f>
        <v>47731</v>
      </c>
      <c r="AE1191" s="40">
        <f>_xll.qlInterestRateIndexMaturity($Y$21,AD1191,)</f>
        <v>47912</v>
      </c>
      <c r="AF1191" s="43" t="e">
        <f>_xll.qlTenorBasisValue(TenorBasis6M,AD1191,_xll.ohTrigger(trigger,$Y$36))</f>
        <v>#NUM!</v>
      </c>
      <c r="AG1191" s="90" t="e">
        <f>_xll.qlTenorBasisForwardRate(TenorBasis6M,AD1191,_xll.ohTrigger(trigger,$Y$36))</f>
        <v>#NUM!</v>
      </c>
      <c r="AH1191" s="90" t="e">
        <f>_xll.qlIndexFixing(TenorBasisIndex6M,$AC1191,TRUE,_xll.ohTrigger(trigger,$Y$36))</f>
        <v>#NUM!</v>
      </c>
      <c r="AI1191" s="43" t="e">
        <f>_xll.qlIndexFixing($Y$6,$AC1191,TRUE,trigger)</f>
        <v>#NUM!</v>
      </c>
      <c r="AJ1191" s="45" t="e">
        <f t="shared" si="28"/>
        <v>#NUM!</v>
      </c>
    </row>
    <row r="1192" spans="28:36" x14ac:dyDescent="0.2">
      <c r="AB1192" s="122" t="s">
        <v>88</v>
      </c>
      <c r="AC1192" s="40">
        <f>_xll.qlInterestRateIndexFixingDate($Y$21,AD1192)</f>
        <v>47736</v>
      </c>
      <c r="AD1192" s="40">
        <f>_xll.qlCalendarAdvance(calendar,$AD1191,AB1192,,,trigger)</f>
        <v>47738</v>
      </c>
      <c r="AE1192" s="40">
        <f>_xll.qlInterestRateIndexMaturity($Y$21,AD1192,)</f>
        <v>47919</v>
      </c>
      <c r="AF1192" s="43" t="e">
        <f>_xll.qlTenorBasisValue(TenorBasis6M,AD1192,_xll.ohTrigger(trigger,$Y$36))</f>
        <v>#NUM!</v>
      </c>
      <c r="AG1192" s="90" t="e">
        <f>_xll.qlTenorBasisForwardRate(TenorBasis6M,AD1192,_xll.ohTrigger(trigger,$Y$36))</f>
        <v>#NUM!</v>
      </c>
      <c r="AH1192" s="90" t="e">
        <f>_xll.qlIndexFixing(TenorBasisIndex6M,$AC1192,TRUE,_xll.ohTrigger(trigger,$Y$36))</f>
        <v>#NUM!</v>
      </c>
      <c r="AI1192" s="43" t="e">
        <f>_xll.qlIndexFixing($Y$6,$AC1192,TRUE,trigger)</f>
        <v>#NUM!</v>
      </c>
      <c r="AJ1192" s="45" t="e">
        <f t="shared" si="28"/>
        <v>#NUM!</v>
      </c>
    </row>
    <row r="1193" spans="28:36" x14ac:dyDescent="0.2">
      <c r="AB1193" s="122" t="s">
        <v>88</v>
      </c>
      <c r="AC1193" s="40">
        <f>_xll.qlInterestRateIndexFixingDate($Y$21,AD1193)</f>
        <v>47743</v>
      </c>
      <c r="AD1193" s="40">
        <f>_xll.qlCalendarAdvance(calendar,$AD1192,AB1193,,,trigger)</f>
        <v>47745</v>
      </c>
      <c r="AE1193" s="40">
        <f>_xll.qlInterestRateIndexMaturity($Y$21,AD1193,)</f>
        <v>47926</v>
      </c>
      <c r="AF1193" s="43" t="e">
        <f>_xll.qlTenorBasisValue(TenorBasis6M,AD1193,_xll.ohTrigger(trigger,$Y$36))</f>
        <v>#NUM!</v>
      </c>
      <c r="AG1193" s="90" t="e">
        <f>_xll.qlTenorBasisForwardRate(TenorBasis6M,AD1193,_xll.ohTrigger(trigger,$Y$36))</f>
        <v>#NUM!</v>
      </c>
      <c r="AH1193" s="90" t="e">
        <f>_xll.qlIndexFixing(TenorBasisIndex6M,$AC1193,TRUE,_xll.ohTrigger(trigger,$Y$36))</f>
        <v>#NUM!</v>
      </c>
      <c r="AI1193" s="43" t="e">
        <f>_xll.qlIndexFixing($Y$6,$AC1193,TRUE,trigger)</f>
        <v>#NUM!</v>
      </c>
      <c r="AJ1193" s="45" t="e">
        <f t="shared" si="28"/>
        <v>#NUM!</v>
      </c>
    </row>
    <row r="1194" spans="28:36" x14ac:dyDescent="0.2">
      <c r="AB1194" s="122" t="s">
        <v>88</v>
      </c>
      <c r="AC1194" s="40">
        <f>_xll.qlInterestRateIndexFixingDate($Y$21,AD1194)</f>
        <v>47750</v>
      </c>
      <c r="AD1194" s="40">
        <f>_xll.qlCalendarAdvance(calendar,$AD1193,AB1194,,,trigger)</f>
        <v>47752</v>
      </c>
      <c r="AE1194" s="40">
        <f>_xll.qlInterestRateIndexMaturity($Y$21,AD1194,)</f>
        <v>47933</v>
      </c>
      <c r="AF1194" s="43" t="e">
        <f>_xll.qlTenorBasisValue(TenorBasis6M,AD1194,_xll.ohTrigger(trigger,$Y$36))</f>
        <v>#NUM!</v>
      </c>
      <c r="AG1194" s="90" t="e">
        <f>_xll.qlTenorBasisForwardRate(TenorBasis6M,AD1194,_xll.ohTrigger(trigger,$Y$36))</f>
        <v>#NUM!</v>
      </c>
      <c r="AH1194" s="90" t="e">
        <f>_xll.qlIndexFixing(TenorBasisIndex6M,$AC1194,TRUE,_xll.ohTrigger(trigger,$Y$36))</f>
        <v>#NUM!</v>
      </c>
      <c r="AI1194" s="43" t="e">
        <f>_xll.qlIndexFixing($Y$6,$AC1194,TRUE,trigger)</f>
        <v>#NUM!</v>
      </c>
      <c r="AJ1194" s="45" t="e">
        <f t="shared" ref="AJ1194:AJ1257" si="29">(AH1194-AI1194)*10000</f>
        <v>#NUM!</v>
      </c>
    </row>
    <row r="1195" spans="28:36" x14ac:dyDescent="0.2">
      <c r="AB1195" s="122" t="s">
        <v>88</v>
      </c>
      <c r="AC1195" s="40">
        <f>_xll.qlInterestRateIndexFixingDate($Y$21,AD1195)</f>
        <v>47757</v>
      </c>
      <c r="AD1195" s="40">
        <f>_xll.qlCalendarAdvance(calendar,$AD1194,AB1195,,,trigger)</f>
        <v>47759</v>
      </c>
      <c r="AE1195" s="40">
        <f>_xll.qlInterestRateIndexMaturity($Y$21,AD1195,)</f>
        <v>47941</v>
      </c>
      <c r="AF1195" s="43" t="e">
        <f>_xll.qlTenorBasisValue(TenorBasis6M,AD1195,_xll.ohTrigger(trigger,$Y$36))</f>
        <v>#NUM!</v>
      </c>
      <c r="AG1195" s="90" t="e">
        <f>_xll.qlTenorBasisForwardRate(TenorBasis6M,AD1195,_xll.ohTrigger(trigger,$Y$36))</f>
        <v>#NUM!</v>
      </c>
      <c r="AH1195" s="90" t="e">
        <f>_xll.qlIndexFixing(TenorBasisIndex6M,$AC1195,TRUE,_xll.ohTrigger(trigger,$Y$36))</f>
        <v>#NUM!</v>
      </c>
      <c r="AI1195" s="43" t="e">
        <f>_xll.qlIndexFixing($Y$6,$AC1195,TRUE,trigger)</f>
        <v>#NUM!</v>
      </c>
      <c r="AJ1195" s="45" t="e">
        <f t="shared" si="29"/>
        <v>#NUM!</v>
      </c>
    </row>
    <row r="1196" spans="28:36" x14ac:dyDescent="0.2">
      <c r="AB1196" s="122" t="s">
        <v>88</v>
      </c>
      <c r="AC1196" s="40">
        <f>_xll.qlInterestRateIndexFixingDate($Y$21,AD1196)</f>
        <v>47764</v>
      </c>
      <c r="AD1196" s="40">
        <f>_xll.qlCalendarAdvance(calendar,$AD1195,AB1196,,,trigger)</f>
        <v>47766</v>
      </c>
      <c r="AE1196" s="40">
        <f>_xll.qlInterestRateIndexMaturity($Y$21,AD1196,)</f>
        <v>47948</v>
      </c>
      <c r="AF1196" s="43" t="e">
        <f>_xll.qlTenorBasisValue(TenorBasis6M,AD1196,_xll.ohTrigger(trigger,$Y$36))</f>
        <v>#NUM!</v>
      </c>
      <c r="AG1196" s="90" t="e">
        <f>_xll.qlTenorBasisForwardRate(TenorBasis6M,AD1196,_xll.ohTrigger(trigger,$Y$36))</f>
        <v>#NUM!</v>
      </c>
      <c r="AH1196" s="90" t="e">
        <f>_xll.qlIndexFixing(TenorBasisIndex6M,$AC1196,TRUE,_xll.ohTrigger(trigger,$Y$36))</f>
        <v>#NUM!</v>
      </c>
      <c r="AI1196" s="43" t="e">
        <f>_xll.qlIndexFixing($Y$6,$AC1196,TRUE,trigger)</f>
        <v>#NUM!</v>
      </c>
      <c r="AJ1196" s="45" t="e">
        <f t="shared" si="29"/>
        <v>#NUM!</v>
      </c>
    </row>
    <row r="1197" spans="28:36" x14ac:dyDescent="0.2">
      <c r="AB1197" s="122" t="s">
        <v>88</v>
      </c>
      <c r="AC1197" s="40">
        <f>_xll.qlInterestRateIndexFixingDate($Y$21,AD1197)</f>
        <v>47771</v>
      </c>
      <c r="AD1197" s="40">
        <f>_xll.qlCalendarAdvance(calendar,$AD1196,AB1197,,,trigger)</f>
        <v>47773</v>
      </c>
      <c r="AE1197" s="40">
        <f>_xll.qlInterestRateIndexMaturity($Y$21,AD1197,)</f>
        <v>47955</v>
      </c>
      <c r="AF1197" s="43" t="e">
        <f>_xll.qlTenorBasisValue(TenorBasis6M,AD1197,_xll.ohTrigger(trigger,$Y$36))</f>
        <v>#NUM!</v>
      </c>
      <c r="AG1197" s="90" t="e">
        <f>_xll.qlTenorBasisForwardRate(TenorBasis6M,AD1197,_xll.ohTrigger(trigger,$Y$36))</f>
        <v>#NUM!</v>
      </c>
      <c r="AH1197" s="90" t="e">
        <f>_xll.qlIndexFixing(TenorBasisIndex6M,$AC1197,TRUE,_xll.ohTrigger(trigger,$Y$36))</f>
        <v>#NUM!</v>
      </c>
      <c r="AI1197" s="43" t="e">
        <f>_xll.qlIndexFixing($Y$6,$AC1197,TRUE,trigger)</f>
        <v>#NUM!</v>
      </c>
      <c r="AJ1197" s="45" t="e">
        <f t="shared" si="29"/>
        <v>#NUM!</v>
      </c>
    </row>
    <row r="1198" spans="28:36" x14ac:dyDescent="0.2">
      <c r="AB1198" s="122" t="s">
        <v>88</v>
      </c>
      <c r="AC1198" s="40">
        <f>_xll.qlInterestRateIndexFixingDate($Y$21,AD1198)</f>
        <v>47778</v>
      </c>
      <c r="AD1198" s="40">
        <f>_xll.qlCalendarAdvance(calendar,$AD1197,AB1198,,,trigger)</f>
        <v>47780</v>
      </c>
      <c r="AE1198" s="40">
        <f>_xll.qlInterestRateIndexMaturity($Y$21,AD1198,)</f>
        <v>47962</v>
      </c>
      <c r="AF1198" s="43" t="e">
        <f>_xll.qlTenorBasisValue(TenorBasis6M,AD1198,_xll.ohTrigger(trigger,$Y$36))</f>
        <v>#NUM!</v>
      </c>
      <c r="AG1198" s="90" t="e">
        <f>_xll.qlTenorBasisForwardRate(TenorBasis6M,AD1198,_xll.ohTrigger(trigger,$Y$36))</f>
        <v>#NUM!</v>
      </c>
      <c r="AH1198" s="90" t="e">
        <f>_xll.qlIndexFixing(TenorBasisIndex6M,$AC1198,TRUE,_xll.ohTrigger(trigger,$Y$36))</f>
        <v>#NUM!</v>
      </c>
      <c r="AI1198" s="43" t="e">
        <f>_xll.qlIndexFixing($Y$6,$AC1198,TRUE,trigger)</f>
        <v>#NUM!</v>
      </c>
      <c r="AJ1198" s="45" t="e">
        <f t="shared" si="29"/>
        <v>#NUM!</v>
      </c>
    </row>
    <row r="1199" spans="28:36" x14ac:dyDescent="0.2">
      <c r="AB1199" s="122" t="s">
        <v>88</v>
      </c>
      <c r="AC1199" s="40">
        <f>_xll.qlInterestRateIndexFixingDate($Y$21,AD1199)</f>
        <v>47785</v>
      </c>
      <c r="AD1199" s="40">
        <f>_xll.qlCalendarAdvance(calendar,$AD1198,AB1199,,,trigger)</f>
        <v>47787</v>
      </c>
      <c r="AE1199" s="40">
        <f>_xll.qlInterestRateIndexMaturity($Y$21,AD1199,)</f>
        <v>47968</v>
      </c>
      <c r="AF1199" s="43" t="e">
        <f>_xll.qlTenorBasisValue(TenorBasis6M,AD1199,_xll.ohTrigger(trigger,$Y$36))</f>
        <v>#NUM!</v>
      </c>
      <c r="AG1199" s="90" t="e">
        <f>_xll.qlTenorBasisForwardRate(TenorBasis6M,AD1199,_xll.ohTrigger(trigger,$Y$36))</f>
        <v>#NUM!</v>
      </c>
      <c r="AH1199" s="90" t="e">
        <f>_xll.qlIndexFixing(TenorBasisIndex6M,$AC1199,TRUE,_xll.ohTrigger(trigger,$Y$36))</f>
        <v>#NUM!</v>
      </c>
      <c r="AI1199" s="43" t="e">
        <f>_xll.qlIndexFixing($Y$6,$AC1199,TRUE,trigger)</f>
        <v>#NUM!</v>
      </c>
      <c r="AJ1199" s="45" t="e">
        <f t="shared" si="29"/>
        <v>#NUM!</v>
      </c>
    </row>
    <row r="1200" spans="28:36" x14ac:dyDescent="0.2">
      <c r="AB1200" s="122" t="s">
        <v>88</v>
      </c>
      <c r="AC1200" s="40">
        <f>_xll.qlInterestRateIndexFixingDate($Y$21,AD1200)</f>
        <v>47792</v>
      </c>
      <c r="AD1200" s="40">
        <f>_xll.qlCalendarAdvance(calendar,$AD1199,AB1200,,,trigger)</f>
        <v>47794</v>
      </c>
      <c r="AE1200" s="40">
        <f>_xll.qlInterestRateIndexMaturity($Y$21,AD1200,)</f>
        <v>47975</v>
      </c>
      <c r="AF1200" s="43" t="e">
        <f>_xll.qlTenorBasisValue(TenorBasis6M,AD1200,_xll.ohTrigger(trigger,$Y$36))</f>
        <v>#NUM!</v>
      </c>
      <c r="AG1200" s="90" t="e">
        <f>_xll.qlTenorBasisForwardRate(TenorBasis6M,AD1200,_xll.ohTrigger(trigger,$Y$36))</f>
        <v>#NUM!</v>
      </c>
      <c r="AH1200" s="90" t="e">
        <f>_xll.qlIndexFixing(TenorBasisIndex6M,$AC1200,TRUE,_xll.ohTrigger(trigger,$Y$36))</f>
        <v>#NUM!</v>
      </c>
      <c r="AI1200" s="43" t="e">
        <f>_xll.qlIndexFixing($Y$6,$AC1200,TRUE,trigger)</f>
        <v>#NUM!</v>
      </c>
      <c r="AJ1200" s="45" t="e">
        <f t="shared" si="29"/>
        <v>#NUM!</v>
      </c>
    </row>
    <row r="1201" spans="28:36" x14ac:dyDescent="0.2">
      <c r="AB1201" s="122" t="s">
        <v>88</v>
      </c>
      <c r="AC1201" s="40">
        <f>_xll.qlInterestRateIndexFixingDate($Y$21,AD1201)</f>
        <v>47799</v>
      </c>
      <c r="AD1201" s="40">
        <f>_xll.qlCalendarAdvance(calendar,$AD1200,AB1201,,,trigger)</f>
        <v>47801</v>
      </c>
      <c r="AE1201" s="40">
        <f>_xll.qlInterestRateIndexMaturity($Y$21,AD1201,)</f>
        <v>47982</v>
      </c>
      <c r="AF1201" s="43" t="e">
        <f>_xll.qlTenorBasisValue(TenorBasis6M,AD1201,_xll.ohTrigger(trigger,$Y$36))</f>
        <v>#NUM!</v>
      </c>
      <c r="AG1201" s="90" t="e">
        <f>_xll.qlTenorBasisForwardRate(TenorBasis6M,AD1201,_xll.ohTrigger(trigger,$Y$36))</f>
        <v>#NUM!</v>
      </c>
      <c r="AH1201" s="90" t="e">
        <f>_xll.qlIndexFixing(TenorBasisIndex6M,$AC1201,TRUE,_xll.ohTrigger(trigger,$Y$36))</f>
        <v>#NUM!</v>
      </c>
      <c r="AI1201" s="43" t="e">
        <f>_xll.qlIndexFixing($Y$6,$AC1201,TRUE,trigger)</f>
        <v>#NUM!</v>
      </c>
      <c r="AJ1201" s="45" t="e">
        <f t="shared" si="29"/>
        <v>#NUM!</v>
      </c>
    </row>
    <row r="1202" spans="28:36" x14ac:dyDescent="0.2">
      <c r="AB1202" s="122" t="s">
        <v>88</v>
      </c>
      <c r="AC1202" s="40">
        <f>_xll.qlInterestRateIndexFixingDate($Y$21,AD1202)</f>
        <v>47806</v>
      </c>
      <c r="AD1202" s="40">
        <f>_xll.qlCalendarAdvance(calendar,$AD1201,AB1202,,,trigger)</f>
        <v>47808</v>
      </c>
      <c r="AE1202" s="40">
        <f>_xll.qlInterestRateIndexMaturity($Y$21,AD1202,)</f>
        <v>47989</v>
      </c>
      <c r="AF1202" s="43" t="e">
        <f>_xll.qlTenorBasisValue(TenorBasis6M,AD1202,_xll.ohTrigger(trigger,$Y$36))</f>
        <v>#NUM!</v>
      </c>
      <c r="AG1202" s="90" t="e">
        <f>_xll.qlTenorBasisForwardRate(TenorBasis6M,AD1202,_xll.ohTrigger(trigger,$Y$36))</f>
        <v>#NUM!</v>
      </c>
      <c r="AH1202" s="90" t="e">
        <f>_xll.qlIndexFixing(TenorBasisIndex6M,$AC1202,TRUE,_xll.ohTrigger(trigger,$Y$36))</f>
        <v>#NUM!</v>
      </c>
      <c r="AI1202" s="43" t="e">
        <f>_xll.qlIndexFixing($Y$6,$AC1202,TRUE,trigger)</f>
        <v>#NUM!</v>
      </c>
      <c r="AJ1202" s="45" t="e">
        <f t="shared" si="29"/>
        <v>#NUM!</v>
      </c>
    </row>
    <row r="1203" spans="28:36" x14ac:dyDescent="0.2">
      <c r="AB1203" s="122" t="s">
        <v>88</v>
      </c>
      <c r="AC1203" s="40">
        <f>_xll.qlInterestRateIndexFixingDate($Y$21,AD1203)</f>
        <v>47813</v>
      </c>
      <c r="AD1203" s="40">
        <f>_xll.qlCalendarAdvance(calendar,$AD1202,AB1203,,,trigger)</f>
        <v>47815</v>
      </c>
      <c r="AE1203" s="40">
        <f>_xll.qlInterestRateIndexMaturity($Y$21,AD1203,)</f>
        <v>47996</v>
      </c>
      <c r="AF1203" s="43" t="e">
        <f>_xll.qlTenorBasisValue(TenorBasis6M,AD1203,_xll.ohTrigger(trigger,$Y$36))</f>
        <v>#NUM!</v>
      </c>
      <c r="AG1203" s="90" t="e">
        <f>_xll.qlTenorBasisForwardRate(TenorBasis6M,AD1203,_xll.ohTrigger(trigger,$Y$36))</f>
        <v>#NUM!</v>
      </c>
      <c r="AH1203" s="90" t="e">
        <f>_xll.qlIndexFixing(TenorBasisIndex6M,$AC1203,TRUE,_xll.ohTrigger(trigger,$Y$36))</f>
        <v>#NUM!</v>
      </c>
      <c r="AI1203" s="43" t="e">
        <f>_xll.qlIndexFixing($Y$6,$AC1203,TRUE,trigger)</f>
        <v>#NUM!</v>
      </c>
      <c r="AJ1203" s="45" t="e">
        <f t="shared" si="29"/>
        <v>#NUM!</v>
      </c>
    </row>
    <row r="1204" spans="28:36" x14ac:dyDescent="0.2">
      <c r="AB1204" s="122" t="s">
        <v>88</v>
      </c>
      <c r="AC1204" s="40">
        <f>_xll.qlInterestRateIndexFixingDate($Y$21,AD1204)</f>
        <v>47820</v>
      </c>
      <c r="AD1204" s="40">
        <f>_xll.qlCalendarAdvance(calendar,$AD1203,AB1204,,,trigger)</f>
        <v>47822</v>
      </c>
      <c r="AE1204" s="40">
        <f>_xll.qlInterestRateIndexMaturity($Y$21,AD1204,)</f>
        <v>48004</v>
      </c>
      <c r="AF1204" s="43" t="e">
        <f>_xll.qlTenorBasisValue(TenorBasis6M,AD1204,_xll.ohTrigger(trigger,$Y$36))</f>
        <v>#NUM!</v>
      </c>
      <c r="AG1204" s="90" t="e">
        <f>_xll.qlTenorBasisForwardRate(TenorBasis6M,AD1204,_xll.ohTrigger(trigger,$Y$36))</f>
        <v>#NUM!</v>
      </c>
      <c r="AH1204" s="90" t="e">
        <f>_xll.qlIndexFixing(TenorBasisIndex6M,$AC1204,TRUE,_xll.ohTrigger(trigger,$Y$36))</f>
        <v>#NUM!</v>
      </c>
      <c r="AI1204" s="43" t="e">
        <f>_xll.qlIndexFixing($Y$6,$AC1204,TRUE,trigger)</f>
        <v>#NUM!</v>
      </c>
      <c r="AJ1204" s="45" t="e">
        <f t="shared" si="29"/>
        <v>#NUM!</v>
      </c>
    </row>
    <row r="1205" spans="28:36" x14ac:dyDescent="0.2">
      <c r="AB1205" s="122" t="s">
        <v>88</v>
      </c>
      <c r="AC1205" s="40">
        <f>_xll.qlInterestRateIndexFixingDate($Y$21,AD1205)</f>
        <v>47827</v>
      </c>
      <c r="AD1205" s="40">
        <f>_xll.qlCalendarAdvance(calendar,$AD1204,AB1205,,,trigger)</f>
        <v>47829</v>
      </c>
      <c r="AE1205" s="40">
        <f>_xll.qlInterestRateIndexMaturity($Y$21,AD1205,)</f>
        <v>48011</v>
      </c>
      <c r="AF1205" s="43" t="e">
        <f>_xll.qlTenorBasisValue(TenorBasis6M,AD1205,_xll.ohTrigger(trigger,$Y$36))</f>
        <v>#NUM!</v>
      </c>
      <c r="AG1205" s="90" t="e">
        <f>_xll.qlTenorBasisForwardRate(TenorBasis6M,AD1205,_xll.ohTrigger(trigger,$Y$36))</f>
        <v>#NUM!</v>
      </c>
      <c r="AH1205" s="90" t="e">
        <f>_xll.qlIndexFixing(TenorBasisIndex6M,$AC1205,TRUE,_xll.ohTrigger(trigger,$Y$36))</f>
        <v>#NUM!</v>
      </c>
      <c r="AI1205" s="43" t="e">
        <f>_xll.qlIndexFixing($Y$6,$AC1205,TRUE,trigger)</f>
        <v>#NUM!</v>
      </c>
      <c r="AJ1205" s="45" t="e">
        <f t="shared" si="29"/>
        <v>#NUM!</v>
      </c>
    </row>
    <row r="1206" spans="28:36" x14ac:dyDescent="0.2">
      <c r="AB1206" s="122" t="s">
        <v>88</v>
      </c>
      <c r="AC1206" s="40">
        <f>_xll.qlInterestRateIndexFixingDate($Y$21,AD1206)</f>
        <v>47834</v>
      </c>
      <c r="AD1206" s="40">
        <f>_xll.qlCalendarAdvance(calendar,$AD1205,AB1206,,,trigger)</f>
        <v>47836</v>
      </c>
      <c r="AE1206" s="40">
        <f>_xll.qlInterestRateIndexMaturity($Y$21,AD1206,)</f>
        <v>48018</v>
      </c>
      <c r="AF1206" s="43" t="e">
        <f>_xll.qlTenorBasisValue(TenorBasis6M,AD1206,_xll.ohTrigger(trigger,$Y$36))</f>
        <v>#NUM!</v>
      </c>
      <c r="AG1206" s="90" t="e">
        <f>_xll.qlTenorBasisForwardRate(TenorBasis6M,AD1206,_xll.ohTrigger(trigger,$Y$36))</f>
        <v>#NUM!</v>
      </c>
      <c r="AH1206" s="90" t="e">
        <f>_xll.qlIndexFixing(TenorBasisIndex6M,$AC1206,TRUE,_xll.ohTrigger(trigger,$Y$36))</f>
        <v>#NUM!</v>
      </c>
      <c r="AI1206" s="43" t="e">
        <f>_xll.qlIndexFixing($Y$6,$AC1206,TRUE,trigger)</f>
        <v>#NUM!</v>
      </c>
      <c r="AJ1206" s="45" t="e">
        <f t="shared" si="29"/>
        <v>#NUM!</v>
      </c>
    </row>
    <row r="1207" spans="28:36" x14ac:dyDescent="0.2">
      <c r="AB1207" s="122" t="s">
        <v>88</v>
      </c>
      <c r="AC1207" s="40">
        <f>_xll.qlInterestRateIndexFixingDate($Y$21,AD1207)</f>
        <v>47840</v>
      </c>
      <c r="AD1207" s="40">
        <f>_xll.qlCalendarAdvance(calendar,$AD1206,AB1207,,,trigger)</f>
        <v>47844</v>
      </c>
      <c r="AE1207" s="40">
        <f>_xll.qlInterestRateIndexMaturity($Y$21,AD1207,)</f>
        <v>48026</v>
      </c>
      <c r="AF1207" s="43" t="e">
        <f>_xll.qlTenorBasisValue(TenorBasis6M,AD1207,_xll.ohTrigger(trigger,$Y$36))</f>
        <v>#NUM!</v>
      </c>
      <c r="AG1207" s="90" t="e">
        <f>_xll.qlTenorBasisForwardRate(TenorBasis6M,AD1207,_xll.ohTrigger(trigger,$Y$36))</f>
        <v>#NUM!</v>
      </c>
      <c r="AH1207" s="90" t="e">
        <f>_xll.qlIndexFixing(TenorBasisIndex6M,$AC1207,TRUE,_xll.ohTrigger(trigger,$Y$36))</f>
        <v>#NUM!</v>
      </c>
      <c r="AI1207" s="43" t="e">
        <f>_xll.qlIndexFixing($Y$6,$AC1207,TRUE,trigger)</f>
        <v>#NUM!</v>
      </c>
      <c r="AJ1207" s="45" t="e">
        <f t="shared" si="29"/>
        <v>#NUM!</v>
      </c>
    </row>
    <row r="1208" spans="28:36" x14ac:dyDescent="0.2">
      <c r="AB1208" s="122" t="s">
        <v>88</v>
      </c>
      <c r="AC1208" s="40">
        <f>_xll.qlInterestRateIndexFixingDate($Y$21,AD1208)</f>
        <v>47848</v>
      </c>
      <c r="AD1208" s="40">
        <f>_xll.qlCalendarAdvance(calendar,$AD1207,AB1208,,,trigger)</f>
        <v>47851</v>
      </c>
      <c r="AE1208" s="40">
        <f>_xll.qlInterestRateIndexMaturity($Y$21,AD1208,)</f>
        <v>48032</v>
      </c>
      <c r="AF1208" s="43" t="e">
        <f>_xll.qlTenorBasisValue(TenorBasis6M,AD1208,_xll.ohTrigger(trigger,$Y$36))</f>
        <v>#NUM!</v>
      </c>
      <c r="AG1208" s="90" t="e">
        <f>_xll.qlTenorBasisForwardRate(TenorBasis6M,AD1208,_xll.ohTrigger(trigger,$Y$36))</f>
        <v>#NUM!</v>
      </c>
      <c r="AH1208" s="90" t="e">
        <f>_xll.qlIndexFixing(TenorBasisIndex6M,$AC1208,TRUE,_xll.ohTrigger(trigger,$Y$36))</f>
        <v>#NUM!</v>
      </c>
      <c r="AI1208" s="43" t="e">
        <f>_xll.qlIndexFixing($Y$6,$AC1208,TRUE,trigger)</f>
        <v>#NUM!</v>
      </c>
      <c r="AJ1208" s="45" t="e">
        <f t="shared" si="29"/>
        <v>#NUM!</v>
      </c>
    </row>
    <row r="1209" spans="28:36" x14ac:dyDescent="0.2">
      <c r="AB1209" s="122" t="s">
        <v>88</v>
      </c>
      <c r="AC1209" s="40">
        <f>_xll.qlInterestRateIndexFixingDate($Y$21,AD1209)</f>
        <v>47856</v>
      </c>
      <c r="AD1209" s="40">
        <f>_xll.qlCalendarAdvance(calendar,$AD1208,AB1209,,,trigger)</f>
        <v>47858</v>
      </c>
      <c r="AE1209" s="40">
        <f>_xll.qlInterestRateIndexMaturity($Y$21,AD1209,)</f>
        <v>48039</v>
      </c>
      <c r="AF1209" s="43" t="e">
        <f>_xll.qlTenorBasisValue(TenorBasis6M,AD1209,_xll.ohTrigger(trigger,$Y$36))</f>
        <v>#NUM!</v>
      </c>
      <c r="AG1209" s="90" t="e">
        <f>_xll.qlTenorBasisForwardRate(TenorBasis6M,AD1209,_xll.ohTrigger(trigger,$Y$36))</f>
        <v>#NUM!</v>
      </c>
      <c r="AH1209" s="90" t="e">
        <f>_xll.qlIndexFixing(TenorBasisIndex6M,$AC1209,TRUE,_xll.ohTrigger(trigger,$Y$36))</f>
        <v>#NUM!</v>
      </c>
      <c r="AI1209" s="43" t="e">
        <f>_xll.qlIndexFixing($Y$6,$AC1209,TRUE,trigger)</f>
        <v>#NUM!</v>
      </c>
      <c r="AJ1209" s="45" t="e">
        <f t="shared" si="29"/>
        <v>#NUM!</v>
      </c>
    </row>
    <row r="1210" spans="28:36" x14ac:dyDescent="0.2">
      <c r="AB1210" s="122" t="s">
        <v>88</v>
      </c>
      <c r="AC1210" s="40">
        <f>_xll.qlInterestRateIndexFixingDate($Y$21,AD1210)</f>
        <v>47863</v>
      </c>
      <c r="AD1210" s="40">
        <f>_xll.qlCalendarAdvance(calendar,$AD1209,AB1210,,,trigger)</f>
        <v>47865</v>
      </c>
      <c r="AE1210" s="40">
        <f>_xll.qlInterestRateIndexMaturity($Y$21,AD1210,)</f>
        <v>48046</v>
      </c>
      <c r="AF1210" s="43" t="e">
        <f>_xll.qlTenorBasisValue(TenorBasis6M,AD1210,_xll.ohTrigger(trigger,$Y$36))</f>
        <v>#NUM!</v>
      </c>
      <c r="AG1210" s="90" t="e">
        <f>_xll.qlTenorBasisForwardRate(TenorBasis6M,AD1210,_xll.ohTrigger(trigger,$Y$36))</f>
        <v>#NUM!</v>
      </c>
      <c r="AH1210" s="90" t="e">
        <f>_xll.qlIndexFixing(TenorBasisIndex6M,$AC1210,TRUE,_xll.ohTrigger(trigger,$Y$36))</f>
        <v>#NUM!</v>
      </c>
      <c r="AI1210" s="43" t="e">
        <f>_xll.qlIndexFixing($Y$6,$AC1210,TRUE,trigger)</f>
        <v>#NUM!</v>
      </c>
      <c r="AJ1210" s="45" t="e">
        <f t="shared" si="29"/>
        <v>#NUM!</v>
      </c>
    </row>
    <row r="1211" spans="28:36" x14ac:dyDescent="0.2">
      <c r="AB1211" s="122" t="s">
        <v>88</v>
      </c>
      <c r="AC1211" s="40">
        <f>_xll.qlInterestRateIndexFixingDate($Y$21,AD1211)</f>
        <v>47870</v>
      </c>
      <c r="AD1211" s="40">
        <f>_xll.qlCalendarAdvance(calendar,$AD1210,AB1211,,,trigger)</f>
        <v>47872</v>
      </c>
      <c r="AE1211" s="40">
        <f>_xll.qlInterestRateIndexMaturity($Y$21,AD1211,)</f>
        <v>48053</v>
      </c>
      <c r="AF1211" s="43" t="e">
        <f>_xll.qlTenorBasisValue(TenorBasis6M,AD1211,_xll.ohTrigger(trigger,$Y$36))</f>
        <v>#NUM!</v>
      </c>
      <c r="AG1211" s="90" t="e">
        <f>_xll.qlTenorBasisForwardRate(TenorBasis6M,AD1211,_xll.ohTrigger(trigger,$Y$36))</f>
        <v>#NUM!</v>
      </c>
      <c r="AH1211" s="90" t="e">
        <f>_xll.qlIndexFixing(TenorBasisIndex6M,$AC1211,TRUE,_xll.ohTrigger(trigger,$Y$36))</f>
        <v>#NUM!</v>
      </c>
      <c r="AI1211" s="43" t="e">
        <f>_xll.qlIndexFixing($Y$6,$AC1211,TRUE,trigger)</f>
        <v>#NUM!</v>
      </c>
      <c r="AJ1211" s="45" t="e">
        <f t="shared" si="29"/>
        <v>#NUM!</v>
      </c>
    </row>
    <row r="1212" spans="28:36" x14ac:dyDescent="0.2">
      <c r="AB1212" s="122" t="s">
        <v>88</v>
      </c>
      <c r="AC1212" s="40">
        <f>_xll.qlInterestRateIndexFixingDate($Y$21,AD1212)</f>
        <v>47877</v>
      </c>
      <c r="AD1212" s="40">
        <f>_xll.qlCalendarAdvance(calendar,$AD1211,AB1212,,,trigger)</f>
        <v>47879</v>
      </c>
      <c r="AE1212" s="40">
        <f>_xll.qlInterestRateIndexMaturity($Y$21,AD1212,)</f>
        <v>48060</v>
      </c>
      <c r="AF1212" s="43" t="e">
        <f>_xll.qlTenorBasisValue(TenorBasis6M,AD1212,_xll.ohTrigger(trigger,$Y$36))</f>
        <v>#NUM!</v>
      </c>
      <c r="AG1212" s="90" t="e">
        <f>_xll.qlTenorBasisForwardRate(TenorBasis6M,AD1212,_xll.ohTrigger(trigger,$Y$36))</f>
        <v>#NUM!</v>
      </c>
      <c r="AH1212" s="90" t="e">
        <f>_xll.qlIndexFixing(TenorBasisIndex6M,$AC1212,TRUE,_xll.ohTrigger(trigger,$Y$36))</f>
        <v>#NUM!</v>
      </c>
      <c r="AI1212" s="43" t="e">
        <f>_xll.qlIndexFixing($Y$6,$AC1212,TRUE,trigger)</f>
        <v>#NUM!</v>
      </c>
      <c r="AJ1212" s="45" t="e">
        <f t="shared" si="29"/>
        <v>#NUM!</v>
      </c>
    </row>
    <row r="1213" spans="28:36" x14ac:dyDescent="0.2">
      <c r="AB1213" s="122" t="s">
        <v>88</v>
      </c>
      <c r="AC1213" s="40">
        <f>_xll.qlInterestRateIndexFixingDate($Y$21,AD1213)</f>
        <v>47884</v>
      </c>
      <c r="AD1213" s="40">
        <f>_xll.qlCalendarAdvance(calendar,$AD1212,AB1213,,,trigger)</f>
        <v>47886</v>
      </c>
      <c r="AE1213" s="40">
        <f>_xll.qlInterestRateIndexMaturity($Y$21,AD1213,)</f>
        <v>48067</v>
      </c>
      <c r="AF1213" s="43" t="e">
        <f>_xll.qlTenorBasisValue(TenorBasis6M,AD1213,_xll.ohTrigger(trigger,$Y$36))</f>
        <v>#NUM!</v>
      </c>
      <c r="AG1213" s="90" t="e">
        <f>_xll.qlTenorBasisForwardRate(TenorBasis6M,AD1213,_xll.ohTrigger(trigger,$Y$36))</f>
        <v>#NUM!</v>
      </c>
      <c r="AH1213" s="90" t="e">
        <f>_xll.qlIndexFixing(TenorBasisIndex6M,$AC1213,TRUE,_xll.ohTrigger(trigger,$Y$36))</f>
        <v>#NUM!</v>
      </c>
      <c r="AI1213" s="43" t="e">
        <f>_xll.qlIndexFixing($Y$6,$AC1213,TRUE,trigger)</f>
        <v>#NUM!</v>
      </c>
      <c r="AJ1213" s="45" t="e">
        <f t="shared" si="29"/>
        <v>#NUM!</v>
      </c>
    </row>
    <row r="1214" spans="28:36" x14ac:dyDescent="0.2">
      <c r="AB1214" s="122" t="s">
        <v>88</v>
      </c>
      <c r="AC1214" s="40">
        <f>_xll.qlInterestRateIndexFixingDate($Y$21,AD1214)</f>
        <v>47891</v>
      </c>
      <c r="AD1214" s="40">
        <f>_xll.qlCalendarAdvance(calendar,$AD1213,AB1214,,,trigger)</f>
        <v>47893</v>
      </c>
      <c r="AE1214" s="40">
        <f>_xll.qlInterestRateIndexMaturity($Y$21,AD1214,)</f>
        <v>48074</v>
      </c>
      <c r="AF1214" s="43" t="e">
        <f>_xll.qlTenorBasisValue(TenorBasis6M,AD1214,_xll.ohTrigger(trigger,$Y$36))</f>
        <v>#NUM!</v>
      </c>
      <c r="AG1214" s="90" t="e">
        <f>_xll.qlTenorBasisForwardRate(TenorBasis6M,AD1214,_xll.ohTrigger(trigger,$Y$36))</f>
        <v>#NUM!</v>
      </c>
      <c r="AH1214" s="90" t="e">
        <f>_xll.qlIndexFixing(TenorBasisIndex6M,$AC1214,TRUE,_xll.ohTrigger(trigger,$Y$36))</f>
        <v>#NUM!</v>
      </c>
      <c r="AI1214" s="43" t="e">
        <f>_xll.qlIndexFixing($Y$6,$AC1214,TRUE,trigger)</f>
        <v>#NUM!</v>
      </c>
      <c r="AJ1214" s="45" t="e">
        <f t="shared" si="29"/>
        <v>#NUM!</v>
      </c>
    </row>
    <row r="1215" spans="28:36" x14ac:dyDescent="0.2">
      <c r="AB1215" s="122" t="s">
        <v>88</v>
      </c>
      <c r="AC1215" s="40">
        <f>_xll.qlInterestRateIndexFixingDate($Y$21,AD1215)</f>
        <v>47898</v>
      </c>
      <c r="AD1215" s="40">
        <f>_xll.qlCalendarAdvance(calendar,$AD1214,AB1215,,,trigger)</f>
        <v>47900</v>
      </c>
      <c r="AE1215" s="40">
        <f>_xll.qlInterestRateIndexMaturity($Y$21,AD1215,)</f>
        <v>48081</v>
      </c>
      <c r="AF1215" s="43" t="e">
        <f>_xll.qlTenorBasisValue(TenorBasis6M,AD1215,_xll.ohTrigger(trigger,$Y$36))</f>
        <v>#NUM!</v>
      </c>
      <c r="AG1215" s="90" t="e">
        <f>_xll.qlTenorBasisForwardRate(TenorBasis6M,AD1215,_xll.ohTrigger(trigger,$Y$36))</f>
        <v>#NUM!</v>
      </c>
      <c r="AH1215" s="90" t="e">
        <f>_xll.qlIndexFixing(TenorBasisIndex6M,$AC1215,TRUE,_xll.ohTrigger(trigger,$Y$36))</f>
        <v>#NUM!</v>
      </c>
      <c r="AI1215" s="43" t="e">
        <f>_xll.qlIndexFixing($Y$6,$AC1215,TRUE,trigger)</f>
        <v>#NUM!</v>
      </c>
      <c r="AJ1215" s="45" t="e">
        <f t="shared" si="29"/>
        <v>#NUM!</v>
      </c>
    </row>
    <row r="1216" spans="28:36" x14ac:dyDescent="0.2">
      <c r="AB1216" s="122" t="s">
        <v>88</v>
      </c>
      <c r="AC1216" s="40">
        <f>_xll.qlInterestRateIndexFixingDate($Y$21,AD1216)</f>
        <v>47905</v>
      </c>
      <c r="AD1216" s="40">
        <f>_xll.qlCalendarAdvance(calendar,$AD1215,AB1216,,,trigger)</f>
        <v>47907</v>
      </c>
      <c r="AE1216" s="40">
        <f>_xll.qlInterestRateIndexMaturity($Y$21,AD1216,)</f>
        <v>48089</v>
      </c>
      <c r="AF1216" s="43" t="e">
        <f>_xll.qlTenorBasisValue(TenorBasis6M,AD1216,_xll.ohTrigger(trigger,$Y$36))</f>
        <v>#NUM!</v>
      </c>
      <c r="AG1216" s="90" t="e">
        <f>_xll.qlTenorBasisForwardRate(TenorBasis6M,AD1216,_xll.ohTrigger(trigger,$Y$36))</f>
        <v>#NUM!</v>
      </c>
      <c r="AH1216" s="90" t="e">
        <f>_xll.qlIndexFixing(TenorBasisIndex6M,$AC1216,TRUE,_xll.ohTrigger(trigger,$Y$36))</f>
        <v>#NUM!</v>
      </c>
      <c r="AI1216" s="43" t="e">
        <f>_xll.qlIndexFixing($Y$6,$AC1216,TRUE,trigger)</f>
        <v>#NUM!</v>
      </c>
      <c r="AJ1216" s="45" t="e">
        <f t="shared" si="29"/>
        <v>#NUM!</v>
      </c>
    </row>
    <row r="1217" spans="28:36" x14ac:dyDescent="0.2">
      <c r="AB1217" s="122" t="s">
        <v>88</v>
      </c>
      <c r="AC1217" s="40">
        <f>_xll.qlInterestRateIndexFixingDate($Y$21,AD1217)</f>
        <v>47912</v>
      </c>
      <c r="AD1217" s="40">
        <f>_xll.qlCalendarAdvance(calendar,$AD1216,AB1217,,,trigger)</f>
        <v>47914</v>
      </c>
      <c r="AE1217" s="40">
        <f>_xll.qlInterestRateIndexMaturity($Y$21,AD1217,)</f>
        <v>48099</v>
      </c>
      <c r="AF1217" s="43" t="e">
        <f>_xll.qlTenorBasisValue(TenorBasis6M,AD1217,_xll.ohTrigger(trigger,$Y$36))</f>
        <v>#NUM!</v>
      </c>
      <c r="AG1217" s="90" t="e">
        <f>_xll.qlTenorBasisForwardRate(TenorBasis6M,AD1217,_xll.ohTrigger(trigger,$Y$36))</f>
        <v>#NUM!</v>
      </c>
      <c r="AH1217" s="90" t="e">
        <f>_xll.qlIndexFixing(TenorBasisIndex6M,$AC1217,TRUE,_xll.ohTrigger(trigger,$Y$36))</f>
        <v>#NUM!</v>
      </c>
      <c r="AI1217" s="43" t="e">
        <f>_xll.qlIndexFixing($Y$6,$AC1217,TRUE,trigger)</f>
        <v>#NUM!</v>
      </c>
      <c r="AJ1217" s="45" t="e">
        <f t="shared" si="29"/>
        <v>#NUM!</v>
      </c>
    </row>
    <row r="1218" spans="28:36" x14ac:dyDescent="0.2">
      <c r="AB1218" s="122" t="s">
        <v>88</v>
      </c>
      <c r="AC1218" s="40">
        <f>_xll.qlInterestRateIndexFixingDate($Y$21,AD1218)</f>
        <v>47919</v>
      </c>
      <c r="AD1218" s="40">
        <f>_xll.qlCalendarAdvance(calendar,$AD1217,AB1218,,,trigger)</f>
        <v>47921</v>
      </c>
      <c r="AE1218" s="40">
        <f>_xll.qlInterestRateIndexMaturity($Y$21,AD1218,)</f>
        <v>48106</v>
      </c>
      <c r="AF1218" s="43" t="e">
        <f>_xll.qlTenorBasisValue(TenorBasis6M,AD1218,_xll.ohTrigger(trigger,$Y$36))</f>
        <v>#NUM!</v>
      </c>
      <c r="AG1218" s="90" t="e">
        <f>_xll.qlTenorBasisForwardRate(TenorBasis6M,AD1218,_xll.ohTrigger(trigger,$Y$36))</f>
        <v>#NUM!</v>
      </c>
      <c r="AH1218" s="90" t="e">
        <f>_xll.qlIndexFixing(TenorBasisIndex6M,$AC1218,TRUE,_xll.ohTrigger(trigger,$Y$36))</f>
        <v>#NUM!</v>
      </c>
      <c r="AI1218" s="43" t="e">
        <f>_xll.qlIndexFixing($Y$6,$AC1218,TRUE,trigger)</f>
        <v>#NUM!</v>
      </c>
      <c r="AJ1218" s="45" t="e">
        <f t="shared" si="29"/>
        <v>#NUM!</v>
      </c>
    </row>
    <row r="1219" spans="28:36" x14ac:dyDescent="0.2">
      <c r="AB1219" s="122" t="s">
        <v>88</v>
      </c>
      <c r="AC1219" s="40">
        <f>_xll.qlInterestRateIndexFixingDate($Y$21,AD1219)</f>
        <v>47926</v>
      </c>
      <c r="AD1219" s="40">
        <f>_xll.qlCalendarAdvance(calendar,$AD1218,AB1219,,,trigger)</f>
        <v>47928</v>
      </c>
      <c r="AE1219" s="40">
        <f>_xll.qlInterestRateIndexMaturity($Y$21,AD1219,)</f>
        <v>48113</v>
      </c>
      <c r="AF1219" s="43" t="e">
        <f>_xll.qlTenorBasisValue(TenorBasis6M,AD1219,_xll.ohTrigger(trigger,$Y$36))</f>
        <v>#NUM!</v>
      </c>
      <c r="AG1219" s="90" t="e">
        <f>_xll.qlTenorBasisForwardRate(TenorBasis6M,AD1219,_xll.ohTrigger(trigger,$Y$36))</f>
        <v>#NUM!</v>
      </c>
      <c r="AH1219" s="90" t="e">
        <f>_xll.qlIndexFixing(TenorBasisIndex6M,$AC1219,TRUE,_xll.ohTrigger(trigger,$Y$36))</f>
        <v>#NUM!</v>
      </c>
      <c r="AI1219" s="43" t="e">
        <f>_xll.qlIndexFixing($Y$6,$AC1219,TRUE,trigger)</f>
        <v>#NUM!</v>
      </c>
      <c r="AJ1219" s="45" t="e">
        <f t="shared" si="29"/>
        <v>#NUM!</v>
      </c>
    </row>
    <row r="1220" spans="28:36" x14ac:dyDescent="0.2">
      <c r="AB1220" s="122" t="s">
        <v>88</v>
      </c>
      <c r="AC1220" s="40">
        <f>_xll.qlInterestRateIndexFixingDate($Y$21,AD1220)</f>
        <v>47933</v>
      </c>
      <c r="AD1220" s="40">
        <f>_xll.qlCalendarAdvance(calendar,$AD1219,AB1220,,,trigger)</f>
        <v>47935</v>
      </c>
      <c r="AE1220" s="40">
        <f>_xll.qlInterestRateIndexMaturity($Y$21,AD1220,)</f>
        <v>48120</v>
      </c>
      <c r="AF1220" s="43" t="e">
        <f>_xll.qlTenorBasisValue(TenorBasis6M,AD1220,_xll.ohTrigger(trigger,$Y$36))</f>
        <v>#NUM!</v>
      </c>
      <c r="AG1220" s="90" t="e">
        <f>_xll.qlTenorBasisForwardRate(TenorBasis6M,AD1220,_xll.ohTrigger(trigger,$Y$36))</f>
        <v>#NUM!</v>
      </c>
      <c r="AH1220" s="90" t="e">
        <f>_xll.qlIndexFixing(TenorBasisIndex6M,$AC1220,TRUE,_xll.ohTrigger(trigger,$Y$36))</f>
        <v>#NUM!</v>
      </c>
      <c r="AI1220" s="43" t="e">
        <f>_xll.qlIndexFixing($Y$6,$AC1220,TRUE,trigger)</f>
        <v>#NUM!</v>
      </c>
      <c r="AJ1220" s="45" t="e">
        <f t="shared" si="29"/>
        <v>#NUM!</v>
      </c>
    </row>
    <row r="1221" spans="28:36" x14ac:dyDescent="0.2">
      <c r="AB1221" s="122" t="s">
        <v>88</v>
      </c>
      <c r="AC1221" s="40">
        <f>_xll.qlInterestRateIndexFixingDate($Y$21,AD1221)</f>
        <v>47940</v>
      </c>
      <c r="AD1221" s="40">
        <f>_xll.qlCalendarAdvance(calendar,$AD1220,AB1221,,,trigger)</f>
        <v>47942</v>
      </c>
      <c r="AE1221" s="40">
        <f>_xll.qlInterestRateIndexMaturity($Y$21,AD1221,)</f>
        <v>48127</v>
      </c>
      <c r="AF1221" s="43" t="e">
        <f>_xll.qlTenorBasisValue(TenorBasis6M,AD1221,_xll.ohTrigger(trigger,$Y$36))</f>
        <v>#NUM!</v>
      </c>
      <c r="AG1221" s="90" t="e">
        <f>_xll.qlTenorBasisForwardRate(TenorBasis6M,AD1221,_xll.ohTrigger(trigger,$Y$36))</f>
        <v>#NUM!</v>
      </c>
      <c r="AH1221" s="90" t="e">
        <f>_xll.qlIndexFixing(TenorBasisIndex6M,$AC1221,TRUE,_xll.ohTrigger(trigger,$Y$36))</f>
        <v>#NUM!</v>
      </c>
      <c r="AI1221" s="43" t="e">
        <f>_xll.qlIndexFixing($Y$6,$AC1221,TRUE,trigger)</f>
        <v>#NUM!</v>
      </c>
      <c r="AJ1221" s="45" t="e">
        <f t="shared" si="29"/>
        <v>#NUM!</v>
      </c>
    </row>
    <row r="1222" spans="28:36" x14ac:dyDescent="0.2">
      <c r="AB1222" s="122" t="s">
        <v>88</v>
      </c>
      <c r="AC1222" s="40">
        <f>_xll.qlInterestRateIndexFixingDate($Y$21,AD1222)</f>
        <v>47947</v>
      </c>
      <c r="AD1222" s="40">
        <f>_xll.qlCalendarAdvance(calendar,$AD1221,AB1222,,,trigger)</f>
        <v>47953</v>
      </c>
      <c r="AE1222" s="40">
        <f>_xll.qlInterestRateIndexMaturity($Y$21,AD1222,)</f>
        <v>48136</v>
      </c>
      <c r="AF1222" s="43" t="e">
        <f>_xll.qlTenorBasisValue(TenorBasis6M,AD1222,_xll.ohTrigger(trigger,$Y$36))</f>
        <v>#NUM!</v>
      </c>
      <c r="AG1222" s="90" t="e">
        <f>_xll.qlTenorBasisForwardRate(TenorBasis6M,AD1222,_xll.ohTrigger(trigger,$Y$36))</f>
        <v>#NUM!</v>
      </c>
      <c r="AH1222" s="90" t="e">
        <f>_xll.qlIndexFixing(TenorBasisIndex6M,$AC1222,TRUE,_xll.ohTrigger(trigger,$Y$36))</f>
        <v>#NUM!</v>
      </c>
      <c r="AI1222" s="43" t="e">
        <f>_xll.qlIndexFixing($Y$6,$AC1222,TRUE,trigger)</f>
        <v>#NUM!</v>
      </c>
      <c r="AJ1222" s="45" t="e">
        <f t="shared" si="29"/>
        <v>#NUM!</v>
      </c>
    </row>
    <row r="1223" spans="28:36" x14ac:dyDescent="0.2">
      <c r="AB1223" s="122" t="s">
        <v>88</v>
      </c>
      <c r="AC1223" s="40">
        <f>_xll.qlInterestRateIndexFixingDate($Y$21,AD1223)</f>
        <v>47956</v>
      </c>
      <c r="AD1223" s="40">
        <f>_xll.qlCalendarAdvance(calendar,$AD1222,AB1223,,,trigger)</f>
        <v>47960</v>
      </c>
      <c r="AE1223" s="40">
        <f>_xll.qlInterestRateIndexMaturity($Y$21,AD1223,)</f>
        <v>48143</v>
      </c>
      <c r="AF1223" s="43" t="e">
        <f>_xll.qlTenorBasisValue(TenorBasis6M,AD1223,_xll.ohTrigger(trigger,$Y$36))</f>
        <v>#NUM!</v>
      </c>
      <c r="AG1223" s="90" t="e">
        <f>_xll.qlTenorBasisForwardRate(TenorBasis6M,AD1223,_xll.ohTrigger(trigger,$Y$36))</f>
        <v>#NUM!</v>
      </c>
      <c r="AH1223" s="90" t="e">
        <f>_xll.qlIndexFixing(TenorBasisIndex6M,$AC1223,TRUE,_xll.ohTrigger(trigger,$Y$36))</f>
        <v>#NUM!</v>
      </c>
      <c r="AI1223" s="43" t="e">
        <f>_xll.qlIndexFixing($Y$6,$AC1223,TRUE,trigger)</f>
        <v>#NUM!</v>
      </c>
      <c r="AJ1223" s="45" t="e">
        <f t="shared" si="29"/>
        <v>#NUM!</v>
      </c>
    </row>
    <row r="1224" spans="28:36" x14ac:dyDescent="0.2">
      <c r="AB1224" s="122" t="s">
        <v>88</v>
      </c>
      <c r="AC1224" s="40">
        <f>_xll.qlInterestRateIndexFixingDate($Y$21,AD1224)</f>
        <v>47963</v>
      </c>
      <c r="AD1224" s="40">
        <f>_xll.qlCalendarAdvance(calendar,$AD1223,AB1224,,,trigger)</f>
        <v>47967</v>
      </c>
      <c r="AE1224" s="40">
        <f>_xll.qlInterestRateIndexMaturity($Y$21,AD1224,)</f>
        <v>48150</v>
      </c>
      <c r="AF1224" s="43" t="e">
        <f>_xll.qlTenorBasisValue(TenorBasis6M,AD1224,_xll.ohTrigger(trigger,$Y$36))</f>
        <v>#NUM!</v>
      </c>
      <c r="AG1224" s="90" t="e">
        <f>_xll.qlTenorBasisForwardRate(TenorBasis6M,AD1224,_xll.ohTrigger(trigger,$Y$36))</f>
        <v>#NUM!</v>
      </c>
      <c r="AH1224" s="90" t="e">
        <f>_xll.qlIndexFixing(TenorBasisIndex6M,$AC1224,TRUE,_xll.ohTrigger(trigger,$Y$36))</f>
        <v>#NUM!</v>
      </c>
      <c r="AI1224" s="43" t="e">
        <f>_xll.qlIndexFixing($Y$6,$AC1224,TRUE,trigger)</f>
        <v>#NUM!</v>
      </c>
      <c r="AJ1224" s="45" t="e">
        <f t="shared" si="29"/>
        <v>#NUM!</v>
      </c>
    </row>
    <row r="1225" spans="28:36" x14ac:dyDescent="0.2">
      <c r="AB1225" s="122" t="s">
        <v>88</v>
      </c>
      <c r="AC1225" s="40">
        <f>_xll.qlInterestRateIndexFixingDate($Y$21,AD1225)</f>
        <v>47970</v>
      </c>
      <c r="AD1225" s="40">
        <f>_xll.qlCalendarAdvance(calendar,$AD1224,AB1225,,,trigger)</f>
        <v>47974</v>
      </c>
      <c r="AE1225" s="40">
        <f>_xll.qlInterestRateIndexMaturity($Y$21,AD1225,)</f>
        <v>48158</v>
      </c>
      <c r="AF1225" s="43" t="e">
        <f>_xll.qlTenorBasisValue(TenorBasis6M,AD1225,_xll.ohTrigger(trigger,$Y$36))</f>
        <v>#NUM!</v>
      </c>
      <c r="AG1225" s="90" t="e">
        <f>_xll.qlTenorBasisForwardRate(TenorBasis6M,AD1225,_xll.ohTrigger(trigger,$Y$36))</f>
        <v>#NUM!</v>
      </c>
      <c r="AH1225" s="90" t="e">
        <f>_xll.qlIndexFixing(TenorBasisIndex6M,$AC1225,TRUE,_xll.ohTrigger(trigger,$Y$36))</f>
        <v>#NUM!</v>
      </c>
      <c r="AI1225" s="43" t="e">
        <f>_xll.qlIndexFixing($Y$6,$AC1225,TRUE,trigger)</f>
        <v>#NUM!</v>
      </c>
      <c r="AJ1225" s="45" t="e">
        <f t="shared" si="29"/>
        <v>#NUM!</v>
      </c>
    </row>
    <row r="1226" spans="28:36" x14ac:dyDescent="0.2">
      <c r="AB1226" s="122" t="s">
        <v>88</v>
      </c>
      <c r="AC1226" s="40">
        <f>_xll.qlInterestRateIndexFixingDate($Y$21,AD1226)</f>
        <v>47977</v>
      </c>
      <c r="AD1226" s="40">
        <f>_xll.qlCalendarAdvance(calendar,$AD1225,AB1226,,,trigger)</f>
        <v>47981</v>
      </c>
      <c r="AE1226" s="40">
        <f>_xll.qlInterestRateIndexMaturity($Y$21,AD1226,)</f>
        <v>48165</v>
      </c>
      <c r="AF1226" s="43" t="e">
        <f>_xll.qlTenorBasisValue(TenorBasis6M,AD1226,_xll.ohTrigger(trigger,$Y$36))</f>
        <v>#NUM!</v>
      </c>
      <c r="AG1226" s="90" t="e">
        <f>_xll.qlTenorBasisForwardRate(TenorBasis6M,AD1226,_xll.ohTrigger(trigger,$Y$36))</f>
        <v>#NUM!</v>
      </c>
      <c r="AH1226" s="90" t="e">
        <f>_xll.qlIndexFixing(TenorBasisIndex6M,$AC1226,TRUE,_xll.ohTrigger(trigger,$Y$36))</f>
        <v>#NUM!</v>
      </c>
      <c r="AI1226" s="43" t="e">
        <f>_xll.qlIndexFixing($Y$6,$AC1226,TRUE,trigger)</f>
        <v>#NUM!</v>
      </c>
      <c r="AJ1226" s="45" t="e">
        <f t="shared" si="29"/>
        <v>#NUM!</v>
      </c>
    </row>
    <row r="1227" spans="28:36" x14ac:dyDescent="0.2">
      <c r="AB1227" s="122" t="s">
        <v>88</v>
      </c>
      <c r="AC1227" s="40">
        <f>_xll.qlInterestRateIndexFixingDate($Y$21,AD1227)</f>
        <v>47984</v>
      </c>
      <c r="AD1227" s="40">
        <f>_xll.qlCalendarAdvance(calendar,$AD1226,AB1227,,,trigger)</f>
        <v>47988</v>
      </c>
      <c r="AE1227" s="40">
        <f>_xll.qlInterestRateIndexMaturity($Y$21,AD1227,)</f>
        <v>48172</v>
      </c>
      <c r="AF1227" s="43" t="e">
        <f>_xll.qlTenorBasisValue(TenorBasis6M,AD1227,_xll.ohTrigger(trigger,$Y$36))</f>
        <v>#NUM!</v>
      </c>
      <c r="AG1227" s="90" t="e">
        <f>_xll.qlTenorBasisForwardRate(TenorBasis6M,AD1227,_xll.ohTrigger(trigger,$Y$36))</f>
        <v>#NUM!</v>
      </c>
      <c r="AH1227" s="90" t="e">
        <f>_xll.qlIndexFixing(TenorBasisIndex6M,$AC1227,TRUE,_xll.ohTrigger(trigger,$Y$36))</f>
        <v>#NUM!</v>
      </c>
      <c r="AI1227" s="43" t="e">
        <f>_xll.qlIndexFixing($Y$6,$AC1227,TRUE,trigger)</f>
        <v>#NUM!</v>
      </c>
      <c r="AJ1227" s="45" t="e">
        <f t="shared" si="29"/>
        <v>#NUM!</v>
      </c>
    </row>
    <row r="1228" spans="28:36" x14ac:dyDescent="0.2">
      <c r="AB1228" s="122" t="s">
        <v>88</v>
      </c>
      <c r="AC1228" s="40">
        <f>_xll.qlInterestRateIndexFixingDate($Y$21,AD1228)</f>
        <v>47991</v>
      </c>
      <c r="AD1228" s="40">
        <f>_xll.qlCalendarAdvance(calendar,$AD1227,AB1228,,,trigger)</f>
        <v>47995</v>
      </c>
      <c r="AE1228" s="40">
        <f>_xll.qlInterestRateIndexMaturity($Y$21,AD1228,)</f>
        <v>48179</v>
      </c>
      <c r="AF1228" s="43" t="e">
        <f>_xll.qlTenorBasisValue(TenorBasis6M,AD1228,_xll.ohTrigger(trigger,$Y$36))</f>
        <v>#NUM!</v>
      </c>
      <c r="AG1228" s="90" t="e">
        <f>_xll.qlTenorBasisForwardRate(TenorBasis6M,AD1228,_xll.ohTrigger(trigger,$Y$36))</f>
        <v>#NUM!</v>
      </c>
      <c r="AH1228" s="90" t="e">
        <f>_xll.qlIndexFixing(TenorBasisIndex6M,$AC1228,TRUE,_xll.ohTrigger(trigger,$Y$36))</f>
        <v>#NUM!</v>
      </c>
      <c r="AI1228" s="43" t="e">
        <f>_xll.qlIndexFixing($Y$6,$AC1228,TRUE,trigger)</f>
        <v>#NUM!</v>
      </c>
      <c r="AJ1228" s="45" t="e">
        <f t="shared" si="29"/>
        <v>#NUM!</v>
      </c>
    </row>
    <row r="1229" spans="28:36" x14ac:dyDescent="0.2">
      <c r="AB1229" s="122" t="s">
        <v>88</v>
      </c>
      <c r="AC1229" s="40">
        <f>_xll.qlInterestRateIndexFixingDate($Y$21,AD1229)</f>
        <v>47998</v>
      </c>
      <c r="AD1229" s="40">
        <f>_xll.qlCalendarAdvance(calendar,$AD1228,AB1229,,,trigger)</f>
        <v>48002</v>
      </c>
      <c r="AE1229" s="40">
        <f>_xll.qlInterestRateIndexMaturity($Y$21,AD1229,)</f>
        <v>48185</v>
      </c>
      <c r="AF1229" s="43" t="e">
        <f>_xll.qlTenorBasisValue(TenorBasis6M,AD1229,_xll.ohTrigger(trigger,$Y$36))</f>
        <v>#NUM!</v>
      </c>
      <c r="AG1229" s="90" t="e">
        <f>_xll.qlTenorBasisForwardRate(TenorBasis6M,AD1229,_xll.ohTrigger(trigger,$Y$36))</f>
        <v>#NUM!</v>
      </c>
      <c r="AH1229" s="90" t="e">
        <f>_xll.qlIndexFixing(TenorBasisIndex6M,$AC1229,TRUE,_xll.ohTrigger(trigger,$Y$36))</f>
        <v>#NUM!</v>
      </c>
      <c r="AI1229" s="43" t="e">
        <f>_xll.qlIndexFixing($Y$6,$AC1229,TRUE,trigger)</f>
        <v>#NUM!</v>
      </c>
      <c r="AJ1229" s="45" t="e">
        <f t="shared" si="29"/>
        <v>#NUM!</v>
      </c>
    </row>
    <row r="1230" spans="28:36" x14ac:dyDescent="0.2">
      <c r="AB1230" s="122" t="s">
        <v>88</v>
      </c>
      <c r="AC1230" s="40">
        <f>_xll.qlInterestRateIndexFixingDate($Y$21,AD1230)</f>
        <v>48005</v>
      </c>
      <c r="AD1230" s="40">
        <f>_xll.qlCalendarAdvance(calendar,$AD1229,AB1230,,,trigger)</f>
        <v>48009</v>
      </c>
      <c r="AE1230" s="40">
        <f>_xll.qlInterestRateIndexMaturity($Y$21,AD1230,)</f>
        <v>48192</v>
      </c>
      <c r="AF1230" s="43" t="e">
        <f>_xll.qlTenorBasisValue(TenorBasis6M,AD1230,_xll.ohTrigger(trigger,$Y$36))</f>
        <v>#NUM!</v>
      </c>
      <c r="AG1230" s="90" t="e">
        <f>_xll.qlTenorBasisForwardRate(TenorBasis6M,AD1230,_xll.ohTrigger(trigger,$Y$36))</f>
        <v>#NUM!</v>
      </c>
      <c r="AH1230" s="90" t="e">
        <f>_xll.qlIndexFixing(TenorBasisIndex6M,$AC1230,TRUE,_xll.ohTrigger(trigger,$Y$36))</f>
        <v>#NUM!</v>
      </c>
      <c r="AI1230" s="43" t="e">
        <f>_xll.qlIndexFixing($Y$6,$AC1230,TRUE,trigger)</f>
        <v>#NUM!</v>
      </c>
      <c r="AJ1230" s="45" t="e">
        <f t="shared" si="29"/>
        <v>#NUM!</v>
      </c>
    </row>
    <row r="1231" spans="28:36" x14ac:dyDescent="0.2">
      <c r="AB1231" s="122" t="s">
        <v>88</v>
      </c>
      <c r="AC1231" s="40">
        <f>_xll.qlInterestRateIndexFixingDate($Y$21,AD1231)</f>
        <v>48012</v>
      </c>
      <c r="AD1231" s="40">
        <f>_xll.qlCalendarAdvance(calendar,$AD1230,AB1231,,,trigger)</f>
        <v>48016</v>
      </c>
      <c r="AE1231" s="40">
        <f>_xll.qlInterestRateIndexMaturity($Y$21,AD1231,)</f>
        <v>48199</v>
      </c>
      <c r="AF1231" s="43" t="e">
        <f>_xll.qlTenorBasisValue(TenorBasis6M,AD1231,_xll.ohTrigger(trigger,$Y$36))</f>
        <v>#NUM!</v>
      </c>
      <c r="AG1231" s="90" t="e">
        <f>_xll.qlTenorBasisForwardRate(TenorBasis6M,AD1231,_xll.ohTrigger(trigger,$Y$36))</f>
        <v>#NUM!</v>
      </c>
      <c r="AH1231" s="90" t="e">
        <f>_xll.qlIndexFixing(TenorBasisIndex6M,$AC1231,TRUE,_xll.ohTrigger(trigger,$Y$36))</f>
        <v>#NUM!</v>
      </c>
      <c r="AI1231" s="43" t="e">
        <f>_xll.qlIndexFixing($Y$6,$AC1231,TRUE,trigger)</f>
        <v>#NUM!</v>
      </c>
      <c r="AJ1231" s="45" t="e">
        <f t="shared" si="29"/>
        <v>#NUM!</v>
      </c>
    </row>
    <row r="1232" spans="28:36" x14ac:dyDescent="0.2">
      <c r="AB1232" s="122" t="s">
        <v>88</v>
      </c>
      <c r="AC1232" s="40">
        <f>_xll.qlInterestRateIndexFixingDate($Y$21,AD1232)</f>
        <v>48019</v>
      </c>
      <c r="AD1232" s="40">
        <f>_xll.qlCalendarAdvance(calendar,$AD1231,AB1232,,,trigger)</f>
        <v>48023</v>
      </c>
      <c r="AE1232" s="40">
        <f>_xll.qlInterestRateIndexMaturity($Y$21,AD1232,)</f>
        <v>48206</v>
      </c>
      <c r="AF1232" s="43" t="e">
        <f>_xll.qlTenorBasisValue(TenorBasis6M,AD1232,_xll.ohTrigger(trigger,$Y$36))</f>
        <v>#NUM!</v>
      </c>
      <c r="AG1232" s="90" t="e">
        <f>_xll.qlTenorBasisForwardRate(TenorBasis6M,AD1232,_xll.ohTrigger(trigger,$Y$36))</f>
        <v>#NUM!</v>
      </c>
      <c r="AH1232" s="90" t="e">
        <f>_xll.qlIndexFixing(TenorBasisIndex6M,$AC1232,TRUE,_xll.ohTrigger(trigger,$Y$36))</f>
        <v>#NUM!</v>
      </c>
      <c r="AI1232" s="43" t="e">
        <f>_xll.qlIndexFixing($Y$6,$AC1232,TRUE,trigger)</f>
        <v>#NUM!</v>
      </c>
      <c r="AJ1232" s="45" t="e">
        <f t="shared" si="29"/>
        <v>#NUM!</v>
      </c>
    </row>
    <row r="1233" spans="28:36" x14ac:dyDescent="0.2">
      <c r="AB1233" s="122" t="s">
        <v>88</v>
      </c>
      <c r="AC1233" s="40">
        <f>_xll.qlInterestRateIndexFixingDate($Y$21,AD1233)</f>
        <v>48026</v>
      </c>
      <c r="AD1233" s="40">
        <f>_xll.qlCalendarAdvance(calendar,$AD1232,AB1233,,,trigger)</f>
        <v>48030</v>
      </c>
      <c r="AE1233" s="40">
        <f>_xll.qlInterestRateIndexMaturity($Y$21,AD1233,)</f>
        <v>48215</v>
      </c>
      <c r="AF1233" s="43" t="e">
        <f>_xll.qlTenorBasisValue(TenorBasis6M,AD1233,_xll.ohTrigger(trigger,$Y$36))</f>
        <v>#NUM!</v>
      </c>
      <c r="AG1233" s="90" t="e">
        <f>_xll.qlTenorBasisForwardRate(TenorBasis6M,AD1233,_xll.ohTrigger(trigger,$Y$36))</f>
        <v>#NUM!</v>
      </c>
      <c r="AH1233" s="90" t="e">
        <f>_xll.qlIndexFixing(TenorBasisIndex6M,$AC1233,TRUE,_xll.ohTrigger(trigger,$Y$36))</f>
        <v>#NUM!</v>
      </c>
      <c r="AI1233" s="43" t="e">
        <f>_xll.qlIndexFixing($Y$6,$AC1233,TRUE,trigger)</f>
        <v>#NUM!</v>
      </c>
      <c r="AJ1233" s="45" t="e">
        <f t="shared" si="29"/>
        <v>#NUM!</v>
      </c>
    </row>
    <row r="1234" spans="28:36" x14ac:dyDescent="0.2">
      <c r="AB1234" s="122" t="s">
        <v>88</v>
      </c>
      <c r="AC1234" s="40">
        <f>_xll.qlInterestRateIndexFixingDate($Y$21,AD1234)</f>
        <v>48033</v>
      </c>
      <c r="AD1234" s="40">
        <f>_xll.qlCalendarAdvance(calendar,$AD1233,AB1234,,,trigger)</f>
        <v>48037</v>
      </c>
      <c r="AE1234" s="40">
        <f>_xll.qlInterestRateIndexMaturity($Y$21,AD1234,)</f>
        <v>48221</v>
      </c>
      <c r="AF1234" s="43" t="e">
        <f>_xll.qlTenorBasisValue(TenorBasis6M,AD1234,_xll.ohTrigger(trigger,$Y$36))</f>
        <v>#NUM!</v>
      </c>
      <c r="AG1234" s="90" t="e">
        <f>_xll.qlTenorBasisForwardRate(TenorBasis6M,AD1234,_xll.ohTrigger(trigger,$Y$36))</f>
        <v>#NUM!</v>
      </c>
      <c r="AH1234" s="90" t="e">
        <f>_xll.qlIndexFixing(TenorBasisIndex6M,$AC1234,TRUE,_xll.ohTrigger(trigger,$Y$36))</f>
        <v>#NUM!</v>
      </c>
      <c r="AI1234" s="43" t="e">
        <f>_xll.qlIndexFixing($Y$6,$AC1234,TRUE,trigger)</f>
        <v>#NUM!</v>
      </c>
      <c r="AJ1234" s="45" t="e">
        <f t="shared" si="29"/>
        <v>#NUM!</v>
      </c>
    </row>
    <row r="1235" spans="28:36" x14ac:dyDescent="0.2">
      <c r="AB1235" s="122" t="s">
        <v>88</v>
      </c>
      <c r="AC1235" s="40">
        <f>_xll.qlInterestRateIndexFixingDate($Y$21,AD1235)</f>
        <v>48040</v>
      </c>
      <c r="AD1235" s="40">
        <f>_xll.qlCalendarAdvance(calendar,$AD1234,AB1235,,,trigger)</f>
        <v>48044</v>
      </c>
      <c r="AE1235" s="40">
        <f>_xll.qlInterestRateIndexMaturity($Y$21,AD1235,)</f>
        <v>48228</v>
      </c>
      <c r="AF1235" s="43" t="e">
        <f>_xll.qlTenorBasisValue(TenorBasis6M,AD1235,_xll.ohTrigger(trigger,$Y$36))</f>
        <v>#NUM!</v>
      </c>
      <c r="AG1235" s="90" t="e">
        <f>_xll.qlTenorBasisForwardRate(TenorBasis6M,AD1235,_xll.ohTrigger(trigger,$Y$36))</f>
        <v>#NUM!</v>
      </c>
      <c r="AH1235" s="90" t="e">
        <f>_xll.qlIndexFixing(TenorBasisIndex6M,$AC1235,TRUE,_xll.ohTrigger(trigger,$Y$36))</f>
        <v>#NUM!</v>
      </c>
      <c r="AI1235" s="43" t="e">
        <f>_xll.qlIndexFixing($Y$6,$AC1235,TRUE,trigger)</f>
        <v>#NUM!</v>
      </c>
      <c r="AJ1235" s="45" t="e">
        <f t="shared" si="29"/>
        <v>#NUM!</v>
      </c>
    </row>
    <row r="1236" spans="28:36" x14ac:dyDescent="0.2">
      <c r="AB1236" s="122" t="s">
        <v>88</v>
      </c>
      <c r="AC1236" s="40">
        <f>_xll.qlInterestRateIndexFixingDate($Y$21,AD1236)</f>
        <v>48047</v>
      </c>
      <c r="AD1236" s="40">
        <f>_xll.qlCalendarAdvance(calendar,$AD1235,AB1236,,,trigger)</f>
        <v>48051</v>
      </c>
      <c r="AE1236" s="40">
        <f>_xll.qlInterestRateIndexMaturity($Y$21,AD1236,)</f>
        <v>48235</v>
      </c>
      <c r="AF1236" s="43" t="e">
        <f>_xll.qlTenorBasisValue(TenorBasis6M,AD1236,_xll.ohTrigger(trigger,$Y$36))</f>
        <v>#NUM!</v>
      </c>
      <c r="AG1236" s="90" t="e">
        <f>_xll.qlTenorBasisForwardRate(TenorBasis6M,AD1236,_xll.ohTrigger(trigger,$Y$36))</f>
        <v>#NUM!</v>
      </c>
      <c r="AH1236" s="90" t="e">
        <f>_xll.qlIndexFixing(TenorBasisIndex6M,$AC1236,TRUE,_xll.ohTrigger(trigger,$Y$36))</f>
        <v>#NUM!</v>
      </c>
      <c r="AI1236" s="43" t="e">
        <f>_xll.qlIndexFixing($Y$6,$AC1236,TRUE,trigger)</f>
        <v>#NUM!</v>
      </c>
      <c r="AJ1236" s="45" t="e">
        <f t="shared" si="29"/>
        <v>#NUM!</v>
      </c>
    </row>
    <row r="1237" spans="28:36" x14ac:dyDescent="0.2">
      <c r="AB1237" s="122" t="s">
        <v>88</v>
      </c>
      <c r="AC1237" s="40">
        <f>_xll.qlInterestRateIndexFixingDate($Y$21,AD1237)</f>
        <v>48054</v>
      </c>
      <c r="AD1237" s="40">
        <f>_xll.qlCalendarAdvance(calendar,$AD1236,AB1237,,,trigger)</f>
        <v>48058</v>
      </c>
      <c r="AE1237" s="40">
        <f>_xll.qlInterestRateIndexMaturity($Y$21,AD1237,)</f>
        <v>48242</v>
      </c>
      <c r="AF1237" s="43" t="e">
        <f>_xll.qlTenorBasisValue(TenorBasis6M,AD1237,_xll.ohTrigger(trigger,$Y$36))</f>
        <v>#NUM!</v>
      </c>
      <c r="AG1237" s="90" t="e">
        <f>_xll.qlTenorBasisForwardRate(TenorBasis6M,AD1237,_xll.ohTrigger(trigger,$Y$36))</f>
        <v>#NUM!</v>
      </c>
      <c r="AH1237" s="90" t="e">
        <f>_xll.qlIndexFixing(TenorBasisIndex6M,$AC1237,TRUE,_xll.ohTrigger(trigger,$Y$36))</f>
        <v>#NUM!</v>
      </c>
      <c r="AI1237" s="43" t="e">
        <f>_xll.qlIndexFixing($Y$6,$AC1237,TRUE,trigger)</f>
        <v>#NUM!</v>
      </c>
      <c r="AJ1237" s="45" t="e">
        <f t="shared" si="29"/>
        <v>#NUM!</v>
      </c>
    </row>
    <row r="1238" spans="28:36" x14ac:dyDescent="0.2">
      <c r="AB1238" s="122" t="s">
        <v>88</v>
      </c>
      <c r="AC1238" s="40">
        <f>_xll.qlInterestRateIndexFixingDate($Y$21,AD1238)</f>
        <v>48061</v>
      </c>
      <c r="AD1238" s="40">
        <f>_xll.qlCalendarAdvance(calendar,$AD1237,AB1238,,,trigger)</f>
        <v>48065</v>
      </c>
      <c r="AE1238" s="40">
        <f>_xll.qlInterestRateIndexMaturity($Y$21,AD1238,)</f>
        <v>48249</v>
      </c>
      <c r="AF1238" s="43" t="e">
        <f>_xll.qlTenorBasisValue(TenorBasis6M,AD1238,_xll.ohTrigger(trigger,$Y$36))</f>
        <v>#NUM!</v>
      </c>
      <c r="AG1238" s="90" t="e">
        <f>_xll.qlTenorBasisForwardRate(TenorBasis6M,AD1238,_xll.ohTrigger(trigger,$Y$36))</f>
        <v>#NUM!</v>
      </c>
      <c r="AH1238" s="90" t="e">
        <f>_xll.qlIndexFixing(TenorBasisIndex6M,$AC1238,TRUE,_xll.ohTrigger(trigger,$Y$36))</f>
        <v>#NUM!</v>
      </c>
      <c r="AI1238" s="43" t="e">
        <f>_xll.qlIndexFixing($Y$6,$AC1238,TRUE,trigger)</f>
        <v>#NUM!</v>
      </c>
      <c r="AJ1238" s="45" t="e">
        <f t="shared" si="29"/>
        <v>#NUM!</v>
      </c>
    </row>
    <row r="1239" spans="28:36" x14ac:dyDescent="0.2">
      <c r="AB1239" s="122" t="s">
        <v>88</v>
      </c>
      <c r="AC1239" s="40">
        <f>_xll.qlInterestRateIndexFixingDate($Y$21,AD1239)</f>
        <v>48068</v>
      </c>
      <c r="AD1239" s="40">
        <f>_xll.qlCalendarAdvance(calendar,$AD1238,AB1239,,,trigger)</f>
        <v>48072</v>
      </c>
      <c r="AE1239" s="40">
        <f>_xll.qlInterestRateIndexMaturity($Y$21,AD1239,)</f>
        <v>48256</v>
      </c>
      <c r="AF1239" s="43" t="e">
        <f>_xll.qlTenorBasisValue(TenorBasis6M,AD1239,_xll.ohTrigger(trigger,$Y$36))</f>
        <v>#NUM!</v>
      </c>
      <c r="AG1239" s="90" t="e">
        <f>_xll.qlTenorBasisForwardRate(TenorBasis6M,AD1239,_xll.ohTrigger(trigger,$Y$36))</f>
        <v>#NUM!</v>
      </c>
      <c r="AH1239" s="90" t="e">
        <f>_xll.qlIndexFixing(TenorBasisIndex6M,$AC1239,TRUE,_xll.ohTrigger(trigger,$Y$36))</f>
        <v>#NUM!</v>
      </c>
      <c r="AI1239" s="43" t="e">
        <f>_xll.qlIndexFixing($Y$6,$AC1239,TRUE,trigger)</f>
        <v>#NUM!</v>
      </c>
      <c r="AJ1239" s="45" t="e">
        <f t="shared" si="29"/>
        <v>#NUM!</v>
      </c>
    </row>
    <row r="1240" spans="28:36" x14ac:dyDescent="0.2">
      <c r="AB1240" s="122" t="s">
        <v>88</v>
      </c>
      <c r="AC1240" s="40">
        <f>_xll.qlInterestRateIndexFixingDate($Y$21,AD1240)</f>
        <v>48075</v>
      </c>
      <c r="AD1240" s="40">
        <f>_xll.qlCalendarAdvance(calendar,$AD1239,AB1240,,,trigger)</f>
        <v>48079</v>
      </c>
      <c r="AE1240" s="40">
        <f>_xll.qlInterestRateIndexMaturity($Y$21,AD1240,)</f>
        <v>48263</v>
      </c>
      <c r="AF1240" s="43" t="e">
        <f>_xll.qlTenorBasisValue(TenorBasis6M,AD1240,_xll.ohTrigger(trigger,$Y$36))</f>
        <v>#NUM!</v>
      </c>
      <c r="AG1240" s="90" t="e">
        <f>_xll.qlTenorBasisForwardRate(TenorBasis6M,AD1240,_xll.ohTrigger(trigger,$Y$36))</f>
        <v>#NUM!</v>
      </c>
      <c r="AH1240" s="90" t="e">
        <f>_xll.qlIndexFixing(TenorBasisIndex6M,$AC1240,TRUE,_xll.ohTrigger(trigger,$Y$36))</f>
        <v>#NUM!</v>
      </c>
      <c r="AI1240" s="43" t="e">
        <f>_xll.qlIndexFixing($Y$6,$AC1240,TRUE,trigger)</f>
        <v>#NUM!</v>
      </c>
      <c r="AJ1240" s="45" t="e">
        <f t="shared" si="29"/>
        <v>#NUM!</v>
      </c>
    </row>
    <row r="1241" spans="28:36" x14ac:dyDescent="0.2">
      <c r="AB1241" s="122" t="s">
        <v>88</v>
      </c>
      <c r="AC1241" s="40">
        <f>_xll.qlInterestRateIndexFixingDate($Y$21,AD1241)</f>
        <v>48082</v>
      </c>
      <c r="AD1241" s="40">
        <f>_xll.qlCalendarAdvance(calendar,$AD1240,AB1241,,,trigger)</f>
        <v>48086</v>
      </c>
      <c r="AE1241" s="40">
        <f>_xll.qlInterestRateIndexMaturity($Y$21,AD1241,)</f>
        <v>48270</v>
      </c>
      <c r="AF1241" s="43" t="e">
        <f>_xll.qlTenorBasisValue(TenorBasis6M,AD1241,_xll.ohTrigger(trigger,$Y$36))</f>
        <v>#NUM!</v>
      </c>
      <c r="AG1241" s="90" t="e">
        <f>_xll.qlTenorBasisForwardRate(TenorBasis6M,AD1241,_xll.ohTrigger(trigger,$Y$36))</f>
        <v>#NUM!</v>
      </c>
      <c r="AH1241" s="90" t="e">
        <f>_xll.qlIndexFixing(TenorBasisIndex6M,$AC1241,TRUE,_xll.ohTrigger(trigger,$Y$36))</f>
        <v>#NUM!</v>
      </c>
      <c r="AI1241" s="43" t="e">
        <f>_xll.qlIndexFixing($Y$6,$AC1241,TRUE,trigger)</f>
        <v>#NUM!</v>
      </c>
      <c r="AJ1241" s="45" t="e">
        <f t="shared" si="29"/>
        <v>#NUM!</v>
      </c>
    </row>
    <row r="1242" spans="28:36" x14ac:dyDescent="0.2">
      <c r="AB1242" s="122" t="s">
        <v>88</v>
      </c>
      <c r="AC1242" s="40">
        <f>_xll.qlInterestRateIndexFixingDate($Y$21,AD1242)</f>
        <v>48089</v>
      </c>
      <c r="AD1242" s="40">
        <f>_xll.qlCalendarAdvance(calendar,$AD1241,AB1242,,,trigger)</f>
        <v>48093</v>
      </c>
      <c r="AE1242" s="40">
        <f>_xll.qlInterestRateIndexMaturity($Y$21,AD1242,)</f>
        <v>48275</v>
      </c>
      <c r="AF1242" s="43" t="e">
        <f>_xll.qlTenorBasisValue(TenorBasis6M,AD1242,_xll.ohTrigger(trigger,$Y$36))</f>
        <v>#NUM!</v>
      </c>
      <c r="AG1242" s="90" t="e">
        <f>_xll.qlTenorBasisForwardRate(TenorBasis6M,AD1242,_xll.ohTrigger(trigger,$Y$36))</f>
        <v>#NUM!</v>
      </c>
      <c r="AH1242" s="90" t="e">
        <f>_xll.qlIndexFixing(TenorBasisIndex6M,$AC1242,TRUE,_xll.ohTrigger(trigger,$Y$36))</f>
        <v>#NUM!</v>
      </c>
      <c r="AI1242" s="43" t="e">
        <f>_xll.qlIndexFixing($Y$6,$AC1242,TRUE,trigger)</f>
        <v>#NUM!</v>
      </c>
      <c r="AJ1242" s="45" t="e">
        <f t="shared" si="29"/>
        <v>#NUM!</v>
      </c>
    </row>
    <row r="1243" spans="28:36" x14ac:dyDescent="0.2">
      <c r="AB1243" s="122" t="s">
        <v>88</v>
      </c>
      <c r="AC1243" s="40">
        <f>_xll.qlInterestRateIndexFixingDate($Y$21,AD1243)</f>
        <v>48096</v>
      </c>
      <c r="AD1243" s="40">
        <f>_xll.qlCalendarAdvance(calendar,$AD1242,AB1243,,,trigger)</f>
        <v>48100</v>
      </c>
      <c r="AE1243" s="40">
        <f>_xll.qlInterestRateIndexMaturity($Y$21,AD1243,)</f>
        <v>48282</v>
      </c>
      <c r="AF1243" s="43" t="e">
        <f>_xll.qlTenorBasisValue(TenorBasis6M,AD1243,_xll.ohTrigger(trigger,$Y$36))</f>
        <v>#NUM!</v>
      </c>
      <c r="AG1243" s="90" t="e">
        <f>_xll.qlTenorBasisForwardRate(TenorBasis6M,AD1243,_xll.ohTrigger(trigger,$Y$36))</f>
        <v>#NUM!</v>
      </c>
      <c r="AH1243" s="90" t="e">
        <f>_xll.qlIndexFixing(TenorBasisIndex6M,$AC1243,TRUE,_xll.ohTrigger(trigger,$Y$36))</f>
        <v>#NUM!</v>
      </c>
      <c r="AI1243" s="43" t="e">
        <f>_xll.qlIndexFixing($Y$6,$AC1243,TRUE,trigger)</f>
        <v>#NUM!</v>
      </c>
      <c r="AJ1243" s="45" t="e">
        <f t="shared" si="29"/>
        <v>#NUM!</v>
      </c>
    </row>
    <row r="1244" spans="28:36" x14ac:dyDescent="0.2">
      <c r="AB1244" s="122" t="s">
        <v>88</v>
      </c>
      <c r="AC1244" s="40">
        <f>_xll.qlInterestRateIndexFixingDate($Y$21,AD1244)</f>
        <v>48103</v>
      </c>
      <c r="AD1244" s="40">
        <f>_xll.qlCalendarAdvance(calendar,$AD1243,AB1244,,,trigger)</f>
        <v>48107</v>
      </c>
      <c r="AE1244" s="40">
        <f>_xll.qlInterestRateIndexMaturity($Y$21,AD1244,)</f>
        <v>48289</v>
      </c>
      <c r="AF1244" s="43" t="e">
        <f>_xll.qlTenorBasisValue(TenorBasis6M,AD1244,_xll.ohTrigger(trigger,$Y$36))</f>
        <v>#NUM!</v>
      </c>
      <c r="AG1244" s="90" t="e">
        <f>_xll.qlTenorBasisForwardRate(TenorBasis6M,AD1244,_xll.ohTrigger(trigger,$Y$36))</f>
        <v>#NUM!</v>
      </c>
      <c r="AH1244" s="90" t="e">
        <f>_xll.qlIndexFixing(TenorBasisIndex6M,$AC1244,TRUE,_xll.ohTrigger(trigger,$Y$36))</f>
        <v>#NUM!</v>
      </c>
      <c r="AI1244" s="43" t="e">
        <f>_xll.qlIndexFixing($Y$6,$AC1244,TRUE,trigger)</f>
        <v>#NUM!</v>
      </c>
      <c r="AJ1244" s="45" t="e">
        <f t="shared" si="29"/>
        <v>#NUM!</v>
      </c>
    </row>
    <row r="1245" spans="28:36" x14ac:dyDescent="0.2">
      <c r="AB1245" s="122" t="s">
        <v>88</v>
      </c>
      <c r="AC1245" s="40">
        <f>_xll.qlInterestRateIndexFixingDate($Y$21,AD1245)</f>
        <v>48110</v>
      </c>
      <c r="AD1245" s="40">
        <f>_xll.qlCalendarAdvance(calendar,$AD1244,AB1245,,,trigger)</f>
        <v>48114</v>
      </c>
      <c r="AE1245" s="40">
        <f>_xll.qlInterestRateIndexMaturity($Y$21,AD1245,)</f>
        <v>48296</v>
      </c>
      <c r="AF1245" s="43" t="e">
        <f>_xll.qlTenorBasisValue(TenorBasis6M,AD1245,_xll.ohTrigger(trigger,$Y$36))</f>
        <v>#NUM!</v>
      </c>
      <c r="AG1245" s="90" t="e">
        <f>_xll.qlTenorBasisForwardRate(TenorBasis6M,AD1245,_xll.ohTrigger(trigger,$Y$36))</f>
        <v>#NUM!</v>
      </c>
      <c r="AH1245" s="90" t="e">
        <f>_xll.qlIndexFixing(TenorBasisIndex6M,$AC1245,TRUE,_xll.ohTrigger(trigger,$Y$36))</f>
        <v>#NUM!</v>
      </c>
      <c r="AI1245" s="43" t="e">
        <f>_xll.qlIndexFixing($Y$6,$AC1245,TRUE,trigger)</f>
        <v>#NUM!</v>
      </c>
      <c r="AJ1245" s="45" t="e">
        <f t="shared" si="29"/>
        <v>#NUM!</v>
      </c>
    </row>
    <row r="1246" spans="28:36" x14ac:dyDescent="0.2">
      <c r="AB1246" s="122" t="s">
        <v>88</v>
      </c>
      <c r="AC1246" s="40">
        <f>_xll.qlInterestRateIndexFixingDate($Y$21,AD1246)</f>
        <v>48117</v>
      </c>
      <c r="AD1246" s="40">
        <f>_xll.qlCalendarAdvance(calendar,$AD1245,AB1246,,,trigger)</f>
        <v>48121</v>
      </c>
      <c r="AE1246" s="40">
        <f>_xll.qlInterestRateIndexMaturity($Y$21,AD1246,)</f>
        <v>48304</v>
      </c>
      <c r="AF1246" s="43" t="e">
        <f>_xll.qlTenorBasisValue(TenorBasis6M,AD1246,_xll.ohTrigger(trigger,$Y$36))</f>
        <v>#NUM!</v>
      </c>
      <c r="AG1246" s="90" t="e">
        <f>_xll.qlTenorBasisForwardRate(TenorBasis6M,AD1246,_xll.ohTrigger(trigger,$Y$36))</f>
        <v>#NUM!</v>
      </c>
      <c r="AH1246" s="90" t="e">
        <f>_xll.qlIndexFixing(TenorBasisIndex6M,$AC1246,TRUE,_xll.ohTrigger(trigger,$Y$36))</f>
        <v>#NUM!</v>
      </c>
      <c r="AI1246" s="43" t="e">
        <f>_xll.qlIndexFixing($Y$6,$AC1246,TRUE,trigger)</f>
        <v>#NUM!</v>
      </c>
      <c r="AJ1246" s="45" t="e">
        <f t="shared" si="29"/>
        <v>#NUM!</v>
      </c>
    </row>
    <row r="1247" spans="28:36" x14ac:dyDescent="0.2">
      <c r="AB1247" s="122" t="s">
        <v>88</v>
      </c>
      <c r="AC1247" s="40">
        <f>_xll.qlInterestRateIndexFixingDate($Y$21,AD1247)</f>
        <v>48124</v>
      </c>
      <c r="AD1247" s="40">
        <f>_xll.qlCalendarAdvance(calendar,$AD1246,AB1247,,,trigger)</f>
        <v>48128</v>
      </c>
      <c r="AE1247" s="40">
        <f>_xll.qlInterestRateIndexMaturity($Y$21,AD1247,)</f>
        <v>48311</v>
      </c>
      <c r="AF1247" s="43" t="e">
        <f>_xll.qlTenorBasisValue(TenorBasis6M,AD1247,_xll.ohTrigger(trigger,$Y$36))</f>
        <v>#NUM!</v>
      </c>
      <c r="AG1247" s="90" t="e">
        <f>_xll.qlTenorBasisForwardRate(TenorBasis6M,AD1247,_xll.ohTrigger(trigger,$Y$36))</f>
        <v>#NUM!</v>
      </c>
      <c r="AH1247" s="90" t="e">
        <f>_xll.qlIndexFixing(TenorBasisIndex6M,$AC1247,TRUE,_xll.ohTrigger(trigger,$Y$36))</f>
        <v>#NUM!</v>
      </c>
      <c r="AI1247" s="43" t="e">
        <f>_xll.qlIndexFixing($Y$6,$AC1247,TRUE,trigger)</f>
        <v>#NUM!</v>
      </c>
      <c r="AJ1247" s="45" t="e">
        <f t="shared" si="29"/>
        <v>#NUM!</v>
      </c>
    </row>
    <row r="1248" spans="28:36" x14ac:dyDescent="0.2">
      <c r="AB1248" s="122" t="s">
        <v>88</v>
      </c>
      <c r="AC1248" s="40">
        <f>_xll.qlInterestRateIndexFixingDate($Y$21,AD1248)</f>
        <v>48131</v>
      </c>
      <c r="AD1248" s="40">
        <f>_xll.qlCalendarAdvance(calendar,$AD1247,AB1248,,,trigger)</f>
        <v>48135</v>
      </c>
      <c r="AE1248" s="40">
        <f>_xll.qlInterestRateIndexMaturity($Y$21,AD1248,)</f>
        <v>48318</v>
      </c>
      <c r="AF1248" s="43" t="e">
        <f>_xll.qlTenorBasisValue(TenorBasis6M,AD1248,_xll.ohTrigger(trigger,$Y$36))</f>
        <v>#NUM!</v>
      </c>
      <c r="AG1248" s="90" t="e">
        <f>_xll.qlTenorBasisForwardRate(TenorBasis6M,AD1248,_xll.ohTrigger(trigger,$Y$36))</f>
        <v>#NUM!</v>
      </c>
      <c r="AH1248" s="90" t="e">
        <f>_xll.qlIndexFixing(TenorBasisIndex6M,$AC1248,TRUE,_xll.ohTrigger(trigger,$Y$36))</f>
        <v>#NUM!</v>
      </c>
      <c r="AI1248" s="43" t="e">
        <f>_xll.qlIndexFixing($Y$6,$AC1248,TRUE,trigger)</f>
        <v>#NUM!</v>
      </c>
      <c r="AJ1248" s="45" t="e">
        <f t="shared" si="29"/>
        <v>#NUM!</v>
      </c>
    </row>
    <row r="1249" spans="28:36" x14ac:dyDescent="0.2">
      <c r="AB1249" s="122" t="s">
        <v>88</v>
      </c>
      <c r="AC1249" s="40">
        <f>_xll.qlInterestRateIndexFixingDate($Y$21,AD1249)</f>
        <v>48138</v>
      </c>
      <c r="AD1249" s="40">
        <f>_xll.qlCalendarAdvance(calendar,$AD1248,AB1249,,,trigger)</f>
        <v>48142</v>
      </c>
      <c r="AE1249" s="40">
        <f>_xll.qlInterestRateIndexMaturity($Y$21,AD1249,)</f>
        <v>48325</v>
      </c>
      <c r="AF1249" s="43" t="e">
        <f>_xll.qlTenorBasisValue(TenorBasis6M,AD1249,_xll.ohTrigger(trigger,$Y$36))</f>
        <v>#NUM!</v>
      </c>
      <c r="AG1249" s="90" t="e">
        <f>_xll.qlTenorBasisForwardRate(TenorBasis6M,AD1249,_xll.ohTrigger(trigger,$Y$36))</f>
        <v>#NUM!</v>
      </c>
      <c r="AH1249" s="90" t="e">
        <f>_xll.qlIndexFixing(TenorBasisIndex6M,$AC1249,TRUE,_xll.ohTrigger(trigger,$Y$36))</f>
        <v>#NUM!</v>
      </c>
      <c r="AI1249" s="43" t="e">
        <f>_xll.qlIndexFixing($Y$6,$AC1249,TRUE,trigger)</f>
        <v>#NUM!</v>
      </c>
      <c r="AJ1249" s="45" t="e">
        <f t="shared" si="29"/>
        <v>#NUM!</v>
      </c>
    </row>
    <row r="1250" spans="28:36" x14ac:dyDescent="0.2">
      <c r="AB1250" s="122" t="s">
        <v>88</v>
      </c>
      <c r="AC1250" s="40">
        <f>_xll.qlInterestRateIndexFixingDate($Y$21,AD1250)</f>
        <v>48145</v>
      </c>
      <c r="AD1250" s="40">
        <f>_xll.qlCalendarAdvance(calendar,$AD1249,AB1250,,,trigger)</f>
        <v>48149</v>
      </c>
      <c r="AE1250" s="40">
        <f>_xll.qlInterestRateIndexMaturity($Y$21,AD1250,)</f>
        <v>48332</v>
      </c>
      <c r="AF1250" s="43" t="e">
        <f>_xll.qlTenorBasisValue(TenorBasis6M,AD1250,_xll.ohTrigger(trigger,$Y$36))</f>
        <v>#NUM!</v>
      </c>
      <c r="AG1250" s="90" t="e">
        <f>_xll.qlTenorBasisForwardRate(TenorBasis6M,AD1250,_xll.ohTrigger(trigger,$Y$36))</f>
        <v>#NUM!</v>
      </c>
      <c r="AH1250" s="90" t="e">
        <f>_xll.qlIndexFixing(TenorBasisIndex6M,$AC1250,TRUE,_xll.ohTrigger(trigger,$Y$36))</f>
        <v>#NUM!</v>
      </c>
      <c r="AI1250" s="43" t="e">
        <f>_xll.qlIndexFixing($Y$6,$AC1250,TRUE,trigger)</f>
        <v>#NUM!</v>
      </c>
      <c r="AJ1250" s="45" t="e">
        <f t="shared" si="29"/>
        <v>#NUM!</v>
      </c>
    </row>
    <row r="1251" spans="28:36" x14ac:dyDescent="0.2">
      <c r="AB1251" s="122" t="s">
        <v>88</v>
      </c>
      <c r="AC1251" s="40">
        <f>_xll.qlInterestRateIndexFixingDate($Y$21,AD1251)</f>
        <v>48152</v>
      </c>
      <c r="AD1251" s="40">
        <f>_xll.qlCalendarAdvance(calendar,$AD1250,AB1251,,,trigger)</f>
        <v>48156</v>
      </c>
      <c r="AE1251" s="40">
        <f>_xll.qlInterestRateIndexMaturity($Y$21,AD1251,)</f>
        <v>48338</v>
      </c>
      <c r="AF1251" s="43" t="e">
        <f>_xll.qlTenorBasisValue(TenorBasis6M,AD1251,_xll.ohTrigger(trigger,$Y$36))</f>
        <v>#NUM!</v>
      </c>
      <c r="AG1251" s="90" t="e">
        <f>_xll.qlTenorBasisForwardRate(TenorBasis6M,AD1251,_xll.ohTrigger(trigger,$Y$36))</f>
        <v>#NUM!</v>
      </c>
      <c r="AH1251" s="90" t="e">
        <f>_xll.qlIndexFixing(TenorBasisIndex6M,$AC1251,TRUE,_xll.ohTrigger(trigger,$Y$36))</f>
        <v>#NUM!</v>
      </c>
      <c r="AI1251" s="43" t="e">
        <f>_xll.qlIndexFixing($Y$6,$AC1251,TRUE,trigger)</f>
        <v>#NUM!</v>
      </c>
      <c r="AJ1251" s="45" t="e">
        <f t="shared" si="29"/>
        <v>#NUM!</v>
      </c>
    </row>
    <row r="1252" spans="28:36" x14ac:dyDescent="0.2">
      <c r="AB1252" s="122" t="s">
        <v>88</v>
      </c>
      <c r="AC1252" s="40">
        <f>_xll.qlInterestRateIndexFixingDate($Y$21,AD1252)</f>
        <v>48159</v>
      </c>
      <c r="AD1252" s="40">
        <f>_xll.qlCalendarAdvance(calendar,$AD1251,AB1252,,,trigger)</f>
        <v>48163</v>
      </c>
      <c r="AE1252" s="40">
        <f>_xll.qlInterestRateIndexMaturity($Y$21,AD1252,)</f>
        <v>48345</v>
      </c>
      <c r="AF1252" s="43" t="e">
        <f>_xll.qlTenorBasisValue(TenorBasis6M,AD1252,_xll.ohTrigger(trigger,$Y$36))</f>
        <v>#NUM!</v>
      </c>
      <c r="AG1252" s="90" t="e">
        <f>_xll.qlTenorBasisForwardRate(TenorBasis6M,AD1252,_xll.ohTrigger(trigger,$Y$36))</f>
        <v>#NUM!</v>
      </c>
      <c r="AH1252" s="90" t="e">
        <f>_xll.qlIndexFixing(TenorBasisIndex6M,$AC1252,TRUE,_xll.ohTrigger(trigger,$Y$36))</f>
        <v>#NUM!</v>
      </c>
      <c r="AI1252" s="43" t="e">
        <f>_xll.qlIndexFixing($Y$6,$AC1252,TRUE,trigger)</f>
        <v>#NUM!</v>
      </c>
      <c r="AJ1252" s="45" t="e">
        <f t="shared" si="29"/>
        <v>#NUM!</v>
      </c>
    </row>
    <row r="1253" spans="28:36" x14ac:dyDescent="0.2">
      <c r="AB1253" s="122" t="s">
        <v>88</v>
      </c>
      <c r="AC1253" s="40">
        <f>_xll.qlInterestRateIndexFixingDate($Y$21,AD1253)</f>
        <v>48166</v>
      </c>
      <c r="AD1253" s="40">
        <f>_xll.qlCalendarAdvance(calendar,$AD1252,AB1253,,,trigger)</f>
        <v>48170</v>
      </c>
      <c r="AE1253" s="40">
        <f>_xll.qlInterestRateIndexMaturity($Y$21,AD1253,)</f>
        <v>48352</v>
      </c>
      <c r="AF1253" s="43" t="e">
        <f>_xll.qlTenorBasisValue(TenorBasis6M,AD1253,_xll.ohTrigger(trigger,$Y$36))</f>
        <v>#NUM!</v>
      </c>
      <c r="AG1253" s="90" t="e">
        <f>_xll.qlTenorBasisForwardRate(TenorBasis6M,AD1253,_xll.ohTrigger(trigger,$Y$36))</f>
        <v>#NUM!</v>
      </c>
      <c r="AH1253" s="90" t="e">
        <f>_xll.qlIndexFixing(TenorBasisIndex6M,$AC1253,TRUE,_xll.ohTrigger(trigger,$Y$36))</f>
        <v>#NUM!</v>
      </c>
      <c r="AI1253" s="43" t="e">
        <f>_xll.qlIndexFixing($Y$6,$AC1253,TRUE,trigger)</f>
        <v>#NUM!</v>
      </c>
      <c r="AJ1253" s="45" t="e">
        <f t="shared" si="29"/>
        <v>#NUM!</v>
      </c>
    </row>
    <row r="1254" spans="28:36" x14ac:dyDescent="0.2">
      <c r="AB1254" s="122" t="s">
        <v>88</v>
      </c>
      <c r="AC1254" s="40">
        <f>_xll.qlInterestRateIndexFixingDate($Y$21,AD1254)</f>
        <v>48173</v>
      </c>
      <c r="AD1254" s="40">
        <f>_xll.qlCalendarAdvance(calendar,$AD1253,AB1254,,,trigger)</f>
        <v>48177</v>
      </c>
      <c r="AE1254" s="40">
        <f>_xll.qlInterestRateIndexMaturity($Y$21,AD1254,)</f>
        <v>48359</v>
      </c>
      <c r="AF1254" s="43" t="e">
        <f>_xll.qlTenorBasisValue(TenorBasis6M,AD1254,_xll.ohTrigger(trigger,$Y$36))</f>
        <v>#NUM!</v>
      </c>
      <c r="AG1254" s="90" t="e">
        <f>_xll.qlTenorBasisForwardRate(TenorBasis6M,AD1254,_xll.ohTrigger(trigger,$Y$36))</f>
        <v>#NUM!</v>
      </c>
      <c r="AH1254" s="90" t="e">
        <f>_xll.qlIndexFixing(TenorBasisIndex6M,$AC1254,TRUE,_xll.ohTrigger(trigger,$Y$36))</f>
        <v>#NUM!</v>
      </c>
      <c r="AI1254" s="43" t="e">
        <f>_xll.qlIndexFixing($Y$6,$AC1254,TRUE,trigger)</f>
        <v>#NUM!</v>
      </c>
      <c r="AJ1254" s="45" t="e">
        <f t="shared" si="29"/>
        <v>#NUM!</v>
      </c>
    </row>
    <row r="1255" spans="28:36" x14ac:dyDescent="0.2">
      <c r="AB1255" s="122" t="s">
        <v>88</v>
      </c>
      <c r="AC1255" s="40">
        <f>_xll.qlInterestRateIndexFixingDate($Y$21,AD1255)</f>
        <v>48180</v>
      </c>
      <c r="AD1255" s="40">
        <f>_xll.qlCalendarAdvance(calendar,$AD1254,AB1255,,,trigger)</f>
        <v>48184</v>
      </c>
      <c r="AE1255" s="40">
        <f>_xll.qlInterestRateIndexMaturity($Y$21,AD1255,)</f>
        <v>48367</v>
      </c>
      <c r="AF1255" s="43" t="e">
        <f>_xll.qlTenorBasisValue(TenorBasis6M,AD1255,_xll.ohTrigger(trigger,$Y$36))</f>
        <v>#NUM!</v>
      </c>
      <c r="AG1255" s="90" t="e">
        <f>_xll.qlTenorBasisForwardRate(TenorBasis6M,AD1255,_xll.ohTrigger(trigger,$Y$36))</f>
        <v>#NUM!</v>
      </c>
      <c r="AH1255" s="90" t="e">
        <f>_xll.qlIndexFixing(TenorBasisIndex6M,$AC1255,TRUE,_xll.ohTrigger(trigger,$Y$36))</f>
        <v>#NUM!</v>
      </c>
      <c r="AI1255" s="43" t="e">
        <f>_xll.qlIndexFixing($Y$6,$AC1255,TRUE,trigger)</f>
        <v>#NUM!</v>
      </c>
      <c r="AJ1255" s="45" t="e">
        <f t="shared" si="29"/>
        <v>#NUM!</v>
      </c>
    </row>
    <row r="1256" spans="28:36" x14ac:dyDescent="0.2">
      <c r="AB1256" s="122" t="s">
        <v>88</v>
      </c>
      <c r="AC1256" s="40">
        <f>_xll.qlInterestRateIndexFixingDate($Y$21,AD1256)</f>
        <v>48187</v>
      </c>
      <c r="AD1256" s="40">
        <f>_xll.qlCalendarAdvance(calendar,$AD1255,AB1256,,,trigger)</f>
        <v>48191</v>
      </c>
      <c r="AE1256" s="40">
        <f>_xll.qlInterestRateIndexMaturity($Y$21,AD1256,)</f>
        <v>48374</v>
      </c>
      <c r="AF1256" s="43" t="e">
        <f>_xll.qlTenorBasisValue(TenorBasis6M,AD1256,_xll.ohTrigger(trigger,$Y$36))</f>
        <v>#NUM!</v>
      </c>
      <c r="AG1256" s="90" t="e">
        <f>_xll.qlTenorBasisForwardRate(TenorBasis6M,AD1256,_xll.ohTrigger(trigger,$Y$36))</f>
        <v>#NUM!</v>
      </c>
      <c r="AH1256" s="90" t="e">
        <f>_xll.qlIndexFixing(TenorBasisIndex6M,$AC1256,TRUE,_xll.ohTrigger(trigger,$Y$36))</f>
        <v>#NUM!</v>
      </c>
      <c r="AI1256" s="43" t="e">
        <f>_xll.qlIndexFixing($Y$6,$AC1256,TRUE,trigger)</f>
        <v>#NUM!</v>
      </c>
      <c r="AJ1256" s="45" t="e">
        <f t="shared" si="29"/>
        <v>#NUM!</v>
      </c>
    </row>
    <row r="1257" spans="28:36" x14ac:dyDescent="0.2">
      <c r="AB1257" s="122" t="s">
        <v>88</v>
      </c>
      <c r="AC1257" s="40">
        <f>_xll.qlInterestRateIndexFixingDate($Y$21,AD1257)</f>
        <v>48194</v>
      </c>
      <c r="AD1257" s="40">
        <f>_xll.qlCalendarAdvance(calendar,$AD1256,AB1257,,,trigger)</f>
        <v>48198</v>
      </c>
      <c r="AE1257" s="40">
        <f>_xll.qlInterestRateIndexMaturity($Y$21,AD1257,)</f>
        <v>48381</v>
      </c>
      <c r="AF1257" s="43" t="e">
        <f>_xll.qlTenorBasisValue(TenorBasis6M,AD1257,_xll.ohTrigger(trigger,$Y$36))</f>
        <v>#NUM!</v>
      </c>
      <c r="AG1257" s="90" t="e">
        <f>_xll.qlTenorBasisForwardRate(TenorBasis6M,AD1257,_xll.ohTrigger(trigger,$Y$36))</f>
        <v>#NUM!</v>
      </c>
      <c r="AH1257" s="90" t="e">
        <f>_xll.qlIndexFixing(TenorBasisIndex6M,$AC1257,TRUE,_xll.ohTrigger(trigger,$Y$36))</f>
        <v>#NUM!</v>
      </c>
      <c r="AI1257" s="43" t="e">
        <f>_xll.qlIndexFixing($Y$6,$AC1257,TRUE,trigger)</f>
        <v>#NUM!</v>
      </c>
      <c r="AJ1257" s="45" t="e">
        <f t="shared" si="29"/>
        <v>#NUM!</v>
      </c>
    </row>
    <row r="1258" spans="28:36" x14ac:dyDescent="0.2">
      <c r="AB1258" s="122" t="s">
        <v>88</v>
      </c>
      <c r="AC1258" s="40">
        <f>_xll.qlInterestRateIndexFixingDate($Y$21,AD1258)</f>
        <v>48201</v>
      </c>
      <c r="AD1258" s="40">
        <f>_xll.qlCalendarAdvance(calendar,$AD1257,AB1258,,,trigger)</f>
        <v>48205</v>
      </c>
      <c r="AE1258" s="40">
        <f>_xll.qlInterestRateIndexMaturity($Y$21,AD1258,)</f>
        <v>48388</v>
      </c>
      <c r="AF1258" s="43" t="e">
        <f>_xll.qlTenorBasisValue(TenorBasis6M,AD1258,_xll.ohTrigger(trigger,$Y$36))</f>
        <v>#NUM!</v>
      </c>
      <c r="AG1258" s="90" t="e">
        <f>_xll.qlTenorBasisForwardRate(TenorBasis6M,AD1258,_xll.ohTrigger(trigger,$Y$36))</f>
        <v>#NUM!</v>
      </c>
      <c r="AH1258" s="90" t="e">
        <f>_xll.qlIndexFixing(TenorBasisIndex6M,$AC1258,TRUE,_xll.ohTrigger(trigger,$Y$36))</f>
        <v>#NUM!</v>
      </c>
      <c r="AI1258" s="43" t="e">
        <f>_xll.qlIndexFixing($Y$6,$AC1258,TRUE,trigger)</f>
        <v>#NUM!</v>
      </c>
      <c r="AJ1258" s="45" t="e">
        <f t="shared" ref="AJ1258:AJ1321" si="30">(AH1258-AI1258)*10000</f>
        <v>#NUM!</v>
      </c>
    </row>
    <row r="1259" spans="28:36" x14ac:dyDescent="0.2">
      <c r="AB1259" s="122" t="s">
        <v>88</v>
      </c>
      <c r="AC1259" s="40">
        <f>_xll.qlInterestRateIndexFixingDate($Y$21,AD1259)</f>
        <v>48206</v>
      </c>
      <c r="AD1259" s="40">
        <f>_xll.qlCalendarAdvance(calendar,$AD1258,AB1259,,,trigger)</f>
        <v>48212</v>
      </c>
      <c r="AE1259" s="40">
        <f>_xll.qlInterestRateIndexMaturity($Y$21,AD1259,)</f>
        <v>48395</v>
      </c>
      <c r="AF1259" s="43" t="e">
        <f>_xll.qlTenorBasisValue(TenorBasis6M,AD1259,_xll.ohTrigger(trigger,$Y$36))</f>
        <v>#NUM!</v>
      </c>
      <c r="AG1259" s="90" t="e">
        <f>_xll.qlTenorBasisForwardRate(TenorBasis6M,AD1259,_xll.ohTrigger(trigger,$Y$36))</f>
        <v>#NUM!</v>
      </c>
      <c r="AH1259" s="90" t="e">
        <f>_xll.qlIndexFixing(TenorBasisIndex6M,$AC1259,TRUE,_xll.ohTrigger(trigger,$Y$36))</f>
        <v>#NUM!</v>
      </c>
      <c r="AI1259" s="43" t="e">
        <f>_xll.qlIndexFixing($Y$6,$AC1259,TRUE,trigger)</f>
        <v>#NUM!</v>
      </c>
      <c r="AJ1259" s="45" t="e">
        <f t="shared" si="30"/>
        <v>#NUM!</v>
      </c>
    </row>
    <row r="1260" spans="28:36" x14ac:dyDescent="0.2">
      <c r="AB1260" s="122" t="s">
        <v>88</v>
      </c>
      <c r="AC1260" s="40">
        <f>_xll.qlInterestRateIndexFixingDate($Y$21,AD1260)</f>
        <v>48215</v>
      </c>
      <c r="AD1260" s="40">
        <f>_xll.qlCalendarAdvance(calendar,$AD1259,AB1260,,,trigger)</f>
        <v>48219</v>
      </c>
      <c r="AE1260" s="40">
        <f>_xll.qlInterestRateIndexMaturity($Y$21,AD1260,)</f>
        <v>48401</v>
      </c>
      <c r="AF1260" s="43" t="e">
        <f>_xll.qlTenorBasisValue(TenorBasis6M,AD1260,_xll.ohTrigger(trigger,$Y$36))</f>
        <v>#NUM!</v>
      </c>
      <c r="AG1260" s="90" t="e">
        <f>_xll.qlTenorBasisForwardRate(TenorBasis6M,AD1260,_xll.ohTrigger(trigger,$Y$36))</f>
        <v>#NUM!</v>
      </c>
      <c r="AH1260" s="90" t="e">
        <f>_xll.qlIndexFixing(TenorBasisIndex6M,$AC1260,TRUE,_xll.ohTrigger(trigger,$Y$36))</f>
        <v>#NUM!</v>
      </c>
      <c r="AI1260" s="43" t="e">
        <f>_xll.qlIndexFixing($Y$6,$AC1260,TRUE,trigger)</f>
        <v>#NUM!</v>
      </c>
      <c r="AJ1260" s="45" t="e">
        <f t="shared" si="30"/>
        <v>#NUM!</v>
      </c>
    </row>
    <row r="1261" spans="28:36" x14ac:dyDescent="0.2">
      <c r="AB1261" s="122" t="s">
        <v>88</v>
      </c>
      <c r="AC1261" s="40">
        <f>_xll.qlInterestRateIndexFixingDate($Y$21,AD1261)</f>
        <v>48222</v>
      </c>
      <c r="AD1261" s="40">
        <f>_xll.qlCalendarAdvance(calendar,$AD1260,AB1261,,,trigger)</f>
        <v>48226</v>
      </c>
      <c r="AE1261" s="40">
        <f>_xll.qlInterestRateIndexMaturity($Y$21,AD1261,)</f>
        <v>48408</v>
      </c>
      <c r="AF1261" s="43" t="e">
        <f>_xll.qlTenorBasisValue(TenorBasis6M,AD1261,_xll.ohTrigger(trigger,$Y$36))</f>
        <v>#NUM!</v>
      </c>
      <c r="AG1261" s="90" t="e">
        <f>_xll.qlTenorBasisForwardRate(TenorBasis6M,AD1261,_xll.ohTrigger(trigger,$Y$36))</f>
        <v>#NUM!</v>
      </c>
      <c r="AH1261" s="90" t="e">
        <f>_xll.qlIndexFixing(TenorBasisIndex6M,$AC1261,TRUE,_xll.ohTrigger(trigger,$Y$36))</f>
        <v>#NUM!</v>
      </c>
      <c r="AI1261" s="43" t="e">
        <f>_xll.qlIndexFixing($Y$6,$AC1261,TRUE,trigger)</f>
        <v>#NUM!</v>
      </c>
      <c r="AJ1261" s="45" t="e">
        <f t="shared" si="30"/>
        <v>#NUM!</v>
      </c>
    </row>
    <row r="1262" spans="28:36" x14ac:dyDescent="0.2">
      <c r="AB1262" s="122" t="s">
        <v>88</v>
      </c>
      <c r="AC1262" s="40">
        <f>_xll.qlInterestRateIndexFixingDate($Y$21,AD1262)</f>
        <v>48229</v>
      </c>
      <c r="AD1262" s="40">
        <f>_xll.qlCalendarAdvance(calendar,$AD1261,AB1262,,,trigger)</f>
        <v>48233</v>
      </c>
      <c r="AE1262" s="40">
        <f>_xll.qlInterestRateIndexMaturity($Y$21,AD1262,)</f>
        <v>48415</v>
      </c>
      <c r="AF1262" s="43" t="e">
        <f>_xll.qlTenorBasisValue(TenorBasis6M,AD1262,_xll.ohTrigger(trigger,$Y$36))</f>
        <v>#NUM!</v>
      </c>
      <c r="AG1262" s="90" t="e">
        <f>_xll.qlTenorBasisForwardRate(TenorBasis6M,AD1262,_xll.ohTrigger(trigger,$Y$36))</f>
        <v>#NUM!</v>
      </c>
      <c r="AH1262" s="90" t="e">
        <f>_xll.qlIndexFixing(TenorBasisIndex6M,$AC1262,TRUE,_xll.ohTrigger(trigger,$Y$36))</f>
        <v>#NUM!</v>
      </c>
      <c r="AI1262" s="43" t="e">
        <f>_xll.qlIndexFixing($Y$6,$AC1262,TRUE,trigger)</f>
        <v>#NUM!</v>
      </c>
      <c r="AJ1262" s="45" t="e">
        <f t="shared" si="30"/>
        <v>#NUM!</v>
      </c>
    </row>
    <row r="1263" spans="28:36" x14ac:dyDescent="0.2">
      <c r="AB1263" s="122" t="s">
        <v>88</v>
      </c>
      <c r="AC1263" s="40">
        <f>_xll.qlInterestRateIndexFixingDate($Y$21,AD1263)</f>
        <v>48236</v>
      </c>
      <c r="AD1263" s="40">
        <f>_xll.qlCalendarAdvance(calendar,$AD1262,AB1263,,,trigger)</f>
        <v>48240</v>
      </c>
      <c r="AE1263" s="40">
        <f>_xll.qlInterestRateIndexMaturity($Y$21,AD1263,)</f>
        <v>48422</v>
      </c>
      <c r="AF1263" s="43" t="e">
        <f>_xll.qlTenorBasisValue(TenorBasis6M,AD1263,_xll.ohTrigger(trigger,$Y$36))</f>
        <v>#NUM!</v>
      </c>
      <c r="AG1263" s="90" t="e">
        <f>_xll.qlTenorBasisForwardRate(TenorBasis6M,AD1263,_xll.ohTrigger(trigger,$Y$36))</f>
        <v>#NUM!</v>
      </c>
      <c r="AH1263" s="90" t="e">
        <f>_xll.qlIndexFixing(TenorBasisIndex6M,$AC1263,TRUE,_xll.ohTrigger(trigger,$Y$36))</f>
        <v>#NUM!</v>
      </c>
      <c r="AI1263" s="43" t="e">
        <f>_xll.qlIndexFixing($Y$6,$AC1263,TRUE,trigger)</f>
        <v>#NUM!</v>
      </c>
      <c r="AJ1263" s="45" t="e">
        <f t="shared" si="30"/>
        <v>#NUM!</v>
      </c>
    </row>
    <row r="1264" spans="28:36" x14ac:dyDescent="0.2">
      <c r="AB1264" s="122" t="s">
        <v>88</v>
      </c>
      <c r="AC1264" s="40">
        <f>_xll.qlInterestRateIndexFixingDate($Y$21,AD1264)</f>
        <v>48243</v>
      </c>
      <c r="AD1264" s="40">
        <f>_xll.qlCalendarAdvance(calendar,$AD1263,AB1264,,,trigger)</f>
        <v>48247</v>
      </c>
      <c r="AE1264" s="40">
        <f>_xll.qlInterestRateIndexMaturity($Y$21,AD1264,)</f>
        <v>48429</v>
      </c>
      <c r="AF1264" s="43" t="e">
        <f>_xll.qlTenorBasisValue(TenorBasis6M,AD1264,_xll.ohTrigger(trigger,$Y$36))</f>
        <v>#NUM!</v>
      </c>
      <c r="AG1264" s="90" t="e">
        <f>_xll.qlTenorBasisForwardRate(TenorBasis6M,AD1264,_xll.ohTrigger(trigger,$Y$36))</f>
        <v>#NUM!</v>
      </c>
      <c r="AH1264" s="90" t="e">
        <f>_xll.qlIndexFixing(TenorBasisIndex6M,$AC1264,TRUE,_xll.ohTrigger(trigger,$Y$36))</f>
        <v>#NUM!</v>
      </c>
      <c r="AI1264" s="43" t="e">
        <f>_xll.qlIndexFixing($Y$6,$AC1264,TRUE,trigger)</f>
        <v>#NUM!</v>
      </c>
      <c r="AJ1264" s="45" t="e">
        <f t="shared" si="30"/>
        <v>#NUM!</v>
      </c>
    </row>
    <row r="1265" spans="28:36" x14ac:dyDescent="0.2">
      <c r="AB1265" s="122" t="s">
        <v>88</v>
      </c>
      <c r="AC1265" s="40">
        <f>_xll.qlInterestRateIndexFixingDate($Y$21,AD1265)</f>
        <v>48250</v>
      </c>
      <c r="AD1265" s="40">
        <f>_xll.qlCalendarAdvance(calendar,$AD1264,AB1265,,,trigger)</f>
        <v>48254</v>
      </c>
      <c r="AE1265" s="40">
        <f>_xll.qlInterestRateIndexMaturity($Y$21,AD1265,)</f>
        <v>48436</v>
      </c>
      <c r="AF1265" s="43" t="e">
        <f>_xll.qlTenorBasisValue(TenorBasis6M,AD1265,_xll.ohTrigger(trigger,$Y$36))</f>
        <v>#NUM!</v>
      </c>
      <c r="AG1265" s="90" t="e">
        <f>_xll.qlTenorBasisForwardRate(TenorBasis6M,AD1265,_xll.ohTrigger(trigger,$Y$36))</f>
        <v>#NUM!</v>
      </c>
      <c r="AH1265" s="90" t="e">
        <f>_xll.qlIndexFixing(TenorBasisIndex6M,$AC1265,TRUE,_xll.ohTrigger(trigger,$Y$36))</f>
        <v>#NUM!</v>
      </c>
      <c r="AI1265" s="43" t="e">
        <f>_xll.qlIndexFixing($Y$6,$AC1265,TRUE,trigger)</f>
        <v>#NUM!</v>
      </c>
      <c r="AJ1265" s="45" t="e">
        <f t="shared" si="30"/>
        <v>#NUM!</v>
      </c>
    </row>
    <row r="1266" spans="28:36" x14ac:dyDescent="0.2">
      <c r="AB1266" s="122" t="s">
        <v>88</v>
      </c>
      <c r="AC1266" s="40">
        <f>_xll.qlInterestRateIndexFixingDate($Y$21,AD1266)</f>
        <v>48257</v>
      </c>
      <c r="AD1266" s="40">
        <f>_xll.qlCalendarAdvance(calendar,$AD1265,AB1266,,,trigger)</f>
        <v>48261</v>
      </c>
      <c r="AE1266" s="40">
        <f>_xll.qlInterestRateIndexMaturity($Y$21,AD1266,)</f>
        <v>48443</v>
      </c>
      <c r="AF1266" s="43" t="e">
        <f>_xll.qlTenorBasisValue(TenorBasis6M,AD1266,_xll.ohTrigger(trigger,$Y$36))</f>
        <v>#NUM!</v>
      </c>
      <c r="AG1266" s="90" t="e">
        <f>_xll.qlTenorBasisForwardRate(TenorBasis6M,AD1266,_xll.ohTrigger(trigger,$Y$36))</f>
        <v>#NUM!</v>
      </c>
      <c r="AH1266" s="90" t="e">
        <f>_xll.qlIndexFixing(TenorBasisIndex6M,$AC1266,TRUE,_xll.ohTrigger(trigger,$Y$36))</f>
        <v>#NUM!</v>
      </c>
      <c r="AI1266" s="43" t="e">
        <f>_xll.qlIndexFixing($Y$6,$AC1266,TRUE,trigger)</f>
        <v>#NUM!</v>
      </c>
      <c r="AJ1266" s="45" t="e">
        <f t="shared" si="30"/>
        <v>#NUM!</v>
      </c>
    </row>
    <row r="1267" spans="28:36" x14ac:dyDescent="0.2">
      <c r="AB1267" s="122" t="s">
        <v>88</v>
      </c>
      <c r="AC1267" s="40">
        <f>_xll.qlInterestRateIndexFixingDate($Y$21,AD1267)</f>
        <v>48264</v>
      </c>
      <c r="AD1267" s="40">
        <f>_xll.qlCalendarAdvance(calendar,$AD1266,AB1267,,,trigger)</f>
        <v>48268</v>
      </c>
      <c r="AE1267" s="40">
        <f>_xll.qlInterestRateIndexMaturity($Y$21,AD1267,)</f>
        <v>48450</v>
      </c>
      <c r="AF1267" s="43" t="e">
        <f>_xll.qlTenorBasisValue(TenorBasis6M,AD1267,_xll.ohTrigger(trigger,$Y$36))</f>
        <v>#NUM!</v>
      </c>
      <c r="AG1267" s="90" t="e">
        <f>_xll.qlTenorBasisForwardRate(TenorBasis6M,AD1267,_xll.ohTrigger(trigger,$Y$36))</f>
        <v>#NUM!</v>
      </c>
      <c r="AH1267" s="90" t="e">
        <f>_xll.qlIndexFixing(TenorBasisIndex6M,$AC1267,TRUE,_xll.ohTrigger(trigger,$Y$36))</f>
        <v>#NUM!</v>
      </c>
      <c r="AI1267" s="43" t="e">
        <f>_xll.qlIndexFixing($Y$6,$AC1267,TRUE,trigger)</f>
        <v>#NUM!</v>
      </c>
      <c r="AJ1267" s="45" t="e">
        <f t="shared" si="30"/>
        <v>#NUM!</v>
      </c>
    </row>
    <row r="1268" spans="28:36" x14ac:dyDescent="0.2">
      <c r="AB1268" s="122" t="s">
        <v>88</v>
      </c>
      <c r="AC1268" s="40">
        <f>_xll.qlInterestRateIndexFixingDate($Y$21,AD1268)</f>
        <v>48271</v>
      </c>
      <c r="AD1268" s="40">
        <f>_xll.qlCalendarAdvance(calendar,$AD1267,AB1268,,,trigger)</f>
        <v>48275</v>
      </c>
      <c r="AE1268" s="40">
        <f>_xll.qlInterestRateIndexMaturity($Y$21,AD1268,)</f>
        <v>48459</v>
      </c>
      <c r="AF1268" s="43" t="e">
        <f>_xll.qlTenorBasisValue(TenorBasis6M,AD1268,_xll.ohTrigger(trigger,$Y$36))</f>
        <v>#NUM!</v>
      </c>
      <c r="AG1268" s="90" t="e">
        <f>_xll.qlTenorBasisForwardRate(TenorBasis6M,AD1268,_xll.ohTrigger(trigger,$Y$36))</f>
        <v>#NUM!</v>
      </c>
      <c r="AH1268" s="90" t="e">
        <f>_xll.qlIndexFixing(TenorBasisIndex6M,$AC1268,TRUE,_xll.ohTrigger(trigger,$Y$36))</f>
        <v>#NUM!</v>
      </c>
      <c r="AI1268" s="43" t="e">
        <f>_xll.qlIndexFixing($Y$6,$AC1268,TRUE,trigger)</f>
        <v>#NUM!</v>
      </c>
      <c r="AJ1268" s="45" t="e">
        <f t="shared" si="30"/>
        <v>#NUM!</v>
      </c>
    </row>
    <row r="1269" spans="28:36" x14ac:dyDescent="0.2">
      <c r="AB1269" s="122" t="s">
        <v>88</v>
      </c>
      <c r="AC1269" s="40">
        <f>_xll.qlInterestRateIndexFixingDate($Y$21,AD1269)</f>
        <v>48278</v>
      </c>
      <c r="AD1269" s="40">
        <f>_xll.qlCalendarAdvance(calendar,$AD1268,AB1269,,,trigger)</f>
        <v>48282</v>
      </c>
      <c r="AE1269" s="40">
        <f>_xll.qlInterestRateIndexMaturity($Y$21,AD1269,)</f>
        <v>48466</v>
      </c>
      <c r="AF1269" s="43" t="e">
        <f>_xll.qlTenorBasisValue(TenorBasis6M,AD1269,_xll.ohTrigger(trigger,$Y$36))</f>
        <v>#NUM!</v>
      </c>
      <c r="AG1269" s="90" t="e">
        <f>_xll.qlTenorBasisForwardRate(TenorBasis6M,AD1269,_xll.ohTrigger(trigger,$Y$36))</f>
        <v>#NUM!</v>
      </c>
      <c r="AH1269" s="90" t="e">
        <f>_xll.qlIndexFixing(TenorBasisIndex6M,$AC1269,TRUE,_xll.ohTrigger(trigger,$Y$36))</f>
        <v>#NUM!</v>
      </c>
      <c r="AI1269" s="43" t="e">
        <f>_xll.qlIndexFixing($Y$6,$AC1269,TRUE,trigger)</f>
        <v>#NUM!</v>
      </c>
      <c r="AJ1269" s="45" t="e">
        <f t="shared" si="30"/>
        <v>#NUM!</v>
      </c>
    </row>
    <row r="1270" spans="28:36" x14ac:dyDescent="0.2">
      <c r="AB1270" s="122" t="s">
        <v>88</v>
      </c>
      <c r="AC1270" s="40">
        <f>_xll.qlInterestRateIndexFixingDate($Y$21,AD1270)</f>
        <v>48285</v>
      </c>
      <c r="AD1270" s="40">
        <f>_xll.qlCalendarAdvance(calendar,$AD1269,AB1270,,,trigger)</f>
        <v>48289</v>
      </c>
      <c r="AE1270" s="40">
        <f>_xll.qlInterestRateIndexMaturity($Y$21,AD1270,)</f>
        <v>48473</v>
      </c>
      <c r="AF1270" s="43" t="e">
        <f>_xll.qlTenorBasisValue(TenorBasis6M,AD1270,_xll.ohTrigger(trigger,$Y$36))</f>
        <v>#NUM!</v>
      </c>
      <c r="AG1270" s="90" t="e">
        <f>_xll.qlTenorBasisForwardRate(TenorBasis6M,AD1270,_xll.ohTrigger(trigger,$Y$36))</f>
        <v>#NUM!</v>
      </c>
      <c r="AH1270" s="90" t="e">
        <f>_xll.qlIndexFixing(TenorBasisIndex6M,$AC1270,TRUE,_xll.ohTrigger(trigger,$Y$36))</f>
        <v>#NUM!</v>
      </c>
      <c r="AI1270" s="43" t="e">
        <f>_xll.qlIndexFixing($Y$6,$AC1270,TRUE,trigger)</f>
        <v>#NUM!</v>
      </c>
      <c r="AJ1270" s="45" t="e">
        <f t="shared" si="30"/>
        <v>#NUM!</v>
      </c>
    </row>
    <row r="1271" spans="28:36" x14ac:dyDescent="0.2">
      <c r="AB1271" s="122" t="s">
        <v>88</v>
      </c>
      <c r="AC1271" s="40">
        <f>_xll.qlInterestRateIndexFixingDate($Y$21,AD1271)</f>
        <v>48292</v>
      </c>
      <c r="AD1271" s="40">
        <f>_xll.qlCalendarAdvance(calendar,$AD1270,AB1271,,,trigger)</f>
        <v>48296</v>
      </c>
      <c r="AE1271" s="40">
        <f>_xll.qlInterestRateIndexMaturity($Y$21,AD1271,)</f>
        <v>48480</v>
      </c>
      <c r="AF1271" s="43" t="e">
        <f>_xll.qlTenorBasisValue(TenorBasis6M,AD1271,_xll.ohTrigger(trigger,$Y$36))</f>
        <v>#NUM!</v>
      </c>
      <c r="AG1271" s="90" t="e">
        <f>_xll.qlTenorBasisForwardRate(TenorBasis6M,AD1271,_xll.ohTrigger(trigger,$Y$36))</f>
        <v>#NUM!</v>
      </c>
      <c r="AH1271" s="90" t="e">
        <f>_xll.qlIndexFixing(TenorBasisIndex6M,$AC1271,TRUE,_xll.ohTrigger(trigger,$Y$36))</f>
        <v>#NUM!</v>
      </c>
      <c r="AI1271" s="43" t="e">
        <f>_xll.qlIndexFixing($Y$6,$AC1271,TRUE,trigger)</f>
        <v>#NUM!</v>
      </c>
      <c r="AJ1271" s="45" t="e">
        <f t="shared" si="30"/>
        <v>#NUM!</v>
      </c>
    </row>
    <row r="1272" spans="28:36" x14ac:dyDescent="0.2">
      <c r="AB1272" s="122" t="s">
        <v>88</v>
      </c>
      <c r="AC1272" s="40">
        <f>_xll.qlInterestRateIndexFixingDate($Y$21,AD1272)</f>
        <v>48297</v>
      </c>
      <c r="AD1272" s="40">
        <f>_xll.qlCalendarAdvance(calendar,$AD1271,AB1272,,,trigger)</f>
        <v>48303</v>
      </c>
      <c r="AE1272" s="40">
        <f>_xll.qlInterestRateIndexMaturity($Y$21,AD1272,)</f>
        <v>48487</v>
      </c>
      <c r="AF1272" s="43" t="e">
        <f>_xll.qlTenorBasisValue(TenorBasis6M,AD1272,_xll.ohTrigger(trigger,$Y$36))</f>
        <v>#NUM!</v>
      </c>
      <c r="AG1272" s="90" t="e">
        <f>_xll.qlTenorBasisForwardRate(TenorBasis6M,AD1272,_xll.ohTrigger(trigger,$Y$36))</f>
        <v>#NUM!</v>
      </c>
      <c r="AH1272" s="90" t="e">
        <f>_xll.qlIndexFixing(TenorBasisIndex6M,$AC1272,TRUE,_xll.ohTrigger(trigger,$Y$36))</f>
        <v>#NUM!</v>
      </c>
      <c r="AI1272" s="43" t="e">
        <f>_xll.qlIndexFixing($Y$6,$AC1272,TRUE,trigger)</f>
        <v>#NUM!</v>
      </c>
      <c r="AJ1272" s="45" t="e">
        <f t="shared" si="30"/>
        <v>#NUM!</v>
      </c>
    </row>
    <row r="1273" spans="28:36" x14ac:dyDescent="0.2">
      <c r="AB1273" s="122" t="s">
        <v>88</v>
      </c>
      <c r="AC1273" s="40">
        <f>_xll.qlInterestRateIndexFixingDate($Y$21,AD1273)</f>
        <v>48306</v>
      </c>
      <c r="AD1273" s="40">
        <f>_xll.qlCalendarAdvance(calendar,$AD1272,AB1273,,,trigger)</f>
        <v>48310</v>
      </c>
      <c r="AE1273" s="40">
        <f>_xll.qlInterestRateIndexMaturity($Y$21,AD1273,)</f>
        <v>48493</v>
      </c>
      <c r="AF1273" s="43" t="e">
        <f>_xll.qlTenorBasisValue(TenorBasis6M,AD1273,_xll.ohTrigger(trigger,$Y$36))</f>
        <v>#NUM!</v>
      </c>
      <c r="AG1273" s="90" t="e">
        <f>_xll.qlTenorBasisForwardRate(TenorBasis6M,AD1273,_xll.ohTrigger(trigger,$Y$36))</f>
        <v>#NUM!</v>
      </c>
      <c r="AH1273" s="90" t="e">
        <f>_xll.qlIndexFixing(TenorBasisIndex6M,$AC1273,TRUE,_xll.ohTrigger(trigger,$Y$36))</f>
        <v>#NUM!</v>
      </c>
      <c r="AI1273" s="43" t="e">
        <f>_xll.qlIndexFixing($Y$6,$AC1273,TRUE,trigger)</f>
        <v>#NUM!</v>
      </c>
      <c r="AJ1273" s="45" t="e">
        <f t="shared" si="30"/>
        <v>#NUM!</v>
      </c>
    </row>
    <row r="1274" spans="28:36" x14ac:dyDescent="0.2">
      <c r="AB1274" s="122" t="s">
        <v>88</v>
      </c>
      <c r="AC1274" s="40">
        <f>_xll.qlInterestRateIndexFixingDate($Y$21,AD1274)</f>
        <v>48313</v>
      </c>
      <c r="AD1274" s="40">
        <f>_xll.qlCalendarAdvance(calendar,$AD1273,AB1274,,,trigger)</f>
        <v>48317</v>
      </c>
      <c r="AE1274" s="40">
        <f>_xll.qlInterestRateIndexMaturity($Y$21,AD1274,)</f>
        <v>48500</v>
      </c>
      <c r="AF1274" s="43" t="e">
        <f>_xll.qlTenorBasisValue(TenorBasis6M,AD1274,_xll.ohTrigger(trigger,$Y$36))</f>
        <v>#NUM!</v>
      </c>
      <c r="AG1274" s="90" t="e">
        <f>_xll.qlTenorBasisForwardRate(TenorBasis6M,AD1274,_xll.ohTrigger(trigger,$Y$36))</f>
        <v>#NUM!</v>
      </c>
      <c r="AH1274" s="90" t="e">
        <f>_xll.qlIndexFixing(TenorBasisIndex6M,$AC1274,TRUE,_xll.ohTrigger(trigger,$Y$36))</f>
        <v>#NUM!</v>
      </c>
      <c r="AI1274" s="43" t="e">
        <f>_xll.qlIndexFixing($Y$6,$AC1274,TRUE,trigger)</f>
        <v>#NUM!</v>
      </c>
      <c r="AJ1274" s="45" t="e">
        <f t="shared" si="30"/>
        <v>#NUM!</v>
      </c>
    </row>
    <row r="1275" spans="28:36" x14ac:dyDescent="0.2">
      <c r="AB1275" s="122" t="s">
        <v>88</v>
      </c>
      <c r="AC1275" s="40">
        <f>_xll.qlInterestRateIndexFixingDate($Y$21,AD1275)</f>
        <v>48320</v>
      </c>
      <c r="AD1275" s="40">
        <f>_xll.qlCalendarAdvance(calendar,$AD1274,AB1275,,,trigger)</f>
        <v>48324</v>
      </c>
      <c r="AE1275" s="40">
        <f>_xll.qlInterestRateIndexMaturity($Y$21,AD1275,)</f>
        <v>48507</v>
      </c>
      <c r="AF1275" s="43" t="e">
        <f>_xll.qlTenorBasisValue(TenorBasis6M,AD1275,_xll.ohTrigger(trigger,$Y$36))</f>
        <v>#NUM!</v>
      </c>
      <c r="AG1275" s="90" t="e">
        <f>_xll.qlTenorBasisForwardRate(TenorBasis6M,AD1275,_xll.ohTrigger(trigger,$Y$36))</f>
        <v>#NUM!</v>
      </c>
      <c r="AH1275" s="90" t="e">
        <f>_xll.qlIndexFixing(TenorBasisIndex6M,$AC1275,TRUE,_xll.ohTrigger(trigger,$Y$36))</f>
        <v>#NUM!</v>
      </c>
      <c r="AI1275" s="43" t="e">
        <f>_xll.qlIndexFixing($Y$6,$AC1275,TRUE,trigger)</f>
        <v>#NUM!</v>
      </c>
      <c r="AJ1275" s="45" t="e">
        <f t="shared" si="30"/>
        <v>#NUM!</v>
      </c>
    </row>
    <row r="1276" spans="28:36" x14ac:dyDescent="0.2">
      <c r="AB1276" s="122" t="s">
        <v>88</v>
      </c>
      <c r="AC1276" s="40">
        <f>_xll.qlInterestRateIndexFixingDate($Y$21,AD1276)</f>
        <v>48327</v>
      </c>
      <c r="AD1276" s="40">
        <f>_xll.qlCalendarAdvance(calendar,$AD1275,AB1276,,,trigger)</f>
        <v>48331</v>
      </c>
      <c r="AE1276" s="40">
        <f>_xll.qlInterestRateIndexMaturity($Y$21,AD1276,)</f>
        <v>48514</v>
      </c>
      <c r="AF1276" s="43" t="e">
        <f>_xll.qlTenorBasisValue(TenorBasis6M,AD1276,_xll.ohTrigger(trigger,$Y$36))</f>
        <v>#NUM!</v>
      </c>
      <c r="AG1276" s="90" t="e">
        <f>_xll.qlTenorBasisForwardRate(TenorBasis6M,AD1276,_xll.ohTrigger(trigger,$Y$36))</f>
        <v>#NUM!</v>
      </c>
      <c r="AH1276" s="90" t="e">
        <f>_xll.qlIndexFixing(TenorBasisIndex6M,$AC1276,TRUE,_xll.ohTrigger(trigger,$Y$36))</f>
        <v>#NUM!</v>
      </c>
      <c r="AI1276" s="43" t="e">
        <f>_xll.qlIndexFixing($Y$6,$AC1276,TRUE,trigger)</f>
        <v>#NUM!</v>
      </c>
      <c r="AJ1276" s="45" t="e">
        <f t="shared" si="30"/>
        <v>#NUM!</v>
      </c>
    </row>
    <row r="1277" spans="28:36" x14ac:dyDescent="0.2">
      <c r="AB1277" s="122" t="s">
        <v>88</v>
      </c>
      <c r="AC1277" s="40">
        <f>_xll.qlInterestRateIndexFixingDate($Y$21,AD1277)</f>
        <v>48334</v>
      </c>
      <c r="AD1277" s="40">
        <f>_xll.qlCalendarAdvance(calendar,$AD1276,AB1277,,,trigger)</f>
        <v>48338</v>
      </c>
      <c r="AE1277" s="40">
        <f>_xll.qlInterestRateIndexMaturity($Y$21,AD1277,)</f>
        <v>48522</v>
      </c>
      <c r="AF1277" s="43" t="e">
        <f>_xll.qlTenorBasisValue(TenorBasis6M,AD1277,_xll.ohTrigger(trigger,$Y$36))</f>
        <v>#NUM!</v>
      </c>
      <c r="AG1277" s="90" t="e">
        <f>_xll.qlTenorBasisForwardRate(TenorBasis6M,AD1277,_xll.ohTrigger(trigger,$Y$36))</f>
        <v>#NUM!</v>
      </c>
      <c r="AH1277" s="90" t="e">
        <f>_xll.qlIndexFixing(TenorBasisIndex6M,$AC1277,TRUE,_xll.ohTrigger(trigger,$Y$36))</f>
        <v>#NUM!</v>
      </c>
      <c r="AI1277" s="43" t="e">
        <f>_xll.qlIndexFixing($Y$6,$AC1277,TRUE,trigger)</f>
        <v>#NUM!</v>
      </c>
      <c r="AJ1277" s="45" t="e">
        <f t="shared" si="30"/>
        <v>#NUM!</v>
      </c>
    </row>
    <row r="1278" spans="28:36" x14ac:dyDescent="0.2">
      <c r="AB1278" s="122" t="s">
        <v>88</v>
      </c>
      <c r="AC1278" s="40">
        <f>_xll.qlInterestRateIndexFixingDate($Y$21,AD1278)</f>
        <v>48341</v>
      </c>
      <c r="AD1278" s="40">
        <f>_xll.qlCalendarAdvance(calendar,$AD1277,AB1278,,,trigger)</f>
        <v>48345</v>
      </c>
      <c r="AE1278" s="40">
        <f>_xll.qlInterestRateIndexMaturity($Y$21,AD1278,)</f>
        <v>48529</v>
      </c>
      <c r="AF1278" s="43" t="e">
        <f>_xll.qlTenorBasisValue(TenorBasis6M,AD1278,_xll.ohTrigger(trigger,$Y$36))</f>
        <v>#NUM!</v>
      </c>
      <c r="AG1278" s="90" t="e">
        <f>_xll.qlTenorBasisForwardRate(TenorBasis6M,AD1278,_xll.ohTrigger(trigger,$Y$36))</f>
        <v>#NUM!</v>
      </c>
      <c r="AH1278" s="90" t="e">
        <f>_xll.qlIndexFixing(TenorBasisIndex6M,$AC1278,TRUE,_xll.ohTrigger(trigger,$Y$36))</f>
        <v>#NUM!</v>
      </c>
      <c r="AI1278" s="43" t="e">
        <f>_xll.qlIndexFixing($Y$6,$AC1278,TRUE,trigger)</f>
        <v>#NUM!</v>
      </c>
      <c r="AJ1278" s="45" t="e">
        <f t="shared" si="30"/>
        <v>#NUM!</v>
      </c>
    </row>
    <row r="1279" spans="28:36" x14ac:dyDescent="0.2">
      <c r="AB1279" s="122" t="s">
        <v>88</v>
      </c>
      <c r="AC1279" s="40">
        <f>_xll.qlInterestRateIndexFixingDate($Y$21,AD1279)</f>
        <v>48348</v>
      </c>
      <c r="AD1279" s="40">
        <f>_xll.qlCalendarAdvance(calendar,$AD1278,AB1279,,,trigger)</f>
        <v>48352</v>
      </c>
      <c r="AE1279" s="40">
        <f>_xll.qlInterestRateIndexMaturity($Y$21,AD1279,)</f>
        <v>48536</v>
      </c>
      <c r="AF1279" s="43" t="e">
        <f>_xll.qlTenorBasisValue(TenorBasis6M,AD1279,_xll.ohTrigger(trigger,$Y$36))</f>
        <v>#NUM!</v>
      </c>
      <c r="AG1279" s="90" t="e">
        <f>_xll.qlTenorBasisForwardRate(TenorBasis6M,AD1279,_xll.ohTrigger(trigger,$Y$36))</f>
        <v>#NUM!</v>
      </c>
      <c r="AH1279" s="90" t="e">
        <f>_xll.qlIndexFixing(TenorBasisIndex6M,$AC1279,TRUE,_xll.ohTrigger(trigger,$Y$36))</f>
        <v>#NUM!</v>
      </c>
      <c r="AI1279" s="43" t="e">
        <f>_xll.qlIndexFixing($Y$6,$AC1279,TRUE,trigger)</f>
        <v>#NUM!</v>
      </c>
      <c r="AJ1279" s="45" t="e">
        <f t="shared" si="30"/>
        <v>#NUM!</v>
      </c>
    </row>
    <row r="1280" spans="28:36" x14ac:dyDescent="0.2">
      <c r="AB1280" s="122" t="s">
        <v>88</v>
      </c>
      <c r="AC1280" s="40">
        <f>_xll.qlInterestRateIndexFixingDate($Y$21,AD1280)</f>
        <v>48355</v>
      </c>
      <c r="AD1280" s="40">
        <f>_xll.qlCalendarAdvance(calendar,$AD1279,AB1280,,,trigger)</f>
        <v>48359</v>
      </c>
      <c r="AE1280" s="40">
        <f>_xll.qlInterestRateIndexMaturity($Y$21,AD1280,)</f>
        <v>48543</v>
      </c>
      <c r="AF1280" s="43" t="e">
        <f>_xll.qlTenorBasisValue(TenorBasis6M,AD1280,_xll.ohTrigger(trigger,$Y$36))</f>
        <v>#NUM!</v>
      </c>
      <c r="AG1280" s="90" t="e">
        <f>_xll.qlTenorBasisForwardRate(TenorBasis6M,AD1280,_xll.ohTrigger(trigger,$Y$36))</f>
        <v>#NUM!</v>
      </c>
      <c r="AH1280" s="90" t="e">
        <f>_xll.qlIndexFixing(TenorBasisIndex6M,$AC1280,TRUE,_xll.ohTrigger(trigger,$Y$36))</f>
        <v>#NUM!</v>
      </c>
      <c r="AI1280" s="43" t="e">
        <f>_xll.qlIndexFixing($Y$6,$AC1280,TRUE,trigger)</f>
        <v>#NUM!</v>
      </c>
      <c r="AJ1280" s="45" t="e">
        <f t="shared" si="30"/>
        <v>#NUM!</v>
      </c>
    </row>
    <row r="1281" spans="28:36" x14ac:dyDescent="0.2">
      <c r="AB1281" s="122" t="s">
        <v>88</v>
      </c>
      <c r="AC1281" s="40">
        <f>_xll.qlInterestRateIndexFixingDate($Y$21,AD1281)</f>
        <v>48362</v>
      </c>
      <c r="AD1281" s="40">
        <f>_xll.qlCalendarAdvance(calendar,$AD1280,AB1281,,,trigger)</f>
        <v>48366</v>
      </c>
      <c r="AE1281" s="40">
        <f>_xll.qlInterestRateIndexMaturity($Y$21,AD1281,)</f>
        <v>48549</v>
      </c>
      <c r="AF1281" s="43" t="e">
        <f>_xll.qlTenorBasisValue(TenorBasis6M,AD1281,_xll.ohTrigger(trigger,$Y$36))</f>
        <v>#NUM!</v>
      </c>
      <c r="AG1281" s="90" t="e">
        <f>_xll.qlTenorBasisForwardRate(TenorBasis6M,AD1281,_xll.ohTrigger(trigger,$Y$36))</f>
        <v>#NUM!</v>
      </c>
      <c r="AH1281" s="90" t="e">
        <f>_xll.qlIndexFixing(TenorBasisIndex6M,$AC1281,TRUE,_xll.ohTrigger(trigger,$Y$36))</f>
        <v>#NUM!</v>
      </c>
      <c r="AI1281" s="43" t="e">
        <f>_xll.qlIndexFixing($Y$6,$AC1281,TRUE,trigger)</f>
        <v>#NUM!</v>
      </c>
      <c r="AJ1281" s="45" t="e">
        <f t="shared" si="30"/>
        <v>#NUM!</v>
      </c>
    </row>
    <row r="1282" spans="28:36" x14ac:dyDescent="0.2">
      <c r="AB1282" s="122" t="s">
        <v>88</v>
      </c>
      <c r="AC1282" s="40">
        <f>_xll.qlInterestRateIndexFixingDate($Y$21,AD1282)</f>
        <v>48369</v>
      </c>
      <c r="AD1282" s="40">
        <f>_xll.qlCalendarAdvance(calendar,$AD1281,AB1282,,,trigger)</f>
        <v>48373</v>
      </c>
      <c r="AE1282" s="40">
        <f>_xll.qlInterestRateIndexMaturity($Y$21,AD1282,)</f>
        <v>48556</v>
      </c>
      <c r="AF1282" s="43" t="e">
        <f>_xll.qlTenorBasisValue(TenorBasis6M,AD1282,_xll.ohTrigger(trigger,$Y$36))</f>
        <v>#NUM!</v>
      </c>
      <c r="AG1282" s="90" t="e">
        <f>_xll.qlTenorBasisForwardRate(TenorBasis6M,AD1282,_xll.ohTrigger(trigger,$Y$36))</f>
        <v>#NUM!</v>
      </c>
      <c r="AH1282" s="90" t="e">
        <f>_xll.qlIndexFixing(TenorBasisIndex6M,$AC1282,TRUE,_xll.ohTrigger(trigger,$Y$36))</f>
        <v>#NUM!</v>
      </c>
      <c r="AI1282" s="43" t="e">
        <f>_xll.qlIndexFixing($Y$6,$AC1282,TRUE,trigger)</f>
        <v>#NUM!</v>
      </c>
      <c r="AJ1282" s="45" t="e">
        <f t="shared" si="30"/>
        <v>#NUM!</v>
      </c>
    </row>
    <row r="1283" spans="28:36" x14ac:dyDescent="0.2">
      <c r="AB1283" s="122" t="s">
        <v>88</v>
      </c>
      <c r="AC1283" s="40">
        <f>_xll.qlInterestRateIndexFixingDate($Y$21,AD1283)</f>
        <v>48376</v>
      </c>
      <c r="AD1283" s="40">
        <f>_xll.qlCalendarAdvance(calendar,$AD1282,AB1283,,,trigger)</f>
        <v>48380</v>
      </c>
      <c r="AE1283" s="40">
        <f>_xll.qlInterestRateIndexMaturity($Y$21,AD1283,)</f>
        <v>48563</v>
      </c>
      <c r="AF1283" s="43" t="e">
        <f>_xll.qlTenorBasisValue(TenorBasis6M,AD1283,_xll.ohTrigger(trigger,$Y$36))</f>
        <v>#NUM!</v>
      </c>
      <c r="AG1283" s="90" t="e">
        <f>_xll.qlTenorBasisForwardRate(TenorBasis6M,AD1283,_xll.ohTrigger(trigger,$Y$36))</f>
        <v>#NUM!</v>
      </c>
      <c r="AH1283" s="90" t="e">
        <f>_xll.qlIndexFixing(TenorBasisIndex6M,$AC1283,TRUE,_xll.ohTrigger(trigger,$Y$36))</f>
        <v>#NUM!</v>
      </c>
      <c r="AI1283" s="43" t="e">
        <f>_xll.qlIndexFixing($Y$6,$AC1283,TRUE,trigger)</f>
        <v>#NUM!</v>
      </c>
      <c r="AJ1283" s="45" t="e">
        <f t="shared" si="30"/>
        <v>#NUM!</v>
      </c>
    </row>
    <row r="1284" spans="28:36" x14ac:dyDescent="0.2">
      <c r="AB1284" s="122" t="s">
        <v>88</v>
      </c>
      <c r="AC1284" s="40">
        <f>_xll.qlInterestRateIndexFixingDate($Y$21,AD1284)</f>
        <v>48383</v>
      </c>
      <c r="AD1284" s="40">
        <f>_xll.qlCalendarAdvance(calendar,$AD1283,AB1284,,,trigger)</f>
        <v>48387</v>
      </c>
      <c r="AE1284" s="40">
        <f>_xll.qlInterestRateIndexMaturity($Y$21,AD1284,)</f>
        <v>48570</v>
      </c>
      <c r="AF1284" s="43" t="e">
        <f>_xll.qlTenorBasisValue(TenorBasis6M,AD1284,_xll.ohTrigger(trigger,$Y$36))</f>
        <v>#NUM!</v>
      </c>
      <c r="AG1284" s="90" t="e">
        <f>_xll.qlTenorBasisForwardRate(TenorBasis6M,AD1284,_xll.ohTrigger(trigger,$Y$36))</f>
        <v>#NUM!</v>
      </c>
      <c r="AH1284" s="90" t="e">
        <f>_xll.qlIndexFixing(TenorBasisIndex6M,$AC1284,TRUE,_xll.ohTrigger(trigger,$Y$36))</f>
        <v>#NUM!</v>
      </c>
      <c r="AI1284" s="43" t="e">
        <f>_xll.qlIndexFixing($Y$6,$AC1284,TRUE,trigger)</f>
        <v>#NUM!</v>
      </c>
      <c r="AJ1284" s="45" t="e">
        <f t="shared" si="30"/>
        <v>#NUM!</v>
      </c>
    </row>
    <row r="1285" spans="28:36" x14ac:dyDescent="0.2">
      <c r="AB1285" s="122" t="s">
        <v>88</v>
      </c>
      <c r="AC1285" s="40">
        <f>_xll.qlInterestRateIndexFixingDate($Y$21,AD1285)</f>
        <v>48390</v>
      </c>
      <c r="AD1285" s="40">
        <f>_xll.qlCalendarAdvance(calendar,$AD1284,AB1285,,,trigger)</f>
        <v>48394</v>
      </c>
      <c r="AE1285" s="40">
        <f>_xll.qlInterestRateIndexMaturity($Y$21,AD1285,)</f>
        <v>48577</v>
      </c>
      <c r="AF1285" s="43" t="e">
        <f>_xll.qlTenorBasisValue(TenorBasis6M,AD1285,_xll.ohTrigger(trigger,$Y$36))</f>
        <v>#NUM!</v>
      </c>
      <c r="AG1285" s="90" t="e">
        <f>_xll.qlTenorBasisForwardRate(TenorBasis6M,AD1285,_xll.ohTrigger(trigger,$Y$36))</f>
        <v>#NUM!</v>
      </c>
      <c r="AH1285" s="90" t="e">
        <f>_xll.qlIndexFixing(TenorBasisIndex6M,$AC1285,TRUE,_xll.ohTrigger(trigger,$Y$36))</f>
        <v>#NUM!</v>
      </c>
      <c r="AI1285" s="43" t="e">
        <f>_xll.qlIndexFixing($Y$6,$AC1285,TRUE,trigger)</f>
        <v>#NUM!</v>
      </c>
      <c r="AJ1285" s="45" t="e">
        <f t="shared" si="30"/>
        <v>#NUM!</v>
      </c>
    </row>
    <row r="1286" spans="28:36" x14ac:dyDescent="0.2">
      <c r="AB1286" s="122" t="s">
        <v>88</v>
      </c>
      <c r="AC1286" s="40">
        <f>_xll.qlInterestRateIndexFixingDate($Y$21,AD1286)</f>
        <v>48397</v>
      </c>
      <c r="AD1286" s="40">
        <f>_xll.qlCalendarAdvance(calendar,$AD1285,AB1286,,,trigger)</f>
        <v>48401</v>
      </c>
      <c r="AE1286" s="40">
        <f>_xll.qlInterestRateIndexMaturity($Y$21,AD1286,)</f>
        <v>48585</v>
      </c>
      <c r="AF1286" s="43" t="e">
        <f>_xll.qlTenorBasisValue(TenorBasis6M,AD1286,_xll.ohTrigger(trigger,$Y$36))</f>
        <v>#NUM!</v>
      </c>
      <c r="AG1286" s="90" t="e">
        <f>_xll.qlTenorBasisForwardRate(TenorBasis6M,AD1286,_xll.ohTrigger(trigger,$Y$36))</f>
        <v>#NUM!</v>
      </c>
      <c r="AH1286" s="90" t="e">
        <f>_xll.qlIndexFixing(TenorBasisIndex6M,$AC1286,TRUE,_xll.ohTrigger(trigger,$Y$36))</f>
        <v>#NUM!</v>
      </c>
      <c r="AI1286" s="43" t="e">
        <f>_xll.qlIndexFixing($Y$6,$AC1286,TRUE,trigger)</f>
        <v>#NUM!</v>
      </c>
      <c r="AJ1286" s="45" t="e">
        <f t="shared" si="30"/>
        <v>#NUM!</v>
      </c>
    </row>
    <row r="1287" spans="28:36" x14ac:dyDescent="0.2">
      <c r="AB1287" s="122" t="s">
        <v>88</v>
      </c>
      <c r="AC1287" s="40">
        <f>_xll.qlInterestRateIndexFixingDate($Y$21,AD1287)</f>
        <v>48404</v>
      </c>
      <c r="AD1287" s="40">
        <f>_xll.qlCalendarAdvance(calendar,$AD1286,AB1287,,,trigger)</f>
        <v>48408</v>
      </c>
      <c r="AE1287" s="40">
        <f>_xll.qlInterestRateIndexMaturity($Y$21,AD1287,)</f>
        <v>48592</v>
      </c>
      <c r="AF1287" s="43" t="e">
        <f>_xll.qlTenorBasisValue(TenorBasis6M,AD1287,_xll.ohTrigger(trigger,$Y$36))</f>
        <v>#NUM!</v>
      </c>
      <c r="AG1287" s="90" t="e">
        <f>_xll.qlTenorBasisForwardRate(TenorBasis6M,AD1287,_xll.ohTrigger(trigger,$Y$36))</f>
        <v>#NUM!</v>
      </c>
      <c r="AH1287" s="90" t="e">
        <f>_xll.qlIndexFixing(TenorBasisIndex6M,$AC1287,TRUE,_xll.ohTrigger(trigger,$Y$36))</f>
        <v>#NUM!</v>
      </c>
      <c r="AI1287" s="43" t="e">
        <f>_xll.qlIndexFixing($Y$6,$AC1287,TRUE,trigger)</f>
        <v>#NUM!</v>
      </c>
      <c r="AJ1287" s="45" t="e">
        <f t="shared" si="30"/>
        <v>#NUM!</v>
      </c>
    </row>
    <row r="1288" spans="28:36" x14ac:dyDescent="0.2">
      <c r="AB1288" s="122" t="s">
        <v>88</v>
      </c>
      <c r="AC1288" s="40">
        <f>_xll.qlInterestRateIndexFixingDate($Y$21,AD1288)</f>
        <v>48411</v>
      </c>
      <c r="AD1288" s="40">
        <f>_xll.qlCalendarAdvance(calendar,$AD1287,AB1288,,,trigger)</f>
        <v>48415</v>
      </c>
      <c r="AE1288" s="40">
        <f>_xll.qlInterestRateIndexMaturity($Y$21,AD1288,)</f>
        <v>48599</v>
      </c>
      <c r="AF1288" s="43" t="e">
        <f>_xll.qlTenorBasisValue(TenorBasis6M,AD1288,_xll.ohTrigger(trigger,$Y$36))</f>
        <v>#NUM!</v>
      </c>
      <c r="AG1288" s="90" t="e">
        <f>_xll.qlTenorBasisForwardRate(TenorBasis6M,AD1288,_xll.ohTrigger(trigger,$Y$36))</f>
        <v>#NUM!</v>
      </c>
      <c r="AH1288" s="90" t="e">
        <f>_xll.qlIndexFixing(TenorBasisIndex6M,$AC1288,TRUE,_xll.ohTrigger(trigger,$Y$36))</f>
        <v>#NUM!</v>
      </c>
      <c r="AI1288" s="43" t="e">
        <f>_xll.qlIndexFixing($Y$6,$AC1288,TRUE,trigger)</f>
        <v>#NUM!</v>
      </c>
      <c r="AJ1288" s="45" t="e">
        <f t="shared" si="30"/>
        <v>#NUM!</v>
      </c>
    </row>
    <row r="1289" spans="28:36" x14ac:dyDescent="0.2">
      <c r="AB1289" s="122" t="s">
        <v>88</v>
      </c>
      <c r="AC1289" s="40">
        <f>_xll.qlInterestRateIndexFixingDate($Y$21,AD1289)</f>
        <v>48418</v>
      </c>
      <c r="AD1289" s="40">
        <f>_xll.qlCalendarAdvance(calendar,$AD1288,AB1289,,,trigger)</f>
        <v>48422</v>
      </c>
      <c r="AE1289" s="40">
        <f>_xll.qlInterestRateIndexMaturity($Y$21,AD1289,)</f>
        <v>48606</v>
      </c>
      <c r="AF1289" s="43" t="e">
        <f>_xll.qlTenorBasisValue(TenorBasis6M,AD1289,_xll.ohTrigger(trigger,$Y$36))</f>
        <v>#NUM!</v>
      </c>
      <c r="AG1289" s="90" t="e">
        <f>_xll.qlTenorBasisForwardRate(TenorBasis6M,AD1289,_xll.ohTrigger(trigger,$Y$36))</f>
        <v>#NUM!</v>
      </c>
      <c r="AH1289" s="90" t="e">
        <f>_xll.qlIndexFixing(TenorBasisIndex6M,$AC1289,TRUE,_xll.ohTrigger(trigger,$Y$36))</f>
        <v>#NUM!</v>
      </c>
      <c r="AI1289" s="43" t="e">
        <f>_xll.qlIndexFixing($Y$6,$AC1289,TRUE,trigger)</f>
        <v>#NUM!</v>
      </c>
      <c r="AJ1289" s="45" t="e">
        <f t="shared" si="30"/>
        <v>#NUM!</v>
      </c>
    </row>
    <row r="1290" spans="28:36" x14ac:dyDescent="0.2">
      <c r="AB1290" s="122" t="s">
        <v>88</v>
      </c>
      <c r="AC1290" s="40">
        <f>_xll.qlInterestRateIndexFixingDate($Y$21,AD1290)</f>
        <v>48425</v>
      </c>
      <c r="AD1290" s="40">
        <f>_xll.qlCalendarAdvance(calendar,$AD1289,AB1290,,,trigger)</f>
        <v>48429</v>
      </c>
      <c r="AE1290" s="40">
        <f>_xll.qlInterestRateIndexMaturity($Y$21,AD1290,)</f>
        <v>48613</v>
      </c>
      <c r="AF1290" s="43" t="e">
        <f>_xll.qlTenorBasisValue(TenorBasis6M,AD1290,_xll.ohTrigger(trigger,$Y$36))</f>
        <v>#NUM!</v>
      </c>
      <c r="AG1290" s="90" t="e">
        <f>_xll.qlTenorBasisForwardRate(TenorBasis6M,AD1290,_xll.ohTrigger(trigger,$Y$36))</f>
        <v>#NUM!</v>
      </c>
      <c r="AH1290" s="90" t="e">
        <f>_xll.qlIndexFixing(TenorBasisIndex6M,$AC1290,TRUE,_xll.ohTrigger(trigger,$Y$36))</f>
        <v>#NUM!</v>
      </c>
      <c r="AI1290" s="43" t="e">
        <f>_xll.qlIndexFixing($Y$6,$AC1290,TRUE,trigger)</f>
        <v>#NUM!</v>
      </c>
      <c r="AJ1290" s="45" t="e">
        <f t="shared" si="30"/>
        <v>#NUM!</v>
      </c>
    </row>
    <row r="1291" spans="28:36" x14ac:dyDescent="0.2">
      <c r="AB1291" s="122" t="s">
        <v>88</v>
      </c>
      <c r="AC1291" s="40">
        <f>_xll.qlInterestRateIndexFixingDate($Y$21,AD1291)</f>
        <v>48432</v>
      </c>
      <c r="AD1291" s="40">
        <f>_xll.qlCalendarAdvance(calendar,$AD1290,AB1291,,,trigger)</f>
        <v>48436</v>
      </c>
      <c r="AE1291" s="40">
        <f>_xll.qlInterestRateIndexMaturity($Y$21,AD1291,)</f>
        <v>48620</v>
      </c>
      <c r="AF1291" s="43" t="e">
        <f>_xll.qlTenorBasisValue(TenorBasis6M,AD1291,_xll.ohTrigger(trigger,$Y$36))</f>
        <v>#NUM!</v>
      </c>
      <c r="AG1291" s="90" t="e">
        <f>_xll.qlTenorBasisForwardRate(TenorBasis6M,AD1291,_xll.ohTrigger(trigger,$Y$36))</f>
        <v>#NUM!</v>
      </c>
      <c r="AH1291" s="90" t="e">
        <f>_xll.qlIndexFixing(TenorBasisIndex6M,$AC1291,TRUE,_xll.ohTrigger(trigger,$Y$36))</f>
        <v>#NUM!</v>
      </c>
      <c r="AI1291" s="43" t="e">
        <f>_xll.qlIndexFixing($Y$6,$AC1291,TRUE,trigger)</f>
        <v>#NUM!</v>
      </c>
      <c r="AJ1291" s="45" t="e">
        <f t="shared" si="30"/>
        <v>#NUM!</v>
      </c>
    </row>
    <row r="1292" spans="28:36" x14ac:dyDescent="0.2">
      <c r="AB1292" s="122" t="s">
        <v>88</v>
      </c>
      <c r="AC1292" s="40">
        <f>_xll.qlInterestRateIndexFixingDate($Y$21,AD1292)</f>
        <v>48439</v>
      </c>
      <c r="AD1292" s="40">
        <f>_xll.qlCalendarAdvance(calendar,$AD1291,AB1292,,,trigger)</f>
        <v>48443</v>
      </c>
      <c r="AE1292" s="40">
        <f>_xll.qlInterestRateIndexMaturity($Y$21,AD1292,)</f>
        <v>48627</v>
      </c>
      <c r="AF1292" s="43" t="e">
        <f>_xll.qlTenorBasisValue(TenorBasis6M,AD1292,_xll.ohTrigger(trigger,$Y$36))</f>
        <v>#NUM!</v>
      </c>
      <c r="AG1292" s="90" t="e">
        <f>_xll.qlTenorBasisForwardRate(TenorBasis6M,AD1292,_xll.ohTrigger(trigger,$Y$36))</f>
        <v>#NUM!</v>
      </c>
      <c r="AH1292" s="90" t="e">
        <f>_xll.qlIndexFixing(TenorBasisIndex6M,$AC1292,TRUE,_xll.ohTrigger(trigger,$Y$36))</f>
        <v>#NUM!</v>
      </c>
      <c r="AI1292" s="43" t="e">
        <f>_xll.qlIndexFixing($Y$6,$AC1292,TRUE,trigger)</f>
        <v>#NUM!</v>
      </c>
      <c r="AJ1292" s="45" t="e">
        <f t="shared" si="30"/>
        <v>#NUM!</v>
      </c>
    </row>
    <row r="1293" spans="28:36" x14ac:dyDescent="0.2">
      <c r="AB1293" s="122" t="s">
        <v>88</v>
      </c>
      <c r="AC1293" s="40">
        <f>_xll.qlInterestRateIndexFixingDate($Y$21,AD1293)</f>
        <v>48446</v>
      </c>
      <c r="AD1293" s="40">
        <f>_xll.qlCalendarAdvance(calendar,$AD1292,AB1293,,,trigger)</f>
        <v>48450</v>
      </c>
      <c r="AE1293" s="40">
        <f>_xll.qlInterestRateIndexMaturity($Y$21,AD1293,)</f>
        <v>48634</v>
      </c>
      <c r="AF1293" s="43" t="e">
        <f>_xll.qlTenorBasisValue(TenorBasis6M,AD1293,_xll.ohTrigger(trigger,$Y$36))</f>
        <v>#NUM!</v>
      </c>
      <c r="AG1293" s="90" t="e">
        <f>_xll.qlTenorBasisForwardRate(TenorBasis6M,AD1293,_xll.ohTrigger(trigger,$Y$36))</f>
        <v>#NUM!</v>
      </c>
      <c r="AH1293" s="90" t="e">
        <f>_xll.qlIndexFixing(TenorBasisIndex6M,$AC1293,TRUE,_xll.ohTrigger(trigger,$Y$36))</f>
        <v>#NUM!</v>
      </c>
      <c r="AI1293" s="43" t="e">
        <f>_xll.qlIndexFixing($Y$6,$AC1293,TRUE,trigger)</f>
        <v>#NUM!</v>
      </c>
      <c r="AJ1293" s="45" t="e">
        <f t="shared" si="30"/>
        <v>#NUM!</v>
      </c>
    </row>
    <row r="1294" spans="28:36" x14ac:dyDescent="0.2">
      <c r="AB1294" s="122" t="s">
        <v>88</v>
      </c>
      <c r="AC1294" s="40">
        <f>_xll.qlInterestRateIndexFixingDate($Y$21,AD1294)</f>
        <v>48453</v>
      </c>
      <c r="AD1294" s="40">
        <f>_xll.qlCalendarAdvance(calendar,$AD1293,AB1294,,,trigger)</f>
        <v>48457</v>
      </c>
      <c r="AE1294" s="40">
        <f>_xll.qlInterestRateIndexMaturity($Y$21,AD1294,)</f>
        <v>48638</v>
      </c>
      <c r="AF1294" s="43" t="e">
        <f>_xll.qlTenorBasisValue(TenorBasis6M,AD1294,_xll.ohTrigger(trigger,$Y$36))</f>
        <v>#NUM!</v>
      </c>
      <c r="AG1294" s="90" t="e">
        <f>_xll.qlTenorBasisForwardRate(TenorBasis6M,AD1294,_xll.ohTrigger(trigger,$Y$36))</f>
        <v>#NUM!</v>
      </c>
      <c r="AH1294" s="90" t="e">
        <f>_xll.qlIndexFixing(TenorBasisIndex6M,$AC1294,TRUE,_xll.ohTrigger(trigger,$Y$36))</f>
        <v>#NUM!</v>
      </c>
      <c r="AI1294" s="43" t="e">
        <f>_xll.qlIndexFixing($Y$6,$AC1294,TRUE,trigger)</f>
        <v>#NUM!</v>
      </c>
      <c r="AJ1294" s="45" t="e">
        <f t="shared" si="30"/>
        <v>#NUM!</v>
      </c>
    </row>
    <row r="1295" spans="28:36" x14ac:dyDescent="0.2">
      <c r="AB1295" s="122" t="s">
        <v>88</v>
      </c>
      <c r="AC1295" s="40">
        <f>_xll.qlInterestRateIndexFixingDate($Y$21,AD1295)</f>
        <v>48460</v>
      </c>
      <c r="AD1295" s="40">
        <f>_xll.qlCalendarAdvance(calendar,$AD1294,AB1295,,,trigger)</f>
        <v>48464</v>
      </c>
      <c r="AE1295" s="40">
        <f>_xll.qlInterestRateIndexMaturity($Y$21,AD1295,)</f>
        <v>48645</v>
      </c>
      <c r="AF1295" s="43" t="e">
        <f>_xll.qlTenorBasisValue(TenorBasis6M,AD1295,_xll.ohTrigger(trigger,$Y$36))</f>
        <v>#NUM!</v>
      </c>
      <c r="AG1295" s="90" t="e">
        <f>_xll.qlTenorBasisForwardRate(TenorBasis6M,AD1295,_xll.ohTrigger(trigger,$Y$36))</f>
        <v>#NUM!</v>
      </c>
      <c r="AH1295" s="90" t="e">
        <f>_xll.qlIndexFixing(TenorBasisIndex6M,$AC1295,TRUE,_xll.ohTrigger(trigger,$Y$36))</f>
        <v>#NUM!</v>
      </c>
      <c r="AI1295" s="43" t="e">
        <f>_xll.qlIndexFixing($Y$6,$AC1295,TRUE,trigger)</f>
        <v>#NUM!</v>
      </c>
      <c r="AJ1295" s="45" t="e">
        <f t="shared" si="30"/>
        <v>#NUM!</v>
      </c>
    </row>
    <row r="1296" spans="28:36" x14ac:dyDescent="0.2">
      <c r="AB1296" s="122" t="s">
        <v>88</v>
      </c>
      <c r="AC1296" s="40">
        <f>_xll.qlInterestRateIndexFixingDate($Y$21,AD1296)</f>
        <v>48467</v>
      </c>
      <c r="AD1296" s="40">
        <f>_xll.qlCalendarAdvance(calendar,$AD1295,AB1296,,,trigger)</f>
        <v>48471</v>
      </c>
      <c r="AE1296" s="40">
        <f>_xll.qlInterestRateIndexMaturity($Y$21,AD1296,)</f>
        <v>48652</v>
      </c>
      <c r="AF1296" s="43" t="e">
        <f>_xll.qlTenorBasisValue(TenorBasis6M,AD1296,_xll.ohTrigger(trigger,$Y$36))</f>
        <v>#NUM!</v>
      </c>
      <c r="AG1296" s="90" t="e">
        <f>_xll.qlTenorBasisForwardRate(TenorBasis6M,AD1296,_xll.ohTrigger(trigger,$Y$36))</f>
        <v>#NUM!</v>
      </c>
      <c r="AH1296" s="90" t="e">
        <f>_xll.qlIndexFixing(TenorBasisIndex6M,$AC1296,TRUE,_xll.ohTrigger(trigger,$Y$36))</f>
        <v>#NUM!</v>
      </c>
      <c r="AI1296" s="43" t="e">
        <f>_xll.qlIndexFixing($Y$6,$AC1296,TRUE,trigger)</f>
        <v>#NUM!</v>
      </c>
      <c r="AJ1296" s="45" t="e">
        <f t="shared" si="30"/>
        <v>#NUM!</v>
      </c>
    </row>
    <row r="1297" spans="28:36" x14ac:dyDescent="0.2">
      <c r="AB1297" s="122" t="s">
        <v>88</v>
      </c>
      <c r="AC1297" s="40">
        <f>_xll.qlInterestRateIndexFixingDate($Y$21,AD1297)</f>
        <v>48474</v>
      </c>
      <c r="AD1297" s="40">
        <f>_xll.qlCalendarAdvance(calendar,$AD1296,AB1297,,,trigger)</f>
        <v>48478</v>
      </c>
      <c r="AE1297" s="40">
        <f>_xll.qlInterestRateIndexMaturity($Y$21,AD1297,)</f>
        <v>48659</v>
      </c>
      <c r="AF1297" s="43" t="e">
        <f>_xll.qlTenorBasisValue(TenorBasis6M,AD1297,_xll.ohTrigger(trigger,$Y$36))</f>
        <v>#NUM!</v>
      </c>
      <c r="AG1297" s="90" t="e">
        <f>_xll.qlTenorBasisForwardRate(TenorBasis6M,AD1297,_xll.ohTrigger(trigger,$Y$36))</f>
        <v>#NUM!</v>
      </c>
      <c r="AH1297" s="90" t="e">
        <f>_xll.qlIndexFixing(TenorBasisIndex6M,$AC1297,TRUE,_xll.ohTrigger(trigger,$Y$36))</f>
        <v>#NUM!</v>
      </c>
      <c r="AI1297" s="43" t="e">
        <f>_xll.qlIndexFixing($Y$6,$AC1297,TRUE,trigger)</f>
        <v>#NUM!</v>
      </c>
      <c r="AJ1297" s="45" t="e">
        <f t="shared" si="30"/>
        <v>#NUM!</v>
      </c>
    </row>
    <row r="1298" spans="28:36" x14ac:dyDescent="0.2">
      <c r="AB1298" s="122" t="s">
        <v>88</v>
      </c>
      <c r="AC1298" s="40">
        <f>_xll.qlInterestRateIndexFixingDate($Y$21,AD1298)</f>
        <v>48481</v>
      </c>
      <c r="AD1298" s="40">
        <f>_xll.qlCalendarAdvance(calendar,$AD1297,AB1298,,,trigger)</f>
        <v>48485</v>
      </c>
      <c r="AE1298" s="40">
        <f>_xll.qlInterestRateIndexMaturity($Y$21,AD1298,)</f>
        <v>48666</v>
      </c>
      <c r="AF1298" s="43" t="e">
        <f>_xll.qlTenorBasisValue(TenorBasis6M,AD1298,_xll.ohTrigger(trigger,$Y$36))</f>
        <v>#NUM!</v>
      </c>
      <c r="AG1298" s="90" t="e">
        <f>_xll.qlTenorBasisForwardRate(TenorBasis6M,AD1298,_xll.ohTrigger(trigger,$Y$36))</f>
        <v>#NUM!</v>
      </c>
      <c r="AH1298" s="90" t="e">
        <f>_xll.qlIndexFixing(TenorBasisIndex6M,$AC1298,TRUE,_xll.ohTrigger(trigger,$Y$36))</f>
        <v>#NUM!</v>
      </c>
      <c r="AI1298" s="43" t="e">
        <f>_xll.qlIndexFixing($Y$6,$AC1298,TRUE,trigger)</f>
        <v>#NUM!</v>
      </c>
      <c r="AJ1298" s="45" t="e">
        <f t="shared" si="30"/>
        <v>#NUM!</v>
      </c>
    </row>
    <row r="1299" spans="28:36" x14ac:dyDescent="0.2">
      <c r="AB1299" s="122" t="s">
        <v>88</v>
      </c>
      <c r="AC1299" s="40">
        <f>_xll.qlInterestRateIndexFixingDate($Y$21,AD1299)</f>
        <v>48488</v>
      </c>
      <c r="AD1299" s="40">
        <f>_xll.qlCalendarAdvance(calendar,$AD1298,AB1299,,,trigger)</f>
        <v>48492</v>
      </c>
      <c r="AE1299" s="40">
        <f>_xll.qlInterestRateIndexMaturity($Y$21,AD1299,)</f>
        <v>48674</v>
      </c>
      <c r="AF1299" s="43" t="e">
        <f>_xll.qlTenorBasisValue(TenorBasis6M,AD1299,_xll.ohTrigger(trigger,$Y$36))</f>
        <v>#NUM!</v>
      </c>
      <c r="AG1299" s="90" t="e">
        <f>_xll.qlTenorBasisForwardRate(TenorBasis6M,AD1299,_xll.ohTrigger(trigger,$Y$36))</f>
        <v>#NUM!</v>
      </c>
      <c r="AH1299" s="90" t="e">
        <f>_xll.qlIndexFixing(TenorBasisIndex6M,$AC1299,TRUE,_xll.ohTrigger(trigger,$Y$36))</f>
        <v>#NUM!</v>
      </c>
      <c r="AI1299" s="43" t="e">
        <f>_xll.qlIndexFixing($Y$6,$AC1299,TRUE,trigger)</f>
        <v>#NUM!</v>
      </c>
      <c r="AJ1299" s="45" t="e">
        <f t="shared" si="30"/>
        <v>#NUM!</v>
      </c>
    </row>
    <row r="1300" spans="28:36" x14ac:dyDescent="0.2">
      <c r="AB1300" s="122" t="s">
        <v>88</v>
      </c>
      <c r="AC1300" s="40">
        <f>_xll.qlInterestRateIndexFixingDate($Y$21,AD1300)</f>
        <v>48495</v>
      </c>
      <c r="AD1300" s="40">
        <f>_xll.qlCalendarAdvance(calendar,$AD1299,AB1300,,,trigger)</f>
        <v>48499</v>
      </c>
      <c r="AE1300" s="40">
        <f>_xll.qlInterestRateIndexMaturity($Y$21,AD1300,)</f>
        <v>48681</v>
      </c>
      <c r="AF1300" s="43" t="e">
        <f>_xll.qlTenorBasisValue(TenorBasis6M,AD1300,_xll.ohTrigger(trigger,$Y$36))</f>
        <v>#NUM!</v>
      </c>
      <c r="AG1300" s="90" t="e">
        <f>_xll.qlTenorBasisForwardRate(TenorBasis6M,AD1300,_xll.ohTrigger(trigger,$Y$36))</f>
        <v>#NUM!</v>
      </c>
      <c r="AH1300" s="90" t="e">
        <f>_xll.qlIndexFixing(TenorBasisIndex6M,$AC1300,TRUE,_xll.ohTrigger(trigger,$Y$36))</f>
        <v>#NUM!</v>
      </c>
      <c r="AI1300" s="43" t="e">
        <f>_xll.qlIndexFixing($Y$6,$AC1300,TRUE,trigger)</f>
        <v>#NUM!</v>
      </c>
      <c r="AJ1300" s="45" t="e">
        <f t="shared" si="30"/>
        <v>#NUM!</v>
      </c>
    </row>
    <row r="1301" spans="28:36" x14ac:dyDescent="0.2">
      <c r="AB1301" s="122" t="s">
        <v>88</v>
      </c>
      <c r="AC1301" s="40">
        <f>_xll.qlInterestRateIndexFixingDate($Y$21,AD1301)</f>
        <v>48502</v>
      </c>
      <c r="AD1301" s="40">
        <f>_xll.qlCalendarAdvance(calendar,$AD1300,AB1301,,,trigger)</f>
        <v>48506</v>
      </c>
      <c r="AE1301" s="40">
        <f>_xll.qlInterestRateIndexMaturity($Y$21,AD1301,)</f>
        <v>48688</v>
      </c>
      <c r="AF1301" s="43" t="e">
        <f>_xll.qlTenorBasisValue(TenorBasis6M,AD1301,_xll.ohTrigger(trigger,$Y$36))</f>
        <v>#NUM!</v>
      </c>
      <c r="AG1301" s="90" t="e">
        <f>_xll.qlTenorBasisForwardRate(TenorBasis6M,AD1301,_xll.ohTrigger(trigger,$Y$36))</f>
        <v>#NUM!</v>
      </c>
      <c r="AH1301" s="90" t="e">
        <f>_xll.qlIndexFixing(TenorBasisIndex6M,$AC1301,TRUE,_xll.ohTrigger(trigger,$Y$36))</f>
        <v>#NUM!</v>
      </c>
      <c r="AI1301" s="43" t="e">
        <f>_xll.qlIndexFixing($Y$6,$AC1301,TRUE,trigger)</f>
        <v>#NUM!</v>
      </c>
      <c r="AJ1301" s="45" t="e">
        <f t="shared" si="30"/>
        <v>#NUM!</v>
      </c>
    </row>
    <row r="1302" spans="28:36" x14ac:dyDescent="0.2">
      <c r="AB1302" s="122" t="s">
        <v>88</v>
      </c>
      <c r="AC1302" s="40">
        <f>_xll.qlInterestRateIndexFixingDate($Y$21,AD1302)</f>
        <v>48509</v>
      </c>
      <c r="AD1302" s="40">
        <f>_xll.qlCalendarAdvance(calendar,$AD1301,AB1302,,,trigger)</f>
        <v>48513</v>
      </c>
      <c r="AE1302" s="40">
        <f>_xll.qlInterestRateIndexMaturity($Y$21,AD1302,)</f>
        <v>48695</v>
      </c>
      <c r="AF1302" s="43" t="e">
        <f>_xll.qlTenorBasisValue(TenorBasis6M,AD1302,_xll.ohTrigger(trigger,$Y$36))</f>
        <v>#NUM!</v>
      </c>
      <c r="AG1302" s="90" t="e">
        <f>_xll.qlTenorBasisForwardRate(TenorBasis6M,AD1302,_xll.ohTrigger(trigger,$Y$36))</f>
        <v>#NUM!</v>
      </c>
      <c r="AH1302" s="90" t="e">
        <f>_xll.qlIndexFixing(TenorBasisIndex6M,$AC1302,TRUE,_xll.ohTrigger(trigger,$Y$36))</f>
        <v>#NUM!</v>
      </c>
      <c r="AI1302" s="43" t="e">
        <f>_xll.qlIndexFixing($Y$6,$AC1302,TRUE,trigger)</f>
        <v>#NUM!</v>
      </c>
      <c r="AJ1302" s="45" t="e">
        <f t="shared" si="30"/>
        <v>#NUM!</v>
      </c>
    </row>
    <row r="1303" spans="28:36" x14ac:dyDescent="0.2">
      <c r="AB1303" s="122" t="s">
        <v>88</v>
      </c>
      <c r="AC1303" s="40">
        <f>_xll.qlInterestRateIndexFixingDate($Y$21,AD1303)</f>
        <v>48516</v>
      </c>
      <c r="AD1303" s="40">
        <f>_xll.qlCalendarAdvance(calendar,$AD1302,AB1303,,,trigger)</f>
        <v>48520</v>
      </c>
      <c r="AE1303" s="40">
        <f>_xll.qlInterestRateIndexMaturity($Y$21,AD1303,)</f>
        <v>48701</v>
      </c>
      <c r="AF1303" s="43" t="e">
        <f>_xll.qlTenorBasisValue(TenorBasis6M,AD1303,_xll.ohTrigger(trigger,$Y$36))</f>
        <v>#NUM!</v>
      </c>
      <c r="AG1303" s="90" t="e">
        <f>_xll.qlTenorBasisForwardRate(TenorBasis6M,AD1303,_xll.ohTrigger(trigger,$Y$36))</f>
        <v>#NUM!</v>
      </c>
      <c r="AH1303" s="90" t="e">
        <f>_xll.qlIndexFixing(TenorBasisIndex6M,$AC1303,TRUE,_xll.ohTrigger(trigger,$Y$36))</f>
        <v>#NUM!</v>
      </c>
      <c r="AI1303" s="43" t="e">
        <f>_xll.qlIndexFixing($Y$6,$AC1303,TRUE,trigger)</f>
        <v>#NUM!</v>
      </c>
      <c r="AJ1303" s="45" t="e">
        <f t="shared" si="30"/>
        <v>#NUM!</v>
      </c>
    </row>
    <row r="1304" spans="28:36" x14ac:dyDescent="0.2">
      <c r="AB1304" s="122" t="s">
        <v>88</v>
      </c>
      <c r="AC1304" s="40">
        <f>_xll.qlInterestRateIndexFixingDate($Y$21,AD1304)</f>
        <v>48523</v>
      </c>
      <c r="AD1304" s="40">
        <f>_xll.qlCalendarAdvance(calendar,$AD1303,AB1304,,,trigger)</f>
        <v>48527</v>
      </c>
      <c r="AE1304" s="40">
        <f>_xll.qlInterestRateIndexMaturity($Y$21,AD1304,)</f>
        <v>48708</v>
      </c>
      <c r="AF1304" s="43" t="e">
        <f>_xll.qlTenorBasisValue(TenorBasis6M,AD1304,_xll.ohTrigger(trigger,$Y$36))</f>
        <v>#NUM!</v>
      </c>
      <c r="AG1304" s="90" t="e">
        <f>_xll.qlTenorBasisForwardRate(TenorBasis6M,AD1304,_xll.ohTrigger(trigger,$Y$36))</f>
        <v>#NUM!</v>
      </c>
      <c r="AH1304" s="90" t="e">
        <f>_xll.qlIndexFixing(TenorBasisIndex6M,$AC1304,TRUE,_xll.ohTrigger(trigger,$Y$36))</f>
        <v>#NUM!</v>
      </c>
      <c r="AI1304" s="43" t="e">
        <f>_xll.qlIndexFixing($Y$6,$AC1304,TRUE,trigger)</f>
        <v>#NUM!</v>
      </c>
      <c r="AJ1304" s="45" t="e">
        <f t="shared" si="30"/>
        <v>#NUM!</v>
      </c>
    </row>
    <row r="1305" spans="28:36" x14ac:dyDescent="0.2">
      <c r="AB1305" s="122" t="s">
        <v>88</v>
      </c>
      <c r="AC1305" s="40">
        <f>_xll.qlInterestRateIndexFixingDate($Y$21,AD1305)</f>
        <v>48530</v>
      </c>
      <c r="AD1305" s="40">
        <f>_xll.qlCalendarAdvance(calendar,$AD1304,AB1305,,,trigger)</f>
        <v>48534</v>
      </c>
      <c r="AE1305" s="40">
        <f>_xll.qlInterestRateIndexMaturity($Y$21,AD1305,)</f>
        <v>48715</v>
      </c>
      <c r="AF1305" s="43" t="e">
        <f>_xll.qlTenorBasisValue(TenorBasis6M,AD1305,_xll.ohTrigger(trigger,$Y$36))</f>
        <v>#NUM!</v>
      </c>
      <c r="AG1305" s="90" t="e">
        <f>_xll.qlTenorBasisForwardRate(TenorBasis6M,AD1305,_xll.ohTrigger(trigger,$Y$36))</f>
        <v>#NUM!</v>
      </c>
      <c r="AH1305" s="90" t="e">
        <f>_xll.qlIndexFixing(TenorBasisIndex6M,$AC1305,TRUE,_xll.ohTrigger(trigger,$Y$36))</f>
        <v>#NUM!</v>
      </c>
      <c r="AI1305" s="43" t="e">
        <f>_xll.qlIndexFixing($Y$6,$AC1305,TRUE,trigger)</f>
        <v>#NUM!</v>
      </c>
      <c r="AJ1305" s="45" t="e">
        <f t="shared" si="30"/>
        <v>#NUM!</v>
      </c>
    </row>
    <row r="1306" spans="28:36" x14ac:dyDescent="0.2">
      <c r="AB1306" s="122" t="s">
        <v>88</v>
      </c>
      <c r="AC1306" s="40">
        <f>_xll.qlInterestRateIndexFixingDate($Y$21,AD1306)</f>
        <v>48537</v>
      </c>
      <c r="AD1306" s="40">
        <f>_xll.qlCalendarAdvance(calendar,$AD1305,AB1306,,,trigger)</f>
        <v>48541</v>
      </c>
      <c r="AE1306" s="40">
        <f>_xll.qlInterestRateIndexMaturity($Y$21,AD1306,)</f>
        <v>48722</v>
      </c>
      <c r="AF1306" s="43" t="e">
        <f>_xll.qlTenorBasisValue(TenorBasis6M,AD1306,_xll.ohTrigger(trigger,$Y$36))</f>
        <v>#NUM!</v>
      </c>
      <c r="AG1306" s="90" t="e">
        <f>_xll.qlTenorBasisForwardRate(TenorBasis6M,AD1306,_xll.ohTrigger(trigger,$Y$36))</f>
        <v>#NUM!</v>
      </c>
      <c r="AH1306" s="90" t="e">
        <f>_xll.qlIndexFixing(TenorBasisIndex6M,$AC1306,TRUE,_xll.ohTrigger(trigger,$Y$36))</f>
        <v>#NUM!</v>
      </c>
      <c r="AI1306" s="43" t="e">
        <f>_xll.qlIndexFixing($Y$6,$AC1306,TRUE,trigger)</f>
        <v>#NUM!</v>
      </c>
      <c r="AJ1306" s="45" t="e">
        <f t="shared" si="30"/>
        <v>#NUM!</v>
      </c>
    </row>
    <row r="1307" spans="28:36" x14ac:dyDescent="0.2">
      <c r="AB1307" s="122" t="s">
        <v>88</v>
      </c>
      <c r="AC1307" s="40">
        <f>_xll.qlInterestRateIndexFixingDate($Y$21,AD1307)</f>
        <v>48544</v>
      </c>
      <c r="AD1307" s="40">
        <f>_xll.qlCalendarAdvance(calendar,$AD1306,AB1307,,,trigger)</f>
        <v>48548</v>
      </c>
      <c r="AE1307" s="40">
        <f>_xll.qlInterestRateIndexMaturity($Y$21,AD1307,)</f>
        <v>48730</v>
      </c>
      <c r="AF1307" s="43" t="e">
        <f>_xll.qlTenorBasisValue(TenorBasis6M,AD1307,_xll.ohTrigger(trigger,$Y$36))</f>
        <v>#NUM!</v>
      </c>
      <c r="AG1307" s="90" t="e">
        <f>_xll.qlTenorBasisForwardRate(TenorBasis6M,AD1307,_xll.ohTrigger(trigger,$Y$36))</f>
        <v>#NUM!</v>
      </c>
      <c r="AH1307" s="90" t="e">
        <f>_xll.qlIndexFixing(TenorBasisIndex6M,$AC1307,TRUE,_xll.ohTrigger(trigger,$Y$36))</f>
        <v>#NUM!</v>
      </c>
      <c r="AI1307" s="43" t="e">
        <f>_xll.qlIndexFixing($Y$6,$AC1307,TRUE,trigger)</f>
        <v>#NUM!</v>
      </c>
      <c r="AJ1307" s="45" t="e">
        <f t="shared" si="30"/>
        <v>#NUM!</v>
      </c>
    </row>
    <row r="1308" spans="28:36" x14ac:dyDescent="0.2">
      <c r="AB1308" s="122" t="s">
        <v>88</v>
      </c>
      <c r="AC1308" s="40">
        <f>_xll.qlInterestRateIndexFixingDate($Y$21,AD1308)</f>
        <v>48551</v>
      </c>
      <c r="AD1308" s="40">
        <f>_xll.qlCalendarAdvance(calendar,$AD1307,AB1308,,,trigger)</f>
        <v>48555</v>
      </c>
      <c r="AE1308" s="40">
        <f>_xll.qlInterestRateIndexMaturity($Y$21,AD1308,)</f>
        <v>48737</v>
      </c>
      <c r="AF1308" s="43" t="e">
        <f>_xll.qlTenorBasisValue(TenorBasis6M,AD1308,_xll.ohTrigger(trigger,$Y$36))</f>
        <v>#NUM!</v>
      </c>
      <c r="AG1308" s="90" t="e">
        <f>_xll.qlTenorBasisForwardRate(TenorBasis6M,AD1308,_xll.ohTrigger(trigger,$Y$36))</f>
        <v>#NUM!</v>
      </c>
      <c r="AH1308" s="90" t="e">
        <f>_xll.qlIndexFixing(TenorBasisIndex6M,$AC1308,TRUE,_xll.ohTrigger(trigger,$Y$36))</f>
        <v>#NUM!</v>
      </c>
      <c r="AI1308" s="43" t="e">
        <f>_xll.qlIndexFixing($Y$6,$AC1308,TRUE,trigger)</f>
        <v>#NUM!</v>
      </c>
      <c r="AJ1308" s="45" t="e">
        <f t="shared" si="30"/>
        <v>#NUM!</v>
      </c>
    </row>
    <row r="1309" spans="28:36" x14ac:dyDescent="0.2">
      <c r="AB1309" s="122" t="s">
        <v>88</v>
      </c>
      <c r="AC1309" s="40">
        <f>_xll.qlInterestRateIndexFixingDate($Y$21,AD1309)</f>
        <v>48558</v>
      </c>
      <c r="AD1309" s="40">
        <f>_xll.qlCalendarAdvance(calendar,$AD1308,AB1309,,,trigger)</f>
        <v>48562</v>
      </c>
      <c r="AE1309" s="40">
        <f>_xll.qlInterestRateIndexMaturity($Y$21,AD1309,)</f>
        <v>48744</v>
      </c>
      <c r="AF1309" s="43" t="e">
        <f>_xll.qlTenorBasisValue(TenorBasis6M,AD1309,_xll.ohTrigger(trigger,$Y$36))</f>
        <v>#NUM!</v>
      </c>
      <c r="AG1309" s="90" t="e">
        <f>_xll.qlTenorBasisForwardRate(TenorBasis6M,AD1309,_xll.ohTrigger(trigger,$Y$36))</f>
        <v>#NUM!</v>
      </c>
      <c r="AH1309" s="90" t="e">
        <f>_xll.qlIndexFixing(TenorBasisIndex6M,$AC1309,TRUE,_xll.ohTrigger(trigger,$Y$36))</f>
        <v>#NUM!</v>
      </c>
      <c r="AI1309" s="43" t="e">
        <f>_xll.qlIndexFixing($Y$6,$AC1309,TRUE,trigger)</f>
        <v>#NUM!</v>
      </c>
      <c r="AJ1309" s="45" t="e">
        <f t="shared" si="30"/>
        <v>#NUM!</v>
      </c>
    </row>
    <row r="1310" spans="28:36" x14ac:dyDescent="0.2">
      <c r="AB1310" s="122" t="s">
        <v>88</v>
      </c>
      <c r="AC1310" s="40">
        <f>_xll.qlInterestRateIndexFixingDate($Y$21,AD1310)</f>
        <v>48565</v>
      </c>
      <c r="AD1310" s="40">
        <f>_xll.qlCalendarAdvance(calendar,$AD1309,AB1310,,,trigger)</f>
        <v>48569</v>
      </c>
      <c r="AE1310" s="40">
        <f>_xll.qlInterestRateIndexMaturity($Y$21,AD1310,)</f>
        <v>48751</v>
      </c>
      <c r="AF1310" s="43" t="e">
        <f>_xll.qlTenorBasisValue(TenorBasis6M,AD1310,_xll.ohTrigger(trigger,$Y$36))</f>
        <v>#NUM!</v>
      </c>
      <c r="AG1310" s="90" t="e">
        <f>_xll.qlTenorBasisForwardRate(TenorBasis6M,AD1310,_xll.ohTrigger(trigger,$Y$36))</f>
        <v>#NUM!</v>
      </c>
      <c r="AH1310" s="90" t="e">
        <f>_xll.qlIndexFixing(TenorBasisIndex6M,$AC1310,TRUE,_xll.ohTrigger(trigger,$Y$36))</f>
        <v>#NUM!</v>
      </c>
      <c r="AI1310" s="43" t="e">
        <f>_xll.qlIndexFixing($Y$6,$AC1310,TRUE,trigger)</f>
        <v>#NUM!</v>
      </c>
      <c r="AJ1310" s="45" t="e">
        <f t="shared" si="30"/>
        <v>#NUM!</v>
      </c>
    </row>
    <row r="1311" spans="28:36" x14ac:dyDescent="0.2">
      <c r="AB1311" s="122" t="s">
        <v>88</v>
      </c>
      <c r="AC1311" s="40">
        <f>_xll.qlInterestRateIndexFixingDate($Y$21,AD1311)</f>
        <v>48572</v>
      </c>
      <c r="AD1311" s="40">
        <f>_xll.qlCalendarAdvance(calendar,$AD1310,AB1311,,,trigger)</f>
        <v>48576</v>
      </c>
      <c r="AE1311" s="40">
        <f>_xll.qlInterestRateIndexMaturity($Y$21,AD1311,)</f>
        <v>48758</v>
      </c>
      <c r="AF1311" s="43" t="e">
        <f>_xll.qlTenorBasisValue(TenorBasis6M,AD1311,_xll.ohTrigger(trigger,$Y$36))</f>
        <v>#NUM!</v>
      </c>
      <c r="AG1311" s="90" t="e">
        <f>_xll.qlTenorBasisForwardRate(TenorBasis6M,AD1311,_xll.ohTrigger(trigger,$Y$36))</f>
        <v>#NUM!</v>
      </c>
      <c r="AH1311" s="90" t="e">
        <f>_xll.qlIndexFixing(TenorBasisIndex6M,$AC1311,TRUE,_xll.ohTrigger(trigger,$Y$36))</f>
        <v>#NUM!</v>
      </c>
      <c r="AI1311" s="43" t="e">
        <f>_xll.qlIndexFixing($Y$6,$AC1311,TRUE,trigger)</f>
        <v>#NUM!</v>
      </c>
      <c r="AJ1311" s="45" t="e">
        <f t="shared" si="30"/>
        <v>#NUM!</v>
      </c>
    </row>
    <row r="1312" spans="28:36" x14ac:dyDescent="0.2">
      <c r="AB1312" s="122" t="s">
        <v>88</v>
      </c>
      <c r="AC1312" s="40">
        <f>_xll.qlInterestRateIndexFixingDate($Y$21,AD1312)</f>
        <v>48579</v>
      </c>
      <c r="AD1312" s="40">
        <f>_xll.qlCalendarAdvance(calendar,$AD1311,AB1312,,,trigger)</f>
        <v>48583</v>
      </c>
      <c r="AE1312" s="40">
        <f>_xll.qlInterestRateIndexMaturity($Y$21,AD1312,)</f>
        <v>48764</v>
      </c>
      <c r="AF1312" s="43" t="e">
        <f>_xll.qlTenorBasisValue(TenorBasis6M,AD1312,_xll.ohTrigger(trigger,$Y$36))</f>
        <v>#NUM!</v>
      </c>
      <c r="AG1312" s="90" t="e">
        <f>_xll.qlTenorBasisForwardRate(TenorBasis6M,AD1312,_xll.ohTrigger(trigger,$Y$36))</f>
        <v>#NUM!</v>
      </c>
      <c r="AH1312" s="90" t="e">
        <f>_xll.qlIndexFixing(TenorBasisIndex6M,$AC1312,TRUE,_xll.ohTrigger(trigger,$Y$36))</f>
        <v>#NUM!</v>
      </c>
      <c r="AI1312" s="43" t="e">
        <f>_xll.qlIndexFixing($Y$6,$AC1312,TRUE,trigger)</f>
        <v>#NUM!</v>
      </c>
      <c r="AJ1312" s="45" t="e">
        <f t="shared" si="30"/>
        <v>#NUM!</v>
      </c>
    </row>
    <row r="1313" spans="28:36" x14ac:dyDescent="0.2">
      <c r="AB1313" s="122" t="s">
        <v>88</v>
      </c>
      <c r="AC1313" s="40">
        <f>_xll.qlInterestRateIndexFixingDate($Y$21,AD1313)</f>
        <v>48586</v>
      </c>
      <c r="AD1313" s="40">
        <f>_xll.qlCalendarAdvance(calendar,$AD1312,AB1313,,,trigger)</f>
        <v>48590</v>
      </c>
      <c r="AE1313" s="40">
        <f>_xll.qlInterestRateIndexMaturity($Y$21,AD1313,)</f>
        <v>48771</v>
      </c>
      <c r="AF1313" s="43" t="e">
        <f>_xll.qlTenorBasisValue(TenorBasis6M,AD1313,_xll.ohTrigger(trigger,$Y$36))</f>
        <v>#NUM!</v>
      </c>
      <c r="AG1313" s="90" t="e">
        <f>_xll.qlTenorBasisForwardRate(TenorBasis6M,AD1313,_xll.ohTrigger(trigger,$Y$36))</f>
        <v>#NUM!</v>
      </c>
      <c r="AH1313" s="90" t="e">
        <f>_xll.qlIndexFixing(TenorBasisIndex6M,$AC1313,TRUE,_xll.ohTrigger(trigger,$Y$36))</f>
        <v>#NUM!</v>
      </c>
      <c r="AI1313" s="43" t="e">
        <f>_xll.qlIndexFixing($Y$6,$AC1313,TRUE,trigger)</f>
        <v>#NUM!</v>
      </c>
      <c r="AJ1313" s="45" t="e">
        <f t="shared" si="30"/>
        <v>#NUM!</v>
      </c>
    </row>
    <row r="1314" spans="28:36" x14ac:dyDescent="0.2">
      <c r="AB1314" s="122" t="s">
        <v>88</v>
      </c>
      <c r="AC1314" s="40">
        <f>_xll.qlInterestRateIndexFixingDate($Y$21,AD1314)</f>
        <v>48593</v>
      </c>
      <c r="AD1314" s="40">
        <f>_xll.qlCalendarAdvance(calendar,$AD1313,AB1314,,,trigger)</f>
        <v>48597</v>
      </c>
      <c r="AE1314" s="40">
        <f>_xll.qlInterestRateIndexMaturity($Y$21,AD1314,)</f>
        <v>48778</v>
      </c>
      <c r="AF1314" s="43" t="e">
        <f>_xll.qlTenorBasisValue(TenorBasis6M,AD1314,_xll.ohTrigger(trigger,$Y$36))</f>
        <v>#NUM!</v>
      </c>
      <c r="AG1314" s="90" t="e">
        <f>_xll.qlTenorBasisForwardRate(TenorBasis6M,AD1314,_xll.ohTrigger(trigger,$Y$36))</f>
        <v>#NUM!</v>
      </c>
      <c r="AH1314" s="90" t="e">
        <f>_xll.qlIndexFixing(TenorBasisIndex6M,$AC1314,TRUE,_xll.ohTrigger(trigger,$Y$36))</f>
        <v>#NUM!</v>
      </c>
      <c r="AI1314" s="43" t="e">
        <f>_xll.qlIndexFixing($Y$6,$AC1314,TRUE,trigger)</f>
        <v>#NUM!</v>
      </c>
      <c r="AJ1314" s="45" t="e">
        <f t="shared" si="30"/>
        <v>#NUM!</v>
      </c>
    </row>
    <row r="1315" spans="28:36" x14ac:dyDescent="0.2">
      <c r="AB1315" s="122" t="s">
        <v>88</v>
      </c>
      <c r="AC1315" s="40">
        <f>_xll.qlInterestRateIndexFixingDate($Y$21,AD1315)</f>
        <v>48600</v>
      </c>
      <c r="AD1315" s="40">
        <f>_xll.qlCalendarAdvance(calendar,$AD1314,AB1315,,,trigger)</f>
        <v>48604</v>
      </c>
      <c r="AE1315" s="40">
        <f>_xll.qlInterestRateIndexMaturity($Y$21,AD1315,)</f>
        <v>48785</v>
      </c>
      <c r="AF1315" s="43" t="e">
        <f>_xll.qlTenorBasisValue(TenorBasis6M,AD1315,_xll.ohTrigger(trigger,$Y$36))</f>
        <v>#NUM!</v>
      </c>
      <c r="AG1315" s="90" t="e">
        <f>_xll.qlTenorBasisForwardRate(TenorBasis6M,AD1315,_xll.ohTrigger(trigger,$Y$36))</f>
        <v>#NUM!</v>
      </c>
      <c r="AH1315" s="90" t="e">
        <f>_xll.qlIndexFixing(TenorBasisIndex6M,$AC1315,TRUE,_xll.ohTrigger(trigger,$Y$36))</f>
        <v>#NUM!</v>
      </c>
      <c r="AI1315" s="43" t="e">
        <f>_xll.qlIndexFixing($Y$6,$AC1315,TRUE,trigger)</f>
        <v>#NUM!</v>
      </c>
      <c r="AJ1315" s="45" t="e">
        <f t="shared" si="30"/>
        <v>#NUM!</v>
      </c>
    </row>
    <row r="1316" spans="28:36" x14ac:dyDescent="0.2">
      <c r="AB1316" s="122" t="s">
        <v>88</v>
      </c>
      <c r="AC1316" s="40">
        <f>_xll.qlInterestRateIndexFixingDate($Y$21,AD1316)</f>
        <v>48607</v>
      </c>
      <c r="AD1316" s="40">
        <f>_xll.qlCalendarAdvance(calendar,$AD1315,AB1316,,,trigger)</f>
        <v>48611</v>
      </c>
      <c r="AE1316" s="40">
        <f>_xll.qlInterestRateIndexMaturity($Y$21,AD1316,)</f>
        <v>48792</v>
      </c>
      <c r="AF1316" s="43" t="e">
        <f>_xll.qlTenorBasisValue(TenorBasis6M,AD1316,_xll.ohTrigger(trigger,$Y$36))</f>
        <v>#NUM!</v>
      </c>
      <c r="AG1316" s="90" t="e">
        <f>_xll.qlTenorBasisForwardRate(TenorBasis6M,AD1316,_xll.ohTrigger(trigger,$Y$36))</f>
        <v>#NUM!</v>
      </c>
      <c r="AH1316" s="90" t="e">
        <f>_xll.qlIndexFixing(TenorBasisIndex6M,$AC1316,TRUE,_xll.ohTrigger(trigger,$Y$36))</f>
        <v>#NUM!</v>
      </c>
      <c r="AI1316" s="43" t="e">
        <f>_xll.qlIndexFixing($Y$6,$AC1316,TRUE,trigger)</f>
        <v>#NUM!</v>
      </c>
      <c r="AJ1316" s="45" t="e">
        <f t="shared" si="30"/>
        <v>#NUM!</v>
      </c>
    </row>
    <row r="1317" spans="28:36" x14ac:dyDescent="0.2">
      <c r="AB1317" s="122" t="s">
        <v>88</v>
      </c>
      <c r="AC1317" s="40">
        <f>_xll.qlInterestRateIndexFixingDate($Y$21,AD1317)</f>
        <v>48614</v>
      </c>
      <c r="AD1317" s="40">
        <f>_xll.qlCalendarAdvance(calendar,$AD1316,AB1317,,,trigger)</f>
        <v>48618</v>
      </c>
      <c r="AE1317" s="40">
        <f>_xll.qlInterestRateIndexMaturity($Y$21,AD1317,)</f>
        <v>48799</v>
      </c>
      <c r="AF1317" s="43" t="e">
        <f>_xll.qlTenorBasisValue(TenorBasis6M,AD1317,_xll.ohTrigger(trigger,$Y$36))</f>
        <v>#NUM!</v>
      </c>
      <c r="AG1317" s="90" t="e">
        <f>_xll.qlTenorBasisForwardRate(TenorBasis6M,AD1317,_xll.ohTrigger(trigger,$Y$36))</f>
        <v>#NUM!</v>
      </c>
      <c r="AH1317" s="90" t="e">
        <f>_xll.qlIndexFixing(TenorBasisIndex6M,$AC1317,TRUE,_xll.ohTrigger(trigger,$Y$36))</f>
        <v>#NUM!</v>
      </c>
      <c r="AI1317" s="43" t="e">
        <f>_xll.qlIndexFixing($Y$6,$AC1317,TRUE,trigger)</f>
        <v>#NUM!</v>
      </c>
      <c r="AJ1317" s="45" t="e">
        <f t="shared" si="30"/>
        <v>#NUM!</v>
      </c>
    </row>
    <row r="1318" spans="28:36" x14ac:dyDescent="0.2">
      <c r="AB1318" s="122" t="s">
        <v>88</v>
      </c>
      <c r="AC1318" s="40">
        <f>_xll.qlInterestRateIndexFixingDate($Y$21,AD1318)</f>
        <v>48621</v>
      </c>
      <c r="AD1318" s="40">
        <f>_xll.qlCalendarAdvance(calendar,$AD1317,AB1318,,,trigger)</f>
        <v>48625</v>
      </c>
      <c r="AE1318" s="40">
        <f>_xll.qlInterestRateIndexMaturity($Y$21,AD1318,)</f>
        <v>48806</v>
      </c>
      <c r="AF1318" s="43" t="e">
        <f>_xll.qlTenorBasisValue(TenorBasis6M,AD1318,_xll.ohTrigger(trigger,$Y$36))</f>
        <v>#NUM!</v>
      </c>
      <c r="AG1318" s="90" t="e">
        <f>_xll.qlTenorBasisForwardRate(TenorBasis6M,AD1318,_xll.ohTrigger(trigger,$Y$36))</f>
        <v>#NUM!</v>
      </c>
      <c r="AH1318" s="90" t="e">
        <f>_xll.qlIndexFixing(TenorBasisIndex6M,$AC1318,TRUE,_xll.ohTrigger(trigger,$Y$36))</f>
        <v>#NUM!</v>
      </c>
      <c r="AI1318" s="43" t="e">
        <f>_xll.qlIndexFixing($Y$6,$AC1318,TRUE,trigger)</f>
        <v>#NUM!</v>
      </c>
      <c r="AJ1318" s="45" t="e">
        <f t="shared" si="30"/>
        <v>#NUM!</v>
      </c>
    </row>
    <row r="1319" spans="28:36" x14ac:dyDescent="0.2">
      <c r="AB1319" s="122" t="s">
        <v>88</v>
      </c>
      <c r="AC1319" s="40">
        <f>_xll.qlInterestRateIndexFixingDate($Y$21,AD1319)</f>
        <v>48628</v>
      </c>
      <c r="AD1319" s="40">
        <f>_xll.qlCalendarAdvance(calendar,$AD1318,AB1319,,,trigger)</f>
        <v>48632</v>
      </c>
      <c r="AE1319" s="40">
        <f>_xll.qlInterestRateIndexMaturity($Y$21,AD1319,)</f>
        <v>48813</v>
      </c>
      <c r="AF1319" s="43" t="e">
        <f>_xll.qlTenorBasisValue(TenorBasis6M,AD1319,_xll.ohTrigger(trigger,$Y$36))</f>
        <v>#NUM!</v>
      </c>
      <c r="AG1319" s="90" t="e">
        <f>_xll.qlTenorBasisForwardRate(TenorBasis6M,AD1319,_xll.ohTrigger(trigger,$Y$36))</f>
        <v>#NUM!</v>
      </c>
      <c r="AH1319" s="90" t="e">
        <f>_xll.qlIndexFixing(TenorBasisIndex6M,$AC1319,TRUE,_xll.ohTrigger(trigger,$Y$36))</f>
        <v>#NUM!</v>
      </c>
      <c r="AI1319" s="43" t="e">
        <f>_xll.qlIndexFixing($Y$6,$AC1319,TRUE,trigger)</f>
        <v>#NUM!</v>
      </c>
      <c r="AJ1319" s="45" t="e">
        <f t="shared" si="30"/>
        <v>#NUM!</v>
      </c>
    </row>
    <row r="1320" spans="28:36" x14ac:dyDescent="0.2">
      <c r="AB1320" s="122" t="s">
        <v>88</v>
      </c>
      <c r="AC1320" s="40">
        <f>_xll.qlInterestRateIndexFixingDate($Y$21,AD1320)</f>
        <v>48635</v>
      </c>
      <c r="AD1320" s="40">
        <f>_xll.qlCalendarAdvance(calendar,$AD1319,AB1320,,,trigger)</f>
        <v>48639</v>
      </c>
      <c r="AE1320" s="40">
        <f>_xll.qlInterestRateIndexMaturity($Y$21,AD1320,)</f>
        <v>48823</v>
      </c>
      <c r="AF1320" s="43" t="e">
        <f>_xll.qlTenorBasisValue(TenorBasis6M,AD1320,_xll.ohTrigger(trigger,$Y$36))</f>
        <v>#NUM!</v>
      </c>
      <c r="AG1320" s="90" t="e">
        <f>_xll.qlTenorBasisForwardRate(TenorBasis6M,AD1320,_xll.ohTrigger(trigger,$Y$36))</f>
        <v>#NUM!</v>
      </c>
      <c r="AH1320" s="90" t="e">
        <f>_xll.qlIndexFixing(TenorBasisIndex6M,$AC1320,TRUE,_xll.ohTrigger(trigger,$Y$36))</f>
        <v>#NUM!</v>
      </c>
      <c r="AI1320" s="43" t="e">
        <f>_xll.qlIndexFixing($Y$6,$AC1320,TRUE,trigger)</f>
        <v>#NUM!</v>
      </c>
      <c r="AJ1320" s="45" t="e">
        <f t="shared" si="30"/>
        <v>#NUM!</v>
      </c>
    </row>
    <row r="1321" spans="28:36" x14ac:dyDescent="0.2">
      <c r="AB1321" s="122" t="s">
        <v>88</v>
      </c>
      <c r="AC1321" s="40">
        <f>_xll.qlInterestRateIndexFixingDate($Y$21,AD1321)</f>
        <v>48642</v>
      </c>
      <c r="AD1321" s="40">
        <f>_xll.qlCalendarAdvance(calendar,$AD1320,AB1321,,,trigger)</f>
        <v>48646</v>
      </c>
      <c r="AE1321" s="40">
        <f>_xll.qlInterestRateIndexMaturity($Y$21,AD1321,)</f>
        <v>48830</v>
      </c>
      <c r="AF1321" s="43" t="e">
        <f>_xll.qlTenorBasisValue(TenorBasis6M,AD1321,_xll.ohTrigger(trigger,$Y$36))</f>
        <v>#NUM!</v>
      </c>
      <c r="AG1321" s="90" t="e">
        <f>_xll.qlTenorBasisForwardRate(TenorBasis6M,AD1321,_xll.ohTrigger(trigger,$Y$36))</f>
        <v>#NUM!</v>
      </c>
      <c r="AH1321" s="90" t="e">
        <f>_xll.qlIndexFixing(TenorBasisIndex6M,$AC1321,TRUE,_xll.ohTrigger(trigger,$Y$36))</f>
        <v>#NUM!</v>
      </c>
      <c r="AI1321" s="43" t="e">
        <f>_xll.qlIndexFixing($Y$6,$AC1321,TRUE,trigger)</f>
        <v>#NUM!</v>
      </c>
      <c r="AJ1321" s="45" t="e">
        <f t="shared" si="30"/>
        <v>#NUM!</v>
      </c>
    </row>
    <row r="1322" spans="28:36" x14ac:dyDescent="0.2">
      <c r="AB1322" s="122" t="s">
        <v>88</v>
      </c>
      <c r="AC1322" s="40">
        <f>_xll.qlInterestRateIndexFixingDate($Y$21,AD1322)</f>
        <v>48649</v>
      </c>
      <c r="AD1322" s="40">
        <f>_xll.qlCalendarAdvance(calendar,$AD1321,AB1322,,,trigger)</f>
        <v>48653</v>
      </c>
      <c r="AE1322" s="40">
        <f>_xll.qlInterestRateIndexMaturity($Y$21,AD1322,)</f>
        <v>48837</v>
      </c>
      <c r="AF1322" s="43" t="e">
        <f>_xll.qlTenorBasisValue(TenorBasis6M,AD1322,_xll.ohTrigger(trigger,$Y$36))</f>
        <v>#NUM!</v>
      </c>
      <c r="AG1322" s="90" t="e">
        <f>_xll.qlTenorBasisForwardRate(TenorBasis6M,AD1322,_xll.ohTrigger(trigger,$Y$36))</f>
        <v>#NUM!</v>
      </c>
      <c r="AH1322" s="90" t="e">
        <f>_xll.qlIndexFixing(TenorBasisIndex6M,$AC1322,TRUE,_xll.ohTrigger(trigger,$Y$36))</f>
        <v>#NUM!</v>
      </c>
      <c r="AI1322" s="43" t="e">
        <f>_xll.qlIndexFixing($Y$6,$AC1322,TRUE,trigger)</f>
        <v>#NUM!</v>
      </c>
      <c r="AJ1322" s="45" t="e">
        <f t="shared" ref="AJ1322:AJ1385" si="31">(AH1322-AI1322)*10000</f>
        <v>#NUM!</v>
      </c>
    </row>
    <row r="1323" spans="28:36" x14ac:dyDescent="0.2">
      <c r="AB1323" s="122" t="s">
        <v>88</v>
      </c>
      <c r="AC1323" s="40">
        <f>_xll.qlInterestRateIndexFixingDate($Y$21,AD1323)</f>
        <v>48656</v>
      </c>
      <c r="AD1323" s="40">
        <f>_xll.qlCalendarAdvance(calendar,$AD1322,AB1323,,,trigger)</f>
        <v>48660</v>
      </c>
      <c r="AE1323" s="40">
        <f>_xll.qlInterestRateIndexMaturity($Y$21,AD1323,)</f>
        <v>48844</v>
      </c>
      <c r="AF1323" s="43" t="e">
        <f>_xll.qlTenorBasisValue(TenorBasis6M,AD1323,_xll.ohTrigger(trigger,$Y$36))</f>
        <v>#NUM!</v>
      </c>
      <c r="AG1323" s="90" t="e">
        <f>_xll.qlTenorBasisForwardRate(TenorBasis6M,AD1323,_xll.ohTrigger(trigger,$Y$36))</f>
        <v>#NUM!</v>
      </c>
      <c r="AH1323" s="90" t="e">
        <f>_xll.qlIndexFixing(TenorBasisIndex6M,$AC1323,TRUE,_xll.ohTrigger(trigger,$Y$36))</f>
        <v>#NUM!</v>
      </c>
      <c r="AI1323" s="43" t="e">
        <f>_xll.qlIndexFixing($Y$6,$AC1323,TRUE,trigger)</f>
        <v>#NUM!</v>
      </c>
      <c r="AJ1323" s="45" t="e">
        <f t="shared" si="31"/>
        <v>#NUM!</v>
      </c>
    </row>
    <row r="1324" spans="28:36" x14ac:dyDescent="0.2">
      <c r="AB1324" s="122" t="s">
        <v>88</v>
      </c>
      <c r="AC1324" s="40">
        <f>_xll.qlInterestRateIndexFixingDate($Y$21,AD1324)</f>
        <v>48663</v>
      </c>
      <c r="AD1324" s="40">
        <f>_xll.qlCalendarAdvance(calendar,$AD1323,AB1324,,,trigger)</f>
        <v>48667</v>
      </c>
      <c r="AE1324" s="40">
        <f>_xll.qlInterestRateIndexMaturity($Y$21,AD1324,)</f>
        <v>48851</v>
      </c>
      <c r="AF1324" s="43" t="e">
        <f>_xll.qlTenorBasisValue(TenorBasis6M,AD1324,_xll.ohTrigger(trigger,$Y$36))</f>
        <v>#NUM!</v>
      </c>
      <c r="AG1324" s="90" t="e">
        <f>_xll.qlTenorBasisForwardRate(TenorBasis6M,AD1324,_xll.ohTrigger(trigger,$Y$36))</f>
        <v>#NUM!</v>
      </c>
      <c r="AH1324" s="90" t="e">
        <f>_xll.qlIndexFixing(TenorBasisIndex6M,$AC1324,TRUE,_xll.ohTrigger(trigger,$Y$36))</f>
        <v>#NUM!</v>
      </c>
      <c r="AI1324" s="43" t="e">
        <f>_xll.qlIndexFixing($Y$6,$AC1324,TRUE,trigger)</f>
        <v>#NUM!</v>
      </c>
      <c r="AJ1324" s="45" t="e">
        <f t="shared" si="31"/>
        <v>#NUM!</v>
      </c>
    </row>
    <row r="1325" spans="28:36" x14ac:dyDescent="0.2">
      <c r="AB1325" s="122" t="s">
        <v>88</v>
      </c>
      <c r="AC1325" s="40">
        <f>_xll.qlInterestRateIndexFixingDate($Y$21,AD1325)</f>
        <v>48670</v>
      </c>
      <c r="AD1325" s="40">
        <f>_xll.qlCalendarAdvance(calendar,$AD1324,AB1325,,,trigger)</f>
        <v>48674</v>
      </c>
      <c r="AE1325" s="40">
        <f>_xll.qlInterestRateIndexMaturity($Y$21,AD1325,)</f>
        <v>48857</v>
      </c>
      <c r="AF1325" s="43" t="e">
        <f>_xll.qlTenorBasisValue(TenorBasis6M,AD1325,_xll.ohTrigger(trigger,$Y$36))</f>
        <v>#NUM!</v>
      </c>
      <c r="AG1325" s="90" t="e">
        <f>_xll.qlTenorBasisForwardRate(TenorBasis6M,AD1325,_xll.ohTrigger(trigger,$Y$36))</f>
        <v>#NUM!</v>
      </c>
      <c r="AH1325" s="90" t="e">
        <f>_xll.qlIndexFixing(TenorBasisIndex6M,$AC1325,TRUE,_xll.ohTrigger(trigger,$Y$36))</f>
        <v>#NUM!</v>
      </c>
      <c r="AI1325" s="43" t="e">
        <f>_xll.qlIndexFixing($Y$6,$AC1325,TRUE,trigger)</f>
        <v>#NUM!</v>
      </c>
      <c r="AJ1325" s="45" t="e">
        <f t="shared" si="31"/>
        <v>#NUM!</v>
      </c>
    </row>
    <row r="1326" spans="28:36" x14ac:dyDescent="0.2">
      <c r="AB1326" s="122" t="s">
        <v>88</v>
      </c>
      <c r="AC1326" s="40">
        <f>_xll.qlInterestRateIndexFixingDate($Y$21,AD1326)</f>
        <v>48677</v>
      </c>
      <c r="AD1326" s="40">
        <f>_xll.qlCalendarAdvance(calendar,$AD1325,AB1326,,,trigger)</f>
        <v>48681</v>
      </c>
      <c r="AE1326" s="40">
        <f>_xll.qlInterestRateIndexMaturity($Y$21,AD1326,)</f>
        <v>48864</v>
      </c>
      <c r="AF1326" s="43" t="e">
        <f>_xll.qlTenorBasisValue(TenorBasis6M,AD1326,_xll.ohTrigger(trigger,$Y$36))</f>
        <v>#NUM!</v>
      </c>
      <c r="AG1326" s="90" t="e">
        <f>_xll.qlTenorBasisForwardRate(TenorBasis6M,AD1326,_xll.ohTrigger(trigger,$Y$36))</f>
        <v>#NUM!</v>
      </c>
      <c r="AH1326" s="90" t="e">
        <f>_xll.qlIndexFixing(TenorBasisIndex6M,$AC1326,TRUE,_xll.ohTrigger(trigger,$Y$36))</f>
        <v>#NUM!</v>
      </c>
      <c r="AI1326" s="43" t="e">
        <f>_xll.qlIndexFixing($Y$6,$AC1326,TRUE,trigger)</f>
        <v>#NUM!</v>
      </c>
      <c r="AJ1326" s="45" t="e">
        <f t="shared" si="31"/>
        <v>#NUM!</v>
      </c>
    </row>
    <row r="1327" spans="28:36" x14ac:dyDescent="0.2">
      <c r="AB1327" s="122" t="s">
        <v>88</v>
      </c>
      <c r="AC1327" s="40">
        <f>_xll.qlInterestRateIndexFixingDate($Y$21,AD1327)</f>
        <v>48682</v>
      </c>
      <c r="AD1327" s="40">
        <f>_xll.qlCalendarAdvance(calendar,$AD1326,AB1327,,,trigger)</f>
        <v>48688</v>
      </c>
      <c r="AE1327" s="40">
        <f>_xll.qlInterestRateIndexMaturity($Y$21,AD1327,)</f>
        <v>48871</v>
      </c>
      <c r="AF1327" s="43" t="e">
        <f>_xll.qlTenorBasisValue(TenorBasis6M,AD1327,_xll.ohTrigger(trigger,$Y$36))</f>
        <v>#NUM!</v>
      </c>
      <c r="AG1327" s="90" t="e">
        <f>_xll.qlTenorBasisForwardRate(TenorBasis6M,AD1327,_xll.ohTrigger(trigger,$Y$36))</f>
        <v>#NUM!</v>
      </c>
      <c r="AH1327" s="90" t="e">
        <f>_xll.qlIndexFixing(TenorBasisIndex6M,$AC1327,TRUE,_xll.ohTrigger(trigger,$Y$36))</f>
        <v>#NUM!</v>
      </c>
      <c r="AI1327" s="43" t="e">
        <f>_xll.qlIndexFixing($Y$6,$AC1327,TRUE,trigger)</f>
        <v>#NUM!</v>
      </c>
      <c r="AJ1327" s="45" t="e">
        <f t="shared" si="31"/>
        <v>#NUM!</v>
      </c>
    </row>
    <row r="1328" spans="28:36" x14ac:dyDescent="0.2">
      <c r="AB1328" s="122" t="s">
        <v>88</v>
      </c>
      <c r="AC1328" s="40">
        <f>_xll.qlInterestRateIndexFixingDate($Y$21,AD1328)</f>
        <v>48691</v>
      </c>
      <c r="AD1328" s="40">
        <f>_xll.qlCalendarAdvance(calendar,$AD1327,AB1328,,,trigger)</f>
        <v>48695</v>
      </c>
      <c r="AE1328" s="40">
        <f>_xll.qlInterestRateIndexMaturity($Y$21,AD1328,)</f>
        <v>48878</v>
      </c>
      <c r="AF1328" s="43" t="e">
        <f>_xll.qlTenorBasisValue(TenorBasis6M,AD1328,_xll.ohTrigger(trigger,$Y$36))</f>
        <v>#NUM!</v>
      </c>
      <c r="AG1328" s="90" t="e">
        <f>_xll.qlTenorBasisForwardRate(TenorBasis6M,AD1328,_xll.ohTrigger(trigger,$Y$36))</f>
        <v>#NUM!</v>
      </c>
      <c r="AH1328" s="90" t="e">
        <f>_xll.qlIndexFixing(TenorBasisIndex6M,$AC1328,TRUE,_xll.ohTrigger(trigger,$Y$36))</f>
        <v>#NUM!</v>
      </c>
      <c r="AI1328" s="43" t="e">
        <f>_xll.qlIndexFixing($Y$6,$AC1328,TRUE,trigger)</f>
        <v>#NUM!</v>
      </c>
      <c r="AJ1328" s="45" t="e">
        <f t="shared" si="31"/>
        <v>#NUM!</v>
      </c>
    </row>
    <row r="1329" spans="28:36" x14ac:dyDescent="0.2">
      <c r="AB1329" s="122" t="s">
        <v>88</v>
      </c>
      <c r="AC1329" s="40">
        <f>_xll.qlInterestRateIndexFixingDate($Y$21,AD1329)</f>
        <v>48698</v>
      </c>
      <c r="AD1329" s="40">
        <f>_xll.qlCalendarAdvance(calendar,$AD1328,AB1329,,,trigger)</f>
        <v>48702</v>
      </c>
      <c r="AE1329" s="40">
        <f>_xll.qlInterestRateIndexMaturity($Y$21,AD1329,)</f>
        <v>48886</v>
      </c>
      <c r="AF1329" s="43" t="e">
        <f>_xll.qlTenorBasisValue(TenorBasis6M,AD1329,_xll.ohTrigger(trigger,$Y$36))</f>
        <v>#NUM!</v>
      </c>
      <c r="AG1329" s="90" t="e">
        <f>_xll.qlTenorBasisForwardRate(TenorBasis6M,AD1329,_xll.ohTrigger(trigger,$Y$36))</f>
        <v>#NUM!</v>
      </c>
      <c r="AH1329" s="90" t="e">
        <f>_xll.qlIndexFixing(TenorBasisIndex6M,$AC1329,TRUE,_xll.ohTrigger(trigger,$Y$36))</f>
        <v>#NUM!</v>
      </c>
      <c r="AI1329" s="43" t="e">
        <f>_xll.qlIndexFixing($Y$6,$AC1329,TRUE,trigger)</f>
        <v>#NUM!</v>
      </c>
      <c r="AJ1329" s="45" t="e">
        <f t="shared" si="31"/>
        <v>#NUM!</v>
      </c>
    </row>
    <row r="1330" spans="28:36" x14ac:dyDescent="0.2">
      <c r="AB1330" s="122" t="s">
        <v>88</v>
      </c>
      <c r="AC1330" s="40">
        <f>_xll.qlInterestRateIndexFixingDate($Y$21,AD1330)</f>
        <v>48705</v>
      </c>
      <c r="AD1330" s="40">
        <f>_xll.qlCalendarAdvance(calendar,$AD1329,AB1330,,,trigger)</f>
        <v>48709</v>
      </c>
      <c r="AE1330" s="40">
        <f>_xll.qlInterestRateIndexMaturity($Y$21,AD1330,)</f>
        <v>48893</v>
      </c>
      <c r="AF1330" s="43" t="e">
        <f>_xll.qlTenorBasisValue(TenorBasis6M,AD1330,_xll.ohTrigger(trigger,$Y$36))</f>
        <v>#NUM!</v>
      </c>
      <c r="AG1330" s="90" t="e">
        <f>_xll.qlTenorBasisForwardRate(TenorBasis6M,AD1330,_xll.ohTrigger(trigger,$Y$36))</f>
        <v>#NUM!</v>
      </c>
      <c r="AH1330" s="90" t="e">
        <f>_xll.qlIndexFixing(TenorBasisIndex6M,$AC1330,TRUE,_xll.ohTrigger(trigger,$Y$36))</f>
        <v>#NUM!</v>
      </c>
      <c r="AI1330" s="43" t="e">
        <f>_xll.qlIndexFixing($Y$6,$AC1330,TRUE,trigger)</f>
        <v>#NUM!</v>
      </c>
      <c r="AJ1330" s="45" t="e">
        <f t="shared" si="31"/>
        <v>#NUM!</v>
      </c>
    </row>
    <row r="1331" spans="28:36" x14ac:dyDescent="0.2">
      <c r="AB1331" s="122" t="s">
        <v>88</v>
      </c>
      <c r="AC1331" s="40">
        <f>_xll.qlInterestRateIndexFixingDate($Y$21,AD1331)</f>
        <v>48712</v>
      </c>
      <c r="AD1331" s="40">
        <f>_xll.qlCalendarAdvance(calendar,$AD1330,AB1331,,,trigger)</f>
        <v>48716</v>
      </c>
      <c r="AE1331" s="40">
        <f>_xll.qlInterestRateIndexMaturity($Y$21,AD1331,)</f>
        <v>48900</v>
      </c>
      <c r="AF1331" s="43" t="e">
        <f>_xll.qlTenorBasisValue(TenorBasis6M,AD1331,_xll.ohTrigger(trigger,$Y$36))</f>
        <v>#NUM!</v>
      </c>
      <c r="AG1331" s="90" t="e">
        <f>_xll.qlTenorBasisForwardRate(TenorBasis6M,AD1331,_xll.ohTrigger(trigger,$Y$36))</f>
        <v>#NUM!</v>
      </c>
      <c r="AH1331" s="90" t="e">
        <f>_xll.qlIndexFixing(TenorBasisIndex6M,$AC1331,TRUE,_xll.ohTrigger(trigger,$Y$36))</f>
        <v>#NUM!</v>
      </c>
      <c r="AI1331" s="43" t="e">
        <f>_xll.qlIndexFixing($Y$6,$AC1331,TRUE,trigger)</f>
        <v>#NUM!</v>
      </c>
      <c r="AJ1331" s="45" t="e">
        <f t="shared" si="31"/>
        <v>#NUM!</v>
      </c>
    </row>
    <row r="1332" spans="28:36" x14ac:dyDescent="0.2">
      <c r="AB1332" s="122" t="s">
        <v>88</v>
      </c>
      <c r="AC1332" s="40">
        <f>_xll.qlInterestRateIndexFixingDate($Y$21,AD1332)</f>
        <v>48719</v>
      </c>
      <c r="AD1332" s="40">
        <f>_xll.qlCalendarAdvance(calendar,$AD1331,AB1332,,,trigger)</f>
        <v>48723</v>
      </c>
      <c r="AE1332" s="40">
        <f>_xll.qlInterestRateIndexMaturity($Y$21,AD1332,)</f>
        <v>48907</v>
      </c>
      <c r="AF1332" s="43" t="e">
        <f>_xll.qlTenorBasisValue(TenorBasis6M,AD1332,_xll.ohTrigger(trigger,$Y$36))</f>
        <v>#NUM!</v>
      </c>
      <c r="AG1332" s="90" t="e">
        <f>_xll.qlTenorBasisForwardRate(TenorBasis6M,AD1332,_xll.ohTrigger(trigger,$Y$36))</f>
        <v>#NUM!</v>
      </c>
      <c r="AH1332" s="90" t="e">
        <f>_xll.qlIndexFixing(TenorBasisIndex6M,$AC1332,TRUE,_xll.ohTrigger(trigger,$Y$36))</f>
        <v>#NUM!</v>
      </c>
      <c r="AI1332" s="43" t="e">
        <f>_xll.qlIndexFixing($Y$6,$AC1332,TRUE,trigger)</f>
        <v>#NUM!</v>
      </c>
      <c r="AJ1332" s="45" t="e">
        <f t="shared" si="31"/>
        <v>#NUM!</v>
      </c>
    </row>
    <row r="1333" spans="28:36" x14ac:dyDescent="0.2">
      <c r="AB1333" s="122" t="s">
        <v>88</v>
      </c>
      <c r="AC1333" s="40">
        <f>_xll.qlInterestRateIndexFixingDate($Y$21,AD1333)</f>
        <v>48726</v>
      </c>
      <c r="AD1333" s="40">
        <f>_xll.qlCalendarAdvance(calendar,$AD1332,AB1333,,,trigger)</f>
        <v>48730</v>
      </c>
      <c r="AE1333" s="40">
        <f>_xll.qlInterestRateIndexMaturity($Y$21,AD1333,)</f>
        <v>48913</v>
      </c>
      <c r="AF1333" s="43" t="e">
        <f>_xll.qlTenorBasisValue(TenorBasis6M,AD1333,_xll.ohTrigger(trigger,$Y$36))</f>
        <v>#NUM!</v>
      </c>
      <c r="AG1333" s="90" t="e">
        <f>_xll.qlTenorBasisForwardRate(TenorBasis6M,AD1333,_xll.ohTrigger(trigger,$Y$36))</f>
        <v>#NUM!</v>
      </c>
      <c r="AH1333" s="90" t="e">
        <f>_xll.qlIndexFixing(TenorBasisIndex6M,$AC1333,TRUE,_xll.ohTrigger(trigger,$Y$36))</f>
        <v>#NUM!</v>
      </c>
      <c r="AI1333" s="43" t="e">
        <f>_xll.qlIndexFixing($Y$6,$AC1333,TRUE,trigger)</f>
        <v>#NUM!</v>
      </c>
      <c r="AJ1333" s="45" t="e">
        <f t="shared" si="31"/>
        <v>#NUM!</v>
      </c>
    </row>
    <row r="1334" spans="28:36" x14ac:dyDescent="0.2">
      <c r="AB1334" s="122" t="s">
        <v>88</v>
      </c>
      <c r="AC1334" s="40">
        <f>_xll.qlInterestRateIndexFixingDate($Y$21,AD1334)</f>
        <v>48733</v>
      </c>
      <c r="AD1334" s="40">
        <f>_xll.qlCalendarAdvance(calendar,$AD1333,AB1334,,,trigger)</f>
        <v>48737</v>
      </c>
      <c r="AE1334" s="40">
        <f>_xll.qlInterestRateIndexMaturity($Y$21,AD1334,)</f>
        <v>48920</v>
      </c>
      <c r="AF1334" s="43" t="e">
        <f>_xll.qlTenorBasisValue(TenorBasis6M,AD1334,_xll.ohTrigger(trigger,$Y$36))</f>
        <v>#NUM!</v>
      </c>
      <c r="AG1334" s="90" t="e">
        <f>_xll.qlTenorBasisForwardRate(TenorBasis6M,AD1334,_xll.ohTrigger(trigger,$Y$36))</f>
        <v>#NUM!</v>
      </c>
      <c r="AH1334" s="90" t="e">
        <f>_xll.qlIndexFixing(TenorBasisIndex6M,$AC1334,TRUE,_xll.ohTrigger(trigger,$Y$36))</f>
        <v>#NUM!</v>
      </c>
      <c r="AI1334" s="43" t="e">
        <f>_xll.qlIndexFixing($Y$6,$AC1334,TRUE,trigger)</f>
        <v>#NUM!</v>
      </c>
      <c r="AJ1334" s="45" t="e">
        <f t="shared" si="31"/>
        <v>#NUM!</v>
      </c>
    </row>
    <row r="1335" spans="28:36" x14ac:dyDescent="0.2">
      <c r="AB1335" s="122" t="s">
        <v>88</v>
      </c>
      <c r="AC1335" s="40">
        <f>_xll.qlInterestRateIndexFixingDate($Y$21,AD1335)</f>
        <v>48740</v>
      </c>
      <c r="AD1335" s="40">
        <f>_xll.qlCalendarAdvance(calendar,$AD1334,AB1335,,,trigger)</f>
        <v>48744</v>
      </c>
      <c r="AE1335" s="40">
        <f>_xll.qlInterestRateIndexMaturity($Y$21,AD1335,)</f>
        <v>48927</v>
      </c>
      <c r="AF1335" s="43" t="e">
        <f>_xll.qlTenorBasisValue(TenorBasis6M,AD1335,_xll.ohTrigger(trigger,$Y$36))</f>
        <v>#NUM!</v>
      </c>
      <c r="AG1335" s="90" t="e">
        <f>_xll.qlTenorBasisForwardRate(TenorBasis6M,AD1335,_xll.ohTrigger(trigger,$Y$36))</f>
        <v>#NUM!</v>
      </c>
      <c r="AH1335" s="90" t="e">
        <f>_xll.qlIndexFixing(TenorBasisIndex6M,$AC1335,TRUE,_xll.ohTrigger(trigger,$Y$36))</f>
        <v>#NUM!</v>
      </c>
      <c r="AI1335" s="43" t="e">
        <f>_xll.qlIndexFixing($Y$6,$AC1335,TRUE,trigger)</f>
        <v>#NUM!</v>
      </c>
      <c r="AJ1335" s="45" t="e">
        <f t="shared" si="31"/>
        <v>#NUM!</v>
      </c>
    </row>
    <row r="1336" spans="28:36" x14ac:dyDescent="0.2">
      <c r="AB1336" s="122" t="s">
        <v>88</v>
      </c>
      <c r="AC1336" s="40">
        <f>_xll.qlInterestRateIndexFixingDate($Y$21,AD1336)</f>
        <v>48747</v>
      </c>
      <c r="AD1336" s="40">
        <f>_xll.qlCalendarAdvance(calendar,$AD1335,AB1336,,,trigger)</f>
        <v>48751</v>
      </c>
      <c r="AE1336" s="40">
        <f>_xll.qlInterestRateIndexMaturity($Y$21,AD1336,)</f>
        <v>48934</v>
      </c>
      <c r="AF1336" s="43" t="e">
        <f>_xll.qlTenorBasisValue(TenorBasis6M,AD1336,_xll.ohTrigger(trigger,$Y$36))</f>
        <v>#NUM!</v>
      </c>
      <c r="AG1336" s="90" t="e">
        <f>_xll.qlTenorBasisForwardRate(TenorBasis6M,AD1336,_xll.ohTrigger(trigger,$Y$36))</f>
        <v>#NUM!</v>
      </c>
      <c r="AH1336" s="90" t="e">
        <f>_xll.qlIndexFixing(TenorBasisIndex6M,$AC1336,TRUE,_xll.ohTrigger(trigger,$Y$36))</f>
        <v>#NUM!</v>
      </c>
      <c r="AI1336" s="43" t="e">
        <f>_xll.qlIndexFixing($Y$6,$AC1336,TRUE,trigger)</f>
        <v>#NUM!</v>
      </c>
      <c r="AJ1336" s="45" t="e">
        <f t="shared" si="31"/>
        <v>#NUM!</v>
      </c>
    </row>
    <row r="1337" spans="28:36" x14ac:dyDescent="0.2">
      <c r="AB1337" s="122" t="s">
        <v>88</v>
      </c>
      <c r="AC1337" s="40">
        <f>_xll.qlInterestRateIndexFixingDate($Y$21,AD1337)</f>
        <v>48754</v>
      </c>
      <c r="AD1337" s="40">
        <f>_xll.qlCalendarAdvance(calendar,$AD1336,AB1337,,,trigger)</f>
        <v>48758</v>
      </c>
      <c r="AE1337" s="40">
        <f>_xll.qlInterestRateIndexMaturity($Y$21,AD1337,)</f>
        <v>48941</v>
      </c>
      <c r="AF1337" s="43" t="e">
        <f>_xll.qlTenorBasisValue(TenorBasis6M,AD1337,_xll.ohTrigger(trigger,$Y$36))</f>
        <v>#NUM!</v>
      </c>
      <c r="AG1337" s="90" t="e">
        <f>_xll.qlTenorBasisForwardRate(TenorBasis6M,AD1337,_xll.ohTrigger(trigger,$Y$36))</f>
        <v>#NUM!</v>
      </c>
      <c r="AH1337" s="90" t="e">
        <f>_xll.qlIndexFixing(TenorBasisIndex6M,$AC1337,TRUE,_xll.ohTrigger(trigger,$Y$36))</f>
        <v>#NUM!</v>
      </c>
      <c r="AI1337" s="43" t="e">
        <f>_xll.qlIndexFixing($Y$6,$AC1337,TRUE,trigger)</f>
        <v>#NUM!</v>
      </c>
      <c r="AJ1337" s="45" t="e">
        <f t="shared" si="31"/>
        <v>#NUM!</v>
      </c>
    </row>
    <row r="1338" spans="28:36" x14ac:dyDescent="0.2">
      <c r="AB1338" s="122" t="s">
        <v>88</v>
      </c>
      <c r="AC1338" s="40">
        <f>_xll.qlInterestRateIndexFixingDate($Y$21,AD1338)</f>
        <v>48761</v>
      </c>
      <c r="AD1338" s="40">
        <f>_xll.qlCalendarAdvance(calendar,$AD1337,AB1338,,,trigger)</f>
        <v>48765</v>
      </c>
      <c r="AE1338" s="40">
        <f>_xll.qlInterestRateIndexMaturity($Y$21,AD1338,)</f>
        <v>48949</v>
      </c>
      <c r="AF1338" s="43" t="e">
        <f>_xll.qlTenorBasisValue(TenorBasis6M,AD1338,_xll.ohTrigger(trigger,$Y$36))</f>
        <v>#NUM!</v>
      </c>
      <c r="AG1338" s="90" t="e">
        <f>_xll.qlTenorBasisForwardRate(TenorBasis6M,AD1338,_xll.ohTrigger(trigger,$Y$36))</f>
        <v>#NUM!</v>
      </c>
      <c r="AH1338" s="90" t="e">
        <f>_xll.qlIndexFixing(TenorBasisIndex6M,$AC1338,TRUE,_xll.ohTrigger(trigger,$Y$36))</f>
        <v>#NUM!</v>
      </c>
      <c r="AI1338" s="43" t="e">
        <f>_xll.qlIndexFixing($Y$6,$AC1338,TRUE,trigger)</f>
        <v>#NUM!</v>
      </c>
      <c r="AJ1338" s="45" t="e">
        <f t="shared" si="31"/>
        <v>#NUM!</v>
      </c>
    </row>
    <row r="1339" spans="28:36" x14ac:dyDescent="0.2">
      <c r="AB1339" s="122" t="s">
        <v>88</v>
      </c>
      <c r="AC1339" s="40">
        <f>_xll.qlInterestRateIndexFixingDate($Y$21,AD1339)</f>
        <v>48768</v>
      </c>
      <c r="AD1339" s="40">
        <f>_xll.qlCalendarAdvance(calendar,$AD1338,AB1339,,,trigger)</f>
        <v>48772</v>
      </c>
      <c r="AE1339" s="40">
        <f>_xll.qlInterestRateIndexMaturity($Y$21,AD1339,)</f>
        <v>48956</v>
      </c>
      <c r="AF1339" s="43" t="e">
        <f>_xll.qlTenorBasisValue(TenorBasis6M,AD1339,_xll.ohTrigger(trigger,$Y$36))</f>
        <v>#NUM!</v>
      </c>
      <c r="AG1339" s="90" t="e">
        <f>_xll.qlTenorBasisForwardRate(TenorBasis6M,AD1339,_xll.ohTrigger(trigger,$Y$36))</f>
        <v>#NUM!</v>
      </c>
      <c r="AH1339" s="90" t="e">
        <f>_xll.qlIndexFixing(TenorBasisIndex6M,$AC1339,TRUE,_xll.ohTrigger(trigger,$Y$36))</f>
        <v>#NUM!</v>
      </c>
      <c r="AI1339" s="43" t="e">
        <f>_xll.qlIndexFixing($Y$6,$AC1339,TRUE,trigger)</f>
        <v>#NUM!</v>
      </c>
      <c r="AJ1339" s="45" t="e">
        <f t="shared" si="31"/>
        <v>#NUM!</v>
      </c>
    </row>
    <row r="1340" spans="28:36" x14ac:dyDescent="0.2">
      <c r="AB1340" s="122" t="s">
        <v>88</v>
      </c>
      <c r="AC1340" s="40">
        <f>_xll.qlInterestRateIndexFixingDate($Y$21,AD1340)</f>
        <v>48775</v>
      </c>
      <c r="AD1340" s="40">
        <f>_xll.qlCalendarAdvance(calendar,$AD1339,AB1340,,,trigger)</f>
        <v>48779</v>
      </c>
      <c r="AE1340" s="40">
        <f>_xll.qlInterestRateIndexMaturity($Y$21,AD1340,)</f>
        <v>48963</v>
      </c>
      <c r="AF1340" s="43" t="e">
        <f>_xll.qlTenorBasisValue(TenorBasis6M,AD1340,_xll.ohTrigger(trigger,$Y$36))</f>
        <v>#NUM!</v>
      </c>
      <c r="AG1340" s="90" t="e">
        <f>_xll.qlTenorBasisForwardRate(TenorBasis6M,AD1340,_xll.ohTrigger(trigger,$Y$36))</f>
        <v>#NUM!</v>
      </c>
      <c r="AH1340" s="90" t="e">
        <f>_xll.qlIndexFixing(TenorBasisIndex6M,$AC1340,TRUE,_xll.ohTrigger(trigger,$Y$36))</f>
        <v>#NUM!</v>
      </c>
      <c r="AI1340" s="43" t="e">
        <f>_xll.qlIndexFixing($Y$6,$AC1340,TRUE,trigger)</f>
        <v>#NUM!</v>
      </c>
      <c r="AJ1340" s="45" t="e">
        <f t="shared" si="31"/>
        <v>#NUM!</v>
      </c>
    </row>
    <row r="1341" spans="28:36" x14ac:dyDescent="0.2">
      <c r="AB1341" s="122" t="s">
        <v>88</v>
      </c>
      <c r="AC1341" s="40">
        <f>_xll.qlInterestRateIndexFixingDate($Y$21,AD1341)</f>
        <v>48782</v>
      </c>
      <c r="AD1341" s="40">
        <f>_xll.qlCalendarAdvance(calendar,$AD1340,AB1341,,,trigger)</f>
        <v>48786</v>
      </c>
      <c r="AE1341" s="40">
        <f>_xll.qlInterestRateIndexMaturity($Y$21,AD1341,)</f>
        <v>48970</v>
      </c>
      <c r="AF1341" s="43" t="e">
        <f>_xll.qlTenorBasisValue(TenorBasis6M,AD1341,_xll.ohTrigger(trigger,$Y$36))</f>
        <v>#NUM!</v>
      </c>
      <c r="AG1341" s="90" t="e">
        <f>_xll.qlTenorBasisForwardRate(TenorBasis6M,AD1341,_xll.ohTrigger(trigger,$Y$36))</f>
        <v>#NUM!</v>
      </c>
      <c r="AH1341" s="90" t="e">
        <f>_xll.qlIndexFixing(TenorBasisIndex6M,$AC1341,TRUE,_xll.ohTrigger(trigger,$Y$36))</f>
        <v>#NUM!</v>
      </c>
      <c r="AI1341" s="43" t="e">
        <f>_xll.qlIndexFixing($Y$6,$AC1341,TRUE,trigger)</f>
        <v>#NUM!</v>
      </c>
      <c r="AJ1341" s="45" t="e">
        <f t="shared" si="31"/>
        <v>#NUM!</v>
      </c>
    </row>
    <row r="1342" spans="28:36" x14ac:dyDescent="0.2">
      <c r="AB1342" s="122" t="s">
        <v>88</v>
      </c>
      <c r="AC1342" s="40">
        <f>_xll.qlInterestRateIndexFixingDate($Y$21,AD1342)</f>
        <v>48789</v>
      </c>
      <c r="AD1342" s="40">
        <f>_xll.qlCalendarAdvance(calendar,$AD1341,AB1342,,,trigger)</f>
        <v>48793</v>
      </c>
      <c r="AE1342" s="40">
        <f>_xll.qlInterestRateIndexMaturity($Y$21,AD1342,)</f>
        <v>48977</v>
      </c>
      <c r="AF1342" s="43" t="e">
        <f>_xll.qlTenorBasisValue(TenorBasis6M,AD1342,_xll.ohTrigger(trigger,$Y$36))</f>
        <v>#NUM!</v>
      </c>
      <c r="AG1342" s="90" t="e">
        <f>_xll.qlTenorBasisForwardRate(TenorBasis6M,AD1342,_xll.ohTrigger(trigger,$Y$36))</f>
        <v>#NUM!</v>
      </c>
      <c r="AH1342" s="90" t="e">
        <f>_xll.qlIndexFixing(TenorBasisIndex6M,$AC1342,TRUE,_xll.ohTrigger(trigger,$Y$36))</f>
        <v>#NUM!</v>
      </c>
      <c r="AI1342" s="43" t="e">
        <f>_xll.qlIndexFixing($Y$6,$AC1342,TRUE,trigger)</f>
        <v>#NUM!</v>
      </c>
      <c r="AJ1342" s="45" t="e">
        <f t="shared" si="31"/>
        <v>#NUM!</v>
      </c>
    </row>
    <row r="1343" spans="28:36" x14ac:dyDescent="0.2">
      <c r="AB1343" s="122" t="s">
        <v>88</v>
      </c>
      <c r="AC1343" s="40">
        <f>_xll.qlInterestRateIndexFixingDate($Y$21,AD1343)</f>
        <v>48796</v>
      </c>
      <c r="AD1343" s="40">
        <f>_xll.qlCalendarAdvance(calendar,$AD1342,AB1343,,,trigger)</f>
        <v>48800</v>
      </c>
      <c r="AE1343" s="40">
        <f>_xll.qlInterestRateIndexMaturity($Y$21,AD1343,)</f>
        <v>48984</v>
      </c>
      <c r="AF1343" s="43" t="e">
        <f>_xll.qlTenorBasisValue(TenorBasis6M,AD1343,_xll.ohTrigger(trigger,$Y$36))</f>
        <v>#NUM!</v>
      </c>
      <c r="AG1343" s="90" t="e">
        <f>_xll.qlTenorBasisForwardRate(TenorBasis6M,AD1343,_xll.ohTrigger(trigger,$Y$36))</f>
        <v>#NUM!</v>
      </c>
      <c r="AH1343" s="90" t="e">
        <f>_xll.qlIndexFixing(TenorBasisIndex6M,$AC1343,TRUE,_xll.ohTrigger(trigger,$Y$36))</f>
        <v>#NUM!</v>
      </c>
      <c r="AI1343" s="43" t="e">
        <f>_xll.qlIndexFixing($Y$6,$AC1343,TRUE,trigger)</f>
        <v>#NUM!</v>
      </c>
      <c r="AJ1343" s="45" t="e">
        <f t="shared" si="31"/>
        <v>#NUM!</v>
      </c>
    </row>
    <row r="1344" spans="28:36" x14ac:dyDescent="0.2">
      <c r="AB1344" s="122" t="s">
        <v>88</v>
      </c>
      <c r="AC1344" s="40">
        <f>_xll.qlInterestRateIndexFixingDate($Y$21,AD1344)</f>
        <v>48803</v>
      </c>
      <c r="AD1344" s="40">
        <f>_xll.qlCalendarAdvance(calendar,$AD1343,AB1344,,,trigger)</f>
        <v>48807</v>
      </c>
      <c r="AE1344" s="40">
        <f>_xll.qlInterestRateIndexMaturity($Y$21,AD1344,)</f>
        <v>48991</v>
      </c>
      <c r="AF1344" s="43" t="e">
        <f>_xll.qlTenorBasisValue(TenorBasis6M,AD1344,_xll.ohTrigger(trigger,$Y$36))</f>
        <v>#NUM!</v>
      </c>
      <c r="AG1344" s="90" t="e">
        <f>_xll.qlTenorBasisForwardRate(TenorBasis6M,AD1344,_xll.ohTrigger(trigger,$Y$36))</f>
        <v>#NUM!</v>
      </c>
      <c r="AH1344" s="90" t="e">
        <f>_xll.qlIndexFixing(TenorBasisIndex6M,$AC1344,TRUE,_xll.ohTrigger(trigger,$Y$36))</f>
        <v>#NUM!</v>
      </c>
      <c r="AI1344" s="43" t="e">
        <f>_xll.qlIndexFixing($Y$6,$AC1344,TRUE,trigger)</f>
        <v>#NUM!</v>
      </c>
      <c r="AJ1344" s="45" t="e">
        <f t="shared" si="31"/>
        <v>#NUM!</v>
      </c>
    </row>
    <row r="1345" spans="28:36" x14ac:dyDescent="0.2">
      <c r="AB1345" s="122" t="s">
        <v>88</v>
      </c>
      <c r="AC1345" s="40">
        <f>_xll.qlInterestRateIndexFixingDate($Y$21,AD1345)</f>
        <v>48810</v>
      </c>
      <c r="AD1345" s="40">
        <f>_xll.qlCalendarAdvance(calendar,$AD1344,AB1345,,,trigger)</f>
        <v>48814</v>
      </c>
      <c r="AE1345" s="40">
        <f>_xll.qlInterestRateIndexMaturity($Y$21,AD1345,)</f>
        <v>48998</v>
      </c>
      <c r="AF1345" s="43" t="e">
        <f>_xll.qlTenorBasisValue(TenorBasis6M,AD1345,_xll.ohTrigger(trigger,$Y$36))</f>
        <v>#NUM!</v>
      </c>
      <c r="AG1345" s="90" t="e">
        <f>_xll.qlTenorBasisForwardRate(TenorBasis6M,AD1345,_xll.ohTrigger(trigger,$Y$36))</f>
        <v>#NUM!</v>
      </c>
      <c r="AH1345" s="90" t="e">
        <f>_xll.qlIndexFixing(TenorBasisIndex6M,$AC1345,TRUE,_xll.ohTrigger(trigger,$Y$36))</f>
        <v>#NUM!</v>
      </c>
      <c r="AI1345" s="43" t="e">
        <f>_xll.qlIndexFixing($Y$6,$AC1345,TRUE,trigger)</f>
        <v>#NUM!</v>
      </c>
      <c r="AJ1345" s="45" t="e">
        <f t="shared" si="31"/>
        <v>#NUM!</v>
      </c>
    </row>
    <row r="1346" spans="28:36" x14ac:dyDescent="0.2">
      <c r="AB1346" s="122" t="s">
        <v>88</v>
      </c>
      <c r="AC1346" s="40">
        <f>_xll.qlInterestRateIndexFixingDate($Y$21,AD1346)</f>
        <v>48817</v>
      </c>
      <c r="AD1346" s="40">
        <f>_xll.qlCalendarAdvance(calendar,$AD1345,AB1346,,,trigger)</f>
        <v>48821</v>
      </c>
      <c r="AE1346" s="40">
        <f>_xll.qlInterestRateIndexMaturity($Y$21,AD1346,)</f>
        <v>49003</v>
      </c>
      <c r="AF1346" s="43" t="e">
        <f>_xll.qlTenorBasisValue(TenorBasis6M,AD1346,_xll.ohTrigger(trigger,$Y$36))</f>
        <v>#NUM!</v>
      </c>
      <c r="AG1346" s="90" t="e">
        <f>_xll.qlTenorBasisForwardRate(TenorBasis6M,AD1346,_xll.ohTrigger(trigger,$Y$36))</f>
        <v>#NUM!</v>
      </c>
      <c r="AH1346" s="90" t="e">
        <f>_xll.qlIndexFixing(TenorBasisIndex6M,$AC1346,TRUE,_xll.ohTrigger(trigger,$Y$36))</f>
        <v>#NUM!</v>
      </c>
      <c r="AI1346" s="43" t="e">
        <f>_xll.qlIndexFixing($Y$6,$AC1346,TRUE,trigger)</f>
        <v>#NUM!</v>
      </c>
      <c r="AJ1346" s="45" t="e">
        <f t="shared" si="31"/>
        <v>#NUM!</v>
      </c>
    </row>
    <row r="1347" spans="28:36" x14ac:dyDescent="0.2">
      <c r="AB1347" s="122" t="s">
        <v>88</v>
      </c>
      <c r="AC1347" s="40">
        <f>_xll.qlInterestRateIndexFixingDate($Y$21,AD1347)</f>
        <v>48824</v>
      </c>
      <c r="AD1347" s="40">
        <f>_xll.qlCalendarAdvance(calendar,$AD1346,AB1347,,,trigger)</f>
        <v>48828</v>
      </c>
      <c r="AE1347" s="40">
        <f>_xll.qlInterestRateIndexMaturity($Y$21,AD1347,)</f>
        <v>49009</v>
      </c>
      <c r="AF1347" s="43" t="e">
        <f>_xll.qlTenorBasisValue(TenorBasis6M,AD1347,_xll.ohTrigger(trigger,$Y$36))</f>
        <v>#NUM!</v>
      </c>
      <c r="AG1347" s="90" t="e">
        <f>_xll.qlTenorBasisForwardRate(TenorBasis6M,AD1347,_xll.ohTrigger(trigger,$Y$36))</f>
        <v>#NUM!</v>
      </c>
      <c r="AH1347" s="90" t="e">
        <f>_xll.qlIndexFixing(TenorBasisIndex6M,$AC1347,TRUE,_xll.ohTrigger(trigger,$Y$36))</f>
        <v>#NUM!</v>
      </c>
      <c r="AI1347" s="43" t="e">
        <f>_xll.qlIndexFixing($Y$6,$AC1347,TRUE,trigger)</f>
        <v>#NUM!</v>
      </c>
      <c r="AJ1347" s="45" t="e">
        <f t="shared" si="31"/>
        <v>#NUM!</v>
      </c>
    </row>
    <row r="1348" spans="28:36" x14ac:dyDescent="0.2">
      <c r="AB1348" s="122" t="s">
        <v>88</v>
      </c>
      <c r="AC1348" s="40">
        <f>_xll.qlInterestRateIndexFixingDate($Y$21,AD1348)</f>
        <v>48831</v>
      </c>
      <c r="AD1348" s="40">
        <f>_xll.qlCalendarAdvance(calendar,$AD1347,AB1348,,,trigger)</f>
        <v>48835</v>
      </c>
      <c r="AE1348" s="40">
        <f>_xll.qlInterestRateIndexMaturity($Y$21,AD1348,)</f>
        <v>49016</v>
      </c>
      <c r="AF1348" s="43" t="e">
        <f>_xll.qlTenorBasisValue(TenorBasis6M,AD1348,_xll.ohTrigger(trigger,$Y$36))</f>
        <v>#NUM!</v>
      </c>
      <c r="AG1348" s="90" t="e">
        <f>_xll.qlTenorBasisForwardRate(TenorBasis6M,AD1348,_xll.ohTrigger(trigger,$Y$36))</f>
        <v>#NUM!</v>
      </c>
      <c r="AH1348" s="90" t="e">
        <f>_xll.qlIndexFixing(TenorBasisIndex6M,$AC1348,TRUE,_xll.ohTrigger(trigger,$Y$36))</f>
        <v>#NUM!</v>
      </c>
      <c r="AI1348" s="43" t="e">
        <f>_xll.qlIndexFixing($Y$6,$AC1348,TRUE,trigger)</f>
        <v>#NUM!</v>
      </c>
      <c r="AJ1348" s="45" t="e">
        <f t="shared" si="31"/>
        <v>#NUM!</v>
      </c>
    </row>
    <row r="1349" spans="28:36" x14ac:dyDescent="0.2">
      <c r="AB1349" s="122" t="s">
        <v>88</v>
      </c>
      <c r="AC1349" s="40">
        <f>_xll.qlInterestRateIndexFixingDate($Y$21,AD1349)</f>
        <v>48838</v>
      </c>
      <c r="AD1349" s="40">
        <f>_xll.qlCalendarAdvance(calendar,$AD1348,AB1349,,,trigger)</f>
        <v>48842</v>
      </c>
      <c r="AE1349" s="40">
        <f>_xll.qlInterestRateIndexMaturity($Y$21,AD1349,)</f>
        <v>49023</v>
      </c>
      <c r="AF1349" s="43" t="e">
        <f>_xll.qlTenorBasisValue(TenorBasis6M,AD1349,_xll.ohTrigger(trigger,$Y$36))</f>
        <v>#NUM!</v>
      </c>
      <c r="AG1349" s="90" t="e">
        <f>_xll.qlTenorBasisForwardRate(TenorBasis6M,AD1349,_xll.ohTrigger(trigger,$Y$36))</f>
        <v>#NUM!</v>
      </c>
      <c r="AH1349" s="90" t="e">
        <f>_xll.qlIndexFixing(TenorBasisIndex6M,$AC1349,TRUE,_xll.ohTrigger(trigger,$Y$36))</f>
        <v>#NUM!</v>
      </c>
      <c r="AI1349" s="43" t="e">
        <f>_xll.qlIndexFixing($Y$6,$AC1349,TRUE,trigger)</f>
        <v>#NUM!</v>
      </c>
      <c r="AJ1349" s="45" t="e">
        <f t="shared" si="31"/>
        <v>#NUM!</v>
      </c>
    </row>
    <row r="1350" spans="28:36" x14ac:dyDescent="0.2">
      <c r="AB1350" s="122" t="s">
        <v>88</v>
      </c>
      <c r="AC1350" s="40">
        <f>_xll.qlInterestRateIndexFixingDate($Y$21,AD1350)</f>
        <v>48845</v>
      </c>
      <c r="AD1350" s="40">
        <f>_xll.qlCalendarAdvance(calendar,$AD1349,AB1350,,,trigger)</f>
        <v>48849</v>
      </c>
      <c r="AE1350" s="40">
        <f>_xll.qlInterestRateIndexMaturity($Y$21,AD1350,)</f>
        <v>49030</v>
      </c>
      <c r="AF1350" s="43" t="e">
        <f>_xll.qlTenorBasisValue(TenorBasis6M,AD1350,_xll.ohTrigger(trigger,$Y$36))</f>
        <v>#NUM!</v>
      </c>
      <c r="AG1350" s="90" t="e">
        <f>_xll.qlTenorBasisForwardRate(TenorBasis6M,AD1350,_xll.ohTrigger(trigger,$Y$36))</f>
        <v>#NUM!</v>
      </c>
      <c r="AH1350" s="90" t="e">
        <f>_xll.qlIndexFixing(TenorBasisIndex6M,$AC1350,TRUE,_xll.ohTrigger(trigger,$Y$36))</f>
        <v>#NUM!</v>
      </c>
      <c r="AI1350" s="43" t="e">
        <f>_xll.qlIndexFixing($Y$6,$AC1350,TRUE,trigger)</f>
        <v>#NUM!</v>
      </c>
      <c r="AJ1350" s="45" t="e">
        <f t="shared" si="31"/>
        <v>#NUM!</v>
      </c>
    </row>
    <row r="1351" spans="28:36" x14ac:dyDescent="0.2">
      <c r="AB1351" s="122" t="s">
        <v>88</v>
      </c>
      <c r="AC1351" s="40">
        <f>_xll.qlInterestRateIndexFixingDate($Y$21,AD1351)</f>
        <v>48852</v>
      </c>
      <c r="AD1351" s="40">
        <f>_xll.qlCalendarAdvance(calendar,$AD1350,AB1351,,,trigger)</f>
        <v>48856</v>
      </c>
      <c r="AE1351" s="40">
        <f>_xll.qlInterestRateIndexMaturity($Y$21,AD1351,)</f>
        <v>49038</v>
      </c>
      <c r="AF1351" s="43" t="e">
        <f>_xll.qlTenorBasisValue(TenorBasis6M,AD1351,_xll.ohTrigger(trigger,$Y$36))</f>
        <v>#NUM!</v>
      </c>
      <c r="AG1351" s="90" t="e">
        <f>_xll.qlTenorBasisForwardRate(TenorBasis6M,AD1351,_xll.ohTrigger(trigger,$Y$36))</f>
        <v>#NUM!</v>
      </c>
      <c r="AH1351" s="90" t="e">
        <f>_xll.qlIndexFixing(TenorBasisIndex6M,$AC1351,TRUE,_xll.ohTrigger(trigger,$Y$36))</f>
        <v>#NUM!</v>
      </c>
      <c r="AI1351" s="43" t="e">
        <f>_xll.qlIndexFixing($Y$6,$AC1351,TRUE,trigger)</f>
        <v>#NUM!</v>
      </c>
      <c r="AJ1351" s="45" t="e">
        <f t="shared" si="31"/>
        <v>#NUM!</v>
      </c>
    </row>
    <row r="1352" spans="28:36" x14ac:dyDescent="0.2">
      <c r="AB1352" s="122" t="s">
        <v>88</v>
      </c>
      <c r="AC1352" s="40">
        <f>_xll.qlInterestRateIndexFixingDate($Y$21,AD1352)</f>
        <v>48859</v>
      </c>
      <c r="AD1352" s="40">
        <f>_xll.qlCalendarAdvance(calendar,$AD1351,AB1352,,,trigger)</f>
        <v>48863</v>
      </c>
      <c r="AE1352" s="40">
        <f>_xll.qlInterestRateIndexMaturity($Y$21,AD1352,)</f>
        <v>49045</v>
      </c>
      <c r="AF1352" s="43" t="e">
        <f>_xll.qlTenorBasisValue(TenorBasis6M,AD1352,_xll.ohTrigger(trigger,$Y$36))</f>
        <v>#NUM!</v>
      </c>
      <c r="AG1352" s="90" t="e">
        <f>_xll.qlTenorBasisForwardRate(TenorBasis6M,AD1352,_xll.ohTrigger(trigger,$Y$36))</f>
        <v>#NUM!</v>
      </c>
      <c r="AH1352" s="90" t="e">
        <f>_xll.qlIndexFixing(TenorBasisIndex6M,$AC1352,TRUE,_xll.ohTrigger(trigger,$Y$36))</f>
        <v>#NUM!</v>
      </c>
      <c r="AI1352" s="43" t="e">
        <f>_xll.qlIndexFixing($Y$6,$AC1352,TRUE,trigger)</f>
        <v>#NUM!</v>
      </c>
      <c r="AJ1352" s="45" t="e">
        <f t="shared" si="31"/>
        <v>#NUM!</v>
      </c>
    </row>
    <row r="1353" spans="28:36" x14ac:dyDescent="0.2">
      <c r="AB1353" s="122" t="s">
        <v>88</v>
      </c>
      <c r="AC1353" s="40">
        <f>_xll.qlInterestRateIndexFixingDate($Y$21,AD1353)</f>
        <v>48866</v>
      </c>
      <c r="AD1353" s="40">
        <f>_xll.qlCalendarAdvance(calendar,$AD1352,AB1353,,,trigger)</f>
        <v>48870</v>
      </c>
      <c r="AE1353" s="40">
        <f>_xll.qlInterestRateIndexMaturity($Y$21,AD1353,)</f>
        <v>49052</v>
      </c>
      <c r="AF1353" s="43" t="e">
        <f>_xll.qlTenorBasisValue(TenorBasis6M,AD1353,_xll.ohTrigger(trigger,$Y$36))</f>
        <v>#NUM!</v>
      </c>
      <c r="AG1353" s="90" t="e">
        <f>_xll.qlTenorBasisForwardRate(TenorBasis6M,AD1353,_xll.ohTrigger(trigger,$Y$36))</f>
        <v>#NUM!</v>
      </c>
      <c r="AH1353" s="90" t="e">
        <f>_xll.qlIndexFixing(TenorBasisIndex6M,$AC1353,TRUE,_xll.ohTrigger(trigger,$Y$36))</f>
        <v>#NUM!</v>
      </c>
      <c r="AI1353" s="43" t="e">
        <f>_xll.qlIndexFixing($Y$6,$AC1353,TRUE,trigger)</f>
        <v>#NUM!</v>
      </c>
      <c r="AJ1353" s="45" t="e">
        <f t="shared" si="31"/>
        <v>#NUM!</v>
      </c>
    </row>
    <row r="1354" spans="28:36" x14ac:dyDescent="0.2">
      <c r="AB1354" s="122" t="s">
        <v>88</v>
      </c>
      <c r="AC1354" s="40">
        <f>_xll.qlInterestRateIndexFixingDate($Y$21,AD1354)</f>
        <v>48873</v>
      </c>
      <c r="AD1354" s="40">
        <f>_xll.qlCalendarAdvance(calendar,$AD1353,AB1354,,,trigger)</f>
        <v>48877</v>
      </c>
      <c r="AE1354" s="40">
        <f>_xll.qlInterestRateIndexMaturity($Y$21,AD1354,)</f>
        <v>49059</v>
      </c>
      <c r="AF1354" s="43" t="e">
        <f>_xll.qlTenorBasisValue(TenorBasis6M,AD1354,_xll.ohTrigger(trigger,$Y$36))</f>
        <v>#NUM!</v>
      </c>
      <c r="AG1354" s="90" t="e">
        <f>_xll.qlTenorBasisForwardRate(TenorBasis6M,AD1354,_xll.ohTrigger(trigger,$Y$36))</f>
        <v>#NUM!</v>
      </c>
      <c r="AH1354" s="90" t="e">
        <f>_xll.qlIndexFixing(TenorBasisIndex6M,$AC1354,TRUE,_xll.ohTrigger(trigger,$Y$36))</f>
        <v>#NUM!</v>
      </c>
      <c r="AI1354" s="43" t="e">
        <f>_xll.qlIndexFixing($Y$6,$AC1354,TRUE,trigger)</f>
        <v>#NUM!</v>
      </c>
      <c r="AJ1354" s="45" t="e">
        <f t="shared" si="31"/>
        <v>#NUM!</v>
      </c>
    </row>
    <row r="1355" spans="28:36" x14ac:dyDescent="0.2">
      <c r="AB1355" s="122" t="s">
        <v>88</v>
      </c>
      <c r="AC1355" s="40">
        <f>_xll.qlInterestRateIndexFixingDate($Y$21,AD1355)</f>
        <v>48880</v>
      </c>
      <c r="AD1355" s="40">
        <f>_xll.qlCalendarAdvance(calendar,$AD1354,AB1355,,,trigger)</f>
        <v>48884</v>
      </c>
      <c r="AE1355" s="40">
        <f>_xll.qlInterestRateIndexMaturity($Y$21,AD1355,)</f>
        <v>49066</v>
      </c>
      <c r="AF1355" s="43" t="e">
        <f>_xll.qlTenorBasisValue(TenorBasis6M,AD1355,_xll.ohTrigger(trigger,$Y$36))</f>
        <v>#NUM!</v>
      </c>
      <c r="AG1355" s="90" t="e">
        <f>_xll.qlTenorBasisForwardRate(TenorBasis6M,AD1355,_xll.ohTrigger(trigger,$Y$36))</f>
        <v>#NUM!</v>
      </c>
      <c r="AH1355" s="90" t="e">
        <f>_xll.qlIndexFixing(TenorBasisIndex6M,$AC1355,TRUE,_xll.ohTrigger(trigger,$Y$36))</f>
        <v>#NUM!</v>
      </c>
      <c r="AI1355" s="43" t="e">
        <f>_xll.qlIndexFixing($Y$6,$AC1355,TRUE,trigger)</f>
        <v>#NUM!</v>
      </c>
      <c r="AJ1355" s="45" t="e">
        <f t="shared" si="31"/>
        <v>#NUM!</v>
      </c>
    </row>
    <row r="1356" spans="28:36" x14ac:dyDescent="0.2">
      <c r="AB1356" s="122" t="s">
        <v>88</v>
      </c>
      <c r="AC1356" s="40">
        <f>_xll.qlInterestRateIndexFixingDate($Y$21,AD1356)</f>
        <v>48887</v>
      </c>
      <c r="AD1356" s="40">
        <f>_xll.qlCalendarAdvance(calendar,$AD1355,AB1356,,,trigger)</f>
        <v>48891</v>
      </c>
      <c r="AE1356" s="40">
        <f>_xll.qlInterestRateIndexMaturity($Y$21,AD1356,)</f>
        <v>49072</v>
      </c>
      <c r="AF1356" s="43" t="e">
        <f>_xll.qlTenorBasisValue(TenorBasis6M,AD1356,_xll.ohTrigger(trigger,$Y$36))</f>
        <v>#NUM!</v>
      </c>
      <c r="AG1356" s="90" t="e">
        <f>_xll.qlTenorBasisForwardRate(TenorBasis6M,AD1356,_xll.ohTrigger(trigger,$Y$36))</f>
        <v>#NUM!</v>
      </c>
      <c r="AH1356" s="90" t="e">
        <f>_xll.qlIndexFixing(TenorBasisIndex6M,$AC1356,TRUE,_xll.ohTrigger(trigger,$Y$36))</f>
        <v>#NUM!</v>
      </c>
      <c r="AI1356" s="43" t="e">
        <f>_xll.qlIndexFixing($Y$6,$AC1356,TRUE,trigger)</f>
        <v>#NUM!</v>
      </c>
      <c r="AJ1356" s="45" t="e">
        <f t="shared" si="31"/>
        <v>#NUM!</v>
      </c>
    </row>
    <row r="1357" spans="28:36" x14ac:dyDescent="0.2">
      <c r="AB1357" s="122" t="s">
        <v>88</v>
      </c>
      <c r="AC1357" s="40">
        <f>_xll.qlInterestRateIndexFixingDate($Y$21,AD1357)</f>
        <v>48894</v>
      </c>
      <c r="AD1357" s="40">
        <f>_xll.qlCalendarAdvance(calendar,$AD1356,AB1357,,,trigger)</f>
        <v>48898</v>
      </c>
      <c r="AE1357" s="40">
        <f>_xll.qlInterestRateIndexMaturity($Y$21,AD1357,)</f>
        <v>49079</v>
      </c>
      <c r="AF1357" s="43" t="e">
        <f>_xll.qlTenorBasisValue(TenorBasis6M,AD1357,_xll.ohTrigger(trigger,$Y$36))</f>
        <v>#NUM!</v>
      </c>
      <c r="AG1357" s="90" t="e">
        <f>_xll.qlTenorBasisForwardRate(TenorBasis6M,AD1357,_xll.ohTrigger(trigger,$Y$36))</f>
        <v>#NUM!</v>
      </c>
      <c r="AH1357" s="90" t="e">
        <f>_xll.qlIndexFixing(TenorBasisIndex6M,$AC1357,TRUE,_xll.ohTrigger(trigger,$Y$36))</f>
        <v>#NUM!</v>
      </c>
      <c r="AI1357" s="43" t="e">
        <f>_xll.qlIndexFixing($Y$6,$AC1357,TRUE,trigger)</f>
        <v>#NUM!</v>
      </c>
      <c r="AJ1357" s="45" t="e">
        <f t="shared" si="31"/>
        <v>#NUM!</v>
      </c>
    </row>
    <row r="1358" spans="28:36" x14ac:dyDescent="0.2">
      <c r="AB1358" s="122" t="s">
        <v>88</v>
      </c>
      <c r="AC1358" s="40">
        <f>_xll.qlInterestRateIndexFixingDate($Y$21,AD1358)</f>
        <v>48901</v>
      </c>
      <c r="AD1358" s="40">
        <f>_xll.qlCalendarAdvance(calendar,$AD1357,AB1358,,,trigger)</f>
        <v>48905</v>
      </c>
      <c r="AE1358" s="40">
        <f>_xll.qlInterestRateIndexMaturity($Y$21,AD1358,)</f>
        <v>49086</v>
      </c>
      <c r="AF1358" s="43" t="e">
        <f>_xll.qlTenorBasisValue(TenorBasis6M,AD1358,_xll.ohTrigger(trigger,$Y$36))</f>
        <v>#NUM!</v>
      </c>
      <c r="AG1358" s="90" t="e">
        <f>_xll.qlTenorBasisForwardRate(TenorBasis6M,AD1358,_xll.ohTrigger(trigger,$Y$36))</f>
        <v>#NUM!</v>
      </c>
      <c r="AH1358" s="90" t="e">
        <f>_xll.qlIndexFixing(TenorBasisIndex6M,$AC1358,TRUE,_xll.ohTrigger(trigger,$Y$36))</f>
        <v>#NUM!</v>
      </c>
      <c r="AI1358" s="43" t="e">
        <f>_xll.qlIndexFixing($Y$6,$AC1358,TRUE,trigger)</f>
        <v>#NUM!</v>
      </c>
      <c r="AJ1358" s="45" t="e">
        <f t="shared" si="31"/>
        <v>#NUM!</v>
      </c>
    </row>
    <row r="1359" spans="28:36" x14ac:dyDescent="0.2">
      <c r="AB1359" s="122" t="s">
        <v>88</v>
      </c>
      <c r="AC1359" s="40">
        <f>_xll.qlInterestRateIndexFixingDate($Y$21,AD1359)</f>
        <v>48908</v>
      </c>
      <c r="AD1359" s="40">
        <f>_xll.qlCalendarAdvance(calendar,$AD1358,AB1359,,,trigger)</f>
        <v>48912</v>
      </c>
      <c r="AE1359" s="40">
        <f>_xll.qlInterestRateIndexMaturity($Y$21,AD1359,)</f>
        <v>49093</v>
      </c>
      <c r="AF1359" s="43" t="e">
        <f>_xll.qlTenorBasisValue(TenorBasis6M,AD1359,_xll.ohTrigger(trigger,$Y$36))</f>
        <v>#NUM!</v>
      </c>
      <c r="AG1359" s="90" t="e">
        <f>_xll.qlTenorBasisForwardRate(TenorBasis6M,AD1359,_xll.ohTrigger(trigger,$Y$36))</f>
        <v>#NUM!</v>
      </c>
      <c r="AH1359" s="90" t="e">
        <f>_xll.qlIndexFixing(TenorBasisIndex6M,$AC1359,TRUE,_xll.ohTrigger(trigger,$Y$36))</f>
        <v>#NUM!</v>
      </c>
      <c r="AI1359" s="43" t="e">
        <f>_xll.qlIndexFixing($Y$6,$AC1359,TRUE,trigger)</f>
        <v>#NUM!</v>
      </c>
      <c r="AJ1359" s="45" t="e">
        <f t="shared" si="31"/>
        <v>#NUM!</v>
      </c>
    </row>
    <row r="1360" spans="28:36" x14ac:dyDescent="0.2">
      <c r="AB1360" s="122" t="s">
        <v>88</v>
      </c>
      <c r="AC1360" s="40">
        <f>_xll.qlInterestRateIndexFixingDate($Y$21,AD1360)</f>
        <v>48915</v>
      </c>
      <c r="AD1360" s="40">
        <f>_xll.qlCalendarAdvance(calendar,$AD1359,AB1360,,,trigger)</f>
        <v>48919</v>
      </c>
      <c r="AE1360" s="40">
        <f>_xll.qlInterestRateIndexMaturity($Y$21,AD1360,)</f>
        <v>49101</v>
      </c>
      <c r="AF1360" s="43" t="e">
        <f>_xll.qlTenorBasisValue(TenorBasis6M,AD1360,_xll.ohTrigger(trigger,$Y$36))</f>
        <v>#NUM!</v>
      </c>
      <c r="AG1360" s="90" t="e">
        <f>_xll.qlTenorBasisForwardRate(TenorBasis6M,AD1360,_xll.ohTrigger(trigger,$Y$36))</f>
        <v>#NUM!</v>
      </c>
      <c r="AH1360" s="90" t="e">
        <f>_xll.qlIndexFixing(TenorBasisIndex6M,$AC1360,TRUE,_xll.ohTrigger(trigger,$Y$36))</f>
        <v>#NUM!</v>
      </c>
      <c r="AI1360" s="43" t="e">
        <f>_xll.qlIndexFixing($Y$6,$AC1360,TRUE,trigger)</f>
        <v>#NUM!</v>
      </c>
      <c r="AJ1360" s="45" t="e">
        <f t="shared" si="31"/>
        <v>#NUM!</v>
      </c>
    </row>
    <row r="1361" spans="28:36" x14ac:dyDescent="0.2">
      <c r="AB1361" s="122" t="s">
        <v>88</v>
      </c>
      <c r="AC1361" s="40">
        <f>_xll.qlInterestRateIndexFixingDate($Y$21,AD1361)</f>
        <v>48922</v>
      </c>
      <c r="AD1361" s="40">
        <f>_xll.qlCalendarAdvance(calendar,$AD1360,AB1361,,,trigger)</f>
        <v>48926</v>
      </c>
      <c r="AE1361" s="40">
        <f>_xll.qlInterestRateIndexMaturity($Y$21,AD1361,)</f>
        <v>49108</v>
      </c>
      <c r="AF1361" s="43" t="e">
        <f>_xll.qlTenorBasisValue(TenorBasis6M,AD1361,_xll.ohTrigger(trigger,$Y$36))</f>
        <v>#NUM!</v>
      </c>
      <c r="AG1361" s="90" t="e">
        <f>_xll.qlTenorBasisForwardRate(TenorBasis6M,AD1361,_xll.ohTrigger(trigger,$Y$36))</f>
        <v>#NUM!</v>
      </c>
      <c r="AH1361" s="90" t="e">
        <f>_xll.qlIndexFixing(TenorBasisIndex6M,$AC1361,TRUE,_xll.ohTrigger(trigger,$Y$36))</f>
        <v>#NUM!</v>
      </c>
      <c r="AI1361" s="43" t="e">
        <f>_xll.qlIndexFixing($Y$6,$AC1361,TRUE,trigger)</f>
        <v>#NUM!</v>
      </c>
      <c r="AJ1361" s="45" t="e">
        <f t="shared" si="31"/>
        <v>#NUM!</v>
      </c>
    </row>
    <row r="1362" spans="28:36" x14ac:dyDescent="0.2">
      <c r="AB1362" s="122" t="s">
        <v>88</v>
      </c>
      <c r="AC1362" s="40">
        <f>_xll.qlInterestRateIndexFixingDate($Y$21,AD1362)</f>
        <v>48929</v>
      </c>
      <c r="AD1362" s="40">
        <f>_xll.qlCalendarAdvance(calendar,$AD1361,AB1362,,,trigger)</f>
        <v>48933</v>
      </c>
      <c r="AE1362" s="40">
        <f>_xll.qlInterestRateIndexMaturity($Y$21,AD1362,)</f>
        <v>49115</v>
      </c>
      <c r="AF1362" s="43" t="e">
        <f>_xll.qlTenorBasisValue(TenorBasis6M,AD1362,_xll.ohTrigger(trigger,$Y$36))</f>
        <v>#NUM!</v>
      </c>
      <c r="AG1362" s="90" t="e">
        <f>_xll.qlTenorBasisForwardRate(TenorBasis6M,AD1362,_xll.ohTrigger(trigger,$Y$36))</f>
        <v>#NUM!</v>
      </c>
      <c r="AH1362" s="90" t="e">
        <f>_xll.qlIndexFixing(TenorBasisIndex6M,$AC1362,TRUE,_xll.ohTrigger(trigger,$Y$36))</f>
        <v>#NUM!</v>
      </c>
      <c r="AI1362" s="43" t="e">
        <f>_xll.qlIndexFixing($Y$6,$AC1362,TRUE,trigger)</f>
        <v>#NUM!</v>
      </c>
      <c r="AJ1362" s="45" t="e">
        <f t="shared" si="31"/>
        <v>#NUM!</v>
      </c>
    </row>
    <row r="1363" spans="28:36" x14ac:dyDescent="0.2">
      <c r="AB1363" s="122" t="s">
        <v>88</v>
      </c>
      <c r="AC1363" s="40">
        <f>_xll.qlInterestRateIndexFixingDate($Y$21,AD1363)</f>
        <v>48935</v>
      </c>
      <c r="AD1363" s="40">
        <f>_xll.qlCalendarAdvance(calendar,$AD1362,AB1363,,,trigger)</f>
        <v>48940</v>
      </c>
      <c r="AE1363" s="40">
        <f>_xll.qlInterestRateIndexMaturity($Y$21,AD1363,)</f>
        <v>49122</v>
      </c>
      <c r="AF1363" s="43" t="e">
        <f>_xll.qlTenorBasisValue(TenorBasis6M,AD1363,_xll.ohTrigger(trigger,$Y$36))</f>
        <v>#NUM!</v>
      </c>
      <c r="AG1363" s="90" t="e">
        <f>_xll.qlTenorBasisForwardRate(TenorBasis6M,AD1363,_xll.ohTrigger(trigger,$Y$36))</f>
        <v>#NUM!</v>
      </c>
      <c r="AH1363" s="90" t="e">
        <f>_xll.qlIndexFixing(TenorBasisIndex6M,$AC1363,TRUE,_xll.ohTrigger(trigger,$Y$36))</f>
        <v>#NUM!</v>
      </c>
      <c r="AI1363" s="43" t="e">
        <f>_xll.qlIndexFixing($Y$6,$AC1363,TRUE,trigger)</f>
        <v>#NUM!</v>
      </c>
      <c r="AJ1363" s="45" t="e">
        <f t="shared" si="31"/>
        <v>#NUM!</v>
      </c>
    </row>
    <row r="1364" spans="28:36" x14ac:dyDescent="0.2">
      <c r="AB1364" s="122" t="s">
        <v>88</v>
      </c>
      <c r="AC1364" s="40">
        <f>_xll.qlInterestRateIndexFixingDate($Y$21,AD1364)</f>
        <v>48943</v>
      </c>
      <c r="AD1364" s="40">
        <f>_xll.qlCalendarAdvance(calendar,$AD1363,AB1364,,,trigger)</f>
        <v>48947</v>
      </c>
      <c r="AE1364" s="40">
        <f>_xll.qlInterestRateIndexMaturity($Y$21,AD1364,)</f>
        <v>49128</v>
      </c>
      <c r="AF1364" s="43" t="e">
        <f>_xll.qlTenorBasisValue(TenorBasis6M,AD1364,_xll.ohTrigger(trigger,$Y$36))</f>
        <v>#NUM!</v>
      </c>
      <c r="AG1364" s="90" t="e">
        <f>_xll.qlTenorBasisForwardRate(TenorBasis6M,AD1364,_xll.ohTrigger(trigger,$Y$36))</f>
        <v>#NUM!</v>
      </c>
      <c r="AH1364" s="90" t="e">
        <f>_xll.qlIndexFixing(TenorBasisIndex6M,$AC1364,TRUE,_xll.ohTrigger(trigger,$Y$36))</f>
        <v>#NUM!</v>
      </c>
      <c r="AI1364" s="43" t="e">
        <f>_xll.qlIndexFixing($Y$6,$AC1364,TRUE,trigger)</f>
        <v>#NUM!</v>
      </c>
      <c r="AJ1364" s="45" t="e">
        <f t="shared" si="31"/>
        <v>#NUM!</v>
      </c>
    </row>
    <row r="1365" spans="28:36" x14ac:dyDescent="0.2">
      <c r="AB1365" s="122" t="s">
        <v>88</v>
      </c>
      <c r="AC1365" s="40">
        <f>_xll.qlInterestRateIndexFixingDate($Y$21,AD1365)</f>
        <v>48950</v>
      </c>
      <c r="AD1365" s="40">
        <f>_xll.qlCalendarAdvance(calendar,$AD1364,AB1365,,,trigger)</f>
        <v>48954</v>
      </c>
      <c r="AE1365" s="40">
        <f>_xll.qlInterestRateIndexMaturity($Y$21,AD1365,)</f>
        <v>49135</v>
      </c>
      <c r="AF1365" s="43" t="e">
        <f>_xll.qlTenorBasisValue(TenorBasis6M,AD1365,_xll.ohTrigger(trigger,$Y$36))</f>
        <v>#NUM!</v>
      </c>
      <c r="AG1365" s="90" t="e">
        <f>_xll.qlTenorBasisForwardRate(TenorBasis6M,AD1365,_xll.ohTrigger(trigger,$Y$36))</f>
        <v>#NUM!</v>
      </c>
      <c r="AH1365" s="90" t="e">
        <f>_xll.qlIndexFixing(TenorBasisIndex6M,$AC1365,TRUE,_xll.ohTrigger(trigger,$Y$36))</f>
        <v>#NUM!</v>
      </c>
      <c r="AI1365" s="43" t="e">
        <f>_xll.qlIndexFixing($Y$6,$AC1365,TRUE,trigger)</f>
        <v>#NUM!</v>
      </c>
      <c r="AJ1365" s="45" t="e">
        <f t="shared" si="31"/>
        <v>#NUM!</v>
      </c>
    </row>
    <row r="1366" spans="28:36" x14ac:dyDescent="0.2">
      <c r="AB1366" s="122" t="s">
        <v>88</v>
      </c>
      <c r="AC1366" s="40">
        <f>_xll.qlInterestRateIndexFixingDate($Y$21,AD1366)</f>
        <v>48957</v>
      </c>
      <c r="AD1366" s="40">
        <f>_xll.qlCalendarAdvance(calendar,$AD1365,AB1366,,,trigger)</f>
        <v>48961</v>
      </c>
      <c r="AE1366" s="40">
        <f>_xll.qlInterestRateIndexMaturity($Y$21,AD1366,)</f>
        <v>49142</v>
      </c>
      <c r="AF1366" s="43" t="e">
        <f>_xll.qlTenorBasisValue(TenorBasis6M,AD1366,_xll.ohTrigger(trigger,$Y$36))</f>
        <v>#NUM!</v>
      </c>
      <c r="AG1366" s="90" t="e">
        <f>_xll.qlTenorBasisForwardRate(TenorBasis6M,AD1366,_xll.ohTrigger(trigger,$Y$36))</f>
        <v>#NUM!</v>
      </c>
      <c r="AH1366" s="90" t="e">
        <f>_xll.qlIndexFixing(TenorBasisIndex6M,$AC1366,TRUE,_xll.ohTrigger(trigger,$Y$36))</f>
        <v>#NUM!</v>
      </c>
      <c r="AI1366" s="43" t="e">
        <f>_xll.qlIndexFixing($Y$6,$AC1366,TRUE,trigger)</f>
        <v>#NUM!</v>
      </c>
      <c r="AJ1366" s="45" t="e">
        <f t="shared" si="31"/>
        <v>#NUM!</v>
      </c>
    </row>
    <row r="1367" spans="28:36" x14ac:dyDescent="0.2">
      <c r="AB1367" s="122" t="s">
        <v>88</v>
      </c>
      <c r="AC1367" s="40">
        <f>_xll.qlInterestRateIndexFixingDate($Y$21,AD1367)</f>
        <v>48964</v>
      </c>
      <c r="AD1367" s="40">
        <f>_xll.qlCalendarAdvance(calendar,$AD1366,AB1367,,,trigger)</f>
        <v>48968</v>
      </c>
      <c r="AE1367" s="40">
        <f>_xll.qlInterestRateIndexMaturity($Y$21,AD1367,)</f>
        <v>49149</v>
      </c>
      <c r="AF1367" s="43" t="e">
        <f>_xll.qlTenorBasisValue(TenorBasis6M,AD1367,_xll.ohTrigger(trigger,$Y$36))</f>
        <v>#NUM!</v>
      </c>
      <c r="AG1367" s="90" t="e">
        <f>_xll.qlTenorBasisForwardRate(TenorBasis6M,AD1367,_xll.ohTrigger(trigger,$Y$36))</f>
        <v>#NUM!</v>
      </c>
      <c r="AH1367" s="90" t="e">
        <f>_xll.qlIndexFixing(TenorBasisIndex6M,$AC1367,TRUE,_xll.ohTrigger(trigger,$Y$36))</f>
        <v>#NUM!</v>
      </c>
      <c r="AI1367" s="43" t="e">
        <f>_xll.qlIndexFixing($Y$6,$AC1367,TRUE,trigger)</f>
        <v>#NUM!</v>
      </c>
      <c r="AJ1367" s="45" t="e">
        <f t="shared" si="31"/>
        <v>#NUM!</v>
      </c>
    </row>
    <row r="1368" spans="28:36" x14ac:dyDescent="0.2">
      <c r="AB1368" s="122" t="s">
        <v>88</v>
      </c>
      <c r="AC1368" s="40">
        <f>_xll.qlInterestRateIndexFixingDate($Y$21,AD1368)</f>
        <v>48971</v>
      </c>
      <c r="AD1368" s="40">
        <f>_xll.qlCalendarAdvance(calendar,$AD1367,AB1368,,,trigger)</f>
        <v>48975</v>
      </c>
      <c r="AE1368" s="40">
        <f>_xll.qlInterestRateIndexMaturity($Y$21,AD1368,)</f>
        <v>49156</v>
      </c>
      <c r="AF1368" s="43" t="e">
        <f>_xll.qlTenorBasisValue(TenorBasis6M,AD1368,_xll.ohTrigger(trigger,$Y$36))</f>
        <v>#NUM!</v>
      </c>
      <c r="AG1368" s="90" t="e">
        <f>_xll.qlTenorBasisForwardRate(TenorBasis6M,AD1368,_xll.ohTrigger(trigger,$Y$36))</f>
        <v>#NUM!</v>
      </c>
      <c r="AH1368" s="90" t="e">
        <f>_xll.qlIndexFixing(TenorBasisIndex6M,$AC1368,TRUE,_xll.ohTrigger(trigger,$Y$36))</f>
        <v>#NUM!</v>
      </c>
      <c r="AI1368" s="43" t="e">
        <f>_xll.qlIndexFixing($Y$6,$AC1368,TRUE,trigger)</f>
        <v>#NUM!</v>
      </c>
      <c r="AJ1368" s="45" t="e">
        <f t="shared" si="31"/>
        <v>#NUM!</v>
      </c>
    </row>
    <row r="1369" spans="28:36" x14ac:dyDescent="0.2">
      <c r="AB1369" s="122" t="s">
        <v>88</v>
      </c>
      <c r="AC1369" s="40">
        <f>_xll.qlInterestRateIndexFixingDate($Y$21,AD1369)</f>
        <v>48978</v>
      </c>
      <c r="AD1369" s="40">
        <f>_xll.qlCalendarAdvance(calendar,$AD1368,AB1369,,,trigger)</f>
        <v>48982</v>
      </c>
      <c r="AE1369" s="40">
        <f>_xll.qlInterestRateIndexMaturity($Y$21,AD1369,)</f>
        <v>49163</v>
      </c>
      <c r="AF1369" s="43" t="e">
        <f>_xll.qlTenorBasisValue(TenorBasis6M,AD1369,_xll.ohTrigger(trigger,$Y$36))</f>
        <v>#NUM!</v>
      </c>
      <c r="AG1369" s="90" t="e">
        <f>_xll.qlTenorBasisForwardRate(TenorBasis6M,AD1369,_xll.ohTrigger(trigger,$Y$36))</f>
        <v>#NUM!</v>
      </c>
      <c r="AH1369" s="90" t="e">
        <f>_xll.qlIndexFixing(TenorBasisIndex6M,$AC1369,TRUE,_xll.ohTrigger(trigger,$Y$36))</f>
        <v>#NUM!</v>
      </c>
      <c r="AI1369" s="43" t="e">
        <f>_xll.qlIndexFixing($Y$6,$AC1369,TRUE,trigger)</f>
        <v>#NUM!</v>
      </c>
      <c r="AJ1369" s="45" t="e">
        <f t="shared" si="31"/>
        <v>#NUM!</v>
      </c>
    </row>
    <row r="1370" spans="28:36" x14ac:dyDescent="0.2">
      <c r="AB1370" s="122" t="s">
        <v>88</v>
      </c>
      <c r="AC1370" s="40">
        <f>_xll.qlInterestRateIndexFixingDate($Y$21,AD1370)</f>
        <v>48985</v>
      </c>
      <c r="AD1370" s="40">
        <f>_xll.qlCalendarAdvance(calendar,$AD1369,AB1370,,,trigger)</f>
        <v>48989</v>
      </c>
      <c r="AE1370" s="40">
        <f>_xll.qlInterestRateIndexMaturity($Y$21,AD1370,)</f>
        <v>49170</v>
      </c>
      <c r="AF1370" s="43" t="e">
        <f>_xll.qlTenorBasisValue(TenorBasis6M,AD1370,_xll.ohTrigger(trigger,$Y$36))</f>
        <v>#NUM!</v>
      </c>
      <c r="AG1370" s="90" t="e">
        <f>_xll.qlTenorBasisForwardRate(TenorBasis6M,AD1370,_xll.ohTrigger(trigger,$Y$36))</f>
        <v>#NUM!</v>
      </c>
      <c r="AH1370" s="90" t="e">
        <f>_xll.qlIndexFixing(TenorBasisIndex6M,$AC1370,TRUE,_xll.ohTrigger(trigger,$Y$36))</f>
        <v>#NUM!</v>
      </c>
      <c r="AI1370" s="43" t="e">
        <f>_xll.qlIndexFixing($Y$6,$AC1370,TRUE,trigger)</f>
        <v>#NUM!</v>
      </c>
      <c r="AJ1370" s="45" t="e">
        <f t="shared" si="31"/>
        <v>#NUM!</v>
      </c>
    </row>
    <row r="1371" spans="28:36" x14ac:dyDescent="0.2">
      <c r="AB1371" s="122" t="s">
        <v>88</v>
      </c>
      <c r="AC1371" s="40">
        <f>_xll.qlInterestRateIndexFixingDate($Y$21,AD1371)</f>
        <v>48992</v>
      </c>
      <c r="AD1371" s="40">
        <f>_xll.qlCalendarAdvance(calendar,$AD1370,AB1371,,,trigger)</f>
        <v>48996</v>
      </c>
      <c r="AE1371" s="40">
        <f>_xll.qlInterestRateIndexMaturity($Y$21,AD1371,)</f>
        <v>49177</v>
      </c>
      <c r="AF1371" s="43" t="e">
        <f>_xll.qlTenorBasisValue(TenorBasis6M,AD1371,_xll.ohTrigger(trigger,$Y$36))</f>
        <v>#NUM!</v>
      </c>
      <c r="AG1371" s="90" t="e">
        <f>_xll.qlTenorBasisForwardRate(TenorBasis6M,AD1371,_xll.ohTrigger(trigger,$Y$36))</f>
        <v>#NUM!</v>
      </c>
      <c r="AH1371" s="90" t="e">
        <f>_xll.qlIndexFixing(TenorBasisIndex6M,$AC1371,TRUE,_xll.ohTrigger(trigger,$Y$36))</f>
        <v>#NUM!</v>
      </c>
      <c r="AI1371" s="43" t="e">
        <f>_xll.qlIndexFixing($Y$6,$AC1371,TRUE,trigger)</f>
        <v>#NUM!</v>
      </c>
      <c r="AJ1371" s="45" t="e">
        <f t="shared" si="31"/>
        <v>#NUM!</v>
      </c>
    </row>
    <row r="1372" spans="28:36" x14ac:dyDescent="0.2">
      <c r="AB1372" s="122" t="s">
        <v>88</v>
      </c>
      <c r="AC1372" s="40">
        <f>_xll.qlInterestRateIndexFixingDate($Y$21,AD1372)</f>
        <v>48999</v>
      </c>
      <c r="AD1372" s="40">
        <f>_xll.qlCalendarAdvance(calendar,$AD1371,AB1372,,,trigger)</f>
        <v>49003</v>
      </c>
      <c r="AE1372" s="40">
        <f>_xll.qlInterestRateIndexMaturity($Y$21,AD1372,)</f>
        <v>49187</v>
      </c>
      <c r="AF1372" s="43" t="e">
        <f>_xll.qlTenorBasisValue(TenorBasis6M,AD1372,_xll.ohTrigger(trigger,$Y$36))</f>
        <v>#NUM!</v>
      </c>
      <c r="AG1372" s="90" t="e">
        <f>_xll.qlTenorBasisForwardRate(TenorBasis6M,AD1372,_xll.ohTrigger(trigger,$Y$36))</f>
        <v>#NUM!</v>
      </c>
      <c r="AH1372" s="90" t="e">
        <f>_xll.qlIndexFixing(TenorBasisIndex6M,$AC1372,TRUE,_xll.ohTrigger(trigger,$Y$36))</f>
        <v>#NUM!</v>
      </c>
      <c r="AI1372" s="43" t="e">
        <f>_xll.qlIndexFixing($Y$6,$AC1372,TRUE,trigger)</f>
        <v>#NUM!</v>
      </c>
      <c r="AJ1372" s="45" t="e">
        <f t="shared" si="31"/>
        <v>#NUM!</v>
      </c>
    </row>
    <row r="1373" spans="28:36" x14ac:dyDescent="0.2">
      <c r="AB1373" s="122" t="s">
        <v>88</v>
      </c>
      <c r="AC1373" s="40">
        <f>_xll.qlInterestRateIndexFixingDate($Y$21,AD1373)</f>
        <v>49006</v>
      </c>
      <c r="AD1373" s="40">
        <f>_xll.qlCalendarAdvance(calendar,$AD1372,AB1373,,,trigger)</f>
        <v>49010</v>
      </c>
      <c r="AE1373" s="40">
        <f>_xll.qlInterestRateIndexMaturity($Y$21,AD1373,)</f>
        <v>49194</v>
      </c>
      <c r="AF1373" s="43" t="e">
        <f>_xll.qlTenorBasisValue(TenorBasis6M,AD1373,_xll.ohTrigger(trigger,$Y$36))</f>
        <v>#NUM!</v>
      </c>
      <c r="AG1373" s="90" t="e">
        <f>_xll.qlTenorBasisForwardRate(TenorBasis6M,AD1373,_xll.ohTrigger(trigger,$Y$36))</f>
        <v>#NUM!</v>
      </c>
      <c r="AH1373" s="90" t="e">
        <f>_xll.qlIndexFixing(TenorBasisIndex6M,$AC1373,TRUE,_xll.ohTrigger(trigger,$Y$36))</f>
        <v>#NUM!</v>
      </c>
      <c r="AI1373" s="43" t="e">
        <f>_xll.qlIndexFixing($Y$6,$AC1373,TRUE,trigger)</f>
        <v>#NUM!</v>
      </c>
      <c r="AJ1373" s="45" t="e">
        <f t="shared" si="31"/>
        <v>#NUM!</v>
      </c>
    </row>
    <row r="1374" spans="28:36" x14ac:dyDescent="0.2">
      <c r="AB1374" s="122" t="s">
        <v>88</v>
      </c>
      <c r="AC1374" s="40">
        <f>_xll.qlInterestRateIndexFixingDate($Y$21,AD1374)</f>
        <v>49013</v>
      </c>
      <c r="AD1374" s="40">
        <f>_xll.qlCalendarAdvance(calendar,$AD1373,AB1374,,,trigger)</f>
        <v>49017</v>
      </c>
      <c r="AE1374" s="40">
        <f>_xll.qlInterestRateIndexMaturity($Y$21,AD1374,)</f>
        <v>49201</v>
      </c>
      <c r="AF1374" s="43" t="e">
        <f>_xll.qlTenorBasisValue(TenorBasis6M,AD1374,_xll.ohTrigger(trigger,$Y$36))</f>
        <v>#NUM!</v>
      </c>
      <c r="AG1374" s="90" t="e">
        <f>_xll.qlTenorBasisForwardRate(TenorBasis6M,AD1374,_xll.ohTrigger(trigger,$Y$36))</f>
        <v>#NUM!</v>
      </c>
      <c r="AH1374" s="90" t="e">
        <f>_xll.qlIndexFixing(TenorBasisIndex6M,$AC1374,TRUE,_xll.ohTrigger(trigger,$Y$36))</f>
        <v>#NUM!</v>
      </c>
      <c r="AI1374" s="43" t="e">
        <f>_xll.qlIndexFixing($Y$6,$AC1374,TRUE,trigger)</f>
        <v>#NUM!</v>
      </c>
      <c r="AJ1374" s="45" t="e">
        <f t="shared" si="31"/>
        <v>#NUM!</v>
      </c>
    </row>
    <row r="1375" spans="28:36" x14ac:dyDescent="0.2">
      <c r="AB1375" s="122" t="s">
        <v>88</v>
      </c>
      <c r="AC1375" s="40">
        <f>_xll.qlInterestRateIndexFixingDate($Y$21,AD1375)</f>
        <v>49020</v>
      </c>
      <c r="AD1375" s="40">
        <f>_xll.qlCalendarAdvance(calendar,$AD1374,AB1375,,,trigger)</f>
        <v>49024</v>
      </c>
      <c r="AE1375" s="40">
        <f>_xll.qlInterestRateIndexMaturity($Y$21,AD1375,)</f>
        <v>49208</v>
      </c>
      <c r="AF1375" s="43" t="e">
        <f>_xll.qlTenorBasisValue(TenorBasis6M,AD1375,_xll.ohTrigger(trigger,$Y$36))</f>
        <v>#NUM!</v>
      </c>
      <c r="AG1375" s="90" t="e">
        <f>_xll.qlTenorBasisForwardRate(TenorBasis6M,AD1375,_xll.ohTrigger(trigger,$Y$36))</f>
        <v>#NUM!</v>
      </c>
      <c r="AH1375" s="90" t="e">
        <f>_xll.qlIndexFixing(TenorBasisIndex6M,$AC1375,TRUE,_xll.ohTrigger(trigger,$Y$36))</f>
        <v>#NUM!</v>
      </c>
      <c r="AI1375" s="43" t="e">
        <f>_xll.qlIndexFixing($Y$6,$AC1375,TRUE,trigger)</f>
        <v>#NUM!</v>
      </c>
      <c r="AJ1375" s="45" t="e">
        <f t="shared" si="31"/>
        <v>#NUM!</v>
      </c>
    </row>
    <row r="1376" spans="28:36" x14ac:dyDescent="0.2">
      <c r="AB1376" s="122" t="s">
        <v>88</v>
      </c>
      <c r="AC1376" s="40">
        <f>_xll.qlInterestRateIndexFixingDate($Y$21,AD1376)</f>
        <v>49027</v>
      </c>
      <c r="AD1376" s="40">
        <f>_xll.qlCalendarAdvance(calendar,$AD1375,AB1376,,,trigger)</f>
        <v>49031</v>
      </c>
      <c r="AE1376" s="40">
        <f>_xll.qlInterestRateIndexMaturity($Y$21,AD1376,)</f>
        <v>49215</v>
      </c>
      <c r="AF1376" s="43" t="e">
        <f>_xll.qlTenorBasisValue(TenorBasis6M,AD1376,_xll.ohTrigger(trigger,$Y$36))</f>
        <v>#NUM!</v>
      </c>
      <c r="AG1376" s="90" t="e">
        <f>_xll.qlTenorBasisForwardRate(TenorBasis6M,AD1376,_xll.ohTrigger(trigger,$Y$36))</f>
        <v>#NUM!</v>
      </c>
      <c r="AH1376" s="90" t="e">
        <f>_xll.qlIndexFixing(TenorBasisIndex6M,$AC1376,TRUE,_xll.ohTrigger(trigger,$Y$36))</f>
        <v>#NUM!</v>
      </c>
      <c r="AI1376" s="43" t="e">
        <f>_xll.qlIndexFixing($Y$6,$AC1376,TRUE,trigger)</f>
        <v>#NUM!</v>
      </c>
      <c r="AJ1376" s="45" t="e">
        <f t="shared" si="31"/>
        <v>#NUM!</v>
      </c>
    </row>
    <row r="1377" spans="28:36" x14ac:dyDescent="0.2">
      <c r="AB1377" s="122" t="s">
        <v>88</v>
      </c>
      <c r="AC1377" s="40">
        <f>_xll.qlInterestRateIndexFixingDate($Y$21,AD1377)</f>
        <v>49034</v>
      </c>
      <c r="AD1377" s="40">
        <f>_xll.qlCalendarAdvance(calendar,$AD1376,AB1377,,,trigger)</f>
        <v>49038</v>
      </c>
      <c r="AE1377" s="40">
        <f>_xll.qlInterestRateIndexMaturity($Y$21,AD1377,)</f>
        <v>49221</v>
      </c>
      <c r="AF1377" s="43" t="e">
        <f>_xll.qlTenorBasisValue(TenorBasis6M,AD1377,_xll.ohTrigger(trigger,$Y$36))</f>
        <v>#NUM!</v>
      </c>
      <c r="AG1377" s="90" t="e">
        <f>_xll.qlTenorBasisForwardRate(TenorBasis6M,AD1377,_xll.ohTrigger(trigger,$Y$36))</f>
        <v>#NUM!</v>
      </c>
      <c r="AH1377" s="90" t="e">
        <f>_xll.qlIndexFixing(TenorBasisIndex6M,$AC1377,TRUE,_xll.ohTrigger(trigger,$Y$36))</f>
        <v>#NUM!</v>
      </c>
      <c r="AI1377" s="43" t="e">
        <f>_xll.qlIndexFixing($Y$6,$AC1377,TRUE,trigger)</f>
        <v>#NUM!</v>
      </c>
      <c r="AJ1377" s="45" t="e">
        <f t="shared" si="31"/>
        <v>#NUM!</v>
      </c>
    </row>
    <row r="1378" spans="28:36" x14ac:dyDescent="0.2">
      <c r="AB1378" s="122" t="s">
        <v>88</v>
      </c>
      <c r="AC1378" s="40">
        <f>_xll.qlInterestRateIndexFixingDate($Y$21,AD1378)</f>
        <v>49039</v>
      </c>
      <c r="AD1378" s="40">
        <f>_xll.qlCalendarAdvance(calendar,$AD1377,AB1378,,,trigger)</f>
        <v>49045</v>
      </c>
      <c r="AE1378" s="40">
        <f>_xll.qlInterestRateIndexMaturity($Y$21,AD1378,)</f>
        <v>49228</v>
      </c>
      <c r="AF1378" s="43" t="e">
        <f>_xll.qlTenorBasisValue(TenorBasis6M,AD1378,_xll.ohTrigger(trigger,$Y$36))</f>
        <v>#NUM!</v>
      </c>
      <c r="AG1378" s="90" t="e">
        <f>_xll.qlTenorBasisForwardRate(TenorBasis6M,AD1378,_xll.ohTrigger(trigger,$Y$36))</f>
        <v>#NUM!</v>
      </c>
      <c r="AH1378" s="90" t="e">
        <f>_xll.qlIndexFixing(TenorBasisIndex6M,$AC1378,TRUE,_xll.ohTrigger(trigger,$Y$36))</f>
        <v>#NUM!</v>
      </c>
      <c r="AI1378" s="43" t="e">
        <f>_xll.qlIndexFixing($Y$6,$AC1378,TRUE,trigger)</f>
        <v>#NUM!</v>
      </c>
      <c r="AJ1378" s="45" t="e">
        <f t="shared" si="31"/>
        <v>#NUM!</v>
      </c>
    </row>
    <row r="1379" spans="28:36" x14ac:dyDescent="0.2">
      <c r="AB1379" s="122" t="s">
        <v>88</v>
      </c>
      <c r="AC1379" s="40">
        <f>_xll.qlInterestRateIndexFixingDate($Y$21,AD1379)</f>
        <v>49048</v>
      </c>
      <c r="AD1379" s="40">
        <f>_xll.qlCalendarAdvance(calendar,$AD1378,AB1379,,,trigger)</f>
        <v>49052</v>
      </c>
      <c r="AE1379" s="40">
        <f>_xll.qlInterestRateIndexMaturity($Y$21,AD1379,)</f>
        <v>49235</v>
      </c>
      <c r="AF1379" s="43" t="e">
        <f>_xll.qlTenorBasisValue(TenorBasis6M,AD1379,_xll.ohTrigger(trigger,$Y$36))</f>
        <v>#NUM!</v>
      </c>
      <c r="AG1379" s="90" t="e">
        <f>_xll.qlTenorBasisForwardRate(TenorBasis6M,AD1379,_xll.ohTrigger(trigger,$Y$36))</f>
        <v>#NUM!</v>
      </c>
      <c r="AH1379" s="90" t="e">
        <f>_xll.qlIndexFixing(TenorBasisIndex6M,$AC1379,TRUE,_xll.ohTrigger(trigger,$Y$36))</f>
        <v>#NUM!</v>
      </c>
      <c r="AI1379" s="43" t="e">
        <f>_xll.qlIndexFixing($Y$6,$AC1379,TRUE,trigger)</f>
        <v>#NUM!</v>
      </c>
      <c r="AJ1379" s="45" t="e">
        <f t="shared" si="31"/>
        <v>#NUM!</v>
      </c>
    </row>
    <row r="1380" spans="28:36" x14ac:dyDescent="0.2">
      <c r="AB1380" s="122" t="s">
        <v>88</v>
      </c>
      <c r="AC1380" s="40">
        <f>_xll.qlInterestRateIndexFixingDate($Y$21,AD1380)</f>
        <v>49055</v>
      </c>
      <c r="AD1380" s="40">
        <f>_xll.qlCalendarAdvance(calendar,$AD1379,AB1380,,,trigger)</f>
        <v>49059</v>
      </c>
      <c r="AE1380" s="40">
        <f>_xll.qlInterestRateIndexMaturity($Y$21,AD1380,)</f>
        <v>49242</v>
      </c>
      <c r="AF1380" s="43" t="e">
        <f>_xll.qlTenorBasisValue(TenorBasis6M,AD1380,_xll.ohTrigger(trigger,$Y$36))</f>
        <v>#NUM!</v>
      </c>
      <c r="AG1380" s="90" t="e">
        <f>_xll.qlTenorBasisForwardRate(TenorBasis6M,AD1380,_xll.ohTrigger(trigger,$Y$36))</f>
        <v>#NUM!</v>
      </c>
      <c r="AH1380" s="90" t="e">
        <f>_xll.qlIndexFixing(TenorBasisIndex6M,$AC1380,TRUE,_xll.ohTrigger(trigger,$Y$36))</f>
        <v>#NUM!</v>
      </c>
      <c r="AI1380" s="43" t="e">
        <f>_xll.qlIndexFixing($Y$6,$AC1380,TRUE,trigger)</f>
        <v>#NUM!</v>
      </c>
      <c r="AJ1380" s="45" t="e">
        <f t="shared" si="31"/>
        <v>#NUM!</v>
      </c>
    </row>
    <row r="1381" spans="28:36" x14ac:dyDescent="0.2">
      <c r="AB1381" s="122" t="s">
        <v>88</v>
      </c>
      <c r="AC1381" s="40">
        <f>_xll.qlInterestRateIndexFixingDate($Y$21,AD1381)</f>
        <v>49061</v>
      </c>
      <c r="AD1381" s="40">
        <f>_xll.qlCalendarAdvance(calendar,$AD1380,AB1381,,,trigger)</f>
        <v>49066</v>
      </c>
      <c r="AE1381" s="40">
        <f>_xll.qlInterestRateIndexMaturity($Y$21,AD1381,)</f>
        <v>49250</v>
      </c>
      <c r="AF1381" s="43" t="e">
        <f>_xll.qlTenorBasisValue(TenorBasis6M,AD1381,_xll.ohTrigger(trigger,$Y$36))</f>
        <v>#NUM!</v>
      </c>
      <c r="AG1381" s="90" t="e">
        <f>_xll.qlTenorBasisForwardRate(TenorBasis6M,AD1381,_xll.ohTrigger(trigger,$Y$36))</f>
        <v>#NUM!</v>
      </c>
      <c r="AH1381" s="90" t="e">
        <f>_xll.qlIndexFixing(TenorBasisIndex6M,$AC1381,TRUE,_xll.ohTrigger(trigger,$Y$36))</f>
        <v>#NUM!</v>
      </c>
      <c r="AI1381" s="43" t="e">
        <f>_xll.qlIndexFixing($Y$6,$AC1381,TRUE,trigger)</f>
        <v>#NUM!</v>
      </c>
      <c r="AJ1381" s="45" t="e">
        <f t="shared" si="31"/>
        <v>#NUM!</v>
      </c>
    </row>
    <row r="1382" spans="28:36" x14ac:dyDescent="0.2">
      <c r="AB1382" s="122" t="s">
        <v>88</v>
      </c>
      <c r="AC1382" s="40">
        <f>_xll.qlInterestRateIndexFixingDate($Y$21,AD1382)</f>
        <v>49069</v>
      </c>
      <c r="AD1382" s="40">
        <f>_xll.qlCalendarAdvance(calendar,$AD1381,AB1382,,,trigger)</f>
        <v>49073</v>
      </c>
      <c r="AE1382" s="40">
        <f>_xll.qlInterestRateIndexMaturity($Y$21,AD1382,)</f>
        <v>49257</v>
      </c>
      <c r="AF1382" s="43" t="e">
        <f>_xll.qlTenorBasisValue(TenorBasis6M,AD1382,_xll.ohTrigger(trigger,$Y$36))</f>
        <v>#NUM!</v>
      </c>
      <c r="AG1382" s="90" t="e">
        <f>_xll.qlTenorBasisForwardRate(TenorBasis6M,AD1382,_xll.ohTrigger(trigger,$Y$36))</f>
        <v>#NUM!</v>
      </c>
      <c r="AH1382" s="90" t="e">
        <f>_xll.qlIndexFixing(TenorBasisIndex6M,$AC1382,TRUE,_xll.ohTrigger(trigger,$Y$36))</f>
        <v>#NUM!</v>
      </c>
      <c r="AI1382" s="43" t="e">
        <f>_xll.qlIndexFixing($Y$6,$AC1382,TRUE,trigger)</f>
        <v>#NUM!</v>
      </c>
      <c r="AJ1382" s="45" t="e">
        <f t="shared" si="31"/>
        <v>#NUM!</v>
      </c>
    </row>
    <row r="1383" spans="28:36" x14ac:dyDescent="0.2">
      <c r="AB1383" s="122" t="s">
        <v>88</v>
      </c>
      <c r="AC1383" s="40">
        <f>_xll.qlInterestRateIndexFixingDate($Y$21,AD1383)</f>
        <v>49076</v>
      </c>
      <c r="AD1383" s="40">
        <f>_xll.qlCalendarAdvance(calendar,$AD1382,AB1383,,,trigger)</f>
        <v>49080</v>
      </c>
      <c r="AE1383" s="40">
        <f>_xll.qlInterestRateIndexMaturity($Y$21,AD1383,)</f>
        <v>49264</v>
      </c>
      <c r="AF1383" s="43" t="e">
        <f>_xll.qlTenorBasisValue(TenorBasis6M,AD1383,_xll.ohTrigger(trigger,$Y$36))</f>
        <v>#NUM!</v>
      </c>
      <c r="AG1383" s="90" t="e">
        <f>_xll.qlTenorBasisForwardRate(TenorBasis6M,AD1383,_xll.ohTrigger(trigger,$Y$36))</f>
        <v>#NUM!</v>
      </c>
      <c r="AH1383" s="90" t="e">
        <f>_xll.qlIndexFixing(TenorBasisIndex6M,$AC1383,TRUE,_xll.ohTrigger(trigger,$Y$36))</f>
        <v>#NUM!</v>
      </c>
      <c r="AI1383" s="43" t="e">
        <f>_xll.qlIndexFixing($Y$6,$AC1383,TRUE,trigger)</f>
        <v>#NUM!</v>
      </c>
      <c r="AJ1383" s="45" t="e">
        <f t="shared" si="31"/>
        <v>#NUM!</v>
      </c>
    </row>
    <row r="1384" spans="28:36" x14ac:dyDescent="0.2">
      <c r="AB1384" s="122" t="s">
        <v>88</v>
      </c>
      <c r="AC1384" s="40">
        <f>_xll.qlInterestRateIndexFixingDate($Y$21,AD1384)</f>
        <v>49083</v>
      </c>
      <c r="AD1384" s="40">
        <f>_xll.qlCalendarAdvance(calendar,$AD1383,AB1384,,,trigger)</f>
        <v>49087</v>
      </c>
      <c r="AE1384" s="40">
        <f>_xll.qlInterestRateIndexMaturity($Y$21,AD1384,)</f>
        <v>49271</v>
      </c>
      <c r="AF1384" s="43" t="e">
        <f>_xll.qlTenorBasisValue(TenorBasis6M,AD1384,_xll.ohTrigger(trigger,$Y$36))</f>
        <v>#NUM!</v>
      </c>
      <c r="AG1384" s="90" t="e">
        <f>_xll.qlTenorBasisForwardRate(TenorBasis6M,AD1384,_xll.ohTrigger(trigger,$Y$36))</f>
        <v>#NUM!</v>
      </c>
      <c r="AH1384" s="90" t="e">
        <f>_xll.qlIndexFixing(TenorBasisIndex6M,$AC1384,TRUE,_xll.ohTrigger(trigger,$Y$36))</f>
        <v>#NUM!</v>
      </c>
      <c r="AI1384" s="43" t="e">
        <f>_xll.qlIndexFixing($Y$6,$AC1384,TRUE,trigger)</f>
        <v>#NUM!</v>
      </c>
      <c r="AJ1384" s="45" t="e">
        <f t="shared" si="31"/>
        <v>#NUM!</v>
      </c>
    </row>
    <row r="1385" spans="28:36" x14ac:dyDescent="0.2">
      <c r="AB1385" s="122" t="s">
        <v>88</v>
      </c>
      <c r="AC1385" s="40">
        <f>_xll.qlInterestRateIndexFixingDate($Y$21,AD1385)</f>
        <v>49090</v>
      </c>
      <c r="AD1385" s="40">
        <f>_xll.qlCalendarAdvance(calendar,$AD1384,AB1385,,,trigger)</f>
        <v>49094</v>
      </c>
      <c r="AE1385" s="40">
        <f>_xll.qlInterestRateIndexMaturity($Y$21,AD1385,)</f>
        <v>49278</v>
      </c>
      <c r="AF1385" s="43" t="e">
        <f>_xll.qlTenorBasisValue(TenorBasis6M,AD1385,_xll.ohTrigger(trigger,$Y$36))</f>
        <v>#NUM!</v>
      </c>
      <c r="AG1385" s="90" t="e">
        <f>_xll.qlTenorBasisForwardRate(TenorBasis6M,AD1385,_xll.ohTrigger(trigger,$Y$36))</f>
        <v>#NUM!</v>
      </c>
      <c r="AH1385" s="90" t="e">
        <f>_xll.qlIndexFixing(TenorBasisIndex6M,$AC1385,TRUE,_xll.ohTrigger(trigger,$Y$36))</f>
        <v>#NUM!</v>
      </c>
      <c r="AI1385" s="43" t="e">
        <f>_xll.qlIndexFixing($Y$6,$AC1385,TRUE,trigger)</f>
        <v>#NUM!</v>
      </c>
      <c r="AJ1385" s="45" t="e">
        <f t="shared" si="31"/>
        <v>#NUM!</v>
      </c>
    </row>
    <row r="1386" spans="28:36" x14ac:dyDescent="0.2">
      <c r="AB1386" s="122" t="s">
        <v>88</v>
      </c>
      <c r="AC1386" s="40">
        <f>_xll.qlInterestRateIndexFixingDate($Y$21,AD1386)</f>
        <v>49097</v>
      </c>
      <c r="AD1386" s="40">
        <f>_xll.qlCalendarAdvance(calendar,$AD1385,AB1386,,,trigger)</f>
        <v>49101</v>
      </c>
      <c r="AE1386" s="40">
        <f>_xll.qlInterestRateIndexMaturity($Y$21,AD1386,)</f>
        <v>49284</v>
      </c>
      <c r="AF1386" s="43" t="e">
        <f>_xll.qlTenorBasisValue(TenorBasis6M,AD1386,_xll.ohTrigger(trigger,$Y$36))</f>
        <v>#NUM!</v>
      </c>
      <c r="AG1386" s="90" t="e">
        <f>_xll.qlTenorBasisForwardRate(TenorBasis6M,AD1386,_xll.ohTrigger(trigger,$Y$36))</f>
        <v>#NUM!</v>
      </c>
      <c r="AH1386" s="90" t="e">
        <f>_xll.qlIndexFixing(TenorBasisIndex6M,$AC1386,TRUE,_xll.ohTrigger(trigger,$Y$36))</f>
        <v>#NUM!</v>
      </c>
      <c r="AI1386" s="43" t="e">
        <f>_xll.qlIndexFixing($Y$6,$AC1386,TRUE,trigger)</f>
        <v>#NUM!</v>
      </c>
      <c r="AJ1386" s="45" t="e">
        <f t="shared" ref="AJ1386:AJ1449" si="32">(AH1386-AI1386)*10000</f>
        <v>#NUM!</v>
      </c>
    </row>
    <row r="1387" spans="28:36" x14ac:dyDescent="0.2">
      <c r="AB1387" s="122" t="s">
        <v>88</v>
      </c>
      <c r="AC1387" s="40">
        <f>_xll.qlInterestRateIndexFixingDate($Y$21,AD1387)</f>
        <v>49104</v>
      </c>
      <c r="AD1387" s="40">
        <f>_xll.qlCalendarAdvance(calendar,$AD1386,AB1387,,,trigger)</f>
        <v>49108</v>
      </c>
      <c r="AE1387" s="40">
        <f>_xll.qlInterestRateIndexMaturity($Y$21,AD1387,)</f>
        <v>49291</v>
      </c>
      <c r="AF1387" s="43" t="e">
        <f>_xll.qlTenorBasisValue(TenorBasis6M,AD1387,_xll.ohTrigger(trigger,$Y$36))</f>
        <v>#NUM!</v>
      </c>
      <c r="AG1387" s="90" t="e">
        <f>_xll.qlTenorBasisForwardRate(TenorBasis6M,AD1387,_xll.ohTrigger(trigger,$Y$36))</f>
        <v>#NUM!</v>
      </c>
      <c r="AH1387" s="90" t="e">
        <f>_xll.qlIndexFixing(TenorBasisIndex6M,$AC1387,TRUE,_xll.ohTrigger(trigger,$Y$36))</f>
        <v>#NUM!</v>
      </c>
      <c r="AI1387" s="43" t="e">
        <f>_xll.qlIndexFixing($Y$6,$AC1387,TRUE,trigger)</f>
        <v>#NUM!</v>
      </c>
      <c r="AJ1387" s="45" t="e">
        <f t="shared" si="32"/>
        <v>#NUM!</v>
      </c>
    </row>
    <row r="1388" spans="28:36" x14ac:dyDescent="0.2">
      <c r="AB1388" s="122" t="s">
        <v>88</v>
      </c>
      <c r="AC1388" s="40">
        <f>_xll.qlInterestRateIndexFixingDate($Y$21,AD1388)</f>
        <v>49111</v>
      </c>
      <c r="AD1388" s="40">
        <f>_xll.qlCalendarAdvance(calendar,$AD1387,AB1388,,,trigger)</f>
        <v>49115</v>
      </c>
      <c r="AE1388" s="40">
        <f>_xll.qlInterestRateIndexMaturity($Y$21,AD1388,)</f>
        <v>49298</v>
      </c>
      <c r="AF1388" s="43" t="e">
        <f>_xll.qlTenorBasisValue(TenorBasis6M,AD1388,_xll.ohTrigger(trigger,$Y$36))</f>
        <v>#NUM!</v>
      </c>
      <c r="AG1388" s="90" t="e">
        <f>_xll.qlTenorBasisForwardRate(TenorBasis6M,AD1388,_xll.ohTrigger(trigger,$Y$36))</f>
        <v>#NUM!</v>
      </c>
      <c r="AH1388" s="90" t="e">
        <f>_xll.qlIndexFixing(TenorBasisIndex6M,$AC1388,TRUE,_xll.ohTrigger(trigger,$Y$36))</f>
        <v>#NUM!</v>
      </c>
      <c r="AI1388" s="43" t="e">
        <f>_xll.qlIndexFixing($Y$6,$AC1388,TRUE,trigger)</f>
        <v>#NUM!</v>
      </c>
      <c r="AJ1388" s="45" t="e">
        <f t="shared" si="32"/>
        <v>#NUM!</v>
      </c>
    </row>
    <row r="1389" spans="28:36" x14ac:dyDescent="0.2">
      <c r="AB1389" s="122" t="s">
        <v>88</v>
      </c>
      <c r="AC1389" s="40">
        <f>_xll.qlInterestRateIndexFixingDate($Y$21,AD1389)</f>
        <v>49118</v>
      </c>
      <c r="AD1389" s="40">
        <f>_xll.qlCalendarAdvance(calendar,$AD1388,AB1389,,,trigger)</f>
        <v>49122</v>
      </c>
      <c r="AE1389" s="40">
        <f>_xll.qlInterestRateIndexMaturity($Y$21,AD1389,)</f>
        <v>49305</v>
      </c>
      <c r="AF1389" s="43" t="e">
        <f>_xll.qlTenorBasisValue(TenorBasis6M,AD1389,_xll.ohTrigger(trigger,$Y$36))</f>
        <v>#NUM!</v>
      </c>
      <c r="AG1389" s="90" t="e">
        <f>_xll.qlTenorBasisForwardRate(TenorBasis6M,AD1389,_xll.ohTrigger(trigger,$Y$36))</f>
        <v>#NUM!</v>
      </c>
      <c r="AH1389" s="90" t="e">
        <f>_xll.qlIndexFixing(TenorBasisIndex6M,$AC1389,TRUE,_xll.ohTrigger(trigger,$Y$36))</f>
        <v>#NUM!</v>
      </c>
      <c r="AI1389" s="43" t="e">
        <f>_xll.qlIndexFixing($Y$6,$AC1389,TRUE,trigger)</f>
        <v>#NUM!</v>
      </c>
      <c r="AJ1389" s="45" t="e">
        <f t="shared" si="32"/>
        <v>#NUM!</v>
      </c>
    </row>
    <row r="1390" spans="28:36" x14ac:dyDescent="0.2">
      <c r="AB1390" s="122" t="s">
        <v>88</v>
      </c>
      <c r="AC1390" s="40">
        <f>_xll.qlInterestRateIndexFixingDate($Y$21,AD1390)</f>
        <v>49125</v>
      </c>
      <c r="AD1390" s="40">
        <f>_xll.qlCalendarAdvance(calendar,$AD1389,AB1390,,,trigger)</f>
        <v>49129</v>
      </c>
      <c r="AE1390" s="40">
        <f>_xll.qlInterestRateIndexMaturity($Y$21,AD1390,)</f>
        <v>49313</v>
      </c>
      <c r="AF1390" s="43" t="e">
        <f>_xll.qlTenorBasisValue(TenorBasis6M,AD1390,_xll.ohTrigger(trigger,$Y$36))</f>
        <v>#NUM!</v>
      </c>
      <c r="AG1390" s="90" t="e">
        <f>_xll.qlTenorBasisForwardRate(TenorBasis6M,AD1390,_xll.ohTrigger(trigger,$Y$36))</f>
        <v>#NUM!</v>
      </c>
      <c r="AH1390" s="90" t="e">
        <f>_xll.qlIndexFixing(TenorBasisIndex6M,$AC1390,TRUE,_xll.ohTrigger(trigger,$Y$36))</f>
        <v>#NUM!</v>
      </c>
      <c r="AI1390" s="43" t="e">
        <f>_xll.qlIndexFixing($Y$6,$AC1390,TRUE,trigger)</f>
        <v>#NUM!</v>
      </c>
      <c r="AJ1390" s="45" t="e">
        <f t="shared" si="32"/>
        <v>#NUM!</v>
      </c>
    </row>
    <row r="1391" spans="28:36" x14ac:dyDescent="0.2">
      <c r="AB1391" s="122" t="s">
        <v>88</v>
      </c>
      <c r="AC1391" s="40">
        <f>_xll.qlInterestRateIndexFixingDate($Y$21,AD1391)</f>
        <v>49132</v>
      </c>
      <c r="AD1391" s="40">
        <f>_xll.qlCalendarAdvance(calendar,$AD1390,AB1391,,,trigger)</f>
        <v>49136</v>
      </c>
      <c r="AE1391" s="40">
        <f>_xll.qlInterestRateIndexMaturity($Y$21,AD1391,)</f>
        <v>49320</v>
      </c>
      <c r="AF1391" s="43" t="e">
        <f>_xll.qlTenorBasisValue(TenorBasis6M,AD1391,_xll.ohTrigger(trigger,$Y$36))</f>
        <v>#NUM!</v>
      </c>
      <c r="AG1391" s="90" t="e">
        <f>_xll.qlTenorBasisForwardRate(TenorBasis6M,AD1391,_xll.ohTrigger(trigger,$Y$36))</f>
        <v>#NUM!</v>
      </c>
      <c r="AH1391" s="90" t="e">
        <f>_xll.qlIndexFixing(TenorBasisIndex6M,$AC1391,TRUE,_xll.ohTrigger(trigger,$Y$36))</f>
        <v>#NUM!</v>
      </c>
      <c r="AI1391" s="43" t="e">
        <f>_xll.qlIndexFixing($Y$6,$AC1391,TRUE,trigger)</f>
        <v>#NUM!</v>
      </c>
      <c r="AJ1391" s="45" t="e">
        <f t="shared" si="32"/>
        <v>#NUM!</v>
      </c>
    </row>
    <row r="1392" spans="28:36" x14ac:dyDescent="0.2">
      <c r="AB1392" s="122" t="s">
        <v>88</v>
      </c>
      <c r="AC1392" s="40">
        <f>_xll.qlInterestRateIndexFixingDate($Y$21,AD1392)</f>
        <v>49139</v>
      </c>
      <c r="AD1392" s="40">
        <f>_xll.qlCalendarAdvance(calendar,$AD1391,AB1392,,,trigger)</f>
        <v>49143</v>
      </c>
      <c r="AE1392" s="40">
        <f>_xll.qlInterestRateIndexMaturity($Y$21,AD1392,)</f>
        <v>49327</v>
      </c>
      <c r="AF1392" s="43" t="e">
        <f>_xll.qlTenorBasisValue(TenorBasis6M,AD1392,_xll.ohTrigger(trigger,$Y$36))</f>
        <v>#NUM!</v>
      </c>
      <c r="AG1392" s="90" t="e">
        <f>_xll.qlTenorBasisForwardRate(TenorBasis6M,AD1392,_xll.ohTrigger(trigger,$Y$36))</f>
        <v>#NUM!</v>
      </c>
      <c r="AH1392" s="90" t="e">
        <f>_xll.qlIndexFixing(TenorBasisIndex6M,$AC1392,TRUE,_xll.ohTrigger(trigger,$Y$36))</f>
        <v>#NUM!</v>
      </c>
      <c r="AI1392" s="43" t="e">
        <f>_xll.qlIndexFixing($Y$6,$AC1392,TRUE,trigger)</f>
        <v>#NUM!</v>
      </c>
      <c r="AJ1392" s="45" t="e">
        <f t="shared" si="32"/>
        <v>#NUM!</v>
      </c>
    </row>
    <row r="1393" spans="28:36" x14ac:dyDescent="0.2">
      <c r="AB1393" s="122" t="s">
        <v>88</v>
      </c>
      <c r="AC1393" s="40">
        <f>_xll.qlInterestRateIndexFixingDate($Y$21,AD1393)</f>
        <v>49146</v>
      </c>
      <c r="AD1393" s="40">
        <f>_xll.qlCalendarAdvance(calendar,$AD1392,AB1393,,,trigger)</f>
        <v>49150</v>
      </c>
      <c r="AE1393" s="40">
        <f>_xll.qlInterestRateIndexMaturity($Y$21,AD1393,)</f>
        <v>49334</v>
      </c>
      <c r="AF1393" s="43" t="e">
        <f>_xll.qlTenorBasisValue(TenorBasis6M,AD1393,_xll.ohTrigger(trigger,$Y$36))</f>
        <v>#NUM!</v>
      </c>
      <c r="AG1393" s="90" t="e">
        <f>_xll.qlTenorBasisForwardRate(TenorBasis6M,AD1393,_xll.ohTrigger(trigger,$Y$36))</f>
        <v>#NUM!</v>
      </c>
      <c r="AH1393" s="90" t="e">
        <f>_xll.qlIndexFixing(TenorBasisIndex6M,$AC1393,TRUE,_xll.ohTrigger(trigger,$Y$36))</f>
        <v>#NUM!</v>
      </c>
      <c r="AI1393" s="43" t="e">
        <f>_xll.qlIndexFixing($Y$6,$AC1393,TRUE,trigger)</f>
        <v>#NUM!</v>
      </c>
      <c r="AJ1393" s="45" t="e">
        <f t="shared" si="32"/>
        <v>#NUM!</v>
      </c>
    </row>
    <row r="1394" spans="28:36" x14ac:dyDescent="0.2">
      <c r="AB1394" s="122" t="s">
        <v>88</v>
      </c>
      <c r="AC1394" s="40">
        <f>_xll.qlInterestRateIndexFixingDate($Y$21,AD1394)</f>
        <v>49153</v>
      </c>
      <c r="AD1394" s="40">
        <f>_xll.qlCalendarAdvance(calendar,$AD1393,AB1394,,,trigger)</f>
        <v>49157</v>
      </c>
      <c r="AE1394" s="40">
        <f>_xll.qlInterestRateIndexMaturity($Y$21,AD1394,)</f>
        <v>49341</v>
      </c>
      <c r="AF1394" s="43" t="e">
        <f>_xll.qlTenorBasisValue(TenorBasis6M,AD1394,_xll.ohTrigger(trigger,$Y$36))</f>
        <v>#NUM!</v>
      </c>
      <c r="AG1394" s="90" t="e">
        <f>_xll.qlTenorBasisForwardRate(TenorBasis6M,AD1394,_xll.ohTrigger(trigger,$Y$36))</f>
        <v>#NUM!</v>
      </c>
      <c r="AH1394" s="90" t="e">
        <f>_xll.qlIndexFixing(TenorBasisIndex6M,$AC1394,TRUE,_xll.ohTrigger(trigger,$Y$36))</f>
        <v>#NUM!</v>
      </c>
      <c r="AI1394" s="43" t="e">
        <f>_xll.qlIndexFixing($Y$6,$AC1394,TRUE,trigger)</f>
        <v>#NUM!</v>
      </c>
      <c r="AJ1394" s="45" t="e">
        <f t="shared" si="32"/>
        <v>#NUM!</v>
      </c>
    </row>
    <row r="1395" spans="28:36" x14ac:dyDescent="0.2">
      <c r="AB1395" s="122" t="s">
        <v>88</v>
      </c>
      <c r="AC1395" s="40">
        <f>_xll.qlInterestRateIndexFixingDate($Y$21,AD1395)</f>
        <v>49160</v>
      </c>
      <c r="AD1395" s="40">
        <f>_xll.qlCalendarAdvance(calendar,$AD1394,AB1395,,,trigger)</f>
        <v>49164</v>
      </c>
      <c r="AE1395" s="40">
        <f>_xll.qlInterestRateIndexMaturity($Y$21,AD1395,)</f>
        <v>49348</v>
      </c>
      <c r="AF1395" s="43" t="e">
        <f>_xll.qlTenorBasisValue(TenorBasis6M,AD1395,_xll.ohTrigger(trigger,$Y$36))</f>
        <v>#NUM!</v>
      </c>
      <c r="AG1395" s="90" t="e">
        <f>_xll.qlTenorBasisForwardRate(TenorBasis6M,AD1395,_xll.ohTrigger(trigger,$Y$36))</f>
        <v>#NUM!</v>
      </c>
      <c r="AH1395" s="90" t="e">
        <f>_xll.qlIndexFixing(TenorBasisIndex6M,$AC1395,TRUE,_xll.ohTrigger(trigger,$Y$36))</f>
        <v>#NUM!</v>
      </c>
      <c r="AI1395" s="43" t="e">
        <f>_xll.qlIndexFixing($Y$6,$AC1395,TRUE,trigger)</f>
        <v>#NUM!</v>
      </c>
      <c r="AJ1395" s="45" t="e">
        <f t="shared" si="32"/>
        <v>#NUM!</v>
      </c>
    </row>
    <row r="1396" spans="28:36" x14ac:dyDescent="0.2">
      <c r="AB1396" s="122" t="s">
        <v>88</v>
      </c>
      <c r="AC1396" s="40">
        <f>_xll.qlInterestRateIndexFixingDate($Y$21,AD1396)</f>
        <v>49167</v>
      </c>
      <c r="AD1396" s="40">
        <f>_xll.qlCalendarAdvance(calendar,$AD1395,AB1396,,,trigger)</f>
        <v>49171</v>
      </c>
      <c r="AE1396" s="40">
        <f>_xll.qlInterestRateIndexMaturity($Y$21,AD1396,)</f>
        <v>49355</v>
      </c>
      <c r="AF1396" s="43" t="e">
        <f>_xll.qlTenorBasisValue(TenorBasis6M,AD1396,_xll.ohTrigger(trigger,$Y$36))</f>
        <v>#NUM!</v>
      </c>
      <c r="AG1396" s="90" t="e">
        <f>_xll.qlTenorBasisForwardRate(TenorBasis6M,AD1396,_xll.ohTrigger(trigger,$Y$36))</f>
        <v>#NUM!</v>
      </c>
      <c r="AH1396" s="90" t="e">
        <f>_xll.qlIndexFixing(TenorBasisIndex6M,$AC1396,TRUE,_xll.ohTrigger(trigger,$Y$36))</f>
        <v>#NUM!</v>
      </c>
      <c r="AI1396" s="43" t="e">
        <f>_xll.qlIndexFixing($Y$6,$AC1396,TRUE,trigger)</f>
        <v>#NUM!</v>
      </c>
      <c r="AJ1396" s="45" t="e">
        <f t="shared" si="32"/>
        <v>#NUM!</v>
      </c>
    </row>
    <row r="1397" spans="28:36" x14ac:dyDescent="0.2">
      <c r="AB1397" s="122" t="s">
        <v>88</v>
      </c>
      <c r="AC1397" s="40">
        <f>_xll.qlInterestRateIndexFixingDate($Y$21,AD1397)</f>
        <v>49174</v>
      </c>
      <c r="AD1397" s="40">
        <f>_xll.qlCalendarAdvance(calendar,$AD1396,AB1397,,,trigger)</f>
        <v>49178</v>
      </c>
      <c r="AE1397" s="40">
        <f>_xll.qlInterestRateIndexMaturity($Y$21,AD1397,)</f>
        <v>49362</v>
      </c>
      <c r="AF1397" s="43" t="e">
        <f>_xll.qlTenorBasisValue(TenorBasis6M,AD1397,_xll.ohTrigger(trigger,$Y$36))</f>
        <v>#NUM!</v>
      </c>
      <c r="AG1397" s="90" t="e">
        <f>_xll.qlTenorBasisForwardRate(TenorBasis6M,AD1397,_xll.ohTrigger(trigger,$Y$36))</f>
        <v>#NUM!</v>
      </c>
      <c r="AH1397" s="90" t="e">
        <f>_xll.qlIndexFixing(TenorBasisIndex6M,$AC1397,TRUE,_xll.ohTrigger(trigger,$Y$36))</f>
        <v>#NUM!</v>
      </c>
      <c r="AI1397" s="43" t="e">
        <f>_xll.qlIndexFixing($Y$6,$AC1397,TRUE,trigger)</f>
        <v>#NUM!</v>
      </c>
      <c r="AJ1397" s="45" t="e">
        <f t="shared" si="32"/>
        <v>#NUM!</v>
      </c>
    </row>
    <row r="1398" spans="28:36" x14ac:dyDescent="0.2">
      <c r="AB1398" s="122" t="s">
        <v>88</v>
      </c>
      <c r="AC1398" s="40">
        <f>_xll.qlInterestRateIndexFixingDate($Y$21,AD1398)</f>
        <v>49181</v>
      </c>
      <c r="AD1398" s="40">
        <f>_xll.qlCalendarAdvance(calendar,$AD1397,AB1398,,,trigger)</f>
        <v>49185</v>
      </c>
      <c r="AE1398" s="40">
        <f>_xll.qlInterestRateIndexMaturity($Y$21,AD1398,)</f>
        <v>49368</v>
      </c>
      <c r="AF1398" s="43" t="e">
        <f>_xll.qlTenorBasisValue(TenorBasis6M,AD1398,_xll.ohTrigger(trigger,$Y$36))</f>
        <v>#NUM!</v>
      </c>
      <c r="AG1398" s="90" t="e">
        <f>_xll.qlTenorBasisForwardRate(TenorBasis6M,AD1398,_xll.ohTrigger(trigger,$Y$36))</f>
        <v>#NUM!</v>
      </c>
      <c r="AH1398" s="90" t="e">
        <f>_xll.qlIndexFixing(TenorBasisIndex6M,$AC1398,TRUE,_xll.ohTrigger(trigger,$Y$36))</f>
        <v>#NUM!</v>
      </c>
      <c r="AI1398" s="43" t="e">
        <f>_xll.qlIndexFixing($Y$6,$AC1398,TRUE,trigger)</f>
        <v>#NUM!</v>
      </c>
      <c r="AJ1398" s="45" t="e">
        <f t="shared" si="32"/>
        <v>#NUM!</v>
      </c>
    </row>
    <row r="1399" spans="28:36" x14ac:dyDescent="0.2">
      <c r="AB1399" s="122" t="s">
        <v>88</v>
      </c>
      <c r="AC1399" s="40">
        <f>_xll.qlInterestRateIndexFixingDate($Y$21,AD1399)</f>
        <v>49188</v>
      </c>
      <c r="AD1399" s="40">
        <f>_xll.qlCalendarAdvance(calendar,$AD1398,AB1399,,,trigger)</f>
        <v>49192</v>
      </c>
      <c r="AE1399" s="40">
        <f>_xll.qlInterestRateIndexMaturity($Y$21,AD1399,)</f>
        <v>49373</v>
      </c>
      <c r="AF1399" s="43" t="e">
        <f>_xll.qlTenorBasisValue(TenorBasis6M,AD1399,_xll.ohTrigger(trigger,$Y$36))</f>
        <v>#NUM!</v>
      </c>
      <c r="AG1399" s="90" t="e">
        <f>_xll.qlTenorBasisForwardRate(TenorBasis6M,AD1399,_xll.ohTrigger(trigger,$Y$36))</f>
        <v>#NUM!</v>
      </c>
      <c r="AH1399" s="90" t="e">
        <f>_xll.qlIndexFixing(TenorBasisIndex6M,$AC1399,TRUE,_xll.ohTrigger(trigger,$Y$36))</f>
        <v>#NUM!</v>
      </c>
      <c r="AI1399" s="43" t="e">
        <f>_xll.qlIndexFixing($Y$6,$AC1399,TRUE,trigger)</f>
        <v>#NUM!</v>
      </c>
      <c r="AJ1399" s="45" t="e">
        <f t="shared" si="32"/>
        <v>#NUM!</v>
      </c>
    </row>
    <row r="1400" spans="28:36" x14ac:dyDescent="0.2">
      <c r="AB1400" s="122" t="s">
        <v>88</v>
      </c>
      <c r="AC1400" s="40">
        <f>_xll.qlInterestRateIndexFixingDate($Y$21,AD1400)</f>
        <v>49195</v>
      </c>
      <c r="AD1400" s="40">
        <f>_xll.qlCalendarAdvance(calendar,$AD1399,AB1400,,,trigger)</f>
        <v>49199</v>
      </c>
      <c r="AE1400" s="40">
        <f>_xll.qlInterestRateIndexMaturity($Y$21,AD1400,)</f>
        <v>49380</v>
      </c>
      <c r="AF1400" s="43" t="e">
        <f>_xll.qlTenorBasisValue(TenorBasis6M,AD1400,_xll.ohTrigger(trigger,$Y$36))</f>
        <v>#NUM!</v>
      </c>
      <c r="AG1400" s="90" t="e">
        <f>_xll.qlTenorBasisForwardRate(TenorBasis6M,AD1400,_xll.ohTrigger(trigger,$Y$36))</f>
        <v>#NUM!</v>
      </c>
      <c r="AH1400" s="90" t="e">
        <f>_xll.qlIndexFixing(TenorBasisIndex6M,$AC1400,TRUE,_xll.ohTrigger(trigger,$Y$36))</f>
        <v>#NUM!</v>
      </c>
      <c r="AI1400" s="43" t="e">
        <f>_xll.qlIndexFixing($Y$6,$AC1400,TRUE,trigger)</f>
        <v>#NUM!</v>
      </c>
      <c r="AJ1400" s="45" t="e">
        <f t="shared" si="32"/>
        <v>#NUM!</v>
      </c>
    </row>
    <row r="1401" spans="28:36" x14ac:dyDescent="0.2">
      <c r="AB1401" s="122" t="s">
        <v>88</v>
      </c>
      <c r="AC1401" s="40">
        <f>_xll.qlInterestRateIndexFixingDate($Y$21,AD1401)</f>
        <v>49202</v>
      </c>
      <c r="AD1401" s="40">
        <f>_xll.qlCalendarAdvance(calendar,$AD1400,AB1401,,,trigger)</f>
        <v>49206</v>
      </c>
      <c r="AE1401" s="40">
        <f>_xll.qlInterestRateIndexMaturity($Y$21,AD1401,)</f>
        <v>49387</v>
      </c>
      <c r="AF1401" s="43" t="e">
        <f>_xll.qlTenorBasisValue(TenorBasis6M,AD1401,_xll.ohTrigger(trigger,$Y$36))</f>
        <v>#NUM!</v>
      </c>
      <c r="AG1401" s="90" t="e">
        <f>_xll.qlTenorBasisForwardRate(TenorBasis6M,AD1401,_xll.ohTrigger(trigger,$Y$36))</f>
        <v>#NUM!</v>
      </c>
      <c r="AH1401" s="90" t="e">
        <f>_xll.qlIndexFixing(TenorBasisIndex6M,$AC1401,TRUE,_xll.ohTrigger(trigger,$Y$36))</f>
        <v>#NUM!</v>
      </c>
      <c r="AI1401" s="43" t="e">
        <f>_xll.qlIndexFixing($Y$6,$AC1401,TRUE,trigger)</f>
        <v>#NUM!</v>
      </c>
      <c r="AJ1401" s="45" t="e">
        <f t="shared" si="32"/>
        <v>#NUM!</v>
      </c>
    </row>
    <row r="1402" spans="28:36" x14ac:dyDescent="0.2">
      <c r="AB1402" s="122" t="s">
        <v>88</v>
      </c>
      <c r="AC1402" s="40">
        <f>_xll.qlInterestRateIndexFixingDate($Y$21,AD1402)</f>
        <v>49209</v>
      </c>
      <c r="AD1402" s="40">
        <f>_xll.qlCalendarAdvance(calendar,$AD1401,AB1402,,,trigger)</f>
        <v>49213</v>
      </c>
      <c r="AE1402" s="40">
        <f>_xll.qlInterestRateIndexMaturity($Y$21,AD1402,)</f>
        <v>49395</v>
      </c>
      <c r="AF1402" s="43" t="e">
        <f>_xll.qlTenorBasisValue(TenorBasis6M,AD1402,_xll.ohTrigger(trigger,$Y$36))</f>
        <v>#NUM!</v>
      </c>
      <c r="AG1402" s="90" t="e">
        <f>_xll.qlTenorBasisForwardRate(TenorBasis6M,AD1402,_xll.ohTrigger(trigger,$Y$36))</f>
        <v>#NUM!</v>
      </c>
      <c r="AH1402" s="90" t="e">
        <f>_xll.qlIndexFixing(TenorBasisIndex6M,$AC1402,TRUE,_xll.ohTrigger(trigger,$Y$36))</f>
        <v>#NUM!</v>
      </c>
      <c r="AI1402" s="43" t="e">
        <f>_xll.qlIndexFixing($Y$6,$AC1402,TRUE,trigger)</f>
        <v>#NUM!</v>
      </c>
      <c r="AJ1402" s="45" t="e">
        <f t="shared" si="32"/>
        <v>#NUM!</v>
      </c>
    </row>
    <row r="1403" spans="28:36" x14ac:dyDescent="0.2">
      <c r="AB1403" s="122" t="s">
        <v>88</v>
      </c>
      <c r="AC1403" s="40">
        <f>_xll.qlInterestRateIndexFixingDate($Y$21,AD1403)</f>
        <v>49216</v>
      </c>
      <c r="AD1403" s="40">
        <f>_xll.qlCalendarAdvance(calendar,$AD1402,AB1403,,,trigger)</f>
        <v>49220</v>
      </c>
      <c r="AE1403" s="40">
        <f>_xll.qlInterestRateIndexMaturity($Y$21,AD1403,)</f>
        <v>49402</v>
      </c>
      <c r="AF1403" s="43" t="e">
        <f>_xll.qlTenorBasisValue(TenorBasis6M,AD1403,_xll.ohTrigger(trigger,$Y$36))</f>
        <v>#NUM!</v>
      </c>
      <c r="AG1403" s="90" t="e">
        <f>_xll.qlTenorBasisForwardRate(TenorBasis6M,AD1403,_xll.ohTrigger(trigger,$Y$36))</f>
        <v>#NUM!</v>
      </c>
      <c r="AH1403" s="90" t="e">
        <f>_xll.qlIndexFixing(TenorBasisIndex6M,$AC1403,TRUE,_xll.ohTrigger(trigger,$Y$36))</f>
        <v>#NUM!</v>
      </c>
      <c r="AI1403" s="43" t="e">
        <f>_xll.qlIndexFixing($Y$6,$AC1403,TRUE,trigger)</f>
        <v>#NUM!</v>
      </c>
      <c r="AJ1403" s="45" t="e">
        <f t="shared" si="32"/>
        <v>#NUM!</v>
      </c>
    </row>
    <row r="1404" spans="28:36" x14ac:dyDescent="0.2">
      <c r="AB1404" s="122" t="s">
        <v>88</v>
      </c>
      <c r="AC1404" s="40">
        <f>_xll.qlInterestRateIndexFixingDate($Y$21,AD1404)</f>
        <v>49223</v>
      </c>
      <c r="AD1404" s="40">
        <f>_xll.qlCalendarAdvance(calendar,$AD1403,AB1404,,,trigger)</f>
        <v>49227</v>
      </c>
      <c r="AE1404" s="40">
        <f>_xll.qlInterestRateIndexMaturity($Y$21,AD1404,)</f>
        <v>49409</v>
      </c>
      <c r="AF1404" s="43" t="e">
        <f>_xll.qlTenorBasisValue(TenorBasis6M,AD1404,_xll.ohTrigger(trigger,$Y$36))</f>
        <v>#NUM!</v>
      </c>
      <c r="AG1404" s="90" t="e">
        <f>_xll.qlTenorBasisForwardRate(TenorBasis6M,AD1404,_xll.ohTrigger(trigger,$Y$36))</f>
        <v>#NUM!</v>
      </c>
      <c r="AH1404" s="90" t="e">
        <f>_xll.qlIndexFixing(TenorBasisIndex6M,$AC1404,TRUE,_xll.ohTrigger(trigger,$Y$36))</f>
        <v>#NUM!</v>
      </c>
      <c r="AI1404" s="43" t="e">
        <f>_xll.qlIndexFixing($Y$6,$AC1404,TRUE,trigger)</f>
        <v>#NUM!</v>
      </c>
      <c r="AJ1404" s="45" t="e">
        <f t="shared" si="32"/>
        <v>#NUM!</v>
      </c>
    </row>
    <row r="1405" spans="28:36" x14ac:dyDescent="0.2">
      <c r="AB1405" s="122" t="s">
        <v>88</v>
      </c>
      <c r="AC1405" s="40">
        <f>_xll.qlInterestRateIndexFixingDate($Y$21,AD1405)</f>
        <v>49230</v>
      </c>
      <c r="AD1405" s="40">
        <f>_xll.qlCalendarAdvance(calendar,$AD1404,AB1405,,,trigger)</f>
        <v>49234</v>
      </c>
      <c r="AE1405" s="40">
        <f>_xll.qlInterestRateIndexMaturity($Y$21,AD1405,)</f>
        <v>49416</v>
      </c>
      <c r="AF1405" s="43" t="e">
        <f>_xll.qlTenorBasisValue(TenorBasis6M,AD1405,_xll.ohTrigger(trigger,$Y$36))</f>
        <v>#NUM!</v>
      </c>
      <c r="AG1405" s="90" t="e">
        <f>_xll.qlTenorBasisForwardRate(TenorBasis6M,AD1405,_xll.ohTrigger(trigger,$Y$36))</f>
        <v>#NUM!</v>
      </c>
      <c r="AH1405" s="90" t="e">
        <f>_xll.qlIndexFixing(TenorBasisIndex6M,$AC1405,TRUE,_xll.ohTrigger(trigger,$Y$36))</f>
        <v>#NUM!</v>
      </c>
      <c r="AI1405" s="43" t="e">
        <f>_xll.qlIndexFixing($Y$6,$AC1405,TRUE,trigger)</f>
        <v>#NUM!</v>
      </c>
      <c r="AJ1405" s="45" t="e">
        <f t="shared" si="32"/>
        <v>#NUM!</v>
      </c>
    </row>
    <row r="1406" spans="28:36" x14ac:dyDescent="0.2">
      <c r="AB1406" s="122" t="s">
        <v>88</v>
      </c>
      <c r="AC1406" s="40">
        <f>_xll.qlInterestRateIndexFixingDate($Y$21,AD1406)</f>
        <v>49237</v>
      </c>
      <c r="AD1406" s="40">
        <f>_xll.qlCalendarAdvance(calendar,$AD1405,AB1406,,,trigger)</f>
        <v>49241</v>
      </c>
      <c r="AE1406" s="40">
        <f>_xll.qlInterestRateIndexMaturity($Y$21,AD1406,)</f>
        <v>49423</v>
      </c>
      <c r="AF1406" s="43" t="e">
        <f>_xll.qlTenorBasisValue(TenorBasis6M,AD1406,_xll.ohTrigger(trigger,$Y$36))</f>
        <v>#NUM!</v>
      </c>
      <c r="AG1406" s="90" t="e">
        <f>_xll.qlTenorBasisForwardRate(TenorBasis6M,AD1406,_xll.ohTrigger(trigger,$Y$36))</f>
        <v>#NUM!</v>
      </c>
      <c r="AH1406" s="90" t="e">
        <f>_xll.qlIndexFixing(TenorBasisIndex6M,$AC1406,TRUE,_xll.ohTrigger(trigger,$Y$36))</f>
        <v>#NUM!</v>
      </c>
      <c r="AI1406" s="43" t="e">
        <f>_xll.qlIndexFixing($Y$6,$AC1406,TRUE,trigger)</f>
        <v>#NUM!</v>
      </c>
      <c r="AJ1406" s="45" t="e">
        <f t="shared" si="32"/>
        <v>#NUM!</v>
      </c>
    </row>
    <row r="1407" spans="28:36" x14ac:dyDescent="0.2">
      <c r="AB1407" s="122" t="s">
        <v>88</v>
      </c>
      <c r="AC1407" s="40">
        <f>_xll.qlInterestRateIndexFixingDate($Y$21,AD1407)</f>
        <v>49244</v>
      </c>
      <c r="AD1407" s="40">
        <f>_xll.qlCalendarAdvance(calendar,$AD1406,AB1407,,,trigger)</f>
        <v>49248</v>
      </c>
      <c r="AE1407" s="40">
        <f>_xll.qlInterestRateIndexMaturity($Y$21,AD1407,)</f>
        <v>49429</v>
      </c>
      <c r="AF1407" s="43" t="e">
        <f>_xll.qlTenorBasisValue(TenorBasis6M,AD1407,_xll.ohTrigger(trigger,$Y$36))</f>
        <v>#NUM!</v>
      </c>
      <c r="AG1407" s="90" t="e">
        <f>_xll.qlTenorBasisForwardRate(TenorBasis6M,AD1407,_xll.ohTrigger(trigger,$Y$36))</f>
        <v>#NUM!</v>
      </c>
      <c r="AH1407" s="90" t="e">
        <f>_xll.qlIndexFixing(TenorBasisIndex6M,$AC1407,TRUE,_xll.ohTrigger(trigger,$Y$36))</f>
        <v>#NUM!</v>
      </c>
      <c r="AI1407" s="43" t="e">
        <f>_xll.qlIndexFixing($Y$6,$AC1407,TRUE,trigger)</f>
        <v>#NUM!</v>
      </c>
      <c r="AJ1407" s="45" t="e">
        <f t="shared" si="32"/>
        <v>#NUM!</v>
      </c>
    </row>
    <row r="1408" spans="28:36" x14ac:dyDescent="0.2">
      <c r="AB1408" s="122" t="s">
        <v>88</v>
      </c>
      <c r="AC1408" s="40">
        <f>_xll.qlInterestRateIndexFixingDate($Y$21,AD1408)</f>
        <v>49251</v>
      </c>
      <c r="AD1408" s="40">
        <f>_xll.qlCalendarAdvance(calendar,$AD1407,AB1408,,,trigger)</f>
        <v>49255</v>
      </c>
      <c r="AE1408" s="40">
        <f>_xll.qlInterestRateIndexMaturity($Y$21,AD1408,)</f>
        <v>49436</v>
      </c>
      <c r="AF1408" s="43" t="e">
        <f>_xll.qlTenorBasisValue(TenorBasis6M,AD1408,_xll.ohTrigger(trigger,$Y$36))</f>
        <v>#NUM!</v>
      </c>
      <c r="AG1408" s="90" t="e">
        <f>_xll.qlTenorBasisForwardRate(TenorBasis6M,AD1408,_xll.ohTrigger(trigger,$Y$36))</f>
        <v>#NUM!</v>
      </c>
      <c r="AH1408" s="90" t="e">
        <f>_xll.qlIndexFixing(TenorBasisIndex6M,$AC1408,TRUE,_xll.ohTrigger(trigger,$Y$36))</f>
        <v>#NUM!</v>
      </c>
      <c r="AI1408" s="43" t="e">
        <f>_xll.qlIndexFixing($Y$6,$AC1408,TRUE,trigger)</f>
        <v>#NUM!</v>
      </c>
      <c r="AJ1408" s="45" t="e">
        <f t="shared" si="32"/>
        <v>#NUM!</v>
      </c>
    </row>
    <row r="1409" spans="28:36" x14ac:dyDescent="0.2">
      <c r="AB1409" s="122" t="s">
        <v>88</v>
      </c>
      <c r="AC1409" s="40">
        <f>_xll.qlInterestRateIndexFixingDate($Y$21,AD1409)</f>
        <v>49258</v>
      </c>
      <c r="AD1409" s="40">
        <f>_xll.qlCalendarAdvance(calendar,$AD1408,AB1409,,,trigger)</f>
        <v>49262</v>
      </c>
      <c r="AE1409" s="40">
        <f>_xll.qlInterestRateIndexMaturity($Y$21,AD1409,)</f>
        <v>49443</v>
      </c>
      <c r="AF1409" s="43" t="e">
        <f>_xll.qlTenorBasisValue(TenorBasis6M,AD1409,_xll.ohTrigger(trigger,$Y$36))</f>
        <v>#NUM!</v>
      </c>
      <c r="AG1409" s="90" t="e">
        <f>_xll.qlTenorBasisForwardRate(TenorBasis6M,AD1409,_xll.ohTrigger(trigger,$Y$36))</f>
        <v>#NUM!</v>
      </c>
      <c r="AH1409" s="90" t="e">
        <f>_xll.qlIndexFixing(TenorBasisIndex6M,$AC1409,TRUE,_xll.ohTrigger(trigger,$Y$36))</f>
        <v>#NUM!</v>
      </c>
      <c r="AI1409" s="43" t="e">
        <f>_xll.qlIndexFixing($Y$6,$AC1409,TRUE,trigger)</f>
        <v>#NUM!</v>
      </c>
      <c r="AJ1409" s="45" t="e">
        <f t="shared" si="32"/>
        <v>#NUM!</v>
      </c>
    </row>
    <row r="1410" spans="28:36" x14ac:dyDescent="0.2">
      <c r="AB1410" s="122" t="s">
        <v>88</v>
      </c>
      <c r="AC1410" s="40">
        <f>_xll.qlInterestRateIndexFixingDate($Y$21,AD1410)</f>
        <v>49265</v>
      </c>
      <c r="AD1410" s="40">
        <f>_xll.qlCalendarAdvance(calendar,$AD1409,AB1410,,,trigger)</f>
        <v>49269</v>
      </c>
      <c r="AE1410" s="40">
        <f>_xll.qlInterestRateIndexMaturity($Y$21,AD1410,)</f>
        <v>49450</v>
      </c>
      <c r="AF1410" s="43" t="e">
        <f>_xll.qlTenorBasisValue(TenorBasis6M,AD1410,_xll.ohTrigger(trigger,$Y$36))</f>
        <v>#NUM!</v>
      </c>
      <c r="AG1410" s="90" t="e">
        <f>_xll.qlTenorBasisForwardRate(TenorBasis6M,AD1410,_xll.ohTrigger(trigger,$Y$36))</f>
        <v>#NUM!</v>
      </c>
      <c r="AH1410" s="90" t="e">
        <f>_xll.qlIndexFixing(TenorBasisIndex6M,$AC1410,TRUE,_xll.ohTrigger(trigger,$Y$36))</f>
        <v>#NUM!</v>
      </c>
      <c r="AI1410" s="43" t="e">
        <f>_xll.qlIndexFixing($Y$6,$AC1410,TRUE,trigger)</f>
        <v>#NUM!</v>
      </c>
      <c r="AJ1410" s="45" t="e">
        <f t="shared" si="32"/>
        <v>#NUM!</v>
      </c>
    </row>
    <row r="1411" spans="28:36" x14ac:dyDescent="0.2">
      <c r="AB1411" s="122" t="s">
        <v>88</v>
      </c>
      <c r="AC1411" s="40">
        <f>_xll.qlInterestRateIndexFixingDate($Y$21,AD1411)</f>
        <v>49272</v>
      </c>
      <c r="AD1411" s="40">
        <f>_xll.qlCalendarAdvance(calendar,$AD1410,AB1411,,,trigger)</f>
        <v>49276</v>
      </c>
      <c r="AE1411" s="40">
        <f>_xll.qlInterestRateIndexMaturity($Y$21,AD1411,)</f>
        <v>49457</v>
      </c>
      <c r="AF1411" s="43" t="e">
        <f>_xll.qlTenorBasisValue(TenorBasis6M,AD1411,_xll.ohTrigger(trigger,$Y$36))</f>
        <v>#NUM!</v>
      </c>
      <c r="AG1411" s="90" t="e">
        <f>_xll.qlTenorBasisForwardRate(TenorBasis6M,AD1411,_xll.ohTrigger(trigger,$Y$36))</f>
        <v>#NUM!</v>
      </c>
      <c r="AH1411" s="90" t="e">
        <f>_xll.qlIndexFixing(TenorBasisIndex6M,$AC1411,TRUE,_xll.ohTrigger(trigger,$Y$36))</f>
        <v>#NUM!</v>
      </c>
      <c r="AI1411" s="43" t="e">
        <f>_xll.qlIndexFixing($Y$6,$AC1411,TRUE,trigger)</f>
        <v>#NUM!</v>
      </c>
      <c r="AJ1411" s="45" t="e">
        <f t="shared" si="32"/>
        <v>#NUM!</v>
      </c>
    </row>
    <row r="1412" spans="28:36" x14ac:dyDescent="0.2">
      <c r="AB1412" s="122" t="s">
        <v>88</v>
      </c>
      <c r="AC1412" s="40">
        <f>_xll.qlInterestRateIndexFixingDate($Y$21,AD1412)</f>
        <v>49279</v>
      </c>
      <c r="AD1412" s="40">
        <f>_xll.qlCalendarAdvance(calendar,$AD1411,AB1412,,,trigger)</f>
        <v>49283</v>
      </c>
      <c r="AE1412" s="40">
        <f>_xll.qlInterestRateIndexMaturity($Y$21,AD1412,)</f>
        <v>49465</v>
      </c>
      <c r="AF1412" s="43" t="e">
        <f>_xll.qlTenorBasisValue(TenorBasis6M,AD1412,_xll.ohTrigger(trigger,$Y$36))</f>
        <v>#NUM!</v>
      </c>
      <c r="AG1412" s="90" t="e">
        <f>_xll.qlTenorBasisForwardRate(TenorBasis6M,AD1412,_xll.ohTrigger(trigger,$Y$36))</f>
        <v>#NUM!</v>
      </c>
      <c r="AH1412" s="90" t="e">
        <f>_xll.qlIndexFixing(TenorBasisIndex6M,$AC1412,TRUE,_xll.ohTrigger(trigger,$Y$36))</f>
        <v>#NUM!</v>
      </c>
      <c r="AI1412" s="43" t="e">
        <f>_xll.qlIndexFixing($Y$6,$AC1412,TRUE,trigger)</f>
        <v>#NUM!</v>
      </c>
      <c r="AJ1412" s="45" t="e">
        <f t="shared" si="32"/>
        <v>#NUM!</v>
      </c>
    </row>
    <row r="1413" spans="28:36" x14ac:dyDescent="0.2">
      <c r="AB1413" s="122" t="s">
        <v>88</v>
      </c>
      <c r="AC1413" s="40">
        <f>_xll.qlInterestRateIndexFixingDate($Y$21,AD1413)</f>
        <v>49286</v>
      </c>
      <c r="AD1413" s="40">
        <f>_xll.qlCalendarAdvance(calendar,$AD1412,AB1413,,,trigger)</f>
        <v>49290</v>
      </c>
      <c r="AE1413" s="40">
        <f>_xll.qlInterestRateIndexMaturity($Y$21,AD1413,)</f>
        <v>49472</v>
      </c>
      <c r="AF1413" s="43" t="e">
        <f>_xll.qlTenorBasisValue(TenorBasis6M,AD1413,_xll.ohTrigger(trigger,$Y$36))</f>
        <v>#NUM!</v>
      </c>
      <c r="AG1413" s="90" t="e">
        <f>_xll.qlTenorBasisForwardRate(TenorBasis6M,AD1413,_xll.ohTrigger(trigger,$Y$36))</f>
        <v>#NUM!</v>
      </c>
      <c r="AH1413" s="90" t="e">
        <f>_xll.qlIndexFixing(TenorBasisIndex6M,$AC1413,TRUE,_xll.ohTrigger(trigger,$Y$36))</f>
        <v>#NUM!</v>
      </c>
      <c r="AI1413" s="43" t="e">
        <f>_xll.qlIndexFixing($Y$6,$AC1413,TRUE,trigger)</f>
        <v>#NUM!</v>
      </c>
      <c r="AJ1413" s="45" t="e">
        <f t="shared" si="32"/>
        <v>#NUM!</v>
      </c>
    </row>
    <row r="1414" spans="28:36" x14ac:dyDescent="0.2">
      <c r="AB1414" s="122" t="s">
        <v>88</v>
      </c>
      <c r="AC1414" s="40">
        <f>_xll.qlInterestRateIndexFixingDate($Y$21,AD1414)</f>
        <v>49293</v>
      </c>
      <c r="AD1414" s="40">
        <f>_xll.qlCalendarAdvance(calendar,$AD1413,AB1414,,,trigger)</f>
        <v>49297</v>
      </c>
      <c r="AE1414" s="40">
        <f>_xll.qlInterestRateIndexMaturity($Y$21,AD1414,)</f>
        <v>49479</v>
      </c>
      <c r="AF1414" s="43" t="e">
        <f>_xll.qlTenorBasisValue(TenorBasis6M,AD1414,_xll.ohTrigger(trigger,$Y$36))</f>
        <v>#NUM!</v>
      </c>
      <c r="AG1414" s="90" t="e">
        <f>_xll.qlTenorBasisForwardRate(TenorBasis6M,AD1414,_xll.ohTrigger(trigger,$Y$36))</f>
        <v>#NUM!</v>
      </c>
      <c r="AH1414" s="90" t="e">
        <f>_xll.qlIndexFixing(TenorBasisIndex6M,$AC1414,TRUE,_xll.ohTrigger(trigger,$Y$36))</f>
        <v>#NUM!</v>
      </c>
      <c r="AI1414" s="43" t="e">
        <f>_xll.qlIndexFixing($Y$6,$AC1414,TRUE,trigger)</f>
        <v>#NUM!</v>
      </c>
      <c r="AJ1414" s="45" t="e">
        <f t="shared" si="32"/>
        <v>#NUM!</v>
      </c>
    </row>
    <row r="1415" spans="28:36" x14ac:dyDescent="0.2">
      <c r="AB1415" s="122" t="s">
        <v>88</v>
      </c>
      <c r="AC1415" s="40">
        <f>_xll.qlInterestRateIndexFixingDate($Y$21,AD1415)</f>
        <v>49299</v>
      </c>
      <c r="AD1415" s="40">
        <f>_xll.qlCalendarAdvance(calendar,$AD1414,AB1415,,,trigger)</f>
        <v>49305</v>
      </c>
      <c r="AE1415" s="40">
        <f>_xll.qlInterestRateIndexMaturity($Y$21,AD1415,)</f>
        <v>49487</v>
      </c>
      <c r="AF1415" s="43" t="e">
        <f>_xll.qlTenorBasisValue(TenorBasis6M,AD1415,_xll.ohTrigger(trigger,$Y$36))</f>
        <v>#NUM!</v>
      </c>
      <c r="AG1415" s="90" t="e">
        <f>_xll.qlTenorBasisForwardRate(TenorBasis6M,AD1415,_xll.ohTrigger(trigger,$Y$36))</f>
        <v>#NUM!</v>
      </c>
      <c r="AH1415" s="90" t="e">
        <f>_xll.qlIndexFixing(TenorBasisIndex6M,$AC1415,TRUE,_xll.ohTrigger(trigger,$Y$36))</f>
        <v>#NUM!</v>
      </c>
      <c r="AI1415" s="43" t="e">
        <f>_xll.qlIndexFixing($Y$6,$AC1415,TRUE,trigger)</f>
        <v>#NUM!</v>
      </c>
      <c r="AJ1415" s="45" t="e">
        <f t="shared" si="32"/>
        <v>#NUM!</v>
      </c>
    </row>
    <row r="1416" spans="28:36" x14ac:dyDescent="0.2">
      <c r="AB1416" s="122" t="s">
        <v>88</v>
      </c>
      <c r="AC1416" s="40">
        <f>_xll.qlInterestRateIndexFixingDate($Y$21,AD1416)</f>
        <v>49307</v>
      </c>
      <c r="AD1416" s="40">
        <f>_xll.qlCalendarAdvance(calendar,$AD1415,AB1416,,,trigger)</f>
        <v>49312</v>
      </c>
      <c r="AE1416" s="40">
        <f>_xll.qlInterestRateIndexMaturity($Y$21,AD1416,)</f>
        <v>49493</v>
      </c>
      <c r="AF1416" s="43" t="e">
        <f>_xll.qlTenorBasisValue(TenorBasis6M,AD1416,_xll.ohTrigger(trigger,$Y$36))</f>
        <v>#NUM!</v>
      </c>
      <c r="AG1416" s="90" t="e">
        <f>_xll.qlTenorBasisForwardRate(TenorBasis6M,AD1416,_xll.ohTrigger(trigger,$Y$36))</f>
        <v>#NUM!</v>
      </c>
      <c r="AH1416" s="90" t="e">
        <f>_xll.qlIndexFixing(TenorBasisIndex6M,$AC1416,TRUE,_xll.ohTrigger(trigger,$Y$36))</f>
        <v>#NUM!</v>
      </c>
      <c r="AI1416" s="43" t="e">
        <f>_xll.qlIndexFixing($Y$6,$AC1416,TRUE,trigger)</f>
        <v>#NUM!</v>
      </c>
      <c r="AJ1416" s="45" t="e">
        <f t="shared" si="32"/>
        <v>#NUM!</v>
      </c>
    </row>
    <row r="1417" spans="28:36" x14ac:dyDescent="0.2">
      <c r="AB1417" s="122" t="s">
        <v>88</v>
      </c>
      <c r="AC1417" s="40">
        <f>_xll.qlInterestRateIndexFixingDate($Y$21,AD1417)</f>
        <v>49317</v>
      </c>
      <c r="AD1417" s="40">
        <f>_xll.qlCalendarAdvance(calendar,$AD1416,AB1417,,,trigger)</f>
        <v>49319</v>
      </c>
      <c r="AE1417" s="40">
        <f>_xll.qlInterestRateIndexMaturity($Y$21,AD1417,)</f>
        <v>49500</v>
      </c>
      <c r="AF1417" s="43" t="e">
        <f>_xll.qlTenorBasisValue(TenorBasis6M,AD1417,_xll.ohTrigger(trigger,$Y$36))</f>
        <v>#NUM!</v>
      </c>
      <c r="AG1417" s="90" t="e">
        <f>_xll.qlTenorBasisForwardRate(TenorBasis6M,AD1417,_xll.ohTrigger(trigger,$Y$36))</f>
        <v>#NUM!</v>
      </c>
      <c r="AH1417" s="90" t="e">
        <f>_xll.qlIndexFixing(TenorBasisIndex6M,$AC1417,TRUE,_xll.ohTrigger(trigger,$Y$36))</f>
        <v>#NUM!</v>
      </c>
      <c r="AI1417" s="43" t="e">
        <f>_xll.qlIndexFixing($Y$6,$AC1417,TRUE,trigger)</f>
        <v>#NUM!</v>
      </c>
      <c r="AJ1417" s="45" t="e">
        <f t="shared" si="32"/>
        <v>#NUM!</v>
      </c>
    </row>
    <row r="1418" spans="28:36" x14ac:dyDescent="0.2">
      <c r="AB1418" s="122" t="s">
        <v>88</v>
      </c>
      <c r="AC1418" s="40">
        <f>_xll.qlInterestRateIndexFixingDate($Y$21,AD1418)</f>
        <v>49324</v>
      </c>
      <c r="AD1418" s="40">
        <f>_xll.qlCalendarAdvance(calendar,$AD1417,AB1418,,,trigger)</f>
        <v>49326</v>
      </c>
      <c r="AE1418" s="40">
        <f>_xll.qlInterestRateIndexMaturity($Y$21,AD1418,)</f>
        <v>49507</v>
      </c>
      <c r="AF1418" s="43" t="e">
        <f>_xll.qlTenorBasisValue(TenorBasis6M,AD1418,_xll.ohTrigger(trigger,$Y$36))</f>
        <v>#NUM!</v>
      </c>
      <c r="AG1418" s="90" t="e">
        <f>_xll.qlTenorBasisForwardRate(TenorBasis6M,AD1418,_xll.ohTrigger(trigger,$Y$36))</f>
        <v>#NUM!</v>
      </c>
      <c r="AH1418" s="90" t="e">
        <f>_xll.qlIndexFixing(TenorBasisIndex6M,$AC1418,TRUE,_xll.ohTrigger(trigger,$Y$36))</f>
        <v>#NUM!</v>
      </c>
      <c r="AI1418" s="43" t="e">
        <f>_xll.qlIndexFixing($Y$6,$AC1418,TRUE,trigger)</f>
        <v>#NUM!</v>
      </c>
      <c r="AJ1418" s="45" t="e">
        <f t="shared" si="32"/>
        <v>#NUM!</v>
      </c>
    </row>
    <row r="1419" spans="28:36" x14ac:dyDescent="0.2">
      <c r="AB1419" s="122" t="s">
        <v>88</v>
      </c>
      <c r="AC1419" s="40">
        <f>_xll.qlInterestRateIndexFixingDate($Y$21,AD1419)</f>
        <v>49331</v>
      </c>
      <c r="AD1419" s="40">
        <f>_xll.qlCalendarAdvance(calendar,$AD1418,AB1419,,,trigger)</f>
        <v>49333</v>
      </c>
      <c r="AE1419" s="40">
        <f>_xll.qlInterestRateIndexMaturity($Y$21,AD1419,)</f>
        <v>49514</v>
      </c>
      <c r="AF1419" s="43" t="e">
        <f>_xll.qlTenorBasisValue(TenorBasis6M,AD1419,_xll.ohTrigger(trigger,$Y$36))</f>
        <v>#NUM!</v>
      </c>
      <c r="AG1419" s="90" t="e">
        <f>_xll.qlTenorBasisForwardRate(TenorBasis6M,AD1419,_xll.ohTrigger(trigger,$Y$36))</f>
        <v>#NUM!</v>
      </c>
      <c r="AH1419" s="90" t="e">
        <f>_xll.qlIndexFixing(TenorBasisIndex6M,$AC1419,TRUE,_xll.ohTrigger(trigger,$Y$36))</f>
        <v>#NUM!</v>
      </c>
      <c r="AI1419" s="43" t="e">
        <f>_xll.qlIndexFixing($Y$6,$AC1419,TRUE,trigger)</f>
        <v>#NUM!</v>
      </c>
      <c r="AJ1419" s="45" t="e">
        <f t="shared" si="32"/>
        <v>#NUM!</v>
      </c>
    </row>
    <row r="1420" spans="28:36" x14ac:dyDescent="0.2">
      <c r="AB1420" s="122" t="s">
        <v>88</v>
      </c>
      <c r="AC1420" s="40">
        <f>_xll.qlInterestRateIndexFixingDate($Y$21,AD1420)</f>
        <v>49338</v>
      </c>
      <c r="AD1420" s="40">
        <f>_xll.qlCalendarAdvance(calendar,$AD1419,AB1420,,,trigger)</f>
        <v>49340</v>
      </c>
      <c r="AE1420" s="40">
        <f>_xll.qlInterestRateIndexMaturity($Y$21,AD1420,)</f>
        <v>49521</v>
      </c>
      <c r="AF1420" s="43" t="e">
        <f>_xll.qlTenorBasisValue(TenorBasis6M,AD1420,_xll.ohTrigger(trigger,$Y$36))</f>
        <v>#NUM!</v>
      </c>
      <c r="AG1420" s="90" t="e">
        <f>_xll.qlTenorBasisForwardRate(TenorBasis6M,AD1420,_xll.ohTrigger(trigger,$Y$36))</f>
        <v>#NUM!</v>
      </c>
      <c r="AH1420" s="90" t="e">
        <f>_xll.qlIndexFixing(TenorBasisIndex6M,$AC1420,TRUE,_xll.ohTrigger(trigger,$Y$36))</f>
        <v>#NUM!</v>
      </c>
      <c r="AI1420" s="43" t="e">
        <f>_xll.qlIndexFixing($Y$6,$AC1420,TRUE,trigger)</f>
        <v>#NUM!</v>
      </c>
      <c r="AJ1420" s="45" t="e">
        <f t="shared" si="32"/>
        <v>#NUM!</v>
      </c>
    </row>
    <row r="1421" spans="28:36" x14ac:dyDescent="0.2">
      <c r="AB1421" s="122" t="s">
        <v>88</v>
      </c>
      <c r="AC1421" s="40">
        <f>_xll.qlInterestRateIndexFixingDate($Y$21,AD1421)</f>
        <v>49345</v>
      </c>
      <c r="AD1421" s="40">
        <f>_xll.qlCalendarAdvance(calendar,$AD1420,AB1421,,,trigger)</f>
        <v>49347</v>
      </c>
      <c r="AE1421" s="40">
        <f>_xll.qlInterestRateIndexMaturity($Y$21,AD1421,)</f>
        <v>49528</v>
      </c>
      <c r="AF1421" s="43" t="e">
        <f>_xll.qlTenorBasisValue(TenorBasis6M,AD1421,_xll.ohTrigger(trigger,$Y$36))</f>
        <v>#NUM!</v>
      </c>
      <c r="AG1421" s="90" t="e">
        <f>_xll.qlTenorBasisForwardRate(TenorBasis6M,AD1421,_xll.ohTrigger(trigger,$Y$36))</f>
        <v>#NUM!</v>
      </c>
      <c r="AH1421" s="90" t="e">
        <f>_xll.qlIndexFixing(TenorBasisIndex6M,$AC1421,TRUE,_xll.ohTrigger(trigger,$Y$36))</f>
        <v>#NUM!</v>
      </c>
      <c r="AI1421" s="43" t="e">
        <f>_xll.qlIndexFixing($Y$6,$AC1421,TRUE,trigger)</f>
        <v>#NUM!</v>
      </c>
      <c r="AJ1421" s="45" t="e">
        <f t="shared" si="32"/>
        <v>#NUM!</v>
      </c>
    </row>
    <row r="1422" spans="28:36" x14ac:dyDescent="0.2">
      <c r="AB1422" s="122" t="s">
        <v>88</v>
      </c>
      <c r="AC1422" s="40">
        <f>_xll.qlInterestRateIndexFixingDate($Y$21,AD1422)</f>
        <v>49352</v>
      </c>
      <c r="AD1422" s="40">
        <f>_xll.qlCalendarAdvance(calendar,$AD1421,AB1422,,,trigger)</f>
        <v>49354</v>
      </c>
      <c r="AE1422" s="40">
        <f>_xll.qlInterestRateIndexMaturity($Y$21,AD1422,)</f>
        <v>49535</v>
      </c>
      <c r="AF1422" s="43" t="e">
        <f>_xll.qlTenorBasisValue(TenorBasis6M,AD1422,_xll.ohTrigger(trigger,$Y$36))</f>
        <v>#NUM!</v>
      </c>
      <c r="AG1422" s="90" t="e">
        <f>_xll.qlTenorBasisForwardRate(TenorBasis6M,AD1422,_xll.ohTrigger(trigger,$Y$36))</f>
        <v>#NUM!</v>
      </c>
      <c r="AH1422" s="90" t="e">
        <f>_xll.qlIndexFixing(TenorBasisIndex6M,$AC1422,TRUE,_xll.ohTrigger(trigger,$Y$36))</f>
        <v>#NUM!</v>
      </c>
      <c r="AI1422" s="43" t="e">
        <f>_xll.qlIndexFixing($Y$6,$AC1422,TRUE,trigger)</f>
        <v>#NUM!</v>
      </c>
      <c r="AJ1422" s="45" t="e">
        <f t="shared" si="32"/>
        <v>#NUM!</v>
      </c>
    </row>
    <row r="1423" spans="28:36" x14ac:dyDescent="0.2">
      <c r="AB1423" s="122" t="s">
        <v>88</v>
      </c>
      <c r="AC1423" s="40">
        <f>_xll.qlInterestRateIndexFixingDate($Y$21,AD1423)</f>
        <v>49359</v>
      </c>
      <c r="AD1423" s="40">
        <f>_xll.qlCalendarAdvance(calendar,$AD1422,AB1423,,,trigger)</f>
        <v>49361</v>
      </c>
      <c r="AE1423" s="40">
        <f>_xll.qlInterestRateIndexMaturity($Y$21,AD1423,)</f>
        <v>49542</v>
      </c>
      <c r="AF1423" s="43" t="e">
        <f>_xll.qlTenorBasisValue(TenorBasis6M,AD1423,_xll.ohTrigger(trigger,$Y$36))</f>
        <v>#NUM!</v>
      </c>
      <c r="AG1423" s="90" t="e">
        <f>_xll.qlTenorBasisForwardRate(TenorBasis6M,AD1423,_xll.ohTrigger(trigger,$Y$36))</f>
        <v>#NUM!</v>
      </c>
      <c r="AH1423" s="90" t="e">
        <f>_xll.qlIndexFixing(TenorBasisIndex6M,$AC1423,TRUE,_xll.ohTrigger(trigger,$Y$36))</f>
        <v>#NUM!</v>
      </c>
      <c r="AI1423" s="43" t="e">
        <f>_xll.qlIndexFixing($Y$6,$AC1423,TRUE,trigger)</f>
        <v>#NUM!</v>
      </c>
      <c r="AJ1423" s="45" t="e">
        <f t="shared" si="32"/>
        <v>#NUM!</v>
      </c>
    </row>
    <row r="1424" spans="28:36" x14ac:dyDescent="0.2">
      <c r="AB1424" s="122" t="s">
        <v>88</v>
      </c>
      <c r="AC1424" s="40">
        <f>_xll.qlInterestRateIndexFixingDate($Y$21,AD1424)</f>
        <v>49366</v>
      </c>
      <c r="AD1424" s="40">
        <f>_xll.qlCalendarAdvance(calendar,$AD1423,AB1424,,,trigger)</f>
        <v>49368</v>
      </c>
      <c r="AE1424" s="40">
        <f>_xll.qlInterestRateIndexMaturity($Y$21,AD1424,)</f>
        <v>49552</v>
      </c>
      <c r="AF1424" s="43" t="e">
        <f>_xll.qlTenorBasisValue(TenorBasis6M,AD1424,_xll.ohTrigger(trigger,$Y$36))</f>
        <v>#NUM!</v>
      </c>
      <c r="AG1424" s="90" t="e">
        <f>_xll.qlTenorBasisForwardRate(TenorBasis6M,AD1424,_xll.ohTrigger(trigger,$Y$36))</f>
        <v>#NUM!</v>
      </c>
      <c r="AH1424" s="90" t="e">
        <f>_xll.qlIndexFixing(TenorBasisIndex6M,$AC1424,TRUE,_xll.ohTrigger(trigger,$Y$36))</f>
        <v>#NUM!</v>
      </c>
      <c r="AI1424" s="43" t="e">
        <f>_xll.qlIndexFixing($Y$6,$AC1424,TRUE,trigger)</f>
        <v>#NUM!</v>
      </c>
      <c r="AJ1424" s="45" t="e">
        <f t="shared" si="32"/>
        <v>#NUM!</v>
      </c>
    </row>
    <row r="1425" spans="28:36" x14ac:dyDescent="0.2">
      <c r="AB1425" s="122" t="s">
        <v>88</v>
      </c>
      <c r="AC1425" s="40">
        <f>_xll.qlInterestRateIndexFixingDate($Y$21,AD1425)</f>
        <v>49373</v>
      </c>
      <c r="AD1425" s="40">
        <f>_xll.qlCalendarAdvance(calendar,$AD1424,AB1425,,,trigger)</f>
        <v>49375</v>
      </c>
      <c r="AE1425" s="40">
        <f>_xll.qlInterestRateIndexMaturity($Y$21,AD1425,)</f>
        <v>49559</v>
      </c>
      <c r="AF1425" s="43" t="e">
        <f>_xll.qlTenorBasisValue(TenorBasis6M,AD1425,_xll.ohTrigger(trigger,$Y$36))</f>
        <v>#NUM!</v>
      </c>
      <c r="AG1425" s="90" t="e">
        <f>_xll.qlTenorBasisForwardRate(TenorBasis6M,AD1425,_xll.ohTrigger(trigger,$Y$36))</f>
        <v>#NUM!</v>
      </c>
      <c r="AH1425" s="90" t="e">
        <f>_xll.qlIndexFixing(TenorBasisIndex6M,$AC1425,TRUE,_xll.ohTrigger(trigger,$Y$36))</f>
        <v>#NUM!</v>
      </c>
      <c r="AI1425" s="43" t="e">
        <f>_xll.qlIndexFixing($Y$6,$AC1425,TRUE,trigger)</f>
        <v>#NUM!</v>
      </c>
      <c r="AJ1425" s="45" t="e">
        <f t="shared" si="32"/>
        <v>#NUM!</v>
      </c>
    </row>
    <row r="1426" spans="28:36" x14ac:dyDescent="0.2">
      <c r="AB1426" s="122" t="s">
        <v>88</v>
      </c>
      <c r="AC1426" s="40">
        <f>_xll.qlInterestRateIndexFixingDate($Y$21,AD1426)</f>
        <v>49380</v>
      </c>
      <c r="AD1426" s="40">
        <f>_xll.qlCalendarAdvance(calendar,$AD1425,AB1426,,,trigger)</f>
        <v>49382</v>
      </c>
      <c r="AE1426" s="40">
        <f>_xll.qlInterestRateIndexMaturity($Y$21,AD1426,)</f>
        <v>49566</v>
      </c>
      <c r="AF1426" s="43" t="e">
        <f>_xll.qlTenorBasisValue(TenorBasis6M,AD1426,_xll.ohTrigger(trigger,$Y$36))</f>
        <v>#NUM!</v>
      </c>
      <c r="AG1426" s="90" t="e">
        <f>_xll.qlTenorBasisForwardRate(TenorBasis6M,AD1426,_xll.ohTrigger(trigger,$Y$36))</f>
        <v>#NUM!</v>
      </c>
      <c r="AH1426" s="90" t="e">
        <f>_xll.qlIndexFixing(TenorBasisIndex6M,$AC1426,TRUE,_xll.ohTrigger(trigger,$Y$36))</f>
        <v>#NUM!</v>
      </c>
      <c r="AI1426" s="43" t="e">
        <f>_xll.qlIndexFixing($Y$6,$AC1426,TRUE,trigger)</f>
        <v>#NUM!</v>
      </c>
      <c r="AJ1426" s="45" t="e">
        <f t="shared" si="32"/>
        <v>#NUM!</v>
      </c>
    </row>
    <row r="1427" spans="28:36" x14ac:dyDescent="0.2">
      <c r="AB1427" s="122" t="s">
        <v>88</v>
      </c>
      <c r="AC1427" s="40">
        <f>_xll.qlInterestRateIndexFixingDate($Y$21,AD1427)</f>
        <v>49387</v>
      </c>
      <c r="AD1427" s="40">
        <f>_xll.qlCalendarAdvance(calendar,$AD1426,AB1427,,,trigger)</f>
        <v>49389</v>
      </c>
      <c r="AE1427" s="40">
        <f>_xll.qlInterestRateIndexMaturity($Y$21,AD1427,)</f>
        <v>49573</v>
      </c>
      <c r="AF1427" s="43" t="e">
        <f>_xll.qlTenorBasisValue(TenorBasis6M,AD1427,_xll.ohTrigger(trigger,$Y$36))</f>
        <v>#NUM!</v>
      </c>
      <c r="AG1427" s="90" t="e">
        <f>_xll.qlTenorBasisForwardRate(TenorBasis6M,AD1427,_xll.ohTrigger(trigger,$Y$36))</f>
        <v>#NUM!</v>
      </c>
      <c r="AH1427" s="90" t="e">
        <f>_xll.qlIndexFixing(TenorBasisIndex6M,$AC1427,TRUE,_xll.ohTrigger(trigger,$Y$36))</f>
        <v>#NUM!</v>
      </c>
      <c r="AI1427" s="43" t="e">
        <f>_xll.qlIndexFixing($Y$6,$AC1427,TRUE,trigger)</f>
        <v>#NUM!</v>
      </c>
      <c r="AJ1427" s="45" t="e">
        <f t="shared" si="32"/>
        <v>#NUM!</v>
      </c>
    </row>
    <row r="1428" spans="28:36" x14ac:dyDescent="0.2">
      <c r="AB1428" s="122" t="s">
        <v>88</v>
      </c>
      <c r="AC1428" s="40">
        <f>_xll.qlInterestRateIndexFixingDate($Y$21,AD1428)</f>
        <v>49390</v>
      </c>
      <c r="AD1428" s="40">
        <f>_xll.qlCalendarAdvance(calendar,$AD1427,AB1428,,,trigger)</f>
        <v>49396</v>
      </c>
      <c r="AE1428" s="40">
        <f>_xll.qlInterestRateIndexMaturity($Y$21,AD1428,)</f>
        <v>49580</v>
      </c>
      <c r="AF1428" s="43" t="e">
        <f>_xll.qlTenorBasisValue(TenorBasis6M,AD1428,_xll.ohTrigger(trigger,$Y$36))</f>
        <v>#NUM!</v>
      </c>
      <c r="AG1428" s="90" t="e">
        <f>_xll.qlTenorBasisForwardRate(TenorBasis6M,AD1428,_xll.ohTrigger(trigger,$Y$36))</f>
        <v>#NUM!</v>
      </c>
      <c r="AH1428" s="90" t="e">
        <f>_xll.qlIndexFixing(TenorBasisIndex6M,$AC1428,TRUE,_xll.ohTrigger(trigger,$Y$36))</f>
        <v>#NUM!</v>
      </c>
      <c r="AI1428" s="43" t="e">
        <f>_xll.qlIndexFixing($Y$6,$AC1428,TRUE,trigger)</f>
        <v>#NUM!</v>
      </c>
      <c r="AJ1428" s="45" t="e">
        <f t="shared" si="32"/>
        <v>#NUM!</v>
      </c>
    </row>
    <row r="1429" spans="28:36" x14ac:dyDescent="0.2">
      <c r="AB1429" s="122" t="s">
        <v>88</v>
      </c>
      <c r="AC1429" s="40">
        <f>_xll.qlInterestRateIndexFixingDate($Y$21,AD1429)</f>
        <v>49401</v>
      </c>
      <c r="AD1429" s="40">
        <f>_xll.qlCalendarAdvance(calendar,$AD1428,AB1429,,,trigger)</f>
        <v>49403</v>
      </c>
      <c r="AE1429" s="40">
        <f>_xll.qlInterestRateIndexMaturity($Y$21,AD1429,)</f>
        <v>49586</v>
      </c>
      <c r="AF1429" s="43" t="e">
        <f>_xll.qlTenorBasisValue(TenorBasis6M,AD1429,_xll.ohTrigger(trigger,$Y$36))</f>
        <v>#NUM!</v>
      </c>
      <c r="AG1429" s="90" t="e">
        <f>_xll.qlTenorBasisForwardRate(TenorBasis6M,AD1429,_xll.ohTrigger(trigger,$Y$36))</f>
        <v>#NUM!</v>
      </c>
      <c r="AH1429" s="90" t="e">
        <f>_xll.qlIndexFixing(TenorBasisIndex6M,$AC1429,TRUE,_xll.ohTrigger(trigger,$Y$36))</f>
        <v>#NUM!</v>
      </c>
      <c r="AI1429" s="43" t="e">
        <f>_xll.qlIndexFixing($Y$6,$AC1429,TRUE,trigger)</f>
        <v>#NUM!</v>
      </c>
      <c r="AJ1429" s="45" t="e">
        <f t="shared" si="32"/>
        <v>#NUM!</v>
      </c>
    </row>
    <row r="1430" spans="28:36" x14ac:dyDescent="0.2">
      <c r="AB1430" s="122" t="s">
        <v>88</v>
      </c>
      <c r="AC1430" s="40">
        <f>_xll.qlInterestRateIndexFixingDate($Y$21,AD1430)</f>
        <v>49408</v>
      </c>
      <c r="AD1430" s="40">
        <f>_xll.qlCalendarAdvance(calendar,$AD1429,AB1430,,,trigger)</f>
        <v>49410</v>
      </c>
      <c r="AE1430" s="40">
        <f>_xll.qlInterestRateIndexMaturity($Y$21,AD1430,)</f>
        <v>49593</v>
      </c>
      <c r="AF1430" s="43" t="e">
        <f>_xll.qlTenorBasisValue(TenorBasis6M,AD1430,_xll.ohTrigger(trigger,$Y$36))</f>
        <v>#NUM!</v>
      </c>
      <c r="AG1430" s="90" t="e">
        <f>_xll.qlTenorBasisForwardRate(TenorBasis6M,AD1430,_xll.ohTrigger(trigger,$Y$36))</f>
        <v>#NUM!</v>
      </c>
      <c r="AH1430" s="90" t="e">
        <f>_xll.qlIndexFixing(TenorBasisIndex6M,$AC1430,TRUE,_xll.ohTrigger(trigger,$Y$36))</f>
        <v>#NUM!</v>
      </c>
      <c r="AI1430" s="43" t="e">
        <f>_xll.qlIndexFixing($Y$6,$AC1430,TRUE,trigger)</f>
        <v>#NUM!</v>
      </c>
      <c r="AJ1430" s="45" t="e">
        <f t="shared" si="32"/>
        <v>#NUM!</v>
      </c>
    </row>
    <row r="1431" spans="28:36" x14ac:dyDescent="0.2">
      <c r="AB1431" s="122" t="s">
        <v>88</v>
      </c>
      <c r="AC1431" s="40">
        <f>_xll.qlInterestRateIndexFixingDate($Y$21,AD1431)</f>
        <v>49415</v>
      </c>
      <c r="AD1431" s="40">
        <f>_xll.qlCalendarAdvance(calendar,$AD1430,AB1431,,,trigger)</f>
        <v>49417</v>
      </c>
      <c r="AE1431" s="40">
        <f>_xll.qlInterestRateIndexMaturity($Y$21,AD1431,)</f>
        <v>49600</v>
      </c>
      <c r="AF1431" s="43" t="e">
        <f>_xll.qlTenorBasisValue(TenorBasis6M,AD1431,_xll.ohTrigger(trigger,$Y$36))</f>
        <v>#NUM!</v>
      </c>
      <c r="AG1431" s="90" t="e">
        <f>_xll.qlTenorBasisForwardRate(TenorBasis6M,AD1431,_xll.ohTrigger(trigger,$Y$36))</f>
        <v>#NUM!</v>
      </c>
      <c r="AH1431" s="90" t="e">
        <f>_xll.qlIndexFixing(TenorBasisIndex6M,$AC1431,TRUE,_xll.ohTrigger(trigger,$Y$36))</f>
        <v>#NUM!</v>
      </c>
      <c r="AI1431" s="43" t="e">
        <f>_xll.qlIndexFixing($Y$6,$AC1431,TRUE,trigger)</f>
        <v>#NUM!</v>
      </c>
      <c r="AJ1431" s="45" t="e">
        <f t="shared" si="32"/>
        <v>#NUM!</v>
      </c>
    </row>
    <row r="1432" spans="28:36" x14ac:dyDescent="0.2">
      <c r="AB1432" s="122" t="s">
        <v>88</v>
      </c>
      <c r="AC1432" s="40">
        <f>_xll.qlInterestRateIndexFixingDate($Y$21,AD1432)</f>
        <v>49422</v>
      </c>
      <c r="AD1432" s="40">
        <f>_xll.qlCalendarAdvance(calendar,$AD1431,AB1432,,,trigger)</f>
        <v>49424</v>
      </c>
      <c r="AE1432" s="40">
        <f>_xll.qlInterestRateIndexMaturity($Y$21,AD1432,)</f>
        <v>49607</v>
      </c>
      <c r="AF1432" s="43" t="e">
        <f>_xll.qlTenorBasisValue(TenorBasis6M,AD1432,_xll.ohTrigger(trigger,$Y$36))</f>
        <v>#NUM!</v>
      </c>
      <c r="AG1432" s="90" t="e">
        <f>_xll.qlTenorBasisForwardRate(TenorBasis6M,AD1432,_xll.ohTrigger(trigger,$Y$36))</f>
        <v>#NUM!</v>
      </c>
      <c r="AH1432" s="90" t="e">
        <f>_xll.qlIndexFixing(TenorBasisIndex6M,$AC1432,TRUE,_xll.ohTrigger(trigger,$Y$36))</f>
        <v>#NUM!</v>
      </c>
      <c r="AI1432" s="43" t="e">
        <f>_xll.qlIndexFixing($Y$6,$AC1432,TRUE,trigger)</f>
        <v>#NUM!</v>
      </c>
      <c r="AJ1432" s="45" t="e">
        <f t="shared" si="32"/>
        <v>#NUM!</v>
      </c>
    </row>
    <row r="1433" spans="28:36" x14ac:dyDescent="0.2">
      <c r="AB1433" s="122" t="s">
        <v>88</v>
      </c>
      <c r="AC1433" s="40">
        <f>_xll.qlInterestRateIndexFixingDate($Y$21,AD1433)</f>
        <v>49426</v>
      </c>
      <c r="AD1433" s="40">
        <f>_xll.qlCalendarAdvance(calendar,$AD1432,AB1433,,,trigger)</f>
        <v>49431</v>
      </c>
      <c r="AE1433" s="40">
        <f>_xll.qlInterestRateIndexMaturity($Y$21,AD1433,)</f>
        <v>49615</v>
      </c>
      <c r="AF1433" s="43" t="e">
        <f>_xll.qlTenorBasisValue(TenorBasis6M,AD1433,_xll.ohTrigger(trigger,$Y$36))</f>
        <v>#NUM!</v>
      </c>
      <c r="AG1433" s="90" t="e">
        <f>_xll.qlTenorBasisForwardRate(TenorBasis6M,AD1433,_xll.ohTrigger(trigger,$Y$36))</f>
        <v>#NUM!</v>
      </c>
      <c r="AH1433" s="90" t="e">
        <f>_xll.qlIndexFixing(TenorBasisIndex6M,$AC1433,TRUE,_xll.ohTrigger(trigger,$Y$36))</f>
        <v>#NUM!</v>
      </c>
      <c r="AI1433" s="43" t="e">
        <f>_xll.qlIndexFixing($Y$6,$AC1433,TRUE,trigger)</f>
        <v>#NUM!</v>
      </c>
      <c r="AJ1433" s="45" t="e">
        <f t="shared" si="32"/>
        <v>#NUM!</v>
      </c>
    </row>
    <row r="1434" spans="28:36" x14ac:dyDescent="0.2">
      <c r="AB1434" s="122" t="s">
        <v>88</v>
      </c>
      <c r="AC1434" s="40">
        <f>_xll.qlInterestRateIndexFixingDate($Y$21,AD1434)</f>
        <v>49436</v>
      </c>
      <c r="AD1434" s="40">
        <f>_xll.qlCalendarAdvance(calendar,$AD1433,AB1434,,,trigger)</f>
        <v>49438</v>
      </c>
      <c r="AE1434" s="40">
        <f>_xll.qlInterestRateIndexMaturity($Y$21,AD1434,)</f>
        <v>49622</v>
      </c>
      <c r="AF1434" s="43" t="e">
        <f>_xll.qlTenorBasisValue(TenorBasis6M,AD1434,_xll.ohTrigger(trigger,$Y$36))</f>
        <v>#NUM!</v>
      </c>
      <c r="AG1434" s="90" t="e">
        <f>_xll.qlTenorBasisForwardRate(TenorBasis6M,AD1434,_xll.ohTrigger(trigger,$Y$36))</f>
        <v>#NUM!</v>
      </c>
      <c r="AH1434" s="90" t="e">
        <f>_xll.qlIndexFixing(TenorBasisIndex6M,$AC1434,TRUE,_xll.ohTrigger(trigger,$Y$36))</f>
        <v>#NUM!</v>
      </c>
      <c r="AI1434" s="43" t="e">
        <f>_xll.qlIndexFixing($Y$6,$AC1434,TRUE,trigger)</f>
        <v>#NUM!</v>
      </c>
      <c r="AJ1434" s="45" t="e">
        <f t="shared" si="32"/>
        <v>#NUM!</v>
      </c>
    </row>
    <row r="1435" spans="28:36" x14ac:dyDescent="0.2">
      <c r="AB1435" s="122" t="s">
        <v>88</v>
      </c>
      <c r="AC1435" s="40">
        <f>_xll.qlInterestRateIndexFixingDate($Y$21,AD1435)</f>
        <v>49443</v>
      </c>
      <c r="AD1435" s="40">
        <f>_xll.qlCalendarAdvance(calendar,$AD1434,AB1435,,,trigger)</f>
        <v>49445</v>
      </c>
      <c r="AE1435" s="40">
        <f>_xll.qlInterestRateIndexMaturity($Y$21,AD1435,)</f>
        <v>49629</v>
      </c>
      <c r="AF1435" s="43" t="e">
        <f>_xll.qlTenorBasisValue(TenorBasis6M,AD1435,_xll.ohTrigger(trigger,$Y$36))</f>
        <v>#NUM!</v>
      </c>
      <c r="AG1435" s="90" t="e">
        <f>_xll.qlTenorBasisForwardRate(TenorBasis6M,AD1435,_xll.ohTrigger(trigger,$Y$36))</f>
        <v>#NUM!</v>
      </c>
      <c r="AH1435" s="90" t="e">
        <f>_xll.qlIndexFixing(TenorBasisIndex6M,$AC1435,TRUE,_xll.ohTrigger(trigger,$Y$36))</f>
        <v>#NUM!</v>
      </c>
      <c r="AI1435" s="43" t="e">
        <f>_xll.qlIndexFixing($Y$6,$AC1435,TRUE,trigger)</f>
        <v>#NUM!</v>
      </c>
      <c r="AJ1435" s="45" t="e">
        <f t="shared" si="32"/>
        <v>#NUM!</v>
      </c>
    </row>
    <row r="1436" spans="28:36" x14ac:dyDescent="0.2">
      <c r="AB1436" s="122" t="s">
        <v>88</v>
      </c>
      <c r="AC1436" s="40">
        <f>_xll.qlInterestRateIndexFixingDate($Y$21,AD1436)</f>
        <v>49450</v>
      </c>
      <c r="AD1436" s="40">
        <f>_xll.qlCalendarAdvance(calendar,$AD1435,AB1436,,,trigger)</f>
        <v>49452</v>
      </c>
      <c r="AE1436" s="40">
        <f>_xll.qlInterestRateIndexMaturity($Y$21,AD1436,)</f>
        <v>49636</v>
      </c>
      <c r="AF1436" s="43" t="e">
        <f>_xll.qlTenorBasisValue(TenorBasis6M,AD1436,_xll.ohTrigger(trigger,$Y$36))</f>
        <v>#NUM!</v>
      </c>
      <c r="AG1436" s="90" t="e">
        <f>_xll.qlTenorBasisForwardRate(TenorBasis6M,AD1436,_xll.ohTrigger(trigger,$Y$36))</f>
        <v>#NUM!</v>
      </c>
      <c r="AH1436" s="90" t="e">
        <f>_xll.qlIndexFixing(TenorBasisIndex6M,$AC1436,TRUE,_xll.ohTrigger(trigger,$Y$36))</f>
        <v>#NUM!</v>
      </c>
      <c r="AI1436" s="43" t="e">
        <f>_xll.qlIndexFixing($Y$6,$AC1436,TRUE,trigger)</f>
        <v>#NUM!</v>
      </c>
      <c r="AJ1436" s="45" t="e">
        <f t="shared" si="32"/>
        <v>#NUM!</v>
      </c>
    </row>
    <row r="1437" spans="28:36" x14ac:dyDescent="0.2">
      <c r="AB1437" s="122" t="s">
        <v>88</v>
      </c>
      <c r="AC1437" s="40">
        <f>_xll.qlInterestRateIndexFixingDate($Y$21,AD1437)</f>
        <v>49457</v>
      </c>
      <c r="AD1437" s="40">
        <f>_xll.qlCalendarAdvance(calendar,$AD1436,AB1437,,,trigger)</f>
        <v>49459</v>
      </c>
      <c r="AE1437" s="40">
        <f>_xll.qlInterestRateIndexMaturity($Y$21,AD1437,)</f>
        <v>49643</v>
      </c>
      <c r="AF1437" s="43" t="e">
        <f>_xll.qlTenorBasisValue(TenorBasis6M,AD1437,_xll.ohTrigger(trigger,$Y$36))</f>
        <v>#NUM!</v>
      </c>
      <c r="AG1437" s="90" t="e">
        <f>_xll.qlTenorBasisForwardRate(TenorBasis6M,AD1437,_xll.ohTrigger(trigger,$Y$36))</f>
        <v>#NUM!</v>
      </c>
      <c r="AH1437" s="90" t="e">
        <f>_xll.qlIndexFixing(TenorBasisIndex6M,$AC1437,TRUE,_xll.ohTrigger(trigger,$Y$36))</f>
        <v>#NUM!</v>
      </c>
      <c r="AI1437" s="43" t="e">
        <f>_xll.qlIndexFixing($Y$6,$AC1437,TRUE,trigger)</f>
        <v>#NUM!</v>
      </c>
      <c r="AJ1437" s="45" t="e">
        <f t="shared" si="32"/>
        <v>#NUM!</v>
      </c>
    </row>
    <row r="1438" spans="28:36" x14ac:dyDescent="0.2">
      <c r="AB1438" s="122" t="s">
        <v>88</v>
      </c>
      <c r="AC1438" s="40">
        <f>_xll.qlInterestRateIndexFixingDate($Y$21,AD1438)</f>
        <v>49464</v>
      </c>
      <c r="AD1438" s="40">
        <f>_xll.qlCalendarAdvance(calendar,$AD1437,AB1438,,,trigger)</f>
        <v>49466</v>
      </c>
      <c r="AE1438" s="40">
        <f>_xll.qlInterestRateIndexMaturity($Y$21,AD1438,)</f>
        <v>49649</v>
      </c>
      <c r="AF1438" s="43" t="e">
        <f>_xll.qlTenorBasisValue(TenorBasis6M,AD1438,_xll.ohTrigger(trigger,$Y$36))</f>
        <v>#NUM!</v>
      </c>
      <c r="AG1438" s="90" t="e">
        <f>_xll.qlTenorBasisForwardRate(TenorBasis6M,AD1438,_xll.ohTrigger(trigger,$Y$36))</f>
        <v>#NUM!</v>
      </c>
      <c r="AH1438" s="90" t="e">
        <f>_xll.qlIndexFixing(TenorBasisIndex6M,$AC1438,TRUE,_xll.ohTrigger(trigger,$Y$36))</f>
        <v>#NUM!</v>
      </c>
      <c r="AI1438" s="43" t="e">
        <f>_xll.qlIndexFixing($Y$6,$AC1438,TRUE,trigger)</f>
        <v>#NUM!</v>
      </c>
      <c r="AJ1438" s="45" t="e">
        <f t="shared" si="32"/>
        <v>#NUM!</v>
      </c>
    </row>
    <row r="1439" spans="28:36" x14ac:dyDescent="0.2">
      <c r="AB1439" s="122" t="s">
        <v>88</v>
      </c>
      <c r="AC1439" s="40">
        <f>_xll.qlInterestRateIndexFixingDate($Y$21,AD1439)</f>
        <v>49471</v>
      </c>
      <c r="AD1439" s="40">
        <f>_xll.qlCalendarAdvance(calendar,$AD1438,AB1439,,,trigger)</f>
        <v>49473</v>
      </c>
      <c r="AE1439" s="40">
        <f>_xll.qlInterestRateIndexMaturity($Y$21,AD1439,)</f>
        <v>49656</v>
      </c>
      <c r="AF1439" s="43" t="e">
        <f>_xll.qlTenorBasisValue(TenorBasis6M,AD1439,_xll.ohTrigger(trigger,$Y$36))</f>
        <v>#NUM!</v>
      </c>
      <c r="AG1439" s="90" t="e">
        <f>_xll.qlTenorBasisForwardRate(TenorBasis6M,AD1439,_xll.ohTrigger(trigger,$Y$36))</f>
        <v>#NUM!</v>
      </c>
      <c r="AH1439" s="90" t="e">
        <f>_xll.qlIndexFixing(TenorBasisIndex6M,$AC1439,TRUE,_xll.ohTrigger(trigger,$Y$36))</f>
        <v>#NUM!</v>
      </c>
      <c r="AI1439" s="43" t="e">
        <f>_xll.qlIndexFixing($Y$6,$AC1439,TRUE,trigger)</f>
        <v>#NUM!</v>
      </c>
      <c r="AJ1439" s="45" t="e">
        <f t="shared" si="32"/>
        <v>#NUM!</v>
      </c>
    </row>
    <row r="1440" spans="28:36" x14ac:dyDescent="0.2">
      <c r="AB1440" s="122" t="s">
        <v>88</v>
      </c>
      <c r="AC1440" s="40">
        <f>_xll.qlInterestRateIndexFixingDate($Y$21,AD1440)</f>
        <v>49478</v>
      </c>
      <c r="AD1440" s="40">
        <f>_xll.qlCalendarAdvance(calendar,$AD1439,AB1440,,,trigger)</f>
        <v>49480</v>
      </c>
      <c r="AE1440" s="40">
        <f>_xll.qlInterestRateIndexMaturity($Y$21,AD1440,)</f>
        <v>49663</v>
      </c>
      <c r="AF1440" s="43" t="e">
        <f>_xll.qlTenorBasisValue(TenorBasis6M,AD1440,_xll.ohTrigger(trigger,$Y$36))</f>
        <v>#NUM!</v>
      </c>
      <c r="AG1440" s="90" t="e">
        <f>_xll.qlTenorBasisForwardRate(TenorBasis6M,AD1440,_xll.ohTrigger(trigger,$Y$36))</f>
        <v>#NUM!</v>
      </c>
      <c r="AH1440" s="90" t="e">
        <f>_xll.qlIndexFixing(TenorBasisIndex6M,$AC1440,TRUE,_xll.ohTrigger(trigger,$Y$36))</f>
        <v>#NUM!</v>
      </c>
      <c r="AI1440" s="43" t="e">
        <f>_xll.qlIndexFixing($Y$6,$AC1440,TRUE,trigger)</f>
        <v>#NUM!</v>
      </c>
      <c r="AJ1440" s="45" t="e">
        <f t="shared" si="32"/>
        <v>#NUM!</v>
      </c>
    </row>
    <row r="1441" spans="28:36" x14ac:dyDescent="0.2">
      <c r="AB1441" s="122" t="s">
        <v>88</v>
      </c>
      <c r="AC1441" s="40">
        <f>_xll.qlInterestRateIndexFixingDate($Y$21,AD1441)</f>
        <v>49485</v>
      </c>
      <c r="AD1441" s="40">
        <f>_xll.qlCalendarAdvance(calendar,$AD1440,AB1441,,,trigger)</f>
        <v>49487</v>
      </c>
      <c r="AE1441" s="40">
        <f>_xll.qlInterestRateIndexMaturity($Y$21,AD1441,)</f>
        <v>49670</v>
      </c>
      <c r="AF1441" s="43" t="e">
        <f>_xll.qlTenorBasisValue(TenorBasis6M,AD1441,_xll.ohTrigger(trigger,$Y$36))</f>
        <v>#NUM!</v>
      </c>
      <c r="AG1441" s="90" t="e">
        <f>_xll.qlTenorBasisForwardRate(TenorBasis6M,AD1441,_xll.ohTrigger(trigger,$Y$36))</f>
        <v>#NUM!</v>
      </c>
      <c r="AH1441" s="90" t="e">
        <f>_xll.qlIndexFixing(TenorBasisIndex6M,$AC1441,TRUE,_xll.ohTrigger(trigger,$Y$36))</f>
        <v>#NUM!</v>
      </c>
      <c r="AI1441" s="43" t="e">
        <f>_xll.qlIndexFixing($Y$6,$AC1441,TRUE,trigger)</f>
        <v>#NUM!</v>
      </c>
      <c r="AJ1441" s="45" t="e">
        <f t="shared" si="32"/>
        <v>#NUM!</v>
      </c>
    </row>
    <row r="1442" spans="28:36" x14ac:dyDescent="0.2">
      <c r="AB1442" s="122" t="s">
        <v>88</v>
      </c>
      <c r="AC1442" s="40">
        <f>_xll.qlInterestRateIndexFixingDate($Y$21,AD1442)</f>
        <v>49492</v>
      </c>
      <c r="AD1442" s="40">
        <f>_xll.qlCalendarAdvance(calendar,$AD1441,AB1442,,,trigger)</f>
        <v>49494</v>
      </c>
      <c r="AE1442" s="40">
        <f>_xll.qlInterestRateIndexMaturity($Y$21,AD1442,)</f>
        <v>49678</v>
      </c>
      <c r="AF1442" s="43" t="e">
        <f>_xll.qlTenorBasisValue(TenorBasis6M,AD1442,_xll.ohTrigger(trigger,$Y$36))</f>
        <v>#NUM!</v>
      </c>
      <c r="AG1442" s="90" t="e">
        <f>_xll.qlTenorBasisForwardRate(TenorBasis6M,AD1442,_xll.ohTrigger(trigger,$Y$36))</f>
        <v>#NUM!</v>
      </c>
      <c r="AH1442" s="90" t="e">
        <f>_xll.qlIndexFixing(TenorBasisIndex6M,$AC1442,TRUE,_xll.ohTrigger(trigger,$Y$36))</f>
        <v>#NUM!</v>
      </c>
      <c r="AI1442" s="43" t="e">
        <f>_xll.qlIndexFixing($Y$6,$AC1442,TRUE,trigger)</f>
        <v>#NUM!</v>
      </c>
      <c r="AJ1442" s="45" t="e">
        <f t="shared" si="32"/>
        <v>#NUM!</v>
      </c>
    </row>
    <row r="1443" spans="28:36" x14ac:dyDescent="0.2">
      <c r="AB1443" s="122" t="s">
        <v>88</v>
      </c>
      <c r="AC1443" s="40">
        <f>_xll.qlInterestRateIndexFixingDate($Y$21,AD1443)</f>
        <v>49499</v>
      </c>
      <c r="AD1443" s="40">
        <f>_xll.qlCalendarAdvance(calendar,$AD1442,AB1443,,,trigger)</f>
        <v>49501</v>
      </c>
      <c r="AE1443" s="40">
        <f>_xll.qlInterestRateIndexMaturity($Y$21,AD1443,)</f>
        <v>49685</v>
      </c>
      <c r="AF1443" s="43" t="e">
        <f>_xll.qlTenorBasisValue(TenorBasis6M,AD1443,_xll.ohTrigger(trigger,$Y$36))</f>
        <v>#NUM!</v>
      </c>
      <c r="AG1443" s="90" t="e">
        <f>_xll.qlTenorBasisForwardRate(TenorBasis6M,AD1443,_xll.ohTrigger(trigger,$Y$36))</f>
        <v>#NUM!</v>
      </c>
      <c r="AH1443" s="90" t="e">
        <f>_xll.qlIndexFixing(TenorBasisIndex6M,$AC1443,TRUE,_xll.ohTrigger(trigger,$Y$36))</f>
        <v>#NUM!</v>
      </c>
      <c r="AI1443" s="43" t="e">
        <f>_xll.qlIndexFixing($Y$6,$AC1443,TRUE,trigger)</f>
        <v>#NUM!</v>
      </c>
      <c r="AJ1443" s="45" t="e">
        <f t="shared" si="32"/>
        <v>#NUM!</v>
      </c>
    </row>
    <row r="1444" spans="28:36" x14ac:dyDescent="0.2">
      <c r="AB1444" s="122" t="s">
        <v>88</v>
      </c>
      <c r="AC1444" s="40">
        <f>_xll.qlInterestRateIndexFixingDate($Y$21,AD1444)</f>
        <v>49506</v>
      </c>
      <c r="AD1444" s="40">
        <f>_xll.qlCalendarAdvance(calendar,$AD1443,AB1444,,,trigger)</f>
        <v>49508</v>
      </c>
      <c r="AE1444" s="40">
        <f>_xll.qlInterestRateIndexMaturity($Y$21,AD1444,)</f>
        <v>49692</v>
      </c>
      <c r="AF1444" s="43" t="e">
        <f>_xll.qlTenorBasisValue(TenorBasis6M,AD1444,_xll.ohTrigger(trigger,$Y$36))</f>
        <v>#NUM!</v>
      </c>
      <c r="AG1444" s="90" t="e">
        <f>_xll.qlTenorBasisForwardRate(TenorBasis6M,AD1444,_xll.ohTrigger(trigger,$Y$36))</f>
        <v>#NUM!</v>
      </c>
      <c r="AH1444" s="90" t="e">
        <f>_xll.qlIndexFixing(TenorBasisIndex6M,$AC1444,TRUE,_xll.ohTrigger(trigger,$Y$36))</f>
        <v>#NUM!</v>
      </c>
      <c r="AI1444" s="43" t="e">
        <f>_xll.qlIndexFixing($Y$6,$AC1444,TRUE,trigger)</f>
        <v>#NUM!</v>
      </c>
      <c r="AJ1444" s="45" t="e">
        <f t="shared" si="32"/>
        <v>#NUM!</v>
      </c>
    </row>
    <row r="1445" spans="28:36" x14ac:dyDescent="0.2">
      <c r="AB1445" s="122" t="s">
        <v>88</v>
      </c>
      <c r="AC1445" s="40">
        <f>_xll.qlInterestRateIndexFixingDate($Y$21,AD1445)</f>
        <v>49513</v>
      </c>
      <c r="AD1445" s="40">
        <f>_xll.qlCalendarAdvance(calendar,$AD1444,AB1445,,,trigger)</f>
        <v>49515</v>
      </c>
      <c r="AE1445" s="40">
        <f>_xll.qlInterestRateIndexMaturity($Y$21,AD1445,)</f>
        <v>49699</v>
      </c>
      <c r="AF1445" s="43" t="e">
        <f>_xll.qlTenorBasisValue(TenorBasis6M,AD1445,_xll.ohTrigger(trigger,$Y$36))</f>
        <v>#NUM!</v>
      </c>
      <c r="AG1445" s="90" t="e">
        <f>_xll.qlTenorBasisForwardRate(TenorBasis6M,AD1445,_xll.ohTrigger(trigger,$Y$36))</f>
        <v>#NUM!</v>
      </c>
      <c r="AH1445" s="90" t="e">
        <f>_xll.qlIndexFixing(TenorBasisIndex6M,$AC1445,TRUE,_xll.ohTrigger(trigger,$Y$36))</f>
        <v>#NUM!</v>
      </c>
      <c r="AI1445" s="43" t="e">
        <f>_xll.qlIndexFixing($Y$6,$AC1445,TRUE,trigger)</f>
        <v>#NUM!</v>
      </c>
      <c r="AJ1445" s="45" t="e">
        <f t="shared" si="32"/>
        <v>#NUM!</v>
      </c>
    </row>
    <row r="1446" spans="28:36" x14ac:dyDescent="0.2">
      <c r="AB1446" s="122" t="s">
        <v>88</v>
      </c>
      <c r="AC1446" s="40">
        <f>_xll.qlInterestRateIndexFixingDate($Y$21,AD1446)</f>
        <v>49520</v>
      </c>
      <c r="AD1446" s="40">
        <f>_xll.qlCalendarAdvance(calendar,$AD1445,AB1446,,,trigger)</f>
        <v>49522</v>
      </c>
      <c r="AE1446" s="40">
        <f>_xll.qlInterestRateIndexMaturity($Y$21,AD1446,)</f>
        <v>49706</v>
      </c>
      <c r="AF1446" s="43" t="e">
        <f>_xll.qlTenorBasisValue(TenorBasis6M,AD1446,_xll.ohTrigger(trigger,$Y$36))</f>
        <v>#NUM!</v>
      </c>
      <c r="AG1446" s="90" t="e">
        <f>_xll.qlTenorBasisForwardRate(TenorBasis6M,AD1446,_xll.ohTrigger(trigger,$Y$36))</f>
        <v>#NUM!</v>
      </c>
      <c r="AH1446" s="90" t="e">
        <f>_xll.qlIndexFixing(TenorBasisIndex6M,$AC1446,TRUE,_xll.ohTrigger(trigger,$Y$36))</f>
        <v>#NUM!</v>
      </c>
      <c r="AI1446" s="43" t="e">
        <f>_xll.qlIndexFixing($Y$6,$AC1446,TRUE,trigger)</f>
        <v>#NUM!</v>
      </c>
      <c r="AJ1446" s="45" t="e">
        <f t="shared" si="32"/>
        <v>#NUM!</v>
      </c>
    </row>
    <row r="1447" spans="28:36" x14ac:dyDescent="0.2">
      <c r="AB1447" s="122" t="s">
        <v>88</v>
      </c>
      <c r="AC1447" s="40">
        <f>_xll.qlInterestRateIndexFixingDate($Y$21,AD1447)</f>
        <v>49527</v>
      </c>
      <c r="AD1447" s="40">
        <f>_xll.qlCalendarAdvance(calendar,$AD1446,AB1447,,,trigger)</f>
        <v>49529</v>
      </c>
      <c r="AE1447" s="40">
        <f>_xll.qlInterestRateIndexMaturity($Y$21,AD1447,)</f>
        <v>49713</v>
      </c>
      <c r="AF1447" s="43" t="e">
        <f>_xll.qlTenorBasisValue(TenorBasis6M,AD1447,_xll.ohTrigger(trigger,$Y$36))</f>
        <v>#NUM!</v>
      </c>
      <c r="AG1447" s="90" t="e">
        <f>_xll.qlTenorBasisForwardRate(TenorBasis6M,AD1447,_xll.ohTrigger(trigger,$Y$36))</f>
        <v>#NUM!</v>
      </c>
      <c r="AH1447" s="90" t="e">
        <f>_xll.qlIndexFixing(TenorBasisIndex6M,$AC1447,TRUE,_xll.ohTrigger(trigger,$Y$36))</f>
        <v>#NUM!</v>
      </c>
      <c r="AI1447" s="43" t="e">
        <f>_xll.qlIndexFixing($Y$6,$AC1447,TRUE,trigger)</f>
        <v>#NUM!</v>
      </c>
      <c r="AJ1447" s="45" t="e">
        <f t="shared" si="32"/>
        <v>#NUM!</v>
      </c>
    </row>
    <row r="1448" spans="28:36" x14ac:dyDescent="0.2">
      <c r="AB1448" s="122" t="s">
        <v>88</v>
      </c>
      <c r="AC1448" s="40">
        <f>_xll.qlInterestRateIndexFixingDate($Y$21,AD1448)</f>
        <v>49534</v>
      </c>
      <c r="AD1448" s="40">
        <f>_xll.qlCalendarAdvance(calendar,$AD1447,AB1448,,,trigger)</f>
        <v>49536</v>
      </c>
      <c r="AE1448" s="40">
        <f>_xll.qlInterestRateIndexMaturity($Y$21,AD1448,)</f>
        <v>49720</v>
      </c>
      <c r="AF1448" s="43" t="e">
        <f>_xll.qlTenorBasisValue(TenorBasis6M,AD1448,_xll.ohTrigger(trigger,$Y$36))</f>
        <v>#NUM!</v>
      </c>
      <c r="AG1448" s="90" t="e">
        <f>_xll.qlTenorBasisForwardRate(TenorBasis6M,AD1448,_xll.ohTrigger(trigger,$Y$36))</f>
        <v>#NUM!</v>
      </c>
      <c r="AH1448" s="90" t="e">
        <f>_xll.qlIndexFixing(TenorBasisIndex6M,$AC1448,TRUE,_xll.ohTrigger(trigger,$Y$36))</f>
        <v>#NUM!</v>
      </c>
      <c r="AI1448" s="43" t="e">
        <f>_xll.qlIndexFixing($Y$6,$AC1448,TRUE,trigger)</f>
        <v>#NUM!</v>
      </c>
      <c r="AJ1448" s="45" t="e">
        <f t="shared" si="32"/>
        <v>#NUM!</v>
      </c>
    </row>
    <row r="1449" spans="28:36" x14ac:dyDescent="0.2">
      <c r="AB1449" s="122" t="s">
        <v>88</v>
      </c>
      <c r="AC1449" s="40">
        <f>_xll.qlInterestRateIndexFixingDate($Y$21,AD1449)</f>
        <v>49541</v>
      </c>
      <c r="AD1449" s="40">
        <f>_xll.qlCalendarAdvance(calendar,$AD1448,AB1449,,,trigger)</f>
        <v>49543</v>
      </c>
      <c r="AE1449" s="40">
        <f>_xll.qlInterestRateIndexMaturity($Y$21,AD1449,)</f>
        <v>49727</v>
      </c>
      <c r="AF1449" s="43" t="e">
        <f>_xll.qlTenorBasisValue(TenorBasis6M,AD1449,_xll.ohTrigger(trigger,$Y$36))</f>
        <v>#NUM!</v>
      </c>
      <c r="AG1449" s="90" t="e">
        <f>_xll.qlTenorBasisForwardRate(TenorBasis6M,AD1449,_xll.ohTrigger(trigger,$Y$36))</f>
        <v>#NUM!</v>
      </c>
      <c r="AH1449" s="90" t="e">
        <f>_xll.qlIndexFixing(TenorBasisIndex6M,$AC1449,TRUE,_xll.ohTrigger(trigger,$Y$36))</f>
        <v>#NUM!</v>
      </c>
      <c r="AI1449" s="43" t="e">
        <f>_xll.qlIndexFixing($Y$6,$AC1449,TRUE,trigger)</f>
        <v>#NUM!</v>
      </c>
      <c r="AJ1449" s="45" t="e">
        <f t="shared" si="32"/>
        <v>#NUM!</v>
      </c>
    </row>
    <row r="1450" spans="28:36" x14ac:dyDescent="0.2">
      <c r="AB1450" s="122" t="s">
        <v>88</v>
      </c>
      <c r="AC1450" s="40">
        <f>_xll.qlInterestRateIndexFixingDate($Y$21,AD1450)</f>
        <v>49548</v>
      </c>
      <c r="AD1450" s="40">
        <f>_xll.qlCalendarAdvance(calendar,$AD1449,AB1450,,,trigger)</f>
        <v>49550</v>
      </c>
      <c r="AE1450" s="40">
        <f>_xll.qlInterestRateIndexMaturity($Y$21,AD1450,)</f>
        <v>49734</v>
      </c>
      <c r="AF1450" s="43" t="e">
        <f>_xll.qlTenorBasisValue(TenorBasis6M,AD1450,_xll.ohTrigger(trigger,$Y$36))</f>
        <v>#NUM!</v>
      </c>
      <c r="AG1450" s="90" t="e">
        <f>_xll.qlTenorBasisForwardRate(TenorBasis6M,AD1450,_xll.ohTrigger(trigger,$Y$36))</f>
        <v>#NUM!</v>
      </c>
      <c r="AH1450" s="90" t="e">
        <f>_xll.qlIndexFixing(TenorBasisIndex6M,$AC1450,TRUE,_xll.ohTrigger(trigger,$Y$36))</f>
        <v>#NUM!</v>
      </c>
      <c r="AI1450" s="43" t="e">
        <f>_xll.qlIndexFixing($Y$6,$AC1450,TRUE,trigger)</f>
        <v>#NUM!</v>
      </c>
      <c r="AJ1450" s="45" t="e">
        <f t="shared" ref="AJ1450:AJ1513" si="33">(AH1450-AI1450)*10000</f>
        <v>#NUM!</v>
      </c>
    </row>
    <row r="1451" spans="28:36" x14ac:dyDescent="0.2">
      <c r="AB1451" s="122" t="s">
        <v>88</v>
      </c>
      <c r="AC1451" s="40">
        <f>_xll.qlInterestRateIndexFixingDate($Y$21,AD1451)</f>
        <v>49555</v>
      </c>
      <c r="AD1451" s="40">
        <f>_xll.qlCalendarAdvance(calendar,$AD1450,AB1451,,,trigger)</f>
        <v>49557</v>
      </c>
      <c r="AE1451" s="40">
        <f>_xll.qlInterestRateIndexMaturity($Y$21,AD1451,)</f>
        <v>49739</v>
      </c>
      <c r="AF1451" s="43" t="e">
        <f>_xll.qlTenorBasisValue(TenorBasis6M,AD1451,_xll.ohTrigger(trigger,$Y$36))</f>
        <v>#NUM!</v>
      </c>
      <c r="AG1451" s="90" t="e">
        <f>_xll.qlTenorBasisForwardRate(TenorBasis6M,AD1451,_xll.ohTrigger(trigger,$Y$36))</f>
        <v>#NUM!</v>
      </c>
      <c r="AH1451" s="90" t="e">
        <f>_xll.qlIndexFixing(TenorBasisIndex6M,$AC1451,TRUE,_xll.ohTrigger(trigger,$Y$36))</f>
        <v>#NUM!</v>
      </c>
      <c r="AI1451" s="43" t="e">
        <f>_xll.qlIndexFixing($Y$6,$AC1451,TRUE,trigger)</f>
        <v>#NUM!</v>
      </c>
      <c r="AJ1451" s="45" t="e">
        <f t="shared" si="33"/>
        <v>#NUM!</v>
      </c>
    </row>
    <row r="1452" spans="28:36" x14ac:dyDescent="0.2">
      <c r="AB1452" s="122" t="s">
        <v>88</v>
      </c>
      <c r="AC1452" s="40">
        <f>_xll.qlInterestRateIndexFixingDate($Y$21,AD1452)</f>
        <v>49562</v>
      </c>
      <c r="AD1452" s="40">
        <f>_xll.qlCalendarAdvance(calendar,$AD1451,AB1452,,,trigger)</f>
        <v>49564</v>
      </c>
      <c r="AE1452" s="40">
        <f>_xll.qlInterestRateIndexMaturity($Y$21,AD1452,)</f>
        <v>49746</v>
      </c>
      <c r="AF1452" s="43" t="e">
        <f>_xll.qlTenorBasisValue(TenorBasis6M,AD1452,_xll.ohTrigger(trigger,$Y$36))</f>
        <v>#NUM!</v>
      </c>
      <c r="AG1452" s="90" t="e">
        <f>_xll.qlTenorBasisForwardRate(TenorBasis6M,AD1452,_xll.ohTrigger(trigger,$Y$36))</f>
        <v>#NUM!</v>
      </c>
      <c r="AH1452" s="90" t="e">
        <f>_xll.qlIndexFixing(TenorBasisIndex6M,$AC1452,TRUE,_xll.ohTrigger(trigger,$Y$36))</f>
        <v>#NUM!</v>
      </c>
      <c r="AI1452" s="43" t="e">
        <f>_xll.qlIndexFixing($Y$6,$AC1452,TRUE,trigger)</f>
        <v>#NUM!</v>
      </c>
      <c r="AJ1452" s="45" t="e">
        <f t="shared" si="33"/>
        <v>#NUM!</v>
      </c>
    </row>
    <row r="1453" spans="28:36" x14ac:dyDescent="0.2">
      <c r="AB1453" s="122" t="s">
        <v>88</v>
      </c>
      <c r="AC1453" s="40">
        <f>_xll.qlInterestRateIndexFixingDate($Y$21,AD1453)</f>
        <v>49569</v>
      </c>
      <c r="AD1453" s="40">
        <f>_xll.qlCalendarAdvance(calendar,$AD1452,AB1453,,,trigger)</f>
        <v>49571</v>
      </c>
      <c r="AE1453" s="40">
        <f>_xll.qlInterestRateIndexMaturity($Y$21,AD1453,)</f>
        <v>49753</v>
      </c>
      <c r="AF1453" s="43" t="e">
        <f>_xll.qlTenorBasisValue(TenorBasis6M,AD1453,_xll.ohTrigger(trigger,$Y$36))</f>
        <v>#NUM!</v>
      </c>
      <c r="AG1453" s="90" t="e">
        <f>_xll.qlTenorBasisForwardRate(TenorBasis6M,AD1453,_xll.ohTrigger(trigger,$Y$36))</f>
        <v>#NUM!</v>
      </c>
      <c r="AH1453" s="90" t="e">
        <f>_xll.qlIndexFixing(TenorBasisIndex6M,$AC1453,TRUE,_xll.ohTrigger(trigger,$Y$36))</f>
        <v>#NUM!</v>
      </c>
      <c r="AI1453" s="43" t="e">
        <f>_xll.qlIndexFixing($Y$6,$AC1453,TRUE,trigger)</f>
        <v>#NUM!</v>
      </c>
      <c r="AJ1453" s="45" t="e">
        <f t="shared" si="33"/>
        <v>#NUM!</v>
      </c>
    </row>
    <row r="1454" spans="28:36" x14ac:dyDescent="0.2">
      <c r="AB1454" s="122" t="s">
        <v>88</v>
      </c>
      <c r="AC1454" s="40">
        <f>_xll.qlInterestRateIndexFixingDate($Y$21,AD1454)</f>
        <v>49576</v>
      </c>
      <c r="AD1454" s="40">
        <f>_xll.qlCalendarAdvance(calendar,$AD1453,AB1454,,,trigger)</f>
        <v>49578</v>
      </c>
      <c r="AE1454" s="40">
        <f>_xll.qlInterestRateIndexMaturity($Y$21,AD1454,)</f>
        <v>49760</v>
      </c>
      <c r="AF1454" s="43" t="e">
        <f>_xll.qlTenorBasisValue(TenorBasis6M,AD1454,_xll.ohTrigger(trigger,$Y$36))</f>
        <v>#NUM!</v>
      </c>
      <c r="AG1454" s="90" t="e">
        <f>_xll.qlTenorBasisForwardRate(TenorBasis6M,AD1454,_xll.ohTrigger(trigger,$Y$36))</f>
        <v>#NUM!</v>
      </c>
      <c r="AH1454" s="90" t="e">
        <f>_xll.qlIndexFixing(TenorBasisIndex6M,$AC1454,TRUE,_xll.ohTrigger(trigger,$Y$36))</f>
        <v>#NUM!</v>
      </c>
      <c r="AI1454" s="43" t="e">
        <f>_xll.qlIndexFixing($Y$6,$AC1454,TRUE,trigger)</f>
        <v>#NUM!</v>
      </c>
      <c r="AJ1454" s="45" t="e">
        <f t="shared" si="33"/>
        <v>#NUM!</v>
      </c>
    </row>
    <row r="1455" spans="28:36" x14ac:dyDescent="0.2">
      <c r="AB1455" s="122" t="s">
        <v>88</v>
      </c>
      <c r="AC1455" s="40">
        <f>_xll.qlInterestRateIndexFixingDate($Y$21,AD1455)</f>
        <v>49583</v>
      </c>
      <c r="AD1455" s="40">
        <f>_xll.qlCalendarAdvance(calendar,$AD1454,AB1455,,,trigger)</f>
        <v>49585</v>
      </c>
      <c r="AE1455" s="40">
        <f>_xll.qlInterestRateIndexMaturity($Y$21,AD1455,)</f>
        <v>49768</v>
      </c>
      <c r="AF1455" s="43" t="e">
        <f>_xll.qlTenorBasisValue(TenorBasis6M,AD1455,_xll.ohTrigger(trigger,$Y$36))</f>
        <v>#NUM!</v>
      </c>
      <c r="AG1455" s="90" t="e">
        <f>_xll.qlTenorBasisForwardRate(TenorBasis6M,AD1455,_xll.ohTrigger(trigger,$Y$36))</f>
        <v>#NUM!</v>
      </c>
      <c r="AH1455" s="90" t="e">
        <f>_xll.qlIndexFixing(TenorBasisIndex6M,$AC1455,TRUE,_xll.ohTrigger(trigger,$Y$36))</f>
        <v>#NUM!</v>
      </c>
      <c r="AI1455" s="43" t="e">
        <f>_xll.qlIndexFixing($Y$6,$AC1455,TRUE,trigger)</f>
        <v>#NUM!</v>
      </c>
      <c r="AJ1455" s="45" t="e">
        <f t="shared" si="33"/>
        <v>#NUM!</v>
      </c>
    </row>
    <row r="1456" spans="28:36" x14ac:dyDescent="0.2">
      <c r="AB1456" s="122" t="s">
        <v>88</v>
      </c>
      <c r="AC1456" s="40">
        <f>_xll.qlInterestRateIndexFixingDate($Y$21,AD1456)</f>
        <v>49590</v>
      </c>
      <c r="AD1456" s="40">
        <f>_xll.qlCalendarAdvance(calendar,$AD1455,AB1456,,,trigger)</f>
        <v>49592</v>
      </c>
      <c r="AE1456" s="40">
        <f>_xll.qlInterestRateIndexMaturity($Y$21,AD1456,)</f>
        <v>49775</v>
      </c>
      <c r="AF1456" s="43" t="e">
        <f>_xll.qlTenorBasisValue(TenorBasis6M,AD1456,_xll.ohTrigger(trigger,$Y$36))</f>
        <v>#NUM!</v>
      </c>
      <c r="AG1456" s="90" t="e">
        <f>_xll.qlTenorBasisForwardRate(TenorBasis6M,AD1456,_xll.ohTrigger(trigger,$Y$36))</f>
        <v>#NUM!</v>
      </c>
      <c r="AH1456" s="90" t="e">
        <f>_xll.qlIndexFixing(TenorBasisIndex6M,$AC1456,TRUE,_xll.ohTrigger(trigger,$Y$36))</f>
        <v>#NUM!</v>
      </c>
      <c r="AI1456" s="43" t="e">
        <f>_xll.qlIndexFixing($Y$6,$AC1456,TRUE,trigger)</f>
        <v>#NUM!</v>
      </c>
      <c r="AJ1456" s="45" t="e">
        <f t="shared" si="33"/>
        <v>#NUM!</v>
      </c>
    </row>
    <row r="1457" spans="28:36" x14ac:dyDescent="0.2">
      <c r="AB1457" s="122" t="s">
        <v>88</v>
      </c>
      <c r="AC1457" s="40">
        <f>_xll.qlInterestRateIndexFixingDate($Y$21,AD1457)</f>
        <v>49597</v>
      </c>
      <c r="AD1457" s="40">
        <f>_xll.qlCalendarAdvance(calendar,$AD1456,AB1457,,,trigger)</f>
        <v>49599</v>
      </c>
      <c r="AE1457" s="40">
        <f>_xll.qlInterestRateIndexMaturity($Y$21,AD1457,)</f>
        <v>49782</v>
      </c>
      <c r="AF1457" s="43" t="e">
        <f>_xll.qlTenorBasisValue(TenorBasis6M,AD1457,_xll.ohTrigger(trigger,$Y$36))</f>
        <v>#NUM!</v>
      </c>
      <c r="AG1457" s="90" t="e">
        <f>_xll.qlTenorBasisForwardRate(TenorBasis6M,AD1457,_xll.ohTrigger(trigger,$Y$36))</f>
        <v>#NUM!</v>
      </c>
      <c r="AH1457" s="90" t="e">
        <f>_xll.qlIndexFixing(TenorBasisIndex6M,$AC1457,TRUE,_xll.ohTrigger(trigger,$Y$36))</f>
        <v>#NUM!</v>
      </c>
      <c r="AI1457" s="43" t="e">
        <f>_xll.qlIndexFixing($Y$6,$AC1457,TRUE,trigger)</f>
        <v>#NUM!</v>
      </c>
      <c r="AJ1457" s="45" t="e">
        <f t="shared" si="33"/>
        <v>#NUM!</v>
      </c>
    </row>
    <row r="1458" spans="28:36" x14ac:dyDescent="0.2">
      <c r="AB1458" s="122" t="s">
        <v>88</v>
      </c>
      <c r="AC1458" s="40">
        <f>_xll.qlInterestRateIndexFixingDate($Y$21,AD1458)</f>
        <v>49604</v>
      </c>
      <c r="AD1458" s="40">
        <f>_xll.qlCalendarAdvance(calendar,$AD1457,AB1458,,,trigger)</f>
        <v>49606</v>
      </c>
      <c r="AE1458" s="40">
        <f>_xll.qlInterestRateIndexMaturity($Y$21,AD1458,)</f>
        <v>49789</v>
      </c>
      <c r="AF1458" s="43" t="e">
        <f>_xll.qlTenorBasisValue(TenorBasis6M,AD1458,_xll.ohTrigger(trigger,$Y$36))</f>
        <v>#NUM!</v>
      </c>
      <c r="AG1458" s="90" t="e">
        <f>_xll.qlTenorBasisForwardRate(TenorBasis6M,AD1458,_xll.ohTrigger(trigger,$Y$36))</f>
        <v>#NUM!</v>
      </c>
      <c r="AH1458" s="90" t="e">
        <f>_xll.qlIndexFixing(TenorBasisIndex6M,$AC1458,TRUE,_xll.ohTrigger(trigger,$Y$36))</f>
        <v>#NUM!</v>
      </c>
      <c r="AI1458" s="43" t="e">
        <f>_xll.qlIndexFixing($Y$6,$AC1458,TRUE,trigger)</f>
        <v>#NUM!</v>
      </c>
      <c r="AJ1458" s="45" t="e">
        <f t="shared" si="33"/>
        <v>#NUM!</v>
      </c>
    </row>
    <row r="1459" spans="28:36" x14ac:dyDescent="0.2">
      <c r="AB1459" s="122" t="s">
        <v>88</v>
      </c>
      <c r="AC1459" s="40">
        <f>_xll.qlInterestRateIndexFixingDate($Y$21,AD1459)</f>
        <v>49611</v>
      </c>
      <c r="AD1459" s="40">
        <f>_xll.qlCalendarAdvance(calendar,$AD1458,AB1459,,,trigger)</f>
        <v>49613</v>
      </c>
      <c r="AE1459" s="40">
        <f>_xll.qlInterestRateIndexMaturity($Y$21,AD1459,)</f>
        <v>49795</v>
      </c>
      <c r="AF1459" s="43" t="e">
        <f>_xll.qlTenorBasisValue(TenorBasis6M,AD1459,_xll.ohTrigger(trigger,$Y$36))</f>
        <v>#NUM!</v>
      </c>
      <c r="AG1459" s="90" t="e">
        <f>_xll.qlTenorBasisForwardRate(TenorBasis6M,AD1459,_xll.ohTrigger(trigger,$Y$36))</f>
        <v>#NUM!</v>
      </c>
      <c r="AH1459" s="90" t="e">
        <f>_xll.qlIndexFixing(TenorBasisIndex6M,$AC1459,TRUE,_xll.ohTrigger(trigger,$Y$36))</f>
        <v>#NUM!</v>
      </c>
      <c r="AI1459" s="43" t="e">
        <f>_xll.qlIndexFixing($Y$6,$AC1459,TRUE,trigger)</f>
        <v>#NUM!</v>
      </c>
      <c r="AJ1459" s="45" t="e">
        <f t="shared" si="33"/>
        <v>#NUM!</v>
      </c>
    </row>
    <row r="1460" spans="28:36" x14ac:dyDescent="0.2">
      <c r="AB1460" s="122" t="s">
        <v>88</v>
      </c>
      <c r="AC1460" s="40">
        <f>_xll.qlInterestRateIndexFixingDate($Y$21,AD1460)</f>
        <v>49618</v>
      </c>
      <c r="AD1460" s="40">
        <f>_xll.qlCalendarAdvance(calendar,$AD1459,AB1460,,,trigger)</f>
        <v>49620</v>
      </c>
      <c r="AE1460" s="40">
        <f>_xll.qlInterestRateIndexMaturity($Y$21,AD1460,)</f>
        <v>49802</v>
      </c>
      <c r="AF1460" s="43" t="e">
        <f>_xll.qlTenorBasisValue(TenorBasis6M,AD1460,_xll.ohTrigger(trigger,$Y$36))</f>
        <v>#NUM!</v>
      </c>
      <c r="AG1460" s="90" t="e">
        <f>_xll.qlTenorBasisForwardRate(TenorBasis6M,AD1460,_xll.ohTrigger(trigger,$Y$36))</f>
        <v>#NUM!</v>
      </c>
      <c r="AH1460" s="90" t="e">
        <f>_xll.qlIndexFixing(TenorBasisIndex6M,$AC1460,TRUE,_xll.ohTrigger(trigger,$Y$36))</f>
        <v>#NUM!</v>
      </c>
      <c r="AI1460" s="43" t="e">
        <f>_xll.qlIndexFixing($Y$6,$AC1460,TRUE,trigger)</f>
        <v>#NUM!</v>
      </c>
      <c r="AJ1460" s="45" t="e">
        <f t="shared" si="33"/>
        <v>#NUM!</v>
      </c>
    </row>
    <row r="1461" spans="28:36" x14ac:dyDescent="0.2">
      <c r="AB1461" s="122" t="s">
        <v>88</v>
      </c>
      <c r="AC1461" s="40">
        <f>_xll.qlInterestRateIndexFixingDate($Y$21,AD1461)</f>
        <v>49625</v>
      </c>
      <c r="AD1461" s="40">
        <f>_xll.qlCalendarAdvance(calendar,$AD1460,AB1461,,,trigger)</f>
        <v>49627</v>
      </c>
      <c r="AE1461" s="40">
        <f>_xll.qlInterestRateIndexMaturity($Y$21,AD1461,)</f>
        <v>49809</v>
      </c>
      <c r="AF1461" s="43" t="e">
        <f>_xll.qlTenorBasisValue(TenorBasis6M,AD1461,_xll.ohTrigger(trigger,$Y$36))</f>
        <v>#NUM!</v>
      </c>
      <c r="AG1461" s="90" t="e">
        <f>_xll.qlTenorBasisForwardRate(TenorBasis6M,AD1461,_xll.ohTrigger(trigger,$Y$36))</f>
        <v>#NUM!</v>
      </c>
      <c r="AH1461" s="90" t="e">
        <f>_xll.qlIndexFixing(TenorBasisIndex6M,$AC1461,TRUE,_xll.ohTrigger(trigger,$Y$36))</f>
        <v>#NUM!</v>
      </c>
      <c r="AI1461" s="43" t="e">
        <f>_xll.qlIndexFixing($Y$6,$AC1461,TRUE,trigger)</f>
        <v>#NUM!</v>
      </c>
      <c r="AJ1461" s="45" t="e">
        <f t="shared" si="33"/>
        <v>#NUM!</v>
      </c>
    </row>
    <row r="1462" spans="28:36" x14ac:dyDescent="0.2">
      <c r="AB1462" s="122" t="s">
        <v>88</v>
      </c>
      <c r="AC1462" s="40">
        <f>_xll.qlInterestRateIndexFixingDate($Y$21,AD1462)</f>
        <v>49632</v>
      </c>
      <c r="AD1462" s="40">
        <f>_xll.qlCalendarAdvance(calendar,$AD1461,AB1462,,,trigger)</f>
        <v>49634</v>
      </c>
      <c r="AE1462" s="40">
        <f>_xll.qlInterestRateIndexMaturity($Y$21,AD1462,)</f>
        <v>49816</v>
      </c>
      <c r="AF1462" s="43" t="e">
        <f>_xll.qlTenorBasisValue(TenorBasis6M,AD1462,_xll.ohTrigger(trigger,$Y$36))</f>
        <v>#NUM!</v>
      </c>
      <c r="AG1462" s="90" t="e">
        <f>_xll.qlTenorBasisForwardRate(TenorBasis6M,AD1462,_xll.ohTrigger(trigger,$Y$36))</f>
        <v>#NUM!</v>
      </c>
      <c r="AH1462" s="90" t="e">
        <f>_xll.qlIndexFixing(TenorBasisIndex6M,$AC1462,TRUE,_xll.ohTrigger(trigger,$Y$36))</f>
        <v>#NUM!</v>
      </c>
      <c r="AI1462" s="43" t="e">
        <f>_xll.qlIndexFixing($Y$6,$AC1462,TRUE,trigger)</f>
        <v>#NUM!</v>
      </c>
      <c r="AJ1462" s="45" t="e">
        <f t="shared" si="33"/>
        <v>#NUM!</v>
      </c>
    </row>
    <row r="1463" spans="28:36" x14ac:dyDescent="0.2">
      <c r="AB1463" s="122" t="s">
        <v>88</v>
      </c>
      <c r="AC1463" s="40">
        <f>_xll.qlInterestRateIndexFixingDate($Y$21,AD1463)</f>
        <v>49639</v>
      </c>
      <c r="AD1463" s="40">
        <f>_xll.qlCalendarAdvance(calendar,$AD1462,AB1463,,,trigger)</f>
        <v>49641</v>
      </c>
      <c r="AE1463" s="40">
        <f>_xll.qlInterestRateIndexMaturity($Y$21,AD1463,)</f>
        <v>49823</v>
      </c>
      <c r="AF1463" s="43" t="e">
        <f>_xll.qlTenorBasisValue(TenorBasis6M,AD1463,_xll.ohTrigger(trigger,$Y$36))</f>
        <v>#NUM!</v>
      </c>
      <c r="AG1463" s="90" t="e">
        <f>_xll.qlTenorBasisForwardRate(TenorBasis6M,AD1463,_xll.ohTrigger(trigger,$Y$36))</f>
        <v>#NUM!</v>
      </c>
      <c r="AH1463" s="90" t="e">
        <f>_xll.qlIndexFixing(TenorBasisIndex6M,$AC1463,TRUE,_xll.ohTrigger(trigger,$Y$36))</f>
        <v>#NUM!</v>
      </c>
      <c r="AI1463" s="43" t="e">
        <f>_xll.qlIndexFixing($Y$6,$AC1463,TRUE,trigger)</f>
        <v>#NUM!</v>
      </c>
      <c r="AJ1463" s="45" t="e">
        <f t="shared" si="33"/>
        <v>#NUM!</v>
      </c>
    </row>
    <row r="1464" spans="28:36" x14ac:dyDescent="0.2">
      <c r="AB1464" s="122" t="s">
        <v>88</v>
      </c>
      <c r="AC1464" s="40">
        <f>_xll.qlInterestRateIndexFixingDate($Y$21,AD1464)</f>
        <v>49646</v>
      </c>
      <c r="AD1464" s="40">
        <f>_xll.qlCalendarAdvance(calendar,$AD1463,AB1464,,,trigger)</f>
        <v>49648</v>
      </c>
      <c r="AE1464" s="40">
        <f>_xll.qlInterestRateIndexMaturity($Y$21,AD1464,)</f>
        <v>49831</v>
      </c>
      <c r="AF1464" s="43" t="e">
        <f>_xll.qlTenorBasisValue(TenorBasis6M,AD1464,_xll.ohTrigger(trigger,$Y$36))</f>
        <v>#NUM!</v>
      </c>
      <c r="AG1464" s="90" t="e">
        <f>_xll.qlTenorBasisForwardRate(TenorBasis6M,AD1464,_xll.ohTrigger(trigger,$Y$36))</f>
        <v>#NUM!</v>
      </c>
      <c r="AH1464" s="90" t="e">
        <f>_xll.qlIndexFixing(TenorBasisIndex6M,$AC1464,TRUE,_xll.ohTrigger(trigger,$Y$36))</f>
        <v>#NUM!</v>
      </c>
      <c r="AI1464" s="43" t="e">
        <f>_xll.qlIndexFixing($Y$6,$AC1464,TRUE,trigger)</f>
        <v>#NUM!</v>
      </c>
      <c r="AJ1464" s="45" t="e">
        <f t="shared" si="33"/>
        <v>#NUM!</v>
      </c>
    </row>
    <row r="1465" spans="28:36" x14ac:dyDescent="0.2">
      <c r="AB1465" s="122" t="s">
        <v>88</v>
      </c>
      <c r="AC1465" s="40">
        <f>_xll.qlInterestRateIndexFixingDate($Y$21,AD1465)</f>
        <v>49653</v>
      </c>
      <c r="AD1465" s="40">
        <f>_xll.qlCalendarAdvance(calendar,$AD1464,AB1465,,,trigger)</f>
        <v>49655</v>
      </c>
      <c r="AE1465" s="40">
        <f>_xll.qlInterestRateIndexMaturity($Y$21,AD1465,)</f>
        <v>49838</v>
      </c>
      <c r="AF1465" s="43" t="e">
        <f>_xll.qlTenorBasisValue(TenorBasis6M,AD1465,_xll.ohTrigger(trigger,$Y$36))</f>
        <v>#NUM!</v>
      </c>
      <c r="AG1465" s="90" t="e">
        <f>_xll.qlTenorBasisForwardRate(TenorBasis6M,AD1465,_xll.ohTrigger(trigger,$Y$36))</f>
        <v>#NUM!</v>
      </c>
      <c r="AH1465" s="90" t="e">
        <f>_xll.qlIndexFixing(TenorBasisIndex6M,$AC1465,TRUE,_xll.ohTrigger(trigger,$Y$36))</f>
        <v>#NUM!</v>
      </c>
      <c r="AI1465" s="43" t="e">
        <f>_xll.qlIndexFixing($Y$6,$AC1465,TRUE,trigger)</f>
        <v>#NUM!</v>
      </c>
      <c r="AJ1465" s="45" t="e">
        <f t="shared" si="33"/>
        <v>#NUM!</v>
      </c>
    </row>
    <row r="1466" spans="28:36" x14ac:dyDescent="0.2">
      <c r="AB1466" s="122" t="s">
        <v>88</v>
      </c>
      <c r="AC1466" s="40">
        <f>_xll.qlInterestRateIndexFixingDate($Y$21,AD1466)</f>
        <v>49660</v>
      </c>
      <c r="AD1466" s="40">
        <f>_xll.qlCalendarAdvance(calendar,$AD1465,AB1466,,,trigger)</f>
        <v>49662</v>
      </c>
      <c r="AE1466" s="40">
        <f>_xll.qlInterestRateIndexMaturity($Y$21,AD1466,)</f>
        <v>49845</v>
      </c>
      <c r="AF1466" s="43" t="e">
        <f>_xll.qlTenorBasisValue(TenorBasis6M,AD1466,_xll.ohTrigger(trigger,$Y$36))</f>
        <v>#NUM!</v>
      </c>
      <c r="AG1466" s="90" t="e">
        <f>_xll.qlTenorBasisForwardRate(TenorBasis6M,AD1466,_xll.ohTrigger(trigger,$Y$36))</f>
        <v>#NUM!</v>
      </c>
      <c r="AH1466" s="90" t="e">
        <f>_xll.qlIndexFixing(TenorBasisIndex6M,$AC1466,TRUE,_xll.ohTrigger(trigger,$Y$36))</f>
        <v>#NUM!</v>
      </c>
      <c r="AI1466" s="43" t="e">
        <f>_xll.qlIndexFixing($Y$6,$AC1466,TRUE,trigger)</f>
        <v>#NUM!</v>
      </c>
      <c r="AJ1466" s="45" t="e">
        <f t="shared" si="33"/>
        <v>#NUM!</v>
      </c>
    </row>
    <row r="1467" spans="28:36" x14ac:dyDescent="0.2">
      <c r="AB1467" s="122" t="s">
        <v>88</v>
      </c>
      <c r="AC1467" s="40">
        <f>_xll.qlInterestRateIndexFixingDate($Y$21,AD1467)</f>
        <v>49664</v>
      </c>
      <c r="AD1467" s="40">
        <f>_xll.qlCalendarAdvance(calendar,$AD1466,AB1467,,,trigger)</f>
        <v>49670</v>
      </c>
      <c r="AE1467" s="40">
        <f>_xll.qlInterestRateIndexMaturity($Y$21,AD1467,)</f>
        <v>49853</v>
      </c>
      <c r="AF1467" s="43" t="e">
        <f>_xll.qlTenorBasisValue(TenorBasis6M,AD1467,_xll.ohTrigger(trigger,$Y$36))</f>
        <v>#NUM!</v>
      </c>
      <c r="AG1467" s="90" t="e">
        <f>_xll.qlTenorBasisForwardRate(TenorBasis6M,AD1467,_xll.ohTrigger(trigger,$Y$36))</f>
        <v>#NUM!</v>
      </c>
      <c r="AH1467" s="90" t="e">
        <f>_xll.qlIndexFixing(TenorBasisIndex6M,$AC1467,TRUE,_xll.ohTrigger(trigger,$Y$36))</f>
        <v>#NUM!</v>
      </c>
      <c r="AI1467" s="43" t="e">
        <f>_xll.qlIndexFixing($Y$6,$AC1467,TRUE,trigger)</f>
        <v>#NUM!</v>
      </c>
      <c r="AJ1467" s="45" t="e">
        <f t="shared" si="33"/>
        <v>#NUM!</v>
      </c>
    </row>
    <row r="1468" spans="28:36" x14ac:dyDescent="0.2">
      <c r="AB1468" s="122" t="s">
        <v>88</v>
      </c>
      <c r="AC1468" s="40">
        <f>_xll.qlInterestRateIndexFixingDate($Y$21,AD1468)</f>
        <v>49674</v>
      </c>
      <c r="AD1468" s="40">
        <f>_xll.qlCalendarAdvance(calendar,$AD1467,AB1468,,,trigger)</f>
        <v>49677</v>
      </c>
      <c r="AE1468" s="40">
        <f>_xll.qlInterestRateIndexMaturity($Y$21,AD1468,)</f>
        <v>49859</v>
      </c>
      <c r="AF1468" s="43" t="e">
        <f>_xll.qlTenorBasisValue(TenorBasis6M,AD1468,_xll.ohTrigger(trigger,$Y$36))</f>
        <v>#NUM!</v>
      </c>
      <c r="AG1468" s="90" t="e">
        <f>_xll.qlTenorBasisForwardRate(TenorBasis6M,AD1468,_xll.ohTrigger(trigger,$Y$36))</f>
        <v>#NUM!</v>
      </c>
      <c r="AH1468" s="90" t="e">
        <f>_xll.qlIndexFixing(TenorBasisIndex6M,$AC1468,TRUE,_xll.ohTrigger(trigger,$Y$36))</f>
        <v>#NUM!</v>
      </c>
      <c r="AI1468" s="43" t="e">
        <f>_xll.qlIndexFixing($Y$6,$AC1468,TRUE,trigger)</f>
        <v>#NUM!</v>
      </c>
      <c r="AJ1468" s="45" t="e">
        <f t="shared" si="33"/>
        <v>#NUM!</v>
      </c>
    </row>
    <row r="1469" spans="28:36" x14ac:dyDescent="0.2">
      <c r="AB1469" s="122" t="s">
        <v>88</v>
      </c>
      <c r="AC1469" s="40">
        <f>_xll.qlInterestRateIndexFixingDate($Y$21,AD1469)</f>
        <v>49682</v>
      </c>
      <c r="AD1469" s="40">
        <f>_xll.qlCalendarAdvance(calendar,$AD1468,AB1469,,,trigger)</f>
        <v>49684</v>
      </c>
      <c r="AE1469" s="40">
        <f>_xll.qlInterestRateIndexMaturity($Y$21,AD1469,)</f>
        <v>49866</v>
      </c>
      <c r="AF1469" s="43" t="e">
        <f>_xll.qlTenorBasisValue(TenorBasis6M,AD1469,_xll.ohTrigger(trigger,$Y$36))</f>
        <v>#NUM!</v>
      </c>
      <c r="AG1469" s="90" t="e">
        <f>_xll.qlTenorBasisForwardRate(TenorBasis6M,AD1469,_xll.ohTrigger(trigger,$Y$36))</f>
        <v>#NUM!</v>
      </c>
      <c r="AH1469" s="90" t="e">
        <f>_xll.qlIndexFixing(TenorBasisIndex6M,$AC1469,TRUE,_xll.ohTrigger(trigger,$Y$36))</f>
        <v>#NUM!</v>
      </c>
      <c r="AI1469" s="43" t="e">
        <f>_xll.qlIndexFixing($Y$6,$AC1469,TRUE,trigger)</f>
        <v>#NUM!</v>
      </c>
      <c r="AJ1469" s="45" t="e">
        <f t="shared" si="33"/>
        <v>#NUM!</v>
      </c>
    </row>
    <row r="1470" spans="28:36" x14ac:dyDescent="0.2">
      <c r="AB1470" s="122" t="s">
        <v>88</v>
      </c>
      <c r="AC1470" s="40">
        <f>_xll.qlInterestRateIndexFixingDate($Y$21,AD1470)</f>
        <v>49689</v>
      </c>
      <c r="AD1470" s="40">
        <f>_xll.qlCalendarAdvance(calendar,$AD1469,AB1470,,,trigger)</f>
        <v>49691</v>
      </c>
      <c r="AE1470" s="40">
        <f>_xll.qlInterestRateIndexMaturity($Y$21,AD1470,)</f>
        <v>49873</v>
      </c>
      <c r="AF1470" s="43" t="e">
        <f>_xll.qlTenorBasisValue(TenorBasis6M,AD1470,_xll.ohTrigger(trigger,$Y$36))</f>
        <v>#NUM!</v>
      </c>
      <c r="AG1470" s="90" t="e">
        <f>_xll.qlTenorBasisForwardRate(TenorBasis6M,AD1470,_xll.ohTrigger(trigger,$Y$36))</f>
        <v>#NUM!</v>
      </c>
      <c r="AH1470" s="90" t="e">
        <f>_xll.qlIndexFixing(TenorBasisIndex6M,$AC1470,TRUE,_xll.ohTrigger(trigger,$Y$36))</f>
        <v>#NUM!</v>
      </c>
      <c r="AI1470" s="43" t="e">
        <f>_xll.qlIndexFixing($Y$6,$AC1470,TRUE,trigger)</f>
        <v>#NUM!</v>
      </c>
      <c r="AJ1470" s="45" t="e">
        <f t="shared" si="33"/>
        <v>#NUM!</v>
      </c>
    </row>
    <row r="1471" spans="28:36" x14ac:dyDescent="0.2">
      <c r="AB1471" s="122" t="s">
        <v>88</v>
      </c>
      <c r="AC1471" s="40">
        <f>_xll.qlInterestRateIndexFixingDate($Y$21,AD1471)</f>
        <v>49696</v>
      </c>
      <c r="AD1471" s="40">
        <f>_xll.qlCalendarAdvance(calendar,$AD1470,AB1471,,,trigger)</f>
        <v>49698</v>
      </c>
      <c r="AE1471" s="40">
        <f>_xll.qlInterestRateIndexMaturity($Y$21,AD1471,)</f>
        <v>49880</v>
      </c>
      <c r="AF1471" s="43" t="e">
        <f>_xll.qlTenorBasisValue(TenorBasis6M,AD1471,_xll.ohTrigger(trigger,$Y$36))</f>
        <v>#NUM!</v>
      </c>
      <c r="AG1471" s="90" t="e">
        <f>_xll.qlTenorBasisForwardRate(TenorBasis6M,AD1471,_xll.ohTrigger(trigger,$Y$36))</f>
        <v>#NUM!</v>
      </c>
      <c r="AH1471" s="90" t="e">
        <f>_xll.qlIndexFixing(TenorBasisIndex6M,$AC1471,TRUE,_xll.ohTrigger(trigger,$Y$36))</f>
        <v>#NUM!</v>
      </c>
      <c r="AI1471" s="43" t="e">
        <f>_xll.qlIndexFixing($Y$6,$AC1471,TRUE,trigger)</f>
        <v>#NUM!</v>
      </c>
      <c r="AJ1471" s="45" t="e">
        <f t="shared" si="33"/>
        <v>#NUM!</v>
      </c>
    </row>
    <row r="1472" spans="28:36" x14ac:dyDescent="0.2">
      <c r="AB1472" s="122" t="s">
        <v>88</v>
      </c>
      <c r="AC1472" s="40">
        <f>_xll.qlInterestRateIndexFixingDate($Y$21,AD1472)</f>
        <v>49703</v>
      </c>
      <c r="AD1472" s="40">
        <f>_xll.qlCalendarAdvance(calendar,$AD1471,AB1472,,,trigger)</f>
        <v>49705</v>
      </c>
      <c r="AE1472" s="40">
        <f>_xll.qlInterestRateIndexMaturity($Y$21,AD1472,)</f>
        <v>49887</v>
      </c>
      <c r="AF1472" s="43" t="e">
        <f>_xll.qlTenorBasisValue(TenorBasis6M,AD1472,_xll.ohTrigger(trigger,$Y$36))</f>
        <v>#NUM!</v>
      </c>
      <c r="AG1472" s="90" t="e">
        <f>_xll.qlTenorBasisForwardRate(TenorBasis6M,AD1472,_xll.ohTrigger(trigger,$Y$36))</f>
        <v>#NUM!</v>
      </c>
      <c r="AH1472" s="90" t="e">
        <f>_xll.qlIndexFixing(TenorBasisIndex6M,$AC1472,TRUE,_xll.ohTrigger(trigger,$Y$36))</f>
        <v>#NUM!</v>
      </c>
      <c r="AI1472" s="43" t="e">
        <f>_xll.qlIndexFixing($Y$6,$AC1472,TRUE,trigger)</f>
        <v>#NUM!</v>
      </c>
      <c r="AJ1472" s="45" t="e">
        <f t="shared" si="33"/>
        <v>#NUM!</v>
      </c>
    </row>
    <row r="1473" spans="28:36" x14ac:dyDescent="0.2">
      <c r="AB1473" s="122" t="s">
        <v>88</v>
      </c>
      <c r="AC1473" s="40">
        <f>_xll.qlInterestRateIndexFixingDate($Y$21,AD1473)</f>
        <v>49710</v>
      </c>
      <c r="AD1473" s="40">
        <f>_xll.qlCalendarAdvance(calendar,$AD1472,AB1473,,,trigger)</f>
        <v>49712</v>
      </c>
      <c r="AE1473" s="40">
        <f>_xll.qlInterestRateIndexMaturity($Y$21,AD1473,)</f>
        <v>49894</v>
      </c>
      <c r="AF1473" s="43" t="e">
        <f>_xll.qlTenorBasisValue(TenorBasis6M,AD1473,_xll.ohTrigger(trigger,$Y$36))</f>
        <v>#NUM!</v>
      </c>
      <c r="AG1473" s="90" t="e">
        <f>_xll.qlTenorBasisForwardRate(TenorBasis6M,AD1473,_xll.ohTrigger(trigger,$Y$36))</f>
        <v>#NUM!</v>
      </c>
      <c r="AH1473" s="90" t="e">
        <f>_xll.qlIndexFixing(TenorBasisIndex6M,$AC1473,TRUE,_xll.ohTrigger(trigger,$Y$36))</f>
        <v>#NUM!</v>
      </c>
      <c r="AI1473" s="43" t="e">
        <f>_xll.qlIndexFixing($Y$6,$AC1473,TRUE,trigger)</f>
        <v>#NUM!</v>
      </c>
      <c r="AJ1473" s="45" t="e">
        <f t="shared" si="33"/>
        <v>#NUM!</v>
      </c>
    </row>
    <row r="1474" spans="28:36" x14ac:dyDescent="0.2">
      <c r="AB1474" s="122" t="s">
        <v>88</v>
      </c>
      <c r="AC1474" s="40">
        <f>_xll.qlInterestRateIndexFixingDate($Y$21,AD1474)</f>
        <v>49717</v>
      </c>
      <c r="AD1474" s="40">
        <f>_xll.qlCalendarAdvance(calendar,$AD1473,AB1474,,,trigger)</f>
        <v>49719</v>
      </c>
      <c r="AE1474" s="40">
        <f>_xll.qlInterestRateIndexMaturity($Y$21,AD1474,)</f>
        <v>49901</v>
      </c>
      <c r="AF1474" s="43" t="e">
        <f>_xll.qlTenorBasisValue(TenorBasis6M,AD1474,_xll.ohTrigger(trigger,$Y$36))</f>
        <v>#NUM!</v>
      </c>
      <c r="AG1474" s="90" t="e">
        <f>_xll.qlTenorBasisForwardRate(TenorBasis6M,AD1474,_xll.ohTrigger(trigger,$Y$36))</f>
        <v>#NUM!</v>
      </c>
      <c r="AH1474" s="90" t="e">
        <f>_xll.qlIndexFixing(TenorBasisIndex6M,$AC1474,TRUE,_xll.ohTrigger(trigger,$Y$36))</f>
        <v>#NUM!</v>
      </c>
      <c r="AI1474" s="43" t="e">
        <f>_xll.qlIndexFixing($Y$6,$AC1474,TRUE,trigger)</f>
        <v>#NUM!</v>
      </c>
      <c r="AJ1474" s="45" t="e">
        <f t="shared" si="33"/>
        <v>#NUM!</v>
      </c>
    </row>
    <row r="1475" spans="28:36" x14ac:dyDescent="0.2">
      <c r="AB1475" s="122" t="s">
        <v>88</v>
      </c>
      <c r="AC1475" s="40">
        <f>_xll.qlInterestRateIndexFixingDate($Y$21,AD1475)</f>
        <v>49724</v>
      </c>
      <c r="AD1475" s="40">
        <f>_xll.qlCalendarAdvance(calendar,$AD1474,AB1475,,,trigger)</f>
        <v>49726</v>
      </c>
      <c r="AE1475" s="40">
        <f>_xll.qlInterestRateIndexMaturity($Y$21,AD1475,)</f>
        <v>49908</v>
      </c>
      <c r="AF1475" s="43" t="e">
        <f>_xll.qlTenorBasisValue(TenorBasis6M,AD1475,_xll.ohTrigger(trigger,$Y$36))</f>
        <v>#NUM!</v>
      </c>
      <c r="AG1475" s="90" t="e">
        <f>_xll.qlTenorBasisForwardRate(TenorBasis6M,AD1475,_xll.ohTrigger(trigger,$Y$36))</f>
        <v>#NUM!</v>
      </c>
      <c r="AH1475" s="90" t="e">
        <f>_xll.qlIndexFixing(TenorBasisIndex6M,$AC1475,TRUE,_xll.ohTrigger(trigger,$Y$36))</f>
        <v>#NUM!</v>
      </c>
      <c r="AI1475" s="43" t="e">
        <f>_xll.qlIndexFixing($Y$6,$AC1475,TRUE,trigger)</f>
        <v>#NUM!</v>
      </c>
      <c r="AJ1475" s="45" t="e">
        <f t="shared" si="33"/>
        <v>#NUM!</v>
      </c>
    </row>
    <row r="1476" spans="28:36" x14ac:dyDescent="0.2">
      <c r="AB1476" s="122" t="s">
        <v>88</v>
      </c>
      <c r="AC1476" s="40">
        <f>_xll.qlInterestRateIndexFixingDate($Y$21,AD1476)</f>
        <v>49731</v>
      </c>
      <c r="AD1476" s="40">
        <f>_xll.qlCalendarAdvance(calendar,$AD1475,AB1476,,,trigger)</f>
        <v>49733</v>
      </c>
      <c r="AE1476" s="40">
        <f>_xll.qlInterestRateIndexMaturity($Y$21,AD1476,)</f>
        <v>49915</v>
      </c>
      <c r="AF1476" s="43" t="e">
        <f>_xll.qlTenorBasisValue(TenorBasis6M,AD1476,_xll.ohTrigger(trigger,$Y$36))</f>
        <v>#NUM!</v>
      </c>
      <c r="AG1476" s="90" t="e">
        <f>_xll.qlTenorBasisForwardRate(TenorBasis6M,AD1476,_xll.ohTrigger(trigger,$Y$36))</f>
        <v>#NUM!</v>
      </c>
      <c r="AH1476" s="90" t="e">
        <f>_xll.qlIndexFixing(TenorBasisIndex6M,$AC1476,TRUE,_xll.ohTrigger(trigger,$Y$36))</f>
        <v>#NUM!</v>
      </c>
      <c r="AI1476" s="43" t="e">
        <f>_xll.qlIndexFixing($Y$6,$AC1476,TRUE,trigger)</f>
        <v>#NUM!</v>
      </c>
      <c r="AJ1476" s="45" t="e">
        <f t="shared" si="33"/>
        <v>#NUM!</v>
      </c>
    </row>
    <row r="1477" spans="28:36" x14ac:dyDescent="0.2">
      <c r="AB1477" s="122" t="s">
        <v>88</v>
      </c>
      <c r="AC1477" s="40">
        <f>_xll.qlInterestRateIndexFixingDate($Y$21,AD1477)</f>
        <v>49738</v>
      </c>
      <c r="AD1477" s="40">
        <f>_xll.qlCalendarAdvance(calendar,$AD1476,AB1477,,,trigger)</f>
        <v>49740</v>
      </c>
      <c r="AE1477" s="40">
        <f>_xll.qlInterestRateIndexMaturity($Y$21,AD1477,)</f>
        <v>49926</v>
      </c>
      <c r="AF1477" s="43" t="e">
        <f>_xll.qlTenorBasisValue(TenorBasis6M,AD1477,_xll.ohTrigger(trigger,$Y$36))</f>
        <v>#NUM!</v>
      </c>
      <c r="AG1477" s="90" t="e">
        <f>_xll.qlTenorBasisForwardRate(TenorBasis6M,AD1477,_xll.ohTrigger(trigger,$Y$36))</f>
        <v>#NUM!</v>
      </c>
      <c r="AH1477" s="90" t="e">
        <f>_xll.qlIndexFixing(TenorBasisIndex6M,$AC1477,TRUE,_xll.ohTrigger(trigger,$Y$36))</f>
        <v>#NUM!</v>
      </c>
      <c r="AI1477" s="43" t="e">
        <f>_xll.qlIndexFixing($Y$6,$AC1477,TRUE,trigger)</f>
        <v>#NUM!</v>
      </c>
      <c r="AJ1477" s="45" t="e">
        <f t="shared" si="33"/>
        <v>#NUM!</v>
      </c>
    </row>
    <row r="1478" spans="28:36" x14ac:dyDescent="0.2">
      <c r="AB1478" s="122" t="s">
        <v>88</v>
      </c>
      <c r="AC1478" s="40">
        <f>_xll.qlInterestRateIndexFixingDate($Y$21,AD1478)</f>
        <v>49745</v>
      </c>
      <c r="AD1478" s="40">
        <f>_xll.qlCalendarAdvance(calendar,$AD1477,AB1478,,,trigger)</f>
        <v>49747</v>
      </c>
      <c r="AE1478" s="40">
        <f>_xll.qlInterestRateIndexMaturity($Y$21,AD1478,)</f>
        <v>49933</v>
      </c>
      <c r="AF1478" s="43" t="e">
        <f>_xll.qlTenorBasisValue(TenorBasis6M,AD1478,_xll.ohTrigger(trigger,$Y$36))</f>
        <v>#NUM!</v>
      </c>
      <c r="AG1478" s="90" t="e">
        <f>_xll.qlTenorBasisForwardRate(TenorBasis6M,AD1478,_xll.ohTrigger(trigger,$Y$36))</f>
        <v>#NUM!</v>
      </c>
      <c r="AH1478" s="90" t="e">
        <f>_xll.qlIndexFixing(TenorBasisIndex6M,$AC1478,TRUE,_xll.ohTrigger(trigger,$Y$36))</f>
        <v>#NUM!</v>
      </c>
      <c r="AI1478" s="43" t="e">
        <f>_xll.qlIndexFixing($Y$6,$AC1478,TRUE,trigger)</f>
        <v>#NUM!</v>
      </c>
      <c r="AJ1478" s="45" t="e">
        <f t="shared" si="33"/>
        <v>#NUM!</v>
      </c>
    </row>
    <row r="1479" spans="28:36" x14ac:dyDescent="0.2">
      <c r="AB1479" s="122" t="s">
        <v>88</v>
      </c>
      <c r="AC1479" s="40">
        <f>_xll.qlInterestRateIndexFixingDate($Y$21,AD1479)</f>
        <v>49752</v>
      </c>
      <c r="AD1479" s="40">
        <f>_xll.qlCalendarAdvance(calendar,$AD1478,AB1479,,,trigger)</f>
        <v>49754</v>
      </c>
      <c r="AE1479" s="40">
        <f>_xll.qlInterestRateIndexMaturity($Y$21,AD1479,)</f>
        <v>49940</v>
      </c>
      <c r="AF1479" s="43" t="e">
        <f>_xll.qlTenorBasisValue(TenorBasis6M,AD1479,_xll.ohTrigger(trigger,$Y$36))</f>
        <v>#NUM!</v>
      </c>
      <c r="AG1479" s="90" t="e">
        <f>_xll.qlTenorBasisForwardRate(TenorBasis6M,AD1479,_xll.ohTrigger(trigger,$Y$36))</f>
        <v>#NUM!</v>
      </c>
      <c r="AH1479" s="90" t="e">
        <f>_xll.qlIndexFixing(TenorBasisIndex6M,$AC1479,TRUE,_xll.ohTrigger(trigger,$Y$36))</f>
        <v>#NUM!</v>
      </c>
      <c r="AI1479" s="43" t="e">
        <f>_xll.qlIndexFixing($Y$6,$AC1479,TRUE,trigger)</f>
        <v>#NUM!</v>
      </c>
      <c r="AJ1479" s="45" t="e">
        <f t="shared" si="33"/>
        <v>#NUM!</v>
      </c>
    </row>
    <row r="1480" spans="28:36" x14ac:dyDescent="0.2">
      <c r="AB1480" s="122" t="s">
        <v>88</v>
      </c>
      <c r="AC1480" s="40">
        <f>_xll.qlInterestRateIndexFixingDate($Y$21,AD1480)</f>
        <v>49759</v>
      </c>
      <c r="AD1480" s="40">
        <f>_xll.qlCalendarAdvance(calendar,$AD1479,AB1480,,,trigger)</f>
        <v>49761</v>
      </c>
      <c r="AE1480" s="40">
        <f>_xll.qlInterestRateIndexMaturity($Y$21,AD1480,)</f>
        <v>49947</v>
      </c>
      <c r="AF1480" s="43" t="e">
        <f>_xll.qlTenorBasisValue(TenorBasis6M,AD1480,_xll.ohTrigger(trigger,$Y$36))</f>
        <v>#NUM!</v>
      </c>
      <c r="AG1480" s="90" t="e">
        <f>_xll.qlTenorBasisForwardRate(TenorBasis6M,AD1480,_xll.ohTrigger(trigger,$Y$36))</f>
        <v>#NUM!</v>
      </c>
      <c r="AH1480" s="90" t="e">
        <f>_xll.qlIndexFixing(TenorBasisIndex6M,$AC1480,TRUE,_xll.ohTrigger(trigger,$Y$36))</f>
        <v>#NUM!</v>
      </c>
      <c r="AI1480" s="43" t="e">
        <f>_xll.qlIndexFixing($Y$6,$AC1480,TRUE,trigger)</f>
        <v>#NUM!</v>
      </c>
      <c r="AJ1480" s="45" t="e">
        <f t="shared" si="33"/>
        <v>#NUM!</v>
      </c>
    </row>
    <row r="1481" spans="28:36" x14ac:dyDescent="0.2">
      <c r="AB1481" s="122" t="s">
        <v>88</v>
      </c>
      <c r="AC1481" s="40">
        <f>_xll.qlInterestRateIndexFixingDate($Y$21,AD1481)</f>
        <v>49766</v>
      </c>
      <c r="AD1481" s="40">
        <f>_xll.qlCalendarAdvance(calendar,$AD1480,AB1481,,,trigger)</f>
        <v>49768</v>
      </c>
      <c r="AE1481" s="40">
        <f>_xll.qlInterestRateIndexMaturity($Y$21,AD1481,)</f>
        <v>49951</v>
      </c>
      <c r="AF1481" s="43" t="e">
        <f>_xll.qlTenorBasisValue(TenorBasis6M,AD1481,_xll.ohTrigger(trigger,$Y$36))</f>
        <v>#NUM!</v>
      </c>
      <c r="AG1481" s="90" t="e">
        <f>_xll.qlTenorBasisForwardRate(TenorBasis6M,AD1481,_xll.ohTrigger(trigger,$Y$36))</f>
        <v>#NUM!</v>
      </c>
      <c r="AH1481" s="90" t="e">
        <f>_xll.qlIndexFixing(TenorBasisIndex6M,$AC1481,TRUE,_xll.ohTrigger(trigger,$Y$36))</f>
        <v>#NUM!</v>
      </c>
      <c r="AI1481" s="43" t="e">
        <f>_xll.qlIndexFixing($Y$6,$AC1481,TRUE,trigger)</f>
        <v>#NUM!</v>
      </c>
      <c r="AJ1481" s="45" t="e">
        <f t="shared" si="33"/>
        <v>#NUM!</v>
      </c>
    </row>
    <row r="1482" spans="28:36" x14ac:dyDescent="0.2">
      <c r="AB1482" s="122" t="s">
        <v>88</v>
      </c>
      <c r="AC1482" s="40">
        <f>_xll.qlInterestRateIndexFixingDate($Y$21,AD1482)</f>
        <v>49773</v>
      </c>
      <c r="AD1482" s="40">
        <f>_xll.qlCalendarAdvance(calendar,$AD1481,AB1482,,,trigger)</f>
        <v>49775</v>
      </c>
      <c r="AE1482" s="40">
        <f>_xll.qlInterestRateIndexMaturity($Y$21,AD1482,)</f>
        <v>49958</v>
      </c>
      <c r="AF1482" s="43" t="e">
        <f>_xll.qlTenorBasisValue(TenorBasis6M,AD1482,_xll.ohTrigger(trigger,$Y$36))</f>
        <v>#NUM!</v>
      </c>
      <c r="AG1482" s="90" t="e">
        <f>_xll.qlTenorBasisForwardRate(TenorBasis6M,AD1482,_xll.ohTrigger(trigger,$Y$36))</f>
        <v>#NUM!</v>
      </c>
      <c r="AH1482" s="90" t="e">
        <f>_xll.qlIndexFixing(TenorBasisIndex6M,$AC1482,TRUE,_xll.ohTrigger(trigger,$Y$36))</f>
        <v>#NUM!</v>
      </c>
      <c r="AI1482" s="43" t="e">
        <f>_xll.qlIndexFixing($Y$6,$AC1482,TRUE,trigger)</f>
        <v>#NUM!</v>
      </c>
      <c r="AJ1482" s="45" t="e">
        <f t="shared" si="33"/>
        <v>#NUM!</v>
      </c>
    </row>
    <row r="1483" spans="28:36" x14ac:dyDescent="0.2">
      <c r="AB1483" s="122" t="s">
        <v>88</v>
      </c>
      <c r="AC1483" s="40">
        <f>_xll.qlInterestRateIndexFixingDate($Y$21,AD1483)</f>
        <v>49780</v>
      </c>
      <c r="AD1483" s="40">
        <f>_xll.qlCalendarAdvance(calendar,$AD1482,AB1483,,,trigger)</f>
        <v>49782</v>
      </c>
      <c r="AE1483" s="40">
        <f>_xll.qlInterestRateIndexMaturity($Y$21,AD1483,)</f>
        <v>49965</v>
      </c>
      <c r="AF1483" s="43" t="e">
        <f>_xll.qlTenorBasisValue(TenorBasis6M,AD1483,_xll.ohTrigger(trigger,$Y$36))</f>
        <v>#NUM!</v>
      </c>
      <c r="AG1483" s="90" t="e">
        <f>_xll.qlTenorBasisForwardRate(TenorBasis6M,AD1483,_xll.ohTrigger(trigger,$Y$36))</f>
        <v>#NUM!</v>
      </c>
      <c r="AH1483" s="90" t="e">
        <f>_xll.qlIndexFixing(TenorBasisIndex6M,$AC1483,TRUE,_xll.ohTrigger(trigger,$Y$36))</f>
        <v>#NUM!</v>
      </c>
      <c r="AI1483" s="43" t="e">
        <f>_xll.qlIndexFixing($Y$6,$AC1483,TRUE,trigger)</f>
        <v>#NUM!</v>
      </c>
      <c r="AJ1483" s="45" t="e">
        <f t="shared" si="33"/>
        <v>#NUM!</v>
      </c>
    </row>
    <row r="1484" spans="28:36" x14ac:dyDescent="0.2">
      <c r="AB1484" s="122" t="s">
        <v>88</v>
      </c>
      <c r="AC1484" s="40">
        <f>_xll.qlInterestRateIndexFixingDate($Y$21,AD1484)</f>
        <v>49787</v>
      </c>
      <c r="AD1484" s="40">
        <f>_xll.qlCalendarAdvance(calendar,$AD1483,AB1484,,,trigger)</f>
        <v>49789</v>
      </c>
      <c r="AE1484" s="40">
        <f>_xll.qlInterestRateIndexMaturity($Y$21,AD1484,)</f>
        <v>49972</v>
      </c>
      <c r="AF1484" s="43" t="e">
        <f>_xll.qlTenorBasisValue(TenorBasis6M,AD1484,_xll.ohTrigger(trigger,$Y$36))</f>
        <v>#NUM!</v>
      </c>
      <c r="AG1484" s="90" t="e">
        <f>_xll.qlTenorBasisForwardRate(TenorBasis6M,AD1484,_xll.ohTrigger(trigger,$Y$36))</f>
        <v>#NUM!</v>
      </c>
      <c r="AH1484" s="90" t="e">
        <f>_xll.qlIndexFixing(TenorBasisIndex6M,$AC1484,TRUE,_xll.ohTrigger(trigger,$Y$36))</f>
        <v>#NUM!</v>
      </c>
      <c r="AI1484" s="43" t="e">
        <f>_xll.qlIndexFixing($Y$6,$AC1484,TRUE,trigger)</f>
        <v>#NUM!</v>
      </c>
      <c r="AJ1484" s="45" t="e">
        <f t="shared" si="33"/>
        <v>#NUM!</v>
      </c>
    </row>
    <row r="1485" spans="28:36" x14ac:dyDescent="0.2">
      <c r="AB1485" s="122" t="s">
        <v>88</v>
      </c>
      <c r="AC1485" s="40">
        <f>_xll.qlInterestRateIndexFixingDate($Y$21,AD1485)</f>
        <v>49794</v>
      </c>
      <c r="AD1485" s="40">
        <f>_xll.qlCalendarAdvance(calendar,$AD1484,AB1485,,,trigger)</f>
        <v>49797</v>
      </c>
      <c r="AE1485" s="40">
        <f>_xll.qlInterestRateIndexMaturity($Y$21,AD1485,)</f>
        <v>49982</v>
      </c>
      <c r="AF1485" s="43" t="e">
        <f>_xll.qlTenorBasisValue(TenorBasis6M,AD1485,_xll.ohTrigger(trigger,$Y$36))</f>
        <v>#NUM!</v>
      </c>
      <c r="AG1485" s="90" t="e">
        <f>_xll.qlTenorBasisForwardRate(TenorBasis6M,AD1485,_xll.ohTrigger(trigger,$Y$36))</f>
        <v>#NUM!</v>
      </c>
      <c r="AH1485" s="90" t="e">
        <f>_xll.qlIndexFixing(TenorBasisIndex6M,$AC1485,TRUE,_xll.ohTrigger(trigger,$Y$36))</f>
        <v>#NUM!</v>
      </c>
      <c r="AI1485" s="43" t="e">
        <f>_xll.qlIndexFixing($Y$6,$AC1485,TRUE,trigger)</f>
        <v>#NUM!</v>
      </c>
      <c r="AJ1485" s="45" t="e">
        <f t="shared" si="33"/>
        <v>#NUM!</v>
      </c>
    </row>
    <row r="1486" spans="28:36" x14ac:dyDescent="0.2">
      <c r="AB1486" s="122" t="s">
        <v>88</v>
      </c>
      <c r="AC1486" s="40">
        <f>_xll.qlInterestRateIndexFixingDate($Y$21,AD1486)</f>
        <v>49802</v>
      </c>
      <c r="AD1486" s="40">
        <f>_xll.qlCalendarAdvance(calendar,$AD1485,AB1486,,,trigger)</f>
        <v>49804</v>
      </c>
      <c r="AE1486" s="40">
        <f>_xll.qlInterestRateIndexMaturity($Y$21,AD1486,)</f>
        <v>49989</v>
      </c>
      <c r="AF1486" s="43" t="e">
        <f>_xll.qlTenorBasisValue(TenorBasis6M,AD1486,_xll.ohTrigger(trigger,$Y$36))</f>
        <v>#NUM!</v>
      </c>
      <c r="AG1486" s="90" t="e">
        <f>_xll.qlTenorBasisForwardRate(TenorBasis6M,AD1486,_xll.ohTrigger(trigger,$Y$36))</f>
        <v>#NUM!</v>
      </c>
      <c r="AH1486" s="90" t="e">
        <f>_xll.qlIndexFixing(TenorBasisIndex6M,$AC1486,TRUE,_xll.ohTrigger(trigger,$Y$36))</f>
        <v>#NUM!</v>
      </c>
      <c r="AI1486" s="43" t="e">
        <f>_xll.qlIndexFixing($Y$6,$AC1486,TRUE,trigger)</f>
        <v>#NUM!</v>
      </c>
      <c r="AJ1486" s="45" t="e">
        <f t="shared" si="33"/>
        <v>#NUM!</v>
      </c>
    </row>
    <row r="1487" spans="28:36" x14ac:dyDescent="0.2">
      <c r="AB1487" s="122" t="s">
        <v>88</v>
      </c>
      <c r="AC1487" s="40">
        <f>_xll.qlInterestRateIndexFixingDate($Y$21,AD1487)</f>
        <v>49809</v>
      </c>
      <c r="AD1487" s="40">
        <f>_xll.qlCalendarAdvance(calendar,$AD1486,AB1487,,,trigger)</f>
        <v>49811</v>
      </c>
      <c r="AE1487" s="40">
        <f>_xll.qlInterestRateIndexMaturity($Y$21,AD1487,)</f>
        <v>49996</v>
      </c>
      <c r="AF1487" s="43" t="e">
        <f>_xll.qlTenorBasisValue(TenorBasis6M,AD1487,_xll.ohTrigger(trigger,$Y$36))</f>
        <v>#NUM!</v>
      </c>
      <c r="AG1487" s="90" t="e">
        <f>_xll.qlTenorBasisForwardRate(TenorBasis6M,AD1487,_xll.ohTrigger(trigger,$Y$36))</f>
        <v>#NUM!</v>
      </c>
      <c r="AH1487" s="90" t="e">
        <f>_xll.qlIndexFixing(TenorBasisIndex6M,$AC1487,TRUE,_xll.ohTrigger(trigger,$Y$36))</f>
        <v>#NUM!</v>
      </c>
      <c r="AI1487" s="43" t="e">
        <f>_xll.qlIndexFixing($Y$6,$AC1487,TRUE,trigger)</f>
        <v>#NUM!</v>
      </c>
      <c r="AJ1487" s="45" t="e">
        <f t="shared" si="33"/>
        <v>#NUM!</v>
      </c>
    </row>
    <row r="1488" spans="28:36" x14ac:dyDescent="0.2">
      <c r="AB1488" s="122" t="s">
        <v>88</v>
      </c>
      <c r="AC1488" s="40">
        <f>_xll.qlInterestRateIndexFixingDate($Y$21,AD1488)</f>
        <v>49816</v>
      </c>
      <c r="AD1488" s="40">
        <f>_xll.qlCalendarAdvance(calendar,$AD1487,AB1488,,,trigger)</f>
        <v>49818</v>
      </c>
      <c r="AE1488" s="40">
        <f>_xll.qlInterestRateIndexMaturity($Y$21,AD1488,)</f>
        <v>50003</v>
      </c>
      <c r="AF1488" s="43" t="e">
        <f>_xll.qlTenorBasisValue(TenorBasis6M,AD1488,_xll.ohTrigger(trigger,$Y$36))</f>
        <v>#NUM!</v>
      </c>
      <c r="AG1488" s="90" t="e">
        <f>_xll.qlTenorBasisForwardRate(TenorBasis6M,AD1488,_xll.ohTrigger(trigger,$Y$36))</f>
        <v>#NUM!</v>
      </c>
      <c r="AH1488" s="90" t="e">
        <f>_xll.qlIndexFixing(TenorBasisIndex6M,$AC1488,TRUE,_xll.ohTrigger(trigger,$Y$36))</f>
        <v>#NUM!</v>
      </c>
      <c r="AI1488" s="43" t="e">
        <f>_xll.qlIndexFixing($Y$6,$AC1488,TRUE,trigger)</f>
        <v>#NUM!</v>
      </c>
      <c r="AJ1488" s="45" t="e">
        <f t="shared" si="33"/>
        <v>#NUM!</v>
      </c>
    </row>
    <row r="1489" spans="28:36" x14ac:dyDescent="0.2">
      <c r="AB1489" s="122" t="s">
        <v>88</v>
      </c>
      <c r="AC1489" s="40">
        <f>_xll.qlInterestRateIndexFixingDate($Y$21,AD1489)</f>
        <v>49823</v>
      </c>
      <c r="AD1489" s="40">
        <f>_xll.qlCalendarAdvance(calendar,$AD1488,AB1489,,,trigger)</f>
        <v>49825</v>
      </c>
      <c r="AE1489" s="40">
        <f>_xll.qlInterestRateIndexMaturity($Y$21,AD1489,)</f>
        <v>50007</v>
      </c>
      <c r="AF1489" s="43" t="e">
        <f>_xll.qlTenorBasisValue(TenorBasis6M,AD1489,_xll.ohTrigger(trigger,$Y$36))</f>
        <v>#NUM!</v>
      </c>
      <c r="AG1489" s="90" t="e">
        <f>_xll.qlTenorBasisForwardRate(TenorBasis6M,AD1489,_xll.ohTrigger(trigger,$Y$36))</f>
        <v>#NUM!</v>
      </c>
      <c r="AH1489" s="90" t="e">
        <f>_xll.qlIndexFixing(TenorBasisIndex6M,$AC1489,TRUE,_xll.ohTrigger(trigger,$Y$36))</f>
        <v>#NUM!</v>
      </c>
      <c r="AI1489" s="43" t="e">
        <f>_xll.qlIndexFixing($Y$6,$AC1489,TRUE,trigger)</f>
        <v>#NUM!</v>
      </c>
      <c r="AJ1489" s="45" t="e">
        <f t="shared" si="33"/>
        <v>#NUM!</v>
      </c>
    </row>
    <row r="1490" spans="28:36" x14ac:dyDescent="0.2">
      <c r="AB1490" s="122" t="s">
        <v>88</v>
      </c>
      <c r="AC1490" s="40">
        <f>_xll.qlInterestRateIndexFixingDate($Y$21,AD1490)</f>
        <v>49830</v>
      </c>
      <c r="AD1490" s="40">
        <f>_xll.qlCalendarAdvance(calendar,$AD1489,AB1490,,,trigger)</f>
        <v>49832</v>
      </c>
      <c r="AE1490" s="40">
        <f>_xll.qlInterestRateIndexMaturity($Y$21,AD1490,)</f>
        <v>50017</v>
      </c>
      <c r="AF1490" s="43" t="e">
        <f>_xll.qlTenorBasisValue(TenorBasis6M,AD1490,_xll.ohTrigger(trigger,$Y$36))</f>
        <v>#NUM!</v>
      </c>
      <c r="AG1490" s="90" t="e">
        <f>_xll.qlTenorBasisForwardRate(TenorBasis6M,AD1490,_xll.ohTrigger(trigger,$Y$36))</f>
        <v>#NUM!</v>
      </c>
      <c r="AH1490" s="90" t="e">
        <f>_xll.qlIndexFixing(TenorBasisIndex6M,$AC1490,TRUE,_xll.ohTrigger(trigger,$Y$36))</f>
        <v>#NUM!</v>
      </c>
      <c r="AI1490" s="43" t="e">
        <f>_xll.qlIndexFixing($Y$6,$AC1490,TRUE,trigger)</f>
        <v>#NUM!</v>
      </c>
      <c r="AJ1490" s="45" t="e">
        <f t="shared" si="33"/>
        <v>#NUM!</v>
      </c>
    </row>
    <row r="1491" spans="28:36" x14ac:dyDescent="0.2">
      <c r="AB1491" s="122" t="s">
        <v>88</v>
      </c>
      <c r="AC1491" s="40">
        <f>_xll.qlInterestRateIndexFixingDate($Y$21,AD1491)</f>
        <v>49837</v>
      </c>
      <c r="AD1491" s="40">
        <f>_xll.qlCalendarAdvance(calendar,$AD1490,AB1491,,,trigger)</f>
        <v>49839</v>
      </c>
      <c r="AE1491" s="40">
        <f>_xll.qlInterestRateIndexMaturity($Y$21,AD1491,)</f>
        <v>50024</v>
      </c>
      <c r="AF1491" s="43" t="e">
        <f>_xll.qlTenorBasisValue(TenorBasis6M,AD1491,_xll.ohTrigger(trigger,$Y$36))</f>
        <v>#NUM!</v>
      </c>
      <c r="AG1491" s="90" t="e">
        <f>_xll.qlTenorBasisForwardRate(TenorBasis6M,AD1491,_xll.ohTrigger(trigger,$Y$36))</f>
        <v>#NUM!</v>
      </c>
      <c r="AH1491" s="90" t="e">
        <f>_xll.qlIndexFixing(TenorBasisIndex6M,$AC1491,TRUE,_xll.ohTrigger(trigger,$Y$36))</f>
        <v>#NUM!</v>
      </c>
      <c r="AI1491" s="43" t="e">
        <f>_xll.qlIndexFixing($Y$6,$AC1491,TRUE,trigger)</f>
        <v>#NUM!</v>
      </c>
      <c r="AJ1491" s="45" t="e">
        <f t="shared" si="33"/>
        <v>#NUM!</v>
      </c>
    </row>
    <row r="1492" spans="28:36" x14ac:dyDescent="0.2">
      <c r="AB1492" s="122" t="s">
        <v>88</v>
      </c>
      <c r="AC1492" s="40">
        <f>_xll.qlInterestRateIndexFixingDate($Y$21,AD1492)</f>
        <v>49844</v>
      </c>
      <c r="AD1492" s="40">
        <f>_xll.qlCalendarAdvance(calendar,$AD1491,AB1492,,,trigger)</f>
        <v>49846</v>
      </c>
      <c r="AE1492" s="40">
        <f>_xll.qlInterestRateIndexMaturity($Y$21,AD1492,)</f>
        <v>50031</v>
      </c>
      <c r="AF1492" s="43" t="e">
        <f>_xll.qlTenorBasisValue(TenorBasis6M,AD1492,_xll.ohTrigger(trigger,$Y$36))</f>
        <v>#NUM!</v>
      </c>
      <c r="AG1492" s="90" t="e">
        <f>_xll.qlTenorBasisForwardRate(TenorBasis6M,AD1492,_xll.ohTrigger(trigger,$Y$36))</f>
        <v>#NUM!</v>
      </c>
      <c r="AH1492" s="90" t="e">
        <f>_xll.qlIndexFixing(TenorBasisIndex6M,$AC1492,TRUE,_xll.ohTrigger(trigger,$Y$36))</f>
        <v>#NUM!</v>
      </c>
      <c r="AI1492" s="43" t="e">
        <f>_xll.qlIndexFixing($Y$6,$AC1492,TRUE,trigger)</f>
        <v>#NUM!</v>
      </c>
      <c r="AJ1492" s="45" t="e">
        <f t="shared" si="33"/>
        <v>#NUM!</v>
      </c>
    </row>
    <row r="1493" spans="28:36" x14ac:dyDescent="0.2">
      <c r="AB1493" s="122" t="s">
        <v>88</v>
      </c>
      <c r="AC1493" s="40">
        <f>_xll.qlInterestRateIndexFixingDate($Y$21,AD1493)</f>
        <v>49851</v>
      </c>
      <c r="AD1493" s="40">
        <f>_xll.qlCalendarAdvance(calendar,$AD1492,AB1493,,,trigger)</f>
        <v>49853</v>
      </c>
      <c r="AE1493" s="40">
        <f>_xll.qlInterestRateIndexMaturity($Y$21,AD1493,)</f>
        <v>50038</v>
      </c>
      <c r="AF1493" s="43" t="e">
        <f>_xll.qlTenorBasisValue(TenorBasis6M,AD1493,_xll.ohTrigger(trigger,$Y$36))</f>
        <v>#NUM!</v>
      </c>
      <c r="AG1493" s="90" t="e">
        <f>_xll.qlTenorBasisForwardRate(TenorBasis6M,AD1493,_xll.ohTrigger(trigger,$Y$36))</f>
        <v>#NUM!</v>
      </c>
      <c r="AH1493" s="90" t="e">
        <f>_xll.qlIndexFixing(TenorBasisIndex6M,$AC1493,TRUE,_xll.ohTrigger(trigger,$Y$36))</f>
        <v>#NUM!</v>
      </c>
      <c r="AI1493" s="43" t="e">
        <f>_xll.qlIndexFixing($Y$6,$AC1493,TRUE,trigger)</f>
        <v>#NUM!</v>
      </c>
      <c r="AJ1493" s="45" t="e">
        <f t="shared" si="33"/>
        <v>#NUM!</v>
      </c>
    </row>
    <row r="1494" spans="28:36" x14ac:dyDescent="0.2">
      <c r="AB1494" s="122" t="s">
        <v>88</v>
      </c>
      <c r="AC1494" s="40">
        <f>_xll.qlInterestRateIndexFixingDate($Y$21,AD1494)</f>
        <v>49858</v>
      </c>
      <c r="AD1494" s="40">
        <f>_xll.qlCalendarAdvance(calendar,$AD1493,AB1494,,,trigger)</f>
        <v>49860</v>
      </c>
      <c r="AE1494" s="40">
        <f>_xll.qlInterestRateIndexMaturity($Y$21,AD1494,)</f>
        <v>50045</v>
      </c>
      <c r="AF1494" s="43" t="e">
        <f>_xll.qlTenorBasisValue(TenorBasis6M,AD1494,_xll.ohTrigger(trigger,$Y$36))</f>
        <v>#NUM!</v>
      </c>
      <c r="AG1494" s="90" t="e">
        <f>_xll.qlTenorBasisForwardRate(TenorBasis6M,AD1494,_xll.ohTrigger(trigger,$Y$36))</f>
        <v>#NUM!</v>
      </c>
      <c r="AH1494" s="90" t="e">
        <f>_xll.qlIndexFixing(TenorBasisIndex6M,$AC1494,TRUE,_xll.ohTrigger(trigger,$Y$36))</f>
        <v>#NUM!</v>
      </c>
      <c r="AI1494" s="43" t="e">
        <f>_xll.qlIndexFixing($Y$6,$AC1494,TRUE,trigger)</f>
        <v>#NUM!</v>
      </c>
      <c r="AJ1494" s="45" t="e">
        <f t="shared" si="33"/>
        <v>#NUM!</v>
      </c>
    </row>
    <row r="1495" spans="28:36" x14ac:dyDescent="0.2">
      <c r="AB1495" s="122" t="s">
        <v>88</v>
      </c>
      <c r="AC1495" s="40">
        <f>_xll.qlInterestRateIndexFixingDate($Y$21,AD1495)</f>
        <v>49865</v>
      </c>
      <c r="AD1495" s="40">
        <f>_xll.qlCalendarAdvance(calendar,$AD1494,AB1495,,,trigger)</f>
        <v>49867</v>
      </c>
      <c r="AE1495" s="40">
        <f>_xll.qlInterestRateIndexMaturity($Y$21,AD1495,)</f>
        <v>50052</v>
      </c>
      <c r="AF1495" s="43" t="e">
        <f>_xll.qlTenorBasisValue(TenorBasis6M,AD1495,_xll.ohTrigger(trigger,$Y$36))</f>
        <v>#NUM!</v>
      </c>
      <c r="AG1495" s="90" t="e">
        <f>_xll.qlTenorBasisForwardRate(TenorBasis6M,AD1495,_xll.ohTrigger(trigger,$Y$36))</f>
        <v>#NUM!</v>
      </c>
      <c r="AH1495" s="90" t="e">
        <f>_xll.qlIndexFixing(TenorBasisIndex6M,$AC1495,TRUE,_xll.ohTrigger(trigger,$Y$36))</f>
        <v>#NUM!</v>
      </c>
      <c r="AI1495" s="43" t="e">
        <f>_xll.qlIndexFixing($Y$6,$AC1495,TRUE,trigger)</f>
        <v>#NUM!</v>
      </c>
      <c r="AJ1495" s="45" t="e">
        <f t="shared" si="33"/>
        <v>#NUM!</v>
      </c>
    </row>
    <row r="1496" spans="28:36" x14ac:dyDescent="0.2">
      <c r="AB1496" s="122" t="s">
        <v>88</v>
      </c>
      <c r="AC1496" s="40">
        <f>_xll.qlInterestRateIndexFixingDate($Y$21,AD1496)</f>
        <v>49872</v>
      </c>
      <c r="AD1496" s="40">
        <f>_xll.qlCalendarAdvance(calendar,$AD1495,AB1496,,,trigger)</f>
        <v>49874</v>
      </c>
      <c r="AE1496" s="40">
        <f>_xll.qlInterestRateIndexMaturity($Y$21,AD1496,)</f>
        <v>50059</v>
      </c>
      <c r="AF1496" s="43" t="e">
        <f>_xll.qlTenorBasisValue(TenorBasis6M,AD1496,_xll.ohTrigger(trigger,$Y$36))</f>
        <v>#NUM!</v>
      </c>
      <c r="AG1496" s="90" t="e">
        <f>_xll.qlTenorBasisForwardRate(TenorBasis6M,AD1496,_xll.ohTrigger(trigger,$Y$36))</f>
        <v>#NUM!</v>
      </c>
      <c r="AH1496" s="90" t="e">
        <f>_xll.qlIndexFixing(TenorBasisIndex6M,$AC1496,TRUE,_xll.ohTrigger(trigger,$Y$36))</f>
        <v>#NUM!</v>
      </c>
      <c r="AI1496" s="43" t="e">
        <f>_xll.qlIndexFixing($Y$6,$AC1496,TRUE,trigger)</f>
        <v>#NUM!</v>
      </c>
      <c r="AJ1496" s="45" t="e">
        <f t="shared" si="33"/>
        <v>#NUM!</v>
      </c>
    </row>
    <row r="1497" spans="28:36" x14ac:dyDescent="0.2">
      <c r="AB1497" s="122" t="s">
        <v>88</v>
      </c>
      <c r="AC1497" s="40">
        <f>_xll.qlInterestRateIndexFixingDate($Y$21,AD1497)</f>
        <v>49879</v>
      </c>
      <c r="AD1497" s="40">
        <f>_xll.qlCalendarAdvance(calendar,$AD1496,AB1497,,,trigger)</f>
        <v>49881</v>
      </c>
      <c r="AE1497" s="40">
        <f>_xll.qlInterestRateIndexMaturity($Y$21,AD1497,)</f>
        <v>50066</v>
      </c>
      <c r="AF1497" s="43" t="e">
        <f>_xll.qlTenorBasisValue(TenorBasis6M,AD1497,_xll.ohTrigger(trigger,$Y$36))</f>
        <v>#NUM!</v>
      </c>
      <c r="AG1497" s="90" t="e">
        <f>_xll.qlTenorBasisForwardRate(TenorBasis6M,AD1497,_xll.ohTrigger(trigger,$Y$36))</f>
        <v>#NUM!</v>
      </c>
      <c r="AH1497" s="90" t="e">
        <f>_xll.qlIndexFixing(TenorBasisIndex6M,$AC1497,TRUE,_xll.ohTrigger(trigger,$Y$36))</f>
        <v>#NUM!</v>
      </c>
      <c r="AI1497" s="43" t="e">
        <f>_xll.qlIndexFixing($Y$6,$AC1497,TRUE,trigger)</f>
        <v>#NUM!</v>
      </c>
      <c r="AJ1497" s="45" t="e">
        <f t="shared" si="33"/>
        <v>#NUM!</v>
      </c>
    </row>
    <row r="1498" spans="28:36" x14ac:dyDescent="0.2">
      <c r="AB1498" s="122" t="s">
        <v>88</v>
      </c>
      <c r="AC1498" s="40">
        <f>_xll.qlInterestRateIndexFixingDate($Y$21,AD1498)</f>
        <v>49886</v>
      </c>
      <c r="AD1498" s="40">
        <f>_xll.qlCalendarAdvance(calendar,$AD1497,AB1498,,,trigger)</f>
        <v>49888</v>
      </c>
      <c r="AE1498" s="40">
        <f>_xll.qlInterestRateIndexMaturity($Y$21,AD1498,)</f>
        <v>50073</v>
      </c>
      <c r="AF1498" s="43" t="e">
        <f>_xll.qlTenorBasisValue(TenorBasis6M,AD1498,_xll.ohTrigger(trigger,$Y$36))</f>
        <v>#NUM!</v>
      </c>
      <c r="AG1498" s="90" t="e">
        <f>_xll.qlTenorBasisForwardRate(TenorBasis6M,AD1498,_xll.ohTrigger(trigger,$Y$36))</f>
        <v>#NUM!</v>
      </c>
      <c r="AH1498" s="90" t="e">
        <f>_xll.qlIndexFixing(TenorBasisIndex6M,$AC1498,TRUE,_xll.ohTrigger(trigger,$Y$36))</f>
        <v>#NUM!</v>
      </c>
      <c r="AI1498" s="43" t="e">
        <f>_xll.qlIndexFixing($Y$6,$AC1498,TRUE,trigger)</f>
        <v>#NUM!</v>
      </c>
      <c r="AJ1498" s="45" t="e">
        <f t="shared" si="33"/>
        <v>#NUM!</v>
      </c>
    </row>
    <row r="1499" spans="28:36" x14ac:dyDescent="0.2">
      <c r="AB1499" s="122" t="s">
        <v>88</v>
      </c>
      <c r="AC1499" s="40">
        <f>_xll.qlInterestRateIndexFixingDate($Y$21,AD1499)</f>
        <v>49893</v>
      </c>
      <c r="AD1499" s="40">
        <f>_xll.qlCalendarAdvance(calendar,$AD1498,AB1499,,,trigger)</f>
        <v>49895</v>
      </c>
      <c r="AE1499" s="40">
        <f>_xll.qlInterestRateIndexMaturity($Y$21,AD1499,)</f>
        <v>50080</v>
      </c>
      <c r="AF1499" s="43" t="e">
        <f>_xll.qlTenorBasisValue(TenorBasis6M,AD1499,_xll.ohTrigger(trigger,$Y$36))</f>
        <v>#NUM!</v>
      </c>
      <c r="AG1499" s="90" t="e">
        <f>_xll.qlTenorBasisForwardRate(TenorBasis6M,AD1499,_xll.ohTrigger(trigger,$Y$36))</f>
        <v>#NUM!</v>
      </c>
      <c r="AH1499" s="90" t="e">
        <f>_xll.qlIndexFixing(TenorBasisIndex6M,$AC1499,TRUE,_xll.ohTrigger(trigger,$Y$36))</f>
        <v>#NUM!</v>
      </c>
      <c r="AI1499" s="43" t="e">
        <f>_xll.qlIndexFixing($Y$6,$AC1499,TRUE,trigger)</f>
        <v>#NUM!</v>
      </c>
      <c r="AJ1499" s="45" t="e">
        <f t="shared" si="33"/>
        <v>#NUM!</v>
      </c>
    </row>
    <row r="1500" spans="28:36" x14ac:dyDescent="0.2">
      <c r="AB1500" s="122" t="s">
        <v>88</v>
      </c>
      <c r="AC1500" s="40">
        <f>_xll.qlInterestRateIndexFixingDate($Y$21,AD1500)</f>
        <v>49900</v>
      </c>
      <c r="AD1500" s="40">
        <f>_xll.qlCalendarAdvance(calendar,$AD1499,AB1500,,,trigger)</f>
        <v>49902</v>
      </c>
      <c r="AE1500" s="40">
        <f>_xll.qlInterestRateIndexMaturity($Y$21,AD1500,)</f>
        <v>50087</v>
      </c>
      <c r="AF1500" s="43" t="e">
        <f>_xll.qlTenorBasisValue(TenorBasis6M,AD1500,_xll.ohTrigger(trigger,$Y$36))</f>
        <v>#NUM!</v>
      </c>
      <c r="AG1500" s="90" t="e">
        <f>_xll.qlTenorBasisForwardRate(TenorBasis6M,AD1500,_xll.ohTrigger(trigger,$Y$36))</f>
        <v>#NUM!</v>
      </c>
      <c r="AH1500" s="90" t="e">
        <f>_xll.qlIndexFixing(TenorBasisIndex6M,$AC1500,TRUE,_xll.ohTrigger(trigger,$Y$36))</f>
        <v>#NUM!</v>
      </c>
      <c r="AI1500" s="43" t="e">
        <f>_xll.qlIndexFixing($Y$6,$AC1500,TRUE,trigger)</f>
        <v>#NUM!</v>
      </c>
      <c r="AJ1500" s="45" t="e">
        <f t="shared" si="33"/>
        <v>#NUM!</v>
      </c>
    </row>
    <row r="1501" spans="28:36" x14ac:dyDescent="0.2">
      <c r="AB1501" s="122" t="s">
        <v>88</v>
      </c>
      <c r="AC1501" s="40">
        <f>_xll.qlInterestRateIndexFixingDate($Y$21,AD1501)</f>
        <v>49907</v>
      </c>
      <c r="AD1501" s="40">
        <f>_xll.qlCalendarAdvance(calendar,$AD1500,AB1501,,,trigger)</f>
        <v>49909</v>
      </c>
      <c r="AE1501" s="40">
        <f>_xll.qlInterestRateIndexMaturity($Y$21,AD1501,)</f>
        <v>50094</v>
      </c>
      <c r="AF1501" s="43" t="e">
        <f>_xll.qlTenorBasisValue(TenorBasis6M,AD1501,_xll.ohTrigger(trigger,$Y$36))</f>
        <v>#NUM!</v>
      </c>
      <c r="AG1501" s="90" t="e">
        <f>_xll.qlTenorBasisForwardRate(TenorBasis6M,AD1501,_xll.ohTrigger(trigger,$Y$36))</f>
        <v>#NUM!</v>
      </c>
      <c r="AH1501" s="90" t="e">
        <f>_xll.qlIndexFixing(TenorBasisIndex6M,$AC1501,TRUE,_xll.ohTrigger(trigger,$Y$36))</f>
        <v>#NUM!</v>
      </c>
      <c r="AI1501" s="43" t="e">
        <f>_xll.qlIndexFixing($Y$6,$AC1501,TRUE,trigger)</f>
        <v>#NUM!</v>
      </c>
      <c r="AJ1501" s="45" t="e">
        <f t="shared" si="33"/>
        <v>#NUM!</v>
      </c>
    </row>
    <row r="1502" spans="28:36" x14ac:dyDescent="0.2">
      <c r="AB1502" s="122" t="s">
        <v>88</v>
      </c>
      <c r="AC1502" s="40">
        <f>_xll.qlInterestRateIndexFixingDate($Y$21,AD1502)</f>
        <v>49914</v>
      </c>
      <c r="AD1502" s="40">
        <f>_xll.qlCalendarAdvance(calendar,$AD1501,AB1502,,,trigger)</f>
        <v>49916</v>
      </c>
      <c r="AE1502" s="40">
        <f>_xll.qlInterestRateIndexMaturity($Y$21,AD1502,)</f>
        <v>50098</v>
      </c>
      <c r="AF1502" s="43" t="e">
        <f>_xll.qlTenorBasisValue(TenorBasis6M,AD1502,_xll.ohTrigger(trigger,$Y$36))</f>
        <v>#NUM!</v>
      </c>
      <c r="AG1502" s="90" t="e">
        <f>_xll.qlTenorBasisForwardRate(TenorBasis6M,AD1502,_xll.ohTrigger(trigger,$Y$36))</f>
        <v>#NUM!</v>
      </c>
      <c r="AH1502" s="90" t="e">
        <f>_xll.qlIndexFixing(TenorBasisIndex6M,$AC1502,TRUE,_xll.ohTrigger(trigger,$Y$36))</f>
        <v>#NUM!</v>
      </c>
      <c r="AI1502" s="43" t="e">
        <f>_xll.qlIndexFixing($Y$6,$AC1502,TRUE,trigger)</f>
        <v>#NUM!</v>
      </c>
      <c r="AJ1502" s="45" t="e">
        <f t="shared" si="33"/>
        <v>#NUM!</v>
      </c>
    </row>
    <row r="1503" spans="28:36" x14ac:dyDescent="0.2">
      <c r="AB1503" s="122" t="s">
        <v>88</v>
      </c>
      <c r="AC1503" s="40">
        <f>_xll.qlInterestRateIndexFixingDate($Y$21,AD1503)</f>
        <v>49921</v>
      </c>
      <c r="AD1503" s="40">
        <f>_xll.qlCalendarAdvance(calendar,$AD1502,AB1503,,,trigger)</f>
        <v>49923</v>
      </c>
      <c r="AE1503" s="40">
        <f>_xll.qlInterestRateIndexMaturity($Y$21,AD1503,)</f>
        <v>50104</v>
      </c>
      <c r="AF1503" s="43" t="e">
        <f>_xll.qlTenorBasisValue(TenorBasis6M,AD1503,_xll.ohTrigger(trigger,$Y$36))</f>
        <v>#NUM!</v>
      </c>
      <c r="AG1503" s="90" t="e">
        <f>_xll.qlTenorBasisForwardRate(TenorBasis6M,AD1503,_xll.ohTrigger(trigger,$Y$36))</f>
        <v>#NUM!</v>
      </c>
      <c r="AH1503" s="90" t="e">
        <f>_xll.qlIndexFixing(TenorBasisIndex6M,$AC1503,TRUE,_xll.ohTrigger(trigger,$Y$36))</f>
        <v>#NUM!</v>
      </c>
      <c r="AI1503" s="43" t="e">
        <f>_xll.qlIndexFixing($Y$6,$AC1503,TRUE,trigger)</f>
        <v>#NUM!</v>
      </c>
      <c r="AJ1503" s="45" t="e">
        <f t="shared" si="33"/>
        <v>#NUM!</v>
      </c>
    </row>
    <row r="1504" spans="28:36" x14ac:dyDescent="0.2">
      <c r="AB1504" s="122" t="s">
        <v>88</v>
      </c>
      <c r="AC1504" s="40">
        <f>_xll.qlInterestRateIndexFixingDate($Y$21,AD1504)</f>
        <v>49928</v>
      </c>
      <c r="AD1504" s="40">
        <f>_xll.qlCalendarAdvance(calendar,$AD1503,AB1504,,,trigger)</f>
        <v>49930</v>
      </c>
      <c r="AE1504" s="40">
        <f>_xll.qlInterestRateIndexMaturity($Y$21,AD1504,)</f>
        <v>50111</v>
      </c>
      <c r="AF1504" s="43" t="e">
        <f>_xll.qlTenorBasisValue(TenorBasis6M,AD1504,_xll.ohTrigger(trigger,$Y$36))</f>
        <v>#NUM!</v>
      </c>
      <c r="AG1504" s="90" t="e">
        <f>_xll.qlTenorBasisForwardRate(TenorBasis6M,AD1504,_xll.ohTrigger(trigger,$Y$36))</f>
        <v>#NUM!</v>
      </c>
      <c r="AH1504" s="90" t="e">
        <f>_xll.qlIndexFixing(TenorBasisIndex6M,$AC1504,TRUE,_xll.ohTrigger(trigger,$Y$36))</f>
        <v>#NUM!</v>
      </c>
      <c r="AI1504" s="43" t="e">
        <f>_xll.qlIndexFixing($Y$6,$AC1504,TRUE,trigger)</f>
        <v>#NUM!</v>
      </c>
      <c r="AJ1504" s="45" t="e">
        <f t="shared" si="33"/>
        <v>#NUM!</v>
      </c>
    </row>
    <row r="1505" spans="28:36" x14ac:dyDescent="0.2">
      <c r="AB1505" s="122" t="s">
        <v>88</v>
      </c>
      <c r="AC1505" s="40">
        <f>_xll.qlInterestRateIndexFixingDate($Y$21,AD1505)</f>
        <v>49935</v>
      </c>
      <c r="AD1505" s="40">
        <f>_xll.qlCalendarAdvance(calendar,$AD1504,AB1505,,,trigger)</f>
        <v>49937</v>
      </c>
      <c r="AE1505" s="40">
        <f>_xll.qlInterestRateIndexMaturity($Y$21,AD1505,)</f>
        <v>50118</v>
      </c>
      <c r="AF1505" s="43" t="e">
        <f>_xll.qlTenorBasisValue(TenorBasis6M,AD1505,_xll.ohTrigger(trigger,$Y$36))</f>
        <v>#NUM!</v>
      </c>
      <c r="AG1505" s="90" t="e">
        <f>_xll.qlTenorBasisForwardRate(TenorBasis6M,AD1505,_xll.ohTrigger(trigger,$Y$36))</f>
        <v>#NUM!</v>
      </c>
      <c r="AH1505" s="90" t="e">
        <f>_xll.qlIndexFixing(TenorBasisIndex6M,$AC1505,TRUE,_xll.ohTrigger(trigger,$Y$36))</f>
        <v>#NUM!</v>
      </c>
      <c r="AI1505" s="43" t="e">
        <f>_xll.qlIndexFixing($Y$6,$AC1505,TRUE,trigger)</f>
        <v>#NUM!</v>
      </c>
      <c r="AJ1505" s="45" t="e">
        <f t="shared" si="33"/>
        <v>#NUM!</v>
      </c>
    </row>
    <row r="1506" spans="28:36" x14ac:dyDescent="0.2">
      <c r="AB1506" s="122" t="s">
        <v>88</v>
      </c>
      <c r="AC1506" s="40">
        <f>_xll.qlInterestRateIndexFixingDate($Y$21,AD1506)</f>
        <v>49942</v>
      </c>
      <c r="AD1506" s="40">
        <f>_xll.qlCalendarAdvance(calendar,$AD1505,AB1506,,,trigger)</f>
        <v>49944</v>
      </c>
      <c r="AE1506" s="40">
        <f>_xll.qlInterestRateIndexMaturity($Y$21,AD1506,)</f>
        <v>50125</v>
      </c>
      <c r="AF1506" s="43" t="e">
        <f>_xll.qlTenorBasisValue(TenorBasis6M,AD1506,_xll.ohTrigger(trigger,$Y$36))</f>
        <v>#NUM!</v>
      </c>
      <c r="AG1506" s="90" t="e">
        <f>_xll.qlTenorBasisForwardRate(TenorBasis6M,AD1506,_xll.ohTrigger(trigger,$Y$36))</f>
        <v>#NUM!</v>
      </c>
      <c r="AH1506" s="90" t="e">
        <f>_xll.qlIndexFixing(TenorBasisIndex6M,$AC1506,TRUE,_xll.ohTrigger(trigger,$Y$36))</f>
        <v>#NUM!</v>
      </c>
      <c r="AI1506" s="43" t="e">
        <f>_xll.qlIndexFixing($Y$6,$AC1506,TRUE,trigger)</f>
        <v>#NUM!</v>
      </c>
      <c r="AJ1506" s="45" t="e">
        <f t="shared" si="33"/>
        <v>#NUM!</v>
      </c>
    </row>
    <row r="1507" spans="28:36" x14ac:dyDescent="0.2">
      <c r="AB1507" s="122" t="s">
        <v>88</v>
      </c>
      <c r="AC1507" s="40">
        <f>_xll.qlInterestRateIndexFixingDate($Y$21,AD1507)</f>
        <v>49949</v>
      </c>
      <c r="AD1507" s="40">
        <f>_xll.qlCalendarAdvance(calendar,$AD1506,AB1507,,,trigger)</f>
        <v>49951</v>
      </c>
      <c r="AE1507" s="40">
        <f>_xll.qlInterestRateIndexMaturity($Y$21,AD1507,)</f>
        <v>50137</v>
      </c>
      <c r="AF1507" s="43" t="e">
        <f>_xll.qlTenorBasisValue(TenorBasis6M,AD1507,_xll.ohTrigger(trigger,$Y$36))</f>
        <v>#NUM!</v>
      </c>
      <c r="AG1507" s="90" t="e">
        <f>_xll.qlTenorBasisForwardRate(TenorBasis6M,AD1507,_xll.ohTrigger(trigger,$Y$36))</f>
        <v>#NUM!</v>
      </c>
      <c r="AH1507" s="90" t="e">
        <f>_xll.qlIndexFixing(TenorBasisIndex6M,$AC1507,TRUE,_xll.ohTrigger(trigger,$Y$36))</f>
        <v>#NUM!</v>
      </c>
      <c r="AI1507" s="43" t="e">
        <f>_xll.qlIndexFixing($Y$6,$AC1507,TRUE,trigger)</f>
        <v>#NUM!</v>
      </c>
      <c r="AJ1507" s="45" t="e">
        <f t="shared" si="33"/>
        <v>#NUM!</v>
      </c>
    </row>
    <row r="1508" spans="28:36" x14ac:dyDescent="0.2">
      <c r="AB1508" s="122" t="s">
        <v>88</v>
      </c>
      <c r="AC1508" s="40">
        <f>_xll.qlInterestRateIndexFixingDate($Y$21,AD1508)</f>
        <v>49956</v>
      </c>
      <c r="AD1508" s="40">
        <f>_xll.qlCalendarAdvance(calendar,$AD1507,AB1508,,,trigger)</f>
        <v>49958</v>
      </c>
      <c r="AE1508" s="40">
        <f>_xll.qlInterestRateIndexMaturity($Y$21,AD1508,)</f>
        <v>50140</v>
      </c>
      <c r="AF1508" s="43" t="e">
        <f>_xll.qlTenorBasisValue(TenorBasis6M,AD1508,_xll.ohTrigger(trigger,$Y$36))</f>
        <v>#NUM!</v>
      </c>
      <c r="AG1508" s="90" t="e">
        <f>_xll.qlTenorBasisForwardRate(TenorBasis6M,AD1508,_xll.ohTrigger(trigger,$Y$36))</f>
        <v>#NUM!</v>
      </c>
      <c r="AH1508" s="90" t="e">
        <f>_xll.qlIndexFixing(TenorBasisIndex6M,$AC1508,TRUE,_xll.ohTrigger(trigger,$Y$36))</f>
        <v>#NUM!</v>
      </c>
      <c r="AI1508" s="43" t="e">
        <f>_xll.qlIndexFixing($Y$6,$AC1508,TRUE,trigger)</f>
        <v>#NUM!</v>
      </c>
      <c r="AJ1508" s="45" t="e">
        <f t="shared" si="33"/>
        <v>#NUM!</v>
      </c>
    </row>
    <row r="1509" spans="28:36" x14ac:dyDescent="0.2">
      <c r="AB1509" s="122" t="s">
        <v>88</v>
      </c>
      <c r="AC1509" s="40">
        <f>_xll.qlInterestRateIndexFixingDate($Y$21,AD1509)</f>
        <v>49963</v>
      </c>
      <c r="AD1509" s="40">
        <f>_xll.qlCalendarAdvance(calendar,$AD1508,AB1509,,,trigger)</f>
        <v>49965</v>
      </c>
      <c r="AE1509" s="40">
        <f>_xll.qlInterestRateIndexMaturity($Y$21,AD1509,)</f>
        <v>50147</v>
      </c>
      <c r="AF1509" s="43" t="e">
        <f>_xll.qlTenorBasisValue(TenorBasis6M,AD1509,_xll.ohTrigger(trigger,$Y$36))</f>
        <v>#NUM!</v>
      </c>
      <c r="AG1509" s="90" t="e">
        <f>_xll.qlTenorBasisForwardRate(TenorBasis6M,AD1509,_xll.ohTrigger(trigger,$Y$36))</f>
        <v>#NUM!</v>
      </c>
      <c r="AH1509" s="90" t="e">
        <f>_xll.qlIndexFixing(TenorBasisIndex6M,$AC1509,TRUE,_xll.ohTrigger(trigger,$Y$36))</f>
        <v>#NUM!</v>
      </c>
      <c r="AI1509" s="43" t="e">
        <f>_xll.qlIndexFixing($Y$6,$AC1509,TRUE,trigger)</f>
        <v>#NUM!</v>
      </c>
      <c r="AJ1509" s="45" t="e">
        <f t="shared" si="33"/>
        <v>#NUM!</v>
      </c>
    </row>
    <row r="1510" spans="28:36" x14ac:dyDescent="0.2">
      <c r="AB1510" s="122" t="s">
        <v>88</v>
      </c>
      <c r="AC1510" s="40">
        <f>_xll.qlInterestRateIndexFixingDate($Y$21,AD1510)</f>
        <v>49970</v>
      </c>
      <c r="AD1510" s="40">
        <f>_xll.qlCalendarAdvance(calendar,$AD1509,AB1510,,,trigger)</f>
        <v>49972</v>
      </c>
      <c r="AE1510" s="40">
        <f>_xll.qlInterestRateIndexMaturity($Y$21,AD1510,)</f>
        <v>50154</v>
      </c>
      <c r="AF1510" s="43" t="e">
        <f>_xll.qlTenorBasisValue(TenorBasis6M,AD1510,_xll.ohTrigger(trigger,$Y$36))</f>
        <v>#NUM!</v>
      </c>
      <c r="AG1510" s="90" t="e">
        <f>_xll.qlTenorBasisForwardRate(TenorBasis6M,AD1510,_xll.ohTrigger(trigger,$Y$36))</f>
        <v>#NUM!</v>
      </c>
      <c r="AH1510" s="90" t="e">
        <f>_xll.qlIndexFixing(TenorBasisIndex6M,$AC1510,TRUE,_xll.ohTrigger(trigger,$Y$36))</f>
        <v>#NUM!</v>
      </c>
      <c r="AI1510" s="43" t="e">
        <f>_xll.qlIndexFixing($Y$6,$AC1510,TRUE,trigger)</f>
        <v>#NUM!</v>
      </c>
      <c r="AJ1510" s="45" t="e">
        <f t="shared" si="33"/>
        <v>#NUM!</v>
      </c>
    </row>
    <row r="1511" spans="28:36" x14ac:dyDescent="0.2">
      <c r="AB1511" s="122" t="s">
        <v>88</v>
      </c>
      <c r="AC1511" s="40">
        <f>_xll.qlInterestRateIndexFixingDate($Y$21,AD1511)</f>
        <v>49977</v>
      </c>
      <c r="AD1511" s="40">
        <f>_xll.qlCalendarAdvance(calendar,$AD1510,AB1511,,,trigger)</f>
        <v>49979</v>
      </c>
      <c r="AE1511" s="40">
        <f>_xll.qlInterestRateIndexMaturity($Y$21,AD1511,)</f>
        <v>50160</v>
      </c>
      <c r="AF1511" s="43" t="e">
        <f>_xll.qlTenorBasisValue(TenorBasis6M,AD1511,_xll.ohTrigger(trigger,$Y$36))</f>
        <v>#NUM!</v>
      </c>
      <c r="AG1511" s="90" t="e">
        <f>_xll.qlTenorBasisForwardRate(TenorBasis6M,AD1511,_xll.ohTrigger(trigger,$Y$36))</f>
        <v>#NUM!</v>
      </c>
      <c r="AH1511" s="90" t="e">
        <f>_xll.qlIndexFixing(TenorBasisIndex6M,$AC1511,TRUE,_xll.ohTrigger(trigger,$Y$36))</f>
        <v>#NUM!</v>
      </c>
      <c r="AI1511" s="43" t="e">
        <f>_xll.qlIndexFixing($Y$6,$AC1511,TRUE,trigger)</f>
        <v>#NUM!</v>
      </c>
      <c r="AJ1511" s="45" t="e">
        <f t="shared" si="33"/>
        <v>#NUM!</v>
      </c>
    </row>
    <row r="1512" spans="28:36" x14ac:dyDescent="0.2">
      <c r="AB1512" s="122" t="s">
        <v>88</v>
      </c>
      <c r="AC1512" s="40">
        <f>_xll.qlInterestRateIndexFixingDate($Y$21,AD1512)</f>
        <v>49984</v>
      </c>
      <c r="AD1512" s="40">
        <f>_xll.qlCalendarAdvance(calendar,$AD1511,AB1512,,,trigger)</f>
        <v>49986</v>
      </c>
      <c r="AE1512" s="40">
        <f>_xll.qlInterestRateIndexMaturity($Y$21,AD1512,)</f>
        <v>50167</v>
      </c>
      <c r="AF1512" s="43" t="e">
        <f>_xll.qlTenorBasisValue(TenorBasis6M,AD1512,_xll.ohTrigger(trigger,$Y$36))</f>
        <v>#NUM!</v>
      </c>
      <c r="AG1512" s="90" t="e">
        <f>_xll.qlTenorBasisForwardRate(TenorBasis6M,AD1512,_xll.ohTrigger(trigger,$Y$36))</f>
        <v>#NUM!</v>
      </c>
      <c r="AH1512" s="90" t="e">
        <f>_xll.qlIndexFixing(TenorBasisIndex6M,$AC1512,TRUE,_xll.ohTrigger(trigger,$Y$36))</f>
        <v>#NUM!</v>
      </c>
      <c r="AI1512" s="43" t="e">
        <f>_xll.qlIndexFixing($Y$6,$AC1512,TRUE,trigger)</f>
        <v>#NUM!</v>
      </c>
      <c r="AJ1512" s="45" t="e">
        <f t="shared" si="33"/>
        <v>#NUM!</v>
      </c>
    </row>
    <row r="1513" spans="28:36" x14ac:dyDescent="0.2">
      <c r="AB1513" s="122" t="s">
        <v>88</v>
      </c>
      <c r="AC1513" s="40">
        <f>_xll.qlInterestRateIndexFixingDate($Y$21,AD1513)</f>
        <v>49991</v>
      </c>
      <c r="AD1513" s="40">
        <f>_xll.qlCalendarAdvance(calendar,$AD1512,AB1513,,,trigger)</f>
        <v>49993</v>
      </c>
      <c r="AE1513" s="40">
        <f>_xll.qlInterestRateIndexMaturity($Y$21,AD1513,)</f>
        <v>50174</v>
      </c>
      <c r="AF1513" s="43" t="e">
        <f>_xll.qlTenorBasisValue(TenorBasis6M,AD1513,_xll.ohTrigger(trigger,$Y$36))</f>
        <v>#NUM!</v>
      </c>
      <c r="AG1513" s="90" t="e">
        <f>_xll.qlTenorBasisForwardRate(TenorBasis6M,AD1513,_xll.ohTrigger(trigger,$Y$36))</f>
        <v>#NUM!</v>
      </c>
      <c r="AH1513" s="90" t="e">
        <f>_xll.qlIndexFixing(TenorBasisIndex6M,$AC1513,TRUE,_xll.ohTrigger(trigger,$Y$36))</f>
        <v>#NUM!</v>
      </c>
      <c r="AI1513" s="43" t="e">
        <f>_xll.qlIndexFixing($Y$6,$AC1513,TRUE,trigger)</f>
        <v>#NUM!</v>
      </c>
      <c r="AJ1513" s="45" t="e">
        <f t="shared" si="33"/>
        <v>#NUM!</v>
      </c>
    </row>
    <row r="1514" spans="28:36" x14ac:dyDescent="0.2">
      <c r="AB1514" s="122" t="s">
        <v>88</v>
      </c>
      <c r="AC1514" s="40">
        <f>_xll.qlInterestRateIndexFixingDate($Y$21,AD1514)</f>
        <v>49998</v>
      </c>
      <c r="AD1514" s="40">
        <f>_xll.qlCalendarAdvance(calendar,$AD1513,AB1514,,,trigger)</f>
        <v>50000</v>
      </c>
      <c r="AE1514" s="40">
        <f>_xll.qlInterestRateIndexMaturity($Y$21,AD1514,)</f>
        <v>50181</v>
      </c>
      <c r="AF1514" s="43" t="e">
        <f>_xll.qlTenorBasisValue(TenorBasis6M,AD1514,_xll.ohTrigger(trigger,$Y$36))</f>
        <v>#NUM!</v>
      </c>
      <c r="AG1514" s="90" t="e">
        <f>_xll.qlTenorBasisForwardRate(TenorBasis6M,AD1514,_xll.ohTrigger(trigger,$Y$36))</f>
        <v>#NUM!</v>
      </c>
      <c r="AH1514" s="90" t="e">
        <f>_xll.qlIndexFixing(TenorBasisIndex6M,$AC1514,TRUE,_xll.ohTrigger(trigger,$Y$36))</f>
        <v>#NUM!</v>
      </c>
      <c r="AI1514" s="43" t="e">
        <f>_xll.qlIndexFixing($Y$6,$AC1514,TRUE,trigger)</f>
        <v>#NUM!</v>
      </c>
      <c r="AJ1514" s="45" t="e">
        <f t="shared" ref="AJ1514:AJ1577" si="34">(AH1514-AI1514)*10000</f>
        <v>#NUM!</v>
      </c>
    </row>
    <row r="1515" spans="28:36" x14ac:dyDescent="0.2">
      <c r="AB1515" s="122" t="s">
        <v>88</v>
      </c>
      <c r="AC1515" s="40">
        <f>_xll.qlInterestRateIndexFixingDate($Y$21,AD1515)</f>
        <v>50005</v>
      </c>
      <c r="AD1515" s="40">
        <f>_xll.qlCalendarAdvance(calendar,$AD1514,AB1515,,,trigger)</f>
        <v>50007</v>
      </c>
      <c r="AE1515" s="40">
        <f>_xll.qlInterestRateIndexMaturity($Y$21,AD1515,)</f>
        <v>50189</v>
      </c>
      <c r="AF1515" s="43" t="e">
        <f>_xll.qlTenorBasisValue(TenorBasis6M,AD1515,_xll.ohTrigger(trigger,$Y$36))</f>
        <v>#NUM!</v>
      </c>
      <c r="AG1515" s="90" t="e">
        <f>_xll.qlTenorBasisForwardRate(TenorBasis6M,AD1515,_xll.ohTrigger(trigger,$Y$36))</f>
        <v>#NUM!</v>
      </c>
      <c r="AH1515" s="90" t="e">
        <f>_xll.qlIndexFixing(TenorBasisIndex6M,$AC1515,TRUE,_xll.ohTrigger(trigger,$Y$36))</f>
        <v>#NUM!</v>
      </c>
      <c r="AI1515" s="43" t="e">
        <f>_xll.qlIndexFixing($Y$6,$AC1515,TRUE,trigger)</f>
        <v>#NUM!</v>
      </c>
      <c r="AJ1515" s="45" t="e">
        <f t="shared" si="34"/>
        <v>#NUM!</v>
      </c>
    </row>
    <row r="1516" spans="28:36" x14ac:dyDescent="0.2">
      <c r="AB1516" s="122" t="s">
        <v>88</v>
      </c>
      <c r="AC1516" s="40">
        <f>_xll.qlInterestRateIndexFixingDate($Y$21,AD1516)</f>
        <v>50012</v>
      </c>
      <c r="AD1516" s="40">
        <f>_xll.qlCalendarAdvance(calendar,$AD1515,AB1516,,,trigger)</f>
        <v>50014</v>
      </c>
      <c r="AE1516" s="40">
        <f>_xll.qlInterestRateIndexMaturity($Y$21,AD1516,)</f>
        <v>50196</v>
      </c>
      <c r="AF1516" s="43" t="e">
        <f>_xll.qlTenorBasisValue(TenorBasis6M,AD1516,_xll.ohTrigger(trigger,$Y$36))</f>
        <v>#NUM!</v>
      </c>
      <c r="AG1516" s="90" t="e">
        <f>_xll.qlTenorBasisForwardRate(TenorBasis6M,AD1516,_xll.ohTrigger(trigger,$Y$36))</f>
        <v>#NUM!</v>
      </c>
      <c r="AH1516" s="90" t="e">
        <f>_xll.qlIndexFixing(TenorBasisIndex6M,$AC1516,TRUE,_xll.ohTrigger(trigger,$Y$36))</f>
        <v>#NUM!</v>
      </c>
      <c r="AI1516" s="43" t="e">
        <f>_xll.qlIndexFixing($Y$6,$AC1516,TRUE,trigger)</f>
        <v>#NUM!</v>
      </c>
      <c r="AJ1516" s="45" t="e">
        <f t="shared" si="34"/>
        <v>#NUM!</v>
      </c>
    </row>
    <row r="1517" spans="28:36" x14ac:dyDescent="0.2">
      <c r="AB1517" s="122" t="s">
        <v>88</v>
      </c>
      <c r="AC1517" s="40">
        <f>_xll.qlInterestRateIndexFixingDate($Y$21,AD1517)</f>
        <v>50019</v>
      </c>
      <c r="AD1517" s="40">
        <f>_xll.qlCalendarAdvance(calendar,$AD1516,AB1517,,,trigger)</f>
        <v>50021</v>
      </c>
      <c r="AE1517" s="40">
        <f>_xll.qlInterestRateIndexMaturity($Y$21,AD1517,)</f>
        <v>50203</v>
      </c>
      <c r="AF1517" s="43" t="e">
        <f>_xll.qlTenorBasisValue(TenorBasis6M,AD1517,_xll.ohTrigger(trigger,$Y$36))</f>
        <v>#NUM!</v>
      </c>
      <c r="AG1517" s="90" t="e">
        <f>_xll.qlTenorBasisForwardRate(TenorBasis6M,AD1517,_xll.ohTrigger(trigger,$Y$36))</f>
        <v>#NUM!</v>
      </c>
      <c r="AH1517" s="90" t="e">
        <f>_xll.qlIndexFixing(TenorBasisIndex6M,$AC1517,TRUE,_xll.ohTrigger(trigger,$Y$36))</f>
        <v>#NUM!</v>
      </c>
      <c r="AI1517" s="43" t="e">
        <f>_xll.qlIndexFixing($Y$6,$AC1517,TRUE,trigger)</f>
        <v>#NUM!</v>
      </c>
      <c r="AJ1517" s="45" t="e">
        <f t="shared" si="34"/>
        <v>#NUM!</v>
      </c>
    </row>
    <row r="1518" spans="28:36" x14ac:dyDescent="0.2">
      <c r="AB1518" s="122" t="s">
        <v>88</v>
      </c>
      <c r="AC1518" s="40">
        <f>_xll.qlInterestRateIndexFixingDate($Y$21,AD1518)</f>
        <v>50026</v>
      </c>
      <c r="AD1518" s="40">
        <f>_xll.qlCalendarAdvance(calendar,$AD1517,AB1518,,,trigger)</f>
        <v>50028</v>
      </c>
      <c r="AE1518" s="40">
        <f>_xll.qlInterestRateIndexMaturity($Y$21,AD1518,)</f>
        <v>50210</v>
      </c>
      <c r="AF1518" s="43" t="e">
        <f>_xll.qlTenorBasisValue(TenorBasis6M,AD1518,_xll.ohTrigger(trigger,$Y$36))</f>
        <v>#NUM!</v>
      </c>
      <c r="AG1518" s="90" t="e">
        <f>_xll.qlTenorBasisForwardRate(TenorBasis6M,AD1518,_xll.ohTrigger(trigger,$Y$36))</f>
        <v>#NUM!</v>
      </c>
      <c r="AH1518" s="90" t="e">
        <f>_xll.qlIndexFixing(TenorBasisIndex6M,$AC1518,TRUE,_xll.ohTrigger(trigger,$Y$36))</f>
        <v>#NUM!</v>
      </c>
      <c r="AI1518" s="43" t="e">
        <f>_xll.qlIndexFixing($Y$6,$AC1518,TRUE,trigger)</f>
        <v>#NUM!</v>
      </c>
      <c r="AJ1518" s="45" t="e">
        <f t="shared" si="34"/>
        <v>#NUM!</v>
      </c>
    </row>
    <row r="1519" spans="28:36" x14ac:dyDescent="0.2">
      <c r="AB1519" s="122" t="s">
        <v>88</v>
      </c>
      <c r="AC1519" s="40">
        <f>_xll.qlInterestRateIndexFixingDate($Y$21,AD1519)</f>
        <v>50032</v>
      </c>
      <c r="AD1519" s="40">
        <f>_xll.qlCalendarAdvance(calendar,$AD1518,AB1519,,,trigger)</f>
        <v>50038</v>
      </c>
      <c r="AE1519" s="40">
        <f>_xll.qlInterestRateIndexMaturity($Y$21,AD1519,)</f>
        <v>50220</v>
      </c>
      <c r="AF1519" s="43" t="e">
        <f>_xll.qlTenorBasisValue(TenorBasis6M,AD1519,_xll.ohTrigger(trigger,$Y$36))</f>
        <v>#NUM!</v>
      </c>
      <c r="AG1519" s="90" t="e">
        <f>_xll.qlTenorBasisForwardRate(TenorBasis6M,AD1519,_xll.ohTrigger(trigger,$Y$36))</f>
        <v>#NUM!</v>
      </c>
      <c r="AH1519" s="90" t="e">
        <f>_xll.qlIndexFixing(TenorBasisIndex6M,$AC1519,TRUE,_xll.ohTrigger(trigger,$Y$36))</f>
        <v>#NUM!</v>
      </c>
      <c r="AI1519" s="43" t="e">
        <f>_xll.qlIndexFixing($Y$6,$AC1519,TRUE,trigger)</f>
        <v>#NUM!</v>
      </c>
      <c r="AJ1519" s="45" t="e">
        <f t="shared" si="34"/>
        <v>#NUM!</v>
      </c>
    </row>
    <row r="1520" spans="28:36" x14ac:dyDescent="0.2">
      <c r="AB1520" s="122" t="s">
        <v>88</v>
      </c>
      <c r="AC1520" s="40">
        <f>_xll.qlInterestRateIndexFixingDate($Y$21,AD1520)</f>
        <v>50040</v>
      </c>
      <c r="AD1520" s="40">
        <f>_xll.qlCalendarAdvance(calendar,$AD1519,AB1520,,,trigger)</f>
        <v>50045</v>
      </c>
      <c r="AE1520" s="40">
        <f>_xll.qlInterestRateIndexMaturity($Y$21,AD1520,)</f>
        <v>50227</v>
      </c>
      <c r="AF1520" s="43" t="e">
        <f>_xll.qlTenorBasisValue(TenorBasis6M,AD1520,_xll.ohTrigger(trigger,$Y$36))</f>
        <v>#NUM!</v>
      </c>
      <c r="AG1520" s="90" t="e">
        <f>_xll.qlTenorBasisForwardRate(TenorBasis6M,AD1520,_xll.ohTrigger(trigger,$Y$36))</f>
        <v>#NUM!</v>
      </c>
      <c r="AH1520" s="90" t="e">
        <f>_xll.qlIndexFixing(TenorBasisIndex6M,$AC1520,TRUE,_xll.ohTrigger(trigger,$Y$36))</f>
        <v>#NUM!</v>
      </c>
      <c r="AI1520" s="43" t="e">
        <f>_xll.qlIndexFixing($Y$6,$AC1520,TRUE,trigger)</f>
        <v>#NUM!</v>
      </c>
      <c r="AJ1520" s="45" t="e">
        <f t="shared" si="34"/>
        <v>#NUM!</v>
      </c>
    </row>
    <row r="1521" spans="28:36" x14ac:dyDescent="0.2">
      <c r="AB1521" s="122" t="s">
        <v>88</v>
      </c>
      <c r="AC1521" s="40">
        <f>_xll.qlInterestRateIndexFixingDate($Y$21,AD1521)</f>
        <v>50048</v>
      </c>
      <c r="AD1521" s="40">
        <f>_xll.qlCalendarAdvance(calendar,$AD1520,AB1521,,,trigger)</f>
        <v>50052</v>
      </c>
      <c r="AE1521" s="40">
        <f>_xll.qlInterestRateIndexMaturity($Y$21,AD1521,)</f>
        <v>50234</v>
      </c>
      <c r="AF1521" s="43" t="e">
        <f>_xll.qlTenorBasisValue(TenorBasis6M,AD1521,_xll.ohTrigger(trigger,$Y$36))</f>
        <v>#NUM!</v>
      </c>
      <c r="AG1521" s="90" t="e">
        <f>_xll.qlTenorBasisForwardRate(TenorBasis6M,AD1521,_xll.ohTrigger(trigger,$Y$36))</f>
        <v>#NUM!</v>
      </c>
      <c r="AH1521" s="90" t="e">
        <f>_xll.qlIndexFixing(TenorBasisIndex6M,$AC1521,TRUE,_xll.ohTrigger(trigger,$Y$36))</f>
        <v>#NUM!</v>
      </c>
      <c r="AI1521" s="43" t="e">
        <f>_xll.qlIndexFixing($Y$6,$AC1521,TRUE,trigger)</f>
        <v>#NUM!</v>
      </c>
      <c r="AJ1521" s="45" t="e">
        <f t="shared" si="34"/>
        <v>#NUM!</v>
      </c>
    </row>
    <row r="1522" spans="28:36" x14ac:dyDescent="0.2">
      <c r="AB1522" s="122" t="s">
        <v>88</v>
      </c>
      <c r="AC1522" s="40">
        <f>_xll.qlInterestRateIndexFixingDate($Y$21,AD1522)</f>
        <v>50055</v>
      </c>
      <c r="AD1522" s="40">
        <f>_xll.qlCalendarAdvance(calendar,$AD1521,AB1522,,,trigger)</f>
        <v>50059</v>
      </c>
      <c r="AE1522" s="40">
        <f>_xll.qlInterestRateIndexMaturity($Y$21,AD1522,)</f>
        <v>50241</v>
      </c>
      <c r="AF1522" s="43" t="e">
        <f>_xll.qlTenorBasisValue(TenorBasis6M,AD1522,_xll.ohTrigger(trigger,$Y$36))</f>
        <v>#NUM!</v>
      </c>
      <c r="AG1522" s="90" t="e">
        <f>_xll.qlTenorBasisForwardRate(TenorBasis6M,AD1522,_xll.ohTrigger(trigger,$Y$36))</f>
        <v>#NUM!</v>
      </c>
      <c r="AH1522" s="90" t="e">
        <f>_xll.qlIndexFixing(TenorBasisIndex6M,$AC1522,TRUE,_xll.ohTrigger(trigger,$Y$36))</f>
        <v>#NUM!</v>
      </c>
      <c r="AI1522" s="43" t="e">
        <f>_xll.qlIndexFixing($Y$6,$AC1522,TRUE,trigger)</f>
        <v>#NUM!</v>
      </c>
      <c r="AJ1522" s="45" t="e">
        <f t="shared" si="34"/>
        <v>#NUM!</v>
      </c>
    </row>
    <row r="1523" spans="28:36" x14ac:dyDescent="0.2">
      <c r="AB1523" s="122" t="s">
        <v>88</v>
      </c>
      <c r="AC1523" s="40">
        <f>_xll.qlInterestRateIndexFixingDate($Y$21,AD1523)</f>
        <v>50062</v>
      </c>
      <c r="AD1523" s="40">
        <f>_xll.qlCalendarAdvance(calendar,$AD1522,AB1523,,,trigger)</f>
        <v>50066</v>
      </c>
      <c r="AE1523" s="40">
        <f>_xll.qlInterestRateIndexMaturity($Y$21,AD1523,)</f>
        <v>50248</v>
      </c>
      <c r="AF1523" s="43" t="e">
        <f>_xll.qlTenorBasisValue(TenorBasis6M,AD1523,_xll.ohTrigger(trigger,$Y$36))</f>
        <v>#NUM!</v>
      </c>
      <c r="AG1523" s="90" t="e">
        <f>_xll.qlTenorBasisForwardRate(TenorBasis6M,AD1523,_xll.ohTrigger(trigger,$Y$36))</f>
        <v>#NUM!</v>
      </c>
      <c r="AH1523" s="90" t="e">
        <f>_xll.qlIndexFixing(TenorBasisIndex6M,$AC1523,TRUE,_xll.ohTrigger(trigger,$Y$36))</f>
        <v>#NUM!</v>
      </c>
      <c r="AI1523" s="43" t="e">
        <f>_xll.qlIndexFixing($Y$6,$AC1523,TRUE,trigger)</f>
        <v>#NUM!</v>
      </c>
      <c r="AJ1523" s="45" t="e">
        <f t="shared" si="34"/>
        <v>#NUM!</v>
      </c>
    </row>
    <row r="1524" spans="28:36" x14ac:dyDescent="0.2">
      <c r="AB1524" s="122" t="s">
        <v>88</v>
      </c>
      <c r="AC1524" s="40">
        <f>_xll.qlInterestRateIndexFixingDate($Y$21,AD1524)</f>
        <v>50069</v>
      </c>
      <c r="AD1524" s="40">
        <f>_xll.qlCalendarAdvance(calendar,$AD1523,AB1524,,,trigger)</f>
        <v>50073</v>
      </c>
      <c r="AE1524" s="40">
        <f>_xll.qlInterestRateIndexMaturity($Y$21,AD1524,)</f>
        <v>50255</v>
      </c>
      <c r="AF1524" s="43" t="e">
        <f>_xll.qlTenorBasisValue(TenorBasis6M,AD1524,_xll.ohTrigger(trigger,$Y$36))</f>
        <v>#NUM!</v>
      </c>
      <c r="AG1524" s="90" t="e">
        <f>_xll.qlTenorBasisForwardRate(TenorBasis6M,AD1524,_xll.ohTrigger(trigger,$Y$36))</f>
        <v>#NUM!</v>
      </c>
      <c r="AH1524" s="90" t="e">
        <f>_xll.qlIndexFixing(TenorBasisIndex6M,$AC1524,TRUE,_xll.ohTrigger(trigger,$Y$36))</f>
        <v>#NUM!</v>
      </c>
      <c r="AI1524" s="43" t="e">
        <f>_xll.qlIndexFixing($Y$6,$AC1524,TRUE,trigger)</f>
        <v>#NUM!</v>
      </c>
      <c r="AJ1524" s="45" t="e">
        <f t="shared" si="34"/>
        <v>#NUM!</v>
      </c>
    </row>
    <row r="1525" spans="28:36" x14ac:dyDescent="0.2">
      <c r="AB1525" s="122" t="s">
        <v>88</v>
      </c>
      <c r="AC1525" s="40">
        <f>_xll.qlInterestRateIndexFixingDate($Y$21,AD1525)</f>
        <v>50076</v>
      </c>
      <c r="AD1525" s="40">
        <f>_xll.qlCalendarAdvance(calendar,$AD1524,AB1525,,,trigger)</f>
        <v>50080</v>
      </c>
      <c r="AE1525" s="40">
        <f>_xll.qlInterestRateIndexMaturity($Y$21,AD1525,)</f>
        <v>50262</v>
      </c>
      <c r="AF1525" s="43" t="e">
        <f>_xll.qlTenorBasisValue(TenorBasis6M,AD1525,_xll.ohTrigger(trigger,$Y$36))</f>
        <v>#NUM!</v>
      </c>
      <c r="AG1525" s="90" t="e">
        <f>_xll.qlTenorBasisForwardRate(TenorBasis6M,AD1525,_xll.ohTrigger(trigger,$Y$36))</f>
        <v>#NUM!</v>
      </c>
      <c r="AH1525" s="90" t="e">
        <f>_xll.qlIndexFixing(TenorBasisIndex6M,$AC1525,TRUE,_xll.ohTrigger(trigger,$Y$36))</f>
        <v>#NUM!</v>
      </c>
      <c r="AI1525" s="43" t="e">
        <f>_xll.qlIndexFixing($Y$6,$AC1525,TRUE,trigger)</f>
        <v>#NUM!</v>
      </c>
      <c r="AJ1525" s="45" t="e">
        <f t="shared" si="34"/>
        <v>#NUM!</v>
      </c>
    </row>
    <row r="1526" spans="28:36" x14ac:dyDescent="0.2">
      <c r="AB1526" s="122" t="s">
        <v>88</v>
      </c>
      <c r="AC1526" s="40">
        <f>_xll.qlInterestRateIndexFixingDate($Y$21,AD1526)</f>
        <v>50083</v>
      </c>
      <c r="AD1526" s="40">
        <f>_xll.qlCalendarAdvance(calendar,$AD1525,AB1526,,,trigger)</f>
        <v>50087</v>
      </c>
      <c r="AE1526" s="40">
        <f>_xll.qlInterestRateIndexMaturity($Y$21,AD1526,)</f>
        <v>50269</v>
      </c>
      <c r="AF1526" s="43" t="e">
        <f>_xll.qlTenorBasisValue(TenorBasis6M,AD1526,_xll.ohTrigger(trigger,$Y$36))</f>
        <v>#NUM!</v>
      </c>
      <c r="AG1526" s="90" t="e">
        <f>_xll.qlTenorBasisForwardRate(TenorBasis6M,AD1526,_xll.ohTrigger(trigger,$Y$36))</f>
        <v>#NUM!</v>
      </c>
      <c r="AH1526" s="90" t="e">
        <f>_xll.qlIndexFixing(TenorBasisIndex6M,$AC1526,TRUE,_xll.ohTrigger(trigger,$Y$36))</f>
        <v>#NUM!</v>
      </c>
      <c r="AI1526" s="43" t="e">
        <f>_xll.qlIndexFixing($Y$6,$AC1526,TRUE,trigger)</f>
        <v>#NUM!</v>
      </c>
      <c r="AJ1526" s="45" t="e">
        <f t="shared" si="34"/>
        <v>#NUM!</v>
      </c>
    </row>
    <row r="1527" spans="28:36" x14ac:dyDescent="0.2">
      <c r="AB1527" s="122" t="s">
        <v>88</v>
      </c>
      <c r="AC1527" s="40">
        <f>_xll.qlInterestRateIndexFixingDate($Y$21,AD1527)</f>
        <v>50090</v>
      </c>
      <c r="AD1527" s="40">
        <f>_xll.qlCalendarAdvance(calendar,$AD1526,AB1527,,,trigger)</f>
        <v>50094</v>
      </c>
      <c r="AE1527" s="40">
        <f>_xll.qlInterestRateIndexMaturity($Y$21,AD1527,)</f>
        <v>50276</v>
      </c>
      <c r="AF1527" s="43" t="e">
        <f>_xll.qlTenorBasisValue(TenorBasis6M,AD1527,_xll.ohTrigger(trigger,$Y$36))</f>
        <v>#NUM!</v>
      </c>
      <c r="AG1527" s="90" t="e">
        <f>_xll.qlTenorBasisForwardRate(TenorBasis6M,AD1527,_xll.ohTrigger(trigger,$Y$36))</f>
        <v>#NUM!</v>
      </c>
      <c r="AH1527" s="90" t="e">
        <f>_xll.qlIndexFixing(TenorBasisIndex6M,$AC1527,TRUE,_xll.ohTrigger(trigger,$Y$36))</f>
        <v>#NUM!</v>
      </c>
      <c r="AI1527" s="43" t="e">
        <f>_xll.qlIndexFixing($Y$6,$AC1527,TRUE,trigger)</f>
        <v>#NUM!</v>
      </c>
      <c r="AJ1527" s="45" t="e">
        <f t="shared" si="34"/>
        <v>#NUM!</v>
      </c>
    </row>
    <row r="1528" spans="28:36" x14ac:dyDescent="0.2">
      <c r="AB1528" s="122" t="s">
        <v>88</v>
      </c>
      <c r="AC1528" s="40">
        <f>_xll.qlInterestRateIndexFixingDate($Y$21,AD1528)</f>
        <v>50097</v>
      </c>
      <c r="AD1528" s="40">
        <f>_xll.qlCalendarAdvance(calendar,$AD1527,AB1528,,,trigger)</f>
        <v>50101</v>
      </c>
      <c r="AE1528" s="40">
        <f>_xll.qlInterestRateIndexMaturity($Y$21,AD1528,)</f>
        <v>50285</v>
      </c>
      <c r="AF1528" s="43" t="e">
        <f>_xll.qlTenorBasisValue(TenorBasis6M,AD1528,_xll.ohTrigger(trigger,$Y$36))</f>
        <v>#NUM!</v>
      </c>
      <c r="AG1528" s="90" t="e">
        <f>_xll.qlTenorBasisForwardRate(TenorBasis6M,AD1528,_xll.ohTrigger(trigger,$Y$36))</f>
        <v>#NUM!</v>
      </c>
      <c r="AH1528" s="90" t="e">
        <f>_xll.qlIndexFixing(TenorBasisIndex6M,$AC1528,TRUE,_xll.ohTrigger(trigger,$Y$36))</f>
        <v>#NUM!</v>
      </c>
      <c r="AI1528" s="43" t="e">
        <f>_xll.qlIndexFixing($Y$6,$AC1528,TRUE,trigger)</f>
        <v>#NUM!</v>
      </c>
      <c r="AJ1528" s="45" t="e">
        <f t="shared" si="34"/>
        <v>#NUM!</v>
      </c>
    </row>
    <row r="1529" spans="28:36" x14ac:dyDescent="0.2">
      <c r="AB1529" s="122" t="s">
        <v>88</v>
      </c>
      <c r="AC1529" s="40">
        <f>_xll.qlInterestRateIndexFixingDate($Y$21,AD1529)</f>
        <v>50104</v>
      </c>
      <c r="AD1529" s="40">
        <f>_xll.qlCalendarAdvance(calendar,$AD1528,AB1529,,,trigger)</f>
        <v>50108</v>
      </c>
      <c r="AE1529" s="40">
        <f>_xll.qlInterestRateIndexMaturity($Y$21,AD1529,)</f>
        <v>50292</v>
      </c>
      <c r="AF1529" s="43" t="e">
        <f>_xll.qlTenorBasisValue(TenorBasis6M,AD1529,_xll.ohTrigger(trigger,$Y$36))</f>
        <v>#NUM!</v>
      </c>
      <c r="AG1529" s="90" t="e">
        <f>_xll.qlTenorBasisForwardRate(TenorBasis6M,AD1529,_xll.ohTrigger(trigger,$Y$36))</f>
        <v>#NUM!</v>
      </c>
      <c r="AH1529" s="90" t="e">
        <f>_xll.qlIndexFixing(TenorBasisIndex6M,$AC1529,TRUE,_xll.ohTrigger(trigger,$Y$36))</f>
        <v>#NUM!</v>
      </c>
      <c r="AI1529" s="43" t="e">
        <f>_xll.qlIndexFixing($Y$6,$AC1529,TRUE,trigger)</f>
        <v>#NUM!</v>
      </c>
      <c r="AJ1529" s="45" t="e">
        <f t="shared" si="34"/>
        <v>#NUM!</v>
      </c>
    </row>
    <row r="1530" spans="28:36" x14ac:dyDescent="0.2">
      <c r="AB1530" s="122" t="s">
        <v>88</v>
      </c>
      <c r="AC1530" s="40">
        <f>_xll.qlInterestRateIndexFixingDate($Y$21,AD1530)</f>
        <v>50111</v>
      </c>
      <c r="AD1530" s="40">
        <f>_xll.qlCalendarAdvance(calendar,$AD1529,AB1530,,,trigger)</f>
        <v>50115</v>
      </c>
      <c r="AE1530" s="40">
        <f>_xll.qlInterestRateIndexMaturity($Y$21,AD1530,)</f>
        <v>50299</v>
      </c>
      <c r="AF1530" s="43" t="e">
        <f>_xll.qlTenorBasisValue(TenorBasis6M,AD1530,_xll.ohTrigger(trigger,$Y$36))</f>
        <v>#NUM!</v>
      </c>
      <c r="AG1530" s="90" t="e">
        <f>_xll.qlTenorBasisForwardRate(TenorBasis6M,AD1530,_xll.ohTrigger(trigger,$Y$36))</f>
        <v>#NUM!</v>
      </c>
      <c r="AH1530" s="90" t="e">
        <f>_xll.qlIndexFixing(TenorBasisIndex6M,$AC1530,TRUE,_xll.ohTrigger(trigger,$Y$36))</f>
        <v>#NUM!</v>
      </c>
      <c r="AI1530" s="43" t="e">
        <f>_xll.qlIndexFixing($Y$6,$AC1530,TRUE,trigger)</f>
        <v>#NUM!</v>
      </c>
      <c r="AJ1530" s="45" t="e">
        <f t="shared" si="34"/>
        <v>#NUM!</v>
      </c>
    </row>
    <row r="1531" spans="28:36" x14ac:dyDescent="0.2">
      <c r="AB1531" s="122" t="s">
        <v>88</v>
      </c>
      <c r="AC1531" s="40">
        <f>_xll.qlInterestRateIndexFixingDate($Y$21,AD1531)</f>
        <v>50118</v>
      </c>
      <c r="AD1531" s="40">
        <f>_xll.qlCalendarAdvance(calendar,$AD1530,AB1531,,,trigger)</f>
        <v>50122</v>
      </c>
      <c r="AE1531" s="40">
        <f>_xll.qlInterestRateIndexMaturity($Y$21,AD1531,)</f>
        <v>50306</v>
      </c>
      <c r="AF1531" s="43" t="e">
        <f>_xll.qlTenorBasisValue(TenorBasis6M,AD1531,_xll.ohTrigger(trigger,$Y$36))</f>
        <v>#NUM!</v>
      </c>
      <c r="AG1531" s="90" t="e">
        <f>_xll.qlTenorBasisForwardRate(TenorBasis6M,AD1531,_xll.ohTrigger(trigger,$Y$36))</f>
        <v>#NUM!</v>
      </c>
      <c r="AH1531" s="90" t="e">
        <f>_xll.qlIndexFixing(TenorBasisIndex6M,$AC1531,TRUE,_xll.ohTrigger(trigger,$Y$36))</f>
        <v>#NUM!</v>
      </c>
      <c r="AI1531" s="43" t="e">
        <f>_xll.qlIndexFixing($Y$6,$AC1531,TRUE,trigger)</f>
        <v>#NUM!</v>
      </c>
      <c r="AJ1531" s="45" t="e">
        <f t="shared" si="34"/>
        <v>#NUM!</v>
      </c>
    </row>
    <row r="1532" spans="28:36" x14ac:dyDescent="0.2">
      <c r="AB1532" s="122" t="s">
        <v>88</v>
      </c>
      <c r="AC1532" s="40">
        <f>_xll.qlInterestRateIndexFixingDate($Y$21,AD1532)</f>
        <v>50125</v>
      </c>
      <c r="AD1532" s="40">
        <f>_xll.qlCalendarAdvance(calendar,$AD1531,AB1532,,,trigger)</f>
        <v>50129</v>
      </c>
      <c r="AE1532" s="40">
        <f>_xll.qlInterestRateIndexMaturity($Y$21,AD1532,)</f>
        <v>50313</v>
      </c>
      <c r="AF1532" s="43" t="e">
        <f>_xll.qlTenorBasisValue(TenorBasis6M,AD1532,_xll.ohTrigger(trigger,$Y$36))</f>
        <v>#NUM!</v>
      </c>
      <c r="AG1532" s="90" t="e">
        <f>_xll.qlTenorBasisForwardRate(TenorBasis6M,AD1532,_xll.ohTrigger(trigger,$Y$36))</f>
        <v>#NUM!</v>
      </c>
      <c r="AH1532" s="90" t="e">
        <f>_xll.qlIndexFixing(TenorBasisIndex6M,$AC1532,TRUE,_xll.ohTrigger(trigger,$Y$36))</f>
        <v>#NUM!</v>
      </c>
      <c r="AI1532" s="43" t="e">
        <f>_xll.qlIndexFixing($Y$6,$AC1532,TRUE,trigger)</f>
        <v>#NUM!</v>
      </c>
      <c r="AJ1532" s="45" t="e">
        <f t="shared" si="34"/>
        <v>#NUM!</v>
      </c>
    </row>
    <row r="1533" spans="28:36" x14ac:dyDescent="0.2">
      <c r="AB1533" s="122" t="s">
        <v>88</v>
      </c>
      <c r="AC1533" s="40">
        <f>_xll.qlInterestRateIndexFixingDate($Y$21,AD1533)</f>
        <v>50131</v>
      </c>
      <c r="AD1533" s="40">
        <f>_xll.qlCalendarAdvance(calendar,$AD1532,AB1533,,,trigger)</f>
        <v>50137</v>
      </c>
      <c r="AE1533" s="40">
        <f>_xll.qlInterestRateIndexMaturity($Y$21,AD1533,)</f>
        <v>50320</v>
      </c>
      <c r="AF1533" s="43" t="e">
        <f>_xll.qlTenorBasisValue(TenorBasis6M,AD1533,_xll.ohTrigger(trigger,$Y$36))</f>
        <v>#NUM!</v>
      </c>
      <c r="AG1533" s="90" t="e">
        <f>_xll.qlTenorBasisForwardRate(TenorBasis6M,AD1533,_xll.ohTrigger(trigger,$Y$36))</f>
        <v>#NUM!</v>
      </c>
      <c r="AH1533" s="90" t="e">
        <f>_xll.qlIndexFixing(TenorBasisIndex6M,$AC1533,TRUE,_xll.ohTrigger(trigger,$Y$36))</f>
        <v>#NUM!</v>
      </c>
      <c r="AI1533" s="43" t="e">
        <f>_xll.qlIndexFixing($Y$6,$AC1533,TRUE,trigger)</f>
        <v>#NUM!</v>
      </c>
      <c r="AJ1533" s="45" t="e">
        <f t="shared" si="34"/>
        <v>#NUM!</v>
      </c>
    </row>
    <row r="1534" spans="28:36" x14ac:dyDescent="0.2">
      <c r="AB1534" s="122" t="s">
        <v>88</v>
      </c>
      <c r="AC1534" s="40">
        <f>_xll.qlInterestRateIndexFixingDate($Y$21,AD1534)</f>
        <v>50140</v>
      </c>
      <c r="AD1534" s="40">
        <f>_xll.qlCalendarAdvance(calendar,$AD1533,AB1534,,,trigger)</f>
        <v>50144</v>
      </c>
      <c r="AE1534" s="40">
        <f>_xll.qlInterestRateIndexMaturity($Y$21,AD1534,)</f>
        <v>50327</v>
      </c>
      <c r="AF1534" s="43" t="e">
        <f>_xll.qlTenorBasisValue(TenorBasis6M,AD1534,_xll.ohTrigger(trigger,$Y$36))</f>
        <v>#NUM!</v>
      </c>
      <c r="AG1534" s="90" t="e">
        <f>_xll.qlTenorBasisForwardRate(TenorBasis6M,AD1534,_xll.ohTrigger(trigger,$Y$36))</f>
        <v>#NUM!</v>
      </c>
      <c r="AH1534" s="90" t="e">
        <f>_xll.qlIndexFixing(TenorBasisIndex6M,$AC1534,TRUE,_xll.ohTrigger(trigger,$Y$36))</f>
        <v>#NUM!</v>
      </c>
      <c r="AI1534" s="43" t="e">
        <f>_xll.qlIndexFixing($Y$6,$AC1534,TRUE,trigger)</f>
        <v>#NUM!</v>
      </c>
      <c r="AJ1534" s="45" t="e">
        <f t="shared" si="34"/>
        <v>#NUM!</v>
      </c>
    </row>
    <row r="1535" spans="28:36" x14ac:dyDescent="0.2">
      <c r="AB1535" s="122" t="s">
        <v>88</v>
      </c>
      <c r="AC1535" s="40">
        <f>_xll.qlInterestRateIndexFixingDate($Y$21,AD1535)</f>
        <v>50147</v>
      </c>
      <c r="AD1535" s="40">
        <f>_xll.qlCalendarAdvance(calendar,$AD1534,AB1535,,,trigger)</f>
        <v>50151</v>
      </c>
      <c r="AE1535" s="40">
        <f>_xll.qlInterestRateIndexMaturity($Y$21,AD1535,)</f>
        <v>50334</v>
      </c>
      <c r="AF1535" s="43" t="e">
        <f>_xll.qlTenorBasisValue(TenorBasis6M,AD1535,_xll.ohTrigger(trigger,$Y$36))</f>
        <v>#NUM!</v>
      </c>
      <c r="AG1535" s="90" t="e">
        <f>_xll.qlTenorBasisForwardRate(TenorBasis6M,AD1535,_xll.ohTrigger(trigger,$Y$36))</f>
        <v>#NUM!</v>
      </c>
      <c r="AH1535" s="90" t="e">
        <f>_xll.qlIndexFixing(TenorBasisIndex6M,$AC1535,TRUE,_xll.ohTrigger(trigger,$Y$36))</f>
        <v>#NUM!</v>
      </c>
      <c r="AI1535" s="43" t="e">
        <f>_xll.qlIndexFixing($Y$6,$AC1535,TRUE,trigger)</f>
        <v>#NUM!</v>
      </c>
      <c r="AJ1535" s="45" t="e">
        <f t="shared" si="34"/>
        <v>#NUM!</v>
      </c>
    </row>
    <row r="1536" spans="28:36" x14ac:dyDescent="0.2">
      <c r="AB1536" s="122" t="s">
        <v>88</v>
      </c>
      <c r="AC1536" s="40">
        <f>_xll.qlInterestRateIndexFixingDate($Y$21,AD1536)</f>
        <v>50154</v>
      </c>
      <c r="AD1536" s="40">
        <f>_xll.qlCalendarAdvance(calendar,$AD1535,AB1536,,,trigger)</f>
        <v>50158</v>
      </c>
      <c r="AE1536" s="40">
        <f>_xll.qlInterestRateIndexMaturity($Y$21,AD1536,)</f>
        <v>50341</v>
      </c>
      <c r="AF1536" s="43" t="e">
        <f>_xll.qlTenorBasisValue(TenorBasis6M,AD1536,_xll.ohTrigger(trigger,$Y$36))</f>
        <v>#NUM!</v>
      </c>
      <c r="AG1536" s="90" t="e">
        <f>_xll.qlTenorBasisForwardRate(TenorBasis6M,AD1536,_xll.ohTrigger(trigger,$Y$36))</f>
        <v>#NUM!</v>
      </c>
      <c r="AH1536" s="90" t="e">
        <f>_xll.qlIndexFixing(TenorBasisIndex6M,$AC1536,TRUE,_xll.ohTrigger(trigger,$Y$36))</f>
        <v>#NUM!</v>
      </c>
      <c r="AI1536" s="43" t="e">
        <f>_xll.qlIndexFixing($Y$6,$AC1536,TRUE,trigger)</f>
        <v>#NUM!</v>
      </c>
      <c r="AJ1536" s="45" t="e">
        <f t="shared" si="34"/>
        <v>#NUM!</v>
      </c>
    </row>
    <row r="1537" spans="28:36" x14ac:dyDescent="0.2">
      <c r="AB1537" s="122" t="s">
        <v>88</v>
      </c>
      <c r="AC1537" s="40">
        <f>_xll.qlInterestRateIndexFixingDate($Y$21,AD1537)</f>
        <v>50160</v>
      </c>
      <c r="AD1537" s="40">
        <f>_xll.qlCalendarAdvance(calendar,$AD1536,AB1537,,,trigger)</f>
        <v>50165</v>
      </c>
      <c r="AE1537" s="40">
        <f>_xll.qlInterestRateIndexMaturity($Y$21,AD1537,)</f>
        <v>50349</v>
      </c>
      <c r="AF1537" s="43" t="e">
        <f>_xll.qlTenorBasisValue(TenorBasis6M,AD1537,_xll.ohTrigger(trigger,$Y$36))</f>
        <v>#NUM!</v>
      </c>
      <c r="AG1537" s="90" t="e">
        <f>_xll.qlTenorBasisForwardRate(TenorBasis6M,AD1537,_xll.ohTrigger(trigger,$Y$36))</f>
        <v>#NUM!</v>
      </c>
      <c r="AH1537" s="90" t="e">
        <f>_xll.qlIndexFixing(TenorBasisIndex6M,$AC1537,TRUE,_xll.ohTrigger(trigger,$Y$36))</f>
        <v>#NUM!</v>
      </c>
      <c r="AI1537" s="43" t="e">
        <f>_xll.qlIndexFixing($Y$6,$AC1537,TRUE,trigger)</f>
        <v>#NUM!</v>
      </c>
      <c r="AJ1537" s="45" t="e">
        <f t="shared" si="34"/>
        <v>#NUM!</v>
      </c>
    </row>
    <row r="1538" spans="28:36" x14ac:dyDescent="0.2">
      <c r="AB1538" s="122" t="s">
        <v>88</v>
      </c>
      <c r="AC1538" s="40">
        <f>_xll.qlInterestRateIndexFixingDate($Y$21,AD1538)</f>
        <v>50168</v>
      </c>
      <c r="AD1538" s="40">
        <f>_xll.qlCalendarAdvance(calendar,$AD1537,AB1538,,,trigger)</f>
        <v>50172</v>
      </c>
      <c r="AE1538" s="40">
        <f>_xll.qlInterestRateIndexMaturity($Y$21,AD1538,)</f>
        <v>50356</v>
      </c>
      <c r="AF1538" s="43" t="e">
        <f>_xll.qlTenorBasisValue(TenorBasis6M,AD1538,_xll.ohTrigger(trigger,$Y$36))</f>
        <v>#NUM!</v>
      </c>
      <c r="AG1538" s="90" t="e">
        <f>_xll.qlTenorBasisForwardRate(TenorBasis6M,AD1538,_xll.ohTrigger(trigger,$Y$36))</f>
        <v>#NUM!</v>
      </c>
      <c r="AH1538" s="90" t="e">
        <f>_xll.qlIndexFixing(TenorBasisIndex6M,$AC1538,TRUE,_xll.ohTrigger(trigger,$Y$36))</f>
        <v>#NUM!</v>
      </c>
      <c r="AI1538" s="43" t="e">
        <f>_xll.qlIndexFixing($Y$6,$AC1538,TRUE,trigger)</f>
        <v>#NUM!</v>
      </c>
      <c r="AJ1538" s="45" t="e">
        <f t="shared" si="34"/>
        <v>#NUM!</v>
      </c>
    </row>
    <row r="1539" spans="28:36" x14ac:dyDescent="0.2">
      <c r="AB1539" s="122" t="s">
        <v>88</v>
      </c>
      <c r="AC1539" s="40">
        <f>_xll.qlInterestRateIndexFixingDate($Y$21,AD1539)</f>
        <v>50175</v>
      </c>
      <c r="AD1539" s="40">
        <f>_xll.qlCalendarAdvance(calendar,$AD1538,AB1539,,,trigger)</f>
        <v>50179</v>
      </c>
      <c r="AE1539" s="40">
        <f>_xll.qlInterestRateIndexMaturity($Y$21,AD1539,)</f>
        <v>50363</v>
      </c>
      <c r="AF1539" s="43" t="e">
        <f>_xll.qlTenorBasisValue(TenorBasis6M,AD1539,_xll.ohTrigger(trigger,$Y$36))</f>
        <v>#NUM!</v>
      </c>
      <c r="AG1539" s="90" t="e">
        <f>_xll.qlTenorBasisForwardRate(TenorBasis6M,AD1539,_xll.ohTrigger(trigger,$Y$36))</f>
        <v>#NUM!</v>
      </c>
      <c r="AH1539" s="90" t="e">
        <f>_xll.qlIndexFixing(TenorBasisIndex6M,$AC1539,TRUE,_xll.ohTrigger(trigger,$Y$36))</f>
        <v>#NUM!</v>
      </c>
      <c r="AI1539" s="43" t="e">
        <f>_xll.qlIndexFixing($Y$6,$AC1539,TRUE,trigger)</f>
        <v>#NUM!</v>
      </c>
      <c r="AJ1539" s="45" t="e">
        <f t="shared" si="34"/>
        <v>#NUM!</v>
      </c>
    </row>
    <row r="1540" spans="28:36" x14ac:dyDescent="0.2">
      <c r="AB1540" s="122" t="s">
        <v>88</v>
      </c>
      <c r="AC1540" s="40">
        <f>_xll.qlInterestRateIndexFixingDate($Y$21,AD1540)</f>
        <v>50182</v>
      </c>
      <c r="AD1540" s="40">
        <f>_xll.qlCalendarAdvance(calendar,$AD1539,AB1540,,,trigger)</f>
        <v>50186</v>
      </c>
      <c r="AE1540" s="40">
        <f>_xll.qlInterestRateIndexMaturity($Y$21,AD1540,)</f>
        <v>50370</v>
      </c>
      <c r="AF1540" s="43" t="e">
        <f>_xll.qlTenorBasisValue(TenorBasis6M,AD1540,_xll.ohTrigger(trigger,$Y$36))</f>
        <v>#NUM!</v>
      </c>
      <c r="AG1540" s="90" t="e">
        <f>_xll.qlTenorBasisForwardRate(TenorBasis6M,AD1540,_xll.ohTrigger(trigger,$Y$36))</f>
        <v>#NUM!</v>
      </c>
      <c r="AH1540" s="90" t="e">
        <f>_xll.qlIndexFixing(TenorBasisIndex6M,$AC1540,TRUE,_xll.ohTrigger(trigger,$Y$36))</f>
        <v>#NUM!</v>
      </c>
      <c r="AI1540" s="43" t="e">
        <f>_xll.qlIndexFixing($Y$6,$AC1540,TRUE,trigger)</f>
        <v>#NUM!</v>
      </c>
      <c r="AJ1540" s="45" t="e">
        <f t="shared" si="34"/>
        <v>#NUM!</v>
      </c>
    </row>
    <row r="1541" spans="28:36" x14ac:dyDescent="0.2">
      <c r="AB1541" s="122" t="s">
        <v>88</v>
      </c>
      <c r="AC1541" s="40">
        <f>_xll.qlInterestRateIndexFixingDate($Y$21,AD1541)</f>
        <v>50189</v>
      </c>
      <c r="AD1541" s="40">
        <f>_xll.qlCalendarAdvance(calendar,$AD1540,AB1541,,,trigger)</f>
        <v>50193</v>
      </c>
      <c r="AE1541" s="40">
        <f>_xll.qlInterestRateIndexMaturity($Y$21,AD1541,)</f>
        <v>50376</v>
      </c>
      <c r="AF1541" s="43" t="e">
        <f>_xll.qlTenorBasisValue(TenorBasis6M,AD1541,_xll.ohTrigger(trigger,$Y$36))</f>
        <v>#NUM!</v>
      </c>
      <c r="AG1541" s="90" t="e">
        <f>_xll.qlTenorBasisForwardRate(TenorBasis6M,AD1541,_xll.ohTrigger(trigger,$Y$36))</f>
        <v>#NUM!</v>
      </c>
      <c r="AH1541" s="90" t="e">
        <f>_xll.qlIndexFixing(TenorBasisIndex6M,$AC1541,TRUE,_xll.ohTrigger(trigger,$Y$36))</f>
        <v>#NUM!</v>
      </c>
      <c r="AI1541" s="43" t="e">
        <f>_xll.qlIndexFixing($Y$6,$AC1541,TRUE,trigger)</f>
        <v>#NUM!</v>
      </c>
      <c r="AJ1541" s="45" t="e">
        <f t="shared" si="34"/>
        <v>#NUM!</v>
      </c>
    </row>
    <row r="1542" spans="28:36" x14ac:dyDescent="0.2">
      <c r="AB1542" s="122" t="s">
        <v>88</v>
      </c>
      <c r="AC1542" s="40">
        <f>_xll.qlInterestRateIndexFixingDate($Y$21,AD1542)</f>
        <v>50196</v>
      </c>
      <c r="AD1542" s="40">
        <f>_xll.qlCalendarAdvance(calendar,$AD1541,AB1542,,,trigger)</f>
        <v>50200</v>
      </c>
      <c r="AE1542" s="40">
        <f>_xll.qlInterestRateIndexMaturity($Y$21,AD1542,)</f>
        <v>50383</v>
      </c>
      <c r="AF1542" s="43" t="e">
        <f>_xll.qlTenorBasisValue(TenorBasis6M,AD1542,_xll.ohTrigger(trigger,$Y$36))</f>
        <v>#NUM!</v>
      </c>
      <c r="AG1542" s="90" t="e">
        <f>_xll.qlTenorBasisForwardRate(TenorBasis6M,AD1542,_xll.ohTrigger(trigger,$Y$36))</f>
        <v>#NUM!</v>
      </c>
      <c r="AH1542" s="90" t="e">
        <f>_xll.qlIndexFixing(TenorBasisIndex6M,$AC1542,TRUE,_xll.ohTrigger(trigger,$Y$36))</f>
        <v>#NUM!</v>
      </c>
      <c r="AI1542" s="43" t="e">
        <f>_xll.qlIndexFixing($Y$6,$AC1542,TRUE,trigger)</f>
        <v>#NUM!</v>
      </c>
      <c r="AJ1542" s="45" t="e">
        <f t="shared" si="34"/>
        <v>#NUM!</v>
      </c>
    </row>
    <row r="1543" spans="28:36" x14ac:dyDescent="0.2">
      <c r="AB1543" s="122" t="s">
        <v>88</v>
      </c>
      <c r="AC1543" s="40">
        <f>_xll.qlInterestRateIndexFixingDate($Y$21,AD1543)</f>
        <v>50203</v>
      </c>
      <c r="AD1543" s="40">
        <f>_xll.qlCalendarAdvance(calendar,$AD1542,AB1543,,,trigger)</f>
        <v>50207</v>
      </c>
      <c r="AE1543" s="40">
        <f>_xll.qlInterestRateIndexMaturity($Y$21,AD1543,)</f>
        <v>50390</v>
      </c>
      <c r="AF1543" s="43" t="e">
        <f>_xll.qlTenorBasisValue(TenorBasis6M,AD1543,_xll.ohTrigger(trigger,$Y$36))</f>
        <v>#NUM!</v>
      </c>
      <c r="AG1543" s="90" t="e">
        <f>_xll.qlTenorBasisForwardRate(TenorBasis6M,AD1543,_xll.ohTrigger(trigger,$Y$36))</f>
        <v>#NUM!</v>
      </c>
      <c r="AH1543" s="90" t="e">
        <f>_xll.qlIndexFixing(TenorBasisIndex6M,$AC1543,TRUE,_xll.ohTrigger(trigger,$Y$36))</f>
        <v>#NUM!</v>
      </c>
      <c r="AI1543" s="43" t="e">
        <f>_xll.qlIndexFixing($Y$6,$AC1543,TRUE,trigger)</f>
        <v>#NUM!</v>
      </c>
      <c r="AJ1543" s="45" t="e">
        <f t="shared" si="34"/>
        <v>#NUM!</v>
      </c>
    </row>
    <row r="1544" spans="28:36" x14ac:dyDescent="0.2">
      <c r="AB1544" s="122" t="s">
        <v>88</v>
      </c>
      <c r="AC1544" s="40">
        <f>_xll.qlInterestRateIndexFixingDate($Y$21,AD1544)</f>
        <v>50210</v>
      </c>
      <c r="AD1544" s="40">
        <f>_xll.qlCalendarAdvance(calendar,$AD1543,AB1544,,,trigger)</f>
        <v>50214</v>
      </c>
      <c r="AE1544" s="40">
        <f>_xll.qlInterestRateIndexMaturity($Y$21,AD1544,)</f>
        <v>50397</v>
      </c>
      <c r="AF1544" s="43" t="e">
        <f>_xll.qlTenorBasisValue(TenorBasis6M,AD1544,_xll.ohTrigger(trigger,$Y$36))</f>
        <v>#NUM!</v>
      </c>
      <c r="AG1544" s="90" t="e">
        <f>_xll.qlTenorBasisForwardRate(TenorBasis6M,AD1544,_xll.ohTrigger(trigger,$Y$36))</f>
        <v>#NUM!</v>
      </c>
      <c r="AH1544" s="90" t="e">
        <f>_xll.qlIndexFixing(TenorBasisIndex6M,$AC1544,TRUE,_xll.ohTrigger(trigger,$Y$36))</f>
        <v>#NUM!</v>
      </c>
      <c r="AI1544" s="43" t="e">
        <f>_xll.qlIndexFixing($Y$6,$AC1544,TRUE,trigger)</f>
        <v>#NUM!</v>
      </c>
      <c r="AJ1544" s="45" t="e">
        <f t="shared" si="34"/>
        <v>#NUM!</v>
      </c>
    </row>
    <row r="1545" spans="28:36" x14ac:dyDescent="0.2">
      <c r="AB1545" s="122" t="s">
        <v>88</v>
      </c>
      <c r="AC1545" s="40">
        <f>_xll.qlInterestRateIndexFixingDate($Y$21,AD1545)</f>
        <v>50217</v>
      </c>
      <c r="AD1545" s="40">
        <f>_xll.qlCalendarAdvance(calendar,$AD1544,AB1545,,,trigger)</f>
        <v>50221</v>
      </c>
      <c r="AE1545" s="40">
        <f>_xll.qlInterestRateIndexMaturity($Y$21,AD1545,)</f>
        <v>50405</v>
      </c>
      <c r="AF1545" s="43" t="e">
        <f>_xll.qlTenorBasisValue(TenorBasis6M,AD1545,_xll.ohTrigger(trigger,$Y$36))</f>
        <v>#NUM!</v>
      </c>
      <c r="AG1545" s="90" t="e">
        <f>_xll.qlTenorBasisForwardRate(TenorBasis6M,AD1545,_xll.ohTrigger(trigger,$Y$36))</f>
        <v>#NUM!</v>
      </c>
      <c r="AH1545" s="90" t="e">
        <f>_xll.qlIndexFixing(TenorBasisIndex6M,$AC1545,TRUE,_xll.ohTrigger(trigger,$Y$36))</f>
        <v>#NUM!</v>
      </c>
      <c r="AI1545" s="43" t="e">
        <f>_xll.qlIndexFixing($Y$6,$AC1545,TRUE,trigger)</f>
        <v>#NUM!</v>
      </c>
      <c r="AJ1545" s="45" t="e">
        <f t="shared" si="34"/>
        <v>#NUM!</v>
      </c>
    </row>
    <row r="1546" spans="28:36" x14ac:dyDescent="0.2">
      <c r="AB1546" s="122" t="s">
        <v>88</v>
      </c>
      <c r="AC1546" s="40">
        <f>_xll.qlInterestRateIndexFixingDate($Y$21,AD1546)</f>
        <v>50224</v>
      </c>
      <c r="AD1546" s="40">
        <f>_xll.qlCalendarAdvance(calendar,$AD1545,AB1546,,,trigger)</f>
        <v>50228</v>
      </c>
      <c r="AE1546" s="40">
        <f>_xll.qlInterestRateIndexMaturity($Y$21,AD1546,)</f>
        <v>50412</v>
      </c>
      <c r="AF1546" s="43" t="e">
        <f>_xll.qlTenorBasisValue(TenorBasis6M,AD1546,_xll.ohTrigger(trigger,$Y$36))</f>
        <v>#NUM!</v>
      </c>
      <c r="AG1546" s="90" t="e">
        <f>_xll.qlTenorBasisForwardRate(TenorBasis6M,AD1546,_xll.ohTrigger(trigger,$Y$36))</f>
        <v>#NUM!</v>
      </c>
      <c r="AH1546" s="90" t="e">
        <f>_xll.qlIndexFixing(TenorBasisIndex6M,$AC1546,TRUE,_xll.ohTrigger(trigger,$Y$36))</f>
        <v>#NUM!</v>
      </c>
      <c r="AI1546" s="43" t="e">
        <f>_xll.qlIndexFixing($Y$6,$AC1546,TRUE,trigger)</f>
        <v>#NUM!</v>
      </c>
      <c r="AJ1546" s="45" t="e">
        <f t="shared" si="34"/>
        <v>#NUM!</v>
      </c>
    </row>
    <row r="1547" spans="28:36" x14ac:dyDescent="0.2">
      <c r="AB1547" s="122" t="s">
        <v>88</v>
      </c>
      <c r="AC1547" s="40">
        <f>_xll.qlInterestRateIndexFixingDate($Y$21,AD1547)</f>
        <v>50231</v>
      </c>
      <c r="AD1547" s="40">
        <f>_xll.qlCalendarAdvance(calendar,$AD1546,AB1547,,,trigger)</f>
        <v>50235</v>
      </c>
      <c r="AE1547" s="40">
        <f>_xll.qlInterestRateIndexMaturity($Y$21,AD1547,)</f>
        <v>50419</v>
      </c>
      <c r="AF1547" s="43" t="e">
        <f>_xll.qlTenorBasisValue(TenorBasis6M,AD1547,_xll.ohTrigger(trigger,$Y$36))</f>
        <v>#NUM!</v>
      </c>
      <c r="AG1547" s="90" t="e">
        <f>_xll.qlTenorBasisForwardRate(TenorBasis6M,AD1547,_xll.ohTrigger(trigger,$Y$36))</f>
        <v>#NUM!</v>
      </c>
      <c r="AH1547" s="90" t="e">
        <f>_xll.qlIndexFixing(TenorBasisIndex6M,$AC1547,TRUE,_xll.ohTrigger(trigger,$Y$36))</f>
        <v>#NUM!</v>
      </c>
      <c r="AI1547" s="43" t="e">
        <f>_xll.qlIndexFixing($Y$6,$AC1547,TRUE,trigger)</f>
        <v>#NUM!</v>
      </c>
      <c r="AJ1547" s="45" t="e">
        <f t="shared" si="34"/>
        <v>#NUM!</v>
      </c>
    </row>
    <row r="1548" spans="28:36" x14ac:dyDescent="0.2">
      <c r="AB1548" s="122" t="s">
        <v>88</v>
      </c>
      <c r="AC1548" s="40">
        <f>_xll.qlInterestRateIndexFixingDate($Y$21,AD1548)</f>
        <v>50238</v>
      </c>
      <c r="AD1548" s="40">
        <f>_xll.qlCalendarAdvance(calendar,$AD1547,AB1548,,,trigger)</f>
        <v>50242</v>
      </c>
      <c r="AE1548" s="40">
        <f>_xll.qlInterestRateIndexMaturity($Y$21,AD1548,)</f>
        <v>50426</v>
      </c>
      <c r="AF1548" s="43" t="e">
        <f>_xll.qlTenorBasisValue(TenorBasis6M,AD1548,_xll.ohTrigger(trigger,$Y$36))</f>
        <v>#NUM!</v>
      </c>
      <c r="AG1548" s="90" t="e">
        <f>_xll.qlTenorBasisForwardRate(TenorBasis6M,AD1548,_xll.ohTrigger(trigger,$Y$36))</f>
        <v>#NUM!</v>
      </c>
      <c r="AH1548" s="90" t="e">
        <f>_xll.qlIndexFixing(TenorBasisIndex6M,$AC1548,TRUE,_xll.ohTrigger(trigger,$Y$36))</f>
        <v>#NUM!</v>
      </c>
      <c r="AI1548" s="43" t="e">
        <f>_xll.qlIndexFixing($Y$6,$AC1548,TRUE,trigger)</f>
        <v>#NUM!</v>
      </c>
      <c r="AJ1548" s="45" t="e">
        <f t="shared" si="34"/>
        <v>#NUM!</v>
      </c>
    </row>
    <row r="1549" spans="28:36" x14ac:dyDescent="0.2">
      <c r="AB1549" s="122" t="s">
        <v>88</v>
      </c>
      <c r="AC1549" s="40">
        <f>_xll.qlInterestRateIndexFixingDate($Y$21,AD1549)</f>
        <v>50245</v>
      </c>
      <c r="AD1549" s="40">
        <f>_xll.qlCalendarAdvance(calendar,$AD1548,AB1549,,,trigger)</f>
        <v>50249</v>
      </c>
      <c r="AE1549" s="40">
        <f>_xll.qlInterestRateIndexMaturity($Y$21,AD1549,)</f>
        <v>50433</v>
      </c>
      <c r="AF1549" s="43" t="e">
        <f>_xll.qlTenorBasisValue(TenorBasis6M,AD1549,_xll.ohTrigger(trigger,$Y$36))</f>
        <v>#NUM!</v>
      </c>
      <c r="AG1549" s="90" t="e">
        <f>_xll.qlTenorBasisForwardRate(TenorBasis6M,AD1549,_xll.ohTrigger(trigger,$Y$36))</f>
        <v>#NUM!</v>
      </c>
      <c r="AH1549" s="90" t="e">
        <f>_xll.qlIndexFixing(TenorBasisIndex6M,$AC1549,TRUE,_xll.ohTrigger(trigger,$Y$36))</f>
        <v>#NUM!</v>
      </c>
      <c r="AI1549" s="43" t="e">
        <f>_xll.qlIndexFixing($Y$6,$AC1549,TRUE,trigger)</f>
        <v>#NUM!</v>
      </c>
      <c r="AJ1549" s="45" t="e">
        <f t="shared" si="34"/>
        <v>#NUM!</v>
      </c>
    </row>
    <row r="1550" spans="28:36" x14ac:dyDescent="0.2">
      <c r="AB1550" s="122" t="s">
        <v>88</v>
      </c>
      <c r="AC1550" s="40">
        <f>_xll.qlInterestRateIndexFixingDate($Y$21,AD1550)</f>
        <v>50252</v>
      </c>
      <c r="AD1550" s="40">
        <f>_xll.qlCalendarAdvance(calendar,$AD1549,AB1550,,,trigger)</f>
        <v>50256</v>
      </c>
      <c r="AE1550" s="40">
        <f>_xll.qlInterestRateIndexMaturity($Y$21,AD1550,)</f>
        <v>50440</v>
      </c>
      <c r="AF1550" s="43" t="e">
        <f>_xll.qlTenorBasisValue(TenorBasis6M,AD1550,_xll.ohTrigger(trigger,$Y$36))</f>
        <v>#NUM!</v>
      </c>
      <c r="AG1550" s="90" t="e">
        <f>_xll.qlTenorBasisForwardRate(TenorBasis6M,AD1550,_xll.ohTrigger(trigger,$Y$36))</f>
        <v>#NUM!</v>
      </c>
      <c r="AH1550" s="90" t="e">
        <f>_xll.qlIndexFixing(TenorBasisIndex6M,$AC1550,TRUE,_xll.ohTrigger(trigger,$Y$36))</f>
        <v>#NUM!</v>
      </c>
      <c r="AI1550" s="43" t="e">
        <f>_xll.qlIndexFixing($Y$6,$AC1550,TRUE,trigger)</f>
        <v>#NUM!</v>
      </c>
      <c r="AJ1550" s="45" t="e">
        <f t="shared" si="34"/>
        <v>#NUM!</v>
      </c>
    </row>
    <row r="1551" spans="28:36" x14ac:dyDescent="0.2">
      <c r="AB1551" s="122" t="s">
        <v>88</v>
      </c>
      <c r="AC1551" s="40">
        <f>_xll.qlInterestRateIndexFixingDate($Y$21,AD1551)</f>
        <v>50259</v>
      </c>
      <c r="AD1551" s="40">
        <f>_xll.qlCalendarAdvance(calendar,$AD1550,AB1551,,,trigger)</f>
        <v>50263</v>
      </c>
      <c r="AE1551" s="40">
        <f>_xll.qlInterestRateIndexMaturity($Y$21,AD1551,)</f>
        <v>50447</v>
      </c>
      <c r="AF1551" s="43" t="e">
        <f>_xll.qlTenorBasisValue(TenorBasis6M,AD1551,_xll.ohTrigger(trigger,$Y$36))</f>
        <v>#NUM!</v>
      </c>
      <c r="AG1551" s="90" t="e">
        <f>_xll.qlTenorBasisForwardRate(TenorBasis6M,AD1551,_xll.ohTrigger(trigger,$Y$36))</f>
        <v>#NUM!</v>
      </c>
      <c r="AH1551" s="90" t="e">
        <f>_xll.qlIndexFixing(TenorBasisIndex6M,$AC1551,TRUE,_xll.ohTrigger(trigger,$Y$36))</f>
        <v>#NUM!</v>
      </c>
      <c r="AI1551" s="43" t="e">
        <f>_xll.qlIndexFixing($Y$6,$AC1551,TRUE,trigger)</f>
        <v>#NUM!</v>
      </c>
      <c r="AJ1551" s="45" t="e">
        <f t="shared" si="34"/>
        <v>#NUM!</v>
      </c>
    </row>
    <row r="1552" spans="28:36" x14ac:dyDescent="0.2">
      <c r="AB1552" s="122" t="s">
        <v>88</v>
      </c>
      <c r="AC1552" s="40">
        <f>_xll.qlInterestRateIndexFixingDate($Y$21,AD1552)</f>
        <v>50266</v>
      </c>
      <c r="AD1552" s="40">
        <f>_xll.qlCalendarAdvance(calendar,$AD1551,AB1552,,,trigger)</f>
        <v>50270</v>
      </c>
      <c r="AE1552" s="40">
        <f>_xll.qlInterestRateIndexMaturity($Y$21,AD1552,)</f>
        <v>50454</v>
      </c>
      <c r="AF1552" s="43" t="e">
        <f>_xll.qlTenorBasisValue(TenorBasis6M,AD1552,_xll.ohTrigger(trigger,$Y$36))</f>
        <v>#NUM!</v>
      </c>
      <c r="AG1552" s="90" t="e">
        <f>_xll.qlTenorBasisForwardRate(TenorBasis6M,AD1552,_xll.ohTrigger(trigger,$Y$36))</f>
        <v>#NUM!</v>
      </c>
      <c r="AH1552" s="90" t="e">
        <f>_xll.qlIndexFixing(TenorBasisIndex6M,$AC1552,TRUE,_xll.ohTrigger(trigger,$Y$36))</f>
        <v>#NUM!</v>
      </c>
      <c r="AI1552" s="43" t="e">
        <f>_xll.qlIndexFixing($Y$6,$AC1552,TRUE,trigger)</f>
        <v>#NUM!</v>
      </c>
      <c r="AJ1552" s="45" t="e">
        <f t="shared" si="34"/>
        <v>#NUM!</v>
      </c>
    </row>
    <row r="1553" spans="28:36" x14ac:dyDescent="0.2">
      <c r="AB1553" s="122" t="s">
        <v>88</v>
      </c>
      <c r="AC1553" s="40">
        <f>_xll.qlInterestRateIndexFixingDate($Y$21,AD1553)</f>
        <v>50273</v>
      </c>
      <c r="AD1553" s="40">
        <f>_xll.qlCalendarAdvance(calendar,$AD1552,AB1553,,,trigger)</f>
        <v>50277</v>
      </c>
      <c r="AE1553" s="40">
        <f>_xll.qlInterestRateIndexMaturity($Y$21,AD1553,)</f>
        <v>50461</v>
      </c>
      <c r="AF1553" s="43" t="e">
        <f>_xll.qlTenorBasisValue(TenorBasis6M,AD1553,_xll.ohTrigger(trigger,$Y$36))</f>
        <v>#NUM!</v>
      </c>
      <c r="AG1553" s="90" t="e">
        <f>_xll.qlTenorBasisForwardRate(TenorBasis6M,AD1553,_xll.ohTrigger(trigger,$Y$36))</f>
        <v>#NUM!</v>
      </c>
      <c r="AH1553" s="90" t="e">
        <f>_xll.qlIndexFixing(TenorBasisIndex6M,$AC1553,TRUE,_xll.ohTrigger(trigger,$Y$36))</f>
        <v>#NUM!</v>
      </c>
      <c r="AI1553" s="43" t="e">
        <f>_xll.qlIndexFixing($Y$6,$AC1553,TRUE,trigger)</f>
        <v>#NUM!</v>
      </c>
      <c r="AJ1553" s="45" t="e">
        <f t="shared" si="34"/>
        <v>#NUM!</v>
      </c>
    </row>
    <row r="1554" spans="28:36" x14ac:dyDescent="0.2">
      <c r="AB1554" s="122" t="s">
        <v>88</v>
      </c>
      <c r="AC1554" s="40">
        <f>_xll.qlInterestRateIndexFixingDate($Y$21,AD1554)</f>
        <v>50280</v>
      </c>
      <c r="AD1554" s="40">
        <f>_xll.qlCalendarAdvance(calendar,$AD1553,AB1554,,,trigger)</f>
        <v>50284</v>
      </c>
      <c r="AE1554" s="40">
        <f>_xll.qlInterestRateIndexMaturity($Y$21,AD1554,)</f>
        <v>50465</v>
      </c>
      <c r="AF1554" s="43" t="e">
        <f>_xll.qlTenorBasisValue(TenorBasis6M,AD1554,_xll.ohTrigger(trigger,$Y$36))</f>
        <v>#NUM!</v>
      </c>
      <c r="AG1554" s="90" t="e">
        <f>_xll.qlTenorBasisForwardRate(TenorBasis6M,AD1554,_xll.ohTrigger(trigger,$Y$36))</f>
        <v>#NUM!</v>
      </c>
      <c r="AH1554" s="90" t="e">
        <f>_xll.qlIndexFixing(TenorBasisIndex6M,$AC1554,TRUE,_xll.ohTrigger(trigger,$Y$36))</f>
        <v>#NUM!</v>
      </c>
      <c r="AI1554" s="43" t="e">
        <f>_xll.qlIndexFixing($Y$6,$AC1554,TRUE,trigger)</f>
        <v>#NUM!</v>
      </c>
      <c r="AJ1554" s="45" t="e">
        <f t="shared" si="34"/>
        <v>#NUM!</v>
      </c>
    </row>
    <row r="1555" spans="28:36" x14ac:dyDescent="0.2">
      <c r="AB1555" s="122" t="s">
        <v>88</v>
      </c>
      <c r="AC1555" s="40">
        <f>_xll.qlInterestRateIndexFixingDate($Y$21,AD1555)</f>
        <v>50287</v>
      </c>
      <c r="AD1555" s="40">
        <f>_xll.qlCalendarAdvance(calendar,$AD1554,AB1555,,,trigger)</f>
        <v>50291</v>
      </c>
      <c r="AE1555" s="40">
        <f>_xll.qlInterestRateIndexMaturity($Y$21,AD1555,)</f>
        <v>50472</v>
      </c>
      <c r="AF1555" s="43" t="e">
        <f>_xll.qlTenorBasisValue(TenorBasis6M,AD1555,_xll.ohTrigger(trigger,$Y$36))</f>
        <v>#NUM!</v>
      </c>
      <c r="AG1555" s="90" t="e">
        <f>_xll.qlTenorBasisForwardRate(TenorBasis6M,AD1555,_xll.ohTrigger(trigger,$Y$36))</f>
        <v>#NUM!</v>
      </c>
      <c r="AH1555" s="90" t="e">
        <f>_xll.qlIndexFixing(TenorBasisIndex6M,$AC1555,TRUE,_xll.ohTrigger(trigger,$Y$36))</f>
        <v>#NUM!</v>
      </c>
      <c r="AI1555" s="43" t="e">
        <f>_xll.qlIndexFixing($Y$6,$AC1555,TRUE,trigger)</f>
        <v>#NUM!</v>
      </c>
      <c r="AJ1555" s="45" t="e">
        <f t="shared" si="34"/>
        <v>#NUM!</v>
      </c>
    </row>
    <row r="1556" spans="28:36" x14ac:dyDescent="0.2">
      <c r="AB1556" s="122" t="s">
        <v>88</v>
      </c>
      <c r="AC1556" s="40">
        <f>_xll.qlInterestRateIndexFixingDate($Y$21,AD1556)</f>
        <v>50294</v>
      </c>
      <c r="AD1556" s="40">
        <f>_xll.qlCalendarAdvance(calendar,$AD1555,AB1556,,,trigger)</f>
        <v>50298</v>
      </c>
      <c r="AE1556" s="40">
        <f>_xll.qlInterestRateIndexMaturity($Y$21,AD1556,)</f>
        <v>50479</v>
      </c>
      <c r="AF1556" s="43" t="e">
        <f>_xll.qlTenorBasisValue(TenorBasis6M,AD1556,_xll.ohTrigger(trigger,$Y$36))</f>
        <v>#NUM!</v>
      </c>
      <c r="AG1556" s="90" t="e">
        <f>_xll.qlTenorBasisForwardRate(TenorBasis6M,AD1556,_xll.ohTrigger(trigger,$Y$36))</f>
        <v>#NUM!</v>
      </c>
      <c r="AH1556" s="90" t="e">
        <f>_xll.qlIndexFixing(TenorBasisIndex6M,$AC1556,TRUE,_xll.ohTrigger(trigger,$Y$36))</f>
        <v>#NUM!</v>
      </c>
      <c r="AI1556" s="43" t="e">
        <f>_xll.qlIndexFixing($Y$6,$AC1556,TRUE,trigger)</f>
        <v>#NUM!</v>
      </c>
      <c r="AJ1556" s="45" t="e">
        <f t="shared" si="34"/>
        <v>#NUM!</v>
      </c>
    </row>
    <row r="1557" spans="28:36" x14ac:dyDescent="0.2">
      <c r="AB1557" s="122" t="s">
        <v>88</v>
      </c>
      <c r="AC1557" s="40">
        <f>_xll.qlInterestRateIndexFixingDate($Y$21,AD1557)</f>
        <v>50301</v>
      </c>
      <c r="AD1557" s="40">
        <f>_xll.qlCalendarAdvance(calendar,$AD1556,AB1557,,,trigger)</f>
        <v>50305</v>
      </c>
      <c r="AE1557" s="40">
        <f>_xll.qlInterestRateIndexMaturity($Y$21,AD1557,)</f>
        <v>50486</v>
      </c>
      <c r="AF1557" s="43" t="e">
        <f>_xll.qlTenorBasisValue(TenorBasis6M,AD1557,_xll.ohTrigger(trigger,$Y$36))</f>
        <v>#NUM!</v>
      </c>
      <c r="AG1557" s="90" t="e">
        <f>_xll.qlTenorBasisForwardRate(TenorBasis6M,AD1557,_xll.ohTrigger(trigger,$Y$36))</f>
        <v>#NUM!</v>
      </c>
      <c r="AH1557" s="90" t="e">
        <f>_xll.qlIndexFixing(TenorBasisIndex6M,$AC1557,TRUE,_xll.ohTrigger(trigger,$Y$36))</f>
        <v>#NUM!</v>
      </c>
      <c r="AI1557" s="43" t="e">
        <f>_xll.qlIndexFixing($Y$6,$AC1557,TRUE,trigger)</f>
        <v>#NUM!</v>
      </c>
      <c r="AJ1557" s="45" t="e">
        <f t="shared" si="34"/>
        <v>#NUM!</v>
      </c>
    </row>
    <row r="1558" spans="28:36" x14ac:dyDescent="0.2">
      <c r="AB1558" s="122" t="s">
        <v>88</v>
      </c>
      <c r="AC1558" s="40">
        <f>_xll.qlInterestRateIndexFixingDate($Y$21,AD1558)</f>
        <v>50308</v>
      </c>
      <c r="AD1558" s="40">
        <f>_xll.qlCalendarAdvance(calendar,$AD1557,AB1558,,,trigger)</f>
        <v>50312</v>
      </c>
      <c r="AE1558" s="40">
        <f>_xll.qlInterestRateIndexMaturity($Y$21,AD1558,)</f>
        <v>50493</v>
      </c>
      <c r="AF1558" s="43" t="e">
        <f>_xll.qlTenorBasisValue(TenorBasis6M,AD1558,_xll.ohTrigger(trigger,$Y$36))</f>
        <v>#NUM!</v>
      </c>
      <c r="AG1558" s="90" t="e">
        <f>_xll.qlTenorBasisForwardRate(TenorBasis6M,AD1558,_xll.ohTrigger(trigger,$Y$36))</f>
        <v>#NUM!</v>
      </c>
      <c r="AH1558" s="90" t="e">
        <f>_xll.qlIndexFixing(TenorBasisIndex6M,$AC1558,TRUE,_xll.ohTrigger(trigger,$Y$36))</f>
        <v>#NUM!</v>
      </c>
      <c r="AI1558" s="43" t="e">
        <f>_xll.qlIndexFixing($Y$6,$AC1558,TRUE,trigger)</f>
        <v>#NUM!</v>
      </c>
      <c r="AJ1558" s="45" t="e">
        <f t="shared" si="34"/>
        <v>#NUM!</v>
      </c>
    </row>
    <row r="1559" spans="28:36" x14ac:dyDescent="0.2">
      <c r="AB1559" s="122" t="s">
        <v>88</v>
      </c>
      <c r="AC1559" s="40">
        <f>_xll.qlInterestRateIndexFixingDate($Y$21,AD1559)</f>
        <v>50315</v>
      </c>
      <c r="AD1559" s="40">
        <f>_xll.qlCalendarAdvance(calendar,$AD1558,AB1559,,,trigger)</f>
        <v>50319</v>
      </c>
      <c r="AE1559" s="40">
        <f>_xll.qlInterestRateIndexMaturity($Y$21,AD1559,)</f>
        <v>50501</v>
      </c>
      <c r="AF1559" s="43" t="e">
        <f>_xll.qlTenorBasisValue(TenorBasis6M,AD1559,_xll.ohTrigger(trigger,$Y$36))</f>
        <v>#NUM!</v>
      </c>
      <c r="AG1559" s="90" t="e">
        <f>_xll.qlTenorBasisForwardRate(TenorBasis6M,AD1559,_xll.ohTrigger(trigger,$Y$36))</f>
        <v>#NUM!</v>
      </c>
      <c r="AH1559" s="90" t="e">
        <f>_xll.qlIndexFixing(TenorBasisIndex6M,$AC1559,TRUE,_xll.ohTrigger(trigger,$Y$36))</f>
        <v>#NUM!</v>
      </c>
      <c r="AI1559" s="43" t="e">
        <f>_xll.qlIndexFixing($Y$6,$AC1559,TRUE,trigger)</f>
        <v>#NUM!</v>
      </c>
      <c r="AJ1559" s="45" t="e">
        <f t="shared" si="34"/>
        <v>#NUM!</v>
      </c>
    </row>
    <row r="1560" spans="28:36" x14ac:dyDescent="0.2">
      <c r="AB1560" s="122" t="s">
        <v>88</v>
      </c>
      <c r="AC1560" s="40">
        <f>_xll.qlInterestRateIndexFixingDate($Y$21,AD1560)</f>
        <v>50322</v>
      </c>
      <c r="AD1560" s="40">
        <f>_xll.qlCalendarAdvance(calendar,$AD1559,AB1560,,,trigger)</f>
        <v>50326</v>
      </c>
      <c r="AE1560" s="40">
        <f>_xll.qlInterestRateIndexMaturity($Y$21,AD1560,)</f>
        <v>50508</v>
      </c>
      <c r="AF1560" s="43" t="e">
        <f>_xll.qlTenorBasisValue(TenorBasis6M,AD1560,_xll.ohTrigger(trigger,$Y$36))</f>
        <v>#NUM!</v>
      </c>
      <c r="AG1560" s="90" t="e">
        <f>_xll.qlTenorBasisForwardRate(TenorBasis6M,AD1560,_xll.ohTrigger(trigger,$Y$36))</f>
        <v>#NUM!</v>
      </c>
      <c r="AH1560" s="90" t="e">
        <f>_xll.qlIndexFixing(TenorBasisIndex6M,$AC1560,TRUE,_xll.ohTrigger(trigger,$Y$36))</f>
        <v>#NUM!</v>
      </c>
      <c r="AI1560" s="43" t="e">
        <f>_xll.qlIndexFixing($Y$6,$AC1560,TRUE,trigger)</f>
        <v>#NUM!</v>
      </c>
      <c r="AJ1560" s="45" t="e">
        <f t="shared" si="34"/>
        <v>#NUM!</v>
      </c>
    </row>
    <row r="1561" spans="28:36" x14ac:dyDescent="0.2">
      <c r="AB1561" s="122" t="s">
        <v>88</v>
      </c>
      <c r="AC1561" s="40">
        <f>_xll.qlInterestRateIndexFixingDate($Y$21,AD1561)</f>
        <v>50329</v>
      </c>
      <c r="AD1561" s="40">
        <f>_xll.qlCalendarAdvance(calendar,$AD1560,AB1561,,,trigger)</f>
        <v>50333</v>
      </c>
      <c r="AE1561" s="40">
        <f>_xll.qlInterestRateIndexMaturity($Y$21,AD1561,)</f>
        <v>50515</v>
      </c>
      <c r="AF1561" s="43" t="e">
        <f>_xll.qlTenorBasisValue(TenorBasis6M,AD1561,_xll.ohTrigger(trigger,$Y$36))</f>
        <v>#NUM!</v>
      </c>
      <c r="AG1561" s="90" t="e">
        <f>_xll.qlTenorBasisForwardRate(TenorBasis6M,AD1561,_xll.ohTrigger(trigger,$Y$36))</f>
        <v>#NUM!</v>
      </c>
      <c r="AH1561" s="90" t="e">
        <f>_xll.qlIndexFixing(TenorBasisIndex6M,$AC1561,TRUE,_xll.ohTrigger(trigger,$Y$36))</f>
        <v>#NUM!</v>
      </c>
      <c r="AI1561" s="43" t="e">
        <f>_xll.qlIndexFixing($Y$6,$AC1561,TRUE,trigger)</f>
        <v>#NUM!</v>
      </c>
      <c r="AJ1561" s="45" t="e">
        <f t="shared" si="34"/>
        <v>#NUM!</v>
      </c>
    </row>
    <row r="1562" spans="28:36" x14ac:dyDescent="0.2">
      <c r="AB1562" s="122" t="s">
        <v>88</v>
      </c>
      <c r="AC1562" s="40">
        <f>_xll.qlInterestRateIndexFixingDate($Y$21,AD1562)</f>
        <v>50336</v>
      </c>
      <c r="AD1562" s="40">
        <f>_xll.qlCalendarAdvance(calendar,$AD1561,AB1562,,,trigger)</f>
        <v>50340</v>
      </c>
      <c r="AE1562" s="40">
        <f>_xll.qlInterestRateIndexMaturity($Y$21,AD1562,)</f>
        <v>50522</v>
      </c>
      <c r="AF1562" s="43" t="e">
        <f>_xll.qlTenorBasisValue(TenorBasis6M,AD1562,_xll.ohTrigger(trigger,$Y$36))</f>
        <v>#NUM!</v>
      </c>
      <c r="AG1562" s="90" t="e">
        <f>_xll.qlTenorBasisForwardRate(TenorBasis6M,AD1562,_xll.ohTrigger(trigger,$Y$36))</f>
        <v>#NUM!</v>
      </c>
      <c r="AH1562" s="90" t="e">
        <f>_xll.qlIndexFixing(TenorBasisIndex6M,$AC1562,TRUE,_xll.ohTrigger(trigger,$Y$36))</f>
        <v>#NUM!</v>
      </c>
      <c r="AI1562" s="43" t="e">
        <f>_xll.qlIndexFixing($Y$6,$AC1562,TRUE,trigger)</f>
        <v>#NUM!</v>
      </c>
      <c r="AJ1562" s="45" t="e">
        <f t="shared" si="34"/>
        <v>#NUM!</v>
      </c>
    </row>
    <row r="1563" spans="28:36" x14ac:dyDescent="0.2">
      <c r="AB1563" s="122" t="s">
        <v>88</v>
      </c>
      <c r="AC1563" s="40">
        <f>_xll.qlInterestRateIndexFixingDate($Y$21,AD1563)</f>
        <v>50343</v>
      </c>
      <c r="AD1563" s="40">
        <f>_xll.qlCalendarAdvance(calendar,$AD1562,AB1563,,,trigger)</f>
        <v>50347</v>
      </c>
      <c r="AE1563" s="40">
        <f>_xll.qlInterestRateIndexMaturity($Y$21,AD1563,)</f>
        <v>50528</v>
      </c>
      <c r="AF1563" s="43" t="e">
        <f>_xll.qlTenorBasisValue(TenorBasis6M,AD1563,_xll.ohTrigger(trigger,$Y$36))</f>
        <v>#NUM!</v>
      </c>
      <c r="AG1563" s="90" t="e">
        <f>_xll.qlTenorBasisForwardRate(TenorBasis6M,AD1563,_xll.ohTrigger(trigger,$Y$36))</f>
        <v>#NUM!</v>
      </c>
      <c r="AH1563" s="90" t="e">
        <f>_xll.qlIndexFixing(TenorBasisIndex6M,$AC1563,TRUE,_xll.ohTrigger(trigger,$Y$36))</f>
        <v>#NUM!</v>
      </c>
      <c r="AI1563" s="43" t="e">
        <f>_xll.qlIndexFixing($Y$6,$AC1563,TRUE,trigger)</f>
        <v>#NUM!</v>
      </c>
      <c r="AJ1563" s="45" t="e">
        <f t="shared" si="34"/>
        <v>#NUM!</v>
      </c>
    </row>
    <row r="1564" spans="28:36" x14ac:dyDescent="0.2">
      <c r="AB1564" s="122" t="s">
        <v>88</v>
      </c>
      <c r="AC1564" s="40">
        <f>_xll.qlInterestRateIndexFixingDate($Y$21,AD1564)</f>
        <v>50350</v>
      </c>
      <c r="AD1564" s="40">
        <f>_xll.qlCalendarAdvance(calendar,$AD1563,AB1564,,,trigger)</f>
        <v>50354</v>
      </c>
      <c r="AE1564" s="40">
        <f>_xll.qlInterestRateIndexMaturity($Y$21,AD1564,)</f>
        <v>50535</v>
      </c>
      <c r="AF1564" s="43" t="e">
        <f>_xll.qlTenorBasisValue(TenorBasis6M,AD1564,_xll.ohTrigger(trigger,$Y$36))</f>
        <v>#NUM!</v>
      </c>
      <c r="AG1564" s="90" t="e">
        <f>_xll.qlTenorBasisForwardRate(TenorBasis6M,AD1564,_xll.ohTrigger(trigger,$Y$36))</f>
        <v>#NUM!</v>
      </c>
      <c r="AH1564" s="90" t="e">
        <f>_xll.qlIndexFixing(TenorBasisIndex6M,$AC1564,TRUE,_xll.ohTrigger(trigger,$Y$36))</f>
        <v>#NUM!</v>
      </c>
      <c r="AI1564" s="43" t="e">
        <f>_xll.qlIndexFixing($Y$6,$AC1564,TRUE,trigger)</f>
        <v>#NUM!</v>
      </c>
      <c r="AJ1564" s="45" t="e">
        <f t="shared" si="34"/>
        <v>#NUM!</v>
      </c>
    </row>
    <row r="1565" spans="28:36" x14ac:dyDescent="0.2">
      <c r="AB1565" s="122" t="s">
        <v>88</v>
      </c>
      <c r="AC1565" s="40">
        <f>_xll.qlInterestRateIndexFixingDate($Y$21,AD1565)</f>
        <v>50357</v>
      </c>
      <c r="AD1565" s="40">
        <f>_xll.qlCalendarAdvance(calendar,$AD1564,AB1565,,,trigger)</f>
        <v>50361</v>
      </c>
      <c r="AE1565" s="40">
        <f>_xll.qlInterestRateIndexMaturity($Y$21,AD1565,)</f>
        <v>50542</v>
      </c>
      <c r="AF1565" s="43" t="e">
        <f>_xll.qlTenorBasisValue(TenorBasis6M,AD1565,_xll.ohTrigger(trigger,$Y$36))</f>
        <v>#NUM!</v>
      </c>
      <c r="AG1565" s="90" t="e">
        <f>_xll.qlTenorBasisForwardRate(TenorBasis6M,AD1565,_xll.ohTrigger(trigger,$Y$36))</f>
        <v>#NUM!</v>
      </c>
      <c r="AH1565" s="90" t="e">
        <f>_xll.qlIndexFixing(TenorBasisIndex6M,$AC1565,TRUE,_xll.ohTrigger(trigger,$Y$36))</f>
        <v>#NUM!</v>
      </c>
      <c r="AI1565" s="43" t="e">
        <f>_xll.qlIndexFixing($Y$6,$AC1565,TRUE,trigger)</f>
        <v>#NUM!</v>
      </c>
      <c r="AJ1565" s="45" t="e">
        <f t="shared" si="34"/>
        <v>#NUM!</v>
      </c>
    </row>
    <row r="1566" spans="28:36" x14ac:dyDescent="0.2">
      <c r="AB1566" s="122" t="s">
        <v>88</v>
      </c>
      <c r="AC1566" s="40">
        <f>_xll.qlInterestRateIndexFixingDate($Y$21,AD1566)</f>
        <v>50364</v>
      </c>
      <c r="AD1566" s="40">
        <f>_xll.qlCalendarAdvance(calendar,$AD1565,AB1566,,,trigger)</f>
        <v>50368</v>
      </c>
      <c r="AE1566" s="40">
        <f>_xll.qlInterestRateIndexMaturity($Y$21,AD1566,)</f>
        <v>50549</v>
      </c>
      <c r="AF1566" s="43" t="e">
        <f>_xll.qlTenorBasisValue(TenorBasis6M,AD1566,_xll.ohTrigger(trigger,$Y$36))</f>
        <v>#NUM!</v>
      </c>
      <c r="AG1566" s="90" t="e">
        <f>_xll.qlTenorBasisForwardRate(TenorBasis6M,AD1566,_xll.ohTrigger(trigger,$Y$36))</f>
        <v>#NUM!</v>
      </c>
      <c r="AH1566" s="90" t="e">
        <f>_xll.qlIndexFixing(TenorBasisIndex6M,$AC1566,TRUE,_xll.ohTrigger(trigger,$Y$36))</f>
        <v>#NUM!</v>
      </c>
      <c r="AI1566" s="43" t="e">
        <f>_xll.qlIndexFixing($Y$6,$AC1566,TRUE,trigger)</f>
        <v>#NUM!</v>
      </c>
      <c r="AJ1566" s="45" t="e">
        <f t="shared" si="34"/>
        <v>#NUM!</v>
      </c>
    </row>
    <row r="1567" spans="28:36" x14ac:dyDescent="0.2">
      <c r="AB1567" s="122" t="s">
        <v>88</v>
      </c>
      <c r="AC1567" s="40">
        <f>_xll.qlInterestRateIndexFixingDate($Y$21,AD1567)</f>
        <v>50371</v>
      </c>
      <c r="AD1567" s="40">
        <f>_xll.qlCalendarAdvance(calendar,$AD1566,AB1567,,,trigger)</f>
        <v>50375</v>
      </c>
      <c r="AE1567" s="40">
        <f>_xll.qlInterestRateIndexMaturity($Y$21,AD1567,)</f>
        <v>50557</v>
      </c>
      <c r="AF1567" s="43" t="e">
        <f>_xll.qlTenorBasisValue(TenorBasis6M,AD1567,_xll.ohTrigger(trigger,$Y$36))</f>
        <v>#NUM!</v>
      </c>
      <c r="AG1567" s="90" t="e">
        <f>_xll.qlTenorBasisForwardRate(TenorBasis6M,AD1567,_xll.ohTrigger(trigger,$Y$36))</f>
        <v>#NUM!</v>
      </c>
      <c r="AH1567" s="90" t="e">
        <f>_xll.qlIndexFixing(TenorBasisIndex6M,$AC1567,TRUE,_xll.ohTrigger(trigger,$Y$36))</f>
        <v>#NUM!</v>
      </c>
      <c r="AI1567" s="43" t="e">
        <f>_xll.qlIndexFixing($Y$6,$AC1567,TRUE,trigger)</f>
        <v>#NUM!</v>
      </c>
      <c r="AJ1567" s="45" t="e">
        <f t="shared" si="34"/>
        <v>#NUM!</v>
      </c>
    </row>
    <row r="1568" spans="28:36" x14ac:dyDescent="0.2">
      <c r="AB1568" s="122" t="s">
        <v>88</v>
      </c>
      <c r="AC1568" s="40">
        <f>_xll.qlInterestRateIndexFixingDate($Y$21,AD1568)</f>
        <v>50378</v>
      </c>
      <c r="AD1568" s="40">
        <f>_xll.qlCalendarAdvance(calendar,$AD1567,AB1568,,,trigger)</f>
        <v>50382</v>
      </c>
      <c r="AE1568" s="40">
        <f>_xll.qlInterestRateIndexMaturity($Y$21,AD1568,)</f>
        <v>50564</v>
      </c>
      <c r="AF1568" s="43" t="e">
        <f>_xll.qlTenorBasisValue(TenorBasis6M,AD1568,_xll.ohTrigger(trigger,$Y$36))</f>
        <v>#NUM!</v>
      </c>
      <c r="AG1568" s="90" t="e">
        <f>_xll.qlTenorBasisForwardRate(TenorBasis6M,AD1568,_xll.ohTrigger(trigger,$Y$36))</f>
        <v>#NUM!</v>
      </c>
      <c r="AH1568" s="90" t="e">
        <f>_xll.qlIndexFixing(TenorBasisIndex6M,$AC1568,TRUE,_xll.ohTrigger(trigger,$Y$36))</f>
        <v>#NUM!</v>
      </c>
      <c r="AI1568" s="43" t="e">
        <f>_xll.qlIndexFixing($Y$6,$AC1568,TRUE,trigger)</f>
        <v>#NUM!</v>
      </c>
      <c r="AJ1568" s="45" t="e">
        <f t="shared" si="34"/>
        <v>#NUM!</v>
      </c>
    </row>
    <row r="1569" spans="28:36" x14ac:dyDescent="0.2">
      <c r="AB1569" s="122" t="s">
        <v>88</v>
      </c>
      <c r="AC1569" s="40">
        <f>_xll.qlInterestRateIndexFixingDate($Y$21,AD1569)</f>
        <v>50385</v>
      </c>
      <c r="AD1569" s="40">
        <f>_xll.qlCalendarAdvance(calendar,$AD1568,AB1569,,,trigger)</f>
        <v>50389</v>
      </c>
      <c r="AE1569" s="40">
        <f>_xll.qlInterestRateIndexMaturity($Y$21,AD1569,)</f>
        <v>50571</v>
      </c>
      <c r="AF1569" s="43" t="e">
        <f>_xll.qlTenorBasisValue(TenorBasis6M,AD1569,_xll.ohTrigger(trigger,$Y$36))</f>
        <v>#NUM!</v>
      </c>
      <c r="AG1569" s="90" t="e">
        <f>_xll.qlTenorBasisForwardRate(TenorBasis6M,AD1569,_xll.ohTrigger(trigger,$Y$36))</f>
        <v>#NUM!</v>
      </c>
      <c r="AH1569" s="90" t="e">
        <f>_xll.qlIndexFixing(TenorBasisIndex6M,$AC1569,TRUE,_xll.ohTrigger(trigger,$Y$36))</f>
        <v>#NUM!</v>
      </c>
      <c r="AI1569" s="43" t="e">
        <f>_xll.qlIndexFixing($Y$6,$AC1569,TRUE,trigger)</f>
        <v>#NUM!</v>
      </c>
      <c r="AJ1569" s="45" t="e">
        <f t="shared" si="34"/>
        <v>#NUM!</v>
      </c>
    </row>
    <row r="1570" spans="28:36" x14ac:dyDescent="0.2">
      <c r="AB1570" s="122" t="s">
        <v>88</v>
      </c>
      <c r="AC1570" s="40">
        <f>_xll.qlInterestRateIndexFixingDate($Y$21,AD1570)</f>
        <v>50392</v>
      </c>
      <c r="AD1570" s="40">
        <f>_xll.qlCalendarAdvance(calendar,$AD1569,AB1570,,,trigger)</f>
        <v>50396</v>
      </c>
      <c r="AE1570" s="40">
        <f>_xll.qlInterestRateIndexMaturity($Y$21,AD1570,)</f>
        <v>50578</v>
      </c>
      <c r="AF1570" s="43" t="e">
        <f>_xll.qlTenorBasisValue(TenorBasis6M,AD1570,_xll.ohTrigger(trigger,$Y$36))</f>
        <v>#NUM!</v>
      </c>
      <c r="AG1570" s="90" t="e">
        <f>_xll.qlTenorBasisForwardRate(TenorBasis6M,AD1570,_xll.ohTrigger(trigger,$Y$36))</f>
        <v>#NUM!</v>
      </c>
      <c r="AH1570" s="90" t="e">
        <f>_xll.qlIndexFixing(TenorBasisIndex6M,$AC1570,TRUE,_xll.ohTrigger(trigger,$Y$36))</f>
        <v>#NUM!</v>
      </c>
      <c r="AI1570" s="43" t="e">
        <f>_xll.qlIndexFixing($Y$6,$AC1570,TRUE,trigger)</f>
        <v>#NUM!</v>
      </c>
      <c r="AJ1570" s="45" t="e">
        <f t="shared" si="34"/>
        <v>#NUM!</v>
      </c>
    </row>
    <row r="1571" spans="28:36" x14ac:dyDescent="0.2">
      <c r="AB1571" s="122" t="s">
        <v>88</v>
      </c>
      <c r="AC1571" s="40">
        <f>_xll.qlInterestRateIndexFixingDate($Y$21,AD1571)</f>
        <v>50398</v>
      </c>
      <c r="AD1571" s="40">
        <f>_xll.qlCalendarAdvance(calendar,$AD1570,AB1571,,,trigger)</f>
        <v>50403</v>
      </c>
      <c r="AE1571" s="40">
        <f>_xll.qlInterestRateIndexMaturity($Y$21,AD1571,)</f>
        <v>50585</v>
      </c>
      <c r="AF1571" s="43" t="e">
        <f>_xll.qlTenorBasisValue(TenorBasis6M,AD1571,_xll.ohTrigger(trigger,$Y$36))</f>
        <v>#NUM!</v>
      </c>
      <c r="AG1571" s="90" t="e">
        <f>_xll.qlTenorBasisForwardRate(TenorBasis6M,AD1571,_xll.ohTrigger(trigger,$Y$36))</f>
        <v>#NUM!</v>
      </c>
      <c r="AH1571" s="90" t="e">
        <f>_xll.qlIndexFixing(TenorBasisIndex6M,$AC1571,TRUE,_xll.ohTrigger(trigger,$Y$36))</f>
        <v>#NUM!</v>
      </c>
      <c r="AI1571" s="43" t="e">
        <f>_xll.qlIndexFixing($Y$6,$AC1571,TRUE,trigger)</f>
        <v>#NUM!</v>
      </c>
      <c r="AJ1571" s="45" t="e">
        <f t="shared" si="34"/>
        <v>#NUM!</v>
      </c>
    </row>
    <row r="1572" spans="28:36" x14ac:dyDescent="0.2">
      <c r="AB1572" s="122" t="s">
        <v>88</v>
      </c>
      <c r="AC1572" s="40">
        <f>_xll.qlInterestRateIndexFixingDate($Y$21,AD1572)</f>
        <v>50405</v>
      </c>
      <c r="AD1572" s="40">
        <f>_xll.qlCalendarAdvance(calendar,$AD1571,AB1572,,,trigger)</f>
        <v>50410</v>
      </c>
      <c r="AE1572" s="40">
        <f>_xll.qlInterestRateIndexMaturity($Y$21,AD1572,)</f>
        <v>50591</v>
      </c>
      <c r="AF1572" s="43" t="e">
        <f>_xll.qlTenorBasisValue(TenorBasis6M,AD1572,_xll.ohTrigger(trigger,$Y$36))</f>
        <v>#NUM!</v>
      </c>
      <c r="AG1572" s="90" t="e">
        <f>_xll.qlTenorBasisForwardRate(TenorBasis6M,AD1572,_xll.ohTrigger(trigger,$Y$36))</f>
        <v>#NUM!</v>
      </c>
      <c r="AH1572" s="90" t="e">
        <f>_xll.qlIndexFixing(TenorBasisIndex6M,$AC1572,TRUE,_xll.ohTrigger(trigger,$Y$36))</f>
        <v>#NUM!</v>
      </c>
      <c r="AI1572" s="43" t="e">
        <f>_xll.qlIndexFixing($Y$6,$AC1572,TRUE,trigger)</f>
        <v>#NUM!</v>
      </c>
      <c r="AJ1572" s="45" t="e">
        <f t="shared" si="34"/>
        <v>#NUM!</v>
      </c>
    </row>
    <row r="1573" spans="28:36" x14ac:dyDescent="0.2">
      <c r="AB1573" s="122" t="s">
        <v>88</v>
      </c>
      <c r="AC1573" s="40">
        <f>_xll.qlInterestRateIndexFixingDate($Y$21,AD1573)</f>
        <v>50413</v>
      </c>
      <c r="AD1573" s="40">
        <f>_xll.qlCalendarAdvance(calendar,$AD1572,AB1573,,,trigger)</f>
        <v>50417</v>
      </c>
      <c r="AE1573" s="40">
        <f>_xll.qlInterestRateIndexMaturity($Y$21,AD1573,)</f>
        <v>50598</v>
      </c>
      <c r="AF1573" s="43" t="e">
        <f>_xll.qlTenorBasisValue(TenorBasis6M,AD1573,_xll.ohTrigger(trigger,$Y$36))</f>
        <v>#NUM!</v>
      </c>
      <c r="AG1573" s="90" t="e">
        <f>_xll.qlTenorBasisForwardRate(TenorBasis6M,AD1573,_xll.ohTrigger(trigger,$Y$36))</f>
        <v>#NUM!</v>
      </c>
      <c r="AH1573" s="90" t="e">
        <f>_xll.qlIndexFixing(TenorBasisIndex6M,$AC1573,TRUE,_xll.ohTrigger(trigger,$Y$36))</f>
        <v>#NUM!</v>
      </c>
      <c r="AI1573" s="43" t="e">
        <f>_xll.qlIndexFixing($Y$6,$AC1573,TRUE,trigger)</f>
        <v>#NUM!</v>
      </c>
      <c r="AJ1573" s="45" t="e">
        <f t="shared" si="34"/>
        <v>#NUM!</v>
      </c>
    </row>
    <row r="1574" spans="28:36" x14ac:dyDescent="0.2">
      <c r="AB1574" s="122" t="s">
        <v>88</v>
      </c>
      <c r="AC1574" s="40">
        <f>_xll.qlInterestRateIndexFixingDate($Y$21,AD1574)</f>
        <v>50420</v>
      </c>
      <c r="AD1574" s="40">
        <f>_xll.qlCalendarAdvance(calendar,$AD1573,AB1574,,,trigger)</f>
        <v>50424</v>
      </c>
      <c r="AE1574" s="40">
        <f>_xll.qlInterestRateIndexMaturity($Y$21,AD1574,)</f>
        <v>50605</v>
      </c>
      <c r="AF1574" s="43" t="e">
        <f>_xll.qlTenorBasisValue(TenorBasis6M,AD1574,_xll.ohTrigger(trigger,$Y$36))</f>
        <v>#NUM!</v>
      </c>
      <c r="AG1574" s="90" t="e">
        <f>_xll.qlTenorBasisForwardRate(TenorBasis6M,AD1574,_xll.ohTrigger(trigger,$Y$36))</f>
        <v>#NUM!</v>
      </c>
      <c r="AH1574" s="90" t="e">
        <f>_xll.qlIndexFixing(TenorBasisIndex6M,$AC1574,TRUE,_xll.ohTrigger(trigger,$Y$36))</f>
        <v>#NUM!</v>
      </c>
      <c r="AI1574" s="43" t="e">
        <f>_xll.qlIndexFixing($Y$6,$AC1574,TRUE,trigger)</f>
        <v>#NUM!</v>
      </c>
      <c r="AJ1574" s="45" t="e">
        <f t="shared" si="34"/>
        <v>#NUM!</v>
      </c>
    </row>
    <row r="1575" spans="28:36" x14ac:dyDescent="0.2">
      <c r="AB1575" s="122" t="s">
        <v>88</v>
      </c>
      <c r="AC1575" s="40">
        <f>_xll.qlInterestRateIndexFixingDate($Y$21,AD1575)</f>
        <v>50427</v>
      </c>
      <c r="AD1575" s="40">
        <f>_xll.qlCalendarAdvance(calendar,$AD1574,AB1575,,,trigger)</f>
        <v>50431</v>
      </c>
      <c r="AE1575" s="40">
        <f>_xll.qlInterestRateIndexMaturity($Y$21,AD1575,)</f>
        <v>50612</v>
      </c>
      <c r="AF1575" s="43" t="e">
        <f>_xll.qlTenorBasisValue(TenorBasis6M,AD1575,_xll.ohTrigger(trigger,$Y$36))</f>
        <v>#NUM!</v>
      </c>
      <c r="AG1575" s="90" t="e">
        <f>_xll.qlTenorBasisForwardRate(TenorBasis6M,AD1575,_xll.ohTrigger(trigger,$Y$36))</f>
        <v>#NUM!</v>
      </c>
      <c r="AH1575" s="90" t="e">
        <f>_xll.qlIndexFixing(TenorBasisIndex6M,$AC1575,TRUE,_xll.ohTrigger(trigger,$Y$36))</f>
        <v>#NUM!</v>
      </c>
      <c r="AI1575" s="43" t="e">
        <f>_xll.qlIndexFixing($Y$6,$AC1575,TRUE,trigger)</f>
        <v>#NUM!</v>
      </c>
      <c r="AJ1575" s="45" t="e">
        <f t="shared" si="34"/>
        <v>#NUM!</v>
      </c>
    </row>
    <row r="1576" spans="28:36" x14ac:dyDescent="0.2">
      <c r="AB1576" s="122" t="s">
        <v>88</v>
      </c>
      <c r="AC1576" s="40">
        <f>_xll.qlInterestRateIndexFixingDate($Y$21,AD1576)</f>
        <v>50434</v>
      </c>
      <c r="AD1576" s="40">
        <f>_xll.qlCalendarAdvance(calendar,$AD1575,AB1576,,,trigger)</f>
        <v>50438</v>
      </c>
      <c r="AE1576" s="40">
        <f>_xll.qlInterestRateIndexMaturity($Y$21,AD1576,)</f>
        <v>50619</v>
      </c>
      <c r="AF1576" s="43" t="e">
        <f>_xll.qlTenorBasisValue(TenorBasis6M,AD1576,_xll.ohTrigger(trigger,$Y$36))</f>
        <v>#NUM!</v>
      </c>
      <c r="AG1576" s="90" t="e">
        <f>_xll.qlTenorBasisForwardRate(TenorBasis6M,AD1576,_xll.ohTrigger(trigger,$Y$36))</f>
        <v>#NUM!</v>
      </c>
      <c r="AH1576" s="90" t="e">
        <f>_xll.qlIndexFixing(TenorBasisIndex6M,$AC1576,TRUE,_xll.ohTrigger(trigger,$Y$36))</f>
        <v>#NUM!</v>
      </c>
      <c r="AI1576" s="43" t="e">
        <f>_xll.qlIndexFixing($Y$6,$AC1576,TRUE,trigger)</f>
        <v>#NUM!</v>
      </c>
      <c r="AJ1576" s="45" t="e">
        <f t="shared" si="34"/>
        <v>#NUM!</v>
      </c>
    </row>
    <row r="1577" spans="28:36" x14ac:dyDescent="0.2">
      <c r="AB1577" s="122" t="s">
        <v>88</v>
      </c>
      <c r="AC1577" s="40">
        <f>_xll.qlInterestRateIndexFixingDate($Y$21,AD1577)</f>
        <v>50441</v>
      </c>
      <c r="AD1577" s="40">
        <f>_xll.qlCalendarAdvance(calendar,$AD1576,AB1577,,,trigger)</f>
        <v>50445</v>
      </c>
      <c r="AE1577" s="40">
        <f>_xll.qlInterestRateIndexMaturity($Y$21,AD1577,)</f>
        <v>50626</v>
      </c>
      <c r="AF1577" s="43" t="e">
        <f>_xll.qlTenorBasisValue(TenorBasis6M,AD1577,_xll.ohTrigger(trigger,$Y$36))</f>
        <v>#NUM!</v>
      </c>
      <c r="AG1577" s="90" t="e">
        <f>_xll.qlTenorBasisForwardRate(TenorBasis6M,AD1577,_xll.ohTrigger(trigger,$Y$36))</f>
        <v>#NUM!</v>
      </c>
      <c r="AH1577" s="90" t="e">
        <f>_xll.qlIndexFixing(TenorBasisIndex6M,$AC1577,TRUE,_xll.ohTrigger(trigger,$Y$36))</f>
        <v>#NUM!</v>
      </c>
      <c r="AI1577" s="43" t="e">
        <f>_xll.qlIndexFixing($Y$6,$AC1577,TRUE,trigger)</f>
        <v>#NUM!</v>
      </c>
      <c r="AJ1577" s="45" t="e">
        <f t="shared" si="34"/>
        <v>#NUM!</v>
      </c>
    </row>
    <row r="1578" spans="28:36" x14ac:dyDescent="0.2">
      <c r="AB1578" s="122" t="s">
        <v>88</v>
      </c>
      <c r="AC1578" s="40">
        <f>_xll.qlInterestRateIndexFixingDate($Y$21,AD1578)</f>
        <v>50448</v>
      </c>
      <c r="AD1578" s="40">
        <f>_xll.qlCalendarAdvance(calendar,$AD1577,AB1578,,,trigger)</f>
        <v>50452</v>
      </c>
      <c r="AE1578" s="40">
        <f>_xll.qlInterestRateIndexMaturity($Y$21,AD1578,)</f>
        <v>50633</v>
      </c>
      <c r="AF1578" s="43" t="e">
        <f>_xll.qlTenorBasisValue(TenorBasis6M,AD1578,_xll.ohTrigger(trigger,$Y$36))</f>
        <v>#NUM!</v>
      </c>
      <c r="AG1578" s="90" t="e">
        <f>_xll.qlTenorBasisForwardRate(TenorBasis6M,AD1578,_xll.ohTrigger(trigger,$Y$36))</f>
        <v>#NUM!</v>
      </c>
      <c r="AH1578" s="90" t="e">
        <f>_xll.qlIndexFixing(TenorBasisIndex6M,$AC1578,TRUE,_xll.ohTrigger(trigger,$Y$36))</f>
        <v>#NUM!</v>
      </c>
      <c r="AI1578" s="43" t="e">
        <f>_xll.qlIndexFixing($Y$6,$AC1578,TRUE,trigger)</f>
        <v>#NUM!</v>
      </c>
      <c r="AJ1578" s="45" t="e">
        <f t="shared" ref="AJ1578:AJ1641" si="35">(AH1578-AI1578)*10000</f>
        <v>#NUM!</v>
      </c>
    </row>
    <row r="1579" spans="28:36" x14ac:dyDescent="0.2">
      <c r="AB1579" s="122" t="s">
        <v>88</v>
      </c>
      <c r="AC1579" s="40">
        <f>_xll.qlInterestRateIndexFixingDate($Y$21,AD1579)</f>
        <v>50455</v>
      </c>
      <c r="AD1579" s="40">
        <f>_xll.qlCalendarAdvance(calendar,$AD1578,AB1579,,,trigger)</f>
        <v>50459</v>
      </c>
      <c r="AE1579" s="40">
        <f>_xll.qlInterestRateIndexMaturity($Y$21,AD1579,)</f>
        <v>50640</v>
      </c>
      <c r="AF1579" s="43" t="e">
        <f>_xll.qlTenorBasisValue(TenorBasis6M,AD1579,_xll.ohTrigger(trigger,$Y$36))</f>
        <v>#NUM!</v>
      </c>
      <c r="AG1579" s="90" t="e">
        <f>_xll.qlTenorBasisForwardRate(TenorBasis6M,AD1579,_xll.ohTrigger(trigger,$Y$36))</f>
        <v>#NUM!</v>
      </c>
      <c r="AH1579" s="90" t="e">
        <f>_xll.qlIndexFixing(TenorBasisIndex6M,$AC1579,TRUE,_xll.ohTrigger(trigger,$Y$36))</f>
        <v>#NUM!</v>
      </c>
      <c r="AI1579" s="43" t="e">
        <f>_xll.qlIndexFixing($Y$6,$AC1579,TRUE,trigger)</f>
        <v>#NUM!</v>
      </c>
      <c r="AJ1579" s="45" t="e">
        <f t="shared" si="35"/>
        <v>#NUM!</v>
      </c>
    </row>
    <row r="1580" spans="28:36" x14ac:dyDescent="0.2">
      <c r="AB1580" s="122" t="s">
        <v>88</v>
      </c>
      <c r="AC1580" s="40">
        <f>_xll.qlInterestRateIndexFixingDate($Y$21,AD1580)</f>
        <v>50462</v>
      </c>
      <c r="AD1580" s="40">
        <f>_xll.qlCalendarAdvance(calendar,$AD1579,AB1580,,,trigger)</f>
        <v>50466</v>
      </c>
      <c r="AE1580" s="40">
        <f>_xll.qlInterestRateIndexMaturity($Y$21,AD1580,)</f>
        <v>50650</v>
      </c>
      <c r="AF1580" s="43" t="e">
        <f>_xll.qlTenorBasisValue(TenorBasis6M,AD1580,_xll.ohTrigger(trigger,$Y$36))</f>
        <v>#NUM!</v>
      </c>
      <c r="AG1580" s="90" t="e">
        <f>_xll.qlTenorBasisForwardRate(TenorBasis6M,AD1580,_xll.ohTrigger(trigger,$Y$36))</f>
        <v>#NUM!</v>
      </c>
      <c r="AH1580" s="90" t="e">
        <f>_xll.qlIndexFixing(TenorBasisIndex6M,$AC1580,TRUE,_xll.ohTrigger(trigger,$Y$36))</f>
        <v>#NUM!</v>
      </c>
      <c r="AI1580" s="43" t="e">
        <f>_xll.qlIndexFixing($Y$6,$AC1580,TRUE,trigger)</f>
        <v>#NUM!</v>
      </c>
      <c r="AJ1580" s="45" t="e">
        <f t="shared" si="35"/>
        <v>#NUM!</v>
      </c>
    </row>
    <row r="1581" spans="28:36" x14ac:dyDescent="0.2">
      <c r="AB1581" s="122" t="s">
        <v>88</v>
      </c>
      <c r="AC1581" s="40">
        <f>_xll.qlInterestRateIndexFixingDate($Y$21,AD1581)</f>
        <v>50469</v>
      </c>
      <c r="AD1581" s="40">
        <f>_xll.qlCalendarAdvance(calendar,$AD1580,AB1581,,,trigger)</f>
        <v>50473</v>
      </c>
      <c r="AE1581" s="40">
        <f>_xll.qlInterestRateIndexMaturity($Y$21,AD1581,)</f>
        <v>50657</v>
      </c>
      <c r="AF1581" s="43" t="e">
        <f>_xll.qlTenorBasisValue(TenorBasis6M,AD1581,_xll.ohTrigger(trigger,$Y$36))</f>
        <v>#NUM!</v>
      </c>
      <c r="AG1581" s="90" t="e">
        <f>_xll.qlTenorBasisForwardRate(TenorBasis6M,AD1581,_xll.ohTrigger(trigger,$Y$36))</f>
        <v>#NUM!</v>
      </c>
      <c r="AH1581" s="90" t="e">
        <f>_xll.qlIndexFixing(TenorBasisIndex6M,$AC1581,TRUE,_xll.ohTrigger(trigger,$Y$36))</f>
        <v>#NUM!</v>
      </c>
      <c r="AI1581" s="43" t="e">
        <f>_xll.qlIndexFixing($Y$6,$AC1581,TRUE,trigger)</f>
        <v>#NUM!</v>
      </c>
      <c r="AJ1581" s="45" t="e">
        <f t="shared" si="35"/>
        <v>#NUM!</v>
      </c>
    </row>
    <row r="1582" spans="28:36" x14ac:dyDescent="0.2">
      <c r="AB1582" s="122" t="s">
        <v>88</v>
      </c>
      <c r="AC1582" s="40">
        <f>_xll.qlInterestRateIndexFixingDate($Y$21,AD1582)</f>
        <v>50476</v>
      </c>
      <c r="AD1582" s="40">
        <f>_xll.qlCalendarAdvance(calendar,$AD1581,AB1582,,,trigger)</f>
        <v>50480</v>
      </c>
      <c r="AE1582" s="40">
        <f>_xll.qlInterestRateIndexMaturity($Y$21,AD1582,)</f>
        <v>50664</v>
      </c>
      <c r="AF1582" s="43" t="e">
        <f>_xll.qlTenorBasisValue(TenorBasis6M,AD1582,_xll.ohTrigger(trigger,$Y$36))</f>
        <v>#NUM!</v>
      </c>
      <c r="AG1582" s="90" t="e">
        <f>_xll.qlTenorBasisForwardRate(TenorBasis6M,AD1582,_xll.ohTrigger(trigger,$Y$36))</f>
        <v>#NUM!</v>
      </c>
      <c r="AH1582" s="90" t="e">
        <f>_xll.qlIndexFixing(TenorBasisIndex6M,$AC1582,TRUE,_xll.ohTrigger(trigger,$Y$36))</f>
        <v>#NUM!</v>
      </c>
      <c r="AI1582" s="43" t="e">
        <f>_xll.qlIndexFixing($Y$6,$AC1582,TRUE,trigger)</f>
        <v>#NUM!</v>
      </c>
      <c r="AJ1582" s="45" t="e">
        <f t="shared" si="35"/>
        <v>#NUM!</v>
      </c>
    </row>
    <row r="1583" spans="28:36" x14ac:dyDescent="0.2">
      <c r="AB1583" s="122" t="s">
        <v>88</v>
      </c>
      <c r="AC1583" s="40">
        <f>_xll.qlInterestRateIndexFixingDate($Y$21,AD1583)</f>
        <v>50483</v>
      </c>
      <c r="AD1583" s="40">
        <f>_xll.qlCalendarAdvance(calendar,$AD1582,AB1583,,,trigger)</f>
        <v>50487</v>
      </c>
      <c r="AE1583" s="40">
        <f>_xll.qlInterestRateIndexMaturity($Y$21,AD1583,)</f>
        <v>50671</v>
      </c>
      <c r="AF1583" s="43" t="e">
        <f>_xll.qlTenorBasisValue(TenorBasis6M,AD1583,_xll.ohTrigger(trigger,$Y$36))</f>
        <v>#NUM!</v>
      </c>
      <c r="AG1583" s="90" t="e">
        <f>_xll.qlTenorBasisForwardRate(TenorBasis6M,AD1583,_xll.ohTrigger(trigger,$Y$36))</f>
        <v>#NUM!</v>
      </c>
      <c r="AH1583" s="90" t="e">
        <f>_xll.qlIndexFixing(TenorBasisIndex6M,$AC1583,TRUE,_xll.ohTrigger(trigger,$Y$36))</f>
        <v>#NUM!</v>
      </c>
      <c r="AI1583" s="43" t="e">
        <f>_xll.qlIndexFixing($Y$6,$AC1583,TRUE,trigger)</f>
        <v>#NUM!</v>
      </c>
      <c r="AJ1583" s="45" t="e">
        <f t="shared" si="35"/>
        <v>#NUM!</v>
      </c>
    </row>
    <row r="1584" spans="28:36" x14ac:dyDescent="0.2">
      <c r="AB1584" s="122" t="s">
        <v>88</v>
      </c>
      <c r="AC1584" s="40">
        <f>_xll.qlInterestRateIndexFixingDate($Y$21,AD1584)</f>
        <v>50490</v>
      </c>
      <c r="AD1584" s="40">
        <f>_xll.qlCalendarAdvance(calendar,$AD1583,AB1584,,,trigger)</f>
        <v>50494</v>
      </c>
      <c r="AE1584" s="40">
        <f>_xll.qlInterestRateIndexMaturity($Y$21,AD1584,)</f>
        <v>50678</v>
      </c>
      <c r="AF1584" s="43" t="e">
        <f>_xll.qlTenorBasisValue(TenorBasis6M,AD1584,_xll.ohTrigger(trigger,$Y$36))</f>
        <v>#NUM!</v>
      </c>
      <c r="AG1584" s="90" t="e">
        <f>_xll.qlTenorBasisForwardRate(TenorBasis6M,AD1584,_xll.ohTrigger(trigger,$Y$36))</f>
        <v>#NUM!</v>
      </c>
      <c r="AH1584" s="90" t="e">
        <f>_xll.qlIndexFixing(TenorBasisIndex6M,$AC1584,TRUE,_xll.ohTrigger(trigger,$Y$36))</f>
        <v>#NUM!</v>
      </c>
      <c r="AI1584" s="43" t="e">
        <f>_xll.qlIndexFixing($Y$6,$AC1584,TRUE,trigger)</f>
        <v>#NUM!</v>
      </c>
      <c r="AJ1584" s="45" t="e">
        <f t="shared" si="35"/>
        <v>#NUM!</v>
      </c>
    </row>
    <row r="1585" spans="28:36" x14ac:dyDescent="0.2">
      <c r="AB1585" s="122" t="s">
        <v>88</v>
      </c>
      <c r="AC1585" s="40">
        <f>_xll.qlInterestRateIndexFixingDate($Y$21,AD1585)</f>
        <v>50497</v>
      </c>
      <c r="AD1585" s="40">
        <f>_xll.qlCalendarAdvance(calendar,$AD1584,AB1585,,,trigger)</f>
        <v>50501</v>
      </c>
      <c r="AE1585" s="40">
        <f>_xll.qlInterestRateIndexMaturity($Y$21,AD1585,)</f>
        <v>50684</v>
      </c>
      <c r="AF1585" s="43" t="e">
        <f>_xll.qlTenorBasisValue(TenorBasis6M,AD1585,_xll.ohTrigger(trigger,$Y$36))</f>
        <v>#NUM!</v>
      </c>
      <c r="AG1585" s="90" t="e">
        <f>_xll.qlTenorBasisForwardRate(TenorBasis6M,AD1585,_xll.ohTrigger(trigger,$Y$36))</f>
        <v>#NUM!</v>
      </c>
      <c r="AH1585" s="90" t="e">
        <f>_xll.qlIndexFixing(TenorBasisIndex6M,$AC1585,TRUE,_xll.ohTrigger(trigger,$Y$36))</f>
        <v>#NUM!</v>
      </c>
      <c r="AI1585" s="43" t="e">
        <f>_xll.qlIndexFixing($Y$6,$AC1585,TRUE,trigger)</f>
        <v>#NUM!</v>
      </c>
      <c r="AJ1585" s="45" t="e">
        <f t="shared" si="35"/>
        <v>#NUM!</v>
      </c>
    </row>
    <row r="1586" spans="28:36" x14ac:dyDescent="0.2">
      <c r="AB1586" s="122" t="s">
        <v>88</v>
      </c>
      <c r="AC1586" s="40">
        <f>_xll.qlInterestRateIndexFixingDate($Y$21,AD1586)</f>
        <v>50504</v>
      </c>
      <c r="AD1586" s="40">
        <f>_xll.qlCalendarAdvance(calendar,$AD1585,AB1586,,,trigger)</f>
        <v>50508</v>
      </c>
      <c r="AE1586" s="40">
        <f>_xll.qlInterestRateIndexMaturity($Y$21,AD1586,)</f>
        <v>50691</v>
      </c>
      <c r="AF1586" s="43" t="e">
        <f>_xll.qlTenorBasisValue(TenorBasis6M,AD1586,_xll.ohTrigger(trigger,$Y$36))</f>
        <v>#NUM!</v>
      </c>
      <c r="AG1586" s="90" t="e">
        <f>_xll.qlTenorBasisForwardRate(TenorBasis6M,AD1586,_xll.ohTrigger(trigger,$Y$36))</f>
        <v>#NUM!</v>
      </c>
      <c r="AH1586" s="90" t="e">
        <f>_xll.qlIndexFixing(TenorBasisIndex6M,$AC1586,TRUE,_xll.ohTrigger(trigger,$Y$36))</f>
        <v>#NUM!</v>
      </c>
      <c r="AI1586" s="43" t="e">
        <f>_xll.qlIndexFixing($Y$6,$AC1586,TRUE,trigger)</f>
        <v>#NUM!</v>
      </c>
      <c r="AJ1586" s="45" t="e">
        <f t="shared" si="35"/>
        <v>#NUM!</v>
      </c>
    </row>
    <row r="1587" spans="28:36" x14ac:dyDescent="0.2">
      <c r="AB1587" s="122" t="s">
        <v>88</v>
      </c>
      <c r="AC1587" s="40">
        <f>_xll.qlInterestRateIndexFixingDate($Y$21,AD1587)</f>
        <v>50511</v>
      </c>
      <c r="AD1587" s="40">
        <f>_xll.qlCalendarAdvance(calendar,$AD1586,AB1587,,,trigger)</f>
        <v>50515</v>
      </c>
      <c r="AE1587" s="40">
        <f>_xll.qlInterestRateIndexMaturity($Y$21,AD1587,)</f>
        <v>50698</v>
      </c>
      <c r="AF1587" s="43" t="e">
        <f>_xll.qlTenorBasisValue(TenorBasis6M,AD1587,_xll.ohTrigger(trigger,$Y$36))</f>
        <v>#NUM!</v>
      </c>
      <c r="AG1587" s="90" t="e">
        <f>_xll.qlTenorBasisForwardRate(TenorBasis6M,AD1587,_xll.ohTrigger(trigger,$Y$36))</f>
        <v>#NUM!</v>
      </c>
      <c r="AH1587" s="90" t="e">
        <f>_xll.qlIndexFixing(TenorBasisIndex6M,$AC1587,TRUE,_xll.ohTrigger(trigger,$Y$36))</f>
        <v>#NUM!</v>
      </c>
      <c r="AI1587" s="43" t="e">
        <f>_xll.qlIndexFixing($Y$6,$AC1587,TRUE,trigger)</f>
        <v>#NUM!</v>
      </c>
      <c r="AJ1587" s="45" t="e">
        <f t="shared" si="35"/>
        <v>#NUM!</v>
      </c>
    </row>
    <row r="1588" spans="28:36" x14ac:dyDescent="0.2">
      <c r="AB1588" s="122" t="s">
        <v>88</v>
      </c>
      <c r="AC1588" s="40">
        <f>_xll.qlInterestRateIndexFixingDate($Y$21,AD1588)</f>
        <v>50516</v>
      </c>
      <c r="AD1588" s="40">
        <f>_xll.qlCalendarAdvance(calendar,$AD1587,AB1588,,,trigger)</f>
        <v>50522</v>
      </c>
      <c r="AE1588" s="40">
        <f>_xll.qlInterestRateIndexMaturity($Y$21,AD1588,)</f>
        <v>50705</v>
      </c>
      <c r="AF1588" s="43" t="e">
        <f>_xll.qlTenorBasisValue(TenorBasis6M,AD1588,_xll.ohTrigger(trigger,$Y$36))</f>
        <v>#NUM!</v>
      </c>
      <c r="AG1588" s="90" t="e">
        <f>_xll.qlTenorBasisForwardRate(TenorBasis6M,AD1588,_xll.ohTrigger(trigger,$Y$36))</f>
        <v>#NUM!</v>
      </c>
      <c r="AH1588" s="90" t="e">
        <f>_xll.qlIndexFixing(TenorBasisIndex6M,$AC1588,TRUE,_xll.ohTrigger(trigger,$Y$36))</f>
        <v>#NUM!</v>
      </c>
      <c r="AI1588" s="43" t="e">
        <f>_xll.qlIndexFixing($Y$6,$AC1588,TRUE,trigger)</f>
        <v>#NUM!</v>
      </c>
      <c r="AJ1588" s="45" t="e">
        <f t="shared" si="35"/>
        <v>#NUM!</v>
      </c>
    </row>
    <row r="1589" spans="28:36" x14ac:dyDescent="0.2">
      <c r="AB1589" s="122" t="s">
        <v>88</v>
      </c>
      <c r="AC1589" s="40">
        <f>_xll.qlInterestRateIndexFixingDate($Y$21,AD1589)</f>
        <v>50525</v>
      </c>
      <c r="AD1589" s="40">
        <f>_xll.qlCalendarAdvance(calendar,$AD1588,AB1589,,,trigger)</f>
        <v>50529</v>
      </c>
      <c r="AE1589" s="40">
        <f>_xll.qlInterestRateIndexMaturity($Y$21,AD1589,)</f>
        <v>50713</v>
      </c>
      <c r="AF1589" s="43" t="e">
        <f>_xll.qlTenorBasisValue(TenorBasis6M,AD1589,_xll.ohTrigger(trigger,$Y$36))</f>
        <v>#NUM!</v>
      </c>
      <c r="AG1589" s="90" t="e">
        <f>_xll.qlTenorBasisForwardRate(TenorBasis6M,AD1589,_xll.ohTrigger(trigger,$Y$36))</f>
        <v>#NUM!</v>
      </c>
      <c r="AH1589" s="90" t="e">
        <f>_xll.qlIndexFixing(TenorBasisIndex6M,$AC1589,TRUE,_xll.ohTrigger(trigger,$Y$36))</f>
        <v>#NUM!</v>
      </c>
      <c r="AI1589" s="43" t="e">
        <f>_xll.qlIndexFixing($Y$6,$AC1589,TRUE,trigger)</f>
        <v>#NUM!</v>
      </c>
      <c r="AJ1589" s="45" t="e">
        <f t="shared" si="35"/>
        <v>#NUM!</v>
      </c>
    </row>
    <row r="1590" spans="28:36" x14ac:dyDescent="0.2">
      <c r="AB1590" s="122" t="s">
        <v>88</v>
      </c>
      <c r="AC1590" s="40">
        <f>_xll.qlInterestRateIndexFixingDate($Y$21,AD1590)</f>
        <v>50532</v>
      </c>
      <c r="AD1590" s="40">
        <f>_xll.qlCalendarAdvance(calendar,$AD1589,AB1590,,,trigger)</f>
        <v>50536</v>
      </c>
      <c r="AE1590" s="40">
        <f>_xll.qlInterestRateIndexMaturity($Y$21,AD1590,)</f>
        <v>50720</v>
      </c>
      <c r="AF1590" s="43" t="e">
        <f>_xll.qlTenorBasisValue(TenorBasis6M,AD1590,_xll.ohTrigger(trigger,$Y$36))</f>
        <v>#NUM!</v>
      </c>
      <c r="AG1590" s="90" t="e">
        <f>_xll.qlTenorBasisForwardRate(TenorBasis6M,AD1590,_xll.ohTrigger(trigger,$Y$36))</f>
        <v>#NUM!</v>
      </c>
      <c r="AH1590" s="90" t="e">
        <f>_xll.qlIndexFixing(TenorBasisIndex6M,$AC1590,TRUE,_xll.ohTrigger(trigger,$Y$36))</f>
        <v>#NUM!</v>
      </c>
      <c r="AI1590" s="43" t="e">
        <f>_xll.qlIndexFixing($Y$6,$AC1590,TRUE,trigger)</f>
        <v>#NUM!</v>
      </c>
      <c r="AJ1590" s="45" t="e">
        <f t="shared" si="35"/>
        <v>#NUM!</v>
      </c>
    </row>
    <row r="1591" spans="28:36" x14ac:dyDescent="0.2">
      <c r="AB1591" s="122" t="s">
        <v>88</v>
      </c>
      <c r="AC1591" s="40">
        <f>_xll.qlInterestRateIndexFixingDate($Y$21,AD1591)</f>
        <v>50539</v>
      </c>
      <c r="AD1591" s="40">
        <f>_xll.qlCalendarAdvance(calendar,$AD1590,AB1591,,,trigger)</f>
        <v>50543</v>
      </c>
      <c r="AE1591" s="40">
        <f>_xll.qlInterestRateIndexMaturity($Y$21,AD1591,)</f>
        <v>50727</v>
      </c>
      <c r="AF1591" s="43" t="e">
        <f>_xll.qlTenorBasisValue(TenorBasis6M,AD1591,_xll.ohTrigger(trigger,$Y$36))</f>
        <v>#NUM!</v>
      </c>
      <c r="AG1591" s="90" t="e">
        <f>_xll.qlTenorBasisForwardRate(TenorBasis6M,AD1591,_xll.ohTrigger(trigger,$Y$36))</f>
        <v>#NUM!</v>
      </c>
      <c r="AH1591" s="90" t="e">
        <f>_xll.qlIndexFixing(TenorBasisIndex6M,$AC1591,TRUE,_xll.ohTrigger(trigger,$Y$36))</f>
        <v>#NUM!</v>
      </c>
      <c r="AI1591" s="43" t="e">
        <f>_xll.qlIndexFixing($Y$6,$AC1591,TRUE,trigger)</f>
        <v>#NUM!</v>
      </c>
      <c r="AJ1591" s="45" t="e">
        <f t="shared" si="35"/>
        <v>#NUM!</v>
      </c>
    </row>
    <row r="1592" spans="28:36" x14ac:dyDescent="0.2">
      <c r="AB1592" s="122" t="s">
        <v>88</v>
      </c>
      <c r="AC1592" s="40">
        <f>_xll.qlInterestRateIndexFixingDate($Y$21,AD1592)</f>
        <v>50546</v>
      </c>
      <c r="AD1592" s="40">
        <f>_xll.qlCalendarAdvance(calendar,$AD1591,AB1592,,,trigger)</f>
        <v>50550</v>
      </c>
      <c r="AE1592" s="40">
        <f>_xll.qlInterestRateIndexMaturity($Y$21,AD1592,)</f>
        <v>50734</v>
      </c>
      <c r="AF1592" s="43" t="e">
        <f>_xll.qlTenorBasisValue(TenorBasis6M,AD1592,_xll.ohTrigger(trigger,$Y$36))</f>
        <v>#NUM!</v>
      </c>
      <c r="AG1592" s="90" t="e">
        <f>_xll.qlTenorBasisForwardRate(TenorBasis6M,AD1592,_xll.ohTrigger(trigger,$Y$36))</f>
        <v>#NUM!</v>
      </c>
      <c r="AH1592" s="90" t="e">
        <f>_xll.qlIndexFixing(TenorBasisIndex6M,$AC1592,TRUE,_xll.ohTrigger(trigger,$Y$36))</f>
        <v>#NUM!</v>
      </c>
      <c r="AI1592" s="43" t="e">
        <f>_xll.qlIndexFixing($Y$6,$AC1592,TRUE,trigger)</f>
        <v>#NUM!</v>
      </c>
      <c r="AJ1592" s="45" t="e">
        <f t="shared" si="35"/>
        <v>#NUM!</v>
      </c>
    </row>
    <row r="1593" spans="28:36" x14ac:dyDescent="0.2">
      <c r="AB1593" s="122" t="s">
        <v>88</v>
      </c>
      <c r="AC1593" s="40">
        <f>_xll.qlInterestRateIndexFixingDate($Y$21,AD1593)</f>
        <v>50553</v>
      </c>
      <c r="AD1593" s="40">
        <f>_xll.qlCalendarAdvance(calendar,$AD1592,AB1593,,,trigger)</f>
        <v>50557</v>
      </c>
      <c r="AE1593" s="40">
        <f>_xll.qlInterestRateIndexMaturity($Y$21,AD1593,)</f>
        <v>50740</v>
      </c>
      <c r="AF1593" s="43" t="e">
        <f>_xll.qlTenorBasisValue(TenorBasis6M,AD1593,_xll.ohTrigger(trigger,$Y$36))</f>
        <v>#NUM!</v>
      </c>
      <c r="AG1593" s="90" t="e">
        <f>_xll.qlTenorBasisForwardRate(TenorBasis6M,AD1593,_xll.ohTrigger(trigger,$Y$36))</f>
        <v>#NUM!</v>
      </c>
      <c r="AH1593" s="90" t="e">
        <f>_xll.qlIndexFixing(TenorBasisIndex6M,$AC1593,TRUE,_xll.ohTrigger(trigger,$Y$36))</f>
        <v>#NUM!</v>
      </c>
      <c r="AI1593" s="43" t="e">
        <f>_xll.qlIndexFixing($Y$6,$AC1593,TRUE,trigger)</f>
        <v>#NUM!</v>
      </c>
      <c r="AJ1593" s="45" t="e">
        <f t="shared" si="35"/>
        <v>#NUM!</v>
      </c>
    </row>
    <row r="1594" spans="28:36" x14ac:dyDescent="0.2">
      <c r="AB1594" s="122" t="s">
        <v>88</v>
      </c>
      <c r="AC1594" s="40">
        <f>_xll.qlInterestRateIndexFixingDate($Y$21,AD1594)</f>
        <v>50560</v>
      </c>
      <c r="AD1594" s="40">
        <f>_xll.qlCalendarAdvance(calendar,$AD1593,AB1594,,,trigger)</f>
        <v>50564</v>
      </c>
      <c r="AE1594" s="40">
        <f>_xll.qlInterestRateIndexMaturity($Y$21,AD1594,)</f>
        <v>50747</v>
      </c>
      <c r="AF1594" s="43" t="e">
        <f>_xll.qlTenorBasisValue(TenorBasis6M,AD1594,_xll.ohTrigger(trigger,$Y$36))</f>
        <v>#NUM!</v>
      </c>
      <c r="AG1594" s="90" t="e">
        <f>_xll.qlTenorBasisForwardRate(TenorBasis6M,AD1594,_xll.ohTrigger(trigger,$Y$36))</f>
        <v>#NUM!</v>
      </c>
      <c r="AH1594" s="90" t="e">
        <f>_xll.qlIndexFixing(TenorBasisIndex6M,$AC1594,TRUE,_xll.ohTrigger(trigger,$Y$36))</f>
        <v>#NUM!</v>
      </c>
      <c r="AI1594" s="43" t="e">
        <f>_xll.qlIndexFixing($Y$6,$AC1594,TRUE,trigger)</f>
        <v>#NUM!</v>
      </c>
      <c r="AJ1594" s="45" t="e">
        <f t="shared" si="35"/>
        <v>#NUM!</v>
      </c>
    </row>
    <row r="1595" spans="28:36" x14ac:dyDescent="0.2">
      <c r="AB1595" s="122" t="s">
        <v>88</v>
      </c>
      <c r="AC1595" s="40">
        <f>_xll.qlInterestRateIndexFixingDate($Y$21,AD1595)</f>
        <v>50567</v>
      </c>
      <c r="AD1595" s="40">
        <f>_xll.qlCalendarAdvance(calendar,$AD1594,AB1595,,,trigger)</f>
        <v>50571</v>
      </c>
      <c r="AE1595" s="40">
        <f>_xll.qlInterestRateIndexMaturity($Y$21,AD1595,)</f>
        <v>50754</v>
      </c>
      <c r="AF1595" s="43" t="e">
        <f>_xll.qlTenorBasisValue(TenorBasis6M,AD1595,_xll.ohTrigger(trigger,$Y$36))</f>
        <v>#NUM!</v>
      </c>
      <c r="AG1595" s="90" t="e">
        <f>_xll.qlTenorBasisForwardRate(TenorBasis6M,AD1595,_xll.ohTrigger(trigger,$Y$36))</f>
        <v>#NUM!</v>
      </c>
      <c r="AH1595" s="90" t="e">
        <f>_xll.qlIndexFixing(TenorBasisIndex6M,$AC1595,TRUE,_xll.ohTrigger(trigger,$Y$36))</f>
        <v>#NUM!</v>
      </c>
      <c r="AI1595" s="43" t="e">
        <f>_xll.qlIndexFixing($Y$6,$AC1595,TRUE,trigger)</f>
        <v>#NUM!</v>
      </c>
      <c r="AJ1595" s="45" t="e">
        <f t="shared" si="35"/>
        <v>#NUM!</v>
      </c>
    </row>
    <row r="1596" spans="28:36" x14ac:dyDescent="0.2">
      <c r="AB1596" s="122" t="s">
        <v>88</v>
      </c>
      <c r="AC1596" s="40">
        <f>_xll.qlInterestRateIndexFixingDate($Y$21,AD1596)</f>
        <v>50574</v>
      </c>
      <c r="AD1596" s="40">
        <f>_xll.qlCalendarAdvance(calendar,$AD1595,AB1596,,,trigger)</f>
        <v>50578</v>
      </c>
      <c r="AE1596" s="40">
        <f>_xll.qlInterestRateIndexMaturity($Y$21,AD1596,)</f>
        <v>50761</v>
      </c>
      <c r="AF1596" s="43" t="e">
        <f>_xll.qlTenorBasisValue(TenorBasis6M,AD1596,_xll.ohTrigger(trigger,$Y$36))</f>
        <v>#NUM!</v>
      </c>
      <c r="AG1596" s="90" t="e">
        <f>_xll.qlTenorBasisForwardRate(TenorBasis6M,AD1596,_xll.ohTrigger(trigger,$Y$36))</f>
        <v>#NUM!</v>
      </c>
      <c r="AH1596" s="90" t="e">
        <f>_xll.qlIndexFixing(TenorBasisIndex6M,$AC1596,TRUE,_xll.ohTrigger(trigger,$Y$36))</f>
        <v>#NUM!</v>
      </c>
      <c r="AI1596" s="43" t="e">
        <f>_xll.qlIndexFixing($Y$6,$AC1596,TRUE,trigger)</f>
        <v>#NUM!</v>
      </c>
      <c r="AJ1596" s="45" t="e">
        <f t="shared" si="35"/>
        <v>#NUM!</v>
      </c>
    </row>
    <row r="1597" spans="28:36" x14ac:dyDescent="0.2">
      <c r="AB1597" s="122" t="s">
        <v>88</v>
      </c>
      <c r="AC1597" s="40">
        <f>_xll.qlInterestRateIndexFixingDate($Y$21,AD1597)</f>
        <v>50581</v>
      </c>
      <c r="AD1597" s="40">
        <f>_xll.qlCalendarAdvance(calendar,$AD1596,AB1597,,,trigger)</f>
        <v>50585</v>
      </c>
      <c r="AE1597" s="40">
        <f>_xll.qlInterestRateIndexMaturity($Y$21,AD1597,)</f>
        <v>50768</v>
      </c>
      <c r="AF1597" s="43" t="e">
        <f>_xll.qlTenorBasisValue(TenorBasis6M,AD1597,_xll.ohTrigger(trigger,$Y$36))</f>
        <v>#NUM!</v>
      </c>
      <c r="AG1597" s="90" t="e">
        <f>_xll.qlTenorBasisForwardRate(TenorBasis6M,AD1597,_xll.ohTrigger(trigger,$Y$36))</f>
        <v>#NUM!</v>
      </c>
      <c r="AH1597" s="90" t="e">
        <f>_xll.qlIndexFixing(TenorBasisIndex6M,$AC1597,TRUE,_xll.ohTrigger(trigger,$Y$36))</f>
        <v>#NUM!</v>
      </c>
      <c r="AI1597" s="43" t="e">
        <f>_xll.qlIndexFixing($Y$6,$AC1597,TRUE,trigger)</f>
        <v>#NUM!</v>
      </c>
      <c r="AJ1597" s="45" t="e">
        <f t="shared" si="35"/>
        <v>#NUM!</v>
      </c>
    </row>
    <row r="1598" spans="28:36" x14ac:dyDescent="0.2">
      <c r="AB1598" s="122" t="s">
        <v>88</v>
      </c>
      <c r="AC1598" s="40">
        <f>_xll.qlInterestRateIndexFixingDate($Y$21,AD1598)</f>
        <v>50588</v>
      </c>
      <c r="AD1598" s="40">
        <f>_xll.qlCalendarAdvance(calendar,$AD1597,AB1598,,,trigger)</f>
        <v>50592</v>
      </c>
      <c r="AE1598" s="40">
        <f>_xll.qlInterestRateIndexMaturity($Y$21,AD1598,)</f>
        <v>50776</v>
      </c>
      <c r="AF1598" s="43" t="e">
        <f>_xll.qlTenorBasisValue(TenorBasis6M,AD1598,_xll.ohTrigger(trigger,$Y$36))</f>
        <v>#NUM!</v>
      </c>
      <c r="AG1598" s="90" t="e">
        <f>_xll.qlTenorBasisForwardRate(TenorBasis6M,AD1598,_xll.ohTrigger(trigger,$Y$36))</f>
        <v>#NUM!</v>
      </c>
      <c r="AH1598" s="90" t="e">
        <f>_xll.qlIndexFixing(TenorBasisIndex6M,$AC1598,TRUE,_xll.ohTrigger(trigger,$Y$36))</f>
        <v>#NUM!</v>
      </c>
      <c r="AI1598" s="43" t="e">
        <f>_xll.qlIndexFixing($Y$6,$AC1598,TRUE,trigger)</f>
        <v>#NUM!</v>
      </c>
      <c r="AJ1598" s="45" t="e">
        <f t="shared" si="35"/>
        <v>#NUM!</v>
      </c>
    </row>
    <row r="1599" spans="28:36" x14ac:dyDescent="0.2">
      <c r="AB1599" s="122" t="s">
        <v>88</v>
      </c>
      <c r="AC1599" s="40">
        <f>_xll.qlInterestRateIndexFixingDate($Y$21,AD1599)</f>
        <v>50595</v>
      </c>
      <c r="AD1599" s="40">
        <f>_xll.qlCalendarAdvance(calendar,$AD1598,AB1599,,,trigger)</f>
        <v>50599</v>
      </c>
      <c r="AE1599" s="40">
        <f>_xll.qlInterestRateIndexMaturity($Y$21,AD1599,)</f>
        <v>50783</v>
      </c>
      <c r="AF1599" s="43" t="e">
        <f>_xll.qlTenorBasisValue(TenorBasis6M,AD1599,_xll.ohTrigger(trigger,$Y$36))</f>
        <v>#NUM!</v>
      </c>
      <c r="AG1599" s="90" t="e">
        <f>_xll.qlTenorBasisForwardRate(TenorBasis6M,AD1599,_xll.ohTrigger(trigger,$Y$36))</f>
        <v>#NUM!</v>
      </c>
      <c r="AH1599" s="90" t="e">
        <f>_xll.qlIndexFixing(TenorBasisIndex6M,$AC1599,TRUE,_xll.ohTrigger(trigger,$Y$36))</f>
        <v>#NUM!</v>
      </c>
      <c r="AI1599" s="43" t="e">
        <f>_xll.qlIndexFixing($Y$6,$AC1599,TRUE,trigger)</f>
        <v>#NUM!</v>
      </c>
      <c r="AJ1599" s="45" t="e">
        <f t="shared" si="35"/>
        <v>#NUM!</v>
      </c>
    </row>
    <row r="1600" spans="28:36" x14ac:dyDescent="0.2">
      <c r="AB1600" s="122" t="s">
        <v>88</v>
      </c>
      <c r="AC1600" s="40">
        <f>_xll.qlInterestRateIndexFixingDate($Y$21,AD1600)</f>
        <v>50602</v>
      </c>
      <c r="AD1600" s="40">
        <f>_xll.qlCalendarAdvance(calendar,$AD1599,AB1600,,,trigger)</f>
        <v>50606</v>
      </c>
      <c r="AE1600" s="40">
        <f>_xll.qlInterestRateIndexMaturity($Y$21,AD1600,)</f>
        <v>50790</v>
      </c>
      <c r="AF1600" s="43" t="e">
        <f>_xll.qlTenorBasisValue(TenorBasis6M,AD1600,_xll.ohTrigger(trigger,$Y$36))</f>
        <v>#NUM!</v>
      </c>
      <c r="AG1600" s="90" t="e">
        <f>_xll.qlTenorBasisForwardRate(TenorBasis6M,AD1600,_xll.ohTrigger(trigger,$Y$36))</f>
        <v>#NUM!</v>
      </c>
      <c r="AH1600" s="90" t="e">
        <f>_xll.qlIndexFixing(TenorBasisIndex6M,$AC1600,TRUE,_xll.ohTrigger(trigger,$Y$36))</f>
        <v>#NUM!</v>
      </c>
      <c r="AI1600" s="43" t="e">
        <f>_xll.qlIndexFixing($Y$6,$AC1600,TRUE,trigger)</f>
        <v>#NUM!</v>
      </c>
      <c r="AJ1600" s="45" t="e">
        <f t="shared" si="35"/>
        <v>#NUM!</v>
      </c>
    </row>
    <row r="1601" spans="28:36" x14ac:dyDescent="0.2">
      <c r="AB1601" s="122" t="s">
        <v>88</v>
      </c>
      <c r="AC1601" s="40">
        <f>_xll.qlInterestRateIndexFixingDate($Y$21,AD1601)</f>
        <v>50609</v>
      </c>
      <c r="AD1601" s="40">
        <f>_xll.qlCalendarAdvance(calendar,$AD1600,AB1601,,,trigger)</f>
        <v>50613</v>
      </c>
      <c r="AE1601" s="40">
        <f>_xll.qlInterestRateIndexMaturity($Y$21,AD1601,)</f>
        <v>50797</v>
      </c>
      <c r="AF1601" s="43" t="e">
        <f>_xll.qlTenorBasisValue(TenorBasis6M,AD1601,_xll.ohTrigger(trigger,$Y$36))</f>
        <v>#NUM!</v>
      </c>
      <c r="AG1601" s="90" t="e">
        <f>_xll.qlTenorBasisForwardRate(TenorBasis6M,AD1601,_xll.ohTrigger(trigger,$Y$36))</f>
        <v>#NUM!</v>
      </c>
      <c r="AH1601" s="90" t="e">
        <f>_xll.qlIndexFixing(TenorBasisIndex6M,$AC1601,TRUE,_xll.ohTrigger(trigger,$Y$36))</f>
        <v>#NUM!</v>
      </c>
      <c r="AI1601" s="43" t="e">
        <f>_xll.qlIndexFixing($Y$6,$AC1601,TRUE,trigger)</f>
        <v>#NUM!</v>
      </c>
      <c r="AJ1601" s="45" t="e">
        <f t="shared" si="35"/>
        <v>#NUM!</v>
      </c>
    </row>
    <row r="1602" spans="28:36" x14ac:dyDescent="0.2">
      <c r="AB1602" s="122" t="s">
        <v>88</v>
      </c>
      <c r="AC1602" s="40">
        <f>_xll.qlInterestRateIndexFixingDate($Y$21,AD1602)</f>
        <v>50616</v>
      </c>
      <c r="AD1602" s="40">
        <f>_xll.qlCalendarAdvance(calendar,$AD1601,AB1602,,,trigger)</f>
        <v>50620</v>
      </c>
      <c r="AE1602" s="40">
        <f>_xll.qlInterestRateIndexMaturity($Y$21,AD1602,)</f>
        <v>50804</v>
      </c>
      <c r="AF1602" s="43" t="e">
        <f>_xll.qlTenorBasisValue(TenorBasis6M,AD1602,_xll.ohTrigger(trigger,$Y$36))</f>
        <v>#NUM!</v>
      </c>
      <c r="AG1602" s="90" t="e">
        <f>_xll.qlTenorBasisForwardRate(TenorBasis6M,AD1602,_xll.ohTrigger(trigger,$Y$36))</f>
        <v>#NUM!</v>
      </c>
      <c r="AH1602" s="90" t="e">
        <f>_xll.qlIndexFixing(TenorBasisIndex6M,$AC1602,TRUE,_xll.ohTrigger(trigger,$Y$36))</f>
        <v>#NUM!</v>
      </c>
      <c r="AI1602" s="43" t="e">
        <f>_xll.qlIndexFixing($Y$6,$AC1602,TRUE,trigger)</f>
        <v>#NUM!</v>
      </c>
      <c r="AJ1602" s="45" t="e">
        <f t="shared" si="35"/>
        <v>#NUM!</v>
      </c>
    </row>
    <row r="1603" spans="28:36" x14ac:dyDescent="0.2">
      <c r="AB1603" s="122" t="s">
        <v>88</v>
      </c>
      <c r="AC1603" s="40">
        <f>_xll.qlInterestRateIndexFixingDate($Y$21,AD1603)</f>
        <v>50623</v>
      </c>
      <c r="AD1603" s="40">
        <f>_xll.qlCalendarAdvance(calendar,$AD1602,AB1603,,,trigger)</f>
        <v>50627</v>
      </c>
      <c r="AE1603" s="40">
        <f>_xll.qlInterestRateIndexMaturity($Y$21,AD1603,)</f>
        <v>50811</v>
      </c>
      <c r="AF1603" s="43" t="e">
        <f>_xll.qlTenorBasisValue(TenorBasis6M,AD1603,_xll.ohTrigger(trigger,$Y$36))</f>
        <v>#NUM!</v>
      </c>
      <c r="AG1603" s="90" t="e">
        <f>_xll.qlTenorBasisForwardRate(TenorBasis6M,AD1603,_xll.ohTrigger(trigger,$Y$36))</f>
        <v>#NUM!</v>
      </c>
      <c r="AH1603" s="90" t="e">
        <f>_xll.qlIndexFixing(TenorBasisIndex6M,$AC1603,TRUE,_xll.ohTrigger(trigger,$Y$36))</f>
        <v>#NUM!</v>
      </c>
      <c r="AI1603" s="43" t="e">
        <f>_xll.qlIndexFixing($Y$6,$AC1603,TRUE,trigger)</f>
        <v>#NUM!</v>
      </c>
      <c r="AJ1603" s="45" t="e">
        <f t="shared" si="35"/>
        <v>#NUM!</v>
      </c>
    </row>
    <row r="1604" spans="28:36" x14ac:dyDescent="0.2">
      <c r="AB1604" s="122" t="s">
        <v>88</v>
      </c>
      <c r="AC1604" s="40">
        <f>_xll.qlInterestRateIndexFixingDate($Y$21,AD1604)</f>
        <v>50630</v>
      </c>
      <c r="AD1604" s="40">
        <f>_xll.qlCalendarAdvance(calendar,$AD1603,AB1604,,,trigger)</f>
        <v>50634</v>
      </c>
      <c r="AE1604" s="40">
        <f>_xll.qlInterestRateIndexMaturity($Y$21,AD1604,)</f>
        <v>50818</v>
      </c>
      <c r="AF1604" s="43" t="e">
        <f>_xll.qlTenorBasisValue(TenorBasis6M,AD1604,_xll.ohTrigger(trigger,$Y$36))</f>
        <v>#NUM!</v>
      </c>
      <c r="AG1604" s="90" t="e">
        <f>_xll.qlTenorBasisForwardRate(TenorBasis6M,AD1604,_xll.ohTrigger(trigger,$Y$36))</f>
        <v>#NUM!</v>
      </c>
      <c r="AH1604" s="90" t="e">
        <f>_xll.qlIndexFixing(TenorBasisIndex6M,$AC1604,TRUE,_xll.ohTrigger(trigger,$Y$36))</f>
        <v>#NUM!</v>
      </c>
      <c r="AI1604" s="43" t="e">
        <f>_xll.qlIndexFixing($Y$6,$AC1604,TRUE,trigger)</f>
        <v>#NUM!</v>
      </c>
      <c r="AJ1604" s="45" t="e">
        <f t="shared" si="35"/>
        <v>#NUM!</v>
      </c>
    </row>
    <row r="1605" spans="28:36" x14ac:dyDescent="0.2">
      <c r="AB1605" s="122" t="s">
        <v>88</v>
      </c>
      <c r="AC1605" s="40">
        <f>_xll.qlInterestRateIndexFixingDate($Y$21,AD1605)</f>
        <v>50637</v>
      </c>
      <c r="AD1605" s="40">
        <f>_xll.qlCalendarAdvance(calendar,$AD1604,AB1605,,,trigger)</f>
        <v>50641</v>
      </c>
      <c r="AE1605" s="40">
        <f>_xll.qlInterestRateIndexMaturity($Y$21,AD1605,)</f>
        <v>50825</v>
      </c>
      <c r="AF1605" s="43" t="e">
        <f>_xll.qlTenorBasisValue(TenorBasis6M,AD1605,_xll.ohTrigger(trigger,$Y$36))</f>
        <v>#NUM!</v>
      </c>
      <c r="AG1605" s="90" t="e">
        <f>_xll.qlTenorBasisForwardRate(TenorBasis6M,AD1605,_xll.ohTrigger(trigger,$Y$36))</f>
        <v>#NUM!</v>
      </c>
      <c r="AH1605" s="90" t="e">
        <f>_xll.qlIndexFixing(TenorBasisIndex6M,$AC1605,TRUE,_xll.ohTrigger(trigger,$Y$36))</f>
        <v>#NUM!</v>
      </c>
      <c r="AI1605" s="43" t="e">
        <f>_xll.qlIndexFixing($Y$6,$AC1605,TRUE,trigger)</f>
        <v>#NUM!</v>
      </c>
      <c r="AJ1605" s="45" t="e">
        <f t="shared" si="35"/>
        <v>#NUM!</v>
      </c>
    </row>
    <row r="1606" spans="28:36" x14ac:dyDescent="0.2">
      <c r="AB1606" s="122" t="s">
        <v>88</v>
      </c>
      <c r="AC1606" s="40">
        <f>_xll.qlInterestRateIndexFixingDate($Y$21,AD1606)</f>
        <v>50644</v>
      </c>
      <c r="AD1606" s="40">
        <f>_xll.qlCalendarAdvance(calendar,$AD1605,AB1606,,,trigger)</f>
        <v>50648</v>
      </c>
      <c r="AE1606" s="40">
        <f>_xll.qlInterestRateIndexMaturity($Y$21,AD1606,)</f>
        <v>50829</v>
      </c>
      <c r="AF1606" s="43" t="e">
        <f>_xll.qlTenorBasisValue(TenorBasis6M,AD1606,_xll.ohTrigger(trigger,$Y$36))</f>
        <v>#NUM!</v>
      </c>
      <c r="AG1606" s="90" t="e">
        <f>_xll.qlTenorBasisForwardRate(TenorBasis6M,AD1606,_xll.ohTrigger(trigger,$Y$36))</f>
        <v>#NUM!</v>
      </c>
      <c r="AH1606" s="90" t="e">
        <f>_xll.qlIndexFixing(TenorBasisIndex6M,$AC1606,TRUE,_xll.ohTrigger(trigger,$Y$36))</f>
        <v>#NUM!</v>
      </c>
      <c r="AI1606" s="43" t="e">
        <f>_xll.qlIndexFixing($Y$6,$AC1606,TRUE,trigger)</f>
        <v>#NUM!</v>
      </c>
      <c r="AJ1606" s="45" t="e">
        <f t="shared" si="35"/>
        <v>#NUM!</v>
      </c>
    </row>
    <row r="1607" spans="28:36" x14ac:dyDescent="0.2">
      <c r="AB1607" s="122" t="s">
        <v>88</v>
      </c>
      <c r="AC1607" s="40">
        <f>_xll.qlInterestRateIndexFixingDate($Y$21,AD1607)</f>
        <v>50651</v>
      </c>
      <c r="AD1607" s="40">
        <f>_xll.qlCalendarAdvance(calendar,$AD1606,AB1607,,,trigger)</f>
        <v>50655</v>
      </c>
      <c r="AE1607" s="40">
        <f>_xll.qlInterestRateIndexMaturity($Y$21,AD1607,)</f>
        <v>50836</v>
      </c>
      <c r="AF1607" s="43" t="e">
        <f>_xll.qlTenorBasisValue(TenorBasis6M,AD1607,_xll.ohTrigger(trigger,$Y$36))</f>
        <v>#NUM!</v>
      </c>
      <c r="AG1607" s="90" t="e">
        <f>_xll.qlTenorBasisForwardRate(TenorBasis6M,AD1607,_xll.ohTrigger(trigger,$Y$36))</f>
        <v>#NUM!</v>
      </c>
      <c r="AH1607" s="90" t="e">
        <f>_xll.qlIndexFixing(TenorBasisIndex6M,$AC1607,TRUE,_xll.ohTrigger(trigger,$Y$36))</f>
        <v>#NUM!</v>
      </c>
      <c r="AI1607" s="43" t="e">
        <f>_xll.qlIndexFixing($Y$6,$AC1607,TRUE,trigger)</f>
        <v>#NUM!</v>
      </c>
      <c r="AJ1607" s="45" t="e">
        <f t="shared" si="35"/>
        <v>#NUM!</v>
      </c>
    </row>
    <row r="1608" spans="28:36" x14ac:dyDescent="0.2">
      <c r="AB1608" s="122" t="s">
        <v>88</v>
      </c>
      <c r="AC1608" s="40">
        <f>_xll.qlInterestRateIndexFixingDate($Y$21,AD1608)</f>
        <v>50658</v>
      </c>
      <c r="AD1608" s="40">
        <f>_xll.qlCalendarAdvance(calendar,$AD1607,AB1608,,,trigger)</f>
        <v>50662</v>
      </c>
      <c r="AE1608" s="40">
        <f>_xll.qlInterestRateIndexMaturity($Y$21,AD1608,)</f>
        <v>50843</v>
      </c>
      <c r="AF1608" s="43" t="e">
        <f>_xll.qlTenorBasisValue(TenorBasis6M,AD1608,_xll.ohTrigger(trigger,$Y$36))</f>
        <v>#NUM!</v>
      </c>
      <c r="AG1608" s="90" t="e">
        <f>_xll.qlTenorBasisForwardRate(TenorBasis6M,AD1608,_xll.ohTrigger(trigger,$Y$36))</f>
        <v>#NUM!</v>
      </c>
      <c r="AH1608" s="90" t="e">
        <f>_xll.qlIndexFixing(TenorBasisIndex6M,$AC1608,TRUE,_xll.ohTrigger(trigger,$Y$36))</f>
        <v>#NUM!</v>
      </c>
      <c r="AI1608" s="43" t="e">
        <f>_xll.qlIndexFixing($Y$6,$AC1608,TRUE,trigger)</f>
        <v>#NUM!</v>
      </c>
      <c r="AJ1608" s="45" t="e">
        <f t="shared" si="35"/>
        <v>#NUM!</v>
      </c>
    </row>
    <row r="1609" spans="28:36" x14ac:dyDescent="0.2">
      <c r="AB1609" s="122" t="s">
        <v>88</v>
      </c>
      <c r="AC1609" s="40">
        <f>_xll.qlInterestRateIndexFixingDate($Y$21,AD1609)</f>
        <v>50665</v>
      </c>
      <c r="AD1609" s="40">
        <f>_xll.qlCalendarAdvance(calendar,$AD1608,AB1609,,,trigger)</f>
        <v>50669</v>
      </c>
      <c r="AE1609" s="40">
        <f>_xll.qlInterestRateIndexMaturity($Y$21,AD1609,)</f>
        <v>50850</v>
      </c>
      <c r="AF1609" s="43" t="e">
        <f>_xll.qlTenorBasisValue(TenorBasis6M,AD1609,_xll.ohTrigger(trigger,$Y$36))</f>
        <v>#NUM!</v>
      </c>
      <c r="AG1609" s="90" t="e">
        <f>_xll.qlTenorBasisForwardRate(TenorBasis6M,AD1609,_xll.ohTrigger(trigger,$Y$36))</f>
        <v>#NUM!</v>
      </c>
      <c r="AH1609" s="90" t="e">
        <f>_xll.qlIndexFixing(TenorBasisIndex6M,$AC1609,TRUE,_xll.ohTrigger(trigger,$Y$36))</f>
        <v>#NUM!</v>
      </c>
      <c r="AI1609" s="43" t="e">
        <f>_xll.qlIndexFixing($Y$6,$AC1609,TRUE,trigger)</f>
        <v>#NUM!</v>
      </c>
      <c r="AJ1609" s="45" t="e">
        <f t="shared" si="35"/>
        <v>#NUM!</v>
      </c>
    </row>
    <row r="1610" spans="28:36" x14ac:dyDescent="0.2">
      <c r="AB1610" s="122" t="s">
        <v>88</v>
      </c>
      <c r="AC1610" s="40">
        <f>_xll.qlInterestRateIndexFixingDate($Y$21,AD1610)</f>
        <v>50672</v>
      </c>
      <c r="AD1610" s="40">
        <f>_xll.qlCalendarAdvance(calendar,$AD1609,AB1610,,,trigger)</f>
        <v>50676</v>
      </c>
      <c r="AE1610" s="40">
        <f>_xll.qlInterestRateIndexMaturity($Y$21,AD1610,)</f>
        <v>50857</v>
      </c>
      <c r="AF1610" s="43" t="e">
        <f>_xll.qlTenorBasisValue(TenorBasis6M,AD1610,_xll.ohTrigger(trigger,$Y$36))</f>
        <v>#NUM!</v>
      </c>
      <c r="AG1610" s="90" t="e">
        <f>_xll.qlTenorBasisForwardRate(TenorBasis6M,AD1610,_xll.ohTrigger(trigger,$Y$36))</f>
        <v>#NUM!</v>
      </c>
      <c r="AH1610" s="90" t="e">
        <f>_xll.qlIndexFixing(TenorBasisIndex6M,$AC1610,TRUE,_xll.ohTrigger(trigger,$Y$36))</f>
        <v>#NUM!</v>
      </c>
      <c r="AI1610" s="43" t="e">
        <f>_xll.qlIndexFixing($Y$6,$AC1610,TRUE,trigger)</f>
        <v>#NUM!</v>
      </c>
      <c r="AJ1610" s="45" t="e">
        <f t="shared" si="35"/>
        <v>#NUM!</v>
      </c>
    </row>
    <row r="1611" spans="28:36" x14ac:dyDescent="0.2">
      <c r="AB1611" s="122" t="s">
        <v>88</v>
      </c>
      <c r="AC1611" s="40">
        <f>_xll.qlInterestRateIndexFixingDate($Y$21,AD1611)</f>
        <v>50679</v>
      </c>
      <c r="AD1611" s="40">
        <f>_xll.qlCalendarAdvance(calendar,$AD1610,AB1611,,,trigger)</f>
        <v>50683</v>
      </c>
      <c r="AE1611" s="40">
        <f>_xll.qlInterestRateIndexMaturity($Y$21,AD1611,)</f>
        <v>50865</v>
      </c>
      <c r="AF1611" s="43" t="e">
        <f>_xll.qlTenorBasisValue(TenorBasis6M,AD1611,_xll.ohTrigger(trigger,$Y$36))</f>
        <v>#NUM!</v>
      </c>
      <c r="AG1611" s="90" t="e">
        <f>_xll.qlTenorBasisForwardRate(TenorBasis6M,AD1611,_xll.ohTrigger(trigger,$Y$36))</f>
        <v>#NUM!</v>
      </c>
      <c r="AH1611" s="90" t="e">
        <f>_xll.qlIndexFixing(TenorBasisIndex6M,$AC1611,TRUE,_xll.ohTrigger(trigger,$Y$36))</f>
        <v>#NUM!</v>
      </c>
      <c r="AI1611" s="43" t="e">
        <f>_xll.qlIndexFixing($Y$6,$AC1611,TRUE,trigger)</f>
        <v>#NUM!</v>
      </c>
      <c r="AJ1611" s="45" t="e">
        <f t="shared" si="35"/>
        <v>#NUM!</v>
      </c>
    </row>
    <row r="1612" spans="28:36" x14ac:dyDescent="0.2">
      <c r="AB1612" s="122" t="s">
        <v>88</v>
      </c>
      <c r="AC1612" s="40">
        <f>_xll.qlInterestRateIndexFixingDate($Y$21,AD1612)</f>
        <v>50686</v>
      </c>
      <c r="AD1612" s="40">
        <f>_xll.qlCalendarAdvance(calendar,$AD1611,AB1612,,,trigger)</f>
        <v>50690</v>
      </c>
      <c r="AE1612" s="40">
        <f>_xll.qlInterestRateIndexMaturity($Y$21,AD1612,)</f>
        <v>50872</v>
      </c>
      <c r="AF1612" s="43" t="e">
        <f>_xll.qlTenorBasisValue(TenorBasis6M,AD1612,_xll.ohTrigger(trigger,$Y$36))</f>
        <v>#NUM!</v>
      </c>
      <c r="AG1612" s="90" t="e">
        <f>_xll.qlTenorBasisForwardRate(TenorBasis6M,AD1612,_xll.ohTrigger(trigger,$Y$36))</f>
        <v>#NUM!</v>
      </c>
      <c r="AH1612" s="90" t="e">
        <f>_xll.qlIndexFixing(TenorBasisIndex6M,$AC1612,TRUE,_xll.ohTrigger(trigger,$Y$36))</f>
        <v>#NUM!</v>
      </c>
      <c r="AI1612" s="43" t="e">
        <f>_xll.qlIndexFixing($Y$6,$AC1612,TRUE,trigger)</f>
        <v>#NUM!</v>
      </c>
      <c r="AJ1612" s="45" t="e">
        <f t="shared" si="35"/>
        <v>#NUM!</v>
      </c>
    </row>
    <row r="1613" spans="28:36" x14ac:dyDescent="0.2">
      <c r="AB1613" s="122" t="s">
        <v>88</v>
      </c>
      <c r="AC1613" s="40">
        <f>_xll.qlInterestRateIndexFixingDate($Y$21,AD1613)</f>
        <v>50693</v>
      </c>
      <c r="AD1613" s="40">
        <f>_xll.qlCalendarAdvance(calendar,$AD1612,AB1613,,,trigger)</f>
        <v>50697</v>
      </c>
      <c r="AE1613" s="40">
        <f>_xll.qlInterestRateIndexMaturity($Y$21,AD1613,)</f>
        <v>50879</v>
      </c>
      <c r="AF1613" s="43" t="e">
        <f>_xll.qlTenorBasisValue(TenorBasis6M,AD1613,_xll.ohTrigger(trigger,$Y$36))</f>
        <v>#NUM!</v>
      </c>
      <c r="AG1613" s="90" t="e">
        <f>_xll.qlTenorBasisForwardRate(TenorBasis6M,AD1613,_xll.ohTrigger(trigger,$Y$36))</f>
        <v>#NUM!</v>
      </c>
      <c r="AH1613" s="90" t="e">
        <f>_xll.qlIndexFixing(TenorBasisIndex6M,$AC1613,TRUE,_xll.ohTrigger(trigger,$Y$36))</f>
        <v>#NUM!</v>
      </c>
      <c r="AI1613" s="43" t="e">
        <f>_xll.qlIndexFixing($Y$6,$AC1613,TRUE,trigger)</f>
        <v>#NUM!</v>
      </c>
      <c r="AJ1613" s="45" t="e">
        <f t="shared" si="35"/>
        <v>#NUM!</v>
      </c>
    </row>
    <row r="1614" spans="28:36" x14ac:dyDescent="0.2">
      <c r="AB1614" s="122" t="s">
        <v>88</v>
      </c>
      <c r="AC1614" s="40">
        <f>_xll.qlInterestRateIndexFixingDate($Y$21,AD1614)</f>
        <v>50700</v>
      </c>
      <c r="AD1614" s="40">
        <f>_xll.qlCalendarAdvance(calendar,$AD1613,AB1614,,,trigger)</f>
        <v>50704</v>
      </c>
      <c r="AE1614" s="40">
        <f>_xll.qlInterestRateIndexMaturity($Y$21,AD1614,)</f>
        <v>50886</v>
      </c>
      <c r="AF1614" s="43" t="e">
        <f>_xll.qlTenorBasisValue(TenorBasis6M,AD1614,_xll.ohTrigger(trigger,$Y$36))</f>
        <v>#NUM!</v>
      </c>
      <c r="AG1614" s="90" t="e">
        <f>_xll.qlTenorBasisForwardRate(TenorBasis6M,AD1614,_xll.ohTrigger(trigger,$Y$36))</f>
        <v>#NUM!</v>
      </c>
      <c r="AH1614" s="90" t="e">
        <f>_xll.qlIndexFixing(TenorBasisIndex6M,$AC1614,TRUE,_xll.ohTrigger(trigger,$Y$36))</f>
        <v>#NUM!</v>
      </c>
      <c r="AI1614" s="43" t="e">
        <f>_xll.qlIndexFixing($Y$6,$AC1614,TRUE,trigger)</f>
        <v>#NUM!</v>
      </c>
      <c r="AJ1614" s="45" t="e">
        <f t="shared" si="35"/>
        <v>#NUM!</v>
      </c>
    </row>
    <row r="1615" spans="28:36" x14ac:dyDescent="0.2">
      <c r="AB1615" s="122" t="s">
        <v>88</v>
      </c>
      <c r="AC1615" s="40">
        <f>_xll.qlInterestRateIndexFixingDate($Y$21,AD1615)</f>
        <v>50707</v>
      </c>
      <c r="AD1615" s="40">
        <f>_xll.qlCalendarAdvance(calendar,$AD1614,AB1615,,,trigger)</f>
        <v>50711</v>
      </c>
      <c r="AE1615" s="40">
        <f>_xll.qlInterestRateIndexMaturity($Y$21,AD1615,)</f>
        <v>50892</v>
      </c>
      <c r="AF1615" s="43" t="e">
        <f>_xll.qlTenorBasisValue(TenorBasis6M,AD1615,_xll.ohTrigger(trigger,$Y$36))</f>
        <v>#NUM!</v>
      </c>
      <c r="AG1615" s="90" t="e">
        <f>_xll.qlTenorBasisForwardRate(TenorBasis6M,AD1615,_xll.ohTrigger(trigger,$Y$36))</f>
        <v>#NUM!</v>
      </c>
      <c r="AH1615" s="90" t="e">
        <f>_xll.qlIndexFixing(TenorBasisIndex6M,$AC1615,TRUE,_xll.ohTrigger(trigger,$Y$36))</f>
        <v>#NUM!</v>
      </c>
      <c r="AI1615" s="43" t="e">
        <f>_xll.qlIndexFixing($Y$6,$AC1615,TRUE,trigger)</f>
        <v>#NUM!</v>
      </c>
      <c r="AJ1615" s="45" t="e">
        <f t="shared" si="35"/>
        <v>#NUM!</v>
      </c>
    </row>
    <row r="1616" spans="28:36" x14ac:dyDescent="0.2">
      <c r="AB1616" s="122" t="s">
        <v>88</v>
      </c>
      <c r="AC1616" s="40">
        <f>_xll.qlInterestRateIndexFixingDate($Y$21,AD1616)</f>
        <v>50714</v>
      </c>
      <c r="AD1616" s="40">
        <f>_xll.qlCalendarAdvance(calendar,$AD1615,AB1616,,,trigger)</f>
        <v>50718</v>
      </c>
      <c r="AE1616" s="40">
        <f>_xll.qlInterestRateIndexMaturity($Y$21,AD1616,)</f>
        <v>50899</v>
      </c>
      <c r="AF1616" s="43" t="e">
        <f>_xll.qlTenorBasisValue(TenorBasis6M,AD1616,_xll.ohTrigger(trigger,$Y$36))</f>
        <v>#NUM!</v>
      </c>
      <c r="AG1616" s="90" t="e">
        <f>_xll.qlTenorBasisForwardRate(TenorBasis6M,AD1616,_xll.ohTrigger(trigger,$Y$36))</f>
        <v>#NUM!</v>
      </c>
      <c r="AH1616" s="90" t="e">
        <f>_xll.qlIndexFixing(TenorBasisIndex6M,$AC1616,TRUE,_xll.ohTrigger(trigger,$Y$36))</f>
        <v>#NUM!</v>
      </c>
      <c r="AI1616" s="43" t="e">
        <f>_xll.qlIndexFixing($Y$6,$AC1616,TRUE,trigger)</f>
        <v>#NUM!</v>
      </c>
      <c r="AJ1616" s="45" t="e">
        <f t="shared" si="35"/>
        <v>#NUM!</v>
      </c>
    </row>
    <row r="1617" spans="28:36" x14ac:dyDescent="0.2">
      <c r="AB1617" s="122" t="s">
        <v>88</v>
      </c>
      <c r="AC1617" s="40">
        <f>_xll.qlInterestRateIndexFixingDate($Y$21,AD1617)</f>
        <v>50721</v>
      </c>
      <c r="AD1617" s="40">
        <f>_xll.qlCalendarAdvance(calendar,$AD1616,AB1617,,,trigger)</f>
        <v>50725</v>
      </c>
      <c r="AE1617" s="40">
        <f>_xll.qlInterestRateIndexMaturity($Y$21,AD1617,)</f>
        <v>50906</v>
      </c>
      <c r="AF1617" s="43" t="e">
        <f>_xll.qlTenorBasisValue(TenorBasis6M,AD1617,_xll.ohTrigger(trigger,$Y$36))</f>
        <v>#NUM!</v>
      </c>
      <c r="AG1617" s="90" t="e">
        <f>_xll.qlTenorBasisForwardRate(TenorBasis6M,AD1617,_xll.ohTrigger(trigger,$Y$36))</f>
        <v>#NUM!</v>
      </c>
      <c r="AH1617" s="90" t="e">
        <f>_xll.qlIndexFixing(TenorBasisIndex6M,$AC1617,TRUE,_xll.ohTrigger(trigger,$Y$36))</f>
        <v>#NUM!</v>
      </c>
      <c r="AI1617" s="43" t="e">
        <f>_xll.qlIndexFixing($Y$6,$AC1617,TRUE,trigger)</f>
        <v>#NUM!</v>
      </c>
      <c r="AJ1617" s="45" t="e">
        <f t="shared" si="35"/>
        <v>#NUM!</v>
      </c>
    </row>
    <row r="1618" spans="28:36" x14ac:dyDescent="0.2">
      <c r="AB1618" s="122" t="s">
        <v>88</v>
      </c>
      <c r="AC1618" s="40">
        <f>_xll.qlInterestRateIndexFixingDate($Y$21,AD1618)</f>
        <v>50728</v>
      </c>
      <c r="AD1618" s="40">
        <f>_xll.qlCalendarAdvance(calendar,$AD1617,AB1618,,,trigger)</f>
        <v>50732</v>
      </c>
      <c r="AE1618" s="40">
        <f>_xll.qlInterestRateIndexMaturity($Y$21,AD1618,)</f>
        <v>50913</v>
      </c>
      <c r="AF1618" s="43" t="e">
        <f>_xll.qlTenorBasisValue(TenorBasis6M,AD1618,_xll.ohTrigger(trigger,$Y$36))</f>
        <v>#NUM!</v>
      </c>
      <c r="AG1618" s="90" t="e">
        <f>_xll.qlTenorBasisForwardRate(TenorBasis6M,AD1618,_xll.ohTrigger(trigger,$Y$36))</f>
        <v>#NUM!</v>
      </c>
      <c r="AH1618" s="90" t="e">
        <f>_xll.qlIndexFixing(TenorBasisIndex6M,$AC1618,TRUE,_xll.ohTrigger(trigger,$Y$36))</f>
        <v>#NUM!</v>
      </c>
      <c r="AI1618" s="43" t="e">
        <f>_xll.qlIndexFixing($Y$6,$AC1618,TRUE,trigger)</f>
        <v>#NUM!</v>
      </c>
      <c r="AJ1618" s="45" t="e">
        <f t="shared" si="35"/>
        <v>#NUM!</v>
      </c>
    </row>
    <row r="1619" spans="28:36" x14ac:dyDescent="0.2">
      <c r="AB1619" s="122" t="s">
        <v>88</v>
      </c>
      <c r="AC1619" s="40">
        <f>_xll.qlInterestRateIndexFixingDate($Y$21,AD1619)</f>
        <v>50735</v>
      </c>
      <c r="AD1619" s="40">
        <f>_xll.qlCalendarAdvance(calendar,$AD1618,AB1619,,,trigger)</f>
        <v>50739</v>
      </c>
      <c r="AE1619" s="40">
        <f>_xll.qlInterestRateIndexMaturity($Y$21,AD1619,)</f>
        <v>50921</v>
      </c>
      <c r="AF1619" s="43" t="e">
        <f>_xll.qlTenorBasisValue(TenorBasis6M,AD1619,_xll.ohTrigger(trigger,$Y$36))</f>
        <v>#NUM!</v>
      </c>
      <c r="AG1619" s="90" t="e">
        <f>_xll.qlTenorBasisForwardRate(TenorBasis6M,AD1619,_xll.ohTrigger(trigger,$Y$36))</f>
        <v>#NUM!</v>
      </c>
      <c r="AH1619" s="90" t="e">
        <f>_xll.qlIndexFixing(TenorBasisIndex6M,$AC1619,TRUE,_xll.ohTrigger(trigger,$Y$36))</f>
        <v>#NUM!</v>
      </c>
      <c r="AI1619" s="43" t="e">
        <f>_xll.qlIndexFixing($Y$6,$AC1619,TRUE,trigger)</f>
        <v>#NUM!</v>
      </c>
      <c r="AJ1619" s="45" t="e">
        <f t="shared" si="35"/>
        <v>#NUM!</v>
      </c>
    </row>
    <row r="1620" spans="28:36" x14ac:dyDescent="0.2">
      <c r="AB1620" s="122" t="s">
        <v>88</v>
      </c>
      <c r="AC1620" s="40">
        <f>_xll.qlInterestRateIndexFixingDate($Y$21,AD1620)</f>
        <v>50742</v>
      </c>
      <c r="AD1620" s="40">
        <f>_xll.qlCalendarAdvance(calendar,$AD1619,AB1620,,,trigger)</f>
        <v>50746</v>
      </c>
      <c r="AE1620" s="40">
        <f>_xll.qlInterestRateIndexMaturity($Y$21,AD1620,)</f>
        <v>50928</v>
      </c>
      <c r="AF1620" s="43" t="e">
        <f>_xll.qlTenorBasisValue(TenorBasis6M,AD1620,_xll.ohTrigger(trigger,$Y$36))</f>
        <v>#NUM!</v>
      </c>
      <c r="AG1620" s="90" t="e">
        <f>_xll.qlTenorBasisForwardRate(TenorBasis6M,AD1620,_xll.ohTrigger(trigger,$Y$36))</f>
        <v>#NUM!</v>
      </c>
      <c r="AH1620" s="90" t="e">
        <f>_xll.qlIndexFixing(TenorBasisIndex6M,$AC1620,TRUE,_xll.ohTrigger(trigger,$Y$36))</f>
        <v>#NUM!</v>
      </c>
      <c r="AI1620" s="43" t="e">
        <f>_xll.qlIndexFixing($Y$6,$AC1620,TRUE,trigger)</f>
        <v>#NUM!</v>
      </c>
      <c r="AJ1620" s="45" t="e">
        <f t="shared" si="35"/>
        <v>#NUM!</v>
      </c>
    </row>
    <row r="1621" spans="28:36" x14ac:dyDescent="0.2">
      <c r="AB1621" s="122" t="s">
        <v>88</v>
      </c>
      <c r="AC1621" s="40">
        <f>_xll.qlInterestRateIndexFixingDate($Y$21,AD1621)</f>
        <v>50749</v>
      </c>
      <c r="AD1621" s="40">
        <f>_xll.qlCalendarAdvance(calendar,$AD1620,AB1621,,,trigger)</f>
        <v>50753</v>
      </c>
      <c r="AE1621" s="40">
        <f>_xll.qlInterestRateIndexMaturity($Y$21,AD1621,)</f>
        <v>50935</v>
      </c>
      <c r="AF1621" s="43" t="e">
        <f>_xll.qlTenorBasisValue(TenorBasis6M,AD1621,_xll.ohTrigger(trigger,$Y$36))</f>
        <v>#NUM!</v>
      </c>
      <c r="AG1621" s="90" t="e">
        <f>_xll.qlTenorBasisForwardRate(TenorBasis6M,AD1621,_xll.ohTrigger(trigger,$Y$36))</f>
        <v>#NUM!</v>
      </c>
      <c r="AH1621" s="90" t="e">
        <f>_xll.qlIndexFixing(TenorBasisIndex6M,$AC1621,TRUE,_xll.ohTrigger(trigger,$Y$36))</f>
        <v>#NUM!</v>
      </c>
      <c r="AI1621" s="43" t="e">
        <f>_xll.qlIndexFixing($Y$6,$AC1621,TRUE,trigger)</f>
        <v>#NUM!</v>
      </c>
      <c r="AJ1621" s="45" t="e">
        <f t="shared" si="35"/>
        <v>#NUM!</v>
      </c>
    </row>
    <row r="1622" spans="28:36" x14ac:dyDescent="0.2">
      <c r="AB1622" s="122" t="s">
        <v>88</v>
      </c>
      <c r="AC1622" s="40">
        <f>_xll.qlInterestRateIndexFixingDate($Y$21,AD1622)</f>
        <v>50756</v>
      </c>
      <c r="AD1622" s="40">
        <f>_xll.qlCalendarAdvance(calendar,$AD1621,AB1622,,,trigger)</f>
        <v>50760</v>
      </c>
      <c r="AE1622" s="40">
        <f>_xll.qlInterestRateIndexMaturity($Y$21,AD1622,)</f>
        <v>50942</v>
      </c>
      <c r="AF1622" s="43" t="e">
        <f>_xll.qlTenorBasisValue(TenorBasis6M,AD1622,_xll.ohTrigger(trigger,$Y$36))</f>
        <v>#NUM!</v>
      </c>
      <c r="AG1622" s="90" t="e">
        <f>_xll.qlTenorBasisForwardRate(TenorBasis6M,AD1622,_xll.ohTrigger(trigger,$Y$36))</f>
        <v>#NUM!</v>
      </c>
      <c r="AH1622" s="90" t="e">
        <f>_xll.qlIndexFixing(TenorBasisIndex6M,$AC1622,TRUE,_xll.ohTrigger(trigger,$Y$36))</f>
        <v>#NUM!</v>
      </c>
      <c r="AI1622" s="43" t="e">
        <f>_xll.qlIndexFixing($Y$6,$AC1622,TRUE,trigger)</f>
        <v>#NUM!</v>
      </c>
      <c r="AJ1622" s="45" t="e">
        <f t="shared" si="35"/>
        <v>#NUM!</v>
      </c>
    </row>
    <row r="1623" spans="28:36" x14ac:dyDescent="0.2">
      <c r="AB1623" s="122" t="s">
        <v>88</v>
      </c>
      <c r="AC1623" s="40">
        <f>_xll.qlInterestRateIndexFixingDate($Y$21,AD1623)</f>
        <v>50763</v>
      </c>
      <c r="AD1623" s="40">
        <f>_xll.qlCalendarAdvance(calendar,$AD1622,AB1623,,,trigger)</f>
        <v>50767</v>
      </c>
      <c r="AE1623" s="40">
        <f>_xll.qlInterestRateIndexMaturity($Y$21,AD1623,)</f>
        <v>50949</v>
      </c>
      <c r="AF1623" s="43" t="e">
        <f>_xll.qlTenorBasisValue(TenorBasis6M,AD1623,_xll.ohTrigger(trigger,$Y$36))</f>
        <v>#NUM!</v>
      </c>
      <c r="AG1623" s="90" t="e">
        <f>_xll.qlTenorBasisForwardRate(TenorBasis6M,AD1623,_xll.ohTrigger(trigger,$Y$36))</f>
        <v>#NUM!</v>
      </c>
      <c r="AH1623" s="90" t="e">
        <f>_xll.qlIndexFixing(TenorBasisIndex6M,$AC1623,TRUE,_xll.ohTrigger(trigger,$Y$36))</f>
        <v>#NUM!</v>
      </c>
      <c r="AI1623" s="43" t="e">
        <f>_xll.qlIndexFixing($Y$6,$AC1623,TRUE,trigger)</f>
        <v>#NUM!</v>
      </c>
      <c r="AJ1623" s="45" t="e">
        <f t="shared" si="35"/>
        <v>#NUM!</v>
      </c>
    </row>
    <row r="1624" spans="28:36" x14ac:dyDescent="0.2">
      <c r="AB1624" s="122" t="s">
        <v>88</v>
      </c>
      <c r="AC1624" s="40">
        <f>_xll.qlInterestRateIndexFixingDate($Y$21,AD1624)</f>
        <v>50770</v>
      </c>
      <c r="AD1624" s="40">
        <f>_xll.qlCalendarAdvance(calendar,$AD1623,AB1624,,,trigger)</f>
        <v>50774</v>
      </c>
      <c r="AE1624" s="40">
        <f>_xll.qlInterestRateIndexMaturity($Y$21,AD1624,)</f>
        <v>50955</v>
      </c>
      <c r="AF1624" s="43" t="e">
        <f>_xll.qlTenorBasisValue(TenorBasis6M,AD1624,_xll.ohTrigger(trigger,$Y$36))</f>
        <v>#NUM!</v>
      </c>
      <c r="AG1624" s="90" t="e">
        <f>_xll.qlTenorBasisForwardRate(TenorBasis6M,AD1624,_xll.ohTrigger(trigger,$Y$36))</f>
        <v>#NUM!</v>
      </c>
      <c r="AH1624" s="90" t="e">
        <f>_xll.qlIndexFixing(TenorBasisIndex6M,$AC1624,TRUE,_xll.ohTrigger(trigger,$Y$36))</f>
        <v>#NUM!</v>
      </c>
      <c r="AI1624" s="43" t="e">
        <f>_xll.qlIndexFixing($Y$6,$AC1624,TRUE,trigger)</f>
        <v>#NUM!</v>
      </c>
      <c r="AJ1624" s="45" t="e">
        <f t="shared" si="35"/>
        <v>#NUM!</v>
      </c>
    </row>
    <row r="1625" spans="28:36" x14ac:dyDescent="0.2">
      <c r="AB1625" s="122" t="s">
        <v>88</v>
      </c>
      <c r="AC1625" s="40">
        <f>_xll.qlInterestRateIndexFixingDate($Y$21,AD1625)</f>
        <v>50777</v>
      </c>
      <c r="AD1625" s="40">
        <f>_xll.qlCalendarAdvance(calendar,$AD1624,AB1625,,,trigger)</f>
        <v>50781</v>
      </c>
      <c r="AE1625" s="40">
        <f>_xll.qlInterestRateIndexMaturity($Y$21,AD1625,)</f>
        <v>50962</v>
      </c>
      <c r="AF1625" s="43" t="e">
        <f>_xll.qlTenorBasisValue(TenorBasis6M,AD1625,_xll.ohTrigger(trigger,$Y$36))</f>
        <v>#NUM!</v>
      </c>
      <c r="AG1625" s="90" t="e">
        <f>_xll.qlTenorBasisForwardRate(TenorBasis6M,AD1625,_xll.ohTrigger(trigger,$Y$36))</f>
        <v>#NUM!</v>
      </c>
      <c r="AH1625" s="90" t="e">
        <f>_xll.qlIndexFixing(TenorBasisIndex6M,$AC1625,TRUE,_xll.ohTrigger(trigger,$Y$36))</f>
        <v>#NUM!</v>
      </c>
      <c r="AI1625" s="43" t="e">
        <f>_xll.qlIndexFixing($Y$6,$AC1625,TRUE,trigger)</f>
        <v>#NUM!</v>
      </c>
      <c r="AJ1625" s="45" t="e">
        <f t="shared" si="35"/>
        <v>#NUM!</v>
      </c>
    </row>
    <row r="1626" spans="28:36" x14ac:dyDescent="0.2">
      <c r="AB1626" s="122" t="s">
        <v>88</v>
      </c>
      <c r="AC1626" s="40">
        <f>_xll.qlInterestRateIndexFixingDate($Y$21,AD1626)</f>
        <v>50784</v>
      </c>
      <c r="AD1626" s="40">
        <f>_xll.qlCalendarAdvance(calendar,$AD1625,AB1626,,,trigger)</f>
        <v>50788</v>
      </c>
      <c r="AE1626" s="40">
        <f>_xll.qlInterestRateIndexMaturity($Y$21,AD1626,)</f>
        <v>50969</v>
      </c>
      <c r="AF1626" s="43" t="e">
        <f>_xll.qlTenorBasisValue(TenorBasis6M,AD1626,_xll.ohTrigger(trigger,$Y$36))</f>
        <v>#NUM!</v>
      </c>
      <c r="AG1626" s="90" t="e">
        <f>_xll.qlTenorBasisForwardRate(TenorBasis6M,AD1626,_xll.ohTrigger(trigger,$Y$36))</f>
        <v>#NUM!</v>
      </c>
      <c r="AH1626" s="90" t="e">
        <f>_xll.qlIndexFixing(TenorBasisIndex6M,$AC1626,TRUE,_xll.ohTrigger(trigger,$Y$36))</f>
        <v>#NUM!</v>
      </c>
      <c r="AI1626" s="43" t="e">
        <f>_xll.qlIndexFixing($Y$6,$AC1626,TRUE,trigger)</f>
        <v>#NUM!</v>
      </c>
      <c r="AJ1626" s="45" t="e">
        <f t="shared" si="35"/>
        <v>#NUM!</v>
      </c>
    </row>
    <row r="1627" spans="28:36" x14ac:dyDescent="0.2">
      <c r="AB1627" s="122" t="s">
        <v>88</v>
      </c>
      <c r="AC1627" s="40">
        <f>_xll.qlInterestRateIndexFixingDate($Y$21,AD1627)</f>
        <v>50791</v>
      </c>
      <c r="AD1627" s="40">
        <f>_xll.qlCalendarAdvance(calendar,$AD1626,AB1627,,,trigger)</f>
        <v>50795</v>
      </c>
      <c r="AE1627" s="40">
        <f>_xll.qlInterestRateIndexMaturity($Y$21,AD1627,)</f>
        <v>50976</v>
      </c>
      <c r="AF1627" s="43" t="e">
        <f>_xll.qlTenorBasisValue(TenorBasis6M,AD1627,_xll.ohTrigger(trigger,$Y$36))</f>
        <v>#NUM!</v>
      </c>
      <c r="AG1627" s="90" t="e">
        <f>_xll.qlTenorBasisForwardRate(TenorBasis6M,AD1627,_xll.ohTrigger(trigger,$Y$36))</f>
        <v>#NUM!</v>
      </c>
      <c r="AH1627" s="90" t="e">
        <f>_xll.qlIndexFixing(TenorBasisIndex6M,$AC1627,TRUE,_xll.ohTrigger(trigger,$Y$36))</f>
        <v>#NUM!</v>
      </c>
      <c r="AI1627" s="43" t="e">
        <f>_xll.qlIndexFixing($Y$6,$AC1627,TRUE,trigger)</f>
        <v>#NUM!</v>
      </c>
      <c r="AJ1627" s="45" t="e">
        <f t="shared" si="35"/>
        <v>#NUM!</v>
      </c>
    </row>
    <row r="1628" spans="28:36" x14ac:dyDescent="0.2">
      <c r="AB1628" s="122" t="s">
        <v>88</v>
      </c>
      <c r="AC1628" s="40">
        <f>_xll.qlInterestRateIndexFixingDate($Y$21,AD1628)</f>
        <v>50798</v>
      </c>
      <c r="AD1628" s="40">
        <f>_xll.qlCalendarAdvance(calendar,$AD1627,AB1628,,,trigger)</f>
        <v>50802</v>
      </c>
      <c r="AE1628" s="40">
        <f>_xll.qlInterestRateIndexMaturity($Y$21,AD1628,)</f>
        <v>50983</v>
      </c>
      <c r="AF1628" s="43" t="e">
        <f>_xll.qlTenorBasisValue(TenorBasis6M,AD1628,_xll.ohTrigger(trigger,$Y$36))</f>
        <v>#NUM!</v>
      </c>
      <c r="AG1628" s="90" t="e">
        <f>_xll.qlTenorBasisForwardRate(TenorBasis6M,AD1628,_xll.ohTrigger(trigger,$Y$36))</f>
        <v>#NUM!</v>
      </c>
      <c r="AH1628" s="90" t="e">
        <f>_xll.qlIndexFixing(TenorBasisIndex6M,$AC1628,TRUE,_xll.ohTrigger(trigger,$Y$36))</f>
        <v>#NUM!</v>
      </c>
      <c r="AI1628" s="43" t="e">
        <f>_xll.qlIndexFixing($Y$6,$AC1628,TRUE,trigger)</f>
        <v>#NUM!</v>
      </c>
      <c r="AJ1628" s="45" t="e">
        <f t="shared" si="35"/>
        <v>#NUM!</v>
      </c>
    </row>
    <row r="1629" spans="28:36" x14ac:dyDescent="0.2">
      <c r="AB1629" s="122" t="s">
        <v>88</v>
      </c>
      <c r="AC1629" s="40">
        <f>_xll.qlInterestRateIndexFixingDate($Y$21,AD1629)</f>
        <v>50805</v>
      </c>
      <c r="AD1629" s="40">
        <f>_xll.qlCalendarAdvance(calendar,$AD1628,AB1629,,,trigger)</f>
        <v>50809</v>
      </c>
      <c r="AE1629" s="40">
        <f>_xll.qlInterestRateIndexMaturity($Y$21,AD1629,)</f>
        <v>50990</v>
      </c>
      <c r="AF1629" s="43" t="e">
        <f>_xll.qlTenorBasisValue(TenorBasis6M,AD1629,_xll.ohTrigger(trigger,$Y$36))</f>
        <v>#NUM!</v>
      </c>
      <c r="AG1629" s="90" t="e">
        <f>_xll.qlTenorBasisForwardRate(TenorBasis6M,AD1629,_xll.ohTrigger(trigger,$Y$36))</f>
        <v>#NUM!</v>
      </c>
      <c r="AH1629" s="90" t="e">
        <f>_xll.qlIndexFixing(TenorBasisIndex6M,$AC1629,TRUE,_xll.ohTrigger(trigger,$Y$36))</f>
        <v>#NUM!</v>
      </c>
      <c r="AI1629" s="43" t="e">
        <f>_xll.qlIndexFixing($Y$6,$AC1629,TRUE,trigger)</f>
        <v>#NUM!</v>
      </c>
      <c r="AJ1629" s="45" t="e">
        <f t="shared" si="35"/>
        <v>#NUM!</v>
      </c>
    </row>
    <row r="1630" spans="28:36" x14ac:dyDescent="0.2">
      <c r="AB1630" s="122" t="s">
        <v>88</v>
      </c>
      <c r="AC1630" s="40">
        <f>_xll.qlInterestRateIndexFixingDate($Y$21,AD1630)</f>
        <v>50812</v>
      </c>
      <c r="AD1630" s="40">
        <f>_xll.qlCalendarAdvance(calendar,$AD1629,AB1630,,,trigger)</f>
        <v>50816</v>
      </c>
      <c r="AE1630" s="40">
        <f>_xll.qlInterestRateIndexMaturity($Y$21,AD1630,)</f>
        <v>50997</v>
      </c>
      <c r="AF1630" s="43" t="e">
        <f>_xll.qlTenorBasisValue(TenorBasis6M,AD1630,_xll.ohTrigger(trigger,$Y$36))</f>
        <v>#NUM!</v>
      </c>
      <c r="AG1630" s="90" t="e">
        <f>_xll.qlTenorBasisForwardRate(TenorBasis6M,AD1630,_xll.ohTrigger(trigger,$Y$36))</f>
        <v>#NUM!</v>
      </c>
      <c r="AH1630" s="90" t="e">
        <f>_xll.qlIndexFixing(TenorBasisIndex6M,$AC1630,TRUE,_xll.ohTrigger(trigger,$Y$36))</f>
        <v>#NUM!</v>
      </c>
      <c r="AI1630" s="43" t="e">
        <f>_xll.qlIndexFixing($Y$6,$AC1630,TRUE,trigger)</f>
        <v>#NUM!</v>
      </c>
      <c r="AJ1630" s="45" t="e">
        <f t="shared" si="35"/>
        <v>#NUM!</v>
      </c>
    </row>
    <row r="1631" spans="28:36" x14ac:dyDescent="0.2">
      <c r="AB1631" s="122" t="s">
        <v>88</v>
      </c>
      <c r="AC1631" s="40">
        <f>_xll.qlInterestRateIndexFixingDate($Y$21,AD1631)</f>
        <v>50819</v>
      </c>
      <c r="AD1631" s="40">
        <f>_xll.qlCalendarAdvance(calendar,$AD1630,AB1631,,,trigger)</f>
        <v>50823</v>
      </c>
      <c r="AE1631" s="40">
        <f>_xll.qlInterestRateIndexMaturity($Y$21,AD1631,)</f>
        <v>51004</v>
      </c>
      <c r="AF1631" s="43" t="e">
        <f>_xll.qlTenorBasisValue(TenorBasis6M,AD1631,_xll.ohTrigger(trigger,$Y$36))</f>
        <v>#NUM!</v>
      </c>
      <c r="AG1631" s="90" t="e">
        <f>_xll.qlTenorBasisForwardRate(TenorBasis6M,AD1631,_xll.ohTrigger(trigger,$Y$36))</f>
        <v>#NUM!</v>
      </c>
      <c r="AH1631" s="90" t="e">
        <f>_xll.qlIndexFixing(TenorBasisIndex6M,$AC1631,TRUE,_xll.ohTrigger(trigger,$Y$36))</f>
        <v>#NUM!</v>
      </c>
      <c r="AI1631" s="43" t="e">
        <f>_xll.qlIndexFixing($Y$6,$AC1631,TRUE,trigger)</f>
        <v>#NUM!</v>
      </c>
      <c r="AJ1631" s="45" t="e">
        <f t="shared" si="35"/>
        <v>#NUM!</v>
      </c>
    </row>
    <row r="1632" spans="28:36" x14ac:dyDescent="0.2">
      <c r="AB1632" s="122" t="s">
        <v>88</v>
      </c>
      <c r="AC1632" s="40">
        <f>_xll.qlInterestRateIndexFixingDate($Y$21,AD1632)</f>
        <v>50826</v>
      </c>
      <c r="AD1632" s="40">
        <f>_xll.qlCalendarAdvance(calendar,$AD1631,AB1632,,,trigger)</f>
        <v>50830</v>
      </c>
      <c r="AE1632" s="40">
        <f>_xll.qlInterestRateIndexMaturity($Y$21,AD1632,)</f>
        <v>51014</v>
      </c>
      <c r="AF1632" s="43" t="e">
        <f>_xll.qlTenorBasisValue(TenorBasis6M,AD1632,_xll.ohTrigger(trigger,$Y$36))</f>
        <v>#NUM!</v>
      </c>
      <c r="AG1632" s="90" t="e">
        <f>_xll.qlTenorBasisForwardRate(TenorBasis6M,AD1632,_xll.ohTrigger(trigger,$Y$36))</f>
        <v>#NUM!</v>
      </c>
      <c r="AH1632" s="90" t="e">
        <f>_xll.qlIndexFixing(TenorBasisIndex6M,$AC1632,TRUE,_xll.ohTrigger(trigger,$Y$36))</f>
        <v>#NUM!</v>
      </c>
      <c r="AI1632" s="43" t="e">
        <f>_xll.qlIndexFixing($Y$6,$AC1632,TRUE,trigger)</f>
        <v>#NUM!</v>
      </c>
      <c r="AJ1632" s="45" t="e">
        <f t="shared" si="35"/>
        <v>#NUM!</v>
      </c>
    </row>
    <row r="1633" spans="28:36" x14ac:dyDescent="0.2">
      <c r="AB1633" s="122" t="s">
        <v>88</v>
      </c>
      <c r="AC1633" s="40">
        <f>_xll.qlInterestRateIndexFixingDate($Y$21,AD1633)</f>
        <v>50833</v>
      </c>
      <c r="AD1633" s="40">
        <f>_xll.qlCalendarAdvance(calendar,$AD1632,AB1633,,,trigger)</f>
        <v>50837</v>
      </c>
      <c r="AE1633" s="40">
        <f>_xll.qlInterestRateIndexMaturity($Y$21,AD1633,)</f>
        <v>51021</v>
      </c>
      <c r="AF1633" s="43" t="e">
        <f>_xll.qlTenorBasisValue(TenorBasis6M,AD1633,_xll.ohTrigger(trigger,$Y$36))</f>
        <v>#NUM!</v>
      </c>
      <c r="AG1633" s="90" t="e">
        <f>_xll.qlTenorBasisForwardRate(TenorBasis6M,AD1633,_xll.ohTrigger(trigger,$Y$36))</f>
        <v>#NUM!</v>
      </c>
      <c r="AH1633" s="90" t="e">
        <f>_xll.qlIndexFixing(TenorBasisIndex6M,$AC1633,TRUE,_xll.ohTrigger(trigger,$Y$36))</f>
        <v>#NUM!</v>
      </c>
      <c r="AI1633" s="43" t="e">
        <f>_xll.qlIndexFixing($Y$6,$AC1633,TRUE,trigger)</f>
        <v>#NUM!</v>
      </c>
      <c r="AJ1633" s="45" t="e">
        <f t="shared" si="35"/>
        <v>#NUM!</v>
      </c>
    </row>
    <row r="1634" spans="28:36" x14ac:dyDescent="0.2">
      <c r="AB1634" s="122" t="s">
        <v>88</v>
      </c>
      <c r="AC1634" s="40">
        <f>_xll.qlInterestRateIndexFixingDate($Y$21,AD1634)</f>
        <v>50840</v>
      </c>
      <c r="AD1634" s="40">
        <f>_xll.qlCalendarAdvance(calendar,$AD1633,AB1634,,,trigger)</f>
        <v>50844</v>
      </c>
      <c r="AE1634" s="40">
        <f>_xll.qlInterestRateIndexMaturity($Y$21,AD1634,)</f>
        <v>51028</v>
      </c>
      <c r="AF1634" s="43" t="e">
        <f>_xll.qlTenorBasisValue(TenorBasis6M,AD1634,_xll.ohTrigger(trigger,$Y$36))</f>
        <v>#NUM!</v>
      </c>
      <c r="AG1634" s="90" t="e">
        <f>_xll.qlTenorBasisForwardRate(TenorBasis6M,AD1634,_xll.ohTrigger(trigger,$Y$36))</f>
        <v>#NUM!</v>
      </c>
      <c r="AH1634" s="90" t="e">
        <f>_xll.qlIndexFixing(TenorBasisIndex6M,$AC1634,TRUE,_xll.ohTrigger(trigger,$Y$36))</f>
        <v>#NUM!</v>
      </c>
      <c r="AI1634" s="43" t="e">
        <f>_xll.qlIndexFixing($Y$6,$AC1634,TRUE,trigger)</f>
        <v>#NUM!</v>
      </c>
      <c r="AJ1634" s="45" t="e">
        <f t="shared" si="35"/>
        <v>#NUM!</v>
      </c>
    </row>
    <row r="1635" spans="28:36" x14ac:dyDescent="0.2">
      <c r="AB1635" s="122" t="s">
        <v>88</v>
      </c>
      <c r="AC1635" s="40">
        <f>_xll.qlInterestRateIndexFixingDate($Y$21,AD1635)</f>
        <v>50847</v>
      </c>
      <c r="AD1635" s="40">
        <f>_xll.qlCalendarAdvance(calendar,$AD1634,AB1635,,,trigger)</f>
        <v>50851</v>
      </c>
      <c r="AE1635" s="40">
        <f>_xll.qlInterestRateIndexMaturity($Y$21,AD1635,)</f>
        <v>51035</v>
      </c>
      <c r="AF1635" s="43" t="e">
        <f>_xll.qlTenorBasisValue(TenorBasis6M,AD1635,_xll.ohTrigger(trigger,$Y$36))</f>
        <v>#NUM!</v>
      </c>
      <c r="AG1635" s="90" t="e">
        <f>_xll.qlTenorBasisForwardRate(TenorBasis6M,AD1635,_xll.ohTrigger(trigger,$Y$36))</f>
        <v>#NUM!</v>
      </c>
      <c r="AH1635" s="90" t="e">
        <f>_xll.qlIndexFixing(TenorBasisIndex6M,$AC1635,TRUE,_xll.ohTrigger(trigger,$Y$36))</f>
        <v>#NUM!</v>
      </c>
      <c r="AI1635" s="43" t="e">
        <f>_xll.qlIndexFixing($Y$6,$AC1635,TRUE,trigger)</f>
        <v>#NUM!</v>
      </c>
      <c r="AJ1635" s="45" t="e">
        <f t="shared" si="35"/>
        <v>#NUM!</v>
      </c>
    </row>
    <row r="1636" spans="28:36" x14ac:dyDescent="0.2">
      <c r="AB1636" s="122" t="s">
        <v>88</v>
      </c>
      <c r="AC1636" s="40">
        <f>_xll.qlInterestRateIndexFixingDate($Y$21,AD1636)</f>
        <v>50854</v>
      </c>
      <c r="AD1636" s="40">
        <f>_xll.qlCalendarAdvance(calendar,$AD1635,AB1636,,,trigger)</f>
        <v>50858</v>
      </c>
      <c r="AE1636" s="40">
        <f>_xll.qlInterestRateIndexMaturity($Y$21,AD1636,)</f>
        <v>51042</v>
      </c>
      <c r="AF1636" s="43" t="e">
        <f>_xll.qlTenorBasisValue(TenorBasis6M,AD1636,_xll.ohTrigger(trigger,$Y$36))</f>
        <v>#NUM!</v>
      </c>
      <c r="AG1636" s="90" t="e">
        <f>_xll.qlTenorBasisForwardRate(TenorBasis6M,AD1636,_xll.ohTrigger(trigger,$Y$36))</f>
        <v>#NUM!</v>
      </c>
      <c r="AH1636" s="90" t="e">
        <f>_xll.qlIndexFixing(TenorBasisIndex6M,$AC1636,TRUE,_xll.ohTrigger(trigger,$Y$36))</f>
        <v>#NUM!</v>
      </c>
      <c r="AI1636" s="43" t="e">
        <f>_xll.qlIndexFixing($Y$6,$AC1636,TRUE,trigger)</f>
        <v>#NUM!</v>
      </c>
      <c r="AJ1636" s="45" t="e">
        <f t="shared" si="35"/>
        <v>#NUM!</v>
      </c>
    </row>
    <row r="1637" spans="28:36" x14ac:dyDescent="0.2">
      <c r="AB1637" s="122" t="s">
        <v>88</v>
      </c>
      <c r="AC1637" s="40">
        <f>_xll.qlInterestRateIndexFixingDate($Y$21,AD1637)</f>
        <v>50861</v>
      </c>
      <c r="AD1637" s="40">
        <f>_xll.qlCalendarAdvance(calendar,$AD1636,AB1637,,,trigger)</f>
        <v>50865</v>
      </c>
      <c r="AE1637" s="40">
        <f>_xll.qlInterestRateIndexMaturity($Y$21,AD1637,)</f>
        <v>51048</v>
      </c>
      <c r="AF1637" s="43" t="e">
        <f>_xll.qlTenorBasisValue(TenorBasis6M,AD1637,_xll.ohTrigger(trigger,$Y$36))</f>
        <v>#NUM!</v>
      </c>
      <c r="AG1637" s="90" t="e">
        <f>_xll.qlTenorBasisForwardRate(TenorBasis6M,AD1637,_xll.ohTrigger(trigger,$Y$36))</f>
        <v>#NUM!</v>
      </c>
      <c r="AH1637" s="90" t="e">
        <f>_xll.qlIndexFixing(TenorBasisIndex6M,$AC1637,TRUE,_xll.ohTrigger(trigger,$Y$36))</f>
        <v>#NUM!</v>
      </c>
      <c r="AI1637" s="43" t="e">
        <f>_xll.qlIndexFixing($Y$6,$AC1637,TRUE,trigger)</f>
        <v>#NUM!</v>
      </c>
      <c r="AJ1637" s="45" t="e">
        <f t="shared" si="35"/>
        <v>#NUM!</v>
      </c>
    </row>
    <row r="1638" spans="28:36" x14ac:dyDescent="0.2">
      <c r="AB1638" s="122" t="s">
        <v>88</v>
      </c>
      <c r="AC1638" s="40">
        <f>_xll.qlInterestRateIndexFixingDate($Y$21,AD1638)</f>
        <v>50866</v>
      </c>
      <c r="AD1638" s="40">
        <f>_xll.qlCalendarAdvance(calendar,$AD1637,AB1638,,,trigger)</f>
        <v>50872</v>
      </c>
      <c r="AE1638" s="40">
        <f>_xll.qlInterestRateIndexMaturity($Y$21,AD1638,)</f>
        <v>51055</v>
      </c>
      <c r="AF1638" s="43" t="e">
        <f>_xll.qlTenorBasisValue(TenorBasis6M,AD1638,_xll.ohTrigger(trigger,$Y$36))</f>
        <v>#NUM!</v>
      </c>
      <c r="AG1638" s="90" t="e">
        <f>_xll.qlTenorBasisForwardRate(TenorBasis6M,AD1638,_xll.ohTrigger(trigger,$Y$36))</f>
        <v>#NUM!</v>
      </c>
      <c r="AH1638" s="90" t="e">
        <f>_xll.qlIndexFixing(TenorBasisIndex6M,$AC1638,TRUE,_xll.ohTrigger(trigger,$Y$36))</f>
        <v>#NUM!</v>
      </c>
      <c r="AI1638" s="43" t="e">
        <f>_xll.qlIndexFixing($Y$6,$AC1638,TRUE,trigger)</f>
        <v>#NUM!</v>
      </c>
      <c r="AJ1638" s="45" t="e">
        <f t="shared" si="35"/>
        <v>#NUM!</v>
      </c>
    </row>
    <row r="1639" spans="28:36" x14ac:dyDescent="0.2">
      <c r="AB1639" s="122" t="s">
        <v>88</v>
      </c>
      <c r="AC1639" s="40">
        <f>_xll.qlInterestRateIndexFixingDate($Y$21,AD1639)</f>
        <v>50875</v>
      </c>
      <c r="AD1639" s="40">
        <f>_xll.qlCalendarAdvance(calendar,$AD1638,AB1639,,,trigger)</f>
        <v>50879</v>
      </c>
      <c r="AE1639" s="40">
        <f>_xll.qlInterestRateIndexMaturity($Y$21,AD1639,)</f>
        <v>51062</v>
      </c>
      <c r="AF1639" s="43" t="e">
        <f>_xll.qlTenorBasisValue(TenorBasis6M,AD1639,_xll.ohTrigger(trigger,$Y$36))</f>
        <v>#NUM!</v>
      </c>
      <c r="AG1639" s="90" t="e">
        <f>_xll.qlTenorBasisForwardRate(TenorBasis6M,AD1639,_xll.ohTrigger(trigger,$Y$36))</f>
        <v>#NUM!</v>
      </c>
      <c r="AH1639" s="90" t="e">
        <f>_xll.qlIndexFixing(TenorBasisIndex6M,$AC1639,TRUE,_xll.ohTrigger(trigger,$Y$36))</f>
        <v>#NUM!</v>
      </c>
      <c r="AI1639" s="43" t="e">
        <f>_xll.qlIndexFixing($Y$6,$AC1639,TRUE,trigger)</f>
        <v>#NUM!</v>
      </c>
      <c r="AJ1639" s="45" t="e">
        <f t="shared" si="35"/>
        <v>#NUM!</v>
      </c>
    </row>
    <row r="1640" spans="28:36" x14ac:dyDescent="0.2">
      <c r="AB1640" s="122" t="s">
        <v>88</v>
      </c>
      <c r="AC1640" s="40">
        <f>_xll.qlInterestRateIndexFixingDate($Y$21,AD1640)</f>
        <v>50882</v>
      </c>
      <c r="AD1640" s="40">
        <f>_xll.qlCalendarAdvance(calendar,$AD1639,AB1640,,,trigger)</f>
        <v>50886</v>
      </c>
      <c r="AE1640" s="40">
        <f>_xll.qlInterestRateIndexMaturity($Y$21,AD1640,)</f>
        <v>51069</v>
      </c>
      <c r="AF1640" s="43" t="e">
        <f>_xll.qlTenorBasisValue(TenorBasis6M,AD1640,_xll.ohTrigger(trigger,$Y$36))</f>
        <v>#NUM!</v>
      </c>
      <c r="AG1640" s="90" t="e">
        <f>_xll.qlTenorBasisForwardRate(TenorBasis6M,AD1640,_xll.ohTrigger(trigger,$Y$36))</f>
        <v>#NUM!</v>
      </c>
      <c r="AH1640" s="90" t="e">
        <f>_xll.qlIndexFixing(TenorBasisIndex6M,$AC1640,TRUE,_xll.ohTrigger(trigger,$Y$36))</f>
        <v>#NUM!</v>
      </c>
      <c r="AI1640" s="43" t="e">
        <f>_xll.qlIndexFixing($Y$6,$AC1640,TRUE,trigger)</f>
        <v>#NUM!</v>
      </c>
      <c r="AJ1640" s="45" t="e">
        <f t="shared" si="35"/>
        <v>#NUM!</v>
      </c>
    </row>
    <row r="1641" spans="28:36" x14ac:dyDescent="0.2">
      <c r="AB1641" s="122" t="s">
        <v>88</v>
      </c>
      <c r="AC1641" s="40">
        <f>_xll.qlInterestRateIndexFixingDate($Y$21,AD1641)</f>
        <v>50889</v>
      </c>
      <c r="AD1641" s="40">
        <f>_xll.qlCalendarAdvance(calendar,$AD1640,AB1641,,,trigger)</f>
        <v>50893</v>
      </c>
      <c r="AE1641" s="40">
        <f>_xll.qlInterestRateIndexMaturity($Y$21,AD1641,)</f>
        <v>51077</v>
      </c>
      <c r="AF1641" s="43" t="e">
        <f>_xll.qlTenorBasisValue(TenorBasis6M,AD1641,_xll.ohTrigger(trigger,$Y$36))</f>
        <v>#NUM!</v>
      </c>
      <c r="AG1641" s="90" t="e">
        <f>_xll.qlTenorBasisForwardRate(TenorBasis6M,AD1641,_xll.ohTrigger(trigger,$Y$36))</f>
        <v>#NUM!</v>
      </c>
      <c r="AH1641" s="90" t="e">
        <f>_xll.qlIndexFixing(TenorBasisIndex6M,$AC1641,TRUE,_xll.ohTrigger(trigger,$Y$36))</f>
        <v>#NUM!</v>
      </c>
      <c r="AI1641" s="43" t="e">
        <f>_xll.qlIndexFixing($Y$6,$AC1641,TRUE,trigger)</f>
        <v>#NUM!</v>
      </c>
      <c r="AJ1641" s="45" t="e">
        <f t="shared" si="35"/>
        <v>#NUM!</v>
      </c>
    </row>
    <row r="1642" spans="28:36" x14ac:dyDescent="0.2">
      <c r="AB1642" s="122" t="s">
        <v>88</v>
      </c>
      <c r="AC1642" s="40">
        <f>_xll.qlInterestRateIndexFixingDate($Y$21,AD1642)</f>
        <v>50896</v>
      </c>
      <c r="AD1642" s="40">
        <f>_xll.qlCalendarAdvance(calendar,$AD1641,AB1642,,,trigger)</f>
        <v>50900</v>
      </c>
      <c r="AE1642" s="40">
        <f>_xll.qlInterestRateIndexMaturity($Y$21,AD1642,)</f>
        <v>51084</v>
      </c>
      <c r="AF1642" s="43" t="e">
        <f>_xll.qlTenorBasisValue(TenorBasis6M,AD1642,_xll.ohTrigger(trigger,$Y$36))</f>
        <v>#NUM!</v>
      </c>
      <c r="AG1642" s="90" t="e">
        <f>_xll.qlTenorBasisForwardRate(TenorBasis6M,AD1642,_xll.ohTrigger(trigger,$Y$36))</f>
        <v>#NUM!</v>
      </c>
      <c r="AH1642" s="90" t="e">
        <f>_xll.qlIndexFixing(TenorBasisIndex6M,$AC1642,TRUE,_xll.ohTrigger(trigger,$Y$36))</f>
        <v>#NUM!</v>
      </c>
      <c r="AI1642" s="43" t="e">
        <f>_xll.qlIndexFixing($Y$6,$AC1642,TRUE,trigger)</f>
        <v>#NUM!</v>
      </c>
      <c r="AJ1642" s="45" t="e">
        <f t="shared" ref="AJ1642:AJ1705" si="36">(AH1642-AI1642)*10000</f>
        <v>#NUM!</v>
      </c>
    </row>
    <row r="1643" spans="28:36" x14ac:dyDescent="0.2">
      <c r="AB1643" s="122" t="s">
        <v>88</v>
      </c>
      <c r="AC1643" s="40">
        <f>_xll.qlInterestRateIndexFixingDate($Y$21,AD1643)</f>
        <v>50903</v>
      </c>
      <c r="AD1643" s="40">
        <f>_xll.qlCalendarAdvance(calendar,$AD1642,AB1643,,,trigger)</f>
        <v>50907</v>
      </c>
      <c r="AE1643" s="40">
        <f>_xll.qlInterestRateIndexMaturity($Y$21,AD1643,)</f>
        <v>51091</v>
      </c>
      <c r="AF1643" s="43" t="e">
        <f>_xll.qlTenorBasisValue(TenorBasis6M,AD1643,_xll.ohTrigger(trigger,$Y$36))</f>
        <v>#NUM!</v>
      </c>
      <c r="AG1643" s="90" t="e">
        <f>_xll.qlTenorBasisForwardRate(TenorBasis6M,AD1643,_xll.ohTrigger(trigger,$Y$36))</f>
        <v>#NUM!</v>
      </c>
      <c r="AH1643" s="90" t="e">
        <f>_xll.qlIndexFixing(TenorBasisIndex6M,$AC1643,TRUE,_xll.ohTrigger(trigger,$Y$36))</f>
        <v>#NUM!</v>
      </c>
      <c r="AI1643" s="43" t="e">
        <f>_xll.qlIndexFixing($Y$6,$AC1643,TRUE,trigger)</f>
        <v>#NUM!</v>
      </c>
      <c r="AJ1643" s="45" t="e">
        <f t="shared" si="36"/>
        <v>#NUM!</v>
      </c>
    </row>
    <row r="1644" spans="28:36" x14ac:dyDescent="0.2">
      <c r="AB1644" s="122" t="s">
        <v>88</v>
      </c>
      <c r="AC1644" s="40">
        <f>_xll.qlInterestRateIndexFixingDate($Y$21,AD1644)</f>
        <v>50910</v>
      </c>
      <c r="AD1644" s="40">
        <f>_xll.qlCalendarAdvance(calendar,$AD1643,AB1644,,,trigger)</f>
        <v>50914</v>
      </c>
      <c r="AE1644" s="40">
        <f>_xll.qlInterestRateIndexMaturity($Y$21,AD1644,)</f>
        <v>51098</v>
      </c>
      <c r="AF1644" s="43" t="e">
        <f>_xll.qlTenorBasisValue(TenorBasis6M,AD1644,_xll.ohTrigger(trigger,$Y$36))</f>
        <v>#NUM!</v>
      </c>
      <c r="AG1644" s="90" t="e">
        <f>_xll.qlTenorBasisForwardRate(TenorBasis6M,AD1644,_xll.ohTrigger(trigger,$Y$36))</f>
        <v>#NUM!</v>
      </c>
      <c r="AH1644" s="90" t="e">
        <f>_xll.qlIndexFixing(TenorBasisIndex6M,$AC1644,TRUE,_xll.ohTrigger(trigger,$Y$36))</f>
        <v>#NUM!</v>
      </c>
      <c r="AI1644" s="43" t="e">
        <f>_xll.qlIndexFixing($Y$6,$AC1644,TRUE,trigger)</f>
        <v>#NUM!</v>
      </c>
      <c r="AJ1644" s="45" t="e">
        <f t="shared" si="36"/>
        <v>#NUM!</v>
      </c>
    </row>
    <row r="1645" spans="28:36" x14ac:dyDescent="0.2">
      <c r="AB1645" s="122" t="s">
        <v>88</v>
      </c>
      <c r="AC1645" s="40">
        <f>_xll.qlInterestRateIndexFixingDate($Y$21,AD1645)</f>
        <v>50917</v>
      </c>
      <c r="AD1645" s="40">
        <f>_xll.qlCalendarAdvance(calendar,$AD1644,AB1645,,,trigger)</f>
        <v>50921</v>
      </c>
      <c r="AE1645" s="40">
        <f>_xll.qlInterestRateIndexMaturity($Y$21,AD1645,)</f>
        <v>51104</v>
      </c>
      <c r="AF1645" s="43" t="e">
        <f>_xll.qlTenorBasisValue(TenorBasis6M,AD1645,_xll.ohTrigger(trigger,$Y$36))</f>
        <v>#NUM!</v>
      </c>
      <c r="AG1645" s="90" t="e">
        <f>_xll.qlTenorBasisForwardRate(TenorBasis6M,AD1645,_xll.ohTrigger(trigger,$Y$36))</f>
        <v>#NUM!</v>
      </c>
      <c r="AH1645" s="90" t="e">
        <f>_xll.qlIndexFixing(TenorBasisIndex6M,$AC1645,TRUE,_xll.ohTrigger(trigger,$Y$36))</f>
        <v>#NUM!</v>
      </c>
      <c r="AI1645" s="43" t="e">
        <f>_xll.qlIndexFixing($Y$6,$AC1645,TRUE,trigger)</f>
        <v>#NUM!</v>
      </c>
      <c r="AJ1645" s="45" t="e">
        <f t="shared" si="36"/>
        <v>#NUM!</v>
      </c>
    </row>
    <row r="1646" spans="28:36" x14ac:dyDescent="0.2">
      <c r="AB1646" s="122" t="s">
        <v>88</v>
      </c>
      <c r="AC1646" s="40">
        <f>_xll.qlInterestRateIndexFixingDate($Y$21,AD1646)</f>
        <v>50924</v>
      </c>
      <c r="AD1646" s="40">
        <f>_xll.qlCalendarAdvance(calendar,$AD1645,AB1646,,,trigger)</f>
        <v>50928</v>
      </c>
      <c r="AE1646" s="40">
        <f>_xll.qlInterestRateIndexMaturity($Y$21,AD1646,)</f>
        <v>51111</v>
      </c>
      <c r="AF1646" s="43" t="e">
        <f>_xll.qlTenorBasisValue(TenorBasis6M,AD1646,_xll.ohTrigger(trigger,$Y$36))</f>
        <v>#NUM!</v>
      </c>
      <c r="AG1646" s="90" t="e">
        <f>_xll.qlTenorBasisForwardRate(TenorBasis6M,AD1646,_xll.ohTrigger(trigger,$Y$36))</f>
        <v>#NUM!</v>
      </c>
      <c r="AH1646" s="90" t="e">
        <f>_xll.qlIndexFixing(TenorBasisIndex6M,$AC1646,TRUE,_xll.ohTrigger(trigger,$Y$36))</f>
        <v>#NUM!</v>
      </c>
      <c r="AI1646" s="43" t="e">
        <f>_xll.qlIndexFixing($Y$6,$AC1646,TRUE,trigger)</f>
        <v>#NUM!</v>
      </c>
      <c r="AJ1646" s="45" t="e">
        <f t="shared" si="36"/>
        <v>#NUM!</v>
      </c>
    </row>
    <row r="1647" spans="28:36" x14ac:dyDescent="0.2">
      <c r="AB1647" s="122" t="s">
        <v>88</v>
      </c>
      <c r="AC1647" s="40">
        <f>_xll.qlInterestRateIndexFixingDate($Y$21,AD1647)</f>
        <v>50931</v>
      </c>
      <c r="AD1647" s="40">
        <f>_xll.qlCalendarAdvance(calendar,$AD1646,AB1647,,,trigger)</f>
        <v>50935</v>
      </c>
      <c r="AE1647" s="40">
        <f>_xll.qlInterestRateIndexMaturity($Y$21,AD1647,)</f>
        <v>51118</v>
      </c>
      <c r="AF1647" s="43" t="e">
        <f>_xll.qlTenorBasisValue(TenorBasis6M,AD1647,_xll.ohTrigger(trigger,$Y$36))</f>
        <v>#NUM!</v>
      </c>
      <c r="AG1647" s="90" t="e">
        <f>_xll.qlTenorBasisForwardRate(TenorBasis6M,AD1647,_xll.ohTrigger(trigger,$Y$36))</f>
        <v>#NUM!</v>
      </c>
      <c r="AH1647" s="90" t="e">
        <f>_xll.qlIndexFixing(TenorBasisIndex6M,$AC1647,TRUE,_xll.ohTrigger(trigger,$Y$36))</f>
        <v>#NUM!</v>
      </c>
      <c r="AI1647" s="43" t="e">
        <f>_xll.qlIndexFixing($Y$6,$AC1647,TRUE,trigger)</f>
        <v>#NUM!</v>
      </c>
      <c r="AJ1647" s="45" t="e">
        <f t="shared" si="36"/>
        <v>#NUM!</v>
      </c>
    </row>
    <row r="1648" spans="28:36" x14ac:dyDescent="0.2">
      <c r="AB1648" s="122" t="s">
        <v>88</v>
      </c>
      <c r="AC1648" s="40">
        <f>_xll.qlInterestRateIndexFixingDate($Y$21,AD1648)</f>
        <v>50938</v>
      </c>
      <c r="AD1648" s="40">
        <f>_xll.qlCalendarAdvance(calendar,$AD1647,AB1648,,,trigger)</f>
        <v>50942</v>
      </c>
      <c r="AE1648" s="40">
        <f>_xll.qlInterestRateIndexMaturity($Y$21,AD1648,)</f>
        <v>51125</v>
      </c>
      <c r="AF1648" s="43" t="e">
        <f>_xll.qlTenorBasisValue(TenorBasis6M,AD1648,_xll.ohTrigger(trigger,$Y$36))</f>
        <v>#NUM!</v>
      </c>
      <c r="AG1648" s="90" t="e">
        <f>_xll.qlTenorBasisForwardRate(TenorBasis6M,AD1648,_xll.ohTrigger(trigger,$Y$36))</f>
        <v>#NUM!</v>
      </c>
      <c r="AH1648" s="90" t="e">
        <f>_xll.qlIndexFixing(TenorBasisIndex6M,$AC1648,TRUE,_xll.ohTrigger(trigger,$Y$36))</f>
        <v>#NUM!</v>
      </c>
      <c r="AI1648" s="43" t="e">
        <f>_xll.qlIndexFixing($Y$6,$AC1648,TRUE,trigger)</f>
        <v>#NUM!</v>
      </c>
      <c r="AJ1648" s="45" t="e">
        <f t="shared" si="36"/>
        <v>#NUM!</v>
      </c>
    </row>
    <row r="1649" spans="28:36" x14ac:dyDescent="0.2">
      <c r="AB1649" s="122" t="s">
        <v>88</v>
      </c>
      <c r="AC1649" s="40">
        <f>_xll.qlInterestRateIndexFixingDate($Y$21,AD1649)</f>
        <v>50945</v>
      </c>
      <c r="AD1649" s="40">
        <f>_xll.qlCalendarAdvance(calendar,$AD1648,AB1649,,,trigger)</f>
        <v>50949</v>
      </c>
      <c r="AE1649" s="40">
        <f>_xll.qlInterestRateIndexMaturity($Y$21,AD1649,)</f>
        <v>51132</v>
      </c>
      <c r="AF1649" s="43" t="e">
        <f>_xll.qlTenorBasisValue(TenorBasis6M,AD1649,_xll.ohTrigger(trigger,$Y$36))</f>
        <v>#NUM!</v>
      </c>
      <c r="AG1649" s="90" t="e">
        <f>_xll.qlTenorBasisForwardRate(TenorBasis6M,AD1649,_xll.ohTrigger(trigger,$Y$36))</f>
        <v>#NUM!</v>
      </c>
      <c r="AH1649" s="90" t="e">
        <f>_xll.qlIndexFixing(TenorBasisIndex6M,$AC1649,TRUE,_xll.ohTrigger(trigger,$Y$36))</f>
        <v>#NUM!</v>
      </c>
      <c r="AI1649" s="43" t="e">
        <f>_xll.qlIndexFixing($Y$6,$AC1649,TRUE,trigger)</f>
        <v>#NUM!</v>
      </c>
      <c r="AJ1649" s="45" t="e">
        <f t="shared" si="36"/>
        <v>#NUM!</v>
      </c>
    </row>
    <row r="1650" spans="28:36" x14ac:dyDescent="0.2">
      <c r="AB1650" s="122" t="s">
        <v>88</v>
      </c>
      <c r="AC1650" s="40">
        <f>_xll.qlInterestRateIndexFixingDate($Y$21,AD1650)</f>
        <v>50952</v>
      </c>
      <c r="AD1650" s="40">
        <f>_xll.qlCalendarAdvance(calendar,$AD1649,AB1650,,,trigger)</f>
        <v>50956</v>
      </c>
      <c r="AE1650" s="40">
        <f>_xll.qlInterestRateIndexMaturity($Y$21,AD1650,)</f>
        <v>51140</v>
      </c>
      <c r="AF1650" s="43" t="e">
        <f>_xll.qlTenorBasisValue(TenorBasis6M,AD1650,_xll.ohTrigger(trigger,$Y$36))</f>
        <v>#NUM!</v>
      </c>
      <c r="AG1650" s="90" t="e">
        <f>_xll.qlTenorBasisForwardRate(TenorBasis6M,AD1650,_xll.ohTrigger(trigger,$Y$36))</f>
        <v>#NUM!</v>
      </c>
      <c r="AH1650" s="90" t="e">
        <f>_xll.qlIndexFixing(TenorBasisIndex6M,$AC1650,TRUE,_xll.ohTrigger(trigger,$Y$36))</f>
        <v>#NUM!</v>
      </c>
      <c r="AI1650" s="43" t="e">
        <f>_xll.qlIndexFixing($Y$6,$AC1650,TRUE,trigger)</f>
        <v>#NUM!</v>
      </c>
      <c r="AJ1650" s="45" t="e">
        <f t="shared" si="36"/>
        <v>#NUM!</v>
      </c>
    </row>
    <row r="1651" spans="28:36" x14ac:dyDescent="0.2">
      <c r="AB1651" s="122" t="s">
        <v>88</v>
      </c>
      <c r="AC1651" s="40">
        <f>_xll.qlInterestRateIndexFixingDate($Y$21,AD1651)</f>
        <v>50959</v>
      </c>
      <c r="AD1651" s="40">
        <f>_xll.qlCalendarAdvance(calendar,$AD1650,AB1651,,,trigger)</f>
        <v>50963</v>
      </c>
      <c r="AE1651" s="40">
        <f>_xll.qlInterestRateIndexMaturity($Y$21,AD1651,)</f>
        <v>51147</v>
      </c>
      <c r="AF1651" s="43" t="e">
        <f>_xll.qlTenorBasisValue(TenorBasis6M,AD1651,_xll.ohTrigger(trigger,$Y$36))</f>
        <v>#NUM!</v>
      </c>
      <c r="AG1651" s="90" t="e">
        <f>_xll.qlTenorBasisForwardRate(TenorBasis6M,AD1651,_xll.ohTrigger(trigger,$Y$36))</f>
        <v>#NUM!</v>
      </c>
      <c r="AH1651" s="90" t="e">
        <f>_xll.qlIndexFixing(TenorBasisIndex6M,$AC1651,TRUE,_xll.ohTrigger(trigger,$Y$36))</f>
        <v>#NUM!</v>
      </c>
      <c r="AI1651" s="43" t="e">
        <f>_xll.qlIndexFixing($Y$6,$AC1651,TRUE,trigger)</f>
        <v>#NUM!</v>
      </c>
      <c r="AJ1651" s="45" t="e">
        <f t="shared" si="36"/>
        <v>#NUM!</v>
      </c>
    </row>
    <row r="1652" spans="28:36" x14ac:dyDescent="0.2">
      <c r="AB1652" s="122" t="s">
        <v>88</v>
      </c>
      <c r="AC1652" s="40">
        <f>_xll.qlInterestRateIndexFixingDate($Y$21,AD1652)</f>
        <v>50966</v>
      </c>
      <c r="AD1652" s="40">
        <f>_xll.qlCalendarAdvance(calendar,$AD1651,AB1652,,,trigger)</f>
        <v>50970</v>
      </c>
      <c r="AE1652" s="40">
        <f>_xll.qlInterestRateIndexMaturity($Y$21,AD1652,)</f>
        <v>51154</v>
      </c>
      <c r="AF1652" s="43" t="e">
        <f>_xll.qlTenorBasisValue(TenorBasis6M,AD1652,_xll.ohTrigger(trigger,$Y$36))</f>
        <v>#NUM!</v>
      </c>
      <c r="AG1652" s="90" t="e">
        <f>_xll.qlTenorBasisForwardRate(TenorBasis6M,AD1652,_xll.ohTrigger(trigger,$Y$36))</f>
        <v>#NUM!</v>
      </c>
      <c r="AH1652" s="90" t="e">
        <f>_xll.qlIndexFixing(TenorBasisIndex6M,$AC1652,TRUE,_xll.ohTrigger(trigger,$Y$36))</f>
        <v>#NUM!</v>
      </c>
      <c r="AI1652" s="43" t="e">
        <f>_xll.qlIndexFixing($Y$6,$AC1652,TRUE,trigger)</f>
        <v>#NUM!</v>
      </c>
      <c r="AJ1652" s="45" t="e">
        <f t="shared" si="36"/>
        <v>#NUM!</v>
      </c>
    </row>
    <row r="1653" spans="28:36" x14ac:dyDescent="0.2">
      <c r="AB1653" s="122" t="s">
        <v>88</v>
      </c>
      <c r="AC1653" s="40">
        <f>_xll.qlInterestRateIndexFixingDate($Y$21,AD1653)</f>
        <v>50973</v>
      </c>
      <c r="AD1653" s="40">
        <f>_xll.qlCalendarAdvance(calendar,$AD1652,AB1653,,,trigger)</f>
        <v>50977</v>
      </c>
      <c r="AE1653" s="40">
        <f>_xll.qlInterestRateIndexMaturity($Y$21,AD1653,)</f>
        <v>51161</v>
      </c>
      <c r="AF1653" s="43" t="e">
        <f>_xll.qlTenorBasisValue(TenorBasis6M,AD1653,_xll.ohTrigger(trigger,$Y$36))</f>
        <v>#NUM!</v>
      </c>
      <c r="AG1653" s="90" t="e">
        <f>_xll.qlTenorBasisForwardRate(TenorBasis6M,AD1653,_xll.ohTrigger(trigger,$Y$36))</f>
        <v>#NUM!</v>
      </c>
      <c r="AH1653" s="90" t="e">
        <f>_xll.qlIndexFixing(TenorBasisIndex6M,$AC1653,TRUE,_xll.ohTrigger(trigger,$Y$36))</f>
        <v>#NUM!</v>
      </c>
      <c r="AI1653" s="43" t="e">
        <f>_xll.qlIndexFixing($Y$6,$AC1653,TRUE,trigger)</f>
        <v>#NUM!</v>
      </c>
      <c r="AJ1653" s="45" t="e">
        <f t="shared" si="36"/>
        <v>#NUM!</v>
      </c>
    </row>
    <row r="1654" spans="28:36" x14ac:dyDescent="0.2">
      <c r="AB1654" s="122" t="s">
        <v>88</v>
      </c>
      <c r="AC1654" s="40">
        <f>_xll.qlInterestRateIndexFixingDate($Y$21,AD1654)</f>
        <v>50980</v>
      </c>
      <c r="AD1654" s="40">
        <f>_xll.qlCalendarAdvance(calendar,$AD1653,AB1654,,,trigger)</f>
        <v>50984</v>
      </c>
      <c r="AE1654" s="40">
        <f>_xll.qlInterestRateIndexMaturity($Y$21,AD1654,)</f>
        <v>51168</v>
      </c>
      <c r="AF1654" s="43" t="e">
        <f>_xll.qlTenorBasisValue(TenorBasis6M,AD1654,_xll.ohTrigger(trigger,$Y$36))</f>
        <v>#NUM!</v>
      </c>
      <c r="AG1654" s="90" t="e">
        <f>_xll.qlTenorBasisForwardRate(TenorBasis6M,AD1654,_xll.ohTrigger(trigger,$Y$36))</f>
        <v>#NUM!</v>
      </c>
      <c r="AH1654" s="90" t="e">
        <f>_xll.qlIndexFixing(TenorBasisIndex6M,$AC1654,TRUE,_xll.ohTrigger(trigger,$Y$36))</f>
        <v>#NUM!</v>
      </c>
      <c r="AI1654" s="43" t="e">
        <f>_xll.qlIndexFixing($Y$6,$AC1654,TRUE,trigger)</f>
        <v>#NUM!</v>
      </c>
      <c r="AJ1654" s="45" t="e">
        <f t="shared" si="36"/>
        <v>#NUM!</v>
      </c>
    </row>
    <row r="1655" spans="28:36" x14ac:dyDescent="0.2">
      <c r="AB1655" s="122" t="s">
        <v>88</v>
      </c>
      <c r="AC1655" s="40">
        <f>_xll.qlInterestRateIndexFixingDate($Y$21,AD1655)</f>
        <v>50987</v>
      </c>
      <c r="AD1655" s="40">
        <f>_xll.qlCalendarAdvance(calendar,$AD1654,AB1655,,,trigger)</f>
        <v>50991</v>
      </c>
      <c r="AE1655" s="40">
        <f>_xll.qlInterestRateIndexMaturity($Y$21,AD1655,)</f>
        <v>51175</v>
      </c>
      <c r="AF1655" s="43" t="e">
        <f>_xll.qlTenorBasisValue(TenorBasis6M,AD1655,_xll.ohTrigger(trigger,$Y$36))</f>
        <v>#NUM!</v>
      </c>
      <c r="AG1655" s="90" t="e">
        <f>_xll.qlTenorBasisForwardRate(TenorBasis6M,AD1655,_xll.ohTrigger(trigger,$Y$36))</f>
        <v>#NUM!</v>
      </c>
      <c r="AH1655" s="90" t="e">
        <f>_xll.qlIndexFixing(TenorBasisIndex6M,$AC1655,TRUE,_xll.ohTrigger(trigger,$Y$36))</f>
        <v>#NUM!</v>
      </c>
      <c r="AI1655" s="43" t="e">
        <f>_xll.qlIndexFixing($Y$6,$AC1655,TRUE,trigger)</f>
        <v>#NUM!</v>
      </c>
      <c r="AJ1655" s="45" t="e">
        <f t="shared" si="36"/>
        <v>#NUM!</v>
      </c>
    </row>
    <row r="1656" spans="28:36" x14ac:dyDescent="0.2">
      <c r="AB1656" s="122" t="s">
        <v>88</v>
      </c>
      <c r="AC1656" s="40">
        <f>_xll.qlInterestRateIndexFixingDate($Y$21,AD1656)</f>
        <v>50994</v>
      </c>
      <c r="AD1656" s="40">
        <f>_xll.qlCalendarAdvance(calendar,$AD1655,AB1656,,,trigger)</f>
        <v>50998</v>
      </c>
      <c r="AE1656" s="40">
        <f>_xll.qlInterestRateIndexMaturity($Y$21,AD1656,)</f>
        <v>51182</v>
      </c>
      <c r="AF1656" s="43" t="e">
        <f>_xll.qlTenorBasisValue(TenorBasis6M,AD1656,_xll.ohTrigger(trigger,$Y$36))</f>
        <v>#NUM!</v>
      </c>
      <c r="AG1656" s="90" t="e">
        <f>_xll.qlTenorBasisForwardRate(TenorBasis6M,AD1656,_xll.ohTrigger(trigger,$Y$36))</f>
        <v>#NUM!</v>
      </c>
      <c r="AH1656" s="90" t="e">
        <f>_xll.qlIndexFixing(TenorBasisIndex6M,$AC1656,TRUE,_xll.ohTrigger(trigger,$Y$36))</f>
        <v>#NUM!</v>
      </c>
      <c r="AI1656" s="43" t="e">
        <f>_xll.qlIndexFixing($Y$6,$AC1656,TRUE,trigger)</f>
        <v>#NUM!</v>
      </c>
      <c r="AJ1656" s="45" t="e">
        <f t="shared" si="36"/>
        <v>#NUM!</v>
      </c>
    </row>
    <row r="1657" spans="28:36" x14ac:dyDescent="0.2">
      <c r="AB1657" s="122" t="s">
        <v>88</v>
      </c>
      <c r="AC1657" s="40">
        <f>_xll.qlInterestRateIndexFixingDate($Y$21,AD1657)</f>
        <v>51001</v>
      </c>
      <c r="AD1657" s="40">
        <f>_xll.qlCalendarAdvance(calendar,$AD1656,AB1657,,,trigger)</f>
        <v>51005</v>
      </c>
      <c r="AE1657" s="40">
        <f>_xll.qlInterestRateIndexMaturity($Y$21,AD1657,)</f>
        <v>51189</v>
      </c>
      <c r="AF1657" s="43" t="e">
        <f>_xll.qlTenorBasisValue(TenorBasis6M,AD1657,_xll.ohTrigger(trigger,$Y$36))</f>
        <v>#NUM!</v>
      </c>
      <c r="AG1657" s="90" t="e">
        <f>_xll.qlTenorBasisForwardRate(TenorBasis6M,AD1657,_xll.ohTrigger(trigger,$Y$36))</f>
        <v>#NUM!</v>
      </c>
      <c r="AH1657" s="90" t="e">
        <f>_xll.qlIndexFixing(TenorBasisIndex6M,$AC1657,TRUE,_xll.ohTrigger(trigger,$Y$36))</f>
        <v>#NUM!</v>
      </c>
      <c r="AI1657" s="43" t="e">
        <f>_xll.qlIndexFixing($Y$6,$AC1657,TRUE,trigger)</f>
        <v>#NUM!</v>
      </c>
      <c r="AJ1657" s="45" t="e">
        <f t="shared" si="36"/>
        <v>#NUM!</v>
      </c>
    </row>
    <row r="1658" spans="28:36" x14ac:dyDescent="0.2">
      <c r="AB1658" s="122" t="s">
        <v>88</v>
      </c>
      <c r="AC1658" s="40">
        <f>_xll.qlInterestRateIndexFixingDate($Y$21,AD1658)</f>
        <v>51008</v>
      </c>
      <c r="AD1658" s="40">
        <f>_xll.qlCalendarAdvance(calendar,$AD1657,AB1658,,,trigger)</f>
        <v>51012</v>
      </c>
      <c r="AE1658" s="40">
        <f>_xll.qlInterestRateIndexMaturity($Y$21,AD1658,)</f>
        <v>51195</v>
      </c>
      <c r="AF1658" s="43" t="e">
        <f>_xll.qlTenorBasisValue(TenorBasis6M,AD1658,_xll.ohTrigger(trigger,$Y$36))</f>
        <v>#NUM!</v>
      </c>
      <c r="AG1658" s="90" t="e">
        <f>_xll.qlTenorBasisForwardRate(TenorBasis6M,AD1658,_xll.ohTrigger(trigger,$Y$36))</f>
        <v>#NUM!</v>
      </c>
      <c r="AH1658" s="90" t="e">
        <f>_xll.qlIndexFixing(TenorBasisIndex6M,$AC1658,TRUE,_xll.ohTrigger(trigger,$Y$36))</f>
        <v>#NUM!</v>
      </c>
      <c r="AI1658" s="43" t="e">
        <f>_xll.qlIndexFixing($Y$6,$AC1658,TRUE,trigger)</f>
        <v>#NUM!</v>
      </c>
      <c r="AJ1658" s="45" t="e">
        <f t="shared" si="36"/>
        <v>#NUM!</v>
      </c>
    </row>
    <row r="1659" spans="28:36" x14ac:dyDescent="0.2">
      <c r="AB1659" s="122" t="s">
        <v>88</v>
      </c>
      <c r="AC1659" s="40">
        <f>_xll.qlInterestRateIndexFixingDate($Y$21,AD1659)</f>
        <v>51015</v>
      </c>
      <c r="AD1659" s="40">
        <f>_xll.qlCalendarAdvance(calendar,$AD1658,AB1659,,,trigger)</f>
        <v>51019</v>
      </c>
      <c r="AE1659" s="40">
        <f>_xll.qlInterestRateIndexMaturity($Y$21,AD1659,)</f>
        <v>51201</v>
      </c>
      <c r="AF1659" s="43" t="e">
        <f>_xll.qlTenorBasisValue(TenorBasis6M,AD1659,_xll.ohTrigger(trigger,$Y$36))</f>
        <v>#NUM!</v>
      </c>
      <c r="AG1659" s="90" t="e">
        <f>_xll.qlTenorBasisForwardRate(TenorBasis6M,AD1659,_xll.ohTrigger(trigger,$Y$36))</f>
        <v>#NUM!</v>
      </c>
      <c r="AH1659" s="90" t="e">
        <f>_xll.qlIndexFixing(TenorBasisIndex6M,$AC1659,TRUE,_xll.ohTrigger(trigger,$Y$36))</f>
        <v>#NUM!</v>
      </c>
      <c r="AI1659" s="43" t="e">
        <f>_xll.qlIndexFixing($Y$6,$AC1659,TRUE,trigger)</f>
        <v>#NUM!</v>
      </c>
      <c r="AJ1659" s="45" t="e">
        <f t="shared" si="36"/>
        <v>#NUM!</v>
      </c>
    </row>
    <row r="1660" spans="28:36" x14ac:dyDescent="0.2">
      <c r="AB1660" s="122" t="s">
        <v>88</v>
      </c>
      <c r="AC1660" s="40">
        <f>_xll.qlInterestRateIndexFixingDate($Y$21,AD1660)</f>
        <v>51022</v>
      </c>
      <c r="AD1660" s="40">
        <f>_xll.qlCalendarAdvance(calendar,$AD1659,AB1660,,,trigger)</f>
        <v>51026</v>
      </c>
      <c r="AE1660" s="40">
        <f>_xll.qlInterestRateIndexMaturity($Y$21,AD1660,)</f>
        <v>51208</v>
      </c>
      <c r="AF1660" s="43" t="e">
        <f>_xll.qlTenorBasisValue(TenorBasis6M,AD1660,_xll.ohTrigger(trigger,$Y$36))</f>
        <v>#NUM!</v>
      </c>
      <c r="AG1660" s="90" t="e">
        <f>_xll.qlTenorBasisForwardRate(TenorBasis6M,AD1660,_xll.ohTrigger(trigger,$Y$36))</f>
        <v>#NUM!</v>
      </c>
      <c r="AH1660" s="90" t="e">
        <f>_xll.qlIndexFixing(TenorBasisIndex6M,$AC1660,TRUE,_xll.ohTrigger(trigger,$Y$36))</f>
        <v>#NUM!</v>
      </c>
      <c r="AI1660" s="43" t="e">
        <f>_xll.qlIndexFixing($Y$6,$AC1660,TRUE,trigger)</f>
        <v>#NUM!</v>
      </c>
      <c r="AJ1660" s="45" t="e">
        <f t="shared" si="36"/>
        <v>#NUM!</v>
      </c>
    </row>
    <row r="1661" spans="28:36" x14ac:dyDescent="0.2">
      <c r="AB1661" s="122" t="s">
        <v>88</v>
      </c>
      <c r="AC1661" s="40">
        <f>_xll.qlInterestRateIndexFixingDate($Y$21,AD1661)</f>
        <v>51029</v>
      </c>
      <c r="AD1661" s="40">
        <f>_xll.qlCalendarAdvance(calendar,$AD1660,AB1661,,,trigger)</f>
        <v>51033</v>
      </c>
      <c r="AE1661" s="40">
        <f>_xll.qlInterestRateIndexMaturity($Y$21,AD1661,)</f>
        <v>51215</v>
      </c>
      <c r="AF1661" s="43" t="e">
        <f>_xll.qlTenorBasisValue(TenorBasis6M,AD1661,_xll.ohTrigger(trigger,$Y$36))</f>
        <v>#NUM!</v>
      </c>
      <c r="AG1661" s="90" t="e">
        <f>_xll.qlTenorBasisForwardRate(TenorBasis6M,AD1661,_xll.ohTrigger(trigger,$Y$36))</f>
        <v>#NUM!</v>
      </c>
      <c r="AH1661" s="90" t="e">
        <f>_xll.qlIndexFixing(TenorBasisIndex6M,$AC1661,TRUE,_xll.ohTrigger(trigger,$Y$36))</f>
        <v>#NUM!</v>
      </c>
      <c r="AI1661" s="43" t="e">
        <f>_xll.qlIndexFixing($Y$6,$AC1661,TRUE,trigger)</f>
        <v>#NUM!</v>
      </c>
      <c r="AJ1661" s="45" t="e">
        <f t="shared" si="36"/>
        <v>#NUM!</v>
      </c>
    </row>
    <row r="1662" spans="28:36" x14ac:dyDescent="0.2">
      <c r="AB1662" s="122" t="s">
        <v>88</v>
      </c>
      <c r="AC1662" s="40">
        <f>_xll.qlInterestRateIndexFixingDate($Y$21,AD1662)</f>
        <v>51036</v>
      </c>
      <c r="AD1662" s="40">
        <f>_xll.qlCalendarAdvance(calendar,$AD1661,AB1662,,,trigger)</f>
        <v>51040</v>
      </c>
      <c r="AE1662" s="40">
        <f>_xll.qlInterestRateIndexMaturity($Y$21,AD1662,)</f>
        <v>51222</v>
      </c>
      <c r="AF1662" s="43" t="e">
        <f>_xll.qlTenorBasisValue(TenorBasis6M,AD1662,_xll.ohTrigger(trigger,$Y$36))</f>
        <v>#NUM!</v>
      </c>
      <c r="AG1662" s="90" t="e">
        <f>_xll.qlTenorBasisForwardRate(TenorBasis6M,AD1662,_xll.ohTrigger(trigger,$Y$36))</f>
        <v>#NUM!</v>
      </c>
      <c r="AH1662" s="90" t="e">
        <f>_xll.qlIndexFixing(TenorBasisIndex6M,$AC1662,TRUE,_xll.ohTrigger(trigger,$Y$36))</f>
        <v>#NUM!</v>
      </c>
      <c r="AI1662" s="43" t="e">
        <f>_xll.qlIndexFixing($Y$6,$AC1662,TRUE,trigger)</f>
        <v>#NUM!</v>
      </c>
      <c r="AJ1662" s="45" t="e">
        <f t="shared" si="36"/>
        <v>#NUM!</v>
      </c>
    </row>
    <row r="1663" spans="28:36" x14ac:dyDescent="0.2">
      <c r="AB1663" s="122" t="s">
        <v>88</v>
      </c>
      <c r="AC1663" s="40">
        <f>_xll.qlInterestRateIndexFixingDate($Y$21,AD1663)</f>
        <v>51043</v>
      </c>
      <c r="AD1663" s="40">
        <f>_xll.qlCalendarAdvance(calendar,$AD1662,AB1663,,,trigger)</f>
        <v>51047</v>
      </c>
      <c r="AE1663" s="40">
        <f>_xll.qlInterestRateIndexMaturity($Y$21,AD1663,)</f>
        <v>51230</v>
      </c>
      <c r="AF1663" s="43" t="e">
        <f>_xll.qlTenorBasisValue(TenorBasis6M,AD1663,_xll.ohTrigger(trigger,$Y$36))</f>
        <v>#NUM!</v>
      </c>
      <c r="AG1663" s="90" t="e">
        <f>_xll.qlTenorBasisForwardRate(TenorBasis6M,AD1663,_xll.ohTrigger(trigger,$Y$36))</f>
        <v>#NUM!</v>
      </c>
      <c r="AH1663" s="90" t="e">
        <f>_xll.qlIndexFixing(TenorBasisIndex6M,$AC1663,TRUE,_xll.ohTrigger(trigger,$Y$36))</f>
        <v>#NUM!</v>
      </c>
      <c r="AI1663" s="43" t="e">
        <f>_xll.qlIndexFixing($Y$6,$AC1663,TRUE,trigger)</f>
        <v>#NUM!</v>
      </c>
      <c r="AJ1663" s="45" t="e">
        <f t="shared" si="36"/>
        <v>#NUM!</v>
      </c>
    </row>
    <row r="1664" spans="28:36" x14ac:dyDescent="0.2">
      <c r="AB1664" s="122" t="s">
        <v>88</v>
      </c>
      <c r="AC1664" s="40">
        <f>_xll.qlInterestRateIndexFixingDate($Y$21,AD1664)</f>
        <v>51050</v>
      </c>
      <c r="AD1664" s="40">
        <f>_xll.qlCalendarAdvance(calendar,$AD1663,AB1664,,,trigger)</f>
        <v>51054</v>
      </c>
      <c r="AE1664" s="40">
        <f>_xll.qlInterestRateIndexMaturity($Y$21,AD1664,)</f>
        <v>51237</v>
      </c>
      <c r="AF1664" s="43" t="e">
        <f>_xll.qlTenorBasisValue(TenorBasis6M,AD1664,_xll.ohTrigger(trigger,$Y$36))</f>
        <v>#NUM!</v>
      </c>
      <c r="AG1664" s="90" t="e">
        <f>_xll.qlTenorBasisForwardRate(TenorBasis6M,AD1664,_xll.ohTrigger(trigger,$Y$36))</f>
        <v>#NUM!</v>
      </c>
      <c r="AH1664" s="90" t="e">
        <f>_xll.qlIndexFixing(TenorBasisIndex6M,$AC1664,TRUE,_xll.ohTrigger(trigger,$Y$36))</f>
        <v>#NUM!</v>
      </c>
      <c r="AI1664" s="43" t="e">
        <f>_xll.qlIndexFixing($Y$6,$AC1664,TRUE,trigger)</f>
        <v>#NUM!</v>
      </c>
      <c r="AJ1664" s="45" t="e">
        <f t="shared" si="36"/>
        <v>#NUM!</v>
      </c>
    </row>
    <row r="1665" spans="28:36" x14ac:dyDescent="0.2">
      <c r="AB1665" s="122" t="s">
        <v>88</v>
      </c>
      <c r="AC1665" s="40">
        <f>_xll.qlInterestRateIndexFixingDate($Y$21,AD1665)</f>
        <v>51057</v>
      </c>
      <c r="AD1665" s="40">
        <f>_xll.qlCalendarAdvance(calendar,$AD1664,AB1665,,,trigger)</f>
        <v>51061</v>
      </c>
      <c r="AE1665" s="40">
        <f>_xll.qlInterestRateIndexMaturity($Y$21,AD1665,)</f>
        <v>51244</v>
      </c>
      <c r="AF1665" s="43" t="e">
        <f>_xll.qlTenorBasisValue(TenorBasis6M,AD1665,_xll.ohTrigger(trigger,$Y$36))</f>
        <v>#NUM!</v>
      </c>
      <c r="AG1665" s="90" t="e">
        <f>_xll.qlTenorBasisForwardRate(TenorBasis6M,AD1665,_xll.ohTrigger(trigger,$Y$36))</f>
        <v>#NUM!</v>
      </c>
      <c r="AH1665" s="90" t="e">
        <f>_xll.qlIndexFixing(TenorBasisIndex6M,$AC1665,TRUE,_xll.ohTrigger(trigger,$Y$36))</f>
        <v>#NUM!</v>
      </c>
      <c r="AI1665" s="43" t="e">
        <f>_xll.qlIndexFixing($Y$6,$AC1665,TRUE,trigger)</f>
        <v>#NUM!</v>
      </c>
      <c r="AJ1665" s="45" t="e">
        <f t="shared" si="36"/>
        <v>#NUM!</v>
      </c>
    </row>
    <row r="1666" spans="28:36" x14ac:dyDescent="0.2">
      <c r="AB1666" s="122" t="s">
        <v>88</v>
      </c>
      <c r="AC1666" s="40">
        <f>_xll.qlInterestRateIndexFixingDate($Y$21,AD1666)</f>
        <v>51064</v>
      </c>
      <c r="AD1666" s="40">
        <f>_xll.qlCalendarAdvance(calendar,$AD1665,AB1666,,,trigger)</f>
        <v>51068</v>
      </c>
      <c r="AE1666" s="40">
        <f>_xll.qlInterestRateIndexMaturity($Y$21,AD1666,)</f>
        <v>51251</v>
      </c>
      <c r="AF1666" s="43" t="e">
        <f>_xll.qlTenorBasisValue(TenorBasis6M,AD1666,_xll.ohTrigger(trigger,$Y$36))</f>
        <v>#NUM!</v>
      </c>
      <c r="AG1666" s="90" t="e">
        <f>_xll.qlTenorBasisForwardRate(TenorBasis6M,AD1666,_xll.ohTrigger(trigger,$Y$36))</f>
        <v>#NUM!</v>
      </c>
      <c r="AH1666" s="90" t="e">
        <f>_xll.qlIndexFixing(TenorBasisIndex6M,$AC1666,TRUE,_xll.ohTrigger(trigger,$Y$36))</f>
        <v>#NUM!</v>
      </c>
      <c r="AI1666" s="43" t="e">
        <f>_xll.qlIndexFixing($Y$6,$AC1666,TRUE,trigger)</f>
        <v>#NUM!</v>
      </c>
      <c r="AJ1666" s="45" t="e">
        <f t="shared" si="36"/>
        <v>#NUM!</v>
      </c>
    </row>
    <row r="1667" spans="28:36" x14ac:dyDescent="0.2">
      <c r="AB1667" s="122" t="s">
        <v>88</v>
      </c>
      <c r="AC1667" s="40">
        <f>_xll.qlInterestRateIndexFixingDate($Y$21,AD1667)</f>
        <v>51071</v>
      </c>
      <c r="AD1667" s="40">
        <f>_xll.qlCalendarAdvance(calendar,$AD1666,AB1667,,,trigger)</f>
        <v>51075</v>
      </c>
      <c r="AE1667" s="40">
        <f>_xll.qlInterestRateIndexMaturity($Y$21,AD1667,)</f>
        <v>51258</v>
      </c>
      <c r="AF1667" s="43" t="e">
        <f>_xll.qlTenorBasisValue(TenorBasis6M,AD1667,_xll.ohTrigger(trigger,$Y$36))</f>
        <v>#NUM!</v>
      </c>
      <c r="AG1667" s="90" t="e">
        <f>_xll.qlTenorBasisForwardRate(TenorBasis6M,AD1667,_xll.ohTrigger(trigger,$Y$36))</f>
        <v>#NUM!</v>
      </c>
      <c r="AH1667" s="90" t="e">
        <f>_xll.qlIndexFixing(TenorBasisIndex6M,$AC1667,TRUE,_xll.ohTrigger(trigger,$Y$36))</f>
        <v>#NUM!</v>
      </c>
      <c r="AI1667" s="43" t="e">
        <f>_xll.qlIndexFixing($Y$6,$AC1667,TRUE,trigger)</f>
        <v>#NUM!</v>
      </c>
      <c r="AJ1667" s="45" t="e">
        <f t="shared" si="36"/>
        <v>#NUM!</v>
      </c>
    </row>
    <row r="1668" spans="28:36" x14ac:dyDescent="0.2">
      <c r="AB1668" s="122" t="s">
        <v>88</v>
      </c>
      <c r="AC1668" s="40">
        <f>_xll.qlInterestRateIndexFixingDate($Y$21,AD1668)</f>
        <v>51078</v>
      </c>
      <c r="AD1668" s="40">
        <f>_xll.qlCalendarAdvance(calendar,$AD1667,AB1668,,,trigger)</f>
        <v>51082</v>
      </c>
      <c r="AE1668" s="40">
        <f>_xll.qlInterestRateIndexMaturity($Y$21,AD1668,)</f>
        <v>51264</v>
      </c>
      <c r="AF1668" s="43" t="e">
        <f>_xll.qlTenorBasisValue(TenorBasis6M,AD1668,_xll.ohTrigger(trigger,$Y$36))</f>
        <v>#NUM!</v>
      </c>
      <c r="AG1668" s="90" t="e">
        <f>_xll.qlTenorBasisForwardRate(TenorBasis6M,AD1668,_xll.ohTrigger(trigger,$Y$36))</f>
        <v>#NUM!</v>
      </c>
      <c r="AH1668" s="90" t="e">
        <f>_xll.qlIndexFixing(TenorBasisIndex6M,$AC1668,TRUE,_xll.ohTrigger(trigger,$Y$36))</f>
        <v>#NUM!</v>
      </c>
      <c r="AI1668" s="43" t="e">
        <f>_xll.qlIndexFixing($Y$6,$AC1668,TRUE,trigger)</f>
        <v>#NUM!</v>
      </c>
      <c r="AJ1668" s="45" t="e">
        <f t="shared" si="36"/>
        <v>#NUM!</v>
      </c>
    </row>
    <row r="1669" spans="28:36" x14ac:dyDescent="0.2">
      <c r="AB1669" s="122" t="s">
        <v>88</v>
      </c>
      <c r="AC1669" s="40">
        <f>_xll.qlInterestRateIndexFixingDate($Y$21,AD1669)</f>
        <v>51085</v>
      </c>
      <c r="AD1669" s="40">
        <f>_xll.qlCalendarAdvance(calendar,$AD1668,AB1669,,,trigger)</f>
        <v>51089</v>
      </c>
      <c r="AE1669" s="40">
        <f>_xll.qlInterestRateIndexMaturity($Y$21,AD1669,)</f>
        <v>51271</v>
      </c>
      <c r="AF1669" s="43" t="e">
        <f>_xll.qlTenorBasisValue(TenorBasis6M,AD1669,_xll.ohTrigger(trigger,$Y$36))</f>
        <v>#NUM!</v>
      </c>
      <c r="AG1669" s="90" t="e">
        <f>_xll.qlTenorBasisForwardRate(TenorBasis6M,AD1669,_xll.ohTrigger(trigger,$Y$36))</f>
        <v>#NUM!</v>
      </c>
      <c r="AH1669" s="90" t="e">
        <f>_xll.qlIndexFixing(TenorBasisIndex6M,$AC1669,TRUE,_xll.ohTrigger(trigger,$Y$36))</f>
        <v>#NUM!</v>
      </c>
      <c r="AI1669" s="43" t="e">
        <f>_xll.qlIndexFixing($Y$6,$AC1669,TRUE,trigger)</f>
        <v>#NUM!</v>
      </c>
      <c r="AJ1669" s="45" t="e">
        <f t="shared" si="36"/>
        <v>#NUM!</v>
      </c>
    </row>
    <row r="1670" spans="28:36" x14ac:dyDescent="0.2">
      <c r="AB1670" s="122" t="s">
        <v>88</v>
      </c>
      <c r="AC1670" s="40">
        <f>_xll.qlInterestRateIndexFixingDate($Y$21,AD1670)</f>
        <v>51092</v>
      </c>
      <c r="AD1670" s="40">
        <f>_xll.qlCalendarAdvance(calendar,$AD1669,AB1670,,,trigger)</f>
        <v>51096</v>
      </c>
      <c r="AE1670" s="40">
        <f>_xll.qlInterestRateIndexMaturity($Y$21,AD1670,)</f>
        <v>51278</v>
      </c>
      <c r="AF1670" s="43" t="e">
        <f>_xll.qlTenorBasisValue(TenorBasis6M,AD1670,_xll.ohTrigger(trigger,$Y$36))</f>
        <v>#NUM!</v>
      </c>
      <c r="AG1670" s="90" t="e">
        <f>_xll.qlTenorBasisForwardRate(TenorBasis6M,AD1670,_xll.ohTrigger(trigger,$Y$36))</f>
        <v>#NUM!</v>
      </c>
      <c r="AH1670" s="90" t="e">
        <f>_xll.qlIndexFixing(TenorBasisIndex6M,$AC1670,TRUE,_xll.ohTrigger(trigger,$Y$36))</f>
        <v>#NUM!</v>
      </c>
      <c r="AI1670" s="43" t="e">
        <f>_xll.qlIndexFixing($Y$6,$AC1670,TRUE,trigger)</f>
        <v>#NUM!</v>
      </c>
      <c r="AJ1670" s="45" t="e">
        <f t="shared" si="36"/>
        <v>#NUM!</v>
      </c>
    </row>
    <row r="1671" spans="28:36" x14ac:dyDescent="0.2">
      <c r="AB1671" s="122" t="s">
        <v>88</v>
      </c>
      <c r="AC1671" s="40">
        <f>_xll.qlInterestRateIndexFixingDate($Y$21,AD1671)</f>
        <v>51099</v>
      </c>
      <c r="AD1671" s="40">
        <f>_xll.qlCalendarAdvance(calendar,$AD1670,AB1671,,,trigger)</f>
        <v>51103</v>
      </c>
      <c r="AE1671" s="40">
        <f>_xll.qlInterestRateIndexMaturity($Y$21,AD1671,)</f>
        <v>51285</v>
      </c>
      <c r="AF1671" s="43" t="e">
        <f>_xll.qlTenorBasisValue(TenorBasis6M,AD1671,_xll.ohTrigger(trigger,$Y$36))</f>
        <v>#NUM!</v>
      </c>
      <c r="AG1671" s="90" t="e">
        <f>_xll.qlTenorBasisForwardRate(TenorBasis6M,AD1671,_xll.ohTrigger(trigger,$Y$36))</f>
        <v>#NUM!</v>
      </c>
      <c r="AH1671" s="90" t="e">
        <f>_xll.qlIndexFixing(TenorBasisIndex6M,$AC1671,TRUE,_xll.ohTrigger(trigger,$Y$36))</f>
        <v>#NUM!</v>
      </c>
      <c r="AI1671" s="43" t="e">
        <f>_xll.qlIndexFixing($Y$6,$AC1671,TRUE,trigger)</f>
        <v>#NUM!</v>
      </c>
      <c r="AJ1671" s="45" t="e">
        <f t="shared" si="36"/>
        <v>#NUM!</v>
      </c>
    </row>
    <row r="1672" spans="28:36" x14ac:dyDescent="0.2">
      <c r="AB1672" s="122" t="s">
        <v>88</v>
      </c>
      <c r="AC1672" s="40">
        <f>_xll.qlInterestRateIndexFixingDate($Y$21,AD1672)</f>
        <v>51106</v>
      </c>
      <c r="AD1672" s="40">
        <f>_xll.qlCalendarAdvance(calendar,$AD1671,AB1672,,,trigger)</f>
        <v>51110</v>
      </c>
      <c r="AE1672" s="40">
        <f>_xll.qlInterestRateIndexMaturity($Y$21,AD1672,)</f>
        <v>51293</v>
      </c>
      <c r="AF1672" s="43" t="e">
        <f>_xll.qlTenorBasisValue(TenorBasis6M,AD1672,_xll.ohTrigger(trigger,$Y$36))</f>
        <v>#NUM!</v>
      </c>
      <c r="AG1672" s="90" t="e">
        <f>_xll.qlTenorBasisForwardRate(TenorBasis6M,AD1672,_xll.ohTrigger(trigger,$Y$36))</f>
        <v>#NUM!</v>
      </c>
      <c r="AH1672" s="90" t="e">
        <f>_xll.qlIndexFixing(TenorBasisIndex6M,$AC1672,TRUE,_xll.ohTrigger(trigger,$Y$36))</f>
        <v>#NUM!</v>
      </c>
      <c r="AI1672" s="43" t="e">
        <f>_xll.qlIndexFixing($Y$6,$AC1672,TRUE,trigger)</f>
        <v>#NUM!</v>
      </c>
      <c r="AJ1672" s="45" t="e">
        <f t="shared" si="36"/>
        <v>#NUM!</v>
      </c>
    </row>
    <row r="1673" spans="28:36" x14ac:dyDescent="0.2">
      <c r="AB1673" s="122" t="s">
        <v>88</v>
      </c>
      <c r="AC1673" s="40">
        <f>_xll.qlInterestRateIndexFixingDate($Y$21,AD1673)</f>
        <v>51113</v>
      </c>
      <c r="AD1673" s="40">
        <f>_xll.qlCalendarAdvance(calendar,$AD1672,AB1673,,,trigger)</f>
        <v>51117</v>
      </c>
      <c r="AE1673" s="40">
        <f>_xll.qlInterestRateIndexMaturity($Y$21,AD1673,)</f>
        <v>51300</v>
      </c>
      <c r="AF1673" s="43" t="e">
        <f>_xll.qlTenorBasisValue(TenorBasis6M,AD1673,_xll.ohTrigger(trigger,$Y$36))</f>
        <v>#NUM!</v>
      </c>
      <c r="AG1673" s="90" t="e">
        <f>_xll.qlTenorBasisForwardRate(TenorBasis6M,AD1673,_xll.ohTrigger(trigger,$Y$36))</f>
        <v>#NUM!</v>
      </c>
      <c r="AH1673" s="90" t="e">
        <f>_xll.qlIndexFixing(TenorBasisIndex6M,$AC1673,TRUE,_xll.ohTrigger(trigger,$Y$36))</f>
        <v>#NUM!</v>
      </c>
      <c r="AI1673" s="43" t="e">
        <f>_xll.qlIndexFixing($Y$6,$AC1673,TRUE,trigger)</f>
        <v>#NUM!</v>
      </c>
      <c r="AJ1673" s="45" t="e">
        <f t="shared" si="36"/>
        <v>#NUM!</v>
      </c>
    </row>
    <row r="1674" spans="28:36" x14ac:dyDescent="0.2">
      <c r="AB1674" s="122" t="s">
        <v>88</v>
      </c>
      <c r="AC1674" s="40">
        <f>_xll.qlInterestRateIndexFixingDate($Y$21,AD1674)</f>
        <v>51120</v>
      </c>
      <c r="AD1674" s="40">
        <f>_xll.qlCalendarAdvance(calendar,$AD1673,AB1674,,,trigger)</f>
        <v>51124</v>
      </c>
      <c r="AE1674" s="40">
        <f>_xll.qlInterestRateIndexMaturity($Y$21,AD1674,)</f>
        <v>51307</v>
      </c>
      <c r="AF1674" s="43" t="e">
        <f>_xll.qlTenorBasisValue(TenorBasis6M,AD1674,_xll.ohTrigger(trigger,$Y$36))</f>
        <v>#NUM!</v>
      </c>
      <c r="AG1674" s="90" t="e">
        <f>_xll.qlTenorBasisForwardRate(TenorBasis6M,AD1674,_xll.ohTrigger(trigger,$Y$36))</f>
        <v>#NUM!</v>
      </c>
      <c r="AH1674" s="90" t="e">
        <f>_xll.qlIndexFixing(TenorBasisIndex6M,$AC1674,TRUE,_xll.ohTrigger(trigger,$Y$36))</f>
        <v>#NUM!</v>
      </c>
      <c r="AI1674" s="43" t="e">
        <f>_xll.qlIndexFixing($Y$6,$AC1674,TRUE,trigger)</f>
        <v>#NUM!</v>
      </c>
      <c r="AJ1674" s="45" t="e">
        <f t="shared" si="36"/>
        <v>#NUM!</v>
      </c>
    </row>
    <row r="1675" spans="28:36" x14ac:dyDescent="0.2">
      <c r="AB1675" s="122" t="s">
        <v>88</v>
      </c>
      <c r="AC1675" s="40">
        <f>_xll.qlInterestRateIndexFixingDate($Y$21,AD1675)</f>
        <v>51126</v>
      </c>
      <c r="AD1675" s="40">
        <f>_xll.qlCalendarAdvance(calendar,$AD1674,AB1675,,,trigger)</f>
        <v>51131</v>
      </c>
      <c r="AE1675" s="40">
        <f>_xll.qlInterestRateIndexMaturity($Y$21,AD1675,)</f>
        <v>51314</v>
      </c>
      <c r="AF1675" s="43" t="e">
        <f>_xll.qlTenorBasisValue(TenorBasis6M,AD1675,_xll.ohTrigger(trigger,$Y$36))</f>
        <v>#NUM!</v>
      </c>
      <c r="AG1675" s="90" t="e">
        <f>_xll.qlTenorBasisForwardRate(TenorBasis6M,AD1675,_xll.ohTrigger(trigger,$Y$36))</f>
        <v>#NUM!</v>
      </c>
      <c r="AH1675" s="90" t="e">
        <f>_xll.qlIndexFixing(TenorBasisIndex6M,$AC1675,TRUE,_xll.ohTrigger(trigger,$Y$36))</f>
        <v>#NUM!</v>
      </c>
      <c r="AI1675" s="43" t="e">
        <f>_xll.qlIndexFixing($Y$6,$AC1675,TRUE,trigger)</f>
        <v>#NUM!</v>
      </c>
      <c r="AJ1675" s="45" t="e">
        <f t="shared" si="36"/>
        <v>#NUM!</v>
      </c>
    </row>
    <row r="1676" spans="28:36" x14ac:dyDescent="0.2">
      <c r="AB1676" s="122" t="s">
        <v>88</v>
      </c>
      <c r="AC1676" s="40">
        <f>_xll.qlInterestRateIndexFixingDate($Y$21,AD1676)</f>
        <v>51134</v>
      </c>
      <c r="AD1676" s="40">
        <f>_xll.qlCalendarAdvance(calendar,$AD1675,AB1676,,,trigger)</f>
        <v>51138</v>
      </c>
      <c r="AE1676" s="40">
        <f>_xll.qlInterestRateIndexMaturity($Y$21,AD1676,)</f>
        <v>51320</v>
      </c>
      <c r="AF1676" s="43" t="e">
        <f>_xll.qlTenorBasisValue(TenorBasis6M,AD1676,_xll.ohTrigger(trigger,$Y$36))</f>
        <v>#NUM!</v>
      </c>
      <c r="AG1676" s="90" t="e">
        <f>_xll.qlTenorBasisForwardRate(TenorBasis6M,AD1676,_xll.ohTrigger(trigger,$Y$36))</f>
        <v>#NUM!</v>
      </c>
      <c r="AH1676" s="90" t="e">
        <f>_xll.qlIndexFixing(TenorBasisIndex6M,$AC1676,TRUE,_xll.ohTrigger(trigger,$Y$36))</f>
        <v>#NUM!</v>
      </c>
      <c r="AI1676" s="43" t="e">
        <f>_xll.qlIndexFixing($Y$6,$AC1676,TRUE,trigger)</f>
        <v>#NUM!</v>
      </c>
      <c r="AJ1676" s="45" t="e">
        <f t="shared" si="36"/>
        <v>#NUM!</v>
      </c>
    </row>
    <row r="1677" spans="28:36" x14ac:dyDescent="0.2">
      <c r="AB1677" s="122" t="s">
        <v>88</v>
      </c>
      <c r="AC1677" s="40">
        <f>_xll.qlInterestRateIndexFixingDate($Y$21,AD1677)</f>
        <v>51141</v>
      </c>
      <c r="AD1677" s="40">
        <f>_xll.qlCalendarAdvance(calendar,$AD1676,AB1677,,,trigger)</f>
        <v>51145</v>
      </c>
      <c r="AE1677" s="40">
        <f>_xll.qlInterestRateIndexMaturity($Y$21,AD1677,)</f>
        <v>51327</v>
      </c>
      <c r="AF1677" s="43" t="e">
        <f>_xll.qlTenorBasisValue(TenorBasis6M,AD1677,_xll.ohTrigger(trigger,$Y$36))</f>
        <v>#NUM!</v>
      </c>
      <c r="AG1677" s="90" t="e">
        <f>_xll.qlTenorBasisForwardRate(TenorBasis6M,AD1677,_xll.ohTrigger(trigger,$Y$36))</f>
        <v>#NUM!</v>
      </c>
      <c r="AH1677" s="90" t="e">
        <f>_xll.qlIndexFixing(TenorBasisIndex6M,$AC1677,TRUE,_xll.ohTrigger(trigger,$Y$36))</f>
        <v>#NUM!</v>
      </c>
      <c r="AI1677" s="43" t="e">
        <f>_xll.qlIndexFixing($Y$6,$AC1677,TRUE,trigger)</f>
        <v>#NUM!</v>
      </c>
      <c r="AJ1677" s="45" t="e">
        <f t="shared" si="36"/>
        <v>#NUM!</v>
      </c>
    </row>
    <row r="1678" spans="28:36" x14ac:dyDescent="0.2">
      <c r="AB1678" s="122" t="s">
        <v>88</v>
      </c>
      <c r="AC1678" s="40">
        <f>_xll.qlInterestRateIndexFixingDate($Y$21,AD1678)</f>
        <v>51148</v>
      </c>
      <c r="AD1678" s="40">
        <f>_xll.qlCalendarAdvance(calendar,$AD1677,AB1678,,,trigger)</f>
        <v>51152</v>
      </c>
      <c r="AE1678" s="40">
        <f>_xll.qlInterestRateIndexMaturity($Y$21,AD1678,)</f>
        <v>51334</v>
      </c>
      <c r="AF1678" s="43" t="e">
        <f>_xll.qlTenorBasisValue(TenorBasis6M,AD1678,_xll.ohTrigger(trigger,$Y$36))</f>
        <v>#NUM!</v>
      </c>
      <c r="AG1678" s="90" t="e">
        <f>_xll.qlTenorBasisForwardRate(TenorBasis6M,AD1678,_xll.ohTrigger(trigger,$Y$36))</f>
        <v>#NUM!</v>
      </c>
      <c r="AH1678" s="90" t="e">
        <f>_xll.qlIndexFixing(TenorBasisIndex6M,$AC1678,TRUE,_xll.ohTrigger(trigger,$Y$36))</f>
        <v>#NUM!</v>
      </c>
      <c r="AI1678" s="43" t="e">
        <f>_xll.qlIndexFixing($Y$6,$AC1678,TRUE,trigger)</f>
        <v>#NUM!</v>
      </c>
      <c r="AJ1678" s="45" t="e">
        <f t="shared" si="36"/>
        <v>#NUM!</v>
      </c>
    </row>
    <row r="1679" spans="28:36" x14ac:dyDescent="0.2">
      <c r="AB1679" s="122" t="s">
        <v>88</v>
      </c>
      <c r="AC1679" s="40">
        <f>_xll.qlInterestRateIndexFixingDate($Y$21,AD1679)</f>
        <v>51155</v>
      </c>
      <c r="AD1679" s="40">
        <f>_xll.qlCalendarAdvance(calendar,$AD1678,AB1679,,,trigger)</f>
        <v>51159</v>
      </c>
      <c r="AE1679" s="40">
        <f>_xll.qlInterestRateIndexMaturity($Y$21,AD1679,)</f>
        <v>51341</v>
      </c>
      <c r="AF1679" s="43" t="e">
        <f>_xll.qlTenorBasisValue(TenorBasis6M,AD1679,_xll.ohTrigger(trigger,$Y$36))</f>
        <v>#NUM!</v>
      </c>
      <c r="AG1679" s="90" t="e">
        <f>_xll.qlTenorBasisForwardRate(TenorBasis6M,AD1679,_xll.ohTrigger(trigger,$Y$36))</f>
        <v>#NUM!</v>
      </c>
      <c r="AH1679" s="90" t="e">
        <f>_xll.qlIndexFixing(TenorBasisIndex6M,$AC1679,TRUE,_xll.ohTrigger(trigger,$Y$36))</f>
        <v>#NUM!</v>
      </c>
      <c r="AI1679" s="43" t="e">
        <f>_xll.qlIndexFixing($Y$6,$AC1679,TRUE,trigger)</f>
        <v>#NUM!</v>
      </c>
      <c r="AJ1679" s="45" t="e">
        <f t="shared" si="36"/>
        <v>#NUM!</v>
      </c>
    </row>
    <row r="1680" spans="28:36" x14ac:dyDescent="0.2">
      <c r="AB1680" s="122" t="s">
        <v>88</v>
      </c>
      <c r="AC1680" s="40">
        <f>_xll.qlInterestRateIndexFixingDate($Y$21,AD1680)</f>
        <v>51162</v>
      </c>
      <c r="AD1680" s="40">
        <f>_xll.qlCalendarAdvance(calendar,$AD1679,AB1680,,,trigger)</f>
        <v>51166</v>
      </c>
      <c r="AE1680" s="40">
        <f>_xll.qlInterestRateIndexMaturity($Y$21,AD1680,)</f>
        <v>51348</v>
      </c>
      <c r="AF1680" s="43" t="e">
        <f>_xll.qlTenorBasisValue(TenorBasis6M,AD1680,_xll.ohTrigger(trigger,$Y$36))</f>
        <v>#NUM!</v>
      </c>
      <c r="AG1680" s="90" t="e">
        <f>_xll.qlTenorBasisForwardRate(TenorBasis6M,AD1680,_xll.ohTrigger(trigger,$Y$36))</f>
        <v>#NUM!</v>
      </c>
      <c r="AH1680" s="90" t="e">
        <f>_xll.qlIndexFixing(TenorBasisIndex6M,$AC1680,TRUE,_xll.ohTrigger(trigger,$Y$36))</f>
        <v>#NUM!</v>
      </c>
      <c r="AI1680" s="43" t="e">
        <f>_xll.qlIndexFixing($Y$6,$AC1680,TRUE,trigger)</f>
        <v>#NUM!</v>
      </c>
      <c r="AJ1680" s="45" t="e">
        <f t="shared" si="36"/>
        <v>#NUM!</v>
      </c>
    </row>
    <row r="1681" spans="28:36" x14ac:dyDescent="0.2">
      <c r="AB1681" s="122" t="s">
        <v>88</v>
      </c>
      <c r="AC1681" s="40">
        <f>_xll.qlInterestRateIndexFixingDate($Y$21,AD1681)</f>
        <v>51169</v>
      </c>
      <c r="AD1681" s="40">
        <f>_xll.qlCalendarAdvance(calendar,$AD1680,AB1681,,,trigger)</f>
        <v>51173</v>
      </c>
      <c r="AE1681" s="40">
        <f>_xll.qlInterestRateIndexMaturity($Y$21,AD1681,)</f>
        <v>51355</v>
      </c>
      <c r="AF1681" s="43" t="e">
        <f>_xll.qlTenorBasisValue(TenorBasis6M,AD1681,_xll.ohTrigger(trigger,$Y$36))</f>
        <v>#NUM!</v>
      </c>
      <c r="AG1681" s="90" t="e">
        <f>_xll.qlTenorBasisForwardRate(TenorBasis6M,AD1681,_xll.ohTrigger(trigger,$Y$36))</f>
        <v>#NUM!</v>
      </c>
      <c r="AH1681" s="90" t="e">
        <f>_xll.qlIndexFixing(TenorBasisIndex6M,$AC1681,TRUE,_xll.ohTrigger(trigger,$Y$36))</f>
        <v>#NUM!</v>
      </c>
      <c r="AI1681" s="43" t="e">
        <f>_xll.qlIndexFixing($Y$6,$AC1681,TRUE,trigger)</f>
        <v>#NUM!</v>
      </c>
      <c r="AJ1681" s="45" t="e">
        <f t="shared" si="36"/>
        <v>#NUM!</v>
      </c>
    </row>
    <row r="1682" spans="28:36" x14ac:dyDescent="0.2">
      <c r="AB1682" s="122" t="s">
        <v>88</v>
      </c>
      <c r="AC1682" s="40">
        <f>_xll.qlInterestRateIndexFixingDate($Y$21,AD1682)</f>
        <v>51176</v>
      </c>
      <c r="AD1682" s="40">
        <f>_xll.qlCalendarAdvance(calendar,$AD1681,AB1682,,,trigger)</f>
        <v>51180</v>
      </c>
      <c r="AE1682" s="40">
        <f>_xll.qlInterestRateIndexMaturity($Y$21,AD1682,)</f>
        <v>51362</v>
      </c>
      <c r="AF1682" s="43" t="e">
        <f>_xll.qlTenorBasisValue(TenorBasis6M,AD1682,_xll.ohTrigger(trigger,$Y$36))</f>
        <v>#NUM!</v>
      </c>
      <c r="AG1682" s="90" t="e">
        <f>_xll.qlTenorBasisForwardRate(TenorBasis6M,AD1682,_xll.ohTrigger(trigger,$Y$36))</f>
        <v>#NUM!</v>
      </c>
      <c r="AH1682" s="90" t="e">
        <f>_xll.qlIndexFixing(TenorBasisIndex6M,$AC1682,TRUE,_xll.ohTrigger(trigger,$Y$36))</f>
        <v>#NUM!</v>
      </c>
      <c r="AI1682" s="43" t="e">
        <f>_xll.qlIndexFixing($Y$6,$AC1682,TRUE,trigger)</f>
        <v>#NUM!</v>
      </c>
      <c r="AJ1682" s="45" t="e">
        <f t="shared" si="36"/>
        <v>#NUM!</v>
      </c>
    </row>
    <row r="1683" spans="28:36" x14ac:dyDescent="0.2">
      <c r="AB1683" s="122" t="s">
        <v>88</v>
      </c>
      <c r="AC1683" s="40">
        <f>_xll.qlInterestRateIndexFixingDate($Y$21,AD1683)</f>
        <v>51183</v>
      </c>
      <c r="AD1683" s="40">
        <f>_xll.qlCalendarAdvance(calendar,$AD1682,AB1683,,,trigger)</f>
        <v>51187</v>
      </c>
      <c r="AE1683" s="40">
        <f>_xll.qlInterestRateIndexMaturity($Y$21,AD1683,)</f>
        <v>51369</v>
      </c>
      <c r="AF1683" s="43" t="e">
        <f>_xll.qlTenorBasisValue(TenorBasis6M,AD1683,_xll.ohTrigger(trigger,$Y$36))</f>
        <v>#NUM!</v>
      </c>
      <c r="AG1683" s="90" t="e">
        <f>_xll.qlTenorBasisForwardRate(TenorBasis6M,AD1683,_xll.ohTrigger(trigger,$Y$36))</f>
        <v>#NUM!</v>
      </c>
      <c r="AH1683" s="90" t="e">
        <f>_xll.qlIndexFixing(TenorBasisIndex6M,$AC1683,TRUE,_xll.ohTrigger(trigger,$Y$36))</f>
        <v>#NUM!</v>
      </c>
      <c r="AI1683" s="43" t="e">
        <f>_xll.qlIndexFixing($Y$6,$AC1683,TRUE,trigger)</f>
        <v>#NUM!</v>
      </c>
      <c r="AJ1683" s="45" t="e">
        <f t="shared" si="36"/>
        <v>#NUM!</v>
      </c>
    </row>
    <row r="1684" spans="28:36" x14ac:dyDescent="0.2">
      <c r="AB1684" s="122" t="s">
        <v>88</v>
      </c>
      <c r="AC1684" s="40">
        <f>_xll.qlInterestRateIndexFixingDate($Y$21,AD1684)</f>
        <v>51190</v>
      </c>
      <c r="AD1684" s="40">
        <f>_xll.qlCalendarAdvance(calendar,$AD1683,AB1684,,,trigger)</f>
        <v>51194</v>
      </c>
      <c r="AE1684" s="40">
        <f>_xll.qlInterestRateIndexMaturity($Y$21,AD1684,)</f>
        <v>51376</v>
      </c>
      <c r="AF1684" s="43" t="e">
        <f>_xll.qlTenorBasisValue(TenorBasis6M,AD1684,_xll.ohTrigger(trigger,$Y$36))</f>
        <v>#NUM!</v>
      </c>
      <c r="AG1684" s="90" t="e">
        <f>_xll.qlTenorBasisForwardRate(TenorBasis6M,AD1684,_xll.ohTrigger(trigger,$Y$36))</f>
        <v>#NUM!</v>
      </c>
      <c r="AH1684" s="90" t="e">
        <f>_xll.qlIndexFixing(TenorBasisIndex6M,$AC1684,TRUE,_xll.ohTrigger(trigger,$Y$36))</f>
        <v>#NUM!</v>
      </c>
      <c r="AI1684" s="43" t="e">
        <f>_xll.qlIndexFixing($Y$6,$AC1684,TRUE,trigger)</f>
        <v>#NUM!</v>
      </c>
      <c r="AJ1684" s="45" t="e">
        <f t="shared" si="36"/>
        <v>#NUM!</v>
      </c>
    </row>
    <row r="1685" spans="28:36" x14ac:dyDescent="0.2">
      <c r="AB1685" s="122" t="s">
        <v>88</v>
      </c>
      <c r="AC1685" s="40">
        <f>_xll.qlInterestRateIndexFixingDate($Y$21,AD1685)</f>
        <v>51197</v>
      </c>
      <c r="AD1685" s="40">
        <f>_xll.qlCalendarAdvance(calendar,$AD1684,AB1685,,,trigger)</f>
        <v>51201</v>
      </c>
      <c r="AE1685" s="40">
        <f>_xll.qlInterestRateIndexMaturity($Y$21,AD1685,)</f>
        <v>51385</v>
      </c>
      <c r="AF1685" s="43" t="e">
        <f>_xll.qlTenorBasisValue(TenorBasis6M,AD1685,_xll.ohTrigger(trigger,$Y$36))</f>
        <v>#NUM!</v>
      </c>
      <c r="AG1685" s="90" t="e">
        <f>_xll.qlTenorBasisForwardRate(TenorBasis6M,AD1685,_xll.ohTrigger(trigger,$Y$36))</f>
        <v>#NUM!</v>
      </c>
      <c r="AH1685" s="90" t="e">
        <f>_xll.qlIndexFixing(TenorBasisIndex6M,$AC1685,TRUE,_xll.ohTrigger(trigger,$Y$36))</f>
        <v>#NUM!</v>
      </c>
      <c r="AI1685" s="43" t="e">
        <f>_xll.qlIndexFixing($Y$6,$AC1685,TRUE,trigger)</f>
        <v>#NUM!</v>
      </c>
      <c r="AJ1685" s="45" t="e">
        <f t="shared" si="36"/>
        <v>#NUM!</v>
      </c>
    </row>
    <row r="1686" spans="28:36" x14ac:dyDescent="0.2">
      <c r="AB1686" s="122" t="s">
        <v>88</v>
      </c>
      <c r="AC1686" s="40">
        <f>_xll.qlInterestRateIndexFixingDate($Y$21,AD1686)</f>
        <v>51204</v>
      </c>
      <c r="AD1686" s="40">
        <f>_xll.qlCalendarAdvance(calendar,$AD1685,AB1686,,,trigger)</f>
        <v>51208</v>
      </c>
      <c r="AE1686" s="40">
        <f>_xll.qlInterestRateIndexMaturity($Y$21,AD1686,)</f>
        <v>51392</v>
      </c>
      <c r="AF1686" s="43" t="e">
        <f>_xll.qlTenorBasisValue(TenorBasis6M,AD1686,_xll.ohTrigger(trigger,$Y$36))</f>
        <v>#NUM!</v>
      </c>
      <c r="AG1686" s="90" t="e">
        <f>_xll.qlTenorBasisForwardRate(TenorBasis6M,AD1686,_xll.ohTrigger(trigger,$Y$36))</f>
        <v>#NUM!</v>
      </c>
      <c r="AH1686" s="90" t="e">
        <f>_xll.qlIndexFixing(TenorBasisIndex6M,$AC1686,TRUE,_xll.ohTrigger(trigger,$Y$36))</f>
        <v>#NUM!</v>
      </c>
      <c r="AI1686" s="43" t="e">
        <f>_xll.qlIndexFixing($Y$6,$AC1686,TRUE,trigger)</f>
        <v>#NUM!</v>
      </c>
      <c r="AJ1686" s="45" t="e">
        <f t="shared" si="36"/>
        <v>#NUM!</v>
      </c>
    </row>
    <row r="1687" spans="28:36" x14ac:dyDescent="0.2">
      <c r="AB1687" s="122" t="s">
        <v>88</v>
      </c>
      <c r="AC1687" s="40">
        <f>_xll.qlInterestRateIndexFixingDate($Y$21,AD1687)</f>
        <v>51211</v>
      </c>
      <c r="AD1687" s="40">
        <f>_xll.qlCalendarAdvance(calendar,$AD1686,AB1687,,,trigger)</f>
        <v>51215</v>
      </c>
      <c r="AE1687" s="40">
        <f>_xll.qlInterestRateIndexMaturity($Y$21,AD1687,)</f>
        <v>51399</v>
      </c>
      <c r="AF1687" s="43" t="e">
        <f>_xll.qlTenorBasisValue(TenorBasis6M,AD1687,_xll.ohTrigger(trigger,$Y$36))</f>
        <v>#NUM!</v>
      </c>
      <c r="AG1687" s="90" t="e">
        <f>_xll.qlTenorBasisForwardRate(TenorBasis6M,AD1687,_xll.ohTrigger(trigger,$Y$36))</f>
        <v>#NUM!</v>
      </c>
      <c r="AH1687" s="90" t="e">
        <f>_xll.qlIndexFixing(TenorBasisIndex6M,$AC1687,TRUE,_xll.ohTrigger(trigger,$Y$36))</f>
        <v>#NUM!</v>
      </c>
      <c r="AI1687" s="43" t="e">
        <f>_xll.qlIndexFixing($Y$6,$AC1687,TRUE,trigger)</f>
        <v>#NUM!</v>
      </c>
      <c r="AJ1687" s="45" t="e">
        <f t="shared" si="36"/>
        <v>#NUM!</v>
      </c>
    </row>
    <row r="1688" spans="28:36" x14ac:dyDescent="0.2">
      <c r="AB1688" s="122" t="s">
        <v>88</v>
      </c>
      <c r="AC1688" s="40">
        <f>_xll.qlInterestRateIndexFixingDate($Y$21,AD1688)</f>
        <v>51218</v>
      </c>
      <c r="AD1688" s="40">
        <f>_xll.qlCalendarAdvance(calendar,$AD1687,AB1688,,,trigger)</f>
        <v>51222</v>
      </c>
      <c r="AE1688" s="40">
        <f>_xll.qlInterestRateIndexMaturity($Y$21,AD1688,)</f>
        <v>51406</v>
      </c>
      <c r="AF1688" s="43" t="e">
        <f>_xll.qlTenorBasisValue(TenorBasis6M,AD1688,_xll.ohTrigger(trigger,$Y$36))</f>
        <v>#NUM!</v>
      </c>
      <c r="AG1688" s="90" t="e">
        <f>_xll.qlTenorBasisForwardRate(TenorBasis6M,AD1688,_xll.ohTrigger(trigger,$Y$36))</f>
        <v>#NUM!</v>
      </c>
      <c r="AH1688" s="90" t="e">
        <f>_xll.qlIndexFixing(TenorBasisIndex6M,$AC1688,TRUE,_xll.ohTrigger(trigger,$Y$36))</f>
        <v>#NUM!</v>
      </c>
      <c r="AI1688" s="43" t="e">
        <f>_xll.qlIndexFixing($Y$6,$AC1688,TRUE,trigger)</f>
        <v>#NUM!</v>
      </c>
      <c r="AJ1688" s="45" t="e">
        <f t="shared" si="36"/>
        <v>#NUM!</v>
      </c>
    </row>
    <row r="1689" spans="28:36" x14ac:dyDescent="0.2">
      <c r="AB1689" s="122" t="s">
        <v>88</v>
      </c>
      <c r="AC1689" s="40">
        <f>_xll.qlInterestRateIndexFixingDate($Y$21,AD1689)</f>
        <v>51223</v>
      </c>
      <c r="AD1689" s="40">
        <f>_xll.qlCalendarAdvance(calendar,$AD1688,AB1689,,,trigger)</f>
        <v>51229</v>
      </c>
      <c r="AE1689" s="40">
        <f>_xll.qlInterestRateIndexMaturity($Y$21,AD1689,)</f>
        <v>51412</v>
      </c>
      <c r="AF1689" s="43" t="e">
        <f>_xll.qlTenorBasisValue(TenorBasis6M,AD1689,_xll.ohTrigger(trigger,$Y$36))</f>
        <v>#NUM!</v>
      </c>
      <c r="AG1689" s="90" t="e">
        <f>_xll.qlTenorBasisForwardRate(TenorBasis6M,AD1689,_xll.ohTrigger(trigger,$Y$36))</f>
        <v>#NUM!</v>
      </c>
      <c r="AH1689" s="90" t="e">
        <f>_xll.qlIndexFixing(TenorBasisIndex6M,$AC1689,TRUE,_xll.ohTrigger(trigger,$Y$36))</f>
        <v>#NUM!</v>
      </c>
      <c r="AI1689" s="43" t="e">
        <f>_xll.qlIndexFixing($Y$6,$AC1689,TRUE,trigger)</f>
        <v>#NUM!</v>
      </c>
      <c r="AJ1689" s="45" t="e">
        <f t="shared" si="36"/>
        <v>#NUM!</v>
      </c>
    </row>
    <row r="1690" spans="28:36" x14ac:dyDescent="0.2">
      <c r="AB1690" s="122" t="s">
        <v>88</v>
      </c>
      <c r="AC1690" s="40">
        <f>_xll.qlInterestRateIndexFixingDate($Y$21,AD1690)</f>
        <v>51232</v>
      </c>
      <c r="AD1690" s="40">
        <f>_xll.qlCalendarAdvance(calendar,$AD1689,AB1690,,,trigger)</f>
        <v>51236</v>
      </c>
      <c r="AE1690" s="40">
        <f>_xll.qlInterestRateIndexMaturity($Y$21,AD1690,)</f>
        <v>51419</v>
      </c>
      <c r="AF1690" s="43" t="e">
        <f>_xll.qlTenorBasisValue(TenorBasis6M,AD1690,_xll.ohTrigger(trigger,$Y$36))</f>
        <v>#NUM!</v>
      </c>
      <c r="AG1690" s="90" t="e">
        <f>_xll.qlTenorBasisForwardRate(TenorBasis6M,AD1690,_xll.ohTrigger(trigger,$Y$36))</f>
        <v>#NUM!</v>
      </c>
      <c r="AH1690" s="90" t="e">
        <f>_xll.qlIndexFixing(TenorBasisIndex6M,$AC1690,TRUE,_xll.ohTrigger(trigger,$Y$36))</f>
        <v>#NUM!</v>
      </c>
      <c r="AI1690" s="43" t="e">
        <f>_xll.qlIndexFixing($Y$6,$AC1690,TRUE,trigger)</f>
        <v>#NUM!</v>
      </c>
      <c r="AJ1690" s="45" t="e">
        <f t="shared" si="36"/>
        <v>#NUM!</v>
      </c>
    </row>
    <row r="1691" spans="28:36" x14ac:dyDescent="0.2">
      <c r="AB1691" s="122" t="s">
        <v>88</v>
      </c>
      <c r="AC1691" s="40">
        <f>_xll.qlInterestRateIndexFixingDate($Y$21,AD1691)</f>
        <v>51239</v>
      </c>
      <c r="AD1691" s="40">
        <f>_xll.qlCalendarAdvance(calendar,$AD1690,AB1691,,,trigger)</f>
        <v>51243</v>
      </c>
      <c r="AE1691" s="40">
        <f>_xll.qlInterestRateIndexMaturity($Y$21,AD1691,)</f>
        <v>51426</v>
      </c>
      <c r="AF1691" s="43" t="e">
        <f>_xll.qlTenorBasisValue(TenorBasis6M,AD1691,_xll.ohTrigger(trigger,$Y$36))</f>
        <v>#NUM!</v>
      </c>
      <c r="AG1691" s="90" t="e">
        <f>_xll.qlTenorBasisForwardRate(TenorBasis6M,AD1691,_xll.ohTrigger(trigger,$Y$36))</f>
        <v>#NUM!</v>
      </c>
      <c r="AH1691" s="90" t="e">
        <f>_xll.qlIndexFixing(TenorBasisIndex6M,$AC1691,TRUE,_xll.ohTrigger(trigger,$Y$36))</f>
        <v>#NUM!</v>
      </c>
      <c r="AI1691" s="43" t="e">
        <f>_xll.qlIndexFixing($Y$6,$AC1691,TRUE,trigger)</f>
        <v>#NUM!</v>
      </c>
      <c r="AJ1691" s="45" t="e">
        <f t="shared" si="36"/>
        <v>#NUM!</v>
      </c>
    </row>
    <row r="1692" spans="28:36" x14ac:dyDescent="0.2">
      <c r="AB1692" s="122" t="s">
        <v>88</v>
      </c>
      <c r="AC1692" s="40">
        <f>_xll.qlInterestRateIndexFixingDate($Y$21,AD1692)</f>
        <v>51246</v>
      </c>
      <c r="AD1692" s="40">
        <f>_xll.qlCalendarAdvance(calendar,$AD1691,AB1692,,,trigger)</f>
        <v>51250</v>
      </c>
      <c r="AE1692" s="40">
        <f>_xll.qlInterestRateIndexMaturity($Y$21,AD1692,)</f>
        <v>51433</v>
      </c>
      <c r="AF1692" s="43" t="e">
        <f>_xll.qlTenorBasisValue(TenorBasis6M,AD1692,_xll.ohTrigger(trigger,$Y$36))</f>
        <v>#NUM!</v>
      </c>
      <c r="AG1692" s="90" t="e">
        <f>_xll.qlTenorBasisForwardRate(TenorBasis6M,AD1692,_xll.ohTrigger(trigger,$Y$36))</f>
        <v>#NUM!</v>
      </c>
      <c r="AH1692" s="90" t="e">
        <f>_xll.qlIndexFixing(TenorBasisIndex6M,$AC1692,TRUE,_xll.ohTrigger(trigger,$Y$36))</f>
        <v>#NUM!</v>
      </c>
      <c r="AI1692" s="43" t="e">
        <f>_xll.qlIndexFixing($Y$6,$AC1692,TRUE,trigger)</f>
        <v>#NUM!</v>
      </c>
      <c r="AJ1692" s="45" t="e">
        <f t="shared" si="36"/>
        <v>#NUM!</v>
      </c>
    </row>
    <row r="1693" spans="28:36" x14ac:dyDescent="0.2">
      <c r="AB1693" s="122" t="s">
        <v>88</v>
      </c>
      <c r="AC1693" s="40">
        <f>_xll.qlInterestRateIndexFixingDate($Y$21,AD1693)</f>
        <v>51253</v>
      </c>
      <c r="AD1693" s="40">
        <f>_xll.qlCalendarAdvance(calendar,$AD1692,AB1693,,,trigger)</f>
        <v>51258</v>
      </c>
      <c r="AE1693" s="40">
        <f>_xll.qlInterestRateIndexMaturity($Y$21,AD1693,)</f>
        <v>51442</v>
      </c>
      <c r="AF1693" s="43" t="e">
        <f>_xll.qlTenorBasisValue(TenorBasis6M,AD1693,_xll.ohTrigger(trigger,$Y$36))</f>
        <v>#NUM!</v>
      </c>
      <c r="AG1693" s="90" t="e">
        <f>_xll.qlTenorBasisForwardRate(TenorBasis6M,AD1693,_xll.ohTrigger(trigger,$Y$36))</f>
        <v>#NUM!</v>
      </c>
      <c r="AH1693" s="90" t="e">
        <f>_xll.qlIndexFixing(TenorBasisIndex6M,$AC1693,TRUE,_xll.ohTrigger(trigger,$Y$36))</f>
        <v>#NUM!</v>
      </c>
      <c r="AI1693" s="43" t="e">
        <f>_xll.qlIndexFixing($Y$6,$AC1693,TRUE,trigger)</f>
        <v>#NUM!</v>
      </c>
      <c r="AJ1693" s="45" t="e">
        <f t="shared" si="36"/>
        <v>#NUM!</v>
      </c>
    </row>
    <row r="1694" spans="28:36" x14ac:dyDescent="0.2">
      <c r="AB1694" s="122" t="s">
        <v>88</v>
      </c>
      <c r="AC1694" s="40">
        <f>_xll.qlInterestRateIndexFixingDate($Y$21,AD1694)</f>
        <v>51263</v>
      </c>
      <c r="AD1694" s="40">
        <f>_xll.qlCalendarAdvance(calendar,$AD1693,AB1694,,,trigger)</f>
        <v>51265</v>
      </c>
      <c r="AE1694" s="40">
        <f>_xll.qlInterestRateIndexMaturity($Y$21,AD1694,)</f>
        <v>51449</v>
      </c>
      <c r="AF1694" s="43" t="e">
        <f>_xll.qlTenorBasisValue(TenorBasis6M,AD1694,_xll.ohTrigger(trigger,$Y$36))</f>
        <v>#NUM!</v>
      </c>
      <c r="AG1694" s="90" t="e">
        <f>_xll.qlTenorBasisForwardRate(TenorBasis6M,AD1694,_xll.ohTrigger(trigger,$Y$36))</f>
        <v>#NUM!</v>
      </c>
      <c r="AH1694" s="90" t="e">
        <f>_xll.qlIndexFixing(TenorBasisIndex6M,$AC1694,TRUE,_xll.ohTrigger(trigger,$Y$36))</f>
        <v>#NUM!</v>
      </c>
      <c r="AI1694" s="43" t="e">
        <f>_xll.qlIndexFixing($Y$6,$AC1694,TRUE,trigger)</f>
        <v>#NUM!</v>
      </c>
      <c r="AJ1694" s="45" t="e">
        <f t="shared" si="36"/>
        <v>#NUM!</v>
      </c>
    </row>
    <row r="1695" spans="28:36" x14ac:dyDescent="0.2">
      <c r="AB1695" s="122" t="s">
        <v>88</v>
      </c>
      <c r="AC1695" s="40">
        <f>_xll.qlInterestRateIndexFixingDate($Y$21,AD1695)</f>
        <v>51270</v>
      </c>
      <c r="AD1695" s="40">
        <f>_xll.qlCalendarAdvance(calendar,$AD1694,AB1695,,,trigger)</f>
        <v>51272</v>
      </c>
      <c r="AE1695" s="40">
        <f>_xll.qlInterestRateIndexMaturity($Y$21,AD1695,)</f>
        <v>51456</v>
      </c>
      <c r="AF1695" s="43" t="e">
        <f>_xll.qlTenorBasisValue(TenorBasis6M,AD1695,_xll.ohTrigger(trigger,$Y$36))</f>
        <v>#NUM!</v>
      </c>
      <c r="AG1695" s="90" t="e">
        <f>_xll.qlTenorBasisForwardRate(TenorBasis6M,AD1695,_xll.ohTrigger(trigger,$Y$36))</f>
        <v>#NUM!</v>
      </c>
      <c r="AH1695" s="90" t="e">
        <f>_xll.qlIndexFixing(TenorBasisIndex6M,$AC1695,TRUE,_xll.ohTrigger(trigger,$Y$36))</f>
        <v>#NUM!</v>
      </c>
      <c r="AI1695" s="43" t="e">
        <f>_xll.qlIndexFixing($Y$6,$AC1695,TRUE,trigger)</f>
        <v>#NUM!</v>
      </c>
      <c r="AJ1695" s="45" t="e">
        <f t="shared" si="36"/>
        <v>#NUM!</v>
      </c>
    </row>
    <row r="1696" spans="28:36" x14ac:dyDescent="0.2">
      <c r="AB1696" s="122" t="s">
        <v>88</v>
      </c>
      <c r="AC1696" s="40">
        <f>_xll.qlInterestRateIndexFixingDate($Y$21,AD1696)</f>
        <v>51277</v>
      </c>
      <c r="AD1696" s="40">
        <f>_xll.qlCalendarAdvance(calendar,$AD1695,AB1696,,,trigger)</f>
        <v>51279</v>
      </c>
      <c r="AE1696" s="40">
        <f>_xll.qlInterestRateIndexMaturity($Y$21,AD1696,)</f>
        <v>51463</v>
      </c>
      <c r="AF1696" s="43" t="e">
        <f>_xll.qlTenorBasisValue(TenorBasis6M,AD1696,_xll.ohTrigger(trigger,$Y$36))</f>
        <v>#NUM!</v>
      </c>
      <c r="AG1696" s="90" t="e">
        <f>_xll.qlTenorBasisForwardRate(TenorBasis6M,AD1696,_xll.ohTrigger(trigger,$Y$36))</f>
        <v>#NUM!</v>
      </c>
      <c r="AH1696" s="90" t="e">
        <f>_xll.qlIndexFixing(TenorBasisIndex6M,$AC1696,TRUE,_xll.ohTrigger(trigger,$Y$36))</f>
        <v>#NUM!</v>
      </c>
      <c r="AI1696" s="43" t="e">
        <f>_xll.qlIndexFixing($Y$6,$AC1696,TRUE,trigger)</f>
        <v>#NUM!</v>
      </c>
      <c r="AJ1696" s="45" t="e">
        <f t="shared" si="36"/>
        <v>#NUM!</v>
      </c>
    </row>
    <row r="1697" spans="28:36" x14ac:dyDescent="0.2">
      <c r="AB1697" s="122" t="s">
        <v>88</v>
      </c>
      <c r="AC1697" s="40">
        <f>_xll.qlInterestRateIndexFixingDate($Y$21,AD1697)</f>
        <v>51284</v>
      </c>
      <c r="AD1697" s="40">
        <f>_xll.qlCalendarAdvance(calendar,$AD1696,AB1697,,,trigger)</f>
        <v>51286</v>
      </c>
      <c r="AE1697" s="40">
        <f>_xll.qlInterestRateIndexMaturity($Y$21,AD1697,)</f>
        <v>51470</v>
      </c>
      <c r="AF1697" s="43" t="e">
        <f>_xll.qlTenorBasisValue(TenorBasis6M,AD1697,_xll.ohTrigger(trigger,$Y$36))</f>
        <v>#NUM!</v>
      </c>
      <c r="AG1697" s="90" t="e">
        <f>_xll.qlTenorBasisForwardRate(TenorBasis6M,AD1697,_xll.ohTrigger(trigger,$Y$36))</f>
        <v>#NUM!</v>
      </c>
      <c r="AH1697" s="90" t="e">
        <f>_xll.qlIndexFixing(TenorBasisIndex6M,$AC1697,TRUE,_xll.ohTrigger(trigger,$Y$36))</f>
        <v>#NUM!</v>
      </c>
      <c r="AI1697" s="43" t="e">
        <f>_xll.qlIndexFixing($Y$6,$AC1697,TRUE,trigger)</f>
        <v>#NUM!</v>
      </c>
      <c r="AJ1697" s="45" t="e">
        <f t="shared" si="36"/>
        <v>#NUM!</v>
      </c>
    </row>
    <row r="1698" spans="28:36" x14ac:dyDescent="0.2">
      <c r="AB1698" s="122" t="s">
        <v>88</v>
      </c>
      <c r="AC1698" s="40">
        <f>_xll.qlInterestRateIndexFixingDate($Y$21,AD1698)</f>
        <v>51291</v>
      </c>
      <c r="AD1698" s="40">
        <f>_xll.qlCalendarAdvance(calendar,$AD1697,AB1698,,,trigger)</f>
        <v>51293</v>
      </c>
      <c r="AE1698" s="40">
        <f>_xll.qlInterestRateIndexMaturity($Y$21,AD1698,)</f>
        <v>51476</v>
      </c>
      <c r="AF1698" s="43" t="e">
        <f>_xll.qlTenorBasisValue(TenorBasis6M,AD1698,_xll.ohTrigger(trigger,$Y$36))</f>
        <v>#NUM!</v>
      </c>
      <c r="AG1698" s="90" t="e">
        <f>_xll.qlTenorBasisForwardRate(TenorBasis6M,AD1698,_xll.ohTrigger(trigger,$Y$36))</f>
        <v>#NUM!</v>
      </c>
      <c r="AH1698" s="90" t="e">
        <f>_xll.qlIndexFixing(TenorBasisIndex6M,$AC1698,TRUE,_xll.ohTrigger(trigger,$Y$36))</f>
        <v>#NUM!</v>
      </c>
      <c r="AI1698" s="43" t="e">
        <f>_xll.qlIndexFixing($Y$6,$AC1698,TRUE,trigger)</f>
        <v>#NUM!</v>
      </c>
      <c r="AJ1698" s="45" t="e">
        <f t="shared" si="36"/>
        <v>#NUM!</v>
      </c>
    </row>
    <row r="1699" spans="28:36" x14ac:dyDescent="0.2">
      <c r="AB1699" s="122" t="s">
        <v>88</v>
      </c>
      <c r="AC1699" s="40">
        <f>_xll.qlInterestRateIndexFixingDate($Y$21,AD1699)</f>
        <v>51298</v>
      </c>
      <c r="AD1699" s="40">
        <f>_xll.qlCalendarAdvance(calendar,$AD1698,AB1699,,,trigger)</f>
        <v>51300</v>
      </c>
      <c r="AE1699" s="40">
        <f>_xll.qlInterestRateIndexMaturity($Y$21,AD1699,)</f>
        <v>51483</v>
      </c>
      <c r="AF1699" s="43" t="e">
        <f>_xll.qlTenorBasisValue(TenorBasis6M,AD1699,_xll.ohTrigger(trigger,$Y$36))</f>
        <v>#NUM!</v>
      </c>
      <c r="AG1699" s="90" t="e">
        <f>_xll.qlTenorBasisForwardRate(TenorBasis6M,AD1699,_xll.ohTrigger(trigger,$Y$36))</f>
        <v>#NUM!</v>
      </c>
      <c r="AH1699" s="90" t="e">
        <f>_xll.qlIndexFixing(TenorBasisIndex6M,$AC1699,TRUE,_xll.ohTrigger(trigger,$Y$36))</f>
        <v>#NUM!</v>
      </c>
      <c r="AI1699" s="43" t="e">
        <f>_xll.qlIndexFixing($Y$6,$AC1699,TRUE,trigger)</f>
        <v>#NUM!</v>
      </c>
      <c r="AJ1699" s="45" t="e">
        <f t="shared" si="36"/>
        <v>#NUM!</v>
      </c>
    </row>
    <row r="1700" spans="28:36" x14ac:dyDescent="0.2">
      <c r="AB1700" s="122" t="s">
        <v>88</v>
      </c>
      <c r="AC1700" s="40">
        <f>_xll.qlInterestRateIndexFixingDate($Y$21,AD1700)</f>
        <v>51305</v>
      </c>
      <c r="AD1700" s="40">
        <f>_xll.qlCalendarAdvance(calendar,$AD1699,AB1700,,,trigger)</f>
        <v>51307</v>
      </c>
      <c r="AE1700" s="40">
        <f>_xll.qlInterestRateIndexMaturity($Y$21,AD1700,)</f>
        <v>51490</v>
      </c>
      <c r="AF1700" s="43" t="e">
        <f>_xll.qlTenorBasisValue(TenorBasis6M,AD1700,_xll.ohTrigger(trigger,$Y$36))</f>
        <v>#NUM!</v>
      </c>
      <c r="AG1700" s="90" t="e">
        <f>_xll.qlTenorBasisForwardRate(TenorBasis6M,AD1700,_xll.ohTrigger(trigger,$Y$36))</f>
        <v>#NUM!</v>
      </c>
      <c r="AH1700" s="90" t="e">
        <f>_xll.qlIndexFixing(TenorBasisIndex6M,$AC1700,TRUE,_xll.ohTrigger(trigger,$Y$36))</f>
        <v>#NUM!</v>
      </c>
      <c r="AI1700" s="43" t="e">
        <f>_xll.qlIndexFixing($Y$6,$AC1700,TRUE,trigger)</f>
        <v>#NUM!</v>
      </c>
      <c r="AJ1700" s="45" t="e">
        <f t="shared" si="36"/>
        <v>#NUM!</v>
      </c>
    </row>
    <row r="1701" spans="28:36" x14ac:dyDescent="0.2">
      <c r="AB1701" s="122" t="s">
        <v>88</v>
      </c>
      <c r="AC1701" s="40">
        <f>_xll.qlInterestRateIndexFixingDate($Y$21,AD1701)</f>
        <v>51312</v>
      </c>
      <c r="AD1701" s="40">
        <f>_xll.qlCalendarAdvance(calendar,$AD1700,AB1701,,,trigger)</f>
        <v>51314</v>
      </c>
      <c r="AE1701" s="40">
        <f>_xll.qlInterestRateIndexMaturity($Y$21,AD1701,)</f>
        <v>51497</v>
      </c>
      <c r="AF1701" s="43" t="e">
        <f>_xll.qlTenorBasisValue(TenorBasis6M,AD1701,_xll.ohTrigger(trigger,$Y$36))</f>
        <v>#NUM!</v>
      </c>
      <c r="AG1701" s="90" t="e">
        <f>_xll.qlTenorBasisForwardRate(TenorBasis6M,AD1701,_xll.ohTrigger(trigger,$Y$36))</f>
        <v>#NUM!</v>
      </c>
      <c r="AH1701" s="90" t="e">
        <f>_xll.qlIndexFixing(TenorBasisIndex6M,$AC1701,TRUE,_xll.ohTrigger(trigger,$Y$36))</f>
        <v>#NUM!</v>
      </c>
      <c r="AI1701" s="43" t="e">
        <f>_xll.qlIndexFixing($Y$6,$AC1701,TRUE,trigger)</f>
        <v>#NUM!</v>
      </c>
      <c r="AJ1701" s="45" t="e">
        <f t="shared" si="36"/>
        <v>#NUM!</v>
      </c>
    </row>
    <row r="1702" spans="28:36" x14ac:dyDescent="0.2">
      <c r="AB1702" s="122" t="s">
        <v>88</v>
      </c>
      <c r="AC1702" s="40">
        <f>_xll.qlInterestRateIndexFixingDate($Y$21,AD1702)</f>
        <v>51319</v>
      </c>
      <c r="AD1702" s="40">
        <f>_xll.qlCalendarAdvance(calendar,$AD1701,AB1702,,,trigger)</f>
        <v>51321</v>
      </c>
      <c r="AE1702" s="40">
        <f>_xll.qlInterestRateIndexMaturity($Y$21,AD1702,)</f>
        <v>51505</v>
      </c>
      <c r="AF1702" s="43" t="e">
        <f>_xll.qlTenorBasisValue(TenorBasis6M,AD1702,_xll.ohTrigger(trigger,$Y$36))</f>
        <v>#NUM!</v>
      </c>
      <c r="AG1702" s="90" t="e">
        <f>_xll.qlTenorBasisForwardRate(TenorBasis6M,AD1702,_xll.ohTrigger(trigger,$Y$36))</f>
        <v>#NUM!</v>
      </c>
      <c r="AH1702" s="90" t="e">
        <f>_xll.qlIndexFixing(TenorBasisIndex6M,$AC1702,TRUE,_xll.ohTrigger(trigger,$Y$36))</f>
        <v>#NUM!</v>
      </c>
      <c r="AI1702" s="43" t="e">
        <f>_xll.qlIndexFixing($Y$6,$AC1702,TRUE,trigger)</f>
        <v>#NUM!</v>
      </c>
      <c r="AJ1702" s="45" t="e">
        <f t="shared" si="36"/>
        <v>#NUM!</v>
      </c>
    </row>
    <row r="1703" spans="28:36" x14ac:dyDescent="0.2">
      <c r="AB1703" s="122" t="s">
        <v>88</v>
      </c>
      <c r="AC1703" s="40">
        <f>_xll.qlInterestRateIndexFixingDate($Y$21,AD1703)</f>
        <v>51326</v>
      </c>
      <c r="AD1703" s="40">
        <f>_xll.qlCalendarAdvance(calendar,$AD1702,AB1703,,,trigger)</f>
        <v>51328</v>
      </c>
      <c r="AE1703" s="40">
        <f>_xll.qlInterestRateIndexMaturity($Y$21,AD1703,)</f>
        <v>51512</v>
      </c>
      <c r="AF1703" s="43" t="e">
        <f>_xll.qlTenorBasisValue(TenorBasis6M,AD1703,_xll.ohTrigger(trigger,$Y$36))</f>
        <v>#NUM!</v>
      </c>
      <c r="AG1703" s="90" t="e">
        <f>_xll.qlTenorBasisForwardRate(TenorBasis6M,AD1703,_xll.ohTrigger(trigger,$Y$36))</f>
        <v>#NUM!</v>
      </c>
      <c r="AH1703" s="90" t="e">
        <f>_xll.qlIndexFixing(TenorBasisIndex6M,$AC1703,TRUE,_xll.ohTrigger(trigger,$Y$36))</f>
        <v>#NUM!</v>
      </c>
      <c r="AI1703" s="43" t="e">
        <f>_xll.qlIndexFixing($Y$6,$AC1703,TRUE,trigger)</f>
        <v>#NUM!</v>
      </c>
      <c r="AJ1703" s="45" t="e">
        <f t="shared" si="36"/>
        <v>#NUM!</v>
      </c>
    </row>
    <row r="1704" spans="28:36" x14ac:dyDescent="0.2">
      <c r="AB1704" s="122" t="s">
        <v>88</v>
      </c>
      <c r="AC1704" s="40">
        <f>_xll.qlInterestRateIndexFixingDate($Y$21,AD1704)</f>
        <v>51333</v>
      </c>
      <c r="AD1704" s="40">
        <f>_xll.qlCalendarAdvance(calendar,$AD1703,AB1704,,,trigger)</f>
        <v>51335</v>
      </c>
      <c r="AE1704" s="40">
        <f>_xll.qlInterestRateIndexMaturity($Y$21,AD1704,)</f>
        <v>51519</v>
      </c>
      <c r="AF1704" s="43" t="e">
        <f>_xll.qlTenorBasisValue(TenorBasis6M,AD1704,_xll.ohTrigger(trigger,$Y$36))</f>
        <v>#NUM!</v>
      </c>
      <c r="AG1704" s="90" t="e">
        <f>_xll.qlTenorBasisForwardRate(TenorBasis6M,AD1704,_xll.ohTrigger(trigger,$Y$36))</f>
        <v>#NUM!</v>
      </c>
      <c r="AH1704" s="90" t="e">
        <f>_xll.qlIndexFixing(TenorBasisIndex6M,$AC1704,TRUE,_xll.ohTrigger(trigger,$Y$36))</f>
        <v>#NUM!</v>
      </c>
      <c r="AI1704" s="43" t="e">
        <f>_xll.qlIndexFixing($Y$6,$AC1704,TRUE,trigger)</f>
        <v>#NUM!</v>
      </c>
      <c r="AJ1704" s="45" t="e">
        <f t="shared" si="36"/>
        <v>#NUM!</v>
      </c>
    </row>
    <row r="1705" spans="28:36" x14ac:dyDescent="0.2">
      <c r="AB1705" s="122" t="s">
        <v>88</v>
      </c>
      <c r="AC1705" s="40">
        <f>_xll.qlInterestRateIndexFixingDate($Y$21,AD1705)</f>
        <v>51340</v>
      </c>
      <c r="AD1705" s="40">
        <f>_xll.qlCalendarAdvance(calendar,$AD1704,AB1705,,,trigger)</f>
        <v>51342</v>
      </c>
      <c r="AE1705" s="40">
        <f>_xll.qlInterestRateIndexMaturity($Y$21,AD1705,)</f>
        <v>51526</v>
      </c>
      <c r="AF1705" s="43" t="e">
        <f>_xll.qlTenorBasisValue(TenorBasis6M,AD1705,_xll.ohTrigger(trigger,$Y$36))</f>
        <v>#NUM!</v>
      </c>
      <c r="AG1705" s="90" t="e">
        <f>_xll.qlTenorBasisForwardRate(TenorBasis6M,AD1705,_xll.ohTrigger(trigger,$Y$36))</f>
        <v>#NUM!</v>
      </c>
      <c r="AH1705" s="90" t="e">
        <f>_xll.qlIndexFixing(TenorBasisIndex6M,$AC1705,TRUE,_xll.ohTrigger(trigger,$Y$36))</f>
        <v>#NUM!</v>
      </c>
      <c r="AI1705" s="43" t="e">
        <f>_xll.qlIndexFixing($Y$6,$AC1705,TRUE,trigger)</f>
        <v>#NUM!</v>
      </c>
      <c r="AJ1705" s="45" t="e">
        <f t="shared" si="36"/>
        <v>#NUM!</v>
      </c>
    </row>
    <row r="1706" spans="28:36" x14ac:dyDescent="0.2">
      <c r="AB1706" s="122" t="s">
        <v>88</v>
      </c>
      <c r="AC1706" s="40">
        <f>_xll.qlInterestRateIndexFixingDate($Y$21,AD1706)</f>
        <v>51347</v>
      </c>
      <c r="AD1706" s="40">
        <f>_xll.qlCalendarAdvance(calendar,$AD1705,AB1706,,,trigger)</f>
        <v>51349</v>
      </c>
      <c r="AE1706" s="40">
        <f>_xll.qlInterestRateIndexMaturity($Y$21,AD1706,)</f>
        <v>51533</v>
      </c>
      <c r="AF1706" s="43" t="e">
        <f>_xll.qlTenorBasisValue(TenorBasis6M,AD1706,_xll.ohTrigger(trigger,$Y$36))</f>
        <v>#NUM!</v>
      </c>
      <c r="AG1706" s="90" t="e">
        <f>_xll.qlTenorBasisForwardRate(TenorBasis6M,AD1706,_xll.ohTrigger(trigger,$Y$36))</f>
        <v>#NUM!</v>
      </c>
      <c r="AH1706" s="90" t="e">
        <f>_xll.qlIndexFixing(TenorBasisIndex6M,$AC1706,TRUE,_xll.ohTrigger(trigger,$Y$36))</f>
        <v>#NUM!</v>
      </c>
      <c r="AI1706" s="43" t="e">
        <f>_xll.qlIndexFixing($Y$6,$AC1706,TRUE,trigger)</f>
        <v>#NUM!</v>
      </c>
      <c r="AJ1706" s="45" t="e">
        <f t="shared" ref="AJ1706:AJ1769" si="37">(AH1706-AI1706)*10000</f>
        <v>#NUM!</v>
      </c>
    </row>
    <row r="1707" spans="28:36" x14ac:dyDescent="0.2">
      <c r="AB1707" s="122" t="s">
        <v>88</v>
      </c>
      <c r="AC1707" s="40">
        <f>_xll.qlInterestRateIndexFixingDate($Y$21,AD1707)</f>
        <v>51354</v>
      </c>
      <c r="AD1707" s="40">
        <f>_xll.qlCalendarAdvance(calendar,$AD1706,AB1707,,,trigger)</f>
        <v>51356</v>
      </c>
      <c r="AE1707" s="40">
        <f>_xll.qlInterestRateIndexMaturity($Y$21,AD1707,)</f>
        <v>51540</v>
      </c>
      <c r="AF1707" s="43" t="e">
        <f>_xll.qlTenorBasisValue(TenorBasis6M,AD1707,_xll.ohTrigger(trigger,$Y$36))</f>
        <v>#NUM!</v>
      </c>
      <c r="AG1707" s="90" t="e">
        <f>_xll.qlTenorBasisForwardRate(TenorBasis6M,AD1707,_xll.ohTrigger(trigger,$Y$36))</f>
        <v>#NUM!</v>
      </c>
      <c r="AH1707" s="90" t="e">
        <f>_xll.qlIndexFixing(TenorBasisIndex6M,$AC1707,TRUE,_xll.ohTrigger(trigger,$Y$36))</f>
        <v>#NUM!</v>
      </c>
      <c r="AI1707" s="43" t="e">
        <f>_xll.qlIndexFixing($Y$6,$AC1707,TRUE,trigger)</f>
        <v>#NUM!</v>
      </c>
      <c r="AJ1707" s="45" t="e">
        <f t="shared" si="37"/>
        <v>#NUM!</v>
      </c>
    </row>
    <row r="1708" spans="28:36" x14ac:dyDescent="0.2">
      <c r="AB1708" s="122" t="s">
        <v>88</v>
      </c>
      <c r="AC1708" s="40">
        <f>_xll.qlInterestRateIndexFixingDate($Y$21,AD1708)</f>
        <v>51361</v>
      </c>
      <c r="AD1708" s="40">
        <f>_xll.qlCalendarAdvance(calendar,$AD1707,AB1708,,,trigger)</f>
        <v>51363</v>
      </c>
      <c r="AE1708" s="40">
        <f>_xll.qlInterestRateIndexMaturity($Y$21,AD1708,)</f>
        <v>51547</v>
      </c>
      <c r="AF1708" s="43" t="e">
        <f>_xll.qlTenorBasisValue(TenorBasis6M,AD1708,_xll.ohTrigger(trigger,$Y$36))</f>
        <v>#NUM!</v>
      </c>
      <c r="AG1708" s="90" t="e">
        <f>_xll.qlTenorBasisForwardRate(TenorBasis6M,AD1708,_xll.ohTrigger(trigger,$Y$36))</f>
        <v>#NUM!</v>
      </c>
      <c r="AH1708" s="90" t="e">
        <f>_xll.qlIndexFixing(TenorBasisIndex6M,$AC1708,TRUE,_xll.ohTrigger(trigger,$Y$36))</f>
        <v>#NUM!</v>
      </c>
      <c r="AI1708" s="43" t="e">
        <f>_xll.qlIndexFixing($Y$6,$AC1708,TRUE,trigger)</f>
        <v>#NUM!</v>
      </c>
      <c r="AJ1708" s="45" t="e">
        <f t="shared" si="37"/>
        <v>#NUM!</v>
      </c>
    </row>
    <row r="1709" spans="28:36" x14ac:dyDescent="0.2">
      <c r="AB1709" s="122" t="s">
        <v>88</v>
      </c>
      <c r="AC1709" s="40">
        <f>_xll.qlInterestRateIndexFixingDate($Y$21,AD1709)</f>
        <v>51368</v>
      </c>
      <c r="AD1709" s="40">
        <f>_xll.qlCalendarAdvance(calendar,$AD1708,AB1709,,,trigger)</f>
        <v>51370</v>
      </c>
      <c r="AE1709" s="40">
        <f>_xll.qlInterestRateIndexMaturity($Y$21,AD1709,)</f>
        <v>51554</v>
      </c>
      <c r="AF1709" s="43" t="e">
        <f>_xll.qlTenorBasisValue(TenorBasis6M,AD1709,_xll.ohTrigger(trigger,$Y$36))</f>
        <v>#NUM!</v>
      </c>
      <c r="AG1709" s="90" t="e">
        <f>_xll.qlTenorBasisForwardRate(TenorBasis6M,AD1709,_xll.ohTrigger(trigger,$Y$36))</f>
        <v>#NUM!</v>
      </c>
      <c r="AH1709" s="90" t="e">
        <f>_xll.qlIndexFixing(TenorBasisIndex6M,$AC1709,TRUE,_xll.ohTrigger(trigger,$Y$36))</f>
        <v>#NUM!</v>
      </c>
      <c r="AI1709" s="43" t="e">
        <f>_xll.qlIndexFixing($Y$6,$AC1709,TRUE,trigger)</f>
        <v>#NUM!</v>
      </c>
      <c r="AJ1709" s="45" t="e">
        <f t="shared" si="37"/>
        <v>#NUM!</v>
      </c>
    </row>
    <row r="1710" spans="28:36" x14ac:dyDescent="0.2">
      <c r="AB1710" s="122" t="s">
        <v>88</v>
      </c>
      <c r="AC1710" s="40">
        <f>_xll.qlInterestRateIndexFixingDate($Y$21,AD1710)</f>
        <v>51375</v>
      </c>
      <c r="AD1710" s="40">
        <f>_xll.qlCalendarAdvance(calendar,$AD1709,AB1710,,,trigger)</f>
        <v>51377</v>
      </c>
      <c r="AE1710" s="40">
        <f>_xll.qlInterestRateIndexMaturity($Y$21,AD1710,)</f>
        <v>51560</v>
      </c>
      <c r="AF1710" s="43" t="e">
        <f>_xll.qlTenorBasisValue(TenorBasis6M,AD1710,_xll.ohTrigger(trigger,$Y$36))</f>
        <v>#NUM!</v>
      </c>
      <c r="AG1710" s="90" t="e">
        <f>_xll.qlTenorBasisForwardRate(TenorBasis6M,AD1710,_xll.ohTrigger(trigger,$Y$36))</f>
        <v>#NUM!</v>
      </c>
      <c r="AH1710" s="90" t="e">
        <f>_xll.qlIndexFixing(TenorBasisIndex6M,$AC1710,TRUE,_xll.ohTrigger(trigger,$Y$36))</f>
        <v>#NUM!</v>
      </c>
      <c r="AI1710" s="43" t="e">
        <f>_xll.qlIndexFixing($Y$6,$AC1710,TRUE,trigger)</f>
        <v>#NUM!</v>
      </c>
      <c r="AJ1710" s="45" t="e">
        <f t="shared" si="37"/>
        <v>#NUM!</v>
      </c>
    </row>
    <row r="1711" spans="28:36" x14ac:dyDescent="0.2">
      <c r="AB1711" s="122" t="s">
        <v>88</v>
      </c>
      <c r="AC1711" s="40">
        <f>_xll.qlInterestRateIndexFixingDate($Y$21,AD1711)</f>
        <v>51382</v>
      </c>
      <c r="AD1711" s="40">
        <f>_xll.qlCalendarAdvance(calendar,$AD1710,AB1711,,,trigger)</f>
        <v>51384</v>
      </c>
      <c r="AE1711" s="40">
        <f>_xll.qlInterestRateIndexMaturity($Y$21,AD1711,)</f>
        <v>51565</v>
      </c>
      <c r="AF1711" s="43" t="e">
        <f>_xll.qlTenorBasisValue(TenorBasis6M,AD1711,_xll.ohTrigger(trigger,$Y$36))</f>
        <v>#NUM!</v>
      </c>
      <c r="AG1711" s="90" t="e">
        <f>_xll.qlTenorBasisForwardRate(TenorBasis6M,AD1711,_xll.ohTrigger(trigger,$Y$36))</f>
        <v>#NUM!</v>
      </c>
      <c r="AH1711" s="90" t="e">
        <f>_xll.qlIndexFixing(TenorBasisIndex6M,$AC1711,TRUE,_xll.ohTrigger(trigger,$Y$36))</f>
        <v>#NUM!</v>
      </c>
      <c r="AI1711" s="43" t="e">
        <f>_xll.qlIndexFixing($Y$6,$AC1711,TRUE,trigger)</f>
        <v>#NUM!</v>
      </c>
      <c r="AJ1711" s="45" t="e">
        <f t="shared" si="37"/>
        <v>#NUM!</v>
      </c>
    </row>
    <row r="1712" spans="28:36" x14ac:dyDescent="0.2">
      <c r="AB1712" s="122" t="s">
        <v>88</v>
      </c>
      <c r="AC1712" s="40">
        <f>_xll.qlInterestRateIndexFixingDate($Y$21,AD1712)</f>
        <v>51389</v>
      </c>
      <c r="AD1712" s="40">
        <f>_xll.qlCalendarAdvance(calendar,$AD1711,AB1712,,,trigger)</f>
        <v>51391</v>
      </c>
      <c r="AE1712" s="40">
        <f>_xll.qlInterestRateIndexMaturity($Y$21,AD1712,)</f>
        <v>51572</v>
      </c>
      <c r="AF1712" s="43" t="e">
        <f>_xll.qlTenorBasisValue(TenorBasis6M,AD1712,_xll.ohTrigger(trigger,$Y$36))</f>
        <v>#NUM!</v>
      </c>
      <c r="AG1712" s="90" t="e">
        <f>_xll.qlTenorBasisForwardRate(TenorBasis6M,AD1712,_xll.ohTrigger(trigger,$Y$36))</f>
        <v>#NUM!</v>
      </c>
      <c r="AH1712" s="90" t="e">
        <f>_xll.qlIndexFixing(TenorBasisIndex6M,$AC1712,TRUE,_xll.ohTrigger(trigger,$Y$36))</f>
        <v>#NUM!</v>
      </c>
      <c r="AI1712" s="43" t="e">
        <f>_xll.qlIndexFixing($Y$6,$AC1712,TRUE,trigger)</f>
        <v>#NUM!</v>
      </c>
      <c r="AJ1712" s="45" t="e">
        <f t="shared" si="37"/>
        <v>#NUM!</v>
      </c>
    </row>
    <row r="1713" spans="28:36" x14ac:dyDescent="0.2">
      <c r="AB1713" s="122" t="s">
        <v>88</v>
      </c>
      <c r="AC1713" s="40">
        <f>_xll.qlInterestRateIndexFixingDate($Y$21,AD1713)</f>
        <v>51396</v>
      </c>
      <c r="AD1713" s="40">
        <f>_xll.qlCalendarAdvance(calendar,$AD1712,AB1713,,,trigger)</f>
        <v>51398</v>
      </c>
      <c r="AE1713" s="40">
        <f>_xll.qlInterestRateIndexMaturity($Y$21,AD1713,)</f>
        <v>51579</v>
      </c>
      <c r="AF1713" s="43" t="e">
        <f>_xll.qlTenorBasisValue(TenorBasis6M,AD1713,_xll.ohTrigger(trigger,$Y$36))</f>
        <v>#NUM!</v>
      </c>
      <c r="AG1713" s="90" t="e">
        <f>_xll.qlTenorBasisForwardRate(TenorBasis6M,AD1713,_xll.ohTrigger(trigger,$Y$36))</f>
        <v>#NUM!</v>
      </c>
      <c r="AH1713" s="90" t="e">
        <f>_xll.qlIndexFixing(TenorBasisIndex6M,$AC1713,TRUE,_xll.ohTrigger(trigger,$Y$36))</f>
        <v>#NUM!</v>
      </c>
      <c r="AI1713" s="43" t="e">
        <f>_xll.qlIndexFixing($Y$6,$AC1713,TRUE,trigger)</f>
        <v>#NUM!</v>
      </c>
      <c r="AJ1713" s="45" t="e">
        <f t="shared" si="37"/>
        <v>#NUM!</v>
      </c>
    </row>
    <row r="1714" spans="28:36" x14ac:dyDescent="0.2">
      <c r="AB1714" s="122" t="s">
        <v>88</v>
      </c>
      <c r="AC1714" s="40">
        <f>_xll.qlInterestRateIndexFixingDate($Y$21,AD1714)</f>
        <v>51403</v>
      </c>
      <c r="AD1714" s="40">
        <f>_xll.qlCalendarAdvance(calendar,$AD1713,AB1714,,,trigger)</f>
        <v>51405</v>
      </c>
      <c r="AE1714" s="40">
        <f>_xll.qlInterestRateIndexMaturity($Y$21,AD1714,)</f>
        <v>51586</v>
      </c>
      <c r="AF1714" s="43" t="e">
        <f>_xll.qlTenorBasisValue(TenorBasis6M,AD1714,_xll.ohTrigger(trigger,$Y$36))</f>
        <v>#NUM!</v>
      </c>
      <c r="AG1714" s="90" t="e">
        <f>_xll.qlTenorBasisForwardRate(TenorBasis6M,AD1714,_xll.ohTrigger(trigger,$Y$36))</f>
        <v>#NUM!</v>
      </c>
      <c r="AH1714" s="90" t="e">
        <f>_xll.qlIndexFixing(TenorBasisIndex6M,$AC1714,TRUE,_xll.ohTrigger(trigger,$Y$36))</f>
        <v>#NUM!</v>
      </c>
      <c r="AI1714" s="43" t="e">
        <f>_xll.qlIndexFixing($Y$6,$AC1714,TRUE,trigger)</f>
        <v>#NUM!</v>
      </c>
      <c r="AJ1714" s="45" t="e">
        <f t="shared" si="37"/>
        <v>#NUM!</v>
      </c>
    </row>
    <row r="1715" spans="28:36" x14ac:dyDescent="0.2">
      <c r="AB1715" s="122" t="s">
        <v>88</v>
      </c>
      <c r="AC1715" s="40">
        <f>_xll.qlInterestRateIndexFixingDate($Y$21,AD1715)</f>
        <v>51410</v>
      </c>
      <c r="AD1715" s="40">
        <f>_xll.qlCalendarAdvance(calendar,$AD1714,AB1715,,,trigger)</f>
        <v>51412</v>
      </c>
      <c r="AE1715" s="40">
        <f>_xll.qlInterestRateIndexMaturity($Y$21,AD1715,)</f>
        <v>51594</v>
      </c>
      <c r="AF1715" s="43" t="e">
        <f>_xll.qlTenorBasisValue(TenorBasis6M,AD1715,_xll.ohTrigger(trigger,$Y$36))</f>
        <v>#NUM!</v>
      </c>
      <c r="AG1715" s="90" t="e">
        <f>_xll.qlTenorBasisForwardRate(TenorBasis6M,AD1715,_xll.ohTrigger(trigger,$Y$36))</f>
        <v>#NUM!</v>
      </c>
      <c r="AH1715" s="90" t="e">
        <f>_xll.qlIndexFixing(TenorBasisIndex6M,$AC1715,TRUE,_xll.ohTrigger(trigger,$Y$36))</f>
        <v>#NUM!</v>
      </c>
      <c r="AI1715" s="43" t="e">
        <f>_xll.qlIndexFixing($Y$6,$AC1715,TRUE,trigger)</f>
        <v>#NUM!</v>
      </c>
      <c r="AJ1715" s="45" t="e">
        <f t="shared" si="37"/>
        <v>#NUM!</v>
      </c>
    </row>
    <row r="1716" spans="28:36" x14ac:dyDescent="0.2">
      <c r="AB1716" s="122" t="s">
        <v>88</v>
      </c>
      <c r="AC1716" s="40">
        <f>_xll.qlInterestRateIndexFixingDate($Y$21,AD1716)</f>
        <v>51417</v>
      </c>
      <c r="AD1716" s="40">
        <f>_xll.qlCalendarAdvance(calendar,$AD1715,AB1716,,,trigger)</f>
        <v>51419</v>
      </c>
      <c r="AE1716" s="40">
        <f>_xll.qlInterestRateIndexMaturity($Y$21,AD1716,)</f>
        <v>51601</v>
      </c>
      <c r="AF1716" s="43" t="e">
        <f>_xll.qlTenorBasisValue(TenorBasis6M,AD1716,_xll.ohTrigger(trigger,$Y$36))</f>
        <v>#NUM!</v>
      </c>
      <c r="AG1716" s="90" t="e">
        <f>_xll.qlTenorBasisForwardRate(TenorBasis6M,AD1716,_xll.ohTrigger(trigger,$Y$36))</f>
        <v>#NUM!</v>
      </c>
      <c r="AH1716" s="90" t="e">
        <f>_xll.qlIndexFixing(TenorBasisIndex6M,$AC1716,TRUE,_xll.ohTrigger(trigger,$Y$36))</f>
        <v>#NUM!</v>
      </c>
      <c r="AI1716" s="43" t="e">
        <f>_xll.qlIndexFixing($Y$6,$AC1716,TRUE,trigger)</f>
        <v>#NUM!</v>
      </c>
      <c r="AJ1716" s="45" t="e">
        <f t="shared" si="37"/>
        <v>#NUM!</v>
      </c>
    </row>
    <row r="1717" spans="28:36" x14ac:dyDescent="0.2">
      <c r="AB1717" s="122" t="s">
        <v>88</v>
      </c>
      <c r="AC1717" s="40">
        <f>_xll.qlInterestRateIndexFixingDate($Y$21,AD1717)</f>
        <v>51424</v>
      </c>
      <c r="AD1717" s="40">
        <f>_xll.qlCalendarAdvance(calendar,$AD1716,AB1717,,,trigger)</f>
        <v>51426</v>
      </c>
      <c r="AE1717" s="40">
        <f>_xll.qlInterestRateIndexMaturity($Y$21,AD1717,)</f>
        <v>51608</v>
      </c>
      <c r="AF1717" s="43" t="e">
        <f>_xll.qlTenorBasisValue(TenorBasis6M,AD1717,_xll.ohTrigger(trigger,$Y$36))</f>
        <v>#NUM!</v>
      </c>
      <c r="AG1717" s="90" t="e">
        <f>_xll.qlTenorBasisForwardRate(TenorBasis6M,AD1717,_xll.ohTrigger(trigger,$Y$36))</f>
        <v>#NUM!</v>
      </c>
      <c r="AH1717" s="90" t="e">
        <f>_xll.qlIndexFixing(TenorBasisIndex6M,$AC1717,TRUE,_xll.ohTrigger(trigger,$Y$36))</f>
        <v>#NUM!</v>
      </c>
      <c r="AI1717" s="43" t="e">
        <f>_xll.qlIndexFixing($Y$6,$AC1717,TRUE,trigger)</f>
        <v>#NUM!</v>
      </c>
      <c r="AJ1717" s="45" t="e">
        <f t="shared" si="37"/>
        <v>#NUM!</v>
      </c>
    </row>
    <row r="1718" spans="28:36" x14ac:dyDescent="0.2">
      <c r="AB1718" s="122" t="s">
        <v>88</v>
      </c>
      <c r="AC1718" s="40">
        <f>_xll.qlInterestRateIndexFixingDate($Y$21,AD1718)</f>
        <v>51431</v>
      </c>
      <c r="AD1718" s="40">
        <f>_xll.qlCalendarAdvance(calendar,$AD1717,AB1718,,,trigger)</f>
        <v>51433</v>
      </c>
      <c r="AE1718" s="40">
        <f>_xll.qlInterestRateIndexMaturity($Y$21,AD1718,)</f>
        <v>51615</v>
      </c>
      <c r="AF1718" s="43" t="e">
        <f>_xll.qlTenorBasisValue(TenorBasis6M,AD1718,_xll.ohTrigger(trigger,$Y$36))</f>
        <v>#NUM!</v>
      </c>
      <c r="AG1718" s="90" t="e">
        <f>_xll.qlTenorBasisForwardRate(TenorBasis6M,AD1718,_xll.ohTrigger(trigger,$Y$36))</f>
        <v>#NUM!</v>
      </c>
      <c r="AH1718" s="90" t="e">
        <f>_xll.qlIndexFixing(TenorBasisIndex6M,$AC1718,TRUE,_xll.ohTrigger(trigger,$Y$36))</f>
        <v>#NUM!</v>
      </c>
      <c r="AI1718" s="43" t="e">
        <f>_xll.qlIndexFixing($Y$6,$AC1718,TRUE,trigger)</f>
        <v>#NUM!</v>
      </c>
      <c r="AJ1718" s="45" t="e">
        <f t="shared" si="37"/>
        <v>#NUM!</v>
      </c>
    </row>
    <row r="1719" spans="28:36" x14ac:dyDescent="0.2">
      <c r="AB1719" s="122" t="s">
        <v>88</v>
      </c>
      <c r="AC1719" s="40">
        <f>_xll.qlInterestRateIndexFixingDate($Y$21,AD1719)</f>
        <v>51438</v>
      </c>
      <c r="AD1719" s="40">
        <f>_xll.qlCalendarAdvance(calendar,$AD1718,AB1719,,,trigger)</f>
        <v>51440</v>
      </c>
      <c r="AE1719" s="40">
        <f>_xll.qlInterestRateIndexMaturity($Y$21,AD1719,)</f>
        <v>51621</v>
      </c>
      <c r="AF1719" s="43" t="e">
        <f>_xll.qlTenorBasisValue(TenorBasis6M,AD1719,_xll.ohTrigger(trigger,$Y$36))</f>
        <v>#NUM!</v>
      </c>
      <c r="AG1719" s="90" t="e">
        <f>_xll.qlTenorBasisForwardRate(TenorBasis6M,AD1719,_xll.ohTrigger(trigger,$Y$36))</f>
        <v>#NUM!</v>
      </c>
      <c r="AH1719" s="90" t="e">
        <f>_xll.qlIndexFixing(TenorBasisIndex6M,$AC1719,TRUE,_xll.ohTrigger(trigger,$Y$36))</f>
        <v>#NUM!</v>
      </c>
      <c r="AI1719" s="43" t="e">
        <f>_xll.qlIndexFixing($Y$6,$AC1719,TRUE,trigger)</f>
        <v>#NUM!</v>
      </c>
      <c r="AJ1719" s="45" t="e">
        <f t="shared" si="37"/>
        <v>#NUM!</v>
      </c>
    </row>
    <row r="1720" spans="28:36" x14ac:dyDescent="0.2">
      <c r="AB1720" s="122" t="s">
        <v>88</v>
      </c>
      <c r="AC1720" s="40">
        <f>_xll.qlInterestRateIndexFixingDate($Y$21,AD1720)</f>
        <v>51445</v>
      </c>
      <c r="AD1720" s="40">
        <f>_xll.qlCalendarAdvance(calendar,$AD1719,AB1720,,,trigger)</f>
        <v>51447</v>
      </c>
      <c r="AE1720" s="40">
        <f>_xll.qlInterestRateIndexMaturity($Y$21,AD1720,)</f>
        <v>51628</v>
      </c>
      <c r="AF1720" s="43" t="e">
        <f>_xll.qlTenorBasisValue(TenorBasis6M,AD1720,_xll.ohTrigger(trigger,$Y$36))</f>
        <v>#NUM!</v>
      </c>
      <c r="AG1720" s="90" t="e">
        <f>_xll.qlTenorBasisForwardRate(TenorBasis6M,AD1720,_xll.ohTrigger(trigger,$Y$36))</f>
        <v>#NUM!</v>
      </c>
      <c r="AH1720" s="90" t="e">
        <f>_xll.qlIndexFixing(TenorBasisIndex6M,$AC1720,TRUE,_xll.ohTrigger(trigger,$Y$36))</f>
        <v>#NUM!</v>
      </c>
      <c r="AI1720" s="43" t="e">
        <f>_xll.qlIndexFixing($Y$6,$AC1720,TRUE,trigger)</f>
        <v>#NUM!</v>
      </c>
      <c r="AJ1720" s="45" t="e">
        <f t="shared" si="37"/>
        <v>#NUM!</v>
      </c>
    </row>
    <row r="1721" spans="28:36" x14ac:dyDescent="0.2">
      <c r="AB1721" s="122" t="s">
        <v>88</v>
      </c>
      <c r="AC1721" s="40">
        <f>_xll.qlInterestRateIndexFixingDate($Y$21,AD1721)</f>
        <v>51452</v>
      </c>
      <c r="AD1721" s="40">
        <f>_xll.qlCalendarAdvance(calendar,$AD1720,AB1721,,,trigger)</f>
        <v>51454</v>
      </c>
      <c r="AE1721" s="40">
        <f>_xll.qlInterestRateIndexMaturity($Y$21,AD1721,)</f>
        <v>51635</v>
      </c>
      <c r="AF1721" s="43" t="e">
        <f>_xll.qlTenorBasisValue(TenorBasis6M,AD1721,_xll.ohTrigger(trigger,$Y$36))</f>
        <v>#NUM!</v>
      </c>
      <c r="AG1721" s="90" t="e">
        <f>_xll.qlTenorBasisForwardRate(TenorBasis6M,AD1721,_xll.ohTrigger(trigger,$Y$36))</f>
        <v>#NUM!</v>
      </c>
      <c r="AH1721" s="90" t="e">
        <f>_xll.qlIndexFixing(TenorBasisIndex6M,$AC1721,TRUE,_xll.ohTrigger(trigger,$Y$36))</f>
        <v>#NUM!</v>
      </c>
      <c r="AI1721" s="43" t="e">
        <f>_xll.qlIndexFixing($Y$6,$AC1721,TRUE,trigger)</f>
        <v>#NUM!</v>
      </c>
      <c r="AJ1721" s="45" t="e">
        <f t="shared" si="37"/>
        <v>#NUM!</v>
      </c>
    </row>
    <row r="1722" spans="28:36" x14ac:dyDescent="0.2">
      <c r="AB1722" s="122" t="s">
        <v>88</v>
      </c>
      <c r="AC1722" s="40">
        <f>_xll.qlInterestRateIndexFixingDate($Y$21,AD1722)</f>
        <v>51459</v>
      </c>
      <c r="AD1722" s="40">
        <f>_xll.qlCalendarAdvance(calendar,$AD1721,AB1722,,,trigger)</f>
        <v>51461</v>
      </c>
      <c r="AE1722" s="40">
        <f>_xll.qlInterestRateIndexMaturity($Y$21,AD1722,)</f>
        <v>51642</v>
      </c>
      <c r="AF1722" s="43" t="e">
        <f>_xll.qlTenorBasisValue(TenorBasis6M,AD1722,_xll.ohTrigger(trigger,$Y$36))</f>
        <v>#NUM!</v>
      </c>
      <c r="AG1722" s="90" t="e">
        <f>_xll.qlTenorBasisForwardRate(TenorBasis6M,AD1722,_xll.ohTrigger(trigger,$Y$36))</f>
        <v>#NUM!</v>
      </c>
      <c r="AH1722" s="90" t="e">
        <f>_xll.qlIndexFixing(TenorBasisIndex6M,$AC1722,TRUE,_xll.ohTrigger(trigger,$Y$36))</f>
        <v>#NUM!</v>
      </c>
      <c r="AI1722" s="43" t="e">
        <f>_xll.qlIndexFixing($Y$6,$AC1722,TRUE,trigger)</f>
        <v>#NUM!</v>
      </c>
      <c r="AJ1722" s="45" t="e">
        <f t="shared" si="37"/>
        <v>#NUM!</v>
      </c>
    </row>
    <row r="1723" spans="28:36" x14ac:dyDescent="0.2">
      <c r="AB1723" s="122" t="s">
        <v>88</v>
      </c>
      <c r="AC1723" s="40">
        <f>_xll.qlInterestRateIndexFixingDate($Y$21,AD1723)</f>
        <v>51466</v>
      </c>
      <c r="AD1723" s="40">
        <f>_xll.qlCalendarAdvance(calendar,$AD1722,AB1723,,,trigger)</f>
        <v>51468</v>
      </c>
      <c r="AE1723" s="40">
        <f>_xll.qlInterestRateIndexMaturity($Y$21,AD1723,)</f>
        <v>51649</v>
      </c>
      <c r="AF1723" s="43" t="e">
        <f>_xll.qlTenorBasisValue(TenorBasis6M,AD1723,_xll.ohTrigger(trigger,$Y$36))</f>
        <v>#NUM!</v>
      </c>
      <c r="AG1723" s="90" t="e">
        <f>_xll.qlTenorBasisForwardRate(TenorBasis6M,AD1723,_xll.ohTrigger(trigger,$Y$36))</f>
        <v>#NUM!</v>
      </c>
      <c r="AH1723" s="90" t="e">
        <f>_xll.qlIndexFixing(TenorBasisIndex6M,$AC1723,TRUE,_xll.ohTrigger(trigger,$Y$36))</f>
        <v>#NUM!</v>
      </c>
      <c r="AI1723" s="43" t="e">
        <f>_xll.qlIndexFixing($Y$6,$AC1723,TRUE,trigger)</f>
        <v>#NUM!</v>
      </c>
      <c r="AJ1723" s="45" t="e">
        <f t="shared" si="37"/>
        <v>#NUM!</v>
      </c>
    </row>
    <row r="1724" spans="28:36" x14ac:dyDescent="0.2">
      <c r="AB1724" s="122" t="s">
        <v>88</v>
      </c>
      <c r="AC1724" s="40">
        <f>_xll.qlInterestRateIndexFixingDate($Y$21,AD1724)</f>
        <v>51473</v>
      </c>
      <c r="AD1724" s="40">
        <f>_xll.qlCalendarAdvance(calendar,$AD1723,AB1724,,,trigger)</f>
        <v>51475</v>
      </c>
      <c r="AE1724" s="40">
        <f>_xll.qlInterestRateIndexMaturity($Y$21,AD1724,)</f>
        <v>51657</v>
      </c>
      <c r="AF1724" s="43" t="e">
        <f>_xll.qlTenorBasisValue(TenorBasis6M,AD1724,_xll.ohTrigger(trigger,$Y$36))</f>
        <v>#NUM!</v>
      </c>
      <c r="AG1724" s="90" t="e">
        <f>_xll.qlTenorBasisForwardRate(TenorBasis6M,AD1724,_xll.ohTrigger(trigger,$Y$36))</f>
        <v>#NUM!</v>
      </c>
      <c r="AH1724" s="90" t="e">
        <f>_xll.qlIndexFixing(TenorBasisIndex6M,$AC1724,TRUE,_xll.ohTrigger(trigger,$Y$36))</f>
        <v>#NUM!</v>
      </c>
      <c r="AI1724" s="43" t="e">
        <f>_xll.qlIndexFixing($Y$6,$AC1724,TRUE,trigger)</f>
        <v>#NUM!</v>
      </c>
      <c r="AJ1724" s="45" t="e">
        <f t="shared" si="37"/>
        <v>#NUM!</v>
      </c>
    </row>
    <row r="1725" spans="28:36" x14ac:dyDescent="0.2">
      <c r="AB1725" s="122" t="s">
        <v>88</v>
      </c>
      <c r="AC1725" s="40">
        <f>_xll.qlInterestRateIndexFixingDate($Y$21,AD1725)</f>
        <v>51480</v>
      </c>
      <c r="AD1725" s="40">
        <f>_xll.qlCalendarAdvance(calendar,$AD1724,AB1725,,,trigger)</f>
        <v>51482</v>
      </c>
      <c r="AE1725" s="40">
        <f>_xll.qlInterestRateIndexMaturity($Y$21,AD1725,)</f>
        <v>51664</v>
      </c>
      <c r="AF1725" s="43" t="e">
        <f>_xll.qlTenorBasisValue(TenorBasis6M,AD1725,_xll.ohTrigger(trigger,$Y$36))</f>
        <v>#NUM!</v>
      </c>
      <c r="AG1725" s="90" t="e">
        <f>_xll.qlTenorBasisForwardRate(TenorBasis6M,AD1725,_xll.ohTrigger(trigger,$Y$36))</f>
        <v>#NUM!</v>
      </c>
      <c r="AH1725" s="90" t="e">
        <f>_xll.qlIndexFixing(TenorBasisIndex6M,$AC1725,TRUE,_xll.ohTrigger(trigger,$Y$36))</f>
        <v>#NUM!</v>
      </c>
      <c r="AI1725" s="43" t="e">
        <f>_xll.qlIndexFixing($Y$6,$AC1725,TRUE,trigger)</f>
        <v>#NUM!</v>
      </c>
      <c r="AJ1725" s="45" t="e">
        <f t="shared" si="37"/>
        <v>#NUM!</v>
      </c>
    </row>
    <row r="1726" spans="28:36" x14ac:dyDescent="0.2">
      <c r="AB1726" s="122" t="s">
        <v>88</v>
      </c>
      <c r="AC1726" s="40">
        <f>_xll.qlInterestRateIndexFixingDate($Y$21,AD1726)</f>
        <v>51487</v>
      </c>
      <c r="AD1726" s="40">
        <f>_xll.qlCalendarAdvance(calendar,$AD1725,AB1726,,,trigger)</f>
        <v>51489</v>
      </c>
      <c r="AE1726" s="40">
        <f>_xll.qlInterestRateIndexMaturity($Y$21,AD1726,)</f>
        <v>51671</v>
      </c>
      <c r="AF1726" s="43" t="e">
        <f>_xll.qlTenorBasisValue(TenorBasis6M,AD1726,_xll.ohTrigger(trigger,$Y$36))</f>
        <v>#NUM!</v>
      </c>
      <c r="AG1726" s="90" t="e">
        <f>_xll.qlTenorBasisForwardRate(TenorBasis6M,AD1726,_xll.ohTrigger(trigger,$Y$36))</f>
        <v>#NUM!</v>
      </c>
      <c r="AH1726" s="90" t="e">
        <f>_xll.qlIndexFixing(TenorBasisIndex6M,$AC1726,TRUE,_xll.ohTrigger(trigger,$Y$36))</f>
        <v>#NUM!</v>
      </c>
      <c r="AI1726" s="43" t="e">
        <f>_xll.qlIndexFixing($Y$6,$AC1726,TRUE,trigger)</f>
        <v>#NUM!</v>
      </c>
      <c r="AJ1726" s="45" t="e">
        <f t="shared" si="37"/>
        <v>#NUM!</v>
      </c>
    </row>
    <row r="1727" spans="28:36" x14ac:dyDescent="0.2">
      <c r="AB1727" s="122" t="s">
        <v>88</v>
      </c>
      <c r="AC1727" s="40">
        <f>_xll.qlInterestRateIndexFixingDate($Y$21,AD1727)</f>
        <v>51491</v>
      </c>
      <c r="AD1727" s="40">
        <f>_xll.qlCalendarAdvance(calendar,$AD1726,AB1727,,,trigger)</f>
        <v>51497</v>
      </c>
      <c r="AE1727" s="40">
        <f>_xll.qlInterestRateIndexMaturity($Y$21,AD1727,)</f>
        <v>51679</v>
      </c>
      <c r="AF1727" s="43" t="e">
        <f>_xll.qlTenorBasisValue(TenorBasis6M,AD1727,_xll.ohTrigger(trigger,$Y$36))</f>
        <v>#NUM!</v>
      </c>
      <c r="AG1727" s="90" t="e">
        <f>_xll.qlTenorBasisForwardRate(TenorBasis6M,AD1727,_xll.ohTrigger(trigger,$Y$36))</f>
        <v>#NUM!</v>
      </c>
      <c r="AH1727" s="90" t="e">
        <f>_xll.qlIndexFixing(TenorBasisIndex6M,$AC1727,TRUE,_xll.ohTrigger(trigger,$Y$36))</f>
        <v>#NUM!</v>
      </c>
      <c r="AI1727" s="43" t="e">
        <f>_xll.qlIndexFixing($Y$6,$AC1727,TRUE,trigger)</f>
        <v>#NUM!</v>
      </c>
      <c r="AJ1727" s="45" t="e">
        <f t="shared" si="37"/>
        <v>#NUM!</v>
      </c>
    </row>
    <row r="1728" spans="28:36" x14ac:dyDescent="0.2">
      <c r="AB1728" s="122" t="s">
        <v>88</v>
      </c>
      <c r="AC1728" s="40">
        <f>_xll.qlInterestRateIndexFixingDate($Y$21,AD1728)</f>
        <v>51501</v>
      </c>
      <c r="AD1728" s="40">
        <f>_xll.qlCalendarAdvance(calendar,$AD1727,AB1728,,,trigger)</f>
        <v>51504</v>
      </c>
      <c r="AE1728" s="40">
        <f>_xll.qlInterestRateIndexMaturity($Y$21,AD1728,)</f>
        <v>51685</v>
      </c>
      <c r="AF1728" s="43" t="e">
        <f>_xll.qlTenorBasisValue(TenorBasis6M,AD1728,_xll.ohTrigger(trigger,$Y$36))</f>
        <v>#NUM!</v>
      </c>
      <c r="AG1728" s="90" t="e">
        <f>_xll.qlTenorBasisForwardRate(TenorBasis6M,AD1728,_xll.ohTrigger(trigger,$Y$36))</f>
        <v>#NUM!</v>
      </c>
      <c r="AH1728" s="90" t="e">
        <f>_xll.qlIndexFixing(TenorBasisIndex6M,$AC1728,TRUE,_xll.ohTrigger(trigger,$Y$36))</f>
        <v>#NUM!</v>
      </c>
      <c r="AI1728" s="43" t="e">
        <f>_xll.qlIndexFixing($Y$6,$AC1728,TRUE,trigger)</f>
        <v>#NUM!</v>
      </c>
      <c r="AJ1728" s="45" t="e">
        <f t="shared" si="37"/>
        <v>#NUM!</v>
      </c>
    </row>
    <row r="1729" spans="28:36" x14ac:dyDescent="0.2">
      <c r="AB1729" s="122" t="s">
        <v>88</v>
      </c>
      <c r="AC1729" s="40">
        <f>_xll.qlInterestRateIndexFixingDate($Y$21,AD1729)</f>
        <v>51509</v>
      </c>
      <c r="AD1729" s="40">
        <f>_xll.qlCalendarAdvance(calendar,$AD1728,AB1729,,,trigger)</f>
        <v>51511</v>
      </c>
      <c r="AE1729" s="40">
        <f>_xll.qlInterestRateIndexMaturity($Y$21,AD1729,)</f>
        <v>51692</v>
      </c>
      <c r="AF1729" s="43" t="e">
        <f>_xll.qlTenorBasisValue(TenorBasis6M,AD1729,_xll.ohTrigger(trigger,$Y$36))</f>
        <v>#NUM!</v>
      </c>
      <c r="AG1729" s="90" t="e">
        <f>_xll.qlTenorBasisForwardRate(TenorBasis6M,AD1729,_xll.ohTrigger(trigger,$Y$36))</f>
        <v>#NUM!</v>
      </c>
      <c r="AH1729" s="90" t="e">
        <f>_xll.qlIndexFixing(TenorBasisIndex6M,$AC1729,TRUE,_xll.ohTrigger(trigger,$Y$36))</f>
        <v>#NUM!</v>
      </c>
      <c r="AI1729" s="43" t="e">
        <f>_xll.qlIndexFixing($Y$6,$AC1729,TRUE,trigger)</f>
        <v>#NUM!</v>
      </c>
      <c r="AJ1729" s="45" t="e">
        <f t="shared" si="37"/>
        <v>#NUM!</v>
      </c>
    </row>
    <row r="1730" spans="28:36" x14ac:dyDescent="0.2">
      <c r="AB1730" s="122" t="s">
        <v>88</v>
      </c>
      <c r="AC1730" s="40">
        <f>_xll.qlInterestRateIndexFixingDate($Y$21,AD1730)</f>
        <v>51516</v>
      </c>
      <c r="AD1730" s="40">
        <f>_xll.qlCalendarAdvance(calendar,$AD1729,AB1730,,,trigger)</f>
        <v>51518</v>
      </c>
      <c r="AE1730" s="40">
        <f>_xll.qlInterestRateIndexMaturity($Y$21,AD1730,)</f>
        <v>51699</v>
      </c>
      <c r="AF1730" s="43" t="e">
        <f>_xll.qlTenorBasisValue(TenorBasis6M,AD1730,_xll.ohTrigger(trigger,$Y$36))</f>
        <v>#NUM!</v>
      </c>
      <c r="AG1730" s="90" t="e">
        <f>_xll.qlTenorBasisForwardRate(TenorBasis6M,AD1730,_xll.ohTrigger(trigger,$Y$36))</f>
        <v>#NUM!</v>
      </c>
      <c r="AH1730" s="90" t="e">
        <f>_xll.qlIndexFixing(TenorBasisIndex6M,$AC1730,TRUE,_xll.ohTrigger(trigger,$Y$36))</f>
        <v>#NUM!</v>
      </c>
      <c r="AI1730" s="43" t="e">
        <f>_xll.qlIndexFixing($Y$6,$AC1730,TRUE,trigger)</f>
        <v>#NUM!</v>
      </c>
      <c r="AJ1730" s="45" t="e">
        <f t="shared" si="37"/>
        <v>#NUM!</v>
      </c>
    </row>
    <row r="1731" spans="28:36" x14ac:dyDescent="0.2">
      <c r="AB1731" s="122" t="s">
        <v>88</v>
      </c>
      <c r="AC1731" s="40">
        <f>_xll.qlInterestRateIndexFixingDate($Y$21,AD1731)</f>
        <v>51523</v>
      </c>
      <c r="AD1731" s="40">
        <f>_xll.qlCalendarAdvance(calendar,$AD1730,AB1731,,,trigger)</f>
        <v>51525</v>
      </c>
      <c r="AE1731" s="40">
        <f>_xll.qlInterestRateIndexMaturity($Y$21,AD1731,)</f>
        <v>51706</v>
      </c>
      <c r="AF1731" s="43" t="e">
        <f>_xll.qlTenorBasisValue(TenorBasis6M,AD1731,_xll.ohTrigger(trigger,$Y$36))</f>
        <v>#NUM!</v>
      </c>
      <c r="AG1731" s="90" t="e">
        <f>_xll.qlTenorBasisForwardRate(TenorBasis6M,AD1731,_xll.ohTrigger(trigger,$Y$36))</f>
        <v>#NUM!</v>
      </c>
      <c r="AH1731" s="90" t="e">
        <f>_xll.qlIndexFixing(TenorBasisIndex6M,$AC1731,TRUE,_xll.ohTrigger(trigger,$Y$36))</f>
        <v>#NUM!</v>
      </c>
      <c r="AI1731" s="43" t="e">
        <f>_xll.qlIndexFixing($Y$6,$AC1731,TRUE,trigger)</f>
        <v>#NUM!</v>
      </c>
      <c r="AJ1731" s="45" t="e">
        <f t="shared" si="37"/>
        <v>#NUM!</v>
      </c>
    </row>
    <row r="1732" spans="28:36" x14ac:dyDescent="0.2">
      <c r="AB1732" s="122" t="s">
        <v>88</v>
      </c>
      <c r="AC1732" s="40">
        <f>_xll.qlInterestRateIndexFixingDate($Y$21,AD1732)</f>
        <v>51530</v>
      </c>
      <c r="AD1732" s="40">
        <f>_xll.qlCalendarAdvance(calendar,$AD1731,AB1732,,,trigger)</f>
        <v>51532</v>
      </c>
      <c r="AE1732" s="40">
        <f>_xll.qlInterestRateIndexMaturity($Y$21,AD1732,)</f>
        <v>51713</v>
      </c>
      <c r="AF1732" s="43" t="e">
        <f>_xll.qlTenorBasisValue(TenorBasis6M,AD1732,_xll.ohTrigger(trigger,$Y$36))</f>
        <v>#NUM!</v>
      </c>
      <c r="AG1732" s="90" t="e">
        <f>_xll.qlTenorBasisForwardRate(TenorBasis6M,AD1732,_xll.ohTrigger(trigger,$Y$36))</f>
        <v>#NUM!</v>
      </c>
      <c r="AH1732" s="90" t="e">
        <f>_xll.qlIndexFixing(TenorBasisIndex6M,$AC1732,TRUE,_xll.ohTrigger(trigger,$Y$36))</f>
        <v>#NUM!</v>
      </c>
      <c r="AI1732" s="43" t="e">
        <f>_xll.qlIndexFixing($Y$6,$AC1732,TRUE,trigger)</f>
        <v>#NUM!</v>
      </c>
      <c r="AJ1732" s="45" t="e">
        <f t="shared" si="37"/>
        <v>#NUM!</v>
      </c>
    </row>
    <row r="1733" spans="28:36" x14ac:dyDescent="0.2">
      <c r="AB1733" s="122" t="s">
        <v>88</v>
      </c>
      <c r="AC1733" s="40">
        <f>_xll.qlInterestRateIndexFixingDate($Y$21,AD1733)</f>
        <v>51537</v>
      </c>
      <c r="AD1733" s="40">
        <f>_xll.qlCalendarAdvance(calendar,$AD1732,AB1733,,,trigger)</f>
        <v>51539</v>
      </c>
      <c r="AE1733" s="40">
        <f>_xll.qlInterestRateIndexMaturity($Y$21,AD1733,)</f>
        <v>51720</v>
      </c>
      <c r="AF1733" s="43" t="e">
        <f>_xll.qlTenorBasisValue(TenorBasis6M,AD1733,_xll.ohTrigger(trigger,$Y$36))</f>
        <v>#NUM!</v>
      </c>
      <c r="AG1733" s="90" t="e">
        <f>_xll.qlTenorBasisForwardRate(TenorBasis6M,AD1733,_xll.ohTrigger(trigger,$Y$36))</f>
        <v>#NUM!</v>
      </c>
      <c r="AH1733" s="90" t="e">
        <f>_xll.qlIndexFixing(TenorBasisIndex6M,$AC1733,TRUE,_xll.ohTrigger(trigger,$Y$36))</f>
        <v>#NUM!</v>
      </c>
      <c r="AI1733" s="43" t="e">
        <f>_xll.qlIndexFixing($Y$6,$AC1733,TRUE,trigger)</f>
        <v>#NUM!</v>
      </c>
      <c r="AJ1733" s="45" t="e">
        <f t="shared" si="37"/>
        <v>#NUM!</v>
      </c>
    </row>
    <row r="1734" spans="28:36" x14ac:dyDescent="0.2">
      <c r="AB1734" s="122" t="s">
        <v>88</v>
      </c>
      <c r="AC1734" s="40">
        <f>_xll.qlInterestRateIndexFixingDate($Y$21,AD1734)</f>
        <v>51544</v>
      </c>
      <c r="AD1734" s="40">
        <f>_xll.qlCalendarAdvance(calendar,$AD1733,AB1734,,,trigger)</f>
        <v>51546</v>
      </c>
      <c r="AE1734" s="40">
        <f>_xll.qlInterestRateIndexMaturity($Y$21,AD1734,)</f>
        <v>51727</v>
      </c>
      <c r="AF1734" s="43" t="e">
        <f>_xll.qlTenorBasisValue(TenorBasis6M,AD1734,_xll.ohTrigger(trigger,$Y$36))</f>
        <v>#NUM!</v>
      </c>
      <c r="AG1734" s="90" t="e">
        <f>_xll.qlTenorBasisForwardRate(TenorBasis6M,AD1734,_xll.ohTrigger(trigger,$Y$36))</f>
        <v>#NUM!</v>
      </c>
      <c r="AH1734" s="90" t="e">
        <f>_xll.qlIndexFixing(TenorBasisIndex6M,$AC1734,TRUE,_xll.ohTrigger(trigger,$Y$36))</f>
        <v>#NUM!</v>
      </c>
      <c r="AI1734" s="43" t="e">
        <f>_xll.qlIndexFixing($Y$6,$AC1734,TRUE,trigger)</f>
        <v>#NUM!</v>
      </c>
      <c r="AJ1734" s="45" t="e">
        <f t="shared" si="37"/>
        <v>#NUM!</v>
      </c>
    </row>
    <row r="1735" spans="28:36" x14ac:dyDescent="0.2">
      <c r="AB1735" s="122" t="s">
        <v>88</v>
      </c>
      <c r="AC1735" s="40">
        <f>_xll.qlInterestRateIndexFixingDate($Y$21,AD1735)</f>
        <v>51551</v>
      </c>
      <c r="AD1735" s="40">
        <f>_xll.qlCalendarAdvance(calendar,$AD1734,AB1735,,,trigger)</f>
        <v>51553</v>
      </c>
      <c r="AE1735" s="40">
        <f>_xll.qlInterestRateIndexMaturity($Y$21,AD1735,)</f>
        <v>51734</v>
      </c>
      <c r="AF1735" s="43" t="e">
        <f>_xll.qlTenorBasisValue(TenorBasis6M,AD1735,_xll.ohTrigger(trigger,$Y$36))</f>
        <v>#NUM!</v>
      </c>
      <c r="AG1735" s="90" t="e">
        <f>_xll.qlTenorBasisForwardRate(TenorBasis6M,AD1735,_xll.ohTrigger(trigger,$Y$36))</f>
        <v>#NUM!</v>
      </c>
      <c r="AH1735" s="90" t="e">
        <f>_xll.qlIndexFixing(TenorBasisIndex6M,$AC1735,TRUE,_xll.ohTrigger(trigger,$Y$36))</f>
        <v>#NUM!</v>
      </c>
      <c r="AI1735" s="43" t="e">
        <f>_xll.qlIndexFixing($Y$6,$AC1735,TRUE,trigger)</f>
        <v>#NUM!</v>
      </c>
      <c r="AJ1735" s="45" t="e">
        <f t="shared" si="37"/>
        <v>#NUM!</v>
      </c>
    </row>
    <row r="1736" spans="28:36" x14ac:dyDescent="0.2">
      <c r="AB1736" s="122" t="s">
        <v>88</v>
      </c>
      <c r="AC1736" s="40">
        <f>_xll.qlInterestRateIndexFixingDate($Y$21,AD1736)</f>
        <v>51558</v>
      </c>
      <c r="AD1736" s="40">
        <f>_xll.qlCalendarAdvance(calendar,$AD1735,AB1736,,,trigger)</f>
        <v>51560</v>
      </c>
      <c r="AE1736" s="40">
        <f>_xll.qlInterestRateIndexMaturity($Y$21,AD1736,)</f>
        <v>51743</v>
      </c>
      <c r="AF1736" s="43" t="e">
        <f>_xll.qlTenorBasisValue(TenorBasis6M,AD1736,_xll.ohTrigger(trigger,$Y$36))</f>
        <v>#NUM!</v>
      </c>
      <c r="AG1736" s="90" t="e">
        <f>_xll.qlTenorBasisForwardRate(TenorBasis6M,AD1736,_xll.ohTrigger(trigger,$Y$36))</f>
        <v>#NUM!</v>
      </c>
      <c r="AH1736" s="90" t="e">
        <f>_xll.qlIndexFixing(TenorBasisIndex6M,$AC1736,TRUE,_xll.ohTrigger(trigger,$Y$36))</f>
        <v>#NUM!</v>
      </c>
      <c r="AI1736" s="43" t="e">
        <f>_xll.qlIndexFixing($Y$6,$AC1736,TRUE,trigger)</f>
        <v>#NUM!</v>
      </c>
      <c r="AJ1736" s="45" t="e">
        <f t="shared" si="37"/>
        <v>#NUM!</v>
      </c>
    </row>
    <row r="1737" spans="28:36" x14ac:dyDescent="0.2">
      <c r="AB1737" s="122" t="s">
        <v>88</v>
      </c>
      <c r="AC1737" s="40">
        <f>_xll.qlInterestRateIndexFixingDate($Y$21,AD1737)</f>
        <v>51565</v>
      </c>
      <c r="AD1737" s="40">
        <f>_xll.qlCalendarAdvance(calendar,$AD1736,AB1737,,,trigger)</f>
        <v>51567</v>
      </c>
      <c r="AE1737" s="40">
        <f>_xll.qlInterestRateIndexMaturity($Y$21,AD1737,)</f>
        <v>51753</v>
      </c>
      <c r="AF1737" s="43" t="e">
        <f>_xll.qlTenorBasisValue(TenorBasis6M,AD1737,_xll.ohTrigger(trigger,$Y$36))</f>
        <v>#NUM!</v>
      </c>
      <c r="AG1737" s="90" t="e">
        <f>_xll.qlTenorBasisForwardRate(TenorBasis6M,AD1737,_xll.ohTrigger(trigger,$Y$36))</f>
        <v>#NUM!</v>
      </c>
      <c r="AH1737" s="90" t="e">
        <f>_xll.qlIndexFixing(TenorBasisIndex6M,$AC1737,TRUE,_xll.ohTrigger(trigger,$Y$36))</f>
        <v>#NUM!</v>
      </c>
      <c r="AI1737" s="43" t="e">
        <f>_xll.qlIndexFixing($Y$6,$AC1737,TRUE,trigger)</f>
        <v>#NUM!</v>
      </c>
      <c r="AJ1737" s="45" t="e">
        <f t="shared" si="37"/>
        <v>#NUM!</v>
      </c>
    </row>
    <row r="1738" spans="28:36" x14ac:dyDescent="0.2">
      <c r="AB1738" s="122" t="s">
        <v>88</v>
      </c>
      <c r="AC1738" s="40">
        <f>_xll.qlInterestRateIndexFixingDate($Y$21,AD1738)</f>
        <v>51572</v>
      </c>
      <c r="AD1738" s="40">
        <f>_xll.qlCalendarAdvance(calendar,$AD1737,AB1738,,,trigger)</f>
        <v>51574</v>
      </c>
      <c r="AE1738" s="40">
        <f>_xll.qlInterestRateIndexMaturity($Y$21,AD1738,)</f>
        <v>51760</v>
      </c>
      <c r="AF1738" s="43" t="e">
        <f>_xll.qlTenorBasisValue(TenorBasis6M,AD1738,_xll.ohTrigger(trigger,$Y$36))</f>
        <v>#NUM!</v>
      </c>
      <c r="AG1738" s="90" t="e">
        <f>_xll.qlTenorBasisForwardRate(TenorBasis6M,AD1738,_xll.ohTrigger(trigger,$Y$36))</f>
        <v>#NUM!</v>
      </c>
      <c r="AH1738" s="90" t="e">
        <f>_xll.qlIndexFixing(TenorBasisIndex6M,$AC1738,TRUE,_xll.ohTrigger(trigger,$Y$36))</f>
        <v>#NUM!</v>
      </c>
      <c r="AI1738" s="43" t="e">
        <f>_xll.qlIndexFixing($Y$6,$AC1738,TRUE,trigger)</f>
        <v>#NUM!</v>
      </c>
      <c r="AJ1738" s="45" t="e">
        <f t="shared" si="37"/>
        <v>#NUM!</v>
      </c>
    </row>
    <row r="1739" spans="28:36" x14ac:dyDescent="0.2">
      <c r="AB1739" s="122" t="s">
        <v>88</v>
      </c>
      <c r="AC1739" s="40">
        <f>_xll.qlInterestRateIndexFixingDate($Y$21,AD1739)</f>
        <v>51579</v>
      </c>
      <c r="AD1739" s="40">
        <f>_xll.qlCalendarAdvance(calendar,$AD1738,AB1739,,,trigger)</f>
        <v>51581</v>
      </c>
      <c r="AE1739" s="40">
        <f>_xll.qlInterestRateIndexMaturity($Y$21,AD1739,)</f>
        <v>51767</v>
      </c>
      <c r="AF1739" s="43" t="e">
        <f>_xll.qlTenorBasisValue(TenorBasis6M,AD1739,_xll.ohTrigger(trigger,$Y$36))</f>
        <v>#NUM!</v>
      </c>
      <c r="AG1739" s="90" t="e">
        <f>_xll.qlTenorBasisForwardRate(TenorBasis6M,AD1739,_xll.ohTrigger(trigger,$Y$36))</f>
        <v>#NUM!</v>
      </c>
      <c r="AH1739" s="90" t="e">
        <f>_xll.qlIndexFixing(TenorBasisIndex6M,$AC1739,TRUE,_xll.ohTrigger(trigger,$Y$36))</f>
        <v>#NUM!</v>
      </c>
      <c r="AI1739" s="43" t="e">
        <f>_xll.qlIndexFixing($Y$6,$AC1739,TRUE,trigger)</f>
        <v>#NUM!</v>
      </c>
      <c r="AJ1739" s="45" t="e">
        <f t="shared" si="37"/>
        <v>#NUM!</v>
      </c>
    </row>
    <row r="1740" spans="28:36" x14ac:dyDescent="0.2">
      <c r="AB1740" s="122" t="s">
        <v>88</v>
      </c>
      <c r="AC1740" s="40">
        <f>_xll.qlInterestRateIndexFixingDate($Y$21,AD1740)</f>
        <v>51586</v>
      </c>
      <c r="AD1740" s="40">
        <f>_xll.qlCalendarAdvance(calendar,$AD1739,AB1740,,,trigger)</f>
        <v>51588</v>
      </c>
      <c r="AE1740" s="40">
        <f>_xll.qlInterestRateIndexMaturity($Y$21,AD1740,)</f>
        <v>51774</v>
      </c>
      <c r="AF1740" s="43" t="e">
        <f>_xll.qlTenorBasisValue(TenorBasis6M,AD1740,_xll.ohTrigger(trigger,$Y$36))</f>
        <v>#NUM!</v>
      </c>
      <c r="AG1740" s="90" t="e">
        <f>_xll.qlTenorBasisForwardRate(TenorBasis6M,AD1740,_xll.ohTrigger(trigger,$Y$36))</f>
        <v>#NUM!</v>
      </c>
      <c r="AH1740" s="90" t="e">
        <f>_xll.qlIndexFixing(TenorBasisIndex6M,$AC1740,TRUE,_xll.ohTrigger(trigger,$Y$36))</f>
        <v>#NUM!</v>
      </c>
      <c r="AI1740" s="43" t="e">
        <f>_xll.qlIndexFixing($Y$6,$AC1740,TRUE,trigger)</f>
        <v>#NUM!</v>
      </c>
      <c r="AJ1740" s="45" t="e">
        <f t="shared" si="37"/>
        <v>#NUM!</v>
      </c>
    </row>
    <row r="1741" spans="28:36" x14ac:dyDescent="0.2">
      <c r="AB1741" s="122" t="s">
        <v>88</v>
      </c>
      <c r="AC1741" s="40">
        <f>_xll.qlInterestRateIndexFixingDate($Y$21,AD1741)</f>
        <v>51593</v>
      </c>
      <c r="AD1741" s="40">
        <f>_xll.qlCalendarAdvance(calendar,$AD1740,AB1741,,,trigger)</f>
        <v>51595</v>
      </c>
      <c r="AE1741" s="40">
        <f>_xll.qlInterestRateIndexMaturity($Y$21,AD1741,)</f>
        <v>51778</v>
      </c>
      <c r="AF1741" s="43" t="e">
        <f>_xll.qlTenorBasisValue(TenorBasis6M,AD1741,_xll.ohTrigger(trigger,$Y$36))</f>
        <v>#NUM!</v>
      </c>
      <c r="AG1741" s="90" t="e">
        <f>_xll.qlTenorBasisForwardRate(TenorBasis6M,AD1741,_xll.ohTrigger(trigger,$Y$36))</f>
        <v>#NUM!</v>
      </c>
      <c r="AH1741" s="90" t="e">
        <f>_xll.qlIndexFixing(TenorBasisIndex6M,$AC1741,TRUE,_xll.ohTrigger(trigger,$Y$36))</f>
        <v>#NUM!</v>
      </c>
      <c r="AI1741" s="43" t="e">
        <f>_xll.qlIndexFixing($Y$6,$AC1741,TRUE,trigger)</f>
        <v>#NUM!</v>
      </c>
      <c r="AJ1741" s="45" t="e">
        <f t="shared" si="37"/>
        <v>#NUM!</v>
      </c>
    </row>
    <row r="1742" spans="28:36" x14ac:dyDescent="0.2">
      <c r="AB1742" s="122" t="s">
        <v>88</v>
      </c>
      <c r="AC1742" s="40">
        <f>_xll.qlInterestRateIndexFixingDate($Y$21,AD1742)</f>
        <v>51600</v>
      </c>
      <c r="AD1742" s="40">
        <f>_xll.qlCalendarAdvance(calendar,$AD1741,AB1742,,,trigger)</f>
        <v>51602</v>
      </c>
      <c r="AE1742" s="40">
        <f>_xll.qlInterestRateIndexMaturity($Y$21,AD1742,)</f>
        <v>51785</v>
      </c>
      <c r="AF1742" s="43" t="e">
        <f>_xll.qlTenorBasisValue(TenorBasis6M,AD1742,_xll.ohTrigger(trigger,$Y$36))</f>
        <v>#NUM!</v>
      </c>
      <c r="AG1742" s="90" t="e">
        <f>_xll.qlTenorBasisForwardRate(TenorBasis6M,AD1742,_xll.ohTrigger(trigger,$Y$36))</f>
        <v>#NUM!</v>
      </c>
      <c r="AH1742" s="90" t="e">
        <f>_xll.qlIndexFixing(TenorBasisIndex6M,$AC1742,TRUE,_xll.ohTrigger(trigger,$Y$36))</f>
        <v>#NUM!</v>
      </c>
      <c r="AI1742" s="43" t="e">
        <f>_xll.qlIndexFixing($Y$6,$AC1742,TRUE,trigger)</f>
        <v>#NUM!</v>
      </c>
      <c r="AJ1742" s="45" t="e">
        <f t="shared" si="37"/>
        <v>#NUM!</v>
      </c>
    </row>
    <row r="1743" spans="28:36" x14ac:dyDescent="0.2">
      <c r="AB1743" s="122" t="s">
        <v>88</v>
      </c>
      <c r="AC1743" s="40">
        <f>_xll.qlInterestRateIndexFixingDate($Y$21,AD1743)</f>
        <v>51607</v>
      </c>
      <c r="AD1743" s="40">
        <f>_xll.qlCalendarAdvance(calendar,$AD1742,AB1743,,,trigger)</f>
        <v>51609</v>
      </c>
      <c r="AE1743" s="40">
        <f>_xll.qlInterestRateIndexMaturity($Y$21,AD1743,)</f>
        <v>51792</v>
      </c>
      <c r="AF1743" s="43" t="e">
        <f>_xll.qlTenorBasisValue(TenorBasis6M,AD1743,_xll.ohTrigger(trigger,$Y$36))</f>
        <v>#NUM!</v>
      </c>
      <c r="AG1743" s="90" t="e">
        <f>_xll.qlTenorBasisForwardRate(TenorBasis6M,AD1743,_xll.ohTrigger(trigger,$Y$36))</f>
        <v>#NUM!</v>
      </c>
      <c r="AH1743" s="90" t="e">
        <f>_xll.qlIndexFixing(TenorBasisIndex6M,$AC1743,TRUE,_xll.ohTrigger(trigger,$Y$36))</f>
        <v>#NUM!</v>
      </c>
      <c r="AI1743" s="43" t="e">
        <f>_xll.qlIndexFixing($Y$6,$AC1743,TRUE,trigger)</f>
        <v>#NUM!</v>
      </c>
      <c r="AJ1743" s="45" t="e">
        <f t="shared" si="37"/>
        <v>#NUM!</v>
      </c>
    </row>
    <row r="1744" spans="28:36" x14ac:dyDescent="0.2">
      <c r="AB1744" s="122" t="s">
        <v>88</v>
      </c>
      <c r="AC1744" s="40">
        <f>_xll.qlInterestRateIndexFixingDate($Y$21,AD1744)</f>
        <v>51614</v>
      </c>
      <c r="AD1744" s="40">
        <f>_xll.qlCalendarAdvance(calendar,$AD1743,AB1744,,,trigger)</f>
        <v>51616</v>
      </c>
      <c r="AE1744" s="40">
        <f>_xll.qlInterestRateIndexMaturity($Y$21,AD1744,)</f>
        <v>51799</v>
      </c>
      <c r="AF1744" s="43" t="e">
        <f>_xll.qlTenorBasisValue(TenorBasis6M,AD1744,_xll.ohTrigger(trigger,$Y$36))</f>
        <v>#NUM!</v>
      </c>
      <c r="AG1744" s="90" t="e">
        <f>_xll.qlTenorBasisForwardRate(TenorBasis6M,AD1744,_xll.ohTrigger(trigger,$Y$36))</f>
        <v>#NUM!</v>
      </c>
      <c r="AH1744" s="90" t="e">
        <f>_xll.qlIndexFixing(TenorBasisIndex6M,$AC1744,TRUE,_xll.ohTrigger(trigger,$Y$36))</f>
        <v>#NUM!</v>
      </c>
      <c r="AI1744" s="43" t="e">
        <f>_xll.qlIndexFixing($Y$6,$AC1744,TRUE,trigger)</f>
        <v>#NUM!</v>
      </c>
      <c r="AJ1744" s="45" t="e">
        <f t="shared" si="37"/>
        <v>#NUM!</v>
      </c>
    </row>
    <row r="1745" spans="28:36" x14ac:dyDescent="0.2">
      <c r="AB1745" s="122" t="s">
        <v>88</v>
      </c>
      <c r="AC1745" s="40">
        <f>_xll.qlInterestRateIndexFixingDate($Y$21,AD1745)</f>
        <v>51620</v>
      </c>
      <c r="AD1745" s="40">
        <f>_xll.qlCalendarAdvance(calendar,$AD1744,AB1745,,,trigger)</f>
        <v>51623</v>
      </c>
      <c r="AE1745" s="40">
        <f>_xll.qlInterestRateIndexMaturity($Y$21,AD1745,)</f>
        <v>51809</v>
      </c>
      <c r="AF1745" s="43" t="e">
        <f>_xll.qlTenorBasisValue(TenorBasis6M,AD1745,_xll.ohTrigger(trigger,$Y$36))</f>
        <v>#NUM!</v>
      </c>
      <c r="AG1745" s="90" t="e">
        <f>_xll.qlTenorBasisForwardRate(TenorBasis6M,AD1745,_xll.ohTrigger(trigger,$Y$36))</f>
        <v>#NUM!</v>
      </c>
      <c r="AH1745" s="90" t="e">
        <f>_xll.qlIndexFixing(TenorBasisIndex6M,$AC1745,TRUE,_xll.ohTrigger(trigger,$Y$36))</f>
        <v>#NUM!</v>
      </c>
      <c r="AI1745" s="43" t="e">
        <f>_xll.qlIndexFixing($Y$6,$AC1745,TRUE,trigger)</f>
        <v>#NUM!</v>
      </c>
      <c r="AJ1745" s="45" t="e">
        <f t="shared" si="37"/>
        <v>#NUM!</v>
      </c>
    </row>
    <row r="1746" spans="28:36" x14ac:dyDescent="0.2">
      <c r="AB1746" s="122" t="s">
        <v>88</v>
      </c>
      <c r="AC1746" s="40">
        <f>_xll.qlInterestRateIndexFixingDate($Y$21,AD1746)</f>
        <v>51628</v>
      </c>
      <c r="AD1746" s="40">
        <f>_xll.qlCalendarAdvance(calendar,$AD1745,AB1746,,,trigger)</f>
        <v>51630</v>
      </c>
      <c r="AE1746" s="40">
        <f>_xll.qlInterestRateIndexMaturity($Y$21,AD1746,)</f>
        <v>51816</v>
      </c>
      <c r="AF1746" s="43" t="e">
        <f>_xll.qlTenorBasisValue(TenorBasis6M,AD1746,_xll.ohTrigger(trigger,$Y$36))</f>
        <v>#NUM!</v>
      </c>
      <c r="AG1746" s="90" t="e">
        <f>_xll.qlTenorBasisForwardRate(TenorBasis6M,AD1746,_xll.ohTrigger(trigger,$Y$36))</f>
        <v>#NUM!</v>
      </c>
      <c r="AH1746" s="90" t="e">
        <f>_xll.qlIndexFixing(TenorBasisIndex6M,$AC1746,TRUE,_xll.ohTrigger(trigger,$Y$36))</f>
        <v>#NUM!</v>
      </c>
      <c r="AI1746" s="43" t="e">
        <f>_xll.qlIndexFixing($Y$6,$AC1746,TRUE,trigger)</f>
        <v>#NUM!</v>
      </c>
      <c r="AJ1746" s="45" t="e">
        <f t="shared" si="37"/>
        <v>#NUM!</v>
      </c>
    </row>
    <row r="1747" spans="28:36" x14ac:dyDescent="0.2">
      <c r="AB1747" s="122" t="s">
        <v>88</v>
      </c>
      <c r="AC1747" s="40">
        <f>_xll.qlInterestRateIndexFixingDate($Y$21,AD1747)</f>
        <v>51635</v>
      </c>
      <c r="AD1747" s="40">
        <f>_xll.qlCalendarAdvance(calendar,$AD1746,AB1747,,,trigger)</f>
        <v>51637</v>
      </c>
      <c r="AE1747" s="40">
        <f>_xll.qlInterestRateIndexMaturity($Y$21,AD1747,)</f>
        <v>51823</v>
      </c>
      <c r="AF1747" s="43" t="e">
        <f>_xll.qlTenorBasisValue(TenorBasis6M,AD1747,_xll.ohTrigger(trigger,$Y$36))</f>
        <v>#NUM!</v>
      </c>
      <c r="AG1747" s="90" t="e">
        <f>_xll.qlTenorBasisForwardRate(TenorBasis6M,AD1747,_xll.ohTrigger(trigger,$Y$36))</f>
        <v>#NUM!</v>
      </c>
      <c r="AH1747" s="90" t="e">
        <f>_xll.qlIndexFixing(TenorBasisIndex6M,$AC1747,TRUE,_xll.ohTrigger(trigger,$Y$36))</f>
        <v>#NUM!</v>
      </c>
      <c r="AI1747" s="43" t="e">
        <f>_xll.qlIndexFixing($Y$6,$AC1747,TRUE,trigger)</f>
        <v>#NUM!</v>
      </c>
      <c r="AJ1747" s="45" t="e">
        <f t="shared" si="37"/>
        <v>#NUM!</v>
      </c>
    </row>
    <row r="1748" spans="28:36" x14ac:dyDescent="0.2">
      <c r="AB1748" s="122" t="s">
        <v>88</v>
      </c>
      <c r="AC1748" s="40">
        <f>_xll.qlInterestRateIndexFixingDate($Y$21,AD1748)</f>
        <v>51642</v>
      </c>
      <c r="AD1748" s="40">
        <f>_xll.qlCalendarAdvance(calendar,$AD1747,AB1748,,,trigger)</f>
        <v>51644</v>
      </c>
      <c r="AE1748" s="40">
        <f>_xll.qlInterestRateIndexMaturity($Y$21,AD1748,)</f>
        <v>51830</v>
      </c>
      <c r="AF1748" s="43" t="e">
        <f>_xll.qlTenorBasisValue(TenorBasis6M,AD1748,_xll.ohTrigger(trigger,$Y$36))</f>
        <v>#NUM!</v>
      </c>
      <c r="AG1748" s="90" t="e">
        <f>_xll.qlTenorBasisForwardRate(TenorBasis6M,AD1748,_xll.ohTrigger(trigger,$Y$36))</f>
        <v>#NUM!</v>
      </c>
      <c r="AH1748" s="90" t="e">
        <f>_xll.qlIndexFixing(TenorBasisIndex6M,$AC1748,TRUE,_xll.ohTrigger(trigger,$Y$36))</f>
        <v>#NUM!</v>
      </c>
      <c r="AI1748" s="43" t="e">
        <f>_xll.qlIndexFixing($Y$6,$AC1748,TRUE,trigger)</f>
        <v>#NUM!</v>
      </c>
      <c r="AJ1748" s="45" t="e">
        <f t="shared" si="37"/>
        <v>#NUM!</v>
      </c>
    </row>
    <row r="1749" spans="28:36" x14ac:dyDescent="0.2">
      <c r="AB1749" s="122" t="s">
        <v>88</v>
      </c>
      <c r="AC1749" s="40">
        <f>_xll.qlInterestRateIndexFixingDate($Y$21,AD1749)</f>
        <v>51649</v>
      </c>
      <c r="AD1749" s="40">
        <f>_xll.qlCalendarAdvance(calendar,$AD1748,AB1749,,,trigger)</f>
        <v>51651</v>
      </c>
      <c r="AE1749" s="40">
        <f>_xll.qlInterestRateIndexMaturity($Y$21,AD1749,)</f>
        <v>51834</v>
      </c>
      <c r="AF1749" s="43" t="e">
        <f>_xll.qlTenorBasisValue(TenorBasis6M,AD1749,_xll.ohTrigger(trigger,$Y$36))</f>
        <v>#NUM!</v>
      </c>
      <c r="AG1749" s="90" t="e">
        <f>_xll.qlTenorBasisForwardRate(TenorBasis6M,AD1749,_xll.ohTrigger(trigger,$Y$36))</f>
        <v>#NUM!</v>
      </c>
      <c r="AH1749" s="90" t="e">
        <f>_xll.qlIndexFixing(TenorBasisIndex6M,$AC1749,TRUE,_xll.ohTrigger(trigger,$Y$36))</f>
        <v>#NUM!</v>
      </c>
      <c r="AI1749" s="43" t="e">
        <f>_xll.qlIndexFixing($Y$6,$AC1749,TRUE,trigger)</f>
        <v>#NUM!</v>
      </c>
      <c r="AJ1749" s="45" t="e">
        <f t="shared" si="37"/>
        <v>#NUM!</v>
      </c>
    </row>
    <row r="1750" spans="28:36" x14ac:dyDescent="0.2">
      <c r="AB1750" s="122" t="s">
        <v>88</v>
      </c>
      <c r="AC1750" s="40">
        <f>_xll.qlInterestRateIndexFixingDate($Y$21,AD1750)</f>
        <v>51656</v>
      </c>
      <c r="AD1750" s="40">
        <f>_xll.qlCalendarAdvance(calendar,$AD1749,AB1750,,,trigger)</f>
        <v>51658</v>
      </c>
      <c r="AE1750" s="40">
        <f>_xll.qlInterestRateIndexMaturity($Y$21,AD1750,)</f>
        <v>51841</v>
      </c>
      <c r="AF1750" s="43" t="e">
        <f>_xll.qlTenorBasisValue(TenorBasis6M,AD1750,_xll.ohTrigger(trigger,$Y$36))</f>
        <v>#NUM!</v>
      </c>
      <c r="AG1750" s="90" t="e">
        <f>_xll.qlTenorBasisForwardRate(TenorBasis6M,AD1750,_xll.ohTrigger(trigger,$Y$36))</f>
        <v>#NUM!</v>
      </c>
      <c r="AH1750" s="90" t="e">
        <f>_xll.qlIndexFixing(TenorBasisIndex6M,$AC1750,TRUE,_xll.ohTrigger(trigger,$Y$36))</f>
        <v>#NUM!</v>
      </c>
      <c r="AI1750" s="43" t="e">
        <f>_xll.qlIndexFixing($Y$6,$AC1750,TRUE,trigger)</f>
        <v>#NUM!</v>
      </c>
      <c r="AJ1750" s="45" t="e">
        <f t="shared" si="37"/>
        <v>#NUM!</v>
      </c>
    </row>
    <row r="1751" spans="28:36" x14ac:dyDescent="0.2">
      <c r="AB1751" s="122" t="s">
        <v>88</v>
      </c>
      <c r="AC1751" s="40">
        <f>_xll.qlInterestRateIndexFixingDate($Y$21,AD1751)</f>
        <v>51663</v>
      </c>
      <c r="AD1751" s="40">
        <f>_xll.qlCalendarAdvance(calendar,$AD1750,AB1751,,,trigger)</f>
        <v>51665</v>
      </c>
      <c r="AE1751" s="40">
        <f>_xll.qlInterestRateIndexMaturity($Y$21,AD1751,)</f>
        <v>51848</v>
      </c>
      <c r="AF1751" s="43" t="e">
        <f>_xll.qlTenorBasisValue(TenorBasis6M,AD1751,_xll.ohTrigger(trigger,$Y$36))</f>
        <v>#NUM!</v>
      </c>
      <c r="AG1751" s="90" t="e">
        <f>_xll.qlTenorBasisForwardRate(TenorBasis6M,AD1751,_xll.ohTrigger(trigger,$Y$36))</f>
        <v>#NUM!</v>
      </c>
      <c r="AH1751" s="90" t="e">
        <f>_xll.qlIndexFixing(TenorBasisIndex6M,$AC1751,TRUE,_xll.ohTrigger(trigger,$Y$36))</f>
        <v>#NUM!</v>
      </c>
      <c r="AI1751" s="43" t="e">
        <f>_xll.qlIndexFixing($Y$6,$AC1751,TRUE,trigger)</f>
        <v>#NUM!</v>
      </c>
      <c r="AJ1751" s="45" t="e">
        <f t="shared" si="37"/>
        <v>#NUM!</v>
      </c>
    </row>
    <row r="1752" spans="28:36" x14ac:dyDescent="0.2">
      <c r="AB1752" s="122" t="s">
        <v>88</v>
      </c>
      <c r="AC1752" s="40">
        <f>_xll.qlInterestRateIndexFixingDate($Y$21,AD1752)</f>
        <v>51670</v>
      </c>
      <c r="AD1752" s="40">
        <f>_xll.qlCalendarAdvance(calendar,$AD1751,AB1752,,,trigger)</f>
        <v>51672</v>
      </c>
      <c r="AE1752" s="40">
        <f>_xll.qlInterestRateIndexMaturity($Y$21,AD1752,)</f>
        <v>51855</v>
      </c>
      <c r="AF1752" s="43" t="e">
        <f>_xll.qlTenorBasisValue(TenorBasis6M,AD1752,_xll.ohTrigger(trigger,$Y$36))</f>
        <v>#NUM!</v>
      </c>
      <c r="AG1752" s="90" t="e">
        <f>_xll.qlTenorBasisForwardRate(TenorBasis6M,AD1752,_xll.ohTrigger(trigger,$Y$36))</f>
        <v>#NUM!</v>
      </c>
      <c r="AH1752" s="90" t="e">
        <f>_xll.qlIndexFixing(TenorBasisIndex6M,$AC1752,TRUE,_xll.ohTrigger(trigger,$Y$36))</f>
        <v>#NUM!</v>
      </c>
      <c r="AI1752" s="43" t="e">
        <f>_xll.qlIndexFixing($Y$6,$AC1752,TRUE,trigger)</f>
        <v>#NUM!</v>
      </c>
      <c r="AJ1752" s="45" t="e">
        <f t="shared" si="37"/>
        <v>#NUM!</v>
      </c>
    </row>
    <row r="1753" spans="28:36" x14ac:dyDescent="0.2">
      <c r="AB1753" s="122" t="s">
        <v>88</v>
      </c>
      <c r="AC1753" s="40">
        <f>_xll.qlInterestRateIndexFixingDate($Y$21,AD1753)</f>
        <v>51677</v>
      </c>
      <c r="AD1753" s="40">
        <f>_xll.qlCalendarAdvance(calendar,$AD1752,AB1753,,,trigger)</f>
        <v>51679</v>
      </c>
      <c r="AE1753" s="40">
        <f>_xll.qlInterestRateIndexMaturity($Y$21,AD1753,)</f>
        <v>51862</v>
      </c>
      <c r="AF1753" s="43" t="e">
        <f>_xll.qlTenorBasisValue(TenorBasis6M,AD1753,_xll.ohTrigger(trigger,$Y$36))</f>
        <v>#NUM!</v>
      </c>
      <c r="AG1753" s="90" t="e">
        <f>_xll.qlTenorBasisForwardRate(TenorBasis6M,AD1753,_xll.ohTrigger(trigger,$Y$36))</f>
        <v>#NUM!</v>
      </c>
      <c r="AH1753" s="90" t="e">
        <f>_xll.qlIndexFixing(TenorBasisIndex6M,$AC1753,TRUE,_xll.ohTrigger(trigger,$Y$36))</f>
        <v>#NUM!</v>
      </c>
      <c r="AI1753" s="43" t="e">
        <f>_xll.qlIndexFixing($Y$6,$AC1753,TRUE,trigger)</f>
        <v>#NUM!</v>
      </c>
      <c r="AJ1753" s="45" t="e">
        <f t="shared" si="37"/>
        <v>#NUM!</v>
      </c>
    </row>
    <row r="1754" spans="28:36" x14ac:dyDescent="0.2">
      <c r="AB1754" s="122" t="s">
        <v>88</v>
      </c>
      <c r="AC1754" s="40">
        <f>_xll.qlInterestRateIndexFixingDate($Y$21,AD1754)</f>
        <v>51684</v>
      </c>
      <c r="AD1754" s="40">
        <f>_xll.qlCalendarAdvance(calendar,$AD1753,AB1754,,,trigger)</f>
        <v>51686</v>
      </c>
      <c r="AE1754" s="40">
        <f>_xll.qlInterestRateIndexMaturity($Y$21,AD1754,)</f>
        <v>51872</v>
      </c>
      <c r="AF1754" s="43" t="e">
        <f>_xll.qlTenorBasisValue(TenorBasis6M,AD1754,_xll.ohTrigger(trigger,$Y$36))</f>
        <v>#NUM!</v>
      </c>
      <c r="AG1754" s="90" t="e">
        <f>_xll.qlTenorBasisForwardRate(TenorBasis6M,AD1754,_xll.ohTrigger(trigger,$Y$36))</f>
        <v>#NUM!</v>
      </c>
      <c r="AH1754" s="90" t="e">
        <f>_xll.qlIndexFixing(TenorBasisIndex6M,$AC1754,TRUE,_xll.ohTrigger(trigger,$Y$36))</f>
        <v>#NUM!</v>
      </c>
      <c r="AI1754" s="43" t="e">
        <f>_xll.qlIndexFixing($Y$6,$AC1754,TRUE,trigger)</f>
        <v>#NUM!</v>
      </c>
      <c r="AJ1754" s="45" t="e">
        <f t="shared" si="37"/>
        <v>#NUM!</v>
      </c>
    </row>
    <row r="1755" spans="28:36" x14ac:dyDescent="0.2">
      <c r="AB1755" s="122" t="s">
        <v>88</v>
      </c>
      <c r="AC1755" s="40">
        <f>_xll.qlInterestRateIndexFixingDate($Y$21,AD1755)</f>
        <v>51691</v>
      </c>
      <c r="AD1755" s="40">
        <f>_xll.qlCalendarAdvance(calendar,$AD1754,AB1755,,,trigger)</f>
        <v>51693</v>
      </c>
      <c r="AE1755" s="40">
        <f>_xll.qlInterestRateIndexMaturity($Y$21,AD1755,)</f>
        <v>51879</v>
      </c>
      <c r="AF1755" s="43" t="e">
        <f>_xll.qlTenorBasisValue(TenorBasis6M,AD1755,_xll.ohTrigger(trigger,$Y$36))</f>
        <v>#NUM!</v>
      </c>
      <c r="AG1755" s="90" t="e">
        <f>_xll.qlTenorBasisForwardRate(TenorBasis6M,AD1755,_xll.ohTrigger(trigger,$Y$36))</f>
        <v>#NUM!</v>
      </c>
      <c r="AH1755" s="90" t="e">
        <f>_xll.qlIndexFixing(TenorBasisIndex6M,$AC1755,TRUE,_xll.ohTrigger(trigger,$Y$36))</f>
        <v>#NUM!</v>
      </c>
      <c r="AI1755" s="43" t="e">
        <f>_xll.qlIndexFixing($Y$6,$AC1755,TRUE,trigger)</f>
        <v>#NUM!</v>
      </c>
      <c r="AJ1755" s="45" t="e">
        <f t="shared" si="37"/>
        <v>#NUM!</v>
      </c>
    </row>
    <row r="1756" spans="28:36" x14ac:dyDescent="0.2">
      <c r="AB1756" s="122" t="s">
        <v>88</v>
      </c>
      <c r="AC1756" s="40">
        <f>_xll.qlInterestRateIndexFixingDate($Y$21,AD1756)</f>
        <v>51698</v>
      </c>
      <c r="AD1756" s="40">
        <f>_xll.qlCalendarAdvance(calendar,$AD1755,AB1756,,,trigger)</f>
        <v>51700</v>
      </c>
      <c r="AE1756" s="40">
        <f>_xll.qlInterestRateIndexMaturity($Y$21,AD1756,)</f>
        <v>51886</v>
      </c>
      <c r="AF1756" s="43" t="e">
        <f>_xll.qlTenorBasisValue(TenorBasis6M,AD1756,_xll.ohTrigger(trigger,$Y$36))</f>
        <v>#NUM!</v>
      </c>
      <c r="AG1756" s="90" t="e">
        <f>_xll.qlTenorBasisForwardRate(TenorBasis6M,AD1756,_xll.ohTrigger(trigger,$Y$36))</f>
        <v>#NUM!</v>
      </c>
      <c r="AH1756" s="90" t="e">
        <f>_xll.qlIndexFixing(TenorBasisIndex6M,$AC1756,TRUE,_xll.ohTrigger(trigger,$Y$36))</f>
        <v>#NUM!</v>
      </c>
      <c r="AI1756" s="43" t="e">
        <f>_xll.qlIndexFixing($Y$6,$AC1756,TRUE,trigger)</f>
        <v>#NUM!</v>
      </c>
      <c r="AJ1756" s="45" t="e">
        <f t="shared" si="37"/>
        <v>#NUM!</v>
      </c>
    </row>
    <row r="1757" spans="28:36" x14ac:dyDescent="0.2">
      <c r="AB1757" s="122" t="s">
        <v>88</v>
      </c>
      <c r="AC1757" s="40">
        <f>_xll.qlInterestRateIndexFixingDate($Y$21,AD1757)</f>
        <v>51705</v>
      </c>
      <c r="AD1757" s="40">
        <f>_xll.qlCalendarAdvance(calendar,$AD1756,AB1757,,,trigger)</f>
        <v>51707</v>
      </c>
      <c r="AE1757" s="40">
        <f>_xll.qlInterestRateIndexMaturity($Y$21,AD1757,)</f>
        <v>51893</v>
      </c>
      <c r="AF1757" s="43" t="e">
        <f>_xll.qlTenorBasisValue(TenorBasis6M,AD1757,_xll.ohTrigger(trigger,$Y$36))</f>
        <v>#NUM!</v>
      </c>
      <c r="AG1757" s="90" t="e">
        <f>_xll.qlTenorBasisForwardRate(TenorBasis6M,AD1757,_xll.ohTrigger(trigger,$Y$36))</f>
        <v>#NUM!</v>
      </c>
      <c r="AH1757" s="90" t="e">
        <f>_xll.qlIndexFixing(TenorBasisIndex6M,$AC1757,TRUE,_xll.ohTrigger(trigger,$Y$36))</f>
        <v>#NUM!</v>
      </c>
      <c r="AI1757" s="43" t="e">
        <f>_xll.qlIndexFixing($Y$6,$AC1757,TRUE,trigger)</f>
        <v>#NUM!</v>
      </c>
      <c r="AJ1757" s="45" t="e">
        <f t="shared" si="37"/>
        <v>#NUM!</v>
      </c>
    </row>
    <row r="1758" spans="28:36" x14ac:dyDescent="0.2">
      <c r="AB1758" s="122" t="s">
        <v>88</v>
      </c>
      <c r="AC1758" s="40">
        <f>_xll.qlInterestRateIndexFixingDate($Y$21,AD1758)</f>
        <v>51712</v>
      </c>
      <c r="AD1758" s="40">
        <f>_xll.qlCalendarAdvance(calendar,$AD1757,AB1758,,,trigger)</f>
        <v>51714</v>
      </c>
      <c r="AE1758" s="40">
        <f>_xll.qlInterestRateIndexMaturity($Y$21,AD1758,)</f>
        <v>51900</v>
      </c>
      <c r="AF1758" s="43" t="e">
        <f>_xll.qlTenorBasisValue(TenorBasis6M,AD1758,_xll.ohTrigger(trigger,$Y$36))</f>
        <v>#NUM!</v>
      </c>
      <c r="AG1758" s="90" t="e">
        <f>_xll.qlTenorBasisForwardRate(TenorBasis6M,AD1758,_xll.ohTrigger(trigger,$Y$36))</f>
        <v>#NUM!</v>
      </c>
      <c r="AH1758" s="90" t="e">
        <f>_xll.qlIndexFixing(TenorBasisIndex6M,$AC1758,TRUE,_xll.ohTrigger(trigger,$Y$36))</f>
        <v>#NUM!</v>
      </c>
      <c r="AI1758" s="43" t="e">
        <f>_xll.qlIndexFixing($Y$6,$AC1758,TRUE,trigger)</f>
        <v>#NUM!</v>
      </c>
      <c r="AJ1758" s="45" t="e">
        <f t="shared" si="37"/>
        <v>#NUM!</v>
      </c>
    </row>
    <row r="1759" spans="28:36" x14ac:dyDescent="0.2">
      <c r="AB1759" s="122" t="s">
        <v>88</v>
      </c>
      <c r="AC1759" s="40">
        <f>_xll.qlInterestRateIndexFixingDate($Y$21,AD1759)</f>
        <v>51719</v>
      </c>
      <c r="AD1759" s="40">
        <f>_xll.qlCalendarAdvance(calendar,$AD1758,AB1759,,,trigger)</f>
        <v>51721</v>
      </c>
      <c r="AE1759" s="40">
        <f>_xll.qlInterestRateIndexMaturity($Y$21,AD1759,)</f>
        <v>51907</v>
      </c>
      <c r="AF1759" s="43" t="e">
        <f>_xll.qlTenorBasisValue(TenorBasis6M,AD1759,_xll.ohTrigger(trigger,$Y$36))</f>
        <v>#NUM!</v>
      </c>
      <c r="AG1759" s="90" t="e">
        <f>_xll.qlTenorBasisForwardRate(TenorBasis6M,AD1759,_xll.ohTrigger(trigger,$Y$36))</f>
        <v>#NUM!</v>
      </c>
      <c r="AH1759" s="90" t="e">
        <f>_xll.qlIndexFixing(TenorBasisIndex6M,$AC1759,TRUE,_xll.ohTrigger(trigger,$Y$36))</f>
        <v>#NUM!</v>
      </c>
      <c r="AI1759" s="43" t="e">
        <f>_xll.qlIndexFixing($Y$6,$AC1759,TRUE,trigger)</f>
        <v>#NUM!</v>
      </c>
      <c r="AJ1759" s="45" t="e">
        <f t="shared" si="37"/>
        <v>#NUM!</v>
      </c>
    </row>
    <row r="1760" spans="28:36" x14ac:dyDescent="0.2">
      <c r="AB1760" s="122" t="s">
        <v>88</v>
      </c>
      <c r="AC1760" s="40">
        <f>_xll.qlInterestRateIndexFixingDate($Y$21,AD1760)</f>
        <v>51726</v>
      </c>
      <c r="AD1760" s="40">
        <f>_xll.qlCalendarAdvance(calendar,$AD1759,AB1760,,,trigger)</f>
        <v>51728</v>
      </c>
      <c r="AE1760" s="40">
        <f>_xll.qlInterestRateIndexMaturity($Y$21,AD1760,)</f>
        <v>51914</v>
      </c>
      <c r="AF1760" s="43" t="e">
        <f>_xll.qlTenorBasisValue(TenorBasis6M,AD1760,_xll.ohTrigger(trigger,$Y$36))</f>
        <v>#NUM!</v>
      </c>
      <c r="AG1760" s="90" t="e">
        <f>_xll.qlTenorBasisForwardRate(TenorBasis6M,AD1760,_xll.ohTrigger(trigger,$Y$36))</f>
        <v>#NUM!</v>
      </c>
      <c r="AH1760" s="90" t="e">
        <f>_xll.qlIndexFixing(TenorBasisIndex6M,$AC1760,TRUE,_xll.ohTrigger(trigger,$Y$36))</f>
        <v>#NUM!</v>
      </c>
      <c r="AI1760" s="43" t="e">
        <f>_xll.qlIndexFixing($Y$6,$AC1760,TRUE,trigger)</f>
        <v>#NUM!</v>
      </c>
      <c r="AJ1760" s="45" t="e">
        <f t="shared" si="37"/>
        <v>#NUM!</v>
      </c>
    </row>
    <row r="1761" spans="28:36" x14ac:dyDescent="0.2">
      <c r="AB1761" s="122" t="s">
        <v>88</v>
      </c>
      <c r="AC1761" s="40">
        <f>_xll.qlInterestRateIndexFixingDate($Y$21,AD1761)</f>
        <v>51733</v>
      </c>
      <c r="AD1761" s="40">
        <f>_xll.qlCalendarAdvance(calendar,$AD1760,AB1761,,,trigger)</f>
        <v>51735</v>
      </c>
      <c r="AE1761" s="40">
        <f>_xll.qlInterestRateIndexMaturity($Y$21,AD1761,)</f>
        <v>51921</v>
      </c>
      <c r="AF1761" s="43" t="e">
        <f>_xll.qlTenorBasisValue(TenorBasis6M,AD1761,_xll.ohTrigger(trigger,$Y$36))</f>
        <v>#NUM!</v>
      </c>
      <c r="AG1761" s="90" t="e">
        <f>_xll.qlTenorBasisForwardRate(TenorBasis6M,AD1761,_xll.ohTrigger(trigger,$Y$36))</f>
        <v>#NUM!</v>
      </c>
      <c r="AH1761" s="90" t="e">
        <f>_xll.qlIndexFixing(TenorBasisIndex6M,$AC1761,TRUE,_xll.ohTrigger(trigger,$Y$36))</f>
        <v>#NUM!</v>
      </c>
      <c r="AI1761" s="43" t="e">
        <f>_xll.qlIndexFixing($Y$6,$AC1761,TRUE,trigger)</f>
        <v>#NUM!</v>
      </c>
      <c r="AJ1761" s="45" t="e">
        <f t="shared" si="37"/>
        <v>#NUM!</v>
      </c>
    </row>
    <row r="1762" spans="28:36" x14ac:dyDescent="0.2">
      <c r="AB1762" s="122" t="s">
        <v>88</v>
      </c>
      <c r="AC1762" s="40">
        <f>_xll.qlInterestRateIndexFixingDate($Y$21,AD1762)</f>
        <v>51740</v>
      </c>
      <c r="AD1762" s="40">
        <f>_xll.qlCalendarAdvance(calendar,$AD1761,AB1762,,,trigger)</f>
        <v>51742</v>
      </c>
      <c r="AE1762" s="40">
        <f>_xll.qlInterestRateIndexMaturity($Y$21,AD1762,)</f>
        <v>51925</v>
      </c>
      <c r="AF1762" s="43" t="e">
        <f>_xll.qlTenorBasisValue(TenorBasis6M,AD1762,_xll.ohTrigger(trigger,$Y$36))</f>
        <v>#NUM!</v>
      </c>
      <c r="AG1762" s="90" t="e">
        <f>_xll.qlTenorBasisForwardRate(TenorBasis6M,AD1762,_xll.ohTrigger(trigger,$Y$36))</f>
        <v>#NUM!</v>
      </c>
      <c r="AH1762" s="90" t="e">
        <f>_xll.qlIndexFixing(TenorBasisIndex6M,$AC1762,TRUE,_xll.ohTrigger(trigger,$Y$36))</f>
        <v>#NUM!</v>
      </c>
      <c r="AI1762" s="43" t="e">
        <f>_xll.qlIndexFixing($Y$6,$AC1762,TRUE,trigger)</f>
        <v>#NUM!</v>
      </c>
      <c r="AJ1762" s="45" t="e">
        <f t="shared" si="37"/>
        <v>#NUM!</v>
      </c>
    </row>
    <row r="1763" spans="28:36" x14ac:dyDescent="0.2">
      <c r="AB1763" s="122" t="s">
        <v>88</v>
      </c>
      <c r="AC1763" s="40">
        <f>_xll.qlInterestRateIndexFixingDate($Y$21,AD1763)</f>
        <v>51747</v>
      </c>
      <c r="AD1763" s="40">
        <f>_xll.qlCalendarAdvance(calendar,$AD1762,AB1763,,,trigger)</f>
        <v>51749</v>
      </c>
      <c r="AE1763" s="40">
        <f>_xll.qlInterestRateIndexMaturity($Y$21,AD1763,)</f>
        <v>51930</v>
      </c>
      <c r="AF1763" s="43" t="e">
        <f>_xll.qlTenorBasisValue(TenorBasis6M,AD1763,_xll.ohTrigger(trigger,$Y$36))</f>
        <v>#NUM!</v>
      </c>
      <c r="AG1763" s="90" t="e">
        <f>_xll.qlTenorBasisForwardRate(TenorBasis6M,AD1763,_xll.ohTrigger(trigger,$Y$36))</f>
        <v>#NUM!</v>
      </c>
      <c r="AH1763" s="90" t="e">
        <f>_xll.qlIndexFixing(TenorBasisIndex6M,$AC1763,TRUE,_xll.ohTrigger(trigger,$Y$36))</f>
        <v>#NUM!</v>
      </c>
      <c r="AI1763" s="43" t="e">
        <f>_xll.qlIndexFixing($Y$6,$AC1763,TRUE,trigger)</f>
        <v>#NUM!</v>
      </c>
      <c r="AJ1763" s="45" t="e">
        <f t="shared" si="37"/>
        <v>#NUM!</v>
      </c>
    </row>
    <row r="1764" spans="28:36" x14ac:dyDescent="0.2">
      <c r="AB1764" s="122" t="s">
        <v>88</v>
      </c>
      <c r="AC1764" s="40">
        <f>_xll.qlInterestRateIndexFixingDate($Y$21,AD1764)</f>
        <v>51754</v>
      </c>
      <c r="AD1764" s="40">
        <f>_xll.qlCalendarAdvance(calendar,$AD1763,AB1764,,,trigger)</f>
        <v>51756</v>
      </c>
      <c r="AE1764" s="40">
        <f>_xll.qlInterestRateIndexMaturity($Y$21,AD1764,)</f>
        <v>51937</v>
      </c>
      <c r="AF1764" s="43" t="e">
        <f>_xll.qlTenorBasisValue(TenorBasis6M,AD1764,_xll.ohTrigger(trigger,$Y$36))</f>
        <v>#NUM!</v>
      </c>
      <c r="AG1764" s="90" t="e">
        <f>_xll.qlTenorBasisForwardRate(TenorBasis6M,AD1764,_xll.ohTrigger(trigger,$Y$36))</f>
        <v>#NUM!</v>
      </c>
      <c r="AH1764" s="90" t="e">
        <f>_xll.qlIndexFixing(TenorBasisIndex6M,$AC1764,TRUE,_xll.ohTrigger(trigger,$Y$36))</f>
        <v>#NUM!</v>
      </c>
      <c r="AI1764" s="43" t="e">
        <f>_xll.qlIndexFixing($Y$6,$AC1764,TRUE,trigger)</f>
        <v>#NUM!</v>
      </c>
      <c r="AJ1764" s="45" t="e">
        <f t="shared" si="37"/>
        <v>#NUM!</v>
      </c>
    </row>
    <row r="1765" spans="28:36" x14ac:dyDescent="0.2">
      <c r="AB1765" s="122" t="s">
        <v>88</v>
      </c>
      <c r="AC1765" s="40">
        <f>_xll.qlInterestRateIndexFixingDate($Y$21,AD1765)</f>
        <v>51761</v>
      </c>
      <c r="AD1765" s="40">
        <f>_xll.qlCalendarAdvance(calendar,$AD1764,AB1765,,,trigger)</f>
        <v>51763</v>
      </c>
      <c r="AE1765" s="40">
        <f>_xll.qlInterestRateIndexMaturity($Y$21,AD1765,)</f>
        <v>51944</v>
      </c>
      <c r="AF1765" s="43" t="e">
        <f>_xll.qlTenorBasisValue(TenorBasis6M,AD1765,_xll.ohTrigger(trigger,$Y$36))</f>
        <v>#NUM!</v>
      </c>
      <c r="AG1765" s="90" t="e">
        <f>_xll.qlTenorBasisForwardRate(TenorBasis6M,AD1765,_xll.ohTrigger(trigger,$Y$36))</f>
        <v>#NUM!</v>
      </c>
      <c r="AH1765" s="90" t="e">
        <f>_xll.qlIndexFixing(TenorBasisIndex6M,$AC1765,TRUE,_xll.ohTrigger(trigger,$Y$36))</f>
        <v>#NUM!</v>
      </c>
      <c r="AI1765" s="43" t="e">
        <f>_xll.qlIndexFixing($Y$6,$AC1765,TRUE,trigger)</f>
        <v>#NUM!</v>
      </c>
      <c r="AJ1765" s="45" t="e">
        <f t="shared" si="37"/>
        <v>#NUM!</v>
      </c>
    </row>
    <row r="1766" spans="28:36" x14ac:dyDescent="0.2">
      <c r="AB1766" s="122" t="s">
        <v>88</v>
      </c>
      <c r="AC1766" s="40">
        <f>_xll.qlInterestRateIndexFixingDate($Y$21,AD1766)</f>
        <v>51768</v>
      </c>
      <c r="AD1766" s="40">
        <f>_xll.qlCalendarAdvance(calendar,$AD1765,AB1766,,,trigger)</f>
        <v>51770</v>
      </c>
      <c r="AE1766" s="40">
        <f>_xll.qlInterestRateIndexMaturity($Y$21,AD1766,)</f>
        <v>51951</v>
      </c>
      <c r="AF1766" s="43" t="e">
        <f>_xll.qlTenorBasisValue(TenorBasis6M,AD1766,_xll.ohTrigger(trigger,$Y$36))</f>
        <v>#NUM!</v>
      </c>
      <c r="AG1766" s="90" t="e">
        <f>_xll.qlTenorBasisForwardRate(TenorBasis6M,AD1766,_xll.ohTrigger(trigger,$Y$36))</f>
        <v>#NUM!</v>
      </c>
      <c r="AH1766" s="90" t="e">
        <f>_xll.qlIndexFixing(TenorBasisIndex6M,$AC1766,TRUE,_xll.ohTrigger(trigger,$Y$36))</f>
        <v>#NUM!</v>
      </c>
      <c r="AI1766" s="43" t="e">
        <f>_xll.qlIndexFixing($Y$6,$AC1766,TRUE,trigger)</f>
        <v>#NUM!</v>
      </c>
      <c r="AJ1766" s="45" t="e">
        <f t="shared" si="37"/>
        <v>#NUM!</v>
      </c>
    </row>
    <row r="1767" spans="28:36" x14ac:dyDescent="0.2">
      <c r="AB1767" s="122" t="s">
        <v>88</v>
      </c>
      <c r="AC1767" s="40">
        <f>_xll.qlInterestRateIndexFixingDate($Y$21,AD1767)</f>
        <v>51775</v>
      </c>
      <c r="AD1767" s="40">
        <f>_xll.qlCalendarAdvance(calendar,$AD1766,AB1767,,,trigger)</f>
        <v>51777</v>
      </c>
      <c r="AE1767" s="40">
        <f>_xll.qlInterestRateIndexMaturity($Y$21,AD1767,)</f>
        <v>51959</v>
      </c>
      <c r="AF1767" s="43" t="e">
        <f>_xll.qlTenorBasisValue(TenorBasis6M,AD1767,_xll.ohTrigger(trigger,$Y$36))</f>
        <v>#NUM!</v>
      </c>
      <c r="AG1767" s="90" t="e">
        <f>_xll.qlTenorBasisForwardRate(TenorBasis6M,AD1767,_xll.ohTrigger(trigger,$Y$36))</f>
        <v>#NUM!</v>
      </c>
      <c r="AH1767" s="90" t="e">
        <f>_xll.qlIndexFixing(TenorBasisIndex6M,$AC1767,TRUE,_xll.ohTrigger(trigger,$Y$36))</f>
        <v>#NUM!</v>
      </c>
      <c r="AI1767" s="43" t="e">
        <f>_xll.qlIndexFixing($Y$6,$AC1767,TRUE,trigger)</f>
        <v>#NUM!</v>
      </c>
      <c r="AJ1767" s="45" t="e">
        <f t="shared" si="37"/>
        <v>#NUM!</v>
      </c>
    </row>
    <row r="1768" spans="28:36" x14ac:dyDescent="0.2">
      <c r="AB1768" s="122" t="s">
        <v>88</v>
      </c>
      <c r="AC1768" s="40">
        <f>_xll.qlInterestRateIndexFixingDate($Y$21,AD1768)</f>
        <v>51782</v>
      </c>
      <c r="AD1768" s="40">
        <f>_xll.qlCalendarAdvance(calendar,$AD1767,AB1768,,,trigger)</f>
        <v>51784</v>
      </c>
      <c r="AE1768" s="40">
        <f>_xll.qlInterestRateIndexMaturity($Y$21,AD1768,)</f>
        <v>51966</v>
      </c>
      <c r="AF1768" s="43" t="e">
        <f>_xll.qlTenorBasisValue(TenorBasis6M,AD1768,_xll.ohTrigger(trigger,$Y$36))</f>
        <v>#NUM!</v>
      </c>
      <c r="AG1768" s="90" t="e">
        <f>_xll.qlTenorBasisForwardRate(TenorBasis6M,AD1768,_xll.ohTrigger(trigger,$Y$36))</f>
        <v>#NUM!</v>
      </c>
      <c r="AH1768" s="90" t="e">
        <f>_xll.qlIndexFixing(TenorBasisIndex6M,$AC1768,TRUE,_xll.ohTrigger(trigger,$Y$36))</f>
        <v>#NUM!</v>
      </c>
      <c r="AI1768" s="43" t="e">
        <f>_xll.qlIndexFixing($Y$6,$AC1768,TRUE,trigger)</f>
        <v>#NUM!</v>
      </c>
      <c r="AJ1768" s="45" t="e">
        <f t="shared" si="37"/>
        <v>#NUM!</v>
      </c>
    </row>
    <row r="1769" spans="28:36" x14ac:dyDescent="0.2">
      <c r="AB1769" s="122" t="s">
        <v>88</v>
      </c>
      <c r="AC1769" s="40">
        <f>_xll.qlInterestRateIndexFixingDate($Y$21,AD1769)</f>
        <v>51789</v>
      </c>
      <c r="AD1769" s="40">
        <f>_xll.qlCalendarAdvance(calendar,$AD1768,AB1769,,,trigger)</f>
        <v>51791</v>
      </c>
      <c r="AE1769" s="40">
        <f>_xll.qlInterestRateIndexMaturity($Y$21,AD1769,)</f>
        <v>51973</v>
      </c>
      <c r="AF1769" s="43" t="e">
        <f>_xll.qlTenorBasisValue(TenorBasis6M,AD1769,_xll.ohTrigger(trigger,$Y$36))</f>
        <v>#NUM!</v>
      </c>
      <c r="AG1769" s="90" t="e">
        <f>_xll.qlTenorBasisForwardRate(TenorBasis6M,AD1769,_xll.ohTrigger(trigger,$Y$36))</f>
        <v>#NUM!</v>
      </c>
      <c r="AH1769" s="90" t="e">
        <f>_xll.qlIndexFixing(TenorBasisIndex6M,$AC1769,TRUE,_xll.ohTrigger(trigger,$Y$36))</f>
        <v>#NUM!</v>
      </c>
      <c r="AI1769" s="43" t="e">
        <f>_xll.qlIndexFixing($Y$6,$AC1769,TRUE,trigger)</f>
        <v>#NUM!</v>
      </c>
      <c r="AJ1769" s="45" t="e">
        <f t="shared" si="37"/>
        <v>#NUM!</v>
      </c>
    </row>
    <row r="1770" spans="28:36" x14ac:dyDescent="0.2">
      <c r="AB1770" s="122" t="s">
        <v>88</v>
      </c>
      <c r="AC1770" s="40">
        <f>_xll.qlInterestRateIndexFixingDate($Y$21,AD1770)</f>
        <v>51796</v>
      </c>
      <c r="AD1770" s="40">
        <f>_xll.qlCalendarAdvance(calendar,$AD1769,AB1770,,,trigger)</f>
        <v>51798</v>
      </c>
      <c r="AE1770" s="40">
        <f>_xll.qlInterestRateIndexMaturity($Y$21,AD1770,)</f>
        <v>51980</v>
      </c>
      <c r="AF1770" s="43" t="e">
        <f>_xll.qlTenorBasisValue(TenorBasis6M,AD1770,_xll.ohTrigger(trigger,$Y$36))</f>
        <v>#NUM!</v>
      </c>
      <c r="AG1770" s="90" t="e">
        <f>_xll.qlTenorBasisForwardRate(TenorBasis6M,AD1770,_xll.ohTrigger(trigger,$Y$36))</f>
        <v>#NUM!</v>
      </c>
      <c r="AH1770" s="90" t="e">
        <f>_xll.qlIndexFixing(TenorBasisIndex6M,$AC1770,TRUE,_xll.ohTrigger(trigger,$Y$36))</f>
        <v>#NUM!</v>
      </c>
      <c r="AI1770" s="43" t="e">
        <f>_xll.qlIndexFixing($Y$6,$AC1770,TRUE,trigger)</f>
        <v>#NUM!</v>
      </c>
      <c r="AJ1770" s="45" t="e">
        <f t="shared" ref="AJ1770:AJ1833" si="38">(AH1770-AI1770)*10000</f>
        <v>#NUM!</v>
      </c>
    </row>
    <row r="1771" spans="28:36" x14ac:dyDescent="0.2">
      <c r="AB1771" s="122" t="s">
        <v>88</v>
      </c>
      <c r="AC1771" s="40">
        <f>_xll.qlInterestRateIndexFixingDate($Y$21,AD1771)</f>
        <v>51803</v>
      </c>
      <c r="AD1771" s="40">
        <f>_xll.qlCalendarAdvance(calendar,$AD1770,AB1771,,,trigger)</f>
        <v>51805</v>
      </c>
      <c r="AE1771" s="40">
        <f>_xll.qlInterestRateIndexMaturity($Y$21,AD1771,)</f>
        <v>51986</v>
      </c>
      <c r="AF1771" s="43" t="e">
        <f>_xll.qlTenorBasisValue(TenorBasis6M,AD1771,_xll.ohTrigger(trigger,$Y$36))</f>
        <v>#NUM!</v>
      </c>
      <c r="AG1771" s="90" t="e">
        <f>_xll.qlTenorBasisForwardRate(TenorBasis6M,AD1771,_xll.ohTrigger(trigger,$Y$36))</f>
        <v>#NUM!</v>
      </c>
      <c r="AH1771" s="90" t="e">
        <f>_xll.qlIndexFixing(TenorBasisIndex6M,$AC1771,TRUE,_xll.ohTrigger(trigger,$Y$36))</f>
        <v>#NUM!</v>
      </c>
      <c r="AI1771" s="43" t="e">
        <f>_xll.qlIndexFixing($Y$6,$AC1771,TRUE,trigger)</f>
        <v>#NUM!</v>
      </c>
      <c r="AJ1771" s="45" t="e">
        <f t="shared" si="38"/>
        <v>#NUM!</v>
      </c>
    </row>
    <row r="1772" spans="28:36" x14ac:dyDescent="0.2">
      <c r="AB1772" s="122" t="s">
        <v>88</v>
      </c>
      <c r="AC1772" s="40">
        <f>_xll.qlInterestRateIndexFixingDate($Y$21,AD1772)</f>
        <v>51810</v>
      </c>
      <c r="AD1772" s="40">
        <f>_xll.qlCalendarAdvance(calendar,$AD1771,AB1772,,,trigger)</f>
        <v>51812</v>
      </c>
      <c r="AE1772" s="40">
        <f>_xll.qlInterestRateIndexMaturity($Y$21,AD1772,)</f>
        <v>51993</v>
      </c>
      <c r="AF1772" s="43" t="e">
        <f>_xll.qlTenorBasisValue(TenorBasis6M,AD1772,_xll.ohTrigger(trigger,$Y$36))</f>
        <v>#NUM!</v>
      </c>
      <c r="AG1772" s="90" t="e">
        <f>_xll.qlTenorBasisForwardRate(TenorBasis6M,AD1772,_xll.ohTrigger(trigger,$Y$36))</f>
        <v>#NUM!</v>
      </c>
      <c r="AH1772" s="90" t="e">
        <f>_xll.qlIndexFixing(TenorBasisIndex6M,$AC1772,TRUE,_xll.ohTrigger(trigger,$Y$36))</f>
        <v>#NUM!</v>
      </c>
      <c r="AI1772" s="43" t="e">
        <f>_xll.qlIndexFixing($Y$6,$AC1772,TRUE,trigger)</f>
        <v>#NUM!</v>
      </c>
      <c r="AJ1772" s="45" t="e">
        <f t="shared" si="38"/>
        <v>#NUM!</v>
      </c>
    </row>
    <row r="1773" spans="28:36" x14ac:dyDescent="0.2">
      <c r="AB1773" s="122" t="s">
        <v>88</v>
      </c>
      <c r="AC1773" s="40">
        <f>_xll.qlInterestRateIndexFixingDate($Y$21,AD1773)</f>
        <v>51817</v>
      </c>
      <c r="AD1773" s="40">
        <f>_xll.qlCalendarAdvance(calendar,$AD1772,AB1773,,,trigger)</f>
        <v>51819</v>
      </c>
      <c r="AE1773" s="40">
        <f>_xll.qlInterestRateIndexMaturity($Y$21,AD1773,)</f>
        <v>52000</v>
      </c>
      <c r="AF1773" s="43" t="e">
        <f>_xll.qlTenorBasisValue(TenorBasis6M,AD1773,_xll.ohTrigger(trigger,$Y$36))</f>
        <v>#NUM!</v>
      </c>
      <c r="AG1773" s="90" t="e">
        <f>_xll.qlTenorBasisForwardRate(TenorBasis6M,AD1773,_xll.ohTrigger(trigger,$Y$36))</f>
        <v>#NUM!</v>
      </c>
      <c r="AH1773" s="90" t="e">
        <f>_xll.qlIndexFixing(TenorBasisIndex6M,$AC1773,TRUE,_xll.ohTrigger(trigger,$Y$36))</f>
        <v>#NUM!</v>
      </c>
      <c r="AI1773" s="43" t="e">
        <f>_xll.qlIndexFixing($Y$6,$AC1773,TRUE,trigger)</f>
        <v>#NUM!</v>
      </c>
      <c r="AJ1773" s="45" t="e">
        <f t="shared" si="38"/>
        <v>#NUM!</v>
      </c>
    </row>
    <row r="1774" spans="28:36" x14ac:dyDescent="0.2">
      <c r="AB1774" s="122" t="s">
        <v>88</v>
      </c>
      <c r="AC1774" s="40">
        <f>_xll.qlInterestRateIndexFixingDate($Y$21,AD1774)</f>
        <v>51824</v>
      </c>
      <c r="AD1774" s="40">
        <f>_xll.qlCalendarAdvance(calendar,$AD1773,AB1774,,,trigger)</f>
        <v>51826</v>
      </c>
      <c r="AE1774" s="40">
        <f>_xll.qlInterestRateIndexMaturity($Y$21,AD1774,)</f>
        <v>52007</v>
      </c>
      <c r="AF1774" s="43" t="e">
        <f>_xll.qlTenorBasisValue(TenorBasis6M,AD1774,_xll.ohTrigger(trigger,$Y$36))</f>
        <v>#NUM!</v>
      </c>
      <c r="AG1774" s="90" t="e">
        <f>_xll.qlTenorBasisForwardRate(TenorBasis6M,AD1774,_xll.ohTrigger(trigger,$Y$36))</f>
        <v>#NUM!</v>
      </c>
      <c r="AH1774" s="90" t="e">
        <f>_xll.qlIndexFixing(TenorBasisIndex6M,$AC1774,TRUE,_xll.ohTrigger(trigger,$Y$36))</f>
        <v>#NUM!</v>
      </c>
      <c r="AI1774" s="43" t="e">
        <f>_xll.qlIndexFixing($Y$6,$AC1774,TRUE,trigger)</f>
        <v>#NUM!</v>
      </c>
      <c r="AJ1774" s="45" t="e">
        <f t="shared" si="38"/>
        <v>#NUM!</v>
      </c>
    </row>
    <row r="1775" spans="28:36" x14ac:dyDescent="0.2">
      <c r="AB1775" s="122" t="s">
        <v>88</v>
      </c>
      <c r="AC1775" s="40">
        <f>_xll.qlInterestRateIndexFixingDate($Y$21,AD1775)</f>
        <v>51831</v>
      </c>
      <c r="AD1775" s="40">
        <f>_xll.qlCalendarAdvance(calendar,$AD1774,AB1775,,,trigger)</f>
        <v>51833</v>
      </c>
      <c r="AE1775" s="40">
        <f>_xll.qlInterestRateIndexMaturity($Y$21,AD1775,)</f>
        <v>52014</v>
      </c>
      <c r="AF1775" s="43" t="e">
        <f>_xll.qlTenorBasisValue(TenorBasis6M,AD1775,_xll.ohTrigger(trigger,$Y$36))</f>
        <v>#NUM!</v>
      </c>
      <c r="AG1775" s="90" t="e">
        <f>_xll.qlTenorBasisForwardRate(TenorBasis6M,AD1775,_xll.ohTrigger(trigger,$Y$36))</f>
        <v>#NUM!</v>
      </c>
      <c r="AH1775" s="90" t="e">
        <f>_xll.qlIndexFixing(TenorBasisIndex6M,$AC1775,TRUE,_xll.ohTrigger(trigger,$Y$36))</f>
        <v>#NUM!</v>
      </c>
      <c r="AI1775" s="43" t="e">
        <f>_xll.qlIndexFixing($Y$6,$AC1775,TRUE,trigger)</f>
        <v>#NUM!</v>
      </c>
      <c r="AJ1775" s="45" t="e">
        <f t="shared" si="38"/>
        <v>#NUM!</v>
      </c>
    </row>
    <row r="1776" spans="28:36" x14ac:dyDescent="0.2">
      <c r="AB1776" s="122" t="s">
        <v>88</v>
      </c>
      <c r="AC1776" s="40">
        <f>_xll.qlInterestRateIndexFixingDate($Y$21,AD1776)</f>
        <v>51838</v>
      </c>
      <c r="AD1776" s="40">
        <f>_xll.qlCalendarAdvance(calendar,$AD1775,AB1776,,,trigger)</f>
        <v>51840</v>
      </c>
      <c r="AE1776" s="40">
        <f>_xll.qlInterestRateIndexMaturity($Y$21,AD1776,)</f>
        <v>52022</v>
      </c>
      <c r="AF1776" s="43" t="e">
        <f>_xll.qlTenorBasisValue(TenorBasis6M,AD1776,_xll.ohTrigger(trigger,$Y$36))</f>
        <v>#NUM!</v>
      </c>
      <c r="AG1776" s="90" t="e">
        <f>_xll.qlTenorBasisForwardRate(TenorBasis6M,AD1776,_xll.ohTrigger(trigger,$Y$36))</f>
        <v>#NUM!</v>
      </c>
      <c r="AH1776" s="90" t="e">
        <f>_xll.qlIndexFixing(TenorBasisIndex6M,$AC1776,TRUE,_xll.ohTrigger(trigger,$Y$36))</f>
        <v>#NUM!</v>
      </c>
      <c r="AI1776" s="43" t="e">
        <f>_xll.qlIndexFixing($Y$6,$AC1776,TRUE,trigger)</f>
        <v>#NUM!</v>
      </c>
      <c r="AJ1776" s="45" t="e">
        <f t="shared" si="38"/>
        <v>#NUM!</v>
      </c>
    </row>
    <row r="1777" spans="28:36" x14ac:dyDescent="0.2">
      <c r="AB1777" s="122" t="s">
        <v>88</v>
      </c>
      <c r="AC1777" s="40">
        <f>_xll.qlInterestRateIndexFixingDate($Y$21,AD1777)</f>
        <v>51845</v>
      </c>
      <c r="AD1777" s="40">
        <f>_xll.qlCalendarAdvance(calendar,$AD1776,AB1777,,,trigger)</f>
        <v>51847</v>
      </c>
      <c r="AE1777" s="40">
        <f>_xll.qlInterestRateIndexMaturity($Y$21,AD1777,)</f>
        <v>52029</v>
      </c>
      <c r="AF1777" s="43" t="e">
        <f>_xll.qlTenorBasisValue(TenorBasis6M,AD1777,_xll.ohTrigger(trigger,$Y$36))</f>
        <v>#NUM!</v>
      </c>
      <c r="AG1777" s="90" t="e">
        <f>_xll.qlTenorBasisForwardRate(TenorBasis6M,AD1777,_xll.ohTrigger(trigger,$Y$36))</f>
        <v>#NUM!</v>
      </c>
      <c r="AH1777" s="90" t="e">
        <f>_xll.qlIndexFixing(TenorBasisIndex6M,$AC1777,TRUE,_xll.ohTrigger(trigger,$Y$36))</f>
        <v>#NUM!</v>
      </c>
      <c r="AI1777" s="43" t="e">
        <f>_xll.qlIndexFixing($Y$6,$AC1777,TRUE,trigger)</f>
        <v>#NUM!</v>
      </c>
      <c r="AJ1777" s="45" t="e">
        <f t="shared" si="38"/>
        <v>#NUM!</v>
      </c>
    </row>
    <row r="1778" spans="28:36" x14ac:dyDescent="0.2">
      <c r="AB1778" s="122" t="s">
        <v>88</v>
      </c>
      <c r="AC1778" s="40">
        <f>_xll.qlInterestRateIndexFixingDate($Y$21,AD1778)</f>
        <v>51852</v>
      </c>
      <c r="AD1778" s="40">
        <f>_xll.qlCalendarAdvance(calendar,$AD1777,AB1778,,,trigger)</f>
        <v>51854</v>
      </c>
      <c r="AE1778" s="40">
        <f>_xll.qlInterestRateIndexMaturity($Y$21,AD1778,)</f>
        <v>52036</v>
      </c>
      <c r="AF1778" s="43" t="e">
        <f>_xll.qlTenorBasisValue(TenorBasis6M,AD1778,_xll.ohTrigger(trigger,$Y$36))</f>
        <v>#NUM!</v>
      </c>
      <c r="AG1778" s="90" t="e">
        <f>_xll.qlTenorBasisForwardRate(TenorBasis6M,AD1778,_xll.ohTrigger(trigger,$Y$36))</f>
        <v>#NUM!</v>
      </c>
      <c r="AH1778" s="90" t="e">
        <f>_xll.qlIndexFixing(TenorBasisIndex6M,$AC1778,TRUE,_xll.ohTrigger(trigger,$Y$36))</f>
        <v>#NUM!</v>
      </c>
      <c r="AI1778" s="43" t="e">
        <f>_xll.qlIndexFixing($Y$6,$AC1778,TRUE,trigger)</f>
        <v>#NUM!</v>
      </c>
      <c r="AJ1778" s="45" t="e">
        <f t="shared" si="38"/>
        <v>#NUM!</v>
      </c>
    </row>
    <row r="1779" spans="28:36" x14ac:dyDescent="0.2">
      <c r="AB1779" s="122" t="s">
        <v>88</v>
      </c>
      <c r="AC1779" s="40">
        <f>_xll.qlInterestRateIndexFixingDate($Y$21,AD1779)</f>
        <v>51858</v>
      </c>
      <c r="AD1779" s="40">
        <f>_xll.qlCalendarAdvance(calendar,$AD1778,AB1779,,,trigger)</f>
        <v>51862</v>
      </c>
      <c r="AE1779" s="40">
        <f>_xll.qlInterestRateIndexMaturity($Y$21,AD1779,)</f>
        <v>52044</v>
      </c>
      <c r="AF1779" s="43" t="e">
        <f>_xll.qlTenorBasisValue(TenorBasis6M,AD1779,_xll.ohTrigger(trigger,$Y$36))</f>
        <v>#NUM!</v>
      </c>
      <c r="AG1779" s="90" t="e">
        <f>_xll.qlTenorBasisForwardRate(TenorBasis6M,AD1779,_xll.ohTrigger(trigger,$Y$36))</f>
        <v>#NUM!</v>
      </c>
      <c r="AH1779" s="90" t="e">
        <f>_xll.qlIndexFixing(TenorBasisIndex6M,$AC1779,TRUE,_xll.ohTrigger(trigger,$Y$36))</f>
        <v>#NUM!</v>
      </c>
      <c r="AI1779" s="43" t="e">
        <f>_xll.qlIndexFixing($Y$6,$AC1779,TRUE,trigger)</f>
        <v>#NUM!</v>
      </c>
      <c r="AJ1779" s="45" t="e">
        <f t="shared" si="38"/>
        <v>#NUM!</v>
      </c>
    </row>
    <row r="1780" spans="28:36" x14ac:dyDescent="0.2">
      <c r="AB1780" s="122" t="s">
        <v>88</v>
      </c>
      <c r="AC1780" s="40">
        <f>_xll.qlInterestRateIndexFixingDate($Y$21,AD1780)</f>
        <v>51866</v>
      </c>
      <c r="AD1780" s="40">
        <f>_xll.qlCalendarAdvance(calendar,$AD1779,AB1780,,,trigger)</f>
        <v>51869</v>
      </c>
      <c r="AE1780" s="40">
        <f>_xll.qlInterestRateIndexMaturity($Y$21,AD1780,)</f>
        <v>52050</v>
      </c>
      <c r="AF1780" s="43" t="e">
        <f>_xll.qlTenorBasisValue(TenorBasis6M,AD1780,_xll.ohTrigger(trigger,$Y$36))</f>
        <v>#NUM!</v>
      </c>
      <c r="AG1780" s="90" t="e">
        <f>_xll.qlTenorBasisForwardRate(TenorBasis6M,AD1780,_xll.ohTrigger(trigger,$Y$36))</f>
        <v>#NUM!</v>
      </c>
      <c r="AH1780" s="90" t="e">
        <f>_xll.qlIndexFixing(TenorBasisIndex6M,$AC1780,TRUE,_xll.ohTrigger(trigger,$Y$36))</f>
        <v>#NUM!</v>
      </c>
      <c r="AI1780" s="43" t="e">
        <f>_xll.qlIndexFixing($Y$6,$AC1780,TRUE,trigger)</f>
        <v>#NUM!</v>
      </c>
      <c r="AJ1780" s="45" t="e">
        <f t="shared" si="38"/>
        <v>#NUM!</v>
      </c>
    </row>
    <row r="1781" spans="28:36" x14ac:dyDescent="0.2">
      <c r="AB1781" s="122" t="s">
        <v>88</v>
      </c>
      <c r="AC1781" s="40">
        <f>_xll.qlInterestRateIndexFixingDate($Y$21,AD1781)</f>
        <v>51874</v>
      </c>
      <c r="AD1781" s="40">
        <f>_xll.qlCalendarAdvance(calendar,$AD1780,AB1781,,,trigger)</f>
        <v>51876</v>
      </c>
      <c r="AE1781" s="40">
        <f>_xll.qlInterestRateIndexMaturity($Y$21,AD1781,)</f>
        <v>52057</v>
      </c>
      <c r="AF1781" s="43" t="e">
        <f>_xll.qlTenorBasisValue(TenorBasis6M,AD1781,_xll.ohTrigger(trigger,$Y$36))</f>
        <v>#NUM!</v>
      </c>
      <c r="AG1781" s="90" t="e">
        <f>_xll.qlTenorBasisForwardRate(TenorBasis6M,AD1781,_xll.ohTrigger(trigger,$Y$36))</f>
        <v>#NUM!</v>
      </c>
      <c r="AH1781" s="90" t="e">
        <f>_xll.qlIndexFixing(TenorBasisIndex6M,$AC1781,TRUE,_xll.ohTrigger(trigger,$Y$36))</f>
        <v>#NUM!</v>
      </c>
      <c r="AI1781" s="43" t="e">
        <f>_xll.qlIndexFixing($Y$6,$AC1781,TRUE,trigger)</f>
        <v>#NUM!</v>
      </c>
      <c r="AJ1781" s="45" t="e">
        <f t="shared" si="38"/>
        <v>#NUM!</v>
      </c>
    </row>
    <row r="1782" spans="28:36" x14ac:dyDescent="0.2">
      <c r="AB1782" s="122" t="s">
        <v>88</v>
      </c>
      <c r="AC1782" s="40">
        <f>_xll.qlInterestRateIndexFixingDate($Y$21,AD1782)</f>
        <v>51881</v>
      </c>
      <c r="AD1782" s="40">
        <f>_xll.qlCalendarAdvance(calendar,$AD1781,AB1782,,,trigger)</f>
        <v>51883</v>
      </c>
      <c r="AE1782" s="40">
        <f>_xll.qlInterestRateIndexMaturity($Y$21,AD1782,)</f>
        <v>52064</v>
      </c>
      <c r="AF1782" s="43" t="e">
        <f>_xll.qlTenorBasisValue(TenorBasis6M,AD1782,_xll.ohTrigger(trigger,$Y$36))</f>
        <v>#NUM!</v>
      </c>
      <c r="AG1782" s="90" t="e">
        <f>_xll.qlTenorBasisForwardRate(TenorBasis6M,AD1782,_xll.ohTrigger(trigger,$Y$36))</f>
        <v>#NUM!</v>
      </c>
      <c r="AH1782" s="90" t="e">
        <f>_xll.qlIndexFixing(TenorBasisIndex6M,$AC1782,TRUE,_xll.ohTrigger(trigger,$Y$36))</f>
        <v>#NUM!</v>
      </c>
      <c r="AI1782" s="43" t="e">
        <f>_xll.qlIndexFixing($Y$6,$AC1782,TRUE,trigger)</f>
        <v>#NUM!</v>
      </c>
      <c r="AJ1782" s="45" t="e">
        <f t="shared" si="38"/>
        <v>#NUM!</v>
      </c>
    </row>
    <row r="1783" spans="28:36" x14ac:dyDescent="0.2">
      <c r="AB1783" s="122" t="s">
        <v>88</v>
      </c>
      <c r="AC1783" s="40">
        <f>_xll.qlInterestRateIndexFixingDate($Y$21,AD1783)</f>
        <v>51888</v>
      </c>
      <c r="AD1783" s="40">
        <f>_xll.qlCalendarAdvance(calendar,$AD1782,AB1783,,,trigger)</f>
        <v>51890</v>
      </c>
      <c r="AE1783" s="40">
        <f>_xll.qlInterestRateIndexMaturity($Y$21,AD1783,)</f>
        <v>52071</v>
      </c>
      <c r="AF1783" s="43" t="e">
        <f>_xll.qlTenorBasisValue(TenorBasis6M,AD1783,_xll.ohTrigger(trigger,$Y$36))</f>
        <v>#NUM!</v>
      </c>
      <c r="AG1783" s="90" t="e">
        <f>_xll.qlTenorBasisForwardRate(TenorBasis6M,AD1783,_xll.ohTrigger(trigger,$Y$36))</f>
        <v>#NUM!</v>
      </c>
      <c r="AH1783" s="90" t="e">
        <f>_xll.qlIndexFixing(TenorBasisIndex6M,$AC1783,TRUE,_xll.ohTrigger(trigger,$Y$36))</f>
        <v>#NUM!</v>
      </c>
      <c r="AI1783" s="43" t="e">
        <f>_xll.qlIndexFixing($Y$6,$AC1783,TRUE,trigger)</f>
        <v>#NUM!</v>
      </c>
      <c r="AJ1783" s="45" t="e">
        <f t="shared" si="38"/>
        <v>#NUM!</v>
      </c>
    </row>
    <row r="1784" spans="28:36" x14ac:dyDescent="0.2">
      <c r="AB1784" s="122" t="s">
        <v>88</v>
      </c>
      <c r="AC1784" s="40">
        <f>_xll.qlInterestRateIndexFixingDate($Y$21,AD1784)</f>
        <v>51895</v>
      </c>
      <c r="AD1784" s="40">
        <f>_xll.qlCalendarAdvance(calendar,$AD1783,AB1784,,,trigger)</f>
        <v>51897</v>
      </c>
      <c r="AE1784" s="40">
        <f>_xll.qlInterestRateIndexMaturity($Y$21,AD1784,)</f>
        <v>52078</v>
      </c>
      <c r="AF1784" s="43" t="e">
        <f>_xll.qlTenorBasisValue(TenorBasis6M,AD1784,_xll.ohTrigger(trigger,$Y$36))</f>
        <v>#NUM!</v>
      </c>
      <c r="AG1784" s="90" t="e">
        <f>_xll.qlTenorBasisForwardRate(TenorBasis6M,AD1784,_xll.ohTrigger(trigger,$Y$36))</f>
        <v>#NUM!</v>
      </c>
      <c r="AH1784" s="90" t="e">
        <f>_xll.qlIndexFixing(TenorBasisIndex6M,$AC1784,TRUE,_xll.ohTrigger(trigger,$Y$36))</f>
        <v>#NUM!</v>
      </c>
      <c r="AI1784" s="43" t="e">
        <f>_xll.qlIndexFixing($Y$6,$AC1784,TRUE,trigger)</f>
        <v>#NUM!</v>
      </c>
      <c r="AJ1784" s="45" t="e">
        <f t="shared" si="38"/>
        <v>#NUM!</v>
      </c>
    </row>
    <row r="1785" spans="28:36" x14ac:dyDescent="0.2">
      <c r="AB1785" s="122" t="s">
        <v>88</v>
      </c>
      <c r="AC1785" s="40">
        <f>_xll.qlInterestRateIndexFixingDate($Y$21,AD1785)</f>
        <v>51902</v>
      </c>
      <c r="AD1785" s="40">
        <f>_xll.qlCalendarAdvance(calendar,$AD1784,AB1785,,,trigger)</f>
        <v>51904</v>
      </c>
      <c r="AE1785" s="40">
        <f>_xll.qlInterestRateIndexMaturity($Y$21,AD1785,)</f>
        <v>52085</v>
      </c>
      <c r="AF1785" s="43" t="e">
        <f>_xll.qlTenorBasisValue(TenorBasis6M,AD1785,_xll.ohTrigger(trigger,$Y$36))</f>
        <v>#NUM!</v>
      </c>
      <c r="AG1785" s="90" t="e">
        <f>_xll.qlTenorBasisForwardRate(TenorBasis6M,AD1785,_xll.ohTrigger(trigger,$Y$36))</f>
        <v>#NUM!</v>
      </c>
      <c r="AH1785" s="90" t="e">
        <f>_xll.qlIndexFixing(TenorBasisIndex6M,$AC1785,TRUE,_xll.ohTrigger(trigger,$Y$36))</f>
        <v>#NUM!</v>
      </c>
      <c r="AI1785" s="43" t="e">
        <f>_xll.qlIndexFixing($Y$6,$AC1785,TRUE,trigger)</f>
        <v>#NUM!</v>
      </c>
      <c r="AJ1785" s="45" t="e">
        <f t="shared" si="38"/>
        <v>#NUM!</v>
      </c>
    </row>
    <row r="1786" spans="28:36" x14ac:dyDescent="0.2">
      <c r="AB1786" s="122" t="s">
        <v>88</v>
      </c>
      <c r="AC1786" s="40">
        <f>_xll.qlInterestRateIndexFixingDate($Y$21,AD1786)</f>
        <v>51909</v>
      </c>
      <c r="AD1786" s="40">
        <f>_xll.qlCalendarAdvance(calendar,$AD1785,AB1786,,,trigger)</f>
        <v>51911</v>
      </c>
      <c r="AE1786" s="40">
        <f>_xll.qlInterestRateIndexMaturity($Y$21,AD1786,)</f>
        <v>52092</v>
      </c>
      <c r="AF1786" s="43" t="e">
        <f>_xll.qlTenorBasisValue(TenorBasis6M,AD1786,_xll.ohTrigger(trigger,$Y$36))</f>
        <v>#NUM!</v>
      </c>
      <c r="AG1786" s="90" t="e">
        <f>_xll.qlTenorBasisForwardRate(TenorBasis6M,AD1786,_xll.ohTrigger(trigger,$Y$36))</f>
        <v>#NUM!</v>
      </c>
      <c r="AH1786" s="90" t="e">
        <f>_xll.qlIndexFixing(TenorBasisIndex6M,$AC1786,TRUE,_xll.ohTrigger(trigger,$Y$36))</f>
        <v>#NUM!</v>
      </c>
      <c r="AI1786" s="43" t="e">
        <f>_xll.qlIndexFixing($Y$6,$AC1786,TRUE,trigger)</f>
        <v>#NUM!</v>
      </c>
      <c r="AJ1786" s="45" t="e">
        <f t="shared" si="38"/>
        <v>#NUM!</v>
      </c>
    </row>
    <row r="1787" spans="28:36" x14ac:dyDescent="0.2">
      <c r="AB1787" s="122" t="s">
        <v>88</v>
      </c>
      <c r="AC1787" s="40">
        <f>_xll.qlInterestRateIndexFixingDate($Y$21,AD1787)</f>
        <v>51916</v>
      </c>
      <c r="AD1787" s="40">
        <f>_xll.qlCalendarAdvance(calendar,$AD1786,AB1787,,,trigger)</f>
        <v>51918</v>
      </c>
      <c r="AE1787" s="40">
        <f>_xll.qlInterestRateIndexMaturity($Y$21,AD1787,)</f>
        <v>52099</v>
      </c>
      <c r="AF1787" s="43" t="e">
        <f>_xll.qlTenorBasisValue(TenorBasis6M,AD1787,_xll.ohTrigger(trigger,$Y$36))</f>
        <v>#NUM!</v>
      </c>
      <c r="AG1787" s="90" t="e">
        <f>_xll.qlTenorBasisForwardRate(TenorBasis6M,AD1787,_xll.ohTrigger(trigger,$Y$36))</f>
        <v>#NUM!</v>
      </c>
      <c r="AH1787" s="90" t="e">
        <f>_xll.qlIndexFixing(TenorBasisIndex6M,$AC1787,TRUE,_xll.ohTrigger(trigger,$Y$36))</f>
        <v>#NUM!</v>
      </c>
      <c r="AI1787" s="43" t="e">
        <f>_xll.qlIndexFixing($Y$6,$AC1787,TRUE,trigger)</f>
        <v>#NUM!</v>
      </c>
      <c r="AJ1787" s="45" t="e">
        <f t="shared" si="38"/>
        <v>#NUM!</v>
      </c>
    </row>
    <row r="1788" spans="28:36" x14ac:dyDescent="0.2">
      <c r="AB1788" s="122" t="s">
        <v>88</v>
      </c>
      <c r="AC1788" s="40">
        <f>_xll.qlInterestRateIndexFixingDate($Y$21,AD1788)</f>
        <v>51923</v>
      </c>
      <c r="AD1788" s="40">
        <f>_xll.qlCalendarAdvance(calendar,$AD1787,AB1788,,,trigger)</f>
        <v>51925</v>
      </c>
      <c r="AE1788" s="40">
        <f>_xll.qlInterestRateIndexMaturity($Y$21,AD1788,)</f>
        <v>52107</v>
      </c>
      <c r="AF1788" s="43" t="e">
        <f>_xll.qlTenorBasisValue(TenorBasis6M,AD1788,_xll.ohTrigger(trigger,$Y$36))</f>
        <v>#NUM!</v>
      </c>
      <c r="AG1788" s="90" t="e">
        <f>_xll.qlTenorBasisForwardRate(TenorBasis6M,AD1788,_xll.ohTrigger(trigger,$Y$36))</f>
        <v>#NUM!</v>
      </c>
      <c r="AH1788" s="90" t="e">
        <f>_xll.qlIndexFixing(TenorBasisIndex6M,$AC1788,TRUE,_xll.ohTrigger(trigger,$Y$36))</f>
        <v>#NUM!</v>
      </c>
      <c r="AI1788" s="43" t="e">
        <f>_xll.qlIndexFixing($Y$6,$AC1788,TRUE,trigger)</f>
        <v>#NUM!</v>
      </c>
      <c r="AJ1788" s="45" t="e">
        <f t="shared" si="38"/>
        <v>#NUM!</v>
      </c>
    </row>
    <row r="1789" spans="28:36" x14ac:dyDescent="0.2">
      <c r="AB1789" s="122" t="s">
        <v>88</v>
      </c>
      <c r="AC1789" s="40">
        <f>_xll.qlInterestRateIndexFixingDate($Y$21,AD1789)</f>
        <v>51930</v>
      </c>
      <c r="AD1789" s="40">
        <f>_xll.qlCalendarAdvance(calendar,$AD1788,AB1789,,,trigger)</f>
        <v>51932</v>
      </c>
      <c r="AE1789" s="40">
        <f>_xll.qlInterestRateIndexMaturity($Y$21,AD1789,)</f>
        <v>52117</v>
      </c>
      <c r="AF1789" s="43" t="e">
        <f>_xll.qlTenorBasisValue(TenorBasis6M,AD1789,_xll.ohTrigger(trigger,$Y$36))</f>
        <v>#NUM!</v>
      </c>
      <c r="AG1789" s="90" t="e">
        <f>_xll.qlTenorBasisForwardRate(TenorBasis6M,AD1789,_xll.ohTrigger(trigger,$Y$36))</f>
        <v>#NUM!</v>
      </c>
      <c r="AH1789" s="90" t="e">
        <f>_xll.qlIndexFixing(TenorBasisIndex6M,$AC1789,TRUE,_xll.ohTrigger(trigger,$Y$36))</f>
        <v>#NUM!</v>
      </c>
      <c r="AI1789" s="43" t="e">
        <f>_xll.qlIndexFixing($Y$6,$AC1789,TRUE,trigger)</f>
        <v>#NUM!</v>
      </c>
      <c r="AJ1789" s="45" t="e">
        <f t="shared" si="38"/>
        <v>#NUM!</v>
      </c>
    </row>
    <row r="1790" spans="28:36" x14ac:dyDescent="0.2">
      <c r="AB1790" s="122" t="s">
        <v>88</v>
      </c>
      <c r="AC1790" s="40">
        <f>_xll.qlInterestRateIndexFixingDate($Y$21,AD1790)</f>
        <v>51937</v>
      </c>
      <c r="AD1790" s="40">
        <f>_xll.qlCalendarAdvance(calendar,$AD1789,AB1790,,,trigger)</f>
        <v>51939</v>
      </c>
      <c r="AE1790" s="40">
        <f>_xll.qlInterestRateIndexMaturity($Y$21,AD1790,)</f>
        <v>52124</v>
      </c>
      <c r="AF1790" s="43" t="e">
        <f>_xll.qlTenorBasisValue(TenorBasis6M,AD1790,_xll.ohTrigger(trigger,$Y$36))</f>
        <v>#NUM!</v>
      </c>
      <c r="AG1790" s="90" t="e">
        <f>_xll.qlTenorBasisForwardRate(TenorBasis6M,AD1790,_xll.ohTrigger(trigger,$Y$36))</f>
        <v>#NUM!</v>
      </c>
      <c r="AH1790" s="90" t="e">
        <f>_xll.qlIndexFixing(TenorBasisIndex6M,$AC1790,TRUE,_xll.ohTrigger(trigger,$Y$36))</f>
        <v>#NUM!</v>
      </c>
      <c r="AI1790" s="43" t="e">
        <f>_xll.qlIndexFixing($Y$6,$AC1790,TRUE,trigger)</f>
        <v>#NUM!</v>
      </c>
      <c r="AJ1790" s="45" t="e">
        <f t="shared" si="38"/>
        <v>#NUM!</v>
      </c>
    </row>
    <row r="1791" spans="28:36" x14ac:dyDescent="0.2">
      <c r="AB1791" s="122" t="s">
        <v>88</v>
      </c>
      <c r="AC1791" s="40">
        <f>_xll.qlInterestRateIndexFixingDate($Y$21,AD1791)</f>
        <v>51944</v>
      </c>
      <c r="AD1791" s="40">
        <f>_xll.qlCalendarAdvance(calendar,$AD1790,AB1791,,,trigger)</f>
        <v>51946</v>
      </c>
      <c r="AE1791" s="40">
        <f>_xll.qlInterestRateIndexMaturity($Y$21,AD1791,)</f>
        <v>52131</v>
      </c>
      <c r="AF1791" s="43" t="e">
        <f>_xll.qlTenorBasisValue(TenorBasis6M,AD1791,_xll.ohTrigger(trigger,$Y$36))</f>
        <v>#NUM!</v>
      </c>
      <c r="AG1791" s="90" t="e">
        <f>_xll.qlTenorBasisForwardRate(TenorBasis6M,AD1791,_xll.ohTrigger(trigger,$Y$36))</f>
        <v>#NUM!</v>
      </c>
      <c r="AH1791" s="90" t="e">
        <f>_xll.qlIndexFixing(TenorBasisIndex6M,$AC1791,TRUE,_xll.ohTrigger(trigger,$Y$36))</f>
        <v>#NUM!</v>
      </c>
      <c r="AI1791" s="43" t="e">
        <f>_xll.qlIndexFixing($Y$6,$AC1791,TRUE,trigger)</f>
        <v>#NUM!</v>
      </c>
      <c r="AJ1791" s="45" t="e">
        <f t="shared" si="38"/>
        <v>#NUM!</v>
      </c>
    </row>
    <row r="1792" spans="28:36" x14ac:dyDescent="0.2">
      <c r="AB1792" s="122" t="s">
        <v>88</v>
      </c>
      <c r="AC1792" s="40">
        <f>_xll.qlInterestRateIndexFixingDate($Y$21,AD1792)</f>
        <v>51951</v>
      </c>
      <c r="AD1792" s="40">
        <f>_xll.qlCalendarAdvance(calendar,$AD1791,AB1792,,,trigger)</f>
        <v>51953</v>
      </c>
      <c r="AE1792" s="40">
        <f>_xll.qlInterestRateIndexMaturity($Y$21,AD1792,)</f>
        <v>52138</v>
      </c>
      <c r="AF1792" s="43" t="e">
        <f>_xll.qlTenorBasisValue(TenorBasis6M,AD1792,_xll.ohTrigger(trigger,$Y$36))</f>
        <v>#NUM!</v>
      </c>
      <c r="AG1792" s="90" t="e">
        <f>_xll.qlTenorBasisForwardRate(TenorBasis6M,AD1792,_xll.ohTrigger(trigger,$Y$36))</f>
        <v>#NUM!</v>
      </c>
      <c r="AH1792" s="90" t="e">
        <f>_xll.qlIndexFixing(TenorBasisIndex6M,$AC1792,TRUE,_xll.ohTrigger(trigger,$Y$36))</f>
        <v>#NUM!</v>
      </c>
      <c r="AI1792" s="43" t="e">
        <f>_xll.qlIndexFixing($Y$6,$AC1792,TRUE,trigger)</f>
        <v>#NUM!</v>
      </c>
      <c r="AJ1792" s="45" t="e">
        <f t="shared" si="38"/>
        <v>#NUM!</v>
      </c>
    </row>
    <row r="1793" spans="28:36" x14ac:dyDescent="0.2">
      <c r="AB1793" s="122" t="s">
        <v>88</v>
      </c>
      <c r="AC1793" s="40">
        <f>_xll.qlInterestRateIndexFixingDate($Y$21,AD1793)</f>
        <v>51958</v>
      </c>
      <c r="AD1793" s="40">
        <f>_xll.qlCalendarAdvance(calendar,$AD1792,AB1793,,,trigger)</f>
        <v>51964</v>
      </c>
      <c r="AE1793" s="40">
        <f>_xll.qlInterestRateIndexMaturity($Y$21,AD1793,)</f>
        <v>52147</v>
      </c>
      <c r="AF1793" s="43" t="e">
        <f>_xll.qlTenorBasisValue(TenorBasis6M,AD1793,_xll.ohTrigger(trigger,$Y$36))</f>
        <v>#NUM!</v>
      </c>
      <c r="AG1793" s="90" t="e">
        <f>_xll.qlTenorBasisForwardRate(TenorBasis6M,AD1793,_xll.ohTrigger(trigger,$Y$36))</f>
        <v>#NUM!</v>
      </c>
      <c r="AH1793" s="90" t="e">
        <f>_xll.qlIndexFixing(TenorBasisIndex6M,$AC1793,TRUE,_xll.ohTrigger(trigger,$Y$36))</f>
        <v>#NUM!</v>
      </c>
      <c r="AI1793" s="43" t="e">
        <f>_xll.qlIndexFixing($Y$6,$AC1793,TRUE,trigger)</f>
        <v>#NUM!</v>
      </c>
      <c r="AJ1793" s="45" t="e">
        <f t="shared" si="38"/>
        <v>#NUM!</v>
      </c>
    </row>
    <row r="1794" spans="28:36" x14ac:dyDescent="0.2">
      <c r="AB1794" s="122" t="s">
        <v>88</v>
      </c>
      <c r="AC1794" s="40">
        <f>_xll.qlInterestRateIndexFixingDate($Y$21,AD1794)</f>
        <v>51967</v>
      </c>
      <c r="AD1794" s="40">
        <f>_xll.qlCalendarAdvance(calendar,$AD1793,AB1794,,,trigger)</f>
        <v>51971</v>
      </c>
      <c r="AE1794" s="40">
        <f>_xll.qlInterestRateIndexMaturity($Y$21,AD1794,)</f>
        <v>52154</v>
      </c>
      <c r="AF1794" s="43" t="e">
        <f>_xll.qlTenorBasisValue(TenorBasis6M,AD1794,_xll.ohTrigger(trigger,$Y$36))</f>
        <v>#NUM!</v>
      </c>
      <c r="AG1794" s="90" t="e">
        <f>_xll.qlTenorBasisForwardRate(TenorBasis6M,AD1794,_xll.ohTrigger(trigger,$Y$36))</f>
        <v>#NUM!</v>
      </c>
      <c r="AH1794" s="90" t="e">
        <f>_xll.qlIndexFixing(TenorBasisIndex6M,$AC1794,TRUE,_xll.ohTrigger(trigger,$Y$36))</f>
        <v>#NUM!</v>
      </c>
      <c r="AI1794" s="43" t="e">
        <f>_xll.qlIndexFixing($Y$6,$AC1794,TRUE,trigger)</f>
        <v>#NUM!</v>
      </c>
      <c r="AJ1794" s="45" t="e">
        <f t="shared" si="38"/>
        <v>#NUM!</v>
      </c>
    </row>
    <row r="1795" spans="28:36" x14ac:dyDescent="0.2">
      <c r="AB1795" s="122" t="s">
        <v>88</v>
      </c>
      <c r="AC1795" s="40">
        <f>_xll.qlInterestRateIndexFixingDate($Y$21,AD1795)</f>
        <v>51974</v>
      </c>
      <c r="AD1795" s="40">
        <f>_xll.qlCalendarAdvance(calendar,$AD1794,AB1795,,,trigger)</f>
        <v>51978</v>
      </c>
      <c r="AE1795" s="40">
        <f>_xll.qlInterestRateIndexMaturity($Y$21,AD1795,)</f>
        <v>52161</v>
      </c>
      <c r="AF1795" s="43" t="e">
        <f>_xll.qlTenorBasisValue(TenorBasis6M,AD1795,_xll.ohTrigger(trigger,$Y$36))</f>
        <v>#NUM!</v>
      </c>
      <c r="AG1795" s="90" t="e">
        <f>_xll.qlTenorBasisForwardRate(TenorBasis6M,AD1795,_xll.ohTrigger(trigger,$Y$36))</f>
        <v>#NUM!</v>
      </c>
      <c r="AH1795" s="90" t="e">
        <f>_xll.qlIndexFixing(TenorBasisIndex6M,$AC1795,TRUE,_xll.ohTrigger(trigger,$Y$36))</f>
        <v>#NUM!</v>
      </c>
      <c r="AI1795" s="43" t="e">
        <f>_xll.qlIndexFixing($Y$6,$AC1795,TRUE,trigger)</f>
        <v>#NUM!</v>
      </c>
      <c r="AJ1795" s="45" t="e">
        <f t="shared" si="38"/>
        <v>#NUM!</v>
      </c>
    </row>
    <row r="1796" spans="28:36" x14ac:dyDescent="0.2">
      <c r="AB1796" s="122" t="s">
        <v>88</v>
      </c>
      <c r="AC1796" s="40">
        <f>_xll.qlInterestRateIndexFixingDate($Y$21,AD1796)</f>
        <v>51981</v>
      </c>
      <c r="AD1796" s="40">
        <f>_xll.qlCalendarAdvance(calendar,$AD1795,AB1796,,,trigger)</f>
        <v>51985</v>
      </c>
      <c r="AE1796" s="40">
        <f>_xll.qlInterestRateIndexMaturity($Y$21,AD1796,)</f>
        <v>52168</v>
      </c>
      <c r="AF1796" s="43" t="e">
        <f>_xll.qlTenorBasisValue(TenorBasis6M,AD1796,_xll.ohTrigger(trigger,$Y$36))</f>
        <v>#NUM!</v>
      </c>
      <c r="AG1796" s="90" t="e">
        <f>_xll.qlTenorBasisForwardRate(TenorBasis6M,AD1796,_xll.ohTrigger(trigger,$Y$36))</f>
        <v>#NUM!</v>
      </c>
      <c r="AH1796" s="90" t="e">
        <f>_xll.qlIndexFixing(TenorBasisIndex6M,$AC1796,TRUE,_xll.ohTrigger(trigger,$Y$36))</f>
        <v>#NUM!</v>
      </c>
      <c r="AI1796" s="43" t="e">
        <f>_xll.qlIndexFixing($Y$6,$AC1796,TRUE,trigger)</f>
        <v>#NUM!</v>
      </c>
      <c r="AJ1796" s="45" t="e">
        <f t="shared" si="38"/>
        <v>#NUM!</v>
      </c>
    </row>
    <row r="1797" spans="28:36" x14ac:dyDescent="0.2">
      <c r="AB1797" s="122" t="s">
        <v>88</v>
      </c>
      <c r="AC1797" s="40">
        <f>_xll.qlInterestRateIndexFixingDate($Y$21,AD1797)</f>
        <v>51988</v>
      </c>
      <c r="AD1797" s="40">
        <f>_xll.qlCalendarAdvance(calendar,$AD1796,AB1797,,,trigger)</f>
        <v>51992</v>
      </c>
      <c r="AE1797" s="40">
        <f>_xll.qlInterestRateIndexMaturity($Y$21,AD1797,)</f>
        <v>52176</v>
      </c>
      <c r="AF1797" s="43" t="e">
        <f>_xll.qlTenorBasisValue(TenorBasis6M,AD1797,_xll.ohTrigger(trigger,$Y$36))</f>
        <v>#NUM!</v>
      </c>
      <c r="AG1797" s="90" t="e">
        <f>_xll.qlTenorBasisForwardRate(TenorBasis6M,AD1797,_xll.ohTrigger(trigger,$Y$36))</f>
        <v>#NUM!</v>
      </c>
      <c r="AH1797" s="90" t="e">
        <f>_xll.qlIndexFixing(TenorBasisIndex6M,$AC1797,TRUE,_xll.ohTrigger(trigger,$Y$36))</f>
        <v>#NUM!</v>
      </c>
      <c r="AI1797" s="43" t="e">
        <f>_xll.qlIndexFixing($Y$6,$AC1797,TRUE,trigger)</f>
        <v>#NUM!</v>
      </c>
      <c r="AJ1797" s="45" t="e">
        <f t="shared" si="38"/>
        <v>#NUM!</v>
      </c>
    </row>
    <row r="1798" spans="28:36" x14ac:dyDescent="0.2">
      <c r="AB1798" s="122" t="s">
        <v>88</v>
      </c>
      <c r="AC1798" s="40">
        <f>_xll.qlInterestRateIndexFixingDate($Y$21,AD1798)</f>
        <v>51995</v>
      </c>
      <c r="AD1798" s="40">
        <f>_xll.qlCalendarAdvance(calendar,$AD1797,AB1798,,,trigger)</f>
        <v>51999</v>
      </c>
      <c r="AE1798" s="40">
        <f>_xll.qlInterestRateIndexMaturity($Y$21,AD1798,)</f>
        <v>52183</v>
      </c>
      <c r="AF1798" s="43" t="e">
        <f>_xll.qlTenorBasisValue(TenorBasis6M,AD1798,_xll.ohTrigger(trigger,$Y$36))</f>
        <v>#NUM!</v>
      </c>
      <c r="AG1798" s="90" t="e">
        <f>_xll.qlTenorBasisForwardRate(TenorBasis6M,AD1798,_xll.ohTrigger(trigger,$Y$36))</f>
        <v>#NUM!</v>
      </c>
      <c r="AH1798" s="90" t="e">
        <f>_xll.qlIndexFixing(TenorBasisIndex6M,$AC1798,TRUE,_xll.ohTrigger(trigger,$Y$36))</f>
        <v>#NUM!</v>
      </c>
      <c r="AI1798" s="43" t="e">
        <f>_xll.qlIndexFixing($Y$6,$AC1798,TRUE,trigger)</f>
        <v>#NUM!</v>
      </c>
      <c r="AJ1798" s="45" t="e">
        <f t="shared" si="38"/>
        <v>#NUM!</v>
      </c>
    </row>
    <row r="1799" spans="28:36" x14ac:dyDescent="0.2">
      <c r="AB1799" s="122" t="s">
        <v>88</v>
      </c>
      <c r="AC1799" s="40">
        <f>_xll.qlInterestRateIndexFixingDate($Y$21,AD1799)</f>
        <v>52002</v>
      </c>
      <c r="AD1799" s="40">
        <f>_xll.qlCalendarAdvance(calendar,$AD1798,AB1799,,,trigger)</f>
        <v>52006</v>
      </c>
      <c r="AE1799" s="40">
        <f>_xll.qlInterestRateIndexMaturity($Y$21,AD1799,)</f>
        <v>52190</v>
      </c>
      <c r="AF1799" s="43" t="e">
        <f>_xll.qlTenorBasisValue(TenorBasis6M,AD1799,_xll.ohTrigger(trigger,$Y$36))</f>
        <v>#NUM!</v>
      </c>
      <c r="AG1799" s="90" t="e">
        <f>_xll.qlTenorBasisForwardRate(TenorBasis6M,AD1799,_xll.ohTrigger(trigger,$Y$36))</f>
        <v>#NUM!</v>
      </c>
      <c r="AH1799" s="90" t="e">
        <f>_xll.qlIndexFixing(TenorBasisIndex6M,$AC1799,TRUE,_xll.ohTrigger(trigger,$Y$36))</f>
        <v>#NUM!</v>
      </c>
      <c r="AI1799" s="43" t="e">
        <f>_xll.qlIndexFixing($Y$6,$AC1799,TRUE,trigger)</f>
        <v>#NUM!</v>
      </c>
      <c r="AJ1799" s="45" t="e">
        <f t="shared" si="38"/>
        <v>#NUM!</v>
      </c>
    </row>
    <row r="1800" spans="28:36" x14ac:dyDescent="0.2">
      <c r="AB1800" s="122" t="s">
        <v>88</v>
      </c>
      <c r="AC1800" s="40">
        <f>_xll.qlInterestRateIndexFixingDate($Y$21,AD1800)</f>
        <v>52009</v>
      </c>
      <c r="AD1800" s="40">
        <f>_xll.qlCalendarAdvance(calendar,$AD1799,AB1800,,,trigger)</f>
        <v>52013</v>
      </c>
      <c r="AE1800" s="40">
        <f>_xll.qlInterestRateIndexMaturity($Y$21,AD1800,)</f>
        <v>52197</v>
      </c>
      <c r="AF1800" s="43" t="e">
        <f>_xll.qlTenorBasisValue(TenorBasis6M,AD1800,_xll.ohTrigger(trigger,$Y$36))</f>
        <v>#NUM!</v>
      </c>
      <c r="AG1800" s="90" t="e">
        <f>_xll.qlTenorBasisForwardRate(TenorBasis6M,AD1800,_xll.ohTrigger(trigger,$Y$36))</f>
        <v>#NUM!</v>
      </c>
      <c r="AH1800" s="90" t="e">
        <f>_xll.qlIndexFixing(TenorBasisIndex6M,$AC1800,TRUE,_xll.ohTrigger(trigger,$Y$36))</f>
        <v>#NUM!</v>
      </c>
      <c r="AI1800" s="43" t="e">
        <f>_xll.qlIndexFixing($Y$6,$AC1800,TRUE,trigger)</f>
        <v>#NUM!</v>
      </c>
      <c r="AJ1800" s="45" t="e">
        <f t="shared" si="38"/>
        <v>#NUM!</v>
      </c>
    </row>
    <row r="1801" spans="28:36" x14ac:dyDescent="0.2">
      <c r="AB1801" s="122" t="s">
        <v>88</v>
      </c>
      <c r="AC1801" s="40">
        <f>_xll.qlInterestRateIndexFixingDate($Y$21,AD1801)</f>
        <v>52016</v>
      </c>
      <c r="AD1801" s="40">
        <f>_xll.qlCalendarAdvance(calendar,$AD1800,AB1801,,,trigger)</f>
        <v>52020</v>
      </c>
      <c r="AE1801" s="40">
        <f>_xll.qlInterestRateIndexMaturity($Y$21,AD1801,)</f>
        <v>52203</v>
      </c>
      <c r="AF1801" s="43" t="e">
        <f>_xll.qlTenorBasisValue(TenorBasis6M,AD1801,_xll.ohTrigger(trigger,$Y$36))</f>
        <v>#NUM!</v>
      </c>
      <c r="AG1801" s="90" t="e">
        <f>_xll.qlTenorBasisForwardRate(TenorBasis6M,AD1801,_xll.ohTrigger(trigger,$Y$36))</f>
        <v>#NUM!</v>
      </c>
      <c r="AH1801" s="90" t="e">
        <f>_xll.qlIndexFixing(TenorBasisIndex6M,$AC1801,TRUE,_xll.ohTrigger(trigger,$Y$36))</f>
        <v>#NUM!</v>
      </c>
      <c r="AI1801" s="43" t="e">
        <f>_xll.qlIndexFixing($Y$6,$AC1801,TRUE,trigger)</f>
        <v>#NUM!</v>
      </c>
      <c r="AJ1801" s="45" t="e">
        <f t="shared" si="38"/>
        <v>#NUM!</v>
      </c>
    </row>
    <row r="1802" spans="28:36" x14ac:dyDescent="0.2">
      <c r="AB1802" s="122" t="s">
        <v>88</v>
      </c>
      <c r="AC1802" s="40">
        <f>_xll.qlInterestRateIndexFixingDate($Y$21,AD1802)</f>
        <v>52023</v>
      </c>
      <c r="AD1802" s="40">
        <f>_xll.qlCalendarAdvance(calendar,$AD1801,AB1802,,,trigger)</f>
        <v>52027</v>
      </c>
      <c r="AE1802" s="40">
        <f>_xll.qlInterestRateIndexMaturity($Y$21,AD1802,)</f>
        <v>52210</v>
      </c>
      <c r="AF1802" s="43" t="e">
        <f>_xll.qlTenorBasisValue(TenorBasis6M,AD1802,_xll.ohTrigger(trigger,$Y$36))</f>
        <v>#NUM!</v>
      </c>
      <c r="AG1802" s="90" t="e">
        <f>_xll.qlTenorBasisForwardRate(TenorBasis6M,AD1802,_xll.ohTrigger(trigger,$Y$36))</f>
        <v>#NUM!</v>
      </c>
      <c r="AH1802" s="90" t="e">
        <f>_xll.qlIndexFixing(TenorBasisIndex6M,$AC1802,TRUE,_xll.ohTrigger(trigger,$Y$36))</f>
        <v>#NUM!</v>
      </c>
      <c r="AI1802" s="43" t="e">
        <f>_xll.qlIndexFixing($Y$6,$AC1802,TRUE,trigger)</f>
        <v>#NUM!</v>
      </c>
      <c r="AJ1802" s="45" t="e">
        <f t="shared" si="38"/>
        <v>#NUM!</v>
      </c>
    </row>
    <row r="1803" spans="28:36" x14ac:dyDescent="0.2">
      <c r="AB1803" s="122" t="s">
        <v>88</v>
      </c>
      <c r="AC1803" s="40">
        <f>_xll.qlInterestRateIndexFixingDate($Y$21,AD1803)</f>
        <v>52030</v>
      </c>
      <c r="AD1803" s="40">
        <f>_xll.qlCalendarAdvance(calendar,$AD1802,AB1803,,,trigger)</f>
        <v>52034</v>
      </c>
      <c r="AE1803" s="40">
        <f>_xll.qlInterestRateIndexMaturity($Y$21,AD1803,)</f>
        <v>52217</v>
      </c>
      <c r="AF1803" s="43" t="e">
        <f>_xll.qlTenorBasisValue(TenorBasis6M,AD1803,_xll.ohTrigger(trigger,$Y$36))</f>
        <v>#NUM!</v>
      </c>
      <c r="AG1803" s="90" t="e">
        <f>_xll.qlTenorBasisForwardRate(TenorBasis6M,AD1803,_xll.ohTrigger(trigger,$Y$36))</f>
        <v>#NUM!</v>
      </c>
      <c r="AH1803" s="90" t="e">
        <f>_xll.qlIndexFixing(TenorBasisIndex6M,$AC1803,TRUE,_xll.ohTrigger(trigger,$Y$36))</f>
        <v>#NUM!</v>
      </c>
      <c r="AI1803" s="43" t="e">
        <f>_xll.qlIndexFixing($Y$6,$AC1803,TRUE,trigger)</f>
        <v>#NUM!</v>
      </c>
      <c r="AJ1803" s="45" t="e">
        <f t="shared" si="38"/>
        <v>#NUM!</v>
      </c>
    </row>
    <row r="1804" spans="28:36" x14ac:dyDescent="0.2">
      <c r="AB1804" s="122" t="s">
        <v>88</v>
      </c>
      <c r="AC1804" s="40">
        <f>_xll.qlInterestRateIndexFixingDate($Y$21,AD1804)</f>
        <v>52037</v>
      </c>
      <c r="AD1804" s="40">
        <f>_xll.qlCalendarAdvance(calendar,$AD1803,AB1804,,,trigger)</f>
        <v>52041</v>
      </c>
      <c r="AE1804" s="40">
        <f>_xll.qlInterestRateIndexMaturity($Y$21,AD1804,)</f>
        <v>52224</v>
      </c>
      <c r="AF1804" s="43" t="e">
        <f>_xll.qlTenorBasisValue(TenorBasis6M,AD1804,_xll.ohTrigger(trigger,$Y$36))</f>
        <v>#NUM!</v>
      </c>
      <c r="AG1804" s="90" t="e">
        <f>_xll.qlTenorBasisForwardRate(TenorBasis6M,AD1804,_xll.ohTrigger(trigger,$Y$36))</f>
        <v>#NUM!</v>
      </c>
      <c r="AH1804" s="90" t="e">
        <f>_xll.qlIndexFixing(TenorBasisIndex6M,$AC1804,TRUE,_xll.ohTrigger(trigger,$Y$36))</f>
        <v>#NUM!</v>
      </c>
      <c r="AI1804" s="43" t="e">
        <f>_xll.qlIndexFixing($Y$6,$AC1804,TRUE,trigger)</f>
        <v>#NUM!</v>
      </c>
      <c r="AJ1804" s="45" t="e">
        <f t="shared" si="38"/>
        <v>#NUM!</v>
      </c>
    </row>
    <row r="1805" spans="28:36" x14ac:dyDescent="0.2">
      <c r="AB1805" s="122" t="s">
        <v>88</v>
      </c>
      <c r="AC1805" s="40">
        <f>_xll.qlInterestRateIndexFixingDate($Y$21,AD1805)</f>
        <v>52044</v>
      </c>
      <c r="AD1805" s="40">
        <f>_xll.qlCalendarAdvance(calendar,$AD1804,AB1805,,,trigger)</f>
        <v>52048</v>
      </c>
      <c r="AE1805" s="40">
        <f>_xll.qlInterestRateIndexMaturity($Y$21,AD1805,)</f>
        <v>52233</v>
      </c>
      <c r="AF1805" s="43" t="e">
        <f>_xll.qlTenorBasisValue(TenorBasis6M,AD1805,_xll.ohTrigger(trigger,$Y$36))</f>
        <v>#NUM!</v>
      </c>
      <c r="AG1805" s="90" t="e">
        <f>_xll.qlTenorBasisForwardRate(TenorBasis6M,AD1805,_xll.ohTrigger(trigger,$Y$36))</f>
        <v>#NUM!</v>
      </c>
      <c r="AH1805" s="90" t="e">
        <f>_xll.qlIndexFixing(TenorBasisIndex6M,$AC1805,TRUE,_xll.ohTrigger(trigger,$Y$36))</f>
        <v>#NUM!</v>
      </c>
      <c r="AI1805" s="43" t="e">
        <f>_xll.qlIndexFixing($Y$6,$AC1805,TRUE,trigger)</f>
        <v>#NUM!</v>
      </c>
      <c r="AJ1805" s="45" t="e">
        <f t="shared" si="38"/>
        <v>#NUM!</v>
      </c>
    </row>
    <row r="1806" spans="28:36" x14ac:dyDescent="0.2">
      <c r="AB1806" s="122" t="s">
        <v>88</v>
      </c>
      <c r="AC1806" s="40">
        <f>_xll.qlInterestRateIndexFixingDate($Y$21,AD1806)</f>
        <v>52051</v>
      </c>
      <c r="AD1806" s="40">
        <f>_xll.qlCalendarAdvance(calendar,$AD1805,AB1806,,,trigger)</f>
        <v>52055</v>
      </c>
      <c r="AE1806" s="40">
        <f>_xll.qlInterestRateIndexMaturity($Y$21,AD1806,)</f>
        <v>52239</v>
      </c>
      <c r="AF1806" s="43" t="e">
        <f>_xll.qlTenorBasisValue(TenorBasis6M,AD1806,_xll.ohTrigger(trigger,$Y$36))</f>
        <v>#NUM!</v>
      </c>
      <c r="AG1806" s="90" t="e">
        <f>_xll.qlTenorBasisForwardRate(TenorBasis6M,AD1806,_xll.ohTrigger(trigger,$Y$36))</f>
        <v>#NUM!</v>
      </c>
      <c r="AH1806" s="90" t="e">
        <f>_xll.qlIndexFixing(TenorBasisIndex6M,$AC1806,TRUE,_xll.ohTrigger(trigger,$Y$36))</f>
        <v>#NUM!</v>
      </c>
      <c r="AI1806" s="43" t="e">
        <f>_xll.qlIndexFixing($Y$6,$AC1806,TRUE,trigger)</f>
        <v>#NUM!</v>
      </c>
      <c r="AJ1806" s="45" t="e">
        <f t="shared" si="38"/>
        <v>#NUM!</v>
      </c>
    </row>
    <row r="1807" spans="28:36" x14ac:dyDescent="0.2">
      <c r="AB1807" s="122" t="s">
        <v>88</v>
      </c>
      <c r="AC1807" s="40">
        <f>_xll.qlInterestRateIndexFixingDate($Y$21,AD1807)</f>
        <v>52058</v>
      </c>
      <c r="AD1807" s="40">
        <f>_xll.qlCalendarAdvance(calendar,$AD1806,AB1807,,,trigger)</f>
        <v>52062</v>
      </c>
      <c r="AE1807" s="40">
        <f>_xll.qlInterestRateIndexMaturity($Y$21,AD1807,)</f>
        <v>52246</v>
      </c>
      <c r="AF1807" s="43" t="e">
        <f>_xll.qlTenorBasisValue(TenorBasis6M,AD1807,_xll.ohTrigger(trigger,$Y$36))</f>
        <v>#NUM!</v>
      </c>
      <c r="AG1807" s="90" t="e">
        <f>_xll.qlTenorBasisForwardRate(TenorBasis6M,AD1807,_xll.ohTrigger(trigger,$Y$36))</f>
        <v>#NUM!</v>
      </c>
      <c r="AH1807" s="90" t="e">
        <f>_xll.qlIndexFixing(TenorBasisIndex6M,$AC1807,TRUE,_xll.ohTrigger(trigger,$Y$36))</f>
        <v>#NUM!</v>
      </c>
      <c r="AI1807" s="43" t="e">
        <f>_xll.qlIndexFixing($Y$6,$AC1807,TRUE,trigger)</f>
        <v>#NUM!</v>
      </c>
      <c r="AJ1807" s="45" t="e">
        <f t="shared" si="38"/>
        <v>#NUM!</v>
      </c>
    </row>
    <row r="1808" spans="28:36" x14ac:dyDescent="0.2">
      <c r="AB1808" s="122" t="s">
        <v>88</v>
      </c>
      <c r="AC1808" s="40">
        <f>_xll.qlInterestRateIndexFixingDate($Y$21,AD1808)</f>
        <v>52065</v>
      </c>
      <c r="AD1808" s="40">
        <f>_xll.qlCalendarAdvance(calendar,$AD1807,AB1808,,,trigger)</f>
        <v>52069</v>
      </c>
      <c r="AE1808" s="40">
        <f>_xll.qlInterestRateIndexMaturity($Y$21,AD1808,)</f>
        <v>52253</v>
      </c>
      <c r="AF1808" s="43" t="e">
        <f>_xll.qlTenorBasisValue(TenorBasis6M,AD1808,_xll.ohTrigger(trigger,$Y$36))</f>
        <v>#NUM!</v>
      </c>
      <c r="AG1808" s="90" t="e">
        <f>_xll.qlTenorBasisForwardRate(TenorBasis6M,AD1808,_xll.ohTrigger(trigger,$Y$36))</f>
        <v>#NUM!</v>
      </c>
      <c r="AH1808" s="90" t="e">
        <f>_xll.qlIndexFixing(TenorBasisIndex6M,$AC1808,TRUE,_xll.ohTrigger(trigger,$Y$36))</f>
        <v>#NUM!</v>
      </c>
      <c r="AI1808" s="43" t="e">
        <f>_xll.qlIndexFixing($Y$6,$AC1808,TRUE,trigger)</f>
        <v>#NUM!</v>
      </c>
      <c r="AJ1808" s="45" t="e">
        <f t="shared" si="38"/>
        <v>#NUM!</v>
      </c>
    </row>
    <row r="1809" spans="28:36" x14ac:dyDescent="0.2">
      <c r="AB1809" s="122" t="s">
        <v>88</v>
      </c>
      <c r="AC1809" s="40">
        <f>_xll.qlInterestRateIndexFixingDate($Y$21,AD1809)</f>
        <v>52072</v>
      </c>
      <c r="AD1809" s="40">
        <f>_xll.qlCalendarAdvance(calendar,$AD1808,AB1809,,,trigger)</f>
        <v>52076</v>
      </c>
      <c r="AE1809" s="40">
        <f>_xll.qlInterestRateIndexMaturity($Y$21,AD1809,)</f>
        <v>52260</v>
      </c>
      <c r="AF1809" s="43" t="e">
        <f>_xll.qlTenorBasisValue(TenorBasis6M,AD1809,_xll.ohTrigger(trigger,$Y$36))</f>
        <v>#NUM!</v>
      </c>
      <c r="AG1809" s="90" t="e">
        <f>_xll.qlTenorBasisForwardRate(TenorBasis6M,AD1809,_xll.ohTrigger(trigger,$Y$36))</f>
        <v>#NUM!</v>
      </c>
      <c r="AH1809" s="90" t="e">
        <f>_xll.qlIndexFixing(TenorBasisIndex6M,$AC1809,TRUE,_xll.ohTrigger(trigger,$Y$36))</f>
        <v>#NUM!</v>
      </c>
      <c r="AI1809" s="43" t="e">
        <f>_xll.qlIndexFixing($Y$6,$AC1809,TRUE,trigger)</f>
        <v>#NUM!</v>
      </c>
      <c r="AJ1809" s="45" t="e">
        <f t="shared" si="38"/>
        <v>#NUM!</v>
      </c>
    </row>
    <row r="1810" spans="28:36" x14ac:dyDescent="0.2">
      <c r="AB1810" s="122" t="s">
        <v>88</v>
      </c>
      <c r="AC1810" s="40">
        <f>_xll.qlInterestRateIndexFixingDate($Y$21,AD1810)</f>
        <v>52079</v>
      </c>
      <c r="AD1810" s="40">
        <f>_xll.qlCalendarAdvance(calendar,$AD1809,AB1810,,,trigger)</f>
        <v>52083</v>
      </c>
      <c r="AE1810" s="40">
        <f>_xll.qlInterestRateIndexMaturity($Y$21,AD1810,)</f>
        <v>52267</v>
      </c>
      <c r="AF1810" s="43" t="e">
        <f>_xll.qlTenorBasisValue(TenorBasis6M,AD1810,_xll.ohTrigger(trigger,$Y$36))</f>
        <v>#NUM!</v>
      </c>
      <c r="AG1810" s="90" t="e">
        <f>_xll.qlTenorBasisForwardRate(TenorBasis6M,AD1810,_xll.ohTrigger(trigger,$Y$36))</f>
        <v>#NUM!</v>
      </c>
      <c r="AH1810" s="90" t="e">
        <f>_xll.qlIndexFixing(TenorBasisIndex6M,$AC1810,TRUE,_xll.ohTrigger(trigger,$Y$36))</f>
        <v>#NUM!</v>
      </c>
      <c r="AI1810" s="43" t="e">
        <f>_xll.qlIndexFixing($Y$6,$AC1810,TRUE,trigger)</f>
        <v>#NUM!</v>
      </c>
      <c r="AJ1810" s="45" t="e">
        <f t="shared" si="38"/>
        <v>#NUM!</v>
      </c>
    </row>
    <row r="1811" spans="28:36" x14ac:dyDescent="0.2">
      <c r="AB1811" s="122" t="s">
        <v>88</v>
      </c>
      <c r="AC1811" s="40">
        <f>_xll.qlInterestRateIndexFixingDate($Y$21,AD1811)</f>
        <v>52086</v>
      </c>
      <c r="AD1811" s="40">
        <f>_xll.qlCalendarAdvance(calendar,$AD1810,AB1811,,,trigger)</f>
        <v>52090</v>
      </c>
      <c r="AE1811" s="40">
        <f>_xll.qlInterestRateIndexMaturity($Y$21,AD1811,)</f>
        <v>52274</v>
      </c>
      <c r="AF1811" s="43" t="e">
        <f>_xll.qlTenorBasisValue(TenorBasis6M,AD1811,_xll.ohTrigger(trigger,$Y$36))</f>
        <v>#NUM!</v>
      </c>
      <c r="AG1811" s="90" t="e">
        <f>_xll.qlTenorBasisForwardRate(TenorBasis6M,AD1811,_xll.ohTrigger(trigger,$Y$36))</f>
        <v>#NUM!</v>
      </c>
      <c r="AH1811" s="90" t="e">
        <f>_xll.qlIndexFixing(TenorBasisIndex6M,$AC1811,TRUE,_xll.ohTrigger(trigger,$Y$36))</f>
        <v>#NUM!</v>
      </c>
      <c r="AI1811" s="43" t="e">
        <f>_xll.qlIndexFixing($Y$6,$AC1811,TRUE,trigger)</f>
        <v>#NUM!</v>
      </c>
      <c r="AJ1811" s="45" t="e">
        <f t="shared" si="38"/>
        <v>#NUM!</v>
      </c>
    </row>
    <row r="1812" spans="28:36" x14ac:dyDescent="0.2">
      <c r="AB1812" s="122" t="s">
        <v>88</v>
      </c>
      <c r="AC1812" s="40">
        <f>_xll.qlInterestRateIndexFixingDate($Y$21,AD1812)</f>
        <v>52093</v>
      </c>
      <c r="AD1812" s="40">
        <f>_xll.qlCalendarAdvance(calendar,$AD1811,AB1812,,,trigger)</f>
        <v>52097</v>
      </c>
      <c r="AE1812" s="40">
        <f>_xll.qlInterestRateIndexMaturity($Y$21,AD1812,)</f>
        <v>52281</v>
      </c>
      <c r="AF1812" s="43" t="e">
        <f>_xll.qlTenorBasisValue(TenorBasis6M,AD1812,_xll.ohTrigger(trigger,$Y$36))</f>
        <v>#NUM!</v>
      </c>
      <c r="AG1812" s="90" t="e">
        <f>_xll.qlTenorBasisForwardRate(TenorBasis6M,AD1812,_xll.ohTrigger(trigger,$Y$36))</f>
        <v>#NUM!</v>
      </c>
      <c r="AH1812" s="90" t="e">
        <f>_xll.qlIndexFixing(TenorBasisIndex6M,$AC1812,TRUE,_xll.ohTrigger(trigger,$Y$36))</f>
        <v>#NUM!</v>
      </c>
      <c r="AI1812" s="43" t="e">
        <f>_xll.qlIndexFixing($Y$6,$AC1812,TRUE,trigger)</f>
        <v>#NUM!</v>
      </c>
      <c r="AJ1812" s="45" t="e">
        <f t="shared" si="38"/>
        <v>#NUM!</v>
      </c>
    </row>
    <row r="1813" spans="28:36" x14ac:dyDescent="0.2">
      <c r="AB1813" s="122" t="s">
        <v>88</v>
      </c>
      <c r="AC1813" s="40">
        <f>_xll.qlInterestRateIndexFixingDate($Y$21,AD1813)</f>
        <v>52100</v>
      </c>
      <c r="AD1813" s="40">
        <f>_xll.qlCalendarAdvance(calendar,$AD1812,AB1813,,,trigger)</f>
        <v>52104</v>
      </c>
      <c r="AE1813" s="40">
        <f>_xll.qlInterestRateIndexMaturity($Y$21,AD1813,)</f>
        <v>52288</v>
      </c>
      <c r="AF1813" s="43" t="e">
        <f>_xll.qlTenorBasisValue(TenorBasis6M,AD1813,_xll.ohTrigger(trigger,$Y$36))</f>
        <v>#NUM!</v>
      </c>
      <c r="AG1813" s="90" t="e">
        <f>_xll.qlTenorBasisForwardRate(TenorBasis6M,AD1813,_xll.ohTrigger(trigger,$Y$36))</f>
        <v>#NUM!</v>
      </c>
      <c r="AH1813" s="90" t="e">
        <f>_xll.qlIndexFixing(TenorBasisIndex6M,$AC1813,TRUE,_xll.ohTrigger(trigger,$Y$36))</f>
        <v>#NUM!</v>
      </c>
      <c r="AI1813" s="43" t="e">
        <f>_xll.qlIndexFixing($Y$6,$AC1813,TRUE,trigger)</f>
        <v>#NUM!</v>
      </c>
      <c r="AJ1813" s="45" t="e">
        <f t="shared" si="38"/>
        <v>#NUM!</v>
      </c>
    </row>
    <row r="1814" spans="28:36" x14ac:dyDescent="0.2">
      <c r="AB1814" s="122" t="s">
        <v>88</v>
      </c>
      <c r="AC1814" s="40">
        <f>_xll.qlInterestRateIndexFixingDate($Y$21,AD1814)</f>
        <v>52107</v>
      </c>
      <c r="AD1814" s="40">
        <f>_xll.qlCalendarAdvance(calendar,$AD1813,AB1814,,,trigger)</f>
        <v>52111</v>
      </c>
      <c r="AE1814" s="40">
        <f>_xll.qlInterestRateIndexMaturity($Y$21,AD1814,)</f>
        <v>52292</v>
      </c>
      <c r="AF1814" s="43" t="e">
        <f>_xll.qlTenorBasisValue(TenorBasis6M,AD1814,_xll.ohTrigger(trigger,$Y$36))</f>
        <v>#NUM!</v>
      </c>
      <c r="AG1814" s="90" t="e">
        <f>_xll.qlTenorBasisForwardRate(TenorBasis6M,AD1814,_xll.ohTrigger(trigger,$Y$36))</f>
        <v>#NUM!</v>
      </c>
      <c r="AH1814" s="90" t="e">
        <f>_xll.qlIndexFixing(TenorBasisIndex6M,$AC1814,TRUE,_xll.ohTrigger(trigger,$Y$36))</f>
        <v>#NUM!</v>
      </c>
      <c r="AI1814" s="43" t="e">
        <f>_xll.qlIndexFixing($Y$6,$AC1814,TRUE,trigger)</f>
        <v>#NUM!</v>
      </c>
      <c r="AJ1814" s="45" t="e">
        <f t="shared" si="38"/>
        <v>#NUM!</v>
      </c>
    </row>
    <row r="1815" spans="28:36" x14ac:dyDescent="0.2">
      <c r="AB1815" s="122" t="s">
        <v>88</v>
      </c>
      <c r="AC1815" s="40">
        <f>_xll.qlInterestRateIndexFixingDate($Y$21,AD1815)</f>
        <v>52114</v>
      </c>
      <c r="AD1815" s="40">
        <f>_xll.qlCalendarAdvance(calendar,$AD1814,AB1815,,,trigger)</f>
        <v>52118</v>
      </c>
      <c r="AE1815" s="40">
        <f>_xll.qlInterestRateIndexMaturity($Y$21,AD1815,)</f>
        <v>52299</v>
      </c>
      <c r="AF1815" s="43" t="e">
        <f>_xll.qlTenorBasisValue(TenorBasis6M,AD1815,_xll.ohTrigger(trigger,$Y$36))</f>
        <v>#NUM!</v>
      </c>
      <c r="AG1815" s="90" t="e">
        <f>_xll.qlTenorBasisForwardRate(TenorBasis6M,AD1815,_xll.ohTrigger(trigger,$Y$36))</f>
        <v>#NUM!</v>
      </c>
      <c r="AH1815" s="90" t="e">
        <f>_xll.qlIndexFixing(TenorBasisIndex6M,$AC1815,TRUE,_xll.ohTrigger(trigger,$Y$36))</f>
        <v>#NUM!</v>
      </c>
      <c r="AI1815" s="43" t="e">
        <f>_xll.qlIndexFixing($Y$6,$AC1815,TRUE,trigger)</f>
        <v>#NUM!</v>
      </c>
      <c r="AJ1815" s="45" t="e">
        <f t="shared" si="38"/>
        <v>#NUM!</v>
      </c>
    </row>
    <row r="1816" spans="28:36" x14ac:dyDescent="0.2">
      <c r="AB1816" s="122" t="s">
        <v>88</v>
      </c>
      <c r="AC1816" s="40">
        <f>_xll.qlInterestRateIndexFixingDate($Y$21,AD1816)</f>
        <v>52121</v>
      </c>
      <c r="AD1816" s="40">
        <f>_xll.qlCalendarAdvance(calendar,$AD1815,AB1816,,,trigger)</f>
        <v>52125</v>
      </c>
      <c r="AE1816" s="40">
        <f>_xll.qlInterestRateIndexMaturity($Y$21,AD1816,)</f>
        <v>52306</v>
      </c>
      <c r="AF1816" s="43" t="e">
        <f>_xll.qlTenorBasisValue(TenorBasis6M,AD1816,_xll.ohTrigger(trigger,$Y$36))</f>
        <v>#NUM!</v>
      </c>
      <c r="AG1816" s="90" t="e">
        <f>_xll.qlTenorBasisForwardRate(TenorBasis6M,AD1816,_xll.ohTrigger(trigger,$Y$36))</f>
        <v>#NUM!</v>
      </c>
      <c r="AH1816" s="90" t="e">
        <f>_xll.qlIndexFixing(TenorBasisIndex6M,$AC1816,TRUE,_xll.ohTrigger(trigger,$Y$36))</f>
        <v>#NUM!</v>
      </c>
      <c r="AI1816" s="43" t="e">
        <f>_xll.qlIndexFixing($Y$6,$AC1816,TRUE,trigger)</f>
        <v>#NUM!</v>
      </c>
      <c r="AJ1816" s="45" t="e">
        <f t="shared" si="38"/>
        <v>#NUM!</v>
      </c>
    </row>
    <row r="1817" spans="28:36" x14ac:dyDescent="0.2">
      <c r="AB1817" s="122" t="s">
        <v>88</v>
      </c>
      <c r="AC1817" s="40">
        <f>_xll.qlInterestRateIndexFixingDate($Y$21,AD1817)</f>
        <v>52128</v>
      </c>
      <c r="AD1817" s="40">
        <f>_xll.qlCalendarAdvance(calendar,$AD1816,AB1817,,,trigger)</f>
        <v>52132</v>
      </c>
      <c r="AE1817" s="40">
        <f>_xll.qlInterestRateIndexMaturity($Y$21,AD1817,)</f>
        <v>52313</v>
      </c>
      <c r="AF1817" s="43" t="e">
        <f>_xll.qlTenorBasisValue(TenorBasis6M,AD1817,_xll.ohTrigger(trigger,$Y$36))</f>
        <v>#NUM!</v>
      </c>
      <c r="AG1817" s="90" t="e">
        <f>_xll.qlTenorBasisForwardRate(TenorBasis6M,AD1817,_xll.ohTrigger(trigger,$Y$36))</f>
        <v>#NUM!</v>
      </c>
      <c r="AH1817" s="90" t="e">
        <f>_xll.qlIndexFixing(TenorBasisIndex6M,$AC1817,TRUE,_xll.ohTrigger(trigger,$Y$36))</f>
        <v>#NUM!</v>
      </c>
      <c r="AI1817" s="43" t="e">
        <f>_xll.qlIndexFixing($Y$6,$AC1817,TRUE,trigger)</f>
        <v>#NUM!</v>
      </c>
      <c r="AJ1817" s="45" t="e">
        <f t="shared" si="38"/>
        <v>#NUM!</v>
      </c>
    </row>
    <row r="1818" spans="28:36" x14ac:dyDescent="0.2">
      <c r="AB1818" s="122" t="s">
        <v>88</v>
      </c>
      <c r="AC1818" s="40">
        <f>_xll.qlInterestRateIndexFixingDate($Y$21,AD1818)</f>
        <v>52135</v>
      </c>
      <c r="AD1818" s="40">
        <f>_xll.qlCalendarAdvance(calendar,$AD1817,AB1818,,,trigger)</f>
        <v>52139</v>
      </c>
      <c r="AE1818" s="40">
        <f>_xll.qlInterestRateIndexMaturity($Y$21,AD1818,)</f>
        <v>52321</v>
      </c>
      <c r="AF1818" s="43" t="e">
        <f>_xll.qlTenorBasisValue(TenorBasis6M,AD1818,_xll.ohTrigger(trigger,$Y$36))</f>
        <v>#NUM!</v>
      </c>
      <c r="AG1818" s="90" t="e">
        <f>_xll.qlTenorBasisForwardRate(TenorBasis6M,AD1818,_xll.ohTrigger(trigger,$Y$36))</f>
        <v>#NUM!</v>
      </c>
      <c r="AH1818" s="90" t="e">
        <f>_xll.qlIndexFixing(TenorBasisIndex6M,$AC1818,TRUE,_xll.ohTrigger(trigger,$Y$36))</f>
        <v>#NUM!</v>
      </c>
      <c r="AI1818" s="43" t="e">
        <f>_xll.qlIndexFixing($Y$6,$AC1818,TRUE,trigger)</f>
        <v>#NUM!</v>
      </c>
      <c r="AJ1818" s="45" t="e">
        <f t="shared" si="38"/>
        <v>#NUM!</v>
      </c>
    </row>
    <row r="1819" spans="28:36" x14ac:dyDescent="0.2">
      <c r="AB1819" s="122" t="s">
        <v>88</v>
      </c>
      <c r="AC1819" s="40">
        <f>_xll.qlInterestRateIndexFixingDate($Y$21,AD1819)</f>
        <v>52142</v>
      </c>
      <c r="AD1819" s="40">
        <f>_xll.qlCalendarAdvance(calendar,$AD1818,AB1819,,,trigger)</f>
        <v>52146</v>
      </c>
      <c r="AE1819" s="40">
        <f>_xll.qlInterestRateIndexMaturity($Y$21,AD1819,)</f>
        <v>52328</v>
      </c>
      <c r="AF1819" s="43" t="e">
        <f>_xll.qlTenorBasisValue(TenorBasis6M,AD1819,_xll.ohTrigger(trigger,$Y$36))</f>
        <v>#NUM!</v>
      </c>
      <c r="AG1819" s="90" t="e">
        <f>_xll.qlTenorBasisForwardRate(TenorBasis6M,AD1819,_xll.ohTrigger(trigger,$Y$36))</f>
        <v>#NUM!</v>
      </c>
      <c r="AH1819" s="90" t="e">
        <f>_xll.qlIndexFixing(TenorBasisIndex6M,$AC1819,TRUE,_xll.ohTrigger(trigger,$Y$36))</f>
        <v>#NUM!</v>
      </c>
      <c r="AI1819" s="43" t="e">
        <f>_xll.qlIndexFixing($Y$6,$AC1819,TRUE,trigger)</f>
        <v>#NUM!</v>
      </c>
      <c r="AJ1819" s="45" t="e">
        <f t="shared" si="38"/>
        <v>#NUM!</v>
      </c>
    </row>
    <row r="1820" spans="28:36" x14ac:dyDescent="0.2">
      <c r="AB1820" s="122" t="s">
        <v>88</v>
      </c>
      <c r="AC1820" s="40">
        <f>_xll.qlInterestRateIndexFixingDate($Y$21,AD1820)</f>
        <v>52149</v>
      </c>
      <c r="AD1820" s="40">
        <f>_xll.qlCalendarAdvance(calendar,$AD1819,AB1820,,,trigger)</f>
        <v>52153</v>
      </c>
      <c r="AE1820" s="40">
        <f>_xll.qlInterestRateIndexMaturity($Y$21,AD1820,)</f>
        <v>52335</v>
      </c>
      <c r="AF1820" s="43" t="e">
        <f>_xll.qlTenorBasisValue(TenorBasis6M,AD1820,_xll.ohTrigger(trigger,$Y$36))</f>
        <v>#NUM!</v>
      </c>
      <c r="AG1820" s="90" t="e">
        <f>_xll.qlTenorBasisForwardRate(TenorBasis6M,AD1820,_xll.ohTrigger(trigger,$Y$36))</f>
        <v>#NUM!</v>
      </c>
      <c r="AH1820" s="90" t="e">
        <f>_xll.qlIndexFixing(TenorBasisIndex6M,$AC1820,TRUE,_xll.ohTrigger(trigger,$Y$36))</f>
        <v>#NUM!</v>
      </c>
      <c r="AI1820" s="43" t="e">
        <f>_xll.qlIndexFixing($Y$6,$AC1820,TRUE,trigger)</f>
        <v>#NUM!</v>
      </c>
      <c r="AJ1820" s="45" t="e">
        <f t="shared" si="38"/>
        <v>#NUM!</v>
      </c>
    </row>
    <row r="1821" spans="28:36" x14ac:dyDescent="0.2">
      <c r="AB1821" s="122" t="s">
        <v>88</v>
      </c>
      <c r="AC1821" s="40">
        <f>_xll.qlInterestRateIndexFixingDate($Y$21,AD1821)</f>
        <v>52156</v>
      </c>
      <c r="AD1821" s="40">
        <f>_xll.qlCalendarAdvance(calendar,$AD1820,AB1821,,,trigger)</f>
        <v>52160</v>
      </c>
      <c r="AE1821" s="40">
        <f>_xll.qlInterestRateIndexMaturity($Y$21,AD1821,)</f>
        <v>52342</v>
      </c>
      <c r="AF1821" s="43" t="e">
        <f>_xll.qlTenorBasisValue(TenorBasis6M,AD1821,_xll.ohTrigger(trigger,$Y$36))</f>
        <v>#NUM!</v>
      </c>
      <c r="AG1821" s="90" t="e">
        <f>_xll.qlTenorBasisForwardRate(TenorBasis6M,AD1821,_xll.ohTrigger(trigger,$Y$36))</f>
        <v>#NUM!</v>
      </c>
      <c r="AH1821" s="90" t="e">
        <f>_xll.qlIndexFixing(TenorBasisIndex6M,$AC1821,TRUE,_xll.ohTrigger(trigger,$Y$36))</f>
        <v>#NUM!</v>
      </c>
      <c r="AI1821" s="43" t="e">
        <f>_xll.qlIndexFixing($Y$6,$AC1821,TRUE,trigger)</f>
        <v>#NUM!</v>
      </c>
      <c r="AJ1821" s="45" t="e">
        <f t="shared" si="38"/>
        <v>#NUM!</v>
      </c>
    </row>
    <row r="1822" spans="28:36" x14ac:dyDescent="0.2">
      <c r="AB1822" s="122" t="s">
        <v>88</v>
      </c>
      <c r="AC1822" s="40">
        <f>_xll.qlInterestRateIndexFixingDate($Y$21,AD1822)</f>
        <v>52163</v>
      </c>
      <c r="AD1822" s="40">
        <f>_xll.qlCalendarAdvance(calendar,$AD1821,AB1822,,,trigger)</f>
        <v>52167</v>
      </c>
      <c r="AE1822" s="40">
        <f>_xll.qlInterestRateIndexMaturity($Y$21,AD1822,)</f>
        <v>52349</v>
      </c>
      <c r="AF1822" s="43" t="e">
        <f>_xll.qlTenorBasisValue(TenorBasis6M,AD1822,_xll.ohTrigger(trigger,$Y$36))</f>
        <v>#NUM!</v>
      </c>
      <c r="AG1822" s="90" t="e">
        <f>_xll.qlTenorBasisForwardRate(TenorBasis6M,AD1822,_xll.ohTrigger(trigger,$Y$36))</f>
        <v>#NUM!</v>
      </c>
      <c r="AH1822" s="90" t="e">
        <f>_xll.qlIndexFixing(TenorBasisIndex6M,$AC1822,TRUE,_xll.ohTrigger(trigger,$Y$36))</f>
        <v>#NUM!</v>
      </c>
      <c r="AI1822" s="43" t="e">
        <f>_xll.qlIndexFixing($Y$6,$AC1822,TRUE,trigger)</f>
        <v>#NUM!</v>
      </c>
      <c r="AJ1822" s="45" t="e">
        <f t="shared" si="38"/>
        <v>#NUM!</v>
      </c>
    </row>
    <row r="1823" spans="28:36" x14ac:dyDescent="0.2">
      <c r="AB1823" s="122" t="s">
        <v>88</v>
      </c>
      <c r="AC1823" s="40">
        <f>_xll.qlInterestRateIndexFixingDate($Y$21,AD1823)</f>
        <v>52170</v>
      </c>
      <c r="AD1823" s="40">
        <f>_xll.qlCalendarAdvance(calendar,$AD1822,AB1823,,,trigger)</f>
        <v>52174</v>
      </c>
      <c r="AE1823" s="40">
        <f>_xll.qlInterestRateIndexMaturity($Y$21,AD1823,)</f>
        <v>52355</v>
      </c>
      <c r="AF1823" s="43" t="e">
        <f>_xll.qlTenorBasisValue(TenorBasis6M,AD1823,_xll.ohTrigger(trigger,$Y$36))</f>
        <v>#NUM!</v>
      </c>
      <c r="AG1823" s="90" t="e">
        <f>_xll.qlTenorBasisForwardRate(TenorBasis6M,AD1823,_xll.ohTrigger(trigger,$Y$36))</f>
        <v>#NUM!</v>
      </c>
      <c r="AH1823" s="90" t="e">
        <f>_xll.qlIndexFixing(TenorBasisIndex6M,$AC1823,TRUE,_xll.ohTrigger(trigger,$Y$36))</f>
        <v>#NUM!</v>
      </c>
      <c r="AI1823" s="43" t="e">
        <f>_xll.qlIndexFixing($Y$6,$AC1823,TRUE,trigger)</f>
        <v>#NUM!</v>
      </c>
      <c r="AJ1823" s="45" t="e">
        <f t="shared" si="38"/>
        <v>#NUM!</v>
      </c>
    </row>
    <row r="1824" spans="28:36" x14ac:dyDescent="0.2">
      <c r="AB1824" s="122" t="s">
        <v>88</v>
      </c>
      <c r="AC1824" s="40">
        <f>_xll.qlInterestRateIndexFixingDate($Y$21,AD1824)</f>
        <v>52177</v>
      </c>
      <c r="AD1824" s="40">
        <f>_xll.qlCalendarAdvance(calendar,$AD1823,AB1824,,,trigger)</f>
        <v>52181</v>
      </c>
      <c r="AE1824" s="40">
        <f>_xll.qlInterestRateIndexMaturity($Y$21,AD1824,)</f>
        <v>52362</v>
      </c>
      <c r="AF1824" s="43" t="e">
        <f>_xll.qlTenorBasisValue(TenorBasis6M,AD1824,_xll.ohTrigger(trigger,$Y$36))</f>
        <v>#NUM!</v>
      </c>
      <c r="AG1824" s="90" t="e">
        <f>_xll.qlTenorBasisForwardRate(TenorBasis6M,AD1824,_xll.ohTrigger(trigger,$Y$36))</f>
        <v>#NUM!</v>
      </c>
      <c r="AH1824" s="90" t="e">
        <f>_xll.qlIndexFixing(TenorBasisIndex6M,$AC1824,TRUE,_xll.ohTrigger(trigger,$Y$36))</f>
        <v>#NUM!</v>
      </c>
      <c r="AI1824" s="43" t="e">
        <f>_xll.qlIndexFixing($Y$6,$AC1824,TRUE,trigger)</f>
        <v>#NUM!</v>
      </c>
      <c r="AJ1824" s="45" t="e">
        <f t="shared" si="38"/>
        <v>#NUM!</v>
      </c>
    </row>
    <row r="1825" spans="28:36" x14ac:dyDescent="0.2">
      <c r="AB1825" s="122" t="s">
        <v>88</v>
      </c>
      <c r="AC1825" s="40">
        <f>_xll.qlInterestRateIndexFixingDate($Y$21,AD1825)</f>
        <v>52184</v>
      </c>
      <c r="AD1825" s="40">
        <f>_xll.qlCalendarAdvance(calendar,$AD1824,AB1825,,,trigger)</f>
        <v>52188</v>
      </c>
      <c r="AE1825" s="40">
        <f>_xll.qlInterestRateIndexMaturity($Y$21,AD1825,)</f>
        <v>52369</v>
      </c>
      <c r="AF1825" s="43" t="e">
        <f>_xll.qlTenorBasisValue(TenorBasis6M,AD1825,_xll.ohTrigger(trigger,$Y$36))</f>
        <v>#NUM!</v>
      </c>
      <c r="AG1825" s="90" t="e">
        <f>_xll.qlTenorBasisForwardRate(TenorBasis6M,AD1825,_xll.ohTrigger(trigger,$Y$36))</f>
        <v>#NUM!</v>
      </c>
      <c r="AH1825" s="90" t="e">
        <f>_xll.qlIndexFixing(TenorBasisIndex6M,$AC1825,TRUE,_xll.ohTrigger(trigger,$Y$36))</f>
        <v>#NUM!</v>
      </c>
      <c r="AI1825" s="43" t="e">
        <f>_xll.qlIndexFixing($Y$6,$AC1825,TRUE,trigger)</f>
        <v>#NUM!</v>
      </c>
      <c r="AJ1825" s="45" t="e">
        <f t="shared" si="38"/>
        <v>#NUM!</v>
      </c>
    </row>
    <row r="1826" spans="28:36" x14ac:dyDescent="0.2">
      <c r="AB1826" s="122" t="s">
        <v>88</v>
      </c>
      <c r="AC1826" s="40">
        <f>_xll.qlInterestRateIndexFixingDate($Y$21,AD1826)</f>
        <v>52191</v>
      </c>
      <c r="AD1826" s="40">
        <f>_xll.qlCalendarAdvance(calendar,$AD1825,AB1826,,,trigger)</f>
        <v>52195</v>
      </c>
      <c r="AE1826" s="40">
        <f>_xll.qlInterestRateIndexMaturity($Y$21,AD1826,)</f>
        <v>52376</v>
      </c>
      <c r="AF1826" s="43" t="e">
        <f>_xll.qlTenorBasisValue(TenorBasis6M,AD1826,_xll.ohTrigger(trigger,$Y$36))</f>
        <v>#NUM!</v>
      </c>
      <c r="AG1826" s="90" t="e">
        <f>_xll.qlTenorBasisForwardRate(TenorBasis6M,AD1826,_xll.ohTrigger(trigger,$Y$36))</f>
        <v>#NUM!</v>
      </c>
      <c r="AH1826" s="90" t="e">
        <f>_xll.qlIndexFixing(TenorBasisIndex6M,$AC1826,TRUE,_xll.ohTrigger(trigger,$Y$36))</f>
        <v>#NUM!</v>
      </c>
      <c r="AI1826" s="43" t="e">
        <f>_xll.qlIndexFixing($Y$6,$AC1826,TRUE,trigger)</f>
        <v>#NUM!</v>
      </c>
      <c r="AJ1826" s="45" t="e">
        <f t="shared" si="38"/>
        <v>#NUM!</v>
      </c>
    </row>
    <row r="1827" spans="28:36" x14ac:dyDescent="0.2">
      <c r="AB1827" s="122" t="s">
        <v>88</v>
      </c>
      <c r="AC1827" s="40">
        <f>_xll.qlInterestRateIndexFixingDate($Y$21,AD1827)</f>
        <v>52198</v>
      </c>
      <c r="AD1827" s="40">
        <f>_xll.qlCalendarAdvance(calendar,$AD1826,AB1827,,,trigger)</f>
        <v>52202</v>
      </c>
      <c r="AE1827" s="40">
        <f>_xll.qlInterestRateIndexMaturity($Y$21,AD1827,)</f>
        <v>52384</v>
      </c>
      <c r="AF1827" s="43" t="e">
        <f>_xll.qlTenorBasisValue(TenorBasis6M,AD1827,_xll.ohTrigger(trigger,$Y$36))</f>
        <v>#NUM!</v>
      </c>
      <c r="AG1827" s="90" t="e">
        <f>_xll.qlTenorBasisForwardRate(TenorBasis6M,AD1827,_xll.ohTrigger(trigger,$Y$36))</f>
        <v>#NUM!</v>
      </c>
      <c r="AH1827" s="90" t="e">
        <f>_xll.qlIndexFixing(TenorBasisIndex6M,$AC1827,TRUE,_xll.ohTrigger(trigger,$Y$36))</f>
        <v>#NUM!</v>
      </c>
      <c r="AI1827" s="43" t="e">
        <f>_xll.qlIndexFixing($Y$6,$AC1827,TRUE,trigger)</f>
        <v>#NUM!</v>
      </c>
      <c r="AJ1827" s="45" t="e">
        <f t="shared" si="38"/>
        <v>#NUM!</v>
      </c>
    </row>
    <row r="1828" spans="28:36" x14ac:dyDescent="0.2">
      <c r="AB1828" s="122" t="s">
        <v>88</v>
      </c>
      <c r="AC1828" s="40">
        <f>_xll.qlInterestRateIndexFixingDate($Y$21,AD1828)</f>
        <v>52205</v>
      </c>
      <c r="AD1828" s="40">
        <f>_xll.qlCalendarAdvance(calendar,$AD1827,AB1828,,,trigger)</f>
        <v>52209</v>
      </c>
      <c r="AE1828" s="40">
        <f>_xll.qlInterestRateIndexMaturity($Y$21,AD1828,)</f>
        <v>52391</v>
      </c>
      <c r="AF1828" s="43" t="e">
        <f>_xll.qlTenorBasisValue(TenorBasis6M,AD1828,_xll.ohTrigger(trigger,$Y$36))</f>
        <v>#NUM!</v>
      </c>
      <c r="AG1828" s="90" t="e">
        <f>_xll.qlTenorBasisForwardRate(TenorBasis6M,AD1828,_xll.ohTrigger(trigger,$Y$36))</f>
        <v>#NUM!</v>
      </c>
      <c r="AH1828" s="90" t="e">
        <f>_xll.qlIndexFixing(TenorBasisIndex6M,$AC1828,TRUE,_xll.ohTrigger(trigger,$Y$36))</f>
        <v>#NUM!</v>
      </c>
      <c r="AI1828" s="43" t="e">
        <f>_xll.qlIndexFixing($Y$6,$AC1828,TRUE,trigger)</f>
        <v>#NUM!</v>
      </c>
      <c r="AJ1828" s="45" t="e">
        <f t="shared" si="38"/>
        <v>#NUM!</v>
      </c>
    </row>
    <row r="1829" spans="28:36" x14ac:dyDescent="0.2">
      <c r="AB1829" s="122" t="s">
        <v>88</v>
      </c>
      <c r="AC1829" s="40">
        <f>_xll.qlInterestRateIndexFixingDate($Y$21,AD1829)</f>
        <v>52212</v>
      </c>
      <c r="AD1829" s="40">
        <f>_xll.qlCalendarAdvance(calendar,$AD1828,AB1829,,,trigger)</f>
        <v>52216</v>
      </c>
      <c r="AE1829" s="40">
        <f>_xll.qlInterestRateIndexMaturity($Y$21,AD1829,)</f>
        <v>52398</v>
      </c>
      <c r="AF1829" s="43" t="e">
        <f>_xll.qlTenorBasisValue(TenorBasis6M,AD1829,_xll.ohTrigger(trigger,$Y$36))</f>
        <v>#NUM!</v>
      </c>
      <c r="AG1829" s="90" t="e">
        <f>_xll.qlTenorBasisForwardRate(TenorBasis6M,AD1829,_xll.ohTrigger(trigger,$Y$36))</f>
        <v>#NUM!</v>
      </c>
      <c r="AH1829" s="90" t="e">
        <f>_xll.qlIndexFixing(TenorBasisIndex6M,$AC1829,TRUE,_xll.ohTrigger(trigger,$Y$36))</f>
        <v>#NUM!</v>
      </c>
      <c r="AI1829" s="43" t="e">
        <f>_xll.qlIndexFixing($Y$6,$AC1829,TRUE,trigger)</f>
        <v>#NUM!</v>
      </c>
      <c r="AJ1829" s="45" t="e">
        <f t="shared" si="38"/>
        <v>#NUM!</v>
      </c>
    </row>
    <row r="1830" spans="28:36" x14ac:dyDescent="0.2">
      <c r="AB1830" s="122" t="s">
        <v>88</v>
      </c>
      <c r="AC1830" s="40">
        <f>_xll.qlInterestRateIndexFixingDate($Y$21,AD1830)</f>
        <v>52219</v>
      </c>
      <c r="AD1830" s="40">
        <f>_xll.qlCalendarAdvance(calendar,$AD1829,AB1830,,,trigger)</f>
        <v>52223</v>
      </c>
      <c r="AE1830" s="40">
        <f>_xll.qlInterestRateIndexMaturity($Y$21,AD1830,)</f>
        <v>52405</v>
      </c>
      <c r="AF1830" s="43" t="e">
        <f>_xll.qlTenorBasisValue(TenorBasis6M,AD1830,_xll.ohTrigger(trigger,$Y$36))</f>
        <v>#NUM!</v>
      </c>
      <c r="AG1830" s="90" t="e">
        <f>_xll.qlTenorBasisForwardRate(TenorBasis6M,AD1830,_xll.ohTrigger(trigger,$Y$36))</f>
        <v>#NUM!</v>
      </c>
      <c r="AH1830" s="90" t="e">
        <f>_xll.qlIndexFixing(TenorBasisIndex6M,$AC1830,TRUE,_xll.ohTrigger(trigger,$Y$36))</f>
        <v>#NUM!</v>
      </c>
      <c r="AI1830" s="43" t="e">
        <f>_xll.qlIndexFixing($Y$6,$AC1830,TRUE,trigger)</f>
        <v>#NUM!</v>
      </c>
      <c r="AJ1830" s="45" t="e">
        <f t="shared" si="38"/>
        <v>#NUM!</v>
      </c>
    </row>
    <row r="1831" spans="28:36" x14ac:dyDescent="0.2">
      <c r="AB1831" s="122" t="s">
        <v>88</v>
      </c>
      <c r="AC1831" s="40">
        <f>_xll.qlInterestRateIndexFixingDate($Y$21,AD1831)</f>
        <v>52224</v>
      </c>
      <c r="AD1831" s="40">
        <f>_xll.qlCalendarAdvance(calendar,$AD1830,AB1831,,,trigger)</f>
        <v>52230</v>
      </c>
      <c r="AE1831" s="40">
        <f>_xll.qlInterestRateIndexMaturity($Y$21,AD1831,)</f>
        <v>52412</v>
      </c>
      <c r="AF1831" s="43" t="e">
        <f>_xll.qlTenorBasisValue(TenorBasis6M,AD1831,_xll.ohTrigger(trigger,$Y$36))</f>
        <v>#NUM!</v>
      </c>
      <c r="AG1831" s="90" t="e">
        <f>_xll.qlTenorBasisForwardRate(TenorBasis6M,AD1831,_xll.ohTrigger(trigger,$Y$36))</f>
        <v>#NUM!</v>
      </c>
      <c r="AH1831" s="90" t="e">
        <f>_xll.qlIndexFixing(TenorBasisIndex6M,$AC1831,TRUE,_xll.ohTrigger(trigger,$Y$36))</f>
        <v>#NUM!</v>
      </c>
      <c r="AI1831" s="43" t="e">
        <f>_xll.qlIndexFixing($Y$6,$AC1831,TRUE,trigger)</f>
        <v>#NUM!</v>
      </c>
      <c r="AJ1831" s="45" t="e">
        <f t="shared" si="38"/>
        <v>#NUM!</v>
      </c>
    </row>
    <row r="1832" spans="28:36" x14ac:dyDescent="0.2">
      <c r="AB1832" s="122" t="s">
        <v>88</v>
      </c>
      <c r="AC1832" s="40">
        <f>_xll.qlInterestRateIndexFixingDate($Y$21,AD1832)</f>
        <v>52233</v>
      </c>
      <c r="AD1832" s="40">
        <f>_xll.qlCalendarAdvance(calendar,$AD1831,AB1832,,,trigger)</f>
        <v>52237</v>
      </c>
      <c r="AE1832" s="40">
        <f>_xll.qlInterestRateIndexMaturity($Y$21,AD1832,)</f>
        <v>52418</v>
      </c>
      <c r="AF1832" s="43" t="e">
        <f>_xll.qlTenorBasisValue(TenorBasis6M,AD1832,_xll.ohTrigger(trigger,$Y$36))</f>
        <v>#NUM!</v>
      </c>
      <c r="AG1832" s="90" t="e">
        <f>_xll.qlTenorBasisForwardRate(TenorBasis6M,AD1832,_xll.ohTrigger(trigger,$Y$36))</f>
        <v>#NUM!</v>
      </c>
      <c r="AH1832" s="90" t="e">
        <f>_xll.qlIndexFixing(TenorBasisIndex6M,$AC1832,TRUE,_xll.ohTrigger(trigger,$Y$36))</f>
        <v>#NUM!</v>
      </c>
      <c r="AI1832" s="43" t="e">
        <f>_xll.qlIndexFixing($Y$6,$AC1832,TRUE,trigger)</f>
        <v>#NUM!</v>
      </c>
      <c r="AJ1832" s="45" t="e">
        <f t="shared" si="38"/>
        <v>#NUM!</v>
      </c>
    </row>
    <row r="1833" spans="28:36" x14ac:dyDescent="0.2">
      <c r="AB1833" s="122" t="s">
        <v>88</v>
      </c>
      <c r="AC1833" s="40">
        <f>_xll.qlInterestRateIndexFixingDate($Y$21,AD1833)</f>
        <v>52240</v>
      </c>
      <c r="AD1833" s="40">
        <f>_xll.qlCalendarAdvance(calendar,$AD1832,AB1833,,,trigger)</f>
        <v>52244</v>
      </c>
      <c r="AE1833" s="40">
        <f>_xll.qlInterestRateIndexMaturity($Y$21,AD1833,)</f>
        <v>52425</v>
      </c>
      <c r="AF1833" s="43" t="e">
        <f>_xll.qlTenorBasisValue(TenorBasis6M,AD1833,_xll.ohTrigger(trigger,$Y$36))</f>
        <v>#NUM!</v>
      </c>
      <c r="AG1833" s="90" t="e">
        <f>_xll.qlTenorBasisForwardRate(TenorBasis6M,AD1833,_xll.ohTrigger(trigger,$Y$36))</f>
        <v>#NUM!</v>
      </c>
      <c r="AH1833" s="90" t="e">
        <f>_xll.qlIndexFixing(TenorBasisIndex6M,$AC1833,TRUE,_xll.ohTrigger(trigger,$Y$36))</f>
        <v>#NUM!</v>
      </c>
      <c r="AI1833" s="43" t="e">
        <f>_xll.qlIndexFixing($Y$6,$AC1833,TRUE,trigger)</f>
        <v>#NUM!</v>
      </c>
      <c r="AJ1833" s="45" t="e">
        <f t="shared" si="38"/>
        <v>#NUM!</v>
      </c>
    </row>
    <row r="1834" spans="28:36" x14ac:dyDescent="0.2">
      <c r="AB1834" s="122" t="s">
        <v>88</v>
      </c>
      <c r="AC1834" s="40">
        <f>_xll.qlInterestRateIndexFixingDate($Y$21,AD1834)</f>
        <v>52247</v>
      </c>
      <c r="AD1834" s="40">
        <f>_xll.qlCalendarAdvance(calendar,$AD1833,AB1834,,,trigger)</f>
        <v>52251</v>
      </c>
      <c r="AE1834" s="40">
        <f>_xll.qlInterestRateIndexMaturity($Y$21,AD1834,)</f>
        <v>52432</v>
      </c>
      <c r="AF1834" s="43" t="e">
        <f>_xll.qlTenorBasisValue(TenorBasis6M,AD1834,_xll.ohTrigger(trigger,$Y$36))</f>
        <v>#NUM!</v>
      </c>
      <c r="AG1834" s="90" t="e">
        <f>_xll.qlTenorBasisForwardRate(TenorBasis6M,AD1834,_xll.ohTrigger(trigger,$Y$36))</f>
        <v>#NUM!</v>
      </c>
      <c r="AH1834" s="90" t="e">
        <f>_xll.qlIndexFixing(TenorBasisIndex6M,$AC1834,TRUE,_xll.ohTrigger(trigger,$Y$36))</f>
        <v>#NUM!</v>
      </c>
      <c r="AI1834" s="43" t="e">
        <f>_xll.qlIndexFixing($Y$6,$AC1834,TRUE,trigger)</f>
        <v>#NUM!</v>
      </c>
      <c r="AJ1834" s="45" t="e">
        <f t="shared" ref="AJ1834:AJ1897" si="39">(AH1834-AI1834)*10000</f>
        <v>#NUM!</v>
      </c>
    </row>
    <row r="1835" spans="28:36" x14ac:dyDescent="0.2">
      <c r="AB1835" s="122" t="s">
        <v>88</v>
      </c>
      <c r="AC1835" s="40">
        <f>_xll.qlInterestRateIndexFixingDate($Y$21,AD1835)</f>
        <v>52254</v>
      </c>
      <c r="AD1835" s="40">
        <f>_xll.qlCalendarAdvance(calendar,$AD1834,AB1835,,,trigger)</f>
        <v>52258</v>
      </c>
      <c r="AE1835" s="40">
        <f>_xll.qlInterestRateIndexMaturity($Y$21,AD1835,)</f>
        <v>52439</v>
      </c>
      <c r="AF1835" s="43" t="e">
        <f>_xll.qlTenorBasisValue(TenorBasis6M,AD1835,_xll.ohTrigger(trigger,$Y$36))</f>
        <v>#NUM!</v>
      </c>
      <c r="AG1835" s="90" t="e">
        <f>_xll.qlTenorBasisForwardRate(TenorBasis6M,AD1835,_xll.ohTrigger(trigger,$Y$36))</f>
        <v>#NUM!</v>
      </c>
      <c r="AH1835" s="90" t="e">
        <f>_xll.qlIndexFixing(TenorBasisIndex6M,$AC1835,TRUE,_xll.ohTrigger(trigger,$Y$36))</f>
        <v>#NUM!</v>
      </c>
      <c r="AI1835" s="43" t="e">
        <f>_xll.qlIndexFixing($Y$6,$AC1835,TRUE,trigger)</f>
        <v>#NUM!</v>
      </c>
      <c r="AJ1835" s="45" t="e">
        <f t="shared" si="39"/>
        <v>#NUM!</v>
      </c>
    </row>
    <row r="1836" spans="28:36" x14ac:dyDescent="0.2">
      <c r="AB1836" s="122" t="s">
        <v>88</v>
      </c>
      <c r="AC1836" s="40">
        <f>_xll.qlInterestRateIndexFixingDate($Y$21,AD1836)</f>
        <v>52261</v>
      </c>
      <c r="AD1836" s="40">
        <f>_xll.qlCalendarAdvance(calendar,$AD1835,AB1836,,,trigger)</f>
        <v>52265</v>
      </c>
      <c r="AE1836" s="40">
        <f>_xll.qlInterestRateIndexMaturity($Y$21,AD1836,)</f>
        <v>52446</v>
      </c>
      <c r="AF1836" s="43" t="e">
        <f>_xll.qlTenorBasisValue(TenorBasis6M,AD1836,_xll.ohTrigger(trigger,$Y$36))</f>
        <v>#NUM!</v>
      </c>
      <c r="AG1836" s="90" t="e">
        <f>_xll.qlTenorBasisForwardRate(TenorBasis6M,AD1836,_xll.ohTrigger(trigger,$Y$36))</f>
        <v>#NUM!</v>
      </c>
      <c r="AH1836" s="90" t="e">
        <f>_xll.qlIndexFixing(TenorBasisIndex6M,$AC1836,TRUE,_xll.ohTrigger(trigger,$Y$36))</f>
        <v>#NUM!</v>
      </c>
      <c r="AI1836" s="43" t="e">
        <f>_xll.qlIndexFixing($Y$6,$AC1836,TRUE,trigger)</f>
        <v>#NUM!</v>
      </c>
      <c r="AJ1836" s="45" t="e">
        <f t="shared" si="39"/>
        <v>#NUM!</v>
      </c>
    </row>
    <row r="1837" spans="28:36" x14ac:dyDescent="0.2">
      <c r="AB1837" s="122" t="s">
        <v>88</v>
      </c>
      <c r="AC1837" s="40">
        <f>_xll.qlInterestRateIndexFixingDate($Y$21,AD1837)</f>
        <v>52268</v>
      </c>
      <c r="AD1837" s="40">
        <f>_xll.qlCalendarAdvance(calendar,$AD1836,AB1837,,,trigger)</f>
        <v>52272</v>
      </c>
      <c r="AE1837" s="40">
        <f>_xll.qlInterestRateIndexMaturity($Y$21,AD1837,)</f>
        <v>52453</v>
      </c>
      <c r="AF1837" s="43" t="e">
        <f>_xll.qlTenorBasisValue(TenorBasis6M,AD1837,_xll.ohTrigger(trigger,$Y$36))</f>
        <v>#NUM!</v>
      </c>
      <c r="AG1837" s="90" t="e">
        <f>_xll.qlTenorBasisForwardRate(TenorBasis6M,AD1837,_xll.ohTrigger(trigger,$Y$36))</f>
        <v>#NUM!</v>
      </c>
      <c r="AH1837" s="90" t="e">
        <f>_xll.qlIndexFixing(TenorBasisIndex6M,$AC1837,TRUE,_xll.ohTrigger(trigger,$Y$36))</f>
        <v>#NUM!</v>
      </c>
      <c r="AI1837" s="43" t="e">
        <f>_xll.qlIndexFixing($Y$6,$AC1837,TRUE,trigger)</f>
        <v>#NUM!</v>
      </c>
      <c r="AJ1837" s="45" t="e">
        <f t="shared" si="39"/>
        <v>#NUM!</v>
      </c>
    </row>
    <row r="1838" spans="28:36" x14ac:dyDescent="0.2">
      <c r="AB1838" s="122" t="s">
        <v>88</v>
      </c>
      <c r="AC1838" s="40">
        <f>_xll.qlInterestRateIndexFixingDate($Y$21,AD1838)</f>
        <v>52275</v>
      </c>
      <c r="AD1838" s="40">
        <f>_xll.qlCalendarAdvance(calendar,$AD1837,AB1838,,,trigger)</f>
        <v>52279</v>
      </c>
      <c r="AE1838" s="40">
        <f>_xll.qlInterestRateIndexMaturity($Y$21,AD1838,)</f>
        <v>52460</v>
      </c>
      <c r="AF1838" s="43" t="e">
        <f>_xll.qlTenorBasisValue(TenorBasis6M,AD1838,_xll.ohTrigger(trigger,$Y$36))</f>
        <v>#NUM!</v>
      </c>
      <c r="AG1838" s="90" t="e">
        <f>_xll.qlTenorBasisForwardRate(TenorBasis6M,AD1838,_xll.ohTrigger(trigger,$Y$36))</f>
        <v>#NUM!</v>
      </c>
      <c r="AH1838" s="90" t="e">
        <f>_xll.qlIndexFixing(TenorBasisIndex6M,$AC1838,TRUE,_xll.ohTrigger(trigger,$Y$36))</f>
        <v>#NUM!</v>
      </c>
      <c r="AI1838" s="43" t="e">
        <f>_xll.qlIndexFixing($Y$6,$AC1838,TRUE,trigger)</f>
        <v>#NUM!</v>
      </c>
      <c r="AJ1838" s="45" t="e">
        <f t="shared" si="39"/>
        <v>#NUM!</v>
      </c>
    </row>
    <row r="1839" spans="28:36" x14ac:dyDescent="0.2">
      <c r="AB1839" s="122" t="s">
        <v>88</v>
      </c>
      <c r="AC1839" s="40">
        <f>_xll.qlInterestRateIndexFixingDate($Y$21,AD1839)</f>
        <v>52282</v>
      </c>
      <c r="AD1839" s="40">
        <f>_xll.qlCalendarAdvance(calendar,$AD1838,AB1839,,,trigger)</f>
        <v>52286</v>
      </c>
      <c r="AE1839" s="40">
        <f>_xll.qlInterestRateIndexMaturity($Y$21,AD1839,)</f>
        <v>52467</v>
      </c>
      <c r="AF1839" s="43" t="e">
        <f>_xll.qlTenorBasisValue(TenorBasis6M,AD1839,_xll.ohTrigger(trigger,$Y$36))</f>
        <v>#NUM!</v>
      </c>
      <c r="AG1839" s="90" t="e">
        <f>_xll.qlTenorBasisForwardRate(TenorBasis6M,AD1839,_xll.ohTrigger(trigger,$Y$36))</f>
        <v>#NUM!</v>
      </c>
      <c r="AH1839" s="90" t="e">
        <f>_xll.qlIndexFixing(TenorBasisIndex6M,$AC1839,TRUE,_xll.ohTrigger(trigger,$Y$36))</f>
        <v>#NUM!</v>
      </c>
      <c r="AI1839" s="43" t="e">
        <f>_xll.qlIndexFixing($Y$6,$AC1839,TRUE,trigger)</f>
        <v>#NUM!</v>
      </c>
      <c r="AJ1839" s="45" t="e">
        <f t="shared" si="39"/>
        <v>#NUM!</v>
      </c>
    </row>
    <row r="1840" spans="28:36" x14ac:dyDescent="0.2">
      <c r="AB1840" s="122" t="s">
        <v>88</v>
      </c>
      <c r="AC1840" s="40">
        <f>_xll.qlInterestRateIndexFixingDate($Y$21,AD1840)</f>
        <v>52289</v>
      </c>
      <c r="AD1840" s="40">
        <f>_xll.qlCalendarAdvance(calendar,$AD1839,AB1840,,,trigger)</f>
        <v>52293</v>
      </c>
      <c r="AE1840" s="40">
        <f>_xll.qlInterestRateIndexMaturity($Y$21,AD1840,)</f>
        <v>52477</v>
      </c>
      <c r="AF1840" s="43" t="e">
        <f>_xll.qlTenorBasisValue(TenorBasis6M,AD1840,_xll.ohTrigger(trigger,$Y$36))</f>
        <v>#NUM!</v>
      </c>
      <c r="AG1840" s="90" t="e">
        <f>_xll.qlTenorBasisForwardRate(TenorBasis6M,AD1840,_xll.ohTrigger(trigger,$Y$36))</f>
        <v>#NUM!</v>
      </c>
      <c r="AH1840" s="90" t="e">
        <f>_xll.qlIndexFixing(TenorBasisIndex6M,$AC1840,TRUE,_xll.ohTrigger(trigger,$Y$36))</f>
        <v>#NUM!</v>
      </c>
      <c r="AI1840" s="43" t="e">
        <f>_xll.qlIndexFixing($Y$6,$AC1840,TRUE,trigger)</f>
        <v>#NUM!</v>
      </c>
      <c r="AJ1840" s="45" t="e">
        <f t="shared" si="39"/>
        <v>#NUM!</v>
      </c>
    </row>
    <row r="1841" spans="28:36" x14ac:dyDescent="0.2">
      <c r="AB1841" s="122" t="s">
        <v>88</v>
      </c>
      <c r="AC1841" s="40">
        <f>_xll.qlInterestRateIndexFixingDate($Y$21,AD1841)</f>
        <v>52296</v>
      </c>
      <c r="AD1841" s="40">
        <f>_xll.qlCalendarAdvance(calendar,$AD1840,AB1841,,,trigger)</f>
        <v>52300</v>
      </c>
      <c r="AE1841" s="40">
        <f>_xll.qlInterestRateIndexMaturity($Y$21,AD1841,)</f>
        <v>52484</v>
      </c>
      <c r="AF1841" s="43" t="e">
        <f>_xll.qlTenorBasisValue(TenorBasis6M,AD1841,_xll.ohTrigger(trigger,$Y$36))</f>
        <v>#NUM!</v>
      </c>
      <c r="AG1841" s="90" t="e">
        <f>_xll.qlTenorBasisForwardRate(TenorBasis6M,AD1841,_xll.ohTrigger(trigger,$Y$36))</f>
        <v>#NUM!</v>
      </c>
      <c r="AH1841" s="90" t="e">
        <f>_xll.qlIndexFixing(TenorBasisIndex6M,$AC1841,TRUE,_xll.ohTrigger(trigger,$Y$36))</f>
        <v>#NUM!</v>
      </c>
      <c r="AI1841" s="43" t="e">
        <f>_xll.qlIndexFixing($Y$6,$AC1841,TRUE,trigger)</f>
        <v>#NUM!</v>
      </c>
      <c r="AJ1841" s="45" t="e">
        <f t="shared" si="39"/>
        <v>#NUM!</v>
      </c>
    </row>
    <row r="1842" spans="28:36" x14ac:dyDescent="0.2">
      <c r="AB1842" s="122" t="s">
        <v>88</v>
      </c>
      <c r="AC1842" s="40">
        <f>_xll.qlInterestRateIndexFixingDate($Y$21,AD1842)</f>
        <v>52303</v>
      </c>
      <c r="AD1842" s="40">
        <f>_xll.qlCalendarAdvance(calendar,$AD1841,AB1842,,,trigger)</f>
        <v>52307</v>
      </c>
      <c r="AE1842" s="40">
        <f>_xll.qlInterestRateIndexMaturity($Y$21,AD1842,)</f>
        <v>52491</v>
      </c>
      <c r="AF1842" s="43" t="e">
        <f>_xll.qlTenorBasisValue(TenorBasis6M,AD1842,_xll.ohTrigger(trigger,$Y$36))</f>
        <v>#NUM!</v>
      </c>
      <c r="AG1842" s="90" t="e">
        <f>_xll.qlTenorBasisForwardRate(TenorBasis6M,AD1842,_xll.ohTrigger(trigger,$Y$36))</f>
        <v>#NUM!</v>
      </c>
      <c r="AH1842" s="90" t="e">
        <f>_xll.qlIndexFixing(TenorBasisIndex6M,$AC1842,TRUE,_xll.ohTrigger(trigger,$Y$36))</f>
        <v>#NUM!</v>
      </c>
      <c r="AI1842" s="43" t="e">
        <f>_xll.qlIndexFixing($Y$6,$AC1842,TRUE,trigger)</f>
        <v>#NUM!</v>
      </c>
      <c r="AJ1842" s="45" t="e">
        <f t="shared" si="39"/>
        <v>#NUM!</v>
      </c>
    </row>
    <row r="1843" spans="28:36" x14ac:dyDescent="0.2">
      <c r="AB1843" s="122" t="s">
        <v>88</v>
      </c>
      <c r="AC1843" s="40">
        <f>_xll.qlInterestRateIndexFixingDate($Y$21,AD1843)</f>
        <v>52310</v>
      </c>
      <c r="AD1843" s="40">
        <f>_xll.qlCalendarAdvance(calendar,$AD1842,AB1843,,,trigger)</f>
        <v>52314</v>
      </c>
      <c r="AE1843" s="40">
        <f>_xll.qlInterestRateIndexMaturity($Y$21,AD1843,)</f>
        <v>52498</v>
      </c>
      <c r="AF1843" s="43" t="e">
        <f>_xll.qlTenorBasisValue(TenorBasis6M,AD1843,_xll.ohTrigger(trigger,$Y$36))</f>
        <v>#NUM!</v>
      </c>
      <c r="AG1843" s="90" t="e">
        <f>_xll.qlTenorBasisForwardRate(TenorBasis6M,AD1843,_xll.ohTrigger(trigger,$Y$36))</f>
        <v>#NUM!</v>
      </c>
      <c r="AH1843" s="90" t="e">
        <f>_xll.qlIndexFixing(TenorBasisIndex6M,$AC1843,TRUE,_xll.ohTrigger(trigger,$Y$36))</f>
        <v>#NUM!</v>
      </c>
      <c r="AI1843" s="43" t="e">
        <f>_xll.qlIndexFixing($Y$6,$AC1843,TRUE,trigger)</f>
        <v>#NUM!</v>
      </c>
      <c r="AJ1843" s="45" t="e">
        <f t="shared" si="39"/>
        <v>#NUM!</v>
      </c>
    </row>
    <row r="1844" spans="28:36" x14ac:dyDescent="0.2">
      <c r="AB1844" s="122" t="s">
        <v>88</v>
      </c>
      <c r="AC1844" s="40">
        <f>_xll.qlInterestRateIndexFixingDate($Y$21,AD1844)</f>
        <v>52315</v>
      </c>
      <c r="AD1844" s="40">
        <f>_xll.qlCalendarAdvance(calendar,$AD1843,AB1844,,,trigger)</f>
        <v>52321</v>
      </c>
      <c r="AE1844" s="40">
        <f>_xll.qlInterestRateIndexMaturity($Y$21,AD1844,)</f>
        <v>52504</v>
      </c>
      <c r="AF1844" s="43" t="e">
        <f>_xll.qlTenorBasisValue(TenorBasis6M,AD1844,_xll.ohTrigger(trigger,$Y$36))</f>
        <v>#NUM!</v>
      </c>
      <c r="AG1844" s="90" t="e">
        <f>_xll.qlTenorBasisForwardRate(TenorBasis6M,AD1844,_xll.ohTrigger(trigger,$Y$36))</f>
        <v>#NUM!</v>
      </c>
      <c r="AH1844" s="90" t="e">
        <f>_xll.qlIndexFixing(TenorBasisIndex6M,$AC1844,TRUE,_xll.ohTrigger(trigger,$Y$36))</f>
        <v>#NUM!</v>
      </c>
      <c r="AI1844" s="43" t="e">
        <f>_xll.qlIndexFixing($Y$6,$AC1844,TRUE,trigger)</f>
        <v>#NUM!</v>
      </c>
      <c r="AJ1844" s="45" t="e">
        <f t="shared" si="39"/>
        <v>#NUM!</v>
      </c>
    </row>
    <row r="1845" spans="28:36" x14ac:dyDescent="0.2">
      <c r="AB1845" s="122" t="s">
        <v>88</v>
      </c>
      <c r="AC1845" s="40">
        <f>_xll.qlInterestRateIndexFixingDate($Y$21,AD1845)</f>
        <v>52324</v>
      </c>
      <c r="AD1845" s="40">
        <f>_xll.qlCalendarAdvance(calendar,$AD1844,AB1845,,,trigger)</f>
        <v>52328</v>
      </c>
      <c r="AE1845" s="40">
        <f>_xll.qlInterestRateIndexMaturity($Y$21,AD1845,)</f>
        <v>52511</v>
      </c>
      <c r="AF1845" s="43" t="e">
        <f>_xll.qlTenorBasisValue(TenorBasis6M,AD1845,_xll.ohTrigger(trigger,$Y$36))</f>
        <v>#NUM!</v>
      </c>
      <c r="AG1845" s="90" t="e">
        <f>_xll.qlTenorBasisForwardRate(TenorBasis6M,AD1845,_xll.ohTrigger(trigger,$Y$36))</f>
        <v>#NUM!</v>
      </c>
      <c r="AH1845" s="90" t="e">
        <f>_xll.qlIndexFixing(TenorBasisIndex6M,$AC1845,TRUE,_xll.ohTrigger(trigger,$Y$36))</f>
        <v>#NUM!</v>
      </c>
      <c r="AI1845" s="43" t="e">
        <f>_xll.qlIndexFixing($Y$6,$AC1845,TRUE,trigger)</f>
        <v>#NUM!</v>
      </c>
      <c r="AJ1845" s="45" t="e">
        <f t="shared" si="39"/>
        <v>#NUM!</v>
      </c>
    </row>
    <row r="1846" spans="28:36" x14ac:dyDescent="0.2">
      <c r="AB1846" s="122" t="s">
        <v>88</v>
      </c>
      <c r="AC1846" s="40">
        <f>_xll.qlInterestRateIndexFixingDate($Y$21,AD1846)</f>
        <v>52331</v>
      </c>
      <c r="AD1846" s="40">
        <f>_xll.qlCalendarAdvance(calendar,$AD1845,AB1846,,,trigger)</f>
        <v>52335</v>
      </c>
      <c r="AE1846" s="40">
        <f>_xll.qlInterestRateIndexMaturity($Y$21,AD1846,)</f>
        <v>52518</v>
      </c>
      <c r="AF1846" s="43" t="e">
        <f>_xll.qlTenorBasisValue(TenorBasis6M,AD1846,_xll.ohTrigger(trigger,$Y$36))</f>
        <v>#NUM!</v>
      </c>
      <c r="AG1846" s="90" t="e">
        <f>_xll.qlTenorBasisForwardRate(TenorBasis6M,AD1846,_xll.ohTrigger(trigger,$Y$36))</f>
        <v>#NUM!</v>
      </c>
      <c r="AH1846" s="90" t="e">
        <f>_xll.qlIndexFixing(TenorBasisIndex6M,$AC1846,TRUE,_xll.ohTrigger(trigger,$Y$36))</f>
        <v>#NUM!</v>
      </c>
      <c r="AI1846" s="43" t="e">
        <f>_xll.qlIndexFixing($Y$6,$AC1846,TRUE,trigger)</f>
        <v>#NUM!</v>
      </c>
      <c r="AJ1846" s="45" t="e">
        <f t="shared" si="39"/>
        <v>#NUM!</v>
      </c>
    </row>
    <row r="1847" spans="28:36" x14ac:dyDescent="0.2">
      <c r="AB1847" s="122" t="s">
        <v>88</v>
      </c>
      <c r="AC1847" s="40">
        <f>_xll.qlInterestRateIndexFixingDate($Y$21,AD1847)</f>
        <v>52338</v>
      </c>
      <c r="AD1847" s="40">
        <f>_xll.qlCalendarAdvance(calendar,$AD1846,AB1847,,,trigger)</f>
        <v>52342</v>
      </c>
      <c r="AE1847" s="40">
        <f>_xll.qlInterestRateIndexMaturity($Y$21,AD1847,)</f>
        <v>52525</v>
      </c>
      <c r="AF1847" s="43" t="e">
        <f>_xll.qlTenorBasisValue(TenorBasis6M,AD1847,_xll.ohTrigger(trigger,$Y$36))</f>
        <v>#NUM!</v>
      </c>
      <c r="AG1847" s="90" t="e">
        <f>_xll.qlTenorBasisForwardRate(TenorBasis6M,AD1847,_xll.ohTrigger(trigger,$Y$36))</f>
        <v>#NUM!</v>
      </c>
      <c r="AH1847" s="90" t="e">
        <f>_xll.qlIndexFixing(TenorBasisIndex6M,$AC1847,TRUE,_xll.ohTrigger(trigger,$Y$36))</f>
        <v>#NUM!</v>
      </c>
      <c r="AI1847" s="43" t="e">
        <f>_xll.qlIndexFixing($Y$6,$AC1847,TRUE,trigger)</f>
        <v>#NUM!</v>
      </c>
      <c r="AJ1847" s="45" t="e">
        <f t="shared" si="39"/>
        <v>#NUM!</v>
      </c>
    </row>
    <row r="1848" spans="28:36" x14ac:dyDescent="0.2">
      <c r="AB1848" s="122" t="s">
        <v>88</v>
      </c>
      <c r="AC1848" s="40">
        <f>_xll.qlInterestRateIndexFixingDate($Y$21,AD1848)</f>
        <v>52345</v>
      </c>
      <c r="AD1848" s="40">
        <f>_xll.qlCalendarAdvance(calendar,$AD1847,AB1848,,,trigger)</f>
        <v>52349</v>
      </c>
      <c r="AE1848" s="40">
        <f>_xll.qlInterestRateIndexMaturity($Y$21,AD1848,)</f>
        <v>52532</v>
      </c>
      <c r="AF1848" s="43" t="e">
        <f>_xll.qlTenorBasisValue(TenorBasis6M,AD1848,_xll.ohTrigger(trigger,$Y$36))</f>
        <v>#NUM!</v>
      </c>
      <c r="AG1848" s="90" t="e">
        <f>_xll.qlTenorBasisForwardRate(TenorBasis6M,AD1848,_xll.ohTrigger(trigger,$Y$36))</f>
        <v>#NUM!</v>
      </c>
      <c r="AH1848" s="90" t="e">
        <f>_xll.qlIndexFixing(TenorBasisIndex6M,$AC1848,TRUE,_xll.ohTrigger(trigger,$Y$36))</f>
        <v>#NUM!</v>
      </c>
      <c r="AI1848" s="43" t="e">
        <f>_xll.qlIndexFixing($Y$6,$AC1848,TRUE,trigger)</f>
        <v>#NUM!</v>
      </c>
      <c r="AJ1848" s="45" t="e">
        <f t="shared" si="39"/>
        <v>#NUM!</v>
      </c>
    </row>
    <row r="1849" spans="28:36" x14ac:dyDescent="0.2">
      <c r="AB1849" s="122" t="s">
        <v>88</v>
      </c>
      <c r="AC1849" s="40">
        <f>_xll.qlInterestRateIndexFixingDate($Y$21,AD1849)</f>
        <v>52351</v>
      </c>
      <c r="AD1849" s="40">
        <f>_xll.qlCalendarAdvance(calendar,$AD1848,AB1849,,,trigger)</f>
        <v>52356</v>
      </c>
      <c r="AE1849" s="40">
        <f>_xll.qlInterestRateIndexMaturity($Y$21,AD1849,)</f>
        <v>52540</v>
      </c>
      <c r="AF1849" s="43" t="e">
        <f>_xll.qlTenorBasisValue(TenorBasis6M,AD1849,_xll.ohTrigger(trigger,$Y$36))</f>
        <v>#NUM!</v>
      </c>
      <c r="AG1849" s="90" t="e">
        <f>_xll.qlTenorBasisForwardRate(TenorBasis6M,AD1849,_xll.ohTrigger(trigger,$Y$36))</f>
        <v>#NUM!</v>
      </c>
      <c r="AH1849" s="90" t="e">
        <f>_xll.qlIndexFixing(TenorBasisIndex6M,$AC1849,TRUE,_xll.ohTrigger(trigger,$Y$36))</f>
        <v>#NUM!</v>
      </c>
      <c r="AI1849" s="43" t="e">
        <f>_xll.qlIndexFixing($Y$6,$AC1849,TRUE,trigger)</f>
        <v>#NUM!</v>
      </c>
      <c r="AJ1849" s="45" t="e">
        <f t="shared" si="39"/>
        <v>#NUM!</v>
      </c>
    </row>
    <row r="1850" spans="28:36" x14ac:dyDescent="0.2">
      <c r="AB1850" s="122" t="s">
        <v>88</v>
      </c>
      <c r="AC1850" s="40">
        <f>_xll.qlInterestRateIndexFixingDate($Y$21,AD1850)</f>
        <v>52359</v>
      </c>
      <c r="AD1850" s="40">
        <f>_xll.qlCalendarAdvance(calendar,$AD1849,AB1850,,,trigger)</f>
        <v>52363</v>
      </c>
      <c r="AE1850" s="40">
        <f>_xll.qlInterestRateIndexMaturity($Y$21,AD1850,)</f>
        <v>52547</v>
      </c>
      <c r="AF1850" s="43" t="e">
        <f>_xll.qlTenorBasisValue(TenorBasis6M,AD1850,_xll.ohTrigger(trigger,$Y$36))</f>
        <v>#NUM!</v>
      </c>
      <c r="AG1850" s="90" t="e">
        <f>_xll.qlTenorBasisForwardRate(TenorBasis6M,AD1850,_xll.ohTrigger(trigger,$Y$36))</f>
        <v>#NUM!</v>
      </c>
      <c r="AH1850" s="90" t="e">
        <f>_xll.qlIndexFixing(TenorBasisIndex6M,$AC1850,TRUE,_xll.ohTrigger(trigger,$Y$36))</f>
        <v>#NUM!</v>
      </c>
      <c r="AI1850" s="43" t="e">
        <f>_xll.qlIndexFixing($Y$6,$AC1850,TRUE,trigger)</f>
        <v>#NUM!</v>
      </c>
      <c r="AJ1850" s="45" t="e">
        <f t="shared" si="39"/>
        <v>#NUM!</v>
      </c>
    </row>
    <row r="1851" spans="28:36" x14ac:dyDescent="0.2">
      <c r="AB1851" s="122" t="s">
        <v>88</v>
      </c>
      <c r="AC1851" s="40">
        <f>_xll.qlInterestRateIndexFixingDate($Y$21,AD1851)</f>
        <v>52366</v>
      </c>
      <c r="AD1851" s="40">
        <f>_xll.qlCalendarAdvance(calendar,$AD1850,AB1851,,,trigger)</f>
        <v>52370</v>
      </c>
      <c r="AE1851" s="40">
        <f>_xll.qlInterestRateIndexMaturity($Y$21,AD1851,)</f>
        <v>52554</v>
      </c>
      <c r="AF1851" s="43" t="e">
        <f>_xll.qlTenorBasisValue(TenorBasis6M,AD1851,_xll.ohTrigger(trigger,$Y$36))</f>
        <v>#NUM!</v>
      </c>
      <c r="AG1851" s="90" t="e">
        <f>_xll.qlTenorBasisForwardRate(TenorBasis6M,AD1851,_xll.ohTrigger(trigger,$Y$36))</f>
        <v>#NUM!</v>
      </c>
      <c r="AH1851" s="90" t="e">
        <f>_xll.qlIndexFixing(TenorBasisIndex6M,$AC1851,TRUE,_xll.ohTrigger(trigger,$Y$36))</f>
        <v>#NUM!</v>
      </c>
      <c r="AI1851" s="43" t="e">
        <f>_xll.qlIndexFixing($Y$6,$AC1851,TRUE,trigger)</f>
        <v>#NUM!</v>
      </c>
      <c r="AJ1851" s="45" t="e">
        <f t="shared" si="39"/>
        <v>#NUM!</v>
      </c>
    </row>
    <row r="1852" spans="28:36" x14ac:dyDescent="0.2">
      <c r="AB1852" s="122" t="s">
        <v>88</v>
      </c>
      <c r="AC1852" s="40">
        <f>_xll.qlInterestRateIndexFixingDate($Y$21,AD1852)</f>
        <v>52373</v>
      </c>
      <c r="AD1852" s="40">
        <f>_xll.qlCalendarAdvance(calendar,$AD1851,AB1852,,,trigger)</f>
        <v>52377</v>
      </c>
      <c r="AE1852" s="40">
        <f>_xll.qlInterestRateIndexMaturity($Y$21,AD1852,)</f>
        <v>52561</v>
      </c>
      <c r="AF1852" s="43" t="e">
        <f>_xll.qlTenorBasisValue(TenorBasis6M,AD1852,_xll.ohTrigger(trigger,$Y$36))</f>
        <v>#NUM!</v>
      </c>
      <c r="AG1852" s="90" t="e">
        <f>_xll.qlTenorBasisForwardRate(TenorBasis6M,AD1852,_xll.ohTrigger(trigger,$Y$36))</f>
        <v>#NUM!</v>
      </c>
      <c r="AH1852" s="90" t="e">
        <f>_xll.qlIndexFixing(TenorBasisIndex6M,$AC1852,TRUE,_xll.ohTrigger(trigger,$Y$36))</f>
        <v>#NUM!</v>
      </c>
      <c r="AI1852" s="43" t="e">
        <f>_xll.qlIndexFixing($Y$6,$AC1852,TRUE,trigger)</f>
        <v>#NUM!</v>
      </c>
      <c r="AJ1852" s="45" t="e">
        <f t="shared" si="39"/>
        <v>#NUM!</v>
      </c>
    </row>
    <row r="1853" spans="28:36" x14ac:dyDescent="0.2">
      <c r="AB1853" s="122" t="s">
        <v>88</v>
      </c>
      <c r="AC1853" s="40">
        <f>_xll.qlInterestRateIndexFixingDate($Y$21,AD1853)</f>
        <v>52380</v>
      </c>
      <c r="AD1853" s="40">
        <f>_xll.qlCalendarAdvance(calendar,$AD1852,AB1853,,,trigger)</f>
        <v>52384</v>
      </c>
      <c r="AE1853" s="40">
        <f>_xll.qlInterestRateIndexMaturity($Y$21,AD1853,)</f>
        <v>52567</v>
      </c>
      <c r="AF1853" s="43" t="e">
        <f>_xll.qlTenorBasisValue(TenorBasis6M,AD1853,_xll.ohTrigger(trigger,$Y$36))</f>
        <v>#NUM!</v>
      </c>
      <c r="AG1853" s="90" t="e">
        <f>_xll.qlTenorBasisForwardRate(TenorBasis6M,AD1853,_xll.ohTrigger(trigger,$Y$36))</f>
        <v>#NUM!</v>
      </c>
      <c r="AH1853" s="90" t="e">
        <f>_xll.qlIndexFixing(TenorBasisIndex6M,$AC1853,TRUE,_xll.ohTrigger(trigger,$Y$36))</f>
        <v>#NUM!</v>
      </c>
      <c r="AI1853" s="43" t="e">
        <f>_xll.qlIndexFixing($Y$6,$AC1853,TRUE,trigger)</f>
        <v>#NUM!</v>
      </c>
      <c r="AJ1853" s="45" t="e">
        <f t="shared" si="39"/>
        <v>#NUM!</v>
      </c>
    </row>
    <row r="1854" spans="28:36" x14ac:dyDescent="0.2">
      <c r="AB1854" s="122" t="s">
        <v>88</v>
      </c>
      <c r="AC1854" s="40">
        <f>_xll.qlInterestRateIndexFixingDate($Y$21,AD1854)</f>
        <v>52387</v>
      </c>
      <c r="AD1854" s="40">
        <f>_xll.qlCalendarAdvance(calendar,$AD1853,AB1854,,,trigger)</f>
        <v>52391</v>
      </c>
      <c r="AE1854" s="40">
        <f>_xll.qlInterestRateIndexMaturity($Y$21,AD1854,)</f>
        <v>52574</v>
      </c>
      <c r="AF1854" s="43" t="e">
        <f>_xll.qlTenorBasisValue(TenorBasis6M,AD1854,_xll.ohTrigger(trigger,$Y$36))</f>
        <v>#NUM!</v>
      </c>
      <c r="AG1854" s="90" t="e">
        <f>_xll.qlTenorBasisForwardRate(TenorBasis6M,AD1854,_xll.ohTrigger(trigger,$Y$36))</f>
        <v>#NUM!</v>
      </c>
      <c r="AH1854" s="90" t="e">
        <f>_xll.qlIndexFixing(TenorBasisIndex6M,$AC1854,TRUE,_xll.ohTrigger(trigger,$Y$36))</f>
        <v>#NUM!</v>
      </c>
      <c r="AI1854" s="43" t="e">
        <f>_xll.qlIndexFixing($Y$6,$AC1854,TRUE,trigger)</f>
        <v>#NUM!</v>
      </c>
      <c r="AJ1854" s="45" t="e">
        <f t="shared" si="39"/>
        <v>#NUM!</v>
      </c>
    </row>
    <row r="1855" spans="28:36" x14ac:dyDescent="0.2">
      <c r="AB1855" s="122" t="s">
        <v>88</v>
      </c>
      <c r="AC1855" s="40">
        <f>_xll.qlInterestRateIndexFixingDate($Y$21,AD1855)</f>
        <v>52394</v>
      </c>
      <c r="AD1855" s="40">
        <f>_xll.qlCalendarAdvance(calendar,$AD1854,AB1855,,,trigger)</f>
        <v>52398</v>
      </c>
      <c r="AE1855" s="40">
        <f>_xll.qlInterestRateIndexMaturity($Y$21,AD1855,)</f>
        <v>52581</v>
      </c>
      <c r="AF1855" s="43" t="e">
        <f>_xll.qlTenorBasisValue(TenorBasis6M,AD1855,_xll.ohTrigger(trigger,$Y$36))</f>
        <v>#NUM!</v>
      </c>
      <c r="AG1855" s="90" t="e">
        <f>_xll.qlTenorBasisForwardRate(TenorBasis6M,AD1855,_xll.ohTrigger(trigger,$Y$36))</f>
        <v>#NUM!</v>
      </c>
      <c r="AH1855" s="90" t="e">
        <f>_xll.qlIndexFixing(TenorBasisIndex6M,$AC1855,TRUE,_xll.ohTrigger(trigger,$Y$36))</f>
        <v>#NUM!</v>
      </c>
      <c r="AI1855" s="43" t="e">
        <f>_xll.qlIndexFixing($Y$6,$AC1855,TRUE,trigger)</f>
        <v>#NUM!</v>
      </c>
      <c r="AJ1855" s="45" t="e">
        <f t="shared" si="39"/>
        <v>#NUM!</v>
      </c>
    </row>
    <row r="1856" spans="28:36" x14ac:dyDescent="0.2">
      <c r="AB1856" s="122" t="s">
        <v>88</v>
      </c>
      <c r="AC1856" s="40">
        <f>_xll.qlInterestRateIndexFixingDate($Y$21,AD1856)</f>
        <v>52401</v>
      </c>
      <c r="AD1856" s="40">
        <f>_xll.qlCalendarAdvance(calendar,$AD1855,AB1856,,,trigger)</f>
        <v>52405</v>
      </c>
      <c r="AE1856" s="40">
        <f>_xll.qlInterestRateIndexMaturity($Y$21,AD1856,)</f>
        <v>52588</v>
      </c>
      <c r="AF1856" s="43" t="e">
        <f>_xll.qlTenorBasisValue(TenorBasis6M,AD1856,_xll.ohTrigger(trigger,$Y$36))</f>
        <v>#NUM!</v>
      </c>
      <c r="AG1856" s="90" t="e">
        <f>_xll.qlTenorBasisForwardRate(TenorBasis6M,AD1856,_xll.ohTrigger(trigger,$Y$36))</f>
        <v>#NUM!</v>
      </c>
      <c r="AH1856" s="90" t="e">
        <f>_xll.qlIndexFixing(TenorBasisIndex6M,$AC1856,TRUE,_xll.ohTrigger(trigger,$Y$36))</f>
        <v>#NUM!</v>
      </c>
      <c r="AI1856" s="43" t="e">
        <f>_xll.qlIndexFixing($Y$6,$AC1856,TRUE,trigger)</f>
        <v>#NUM!</v>
      </c>
      <c r="AJ1856" s="45" t="e">
        <f t="shared" si="39"/>
        <v>#NUM!</v>
      </c>
    </row>
    <row r="1857" spans="28:36" x14ac:dyDescent="0.2">
      <c r="AB1857" s="122" t="s">
        <v>88</v>
      </c>
      <c r="AC1857" s="40">
        <f>_xll.qlInterestRateIndexFixingDate($Y$21,AD1857)</f>
        <v>52408</v>
      </c>
      <c r="AD1857" s="40">
        <f>_xll.qlCalendarAdvance(calendar,$AD1856,AB1857,,,trigger)</f>
        <v>52412</v>
      </c>
      <c r="AE1857" s="40">
        <f>_xll.qlInterestRateIndexMaturity($Y$21,AD1857,)</f>
        <v>52596</v>
      </c>
      <c r="AF1857" s="43" t="e">
        <f>_xll.qlTenorBasisValue(TenorBasis6M,AD1857,_xll.ohTrigger(trigger,$Y$36))</f>
        <v>#NUM!</v>
      </c>
      <c r="AG1857" s="90" t="e">
        <f>_xll.qlTenorBasisForwardRate(TenorBasis6M,AD1857,_xll.ohTrigger(trigger,$Y$36))</f>
        <v>#NUM!</v>
      </c>
      <c r="AH1857" s="90" t="e">
        <f>_xll.qlIndexFixing(TenorBasisIndex6M,$AC1857,TRUE,_xll.ohTrigger(trigger,$Y$36))</f>
        <v>#NUM!</v>
      </c>
      <c r="AI1857" s="43" t="e">
        <f>_xll.qlIndexFixing($Y$6,$AC1857,TRUE,trigger)</f>
        <v>#NUM!</v>
      </c>
      <c r="AJ1857" s="45" t="e">
        <f t="shared" si="39"/>
        <v>#NUM!</v>
      </c>
    </row>
    <row r="1858" spans="28:36" x14ac:dyDescent="0.2">
      <c r="AB1858" s="122" t="s">
        <v>88</v>
      </c>
      <c r="AC1858" s="40">
        <f>_xll.qlInterestRateIndexFixingDate($Y$21,AD1858)</f>
        <v>52415</v>
      </c>
      <c r="AD1858" s="40">
        <f>_xll.qlCalendarAdvance(calendar,$AD1857,AB1858,,,trigger)</f>
        <v>52419</v>
      </c>
      <c r="AE1858" s="40">
        <f>_xll.qlInterestRateIndexMaturity($Y$21,AD1858,)</f>
        <v>52603</v>
      </c>
      <c r="AF1858" s="43" t="e">
        <f>_xll.qlTenorBasisValue(TenorBasis6M,AD1858,_xll.ohTrigger(trigger,$Y$36))</f>
        <v>#NUM!</v>
      </c>
      <c r="AG1858" s="90" t="e">
        <f>_xll.qlTenorBasisForwardRate(TenorBasis6M,AD1858,_xll.ohTrigger(trigger,$Y$36))</f>
        <v>#NUM!</v>
      </c>
      <c r="AH1858" s="90" t="e">
        <f>_xll.qlIndexFixing(TenorBasisIndex6M,$AC1858,TRUE,_xll.ohTrigger(trigger,$Y$36))</f>
        <v>#NUM!</v>
      </c>
      <c r="AI1858" s="43" t="e">
        <f>_xll.qlIndexFixing($Y$6,$AC1858,TRUE,trigger)</f>
        <v>#NUM!</v>
      </c>
      <c r="AJ1858" s="45" t="e">
        <f t="shared" si="39"/>
        <v>#NUM!</v>
      </c>
    </row>
    <row r="1859" spans="28:36" x14ac:dyDescent="0.2">
      <c r="AB1859" s="122" t="s">
        <v>88</v>
      </c>
      <c r="AC1859" s="40">
        <f>_xll.qlInterestRateIndexFixingDate($Y$21,AD1859)</f>
        <v>52422</v>
      </c>
      <c r="AD1859" s="40">
        <f>_xll.qlCalendarAdvance(calendar,$AD1858,AB1859,,,trigger)</f>
        <v>52426</v>
      </c>
      <c r="AE1859" s="40">
        <f>_xll.qlInterestRateIndexMaturity($Y$21,AD1859,)</f>
        <v>52610</v>
      </c>
      <c r="AF1859" s="43" t="e">
        <f>_xll.qlTenorBasisValue(TenorBasis6M,AD1859,_xll.ohTrigger(trigger,$Y$36))</f>
        <v>#NUM!</v>
      </c>
      <c r="AG1859" s="90" t="e">
        <f>_xll.qlTenorBasisForwardRate(TenorBasis6M,AD1859,_xll.ohTrigger(trigger,$Y$36))</f>
        <v>#NUM!</v>
      </c>
      <c r="AH1859" s="90" t="e">
        <f>_xll.qlIndexFixing(TenorBasisIndex6M,$AC1859,TRUE,_xll.ohTrigger(trigger,$Y$36))</f>
        <v>#NUM!</v>
      </c>
      <c r="AI1859" s="43" t="e">
        <f>_xll.qlIndexFixing($Y$6,$AC1859,TRUE,trigger)</f>
        <v>#NUM!</v>
      </c>
      <c r="AJ1859" s="45" t="e">
        <f t="shared" si="39"/>
        <v>#NUM!</v>
      </c>
    </row>
    <row r="1860" spans="28:36" x14ac:dyDescent="0.2">
      <c r="AB1860" s="122" t="s">
        <v>88</v>
      </c>
      <c r="AC1860" s="40">
        <f>_xll.qlInterestRateIndexFixingDate($Y$21,AD1860)</f>
        <v>52429</v>
      </c>
      <c r="AD1860" s="40">
        <f>_xll.qlCalendarAdvance(calendar,$AD1859,AB1860,,,trigger)</f>
        <v>52433</v>
      </c>
      <c r="AE1860" s="40">
        <f>_xll.qlInterestRateIndexMaturity($Y$21,AD1860,)</f>
        <v>52617</v>
      </c>
      <c r="AF1860" s="43" t="e">
        <f>_xll.qlTenorBasisValue(TenorBasis6M,AD1860,_xll.ohTrigger(trigger,$Y$36))</f>
        <v>#NUM!</v>
      </c>
      <c r="AG1860" s="90" t="e">
        <f>_xll.qlTenorBasisForwardRate(TenorBasis6M,AD1860,_xll.ohTrigger(trigger,$Y$36))</f>
        <v>#NUM!</v>
      </c>
      <c r="AH1860" s="90" t="e">
        <f>_xll.qlIndexFixing(TenorBasisIndex6M,$AC1860,TRUE,_xll.ohTrigger(trigger,$Y$36))</f>
        <v>#NUM!</v>
      </c>
      <c r="AI1860" s="43" t="e">
        <f>_xll.qlIndexFixing($Y$6,$AC1860,TRUE,trigger)</f>
        <v>#NUM!</v>
      </c>
      <c r="AJ1860" s="45" t="e">
        <f t="shared" si="39"/>
        <v>#NUM!</v>
      </c>
    </row>
    <row r="1861" spans="28:36" x14ac:dyDescent="0.2">
      <c r="AB1861" s="122" t="s">
        <v>88</v>
      </c>
      <c r="AC1861" s="40">
        <f>_xll.qlInterestRateIndexFixingDate($Y$21,AD1861)</f>
        <v>52436</v>
      </c>
      <c r="AD1861" s="40">
        <f>_xll.qlCalendarAdvance(calendar,$AD1860,AB1861,,,trigger)</f>
        <v>52440</v>
      </c>
      <c r="AE1861" s="40">
        <f>_xll.qlInterestRateIndexMaturity($Y$21,AD1861,)</f>
        <v>52624</v>
      </c>
      <c r="AF1861" s="43" t="e">
        <f>_xll.qlTenorBasisValue(TenorBasis6M,AD1861,_xll.ohTrigger(trigger,$Y$36))</f>
        <v>#NUM!</v>
      </c>
      <c r="AG1861" s="90" t="e">
        <f>_xll.qlTenorBasisForwardRate(TenorBasis6M,AD1861,_xll.ohTrigger(trigger,$Y$36))</f>
        <v>#NUM!</v>
      </c>
      <c r="AH1861" s="90" t="e">
        <f>_xll.qlIndexFixing(TenorBasisIndex6M,$AC1861,TRUE,_xll.ohTrigger(trigger,$Y$36))</f>
        <v>#NUM!</v>
      </c>
      <c r="AI1861" s="43" t="e">
        <f>_xll.qlIndexFixing($Y$6,$AC1861,TRUE,trigger)</f>
        <v>#NUM!</v>
      </c>
      <c r="AJ1861" s="45" t="e">
        <f t="shared" si="39"/>
        <v>#NUM!</v>
      </c>
    </row>
    <row r="1862" spans="28:36" x14ac:dyDescent="0.2">
      <c r="AB1862" s="122" t="s">
        <v>88</v>
      </c>
      <c r="AC1862" s="40">
        <f>_xll.qlInterestRateIndexFixingDate($Y$21,AD1862)</f>
        <v>52443</v>
      </c>
      <c r="AD1862" s="40">
        <f>_xll.qlCalendarAdvance(calendar,$AD1861,AB1862,,,trigger)</f>
        <v>52447</v>
      </c>
      <c r="AE1862" s="40">
        <f>_xll.qlInterestRateIndexMaturity($Y$21,AD1862,)</f>
        <v>52631</v>
      </c>
      <c r="AF1862" s="43" t="e">
        <f>_xll.qlTenorBasisValue(TenorBasis6M,AD1862,_xll.ohTrigger(trigger,$Y$36))</f>
        <v>#NUM!</v>
      </c>
      <c r="AG1862" s="90" t="e">
        <f>_xll.qlTenorBasisForwardRate(TenorBasis6M,AD1862,_xll.ohTrigger(trigger,$Y$36))</f>
        <v>#NUM!</v>
      </c>
      <c r="AH1862" s="90" t="e">
        <f>_xll.qlIndexFixing(TenorBasisIndex6M,$AC1862,TRUE,_xll.ohTrigger(trigger,$Y$36))</f>
        <v>#NUM!</v>
      </c>
      <c r="AI1862" s="43" t="e">
        <f>_xll.qlIndexFixing($Y$6,$AC1862,TRUE,trigger)</f>
        <v>#NUM!</v>
      </c>
      <c r="AJ1862" s="45" t="e">
        <f t="shared" si="39"/>
        <v>#NUM!</v>
      </c>
    </row>
    <row r="1863" spans="28:36" x14ac:dyDescent="0.2">
      <c r="AB1863" s="122" t="s">
        <v>88</v>
      </c>
      <c r="AC1863" s="40">
        <f>_xll.qlInterestRateIndexFixingDate($Y$21,AD1863)</f>
        <v>52450</v>
      </c>
      <c r="AD1863" s="40">
        <f>_xll.qlCalendarAdvance(calendar,$AD1862,AB1863,,,trigger)</f>
        <v>52454</v>
      </c>
      <c r="AE1863" s="40">
        <f>_xll.qlInterestRateIndexMaturity($Y$21,AD1863,)</f>
        <v>52638</v>
      </c>
      <c r="AF1863" s="43" t="e">
        <f>_xll.qlTenorBasisValue(TenorBasis6M,AD1863,_xll.ohTrigger(trigger,$Y$36))</f>
        <v>#NUM!</v>
      </c>
      <c r="AG1863" s="90" t="e">
        <f>_xll.qlTenorBasisForwardRate(TenorBasis6M,AD1863,_xll.ohTrigger(trigger,$Y$36))</f>
        <v>#NUM!</v>
      </c>
      <c r="AH1863" s="90" t="e">
        <f>_xll.qlIndexFixing(TenorBasisIndex6M,$AC1863,TRUE,_xll.ohTrigger(trigger,$Y$36))</f>
        <v>#NUM!</v>
      </c>
      <c r="AI1863" s="43" t="e">
        <f>_xll.qlIndexFixing($Y$6,$AC1863,TRUE,trigger)</f>
        <v>#NUM!</v>
      </c>
      <c r="AJ1863" s="45" t="e">
        <f t="shared" si="39"/>
        <v>#NUM!</v>
      </c>
    </row>
    <row r="1864" spans="28:36" x14ac:dyDescent="0.2">
      <c r="AB1864" s="122" t="s">
        <v>88</v>
      </c>
      <c r="AC1864" s="40">
        <f>_xll.qlInterestRateIndexFixingDate($Y$21,AD1864)</f>
        <v>52457</v>
      </c>
      <c r="AD1864" s="40">
        <f>_xll.qlCalendarAdvance(calendar,$AD1863,AB1864,,,trigger)</f>
        <v>52461</v>
      </c>
      <c r="AE1864" s="40">
        <f>_xll.qlInterestRateIndexMaturity($Y$21,AD1864,)</f>
        <v>52645</v>
      </c>
      <c r="AF1864" s="43" t="e">
        <f>_xll.qlTenorBasisValue(TenorBasis6M,AD1864,_xll.ohTrigger(trigger,$Y$36))</f>
        <v>#NUM!</v>
      </c>
      <c r="AG1864" s="90" t="e">
        <f>_xll.qlTenorBasisForwardRate(TenorBasis6M,AD1864,_xll.ohTrigger(trigger,$Y$36))</f>
        <v>#NUM!</v>
      </c>
      <c r="AH1864" s="90" t="e">
        <f>_xll.qlIndexFixing(TenorBasisIndex6M,$AC1864,TRUE,_xll.ohTrigger(trigger,$Y$36))</f>
        <v>#NUM!</v>
      </c>
      <c r="AI1864" s="43" t="e">
        <f>_xll.qlIndexFixing($Y$6,$AC1864,TRUE,trigger)</f>
        <v>#NUM!</v>
      </c>
      <c r="AJ1864" s="45" t="e">
        <f t="shared" si="39"/>
        <v>#NUM!</v>
      </c>
    </row>
    <row r="1865" spans="28:36" x14ac:dyDescent="0.2">
      <c r="AB1865" s="122" t="s">
        <v>88</v>
      </c>
      <c r="AC1865" s="40">
        <f>_xll.qlInterestRateIndexFixingDate($Y$21,AD1865)</f>
        <v>52464</v>
      </c>
      <c r="AD1865" s="40">
        <f>_xll.qlCalendarAdvance(calendar,$AD1864,AB1865,,,trigger)</f>
        <v>52468</v>
      </c>
      <c r="AE1865" s="40">
        <f>_xll.qlInterestRateIndexMaturity($Y$21,AD1865,)</f>
        <v>52652</v>
      </c>
      <c r="AF1865" s="43" t="e">
        <f>_xll.qlTenorBasisValue(TenorBasis6M,AD1865,_xll.ohTrigger(trigger,$Y$36))</f>
        <v>#NUM!</v>
      </c>
      <c r="AG1865" s="90" t="e">
        <f>_xll.qlTenorBasisForwardRate(TenorBasis6M,AD1865,_xll.ohTrigger(trigger,$Y$36))</f>
        <v>#NUM!</v>
      </c>
      <c r="AH1865" s="90" t="e">
        <f>_xll.qlIndexFixing(TenorBasisIndex6M,$AC1865,TRUE,_xll.ohTrigger(trigger,$Y$36))</f>
        <v>#NUM!</v>
      </c>
      <c r="AI1865" s="43" t="e">
        <f>_xll.qlIndexFixing($Y$6,$AC1865,TRUE,trigger)</f>
        <v>#NUM!</v>
      </c>
      <c r="AJ1865" s="45" t="e">
        <f t="shared" si="39"/>
        <v>#NUM!</v>
      </c>
    </row>
    <row r="1866" spans="28:36" x14ac:dyDescent="0.2">
      <c r="AB1866" s="122" t="s">
        <v>88</v>
      </c>
      <c r="AC1866" s="40">
        <f>_xll.qlInterestRateIndexFixingDate($Y$21,AD1866)</f>
        <v>52471</v>
      </c>
      <c r="AD1866" s="40">
        <f>_xll.qlCalendarAdvance(calendar,$AD1865,AB1866,,,trigger)</f>
        <v>52475</v>
      </c>
      <c r="AE1866" s="40">
        <f>_xll.qlInterestRateIndexMaturity($Y$21,AD1866,)</f>
        <v>52657</v>
      </c>
      <c r="AF1866" s="43" t="e">
        <f>_xll.qlTenorBasisValue(TenorBasis6M,AD1866,_xll.ohTrigger(trigger,$Y$36))</f>
        <v>#NUM!</v>
      </c>
      <c r="AG1866" s="90" t="e">
        <f>_xll.qlTenorBasisForwardRate(TenorBasis6M,AD1866,_xll.ohTrigger(trigger,$Y$36))</f>
        <v>#NUM!</v>
      </c>
      <c r="AH1866" s="90" t="e">
        <f>_xll.qlIndexFixing(TenorBasisIndex6M,$AC1866,TRUE,_xll.ohTrigger(trigger,$Y$36))</f>
        <v>#NUM!</v>
      </c>
      <c r="AI1866" s="43" t="e">
        <f>_xll.qlIndexFixing($Y$6,$AC1866,TRUE,trigger)</f>
        <v>#NUM!</v>
      </c>
      <c r="AJ1866" s="45" t="e">
        <f t="shared" si="39"/>
        <v>#NUM!</v>
      </c>
    </row>
    <row r="1867" spans="28:36" x14ac:dyDescent="0.2">
      <c r="AB1867" s="122" t="s">
        <v>88</v>
      </c>
      <c r="AC1867" s="40">
        <f>_xll.qlInterestRateIndexFixingDate($Y$21,AD1867)</f>
        <v>52478</v>
      </c>
      <c r="AD1867" s="40">
        <f>_xll.qlCalendarAdvance(calendar,$AD1866,AB1867,,,trigger)</f>
        <v>52482</v>
      </c>
      <c r="AE1867" s="40">
        <f>_xll.qlInterestRateIndexMaturity($Y$21,AD1867,)</f>
        <v>52664</v>
      </c>
      <c r="AF1867" s="43" t="e">
        <f>_xll.qlTenorBasisValue(TenorBasis6M,AD1867,_xll.ohTrigger(trigger,$Y$36))</f>
        <v>#NUM!</v>
      </c>
      <c r="AG1867" s="90" t="e">
        <f>_xll.qlTenorBasisForwardRate(TenorBasis6M,AD1867,_xll.ohTrigger(trigger,$Y$36))</f>
        <v>#NUM!</v>
      </c>
      <c r="AH1867" s="90" t="e">
        <f>_xll.qlIndexFixing(TenorBasisIndex6M,$AC1867,TRUE,_xll.ohTrigger(trigger,$Y$36))</f>
        <v>#NUM!</v>
      </c>
      <c r="AI1867" s="43" t="e">
        <f>_xll.qlIndexFixing($Y$6,$AC1867,TRUE,trigger)</f>
        <v>#NUM!</v>
      </c>
      <c r="AJ1867" s="45" t="e">
        <f t="shared" si="39"/>
        <v>#NUM!</v>
      </c>
    </row>
    <row r="1868" spans="28:36" x14ac:dyDescent="0.2">
      <c r="AB1868" s="122" t="s">
        <v>88</v>
      </c>
      <c r="AC1868" s="40">
        <f>_xll.qlInterestRateIndexFixingDate($Y$21,AD1868)</f>
        <v>52485</v>
      </c>
      <c r="AD1868" s="40">
        <f>_xll.qlCalendarAdvance(calendar,$AD1867,AB1868,,,trigger)</f>
        <v>52489</v>
      </c>
      <c r="AE1868" s="40">
        <f>_xll.qlInterestRateIndexMaturity($Y$21,AD1868,)</f>
        <v>52671</v>
      </c>
      <c r="AF1868" s="43" t="e">
        <f>_xll.qlTenorBasisValue(TenorBasis6M,AD1868,_xll.ohTrigger(trigger,$Y$36))</f>
        <v>#NUM!</v>
      </c>
      <c r="AG1868" s="90" t="e">
        <f>_xll.qlTenorBasisForwardRate(TenorBasis6M,AD1868,_xll.ohTrigger(trigger,$Y$36))</f>
        <v>#NUM!</v>
      </c>
      <c r="AH1868" s="90" t="e">
        <f>_xll.qlIndexFixing(TenorBasisIndex6M,$AC1868,TRUE,_xll.ohTrigger(trigger,$Y$36))</f>
        <v>#NUM!</v>
      </c>
      <c r="AI1868" s="43" t="e">
        <f>_xll.qlIndexFixing($Y$6,$AC1868,TRUE,trigger)</f>
        <v>#NUM!</v>
      </c>
      <c r="AJ1868" s="45" t="e">
        <f t="shared" si="39"/>
        <v>#NUM!</v>
      </c>
    </row>
    <row r="1869" spans="28:36" x14ac:dyDescent="0.2">
      <c r="AB1869" s="122" t="s">
        <v>88</v>
      </c>
      <c r="AC1869" s="40">
        <f>_xll.qlInterestRateIndexFixingDate($Y$21,AD1869)</f>
        <v>52492</v>
      </c>
      <c r="AD1869" s="40">
        <f>_xll.qlCalendarAdvance(calendar,$AD1868,AB1869,,,trigger)</f>
        <v>52496</v>
      </c>
      <c r="AE1869" s="40">
        <f>_xll.qlInterestRateIndexMaturity($Y$21,AD1869,)</f>
        <v>52678</v>
      </c>
      <c r="AF1869" s="43" t="e">
        <f>_xll.qlTenorBasisValue(TenorBasis6M,AD1869,_xll.ohTrigger(trigger,$Y$36))</f>
        <v>#NUM!</v>
      </c>
      <c r="AG1869" s="90" t="e">
        <f>_xll.qlTenorBasisForwardRate(TenorBasis6M,AD1869,_xll.ohTrigger(trigger,$Y$36))</f>
        <v>#NUM!</v>
      </c>
      <c r="AH1869" s="90" t="e">
        <f>_xll.qlIndexFixing(TenorBasisIndex6M,$AC1869,TRUE,_xll.ohTrigger(trigger,$Y$36))</f>
        <v>#NUM!</v>
      </c>
      <c r="AI1869" s="43" t="e">
        <f>_xll.qlIndexFixing($Y$6,$AC1869,TRUE,trigger)</f>
        <v>#NUM!</v>
      </c>
      <c r="AJ1869" s="45" t="e">
        <f t="shared" si="39"/>
        <v>#NUM!</v>
      </c>
    </row>
    <row r="1870" spans="28:36" x14ac:dyDescent="0.2">
      <c r="AB1870" s="122" t="s">
        <v>88</v>
      </c>
      <c r="AC1870" s="40">
        <f>_xll.qlInterestRateIndexFixingDate($Y$21,AD1870)</f>
        <v>52499</v>
      </c>
      <c r="AD1870" s="40">
        <f>_xll.qlCalendarAdvance(calendar,$AD1869,AB1870,,,trigger)</f>
        <v>52503</v>
      </c>
      <c r="AE1870" s="40">
        <f>_xll.qlInterestRateIndexMaturity($Y$21,AD1870,)</f>
        <v>52685</v>
      </c>
      <c r="AF1870" s="43" t="e">
        <f>_xll.qlTenorBasisValue(TenorBasis6M,AD1870,_xll.ohTrigger(trigger,$Y$36))</f>
        <v>#NUM!</v>
      </c>
      <c r="AG1870" s="90" t="e">
        <f>_xll.qlTenorBasisForwardRate(TenorBasis6M,AD1870,_xll.ohTrigger(trigger,$Y$36))</f>
        <v>#NUM!</v>
      </c>
      <c r="AH1870" s="90" t="e">
        <f>_xll.qlIndexFixing(TenorBasisIndex6M,$AC1870,TRUE,_xll.ohTrigger(trigger,$Y$36))</f>
        <v>#NUM!</v>
      </c>
      <c r="AI1870" s="43" t="e">
        <f>_xll.qlIndexFixing($Y$6,$AC1870,TRUE,trigger)</f>
        <v>#NUM!</v>
      </c>
      <c r="AJ1870" s="45" t="e">
        <f t="shared" si="39"/>
        <v>#NUM!</v>
      </c>
    </row>
    <row r="1871" spans="28:36" x14ac:dyDescent="0.2">
      <c r="AB1871" s="122" t="s">
        <v>88</v>
      </c>
      <c r="AC1871" s="40">
        <f>_xll.qlInterestRateIndexFixingDate($Y$21,AD1871)</f>
        <v>52506</v>
      </c>
      <c r="AD1871" s="40">
        <f>_xll.qlCalendarAdvance(calendar,$AD1870,AB1871,,,trigger)</f>
        <v>52510</v>
      </c>
      <c r="AE1871" s="40">
        <f>_xll.qlInterestRateIndexMaturity($Y$21,AD1871,)</f>
        <v>52693</v>
      </c>
      <c r="AF1871" s="43" t="e">
        <f>_xll.qlTenorBasisValue(TenorBasis6M,AD1871,_xll.ohTrigger(trigger,$Y$36))</f>
        <v>#NUM!</v>
      </c>
      <c r="AG1871" s="90" t="e">
        <f>_xll.qlTenorBasisForwardRate(TenorBasis6M,AD1871,_xll.ohTrigger(trigger,$Y$36))</f>
        <v>#NUM!</v>
      </c>
      <c r="AH1871" s="90" t="e">
        <f>_xll.qlIndexFixing(TenorBasisIndex6M,$AC1871,TRUE,_xll.ohTrigger(trigger,$Y$36))</f>
        <v>#NUM!</v>
      </c>
      <c r="AI1871" s="43" t="e">
        <f>_xll.qlIndexFixing($Y$6,$AC1871,TRUE,trigger)</f>
        <v>#NUM!</v>
      </c>
      <c r="AJ1871" s="45" t="e">
        <f t="shared" si="39"/>
        <v>#NUM!</v>
      </c>
    </row>
    <row r="1872" spans="28:36" x14ac:dyDescent="0.2">
      <c r="AB1872" s="122" t="s">
        <v>88</v>
      </c>
      <c r="AC1872" s="40">
        <f>_xll.qlInterestRateIndexFixingDate($Y$21,AD1872)</f>
        <v>52513</v>
      </c>
      <c r="AD1872" s="40">
        <f>_xll.qlCalendarAdvance(calendar,$AD1871,AB1872,,,trigger)</f>
        <v>52517</v>
      </c>
      <c r="AE1872" s="40">
        <f>_xll.qlInterestRateIndexMaturity($Y$21,AD1872,)</f>
        <v>52700</v>
      </c>
      <c r="AF1872" s="43" t="e">
        <f>_xll.qlTenorBasisValue(TenorBasis6M,AD1872,_xll.ohTrigger(trigger,$Y$36))</f>
        <v>#NUM!</v>
      </c>
      <c r="AG1872" s="90" t="e">
        <f>_xll.qlTenorBasisForwardRate(TenorBasis6M,AD1872,_xll.ohTrigger(trigger,$Y$36))</f>
        <v>#NUM!</v>
      </c>
      <c r="AH1872" s="90" t="e">
        <f>_xll.qlIndexFixing(TenorBasisIndex6M,$AC1872,TRUE,_xll.ohTrigger(trigger,$Y$36))</f>
        <v>#NUM!</v>
      </c>
      <c r="AI1872" s="43" t="e">
        <f>_xll.qlIndexFixing($Y$6,$AC1872,TRUE,trigger)</f>
        <v>#NUM!</v>
      </c>
      <c r="AJ1872" s="45" t="e">
        <f t="shared" si="39"/>
        <v>#NUM!</v>
      </c>
    </row>
    <row r="1873" spans="28:36" x14ac:dyDescent="0.2">
      <c r="AB1873" s="122" t="s">
        <v>88</v>
      </c>
      <c r="AC1873" s="40">
        <f>_xll.qlInterestRateIndexFixingDate($Y$21,AD1873)</f>
        <v>52520</v>
      </c>
      <c r="AD1873" s="40">
        <f>_xll.qlCalendarAdvance(calendar,$AD1872,AB1873,,,trigger)</f>
        <v>52524</v>
      </c>
      <c r="AE1873" s="40">
        <f>_xll.qlInterestRateIndexMaturity($Y$21,AD1873,)</f>
        <v>52707</v>
      </c>
      <c r="AF1873" s="43" t="e">
        <f>_xll.qlTenorBasisValue(TenorBasis6M,AD1873,_xll.ohTrigger(trigger,$Y$36))</f>
        <v>#NUM!</v>
      </c>
      <c r="AG1873" s="90" t="e">
        <f>_xll.qlTenorBasisForwardRate(TenorBasis6M,AD1873,_xll.ohTrigger(trigger,$Y$36))</f>
        <v>#NUM!</v>
      </c>
      <c r="AH1873" s="90" t="e">
        <f>_xll.qlIndexFixing(TenorBasisIndex6M,$AC1873,TRUE,_xll.ohTrigger(trigger,$Y$36))</f>
        <v>#NUM!</v>
      </c>
      <c r="AI1873" s="43" t="e">
        <f>_xll.qlIndexFixing($Y$6,$AC1873,TRUE,trigger)</f>
        <v>#NUM!</v>
      </c>
      <c r="AJ1873" s="45" t="e">
        <f t="shared" si="39"/>
        <v>#NUM!</v>
      </c>
    </row>
    <row r="1874" spans="28:36" x14ac:dyDescent="0.2">
      <c r="AB1874" s="122" t="s">
        <v>88</v>
      </c>
      <c r="AC1874" s="40">
        <f>_xll.qlInterestRateIndexFixingDate($Y$21,AD1874)</f>
        <v>52527</v>
      </c>
      <c r="AD1874" s="40">
        <f>_xll.qlCalendarAdvance(calendar,$AD1873,AB1874,,,trigger)</f>
        <v>52531</v>
      </c>
      <c r="AE1874" s="40">
        <f>_xll.qlInterestRateIndexMaturity($Y$21,AD1874,)</f>
        <v>52714</v>
      </c>
      <c r="AF1874" s="43" t="e">
        <f>_xll.qlTenorBasisValue(TenorBasis6M,AD1874,_xll.ohTrigger(trigger,$Y$36))</f>
        <v>#NUM!</v>
      </c>
      <c r="AG1874" s="90" t="e">
        <f>_xll.qlTenorBasisForwardRate(TenorBasis6M,AD1874,_xll.ohTrigger(trigger,$Y$36))</f>
        <v>#NUM!</v>
      </c>
      <c r="AH1874" s="90" t="e">
        <f>_xll.qlIndexFixing(TenorBasisIndex6M,$AC1874,TRUE,_xll.ohTrigger(trigger,$Y$36))</f>
        <v>#NUM!</v>
      </c>
      <c r="AI1874" s="43" t="e">
        <f>_xll.qlIndexFixing($Y$6,$AC1874,TRUE,trigger)</f>
        <v>#NUM!</v>
      </c>
      <c r="AJ1874" s="45" t="e">
        <f t="shared" si="39"/>
        <v>#NUM!</v>
      </c>
    </row>
    <row r="1875" spans="28:36" x14ac:dyDescent="0.2">
      <c r="AB1875" s="122" t="s">
        <v>88</v>
      </c>
      <c r="AC1875" s="40">
        <f>_xll.qlInterestRateIndexFixingDate($Y$21,AD1875)</f>
        <v>52534</v>
      </c>
      <c r="AD1875" s="40">
        <f>_xll.qlCalendarAdvance(calendar,$AD1874,AB1875,,,trigger)</f>
        <v>52538</v>
      </c>
      <c r="AE1875" s="40">
        <f>_xll.qlInterestRateIndexMaturity($Y$21,AD1875,)</f>
        <v>52720</v>
      </c>
      <c r="AF1875" s="43" t="e">
        <f>_xll.qlTenorBasisValue(TenorBasis6M,AD1875,_xll.ohTrigger(trigger,$Y$36))</f>
        <v>#NUM!</v>
      </c>
      <c r="AG1875" s="90" t="e">
        <f>_xll.qlTenorBasisForwardRate(TenorBasis6M,AD1875,_xll.ohTrigger(trigger,$Y$36))</f>
        <v>#NUM!</v>
      </c>
      <c r="AH1875" s="90" t="e">
        <f>_xll.qlIndexFixing(TenorBasisIndex6M,$AC1875,TRUE,_xll.ohTrigger(trigger,$Y$36))</f>
        <v>#NUM!</v>
      </c>
      <c r="AI1875" s="43" t="e">
        <f>_xll.qlIndexFixing($Y$6,$AC1875,TRUE,trigger)</f>
        <v>#NUM!</v>
      </c>
      <c r="AJ1875" s="45" t="e">
        <f t="shared" si="39"/>
        <v>#NUM!</v>
      </c>
    </row>
    <row r="1876" spans="28:36" x14ac:dyDescent="0.2">
      <c r="AB1876" s="122" t="s">
        <v>88</v>
      </c>
      <c r="AC1876" s="40">
        <f>_xll.qlInterestRateIndexFixingDate($Y$21,AD1876)</f>
        <v>52541</v>
      </c>
      <c r="AD1876" s="40">
        <f>_xll.qlCalendarAdvance(calendar,$AD1875,AB1876,,,trigger)</f>
        <v>52545</v>
      </c>
      <c r="AE1876" s="40">
        <f>_xll.qlInterestRateIndexMaturity($Y$21,AD1876,)</f>
        <v>52727</v>
      </c>
      <c r="AF1876" s="43" t="e">
        <f>_xll.qlTenorBasisValue(TenorBasis6M,AD1876,_xll.ohTrigger(trigger,$Y$36))</f>
        <v>#NUM!</v>
      </c>
      <c r="AG1876" s="90" t="e">
        <f>_xll.qlTenorBasisForwardRate(TenorBasis6M,AD1876,_xll.ohTrigger(trigger,$Y$36))</f>
        <v>#NUM!</v>
      </c>
      <c r="AH1876" s="90" t="e">
        <f>_xll.qlIndexFixing(TenorBasisIndex6M,$AC1876,TRUE,_xll.ohTrigger(trigger,$Y$36))</f>
        <v>#NUM!</v>
      </c>
      <c r="AI1876" s="43" t="e">
        <f>_xll.qlIndexFixing($Y$6,$AC1876,TRUE,trigger)</f>
        <v>#NUM!</v>
      </c>
      <c r="AJ1876" s="45" t="e">
        <f t="shared" si="39"/>
        <v>#NUM!</v>
      </c>
    </row>
    <row r="1877" spans="28:36" x14ac:dyDescent="0.2">
      <c r="AB1877" s="122" t="s">
        <v>88</v>
      </c>
      <c r="AC1877" s="40">
        <f>_xll.qlInterestRateIndexFixingDate($Y$21,AD1877)</f>
        <v>52548</v>
      </c>
      <c r="AD1877" s="40">
        <f>_xll.qlCalendarAdvance(calendar,$AD1876,AB1877,,,trigger)</f>
        <v>52552</v>
      </c>
      <c r="AE1877" s="40">
        <f>_xll.qlInterestRateIndexMaturity($Y$21,AD1877,)</f>
        <v>52734</v>
      </c>
      <c r="AF1877" s="43" t="e">
        <f>_xll.qlTenorBasisValue(TenorBasis6M,AD1877,_xll.ohTrigger(trigger,$Y$36))</f>
        <v>#NUM!</v>
      </c>
      <c r="AG1877" s="90" t="e">
        <f>_xll.qlTenorBasisForwardRate(TenorBasis6M,AD1877,_xll.ohTrigger(trigger,$Y$36))</f>
        <v>#NUM!</v>
      </c>
      <c r="AH1877" s="90" t="e">
        <f>_xll.qlIndexFixing(TenorBasisIndex6M,$AC1877,TRUE,_xll.ohTrigger(trigger,$Y$36))</f>
        <v>#NUM!</v>
      </c>
      <c r="AI1877" s="43" t="e">
        <f>_xll.qlIndexFixing($Y$6,$AC1877,TRUE,trigger)</f>
        <v>#NUM!</v>
      </c>
      <c r="AJ1877" s="45" t="e">
        <f t="shared" si="39"/>
        <v>#NUM!</v>
      </c>
    </row>
    <row r="1878" spans="28:36" x14ac:dyDescent="0.2">
      <c r="AB1878" s="122" t="s">
        <v>88</v>
      </c>
      <c r="AC1878" s="40">
        <f>_xll.qlInterestRateIndexFixingDate($Y$21,AD1878)</f>
        <v>52555</v>
      </c>
      <c r="AD1878" s="40">
        <f>_xll.qlCalendarAdvance(calendar,$AD1877,AB1878,,,trigger)</f>
        <v>52559</v>
      </c>
      <c r="AE1878" s="40">
        <f>_xll.qlInterestRateIndexMaturity($Y$21,AD1878,)</f>
        <v>52741</v>
      </c>
      <c r="AF1878" s="43" t="e">
        <f>_xll.qlTenorBasisValue(TenorBasis6M,AD1878,_xll.ohTrigger(trigger,$Y$36))</f>
        <v>#NUM!</v>
      </c>
      <c r="AG1878" s="90" t="e">
        <f>_xll.qlTenorBasisForwardRate(TenorBasis6M,AD1878,_xll.ohTrigger(trigger,$Y$36))</f>
        <v>#NUM!</v>
      </c>
      <c r="AH1878" s="90" t="e">
        <f>_xll.qlIndexFixing(TenorBasisIndex6M,$AC1878,TRUE,_xll.ohTrigger(trigger,$Y$36))</f>
        <v>#NUM!</v>
      </c>
      <c r="AI1878" s="43" t="e">
        <f>_xll.qlIndexFixing($Y$6,$AC1878,TRUE,trigger)</f>
        <v>#NUM!</v>
      </c>
      <c r="AJ1878" s="45" t="e">
        <f t="shared" si="39"/>
        <v>#NUM!</v>
      </c>
    </row>
    <row r="1879" spans="28:36" x14ac:dyDescent="0.2">
      <c r="AB1879" s="122" t="s">
        <v>88</v>
      </c>
      <c r="AC1879" s="40">
        <f>_xll.qlInterestRateIndexFixingDate($Y$21,AD1879)</f>
        <v>52562</v>
      </c>
      <c r="AD1879" s="40">
        <f>_xll.qlCalendarAdvance(calendar,$AD1878,AB1879,,,trigger)</f>
        <v>52566</v>
      </c>
      <c r="AE1879" s="40">
        <f>_xll.qlInterestRateIndexMaturity($Y$21,AD1879,)</f>
        <v>52749</v>
      </c>
      <c r="AF1879" s="43" t="e">
        <f>_xll.qlTenorBasisValue(TenorBasis6M,AD1879,_xll.ohTrigger(trigger,$Y$36))</f>
        <v>#NUM!</v>
      </c>
      <c r="AG1879" s="90" t="e">
        <f>_xll.qlTenorBasisForwardRate(TenorBasis6M,AD1879,_xll.ohTrigger(trigger,$Y$36))</f>
        <v>#NUM!</v>
      </c>
      <c r="AH1879" s="90" t="e">
        <f>_xll.qlIndexFixing(TenorBasisIndex6M,$AC1879,TRUE,_xll.ohTrigger(trigger,$Y$36))</f>
        <v>#NUM!</v>
      </c>
      <c r="AI1879" s="43" t="e">
        <f>_xll.qlIndexFixing($Y$6,$AC1879,TRUE,trigger)</f>
        <v>#NUM!</v>
      </c>
      <c r="AJ1879" s="45" t="e">
        <f t="shared" si="39"/>
        <v>#NUM!</v>
      </c>
    </row>
    <row r="1880" spans="28:36" x14ac:dyDescent="0.2">
      <c r="AB1880" s="122" t="s">
        <v>88</v>
      </c>
      <c r="AC1880" s="40">
        <f>_xll.qlInterestRateIndexFixingDate($Y$21,AD1880)</f>
        <v>52569</v>
      </c>
      <c r="AD1880" s="40">
        <f>_xll.qlCalendarAdvance(calendar,$AD1879,AB1880,,,trigger)</f>
        <v>52573</v>
      </c>
      <c r="AE1880" s="40">
        <f>_xll.qlInterestRateIndexMaturity($Y$21,AD1880,)</f>
        <v>52756</v>
      </c>
      <c r="AF1880" s="43" t="e">
        <f>_xll.qlTenorBasisValue(TenorBasis6M,AD1880,_xll.ohTrigger(trigger,$Y$36))</f>
        <v>#NUM!</v>
      </c>
      <c r="AG1880" s="90" t="e">
        <f>_xll.qlTenorBasisForwardRate(TenorBasis6M,AD1880,_xll.ohTrigger(trigger,$Y$36))</f>
        <v>#NUM!</v>
      </c>
      <c r="AH1880" s="90" t="e">
        <f>_xll.qlIndexFixing(TenorBasisIndex6M,$AC1880,TRUE,_xll.ohTrigger(trigger,$Y$36))</f>
        <v>#NUM!</v>
      </c>
      <c r="AI1880" s="43" t="e">
        <f>_xll.qlIndexFixing($Y$6,$AC1880,TRUE,trigger)</f>
        <v>#NUM!</v>
      </c>
      <c r="AJ1880" s="45" t="e">
        <f t="shared" si="39"/>
        <v>#NUM!</v>
      </c>
    </row>
    <row r="1881" spans="28:36" x14ac:dyDescent="0.2">
      <c r="AB1881" s="122" t="s">
        <v>88</v>
      </c>
      <c r="AC1881" s="40">
        <f>_xll.qlInterestRateIndexFixingDate($Y$21,AD1881)</f>
        <v>52576</v>
      </c>
      <c r="AD1881" s="40">
        <f>_xll.qlCalendarAdvance(calendar,$AD1880,AB1881,,,trigger)</f>
        <v>52580</v>
      </c>
      <c r="AE1881" s="40">
        <f>_xll.qlInterestRateIndexMaturity($Y$21,AD1881,)</f>
        <v>52763</v>
      </c>
      <c r="AF1881" s="43" t="e">
        <f>_xll.qlTenorBasisValue(TenorBasis6M,AD1881,_xll.ohTrigger(trigger,$Y$36))</f>
        <v>#NUM!</v>
      </c>
      <c r="AG1881" s="90" t="e">
        <f>_xll.qlTenorBasisForwardRate(TenorBasis6M,AD1881,_xll.ohTrigger(trigger,$Y$36))</f>
        <v>#NUM!</v>
      </c>
      <c r="AH1881" s="90" t="e">
        <f>_xll.qlIndexFixing(TenorBasisIndex6M,$AC1881,TRUE,_xll.ohTrigger(trigger,$Y$36))</f>
        <v>#NUM!</v>
      </c>
      <c r="AI1881" s="43" t="e">
        <f>_xll.qlIndexFixing($Y$6,$AC1881,TRUE,trigger)</f>
        <v>#NUM!</v>
      </c>
      <c r="AJ1881" s="45" t="e">
        <f t="shared" si="39"/>
        <v>#NUM!</v>
      </c>
    </row>
    <row r="1882" spans="28:36" x14ac:dyDescent="0.2">
      <c r="AB1882" s="122" t="s">
        <v>88</v>
      </c>
      <c r="AC1882" s="40">
        <f>_xll.qlInterestRateIndexFixingDate($Y$21,AD1882)</f>
        <v>52583</v>
      </c>
      <c r="AD1882" s="40">
        <f>_xll.qlCalendarAdvance(calendar,$AD1881,AB1882,,,trigger)</f>
        <v>52587</v>
      </c>
      <c r="AE1882" s="40">
        <f>_xll.qlInterestRateIndexMaturity($Y$21,AD1882,)</f>
        <v>52770</v>
      </c>
      <c r="AF1882" s="43" t="e">
        <f>_xll.qlTenorBasisValue(TenorBasis6M,AD1882,_xll.ohTrigger(trigger,$Y$36))</f>
        <v>#NUM!</v>
      </c>
      <c r="AG1882" s="90" t="e">
        <f>_xll.qlTenorBasisForwardRate(TenorBasis6M,AD1882,_xll.ohTrigger(trigger,$Y$36))</f>
        <v>#NUM!</v>
      </c>
      <c r="AH1882" s="90" t="e">
        <f>_xll.qlIndexFixing(TenorBasisIndex6M,$AC1882,TRUE,_xll.ohTrigger(trigger,$Y$36))</f>
        <v>#NUM!</v>
      </c>
      <c r="AI1882" s="43" t="e">
        <f>_xll.qlIndexFixing($Y$6,$AC1882,TRUE,trigger)</f>
        <v>#NUM!</v>
      </c>
      <c r="AJ1882" s="45" t="e">
        <f t="shared" si="39"/>
        <v>#NUM!</v>
      </c>
    </row>
    <row r="1883" spans="28:36" x14ac:dyDescent="0.2">
      <c r="AB1883" s="122" t="s">
        <v>88</v>
      </c>
      <c r="AC1883" s="40">
        <f>_xll.qlInterestRateIndexFixingDate($Y$21,AD1883)</f>
        <v>52589</v>
      </c>
      <c r="AD1883" s="40">
        <f>_xll.qlCalendarAdvance(calendar,$AD1882,AB1883,,,trigger)</f>
        <v>52594</v>
      </c>
      <c r="AE1883" s="40">
        <f>_xll.qlInterestRateIndexMaturity($Y$21,AD1883,)</f>
        <v>52777</v>
      </c>
      <c r="AF1883" s="43" t="e">
        <f>_xll.qlTenorBasisValue(TenorBasis6M,AD1883,_xll.ohTrigger(trigger,$Y$36))</f>
        <v>#NUM!</v>
      </c>
      <c r="AG1883" s="90" t="e">
        <f>_xll.qlTenorBasisForwardRate(TenorBasis6M,AD1883,_xll.ohTrigger(trigger,$Y$36))</f>
        <v>#NUM!</v>
      </c>
      <c r="AH1883" s="90" t="e">
        <f>_xll.qlIndexFixing(TenorBasisIndex6M,$AC1883,TRUE,_xll.ohTrigger(trigger,$Y$36))</f>
        <v>#NUM!</v>
      </c>
      <c r="AI1883" s="43" t="e">
        <f>_xll.qlIndexFixing($Y$6,$AC1883,TRUE,trigger)</f>
        <v>#NUM!</v>
      </c>
      <c r="AJ1883" s="45" t="e">
        <f t="shared" si="39"/>
        <v>#NUM!</v>
      </c>
    </row>
    <row r="1884" spans="28:36" x14ac:dyDescent="0.2">
      <c r="AB1884" s="122" t="s">
        <v>88</v>
      </c>
      <c r="AC1884" s="40">
        <f>_xll.qlInterestRateIndexFixingDate($Y$21,AD1884)</f>
        <v>52596</v>
      </c>
      <c r="AD1884" s="40">
        <f>_xll.qlCalendarAdvance(calendar,$AD1883,AB1884,,,trigger)</f>
        <v>52601</v>
      </c>
      <c r="AE1884" s="40">
        <f>_xll.qlInterestRateIndexMaturity($Y$21,AD1884,)</f>
        <v>52783</v>
      </c>
      <c r="AF1884" s="43" t="e">
        <f>_xll.qlTenorBasisValue(TenorBasis6M,AD1884,_xll.ohTrigger(trigger,$Y$36))</f>
        <v>#NUM!</v>
      </c>
      <c r="AG1884" s="90" t="e">
        <f>_xll.qlTenorBasisForwardRate(TenorBasis6M,AD1884,_xll.ohTrigger(trigger,$Y$36))</f>
        <v>#NUM!</v>
      </c>
      <c r="AH1884" s="90" t="e">
        <f>_xll.qlIndexFixing(TenorBasisIndex6M,$AC1884,TRUE,_xll.ohTrigger(trigger,$Y$36))</f>
        <v>#NUM!</v>
      </c>
      <c r="AI1884" s="43" t="e">
        <f>_xll.qlIndexFixing($Y$6,$AC1884,TRUE,trigger)</f>
        <v>#NUM!</v>
      </c>
      <c r="AJ1884" s="45" t="e">
        <f t="shared" si="39"/>
        <v>#NUM!</v>
      </c>
    </row>
    <row r="1885" spans="28:36" x14ac:dyDescent="0.2">
      <c r="AB1885" s="122" t="s">
        <v>88</v>
      </c>
      <c r="AC1885" s="40">
        <f>_xll.qlInterestRateIndexFixingDate($Y$21,AD1885)</f>
        <v>52604</v>
      </c>
      <c r="AD1885" s="40">
        <f>_xll.qlCalendarAdvance(calendar,$AD1884,AB1885,,,trigger)</f>
        <v>52608</v>
      </c>
      <c r="AE1885" s="40">
        <f>_xll.qlInterestRateIndexMaturity($Y$21,AD1885,)</f>
        <v>52790</v>
      </c>
      <c r="AF1885" s="43" t="e">
        <f>_xll.qlTenorBasisValue(TenorBasis6M,AD1885,_xll.ohTrigger(trigger,$Y$36))</f>
        <v>#NUM!</v>
      </c>
      <c r="AG1885" s="90" t="e">
        <f>_xll.qlTenorBasisForwardRate(TenorBasis6M,AD1885,_xll.ohTrigger(trigger,$Y$36))</f>
        <v>#NUM!</v>
      </c>
      <c r="AH1885" s="90" t="e">
        <f>_xll.qlIndexFixing(TenorBasisIndex6M,$AC1885,TRUE,_xll.ohTrigger(trigger,$Y$36))</f>
        <v>#NUM!</v>
      </c>
      <c r="AI1885" s="43" t="e">
        <f>_xll.qlIndexFixing($Y$6,$AC1885,TRUE,trigger)</f>
        <v>#NUM!</v>
      </c>
      <c r="AJ1885" s="45" t="e">
        <f t="shared" si="39"/>
        <v>#NUM!</v>
      </c>
    </row>
    <row r="1886" spans="28:36" x14ac:dyDescent="0.2">
      <c r="AB1886" s="122" t="s">
        <v>88</v>
      </c>
      <c r="AC1886" s="40">
        <f>_xll.qlInterestRateIndexFixingDate($Y$21,AD1886)</f>
        <v>52611</v>
      </c>
      <c r="AD1886" s="40">
        <f>_xll.qlCalendarAdvance(calendar,$AD1885,AB1886,,,trigger)</f>
        <v>52615</v>
      </c>
      <c r="AE1886" s="40">
        <f>_xll.qlInterestRateIndexMaturity($Y$21,AD1886,)</f>
        <v>52797</v>
      </c>
      <c r="AF1886" s="43" t="e">
        <f>_xll.qlTenorBasisValue(TenorBasis6M,AD1886,_xll.ohTrigger(trigger,$Y$36))</f>
        <v>#NUM!</v>
      </c>
      <c r="AG1886" s="90" t="e">
        <f>_xll.qlTenorBasisForwardRate(TenorBasis6M,AD1886,_xll.ohTrigger(trigger,$Y$36))</f>
        <v>#NUM!</v>
      </c>
      <c r="AH1886" s="90" t="e">
        <f>_xll.qlIndexFixing(TenorBasisIndex6M,$AC1886,TRUE,_xll.ohTrigger(trigger,$Y$36))</f>
        <v>#NUM!</v>
      </c>
      <c r="AI1886" s="43" t="e">
        <f>_xll.qlIndexFixing($Y$6,$AC1886,TRUE,trigger)</f>
        <v>#NUM!</v>
      </c>
      <c r="AJ1886" s="45" t="e">
        <f t="shared" si="39"/>
        <v>#NUM!</v>
      </c>
    </row>
    <row r="1887" spans="28:36" x14ac:dyDescent="0.2">
      <c r="AB1887" s="122" t="s">
        <v>88</v>
      </c>
      <c r="AC1887" s="40">
        <f>_xll.qlInterestRateIndexFixingDate($Y$21,AD1887)</f>
        <v>52618</v>
      </c>
      <c r="AD1887" s="40">
        <f>_xll.qlCalendarAdvance(calendar,$AD1886,AB1887,,,trigger)</f>
        <v>52622</v>
      </c>
      <c r="AE1887" s="40">
        <f>_xll.qlInterestRateIndexMaturity($Y$21,AD1887,)</f>
        <v>52804</v>
      </c>
      <c r="AF1887" s="43" t="e">
        <f>_xll.qlTenorBasisValue(TenorBasis6M,AD1887,_xll.ohTrigger(trigger,$Y$36))</f>
        <v>#NUM!</v>
      </c>
      <c r="AG1887" s="90" t="e">
        <f>_xll.qlTenorBasisForwardRate(TenorBasis6M,AD1887,_xll.ohTrigger(trigger,$Y$36))</f>
        <v>#NUM!</v>
      </c>
      <c r="AH1887" s="90" t="e">
        <f>_xll.qlIndexFixing(TenorBasisIndex6M,$AC1887,TRUE,_xll.ohTrigger(trigger,$Y$36))</f>
        <v>#NUM!</v>
      </c>
      <c r="AI1887" s="43" t="e">
        <f>_xll.qlIndexFixing($Y$6,$AC1887,TRUE,trigger)</f>
        <v>#NUM!</v>
      </c>
      <c r="AJ1887" s="45" t="e">
        <f t="shared" si="39"/>
        <v>#NUM!</v>
      </c>
    </row>
    <row r="1888" spans="28:36" x14ac:dyDescent="0.2">
      <c r="AB1888" s="122" t="s">
        <v>88</v>
      </c>
      <c r="AC1888" s="40">
        <f>_xll.qlInterestRateIndexFixingDate($Y$21,AD1888)</f>
        <v>52625</v>
      </c>
      <c r="AD1888" s="40">
        <f>_xll.qlCalendarAdvance(calendar,$AD1887,AB1888,,,trigger)</f>
        <v>52629</v>
      </c>
      <c r="AE1888" s="40">
        <f>_xll.qlInterestRateIndexMaturity($Y$21,AD1888,)</f>
        <v>52811</v>
      </c>
      <c r="AF1888" s="43" t="e">
        <f>_xll.qlTenorBasisValue(TenorBasis6M,AD1888,_xll.ohTrigger(trigger,$Y$36))</f>
        <v>#NUM!</v>
      </c>
      <c r="AG1888" s="90" t="e">
        <f>_xll.qlTenorBasisForwardRate(TenorBasis6M,AD1888,_xll.ohTrigger(trigger,$Y$36))</f>
        <v>#NUM!</v>
      </c>
      <c r="AH1888" s="90" t="e">
        <f>_xll.qlIndexFixing(TenorBasisIndex6M,$AC1888,TRUE,_xll.ohTrigger(trigger,$Y$36))</f>
        <v>#NUM!</v>
      </c>
      <c r="AI1888" s="43" t="e">
        <f>_xll.qlIndexFixing($Y$6,$AC1888,TRUE,trigger)</f>
        <v>#NUM!</v>
      </c>
      <c r="AJ1888" s="45" t="e">
        <f t="shared" si="39"/>
        <v>#NUM!</v>
      </c>
    </row>
    <row r="1889" spans="28:36" x14ac:dyDescent="0.2">
      <c r="AB1889" s="122" t="s">
        <v>88</v>
      </c>
      <c r="AC1889" s="40">
        <f>_xll.qlInterestRateIndexFixingDate($Y$21,AD1889)</f>
        <v>52632</v>
      </c>
      <c r="AD1889" s="40">
        <f>_xll.qlCalendarAdvance(calendar,$AD1888,AB1889,,,trigger)</f>
        <v>52636</v>
      </c>
      <c r="AE1889" s="40">
        <f>_xll.qlInterestRateIndexMaturity($Y$21,AD1889,)</f>
        <v>52818</v>
      </c>
      <c r="AF1889" s="43" t="e">
        <f>_xll.qlTenorBasisValue(TenorBasis6M,AD1889,_xll.ohTrigger(trigger,$Y$36))</f>
        <v>#NUM!</v>
      </c>
      <c r="AG1889" s="90" t="e">
        <f>_xll.qlTenorBasisForwardRate(TenorBasis6M,AD1889,_xll.ohTrigger(trigger,$Y$36))</f>
        <v>#NUM!</v>
      </c>
      <c r="AH1889" s="90" t="e">
        <f>_xll.qlIndexFixing(TenorBasisIndex6M,$AC1889,TRUE,_xll.ohTrigger(trigger,$Y$36))</f>
        <v>#NUM!</v>
      </c>
      <c r="AI1889" s="43" t="e">
        <f>_xll.qlIndexFixing($Y$6,$AC1889,TRUE,trigger)</f>
        <v>#NUM!</v>
      </c>
      <c r="AJ1889" s="45" t="e">
        <f t="shared" si="39"/>
        <v>#NUM!</v>
      </c>
    </row>
    <row r="1890" spans="28:36" x14ac:dyDescent="0.2">
      <c r="AB1890" s="122" t="s">
        <v>88</v>
      </c>
      <c r="AC1890" s="40">
        <f>_xll.qlInterestRateIndexFixingDate($Y$21,AD1890)</f>
        <v>52639</v>
      </c>
      <c r="AD1890" s="40">
        <f>_xll.qlCalendarAdvance(calendar,$AD1889,AB1890,,,trigger)</f>
        <v>52643</v>
      </c>
      <c r="AE1890" s="40">
        <f>_xll.qlInterestRateIndexMaturity($Y$21,AD1890,)</f>
        <v>52825</v>
      </c>
      <c r="AF1890" s="43" t="e">
        <f>_xll.qlTenorBasisValue(TenorBasis6M,AD1890,_xll.ohTrigger(trigger,$Y$36))</f>
        <v>#NUM!</v>
      </c>
      <c r="AG1890" s="90" t="e">
        <f>_xll.qlTenorBasisForwardRate(TenorBasis6M,AD1890,_xll.ohTrigger(trigger,$Y$36))</f>
        <v>#NUM!</v>
      </c>
      <c r="AH1890" s="90" t="e">
        <f>_xll.qlIndexFixing(TenorBasisIndex6M,$AC1890,TRUE,_xll.ohTrigger(trigger,$Y$36))</f>
        <v>#NUM!</v>
      </c>
      <c r="AI1890" s="43" t="e">
        <f>_xll.qlIndexFixing($Y$6,$AC1890,TRUE,trigger)</f>
        <v>#NUM!</v>
      </c>
      <c r="AJ1890" s="45" t="e">
        <f t="shared" si="39"/>
        <v>#NUM!</v>
      </c>
    </row>
    <row r="1891" spans="28:36" x14ac:dyDescent="0.2">
      <c r="AB1891" s="122" t="s">
        <v>88</v>
      </c>
      <c r="AC1891" s="40">
        <f>_xll.qlInterestRateIndexFixingDate($Y$21,AD1891)</f>
        <v>52646</v>
      </c>
      <c r="AD1891" s="40">
        <f>_xll.qlCalendarAdvance(calendar,$AD1890,AB1891,,,trigger)</f>
        <v>52650</v>
      </c>
      <c r="AE1891" s="40">
        <f>_xll.qlInterestRateIndexMaturity($Y$21,AD1891,)</f>
        <v>52832</v>
      </c>
      <c r="AF1891" s="43" t="e">
        <f>_xll.qlTenorBasisValue(TenorBasis6M,AD1891,_xll.ohTrigger(trigger,$Y$36))</f>
        <v>#NUM!</v>
      </c>
      <c r="AG1891" s="90" t="e">
        <f>_xll.qlTenorBasisForwardRate(TenorBasis6M,AD1891,_xll.ohTrigger(trigger,$Y$36))</f>
        <v>#NUM!</v>
      </c>
      <c r="AH1891" s="90" t="e">
        <f>_xll.qlIndexFixing(TenorBasisIndex6M,$AC1891,TRUE,_xll.ohTrigger(trigger,$Y$36))</f>
        <v>#NUM!</v>
      </c>
      <c r="AI1891" s="43" t="e">
        <f>_xll.qlIndexFixing($Y$6,$AC1891,TRUE,trigger)</f>
        <v>#NUM!</v>
      </c>
      <c r="AJ1891" s="45" t="e">
        <f t="shared" si="39"/>
        <v>#NUM!</v>
      </c>
    </row>
    <row r="1892" spans="28:36" x14ac:dyDescent="0.2">
      <c r="AB1892" s="122" t="s">
        <v>88</v>
      </c>
      <c r="AC1892" s="40">
        <f>_xll.qlInterestRateIndexFixingDate($Y$21,AD1892)</f>
        <v>52653</v>
      </c>
      <c r="AD1892" s="40">
        <f>_xll.qlCalendarAdvance(calendar,$AD1891,AB1892,,,trigger)</f>
        <v>52657</v>
      </c>
      <c r="AE1892" s="40">
        <f>_xll.qlInterestRateIndexMaturity($Y$21,AD1892,)</f>
        <v>52841</v>
      </c>
      <c r="AF1892" s="43" t="e">
        <f>_xll.qlTenorBasisValue(TenorBasis6M,AD1892,_xll.ohTrigger(trigger,$Y$36))</f>
        <v>#NUM!</v>
      </c>
      <c r="AG1892" s="90" t="e">
        <f>_xll.qlTenorBasisForwardRate(TenorBasis6M,AD1892,_xll.ohTrigger(trigger,$Y$36))</f>
        <v>#NUM!</v>
      </c>
      <c r="AH1892" s="90" t="e">
        <f>_xll.qlIndexFixing(TenorBasisIndex6M,$AC1892,TRUE,_xll.ohTrigger(trigger,$Y$36))</f>
        <v>#NUM!</v>
      </c>
      <c r="AI1892" s="43" t="e">
        <f>_xll.qlIndexFixing($Y$6,$AC1892,TRUE,trigger)</f>
        <v>#NUM!</v>
      </c>
      <c r="AJ1892" s="45" t="e">
        <f t="shared" si="39"/>
        <v>#NUM!</v>
      </c>
    </row>
    <row r="1893" spans="28:36" x14ac:dyDescent="0.2">
      <c r="AB1893" s="122" t="s">
        <v>88</v>
      </c>
      <c r="AC1893" s="40">
        <f>_xll.qlInterestRateIndexFixingDate($Y$21,AD1893)</f>
        <v>52660</v>
      </c>
      <c r="AD1893" s="40">
        <f>_xll.qlCalendarAdvance(calendar,$AD1892,AB1893,,,trigger)</f>
        <v>52664</v>
      </c>
      <c r="AE1893" s="40">
        <f>_xll.qlInterestRateIndexMaturity($Y$21,AD1893,)</f>
        <v>52848</v>
      </c>
      <c r="AF1893" s="43" t="e">
        <f>_xll.qlTenorBasisValue(TenorBasis6M,AD1893,_xll.ohTrigger(trigger,$Y$36))</f>
        <v>#NUM!</v>
      </c>
      <c r="AG1893" s="90" t="e">
        <f>_xll.qlTenorBasisForwardRate(TenorBasis6M,AD1893,_xll.ohTrigger(trigger,$Y$36))</f>
        <v>#NUM!</v>
      </c>
      <c r="AH1893" s="90" t="e">
        <f>_xll.qlIndexFixing(TenorBasisIndex6M,$AC1893,TRUE,_xll.ohTrigger(trigger,$Y$36))</f>
        <v>#NUM!</v>
      </c>
      <c r="AI1893" s="43" t="e">
        <f>_xll.qlIndexFixing($Y$6,$AC1893,TRUE,trigger)</f>
        <v>#NUM!</v>
      </c>
      <c r="AJ1893" s="45" t="e">
        <f t="shared" si="39"/>
        <v>#NUM!</v>
      </c>
    </row>
    <row r="1894" spans="28:36" x14ac:dyDescent="0.2">
      <c r="AB1894" s="122" t="s">
        <v>88</v>
      </c>
      <c r="AC1894" s="40">
        <f>_xll.qlInterestRateIndexFixingDate($Y$21,AD1894)</f>
        <v>52667</v>
      </c>
      <c r="AD1894" s="40">
        <f>_xll.qlCalendarAdvance(calendar,$AD1893,AB1894,,,trigger)</f>
        <v>52671</v>
      </c>
      <c r="AE1894" s="40">
        <f>_xll.qlInterestRateIndexMaturity($Y$21,AD1894,)</f>
        <v>52855</v>
      </c>
      <c r="AF1894" s="43" t="e">
        <f>_xll.qlTenorBasisValue(TenorBasis6M,AD1894,_xll.ohTrigger(trigger,$Y$36))</f>
        <v>#NUM!</v>
      </c>
      <c r="AG1894" s="90" t="e">
        <f>_xll.qlTenorBasisForwardRate(TenorBasis6M,AD1894,_xll.ohTrigger(trigger,$Y$36))</f>
        <v>#NUM!</v>
      </c>
      <c r="AH1894" s="90" t="e">
        <f>_xll.qlIndexFixing(TenorBasisIndex6M,$AC1894,TRUE,_xll.ohTrigger(trigger,$Y$36))</f>
        <v>#NUM!</v>
      </c>
      <c r="AI1894" s="43" t="e">
        <f>_xll.qlIndexFixing($Y$6,$AC1894,TRUE,trigger)</f>
        <v>#NUM!</v>
      </c>
      <c r="AJ1894" s="45" t="e">
        <f t="shared" si="39"/>
        <v>#NUM!</v>
      </c>
    </row>
    <row r="1895" spans="28:36" x14ac:dyDescent="0.2">
      <c r="AB1895" s="122" t="s">
        <v>88</v>
      </c>
      <c r="AC1895" s="40">
        <f>_xll.qlInterestRateIndexFixingDate($Y$21,AD1895)</f>
        <v>52674</v>
      </c>
      <c r="AD1895" s="40">
        <f>_xll.qlCalendarAdvance(calendar,$AD1894,AB1895,,,trigger)</f>
        <v>52678</v>
      </c>
      <c r="AE1895" s="40">
        <f>_xll.qlInterestRateIndexMaturity($Y$21,AD1895,)</f>
        <v>52862</v>
      </c>
      <c r="AF1895" s="43" t="e">
        <f>_xll.qlTenorBasisValue(TenorBasis6M,AD1895,_xll.ohTrigger(trigger,$Y$36))</f>
        <v>#NUM!</v>
      </c>
      <c r="AG1895" s="90" t="e">
        <f>_xll.qlTenorBasisForwardRate(TenorBasis6M,AD1895,_xll.ohTrigger(trigger,$Y$36))</f>
        <v>#NUM!</v>
      </c>
      <c r="AH1895" s="90" t="e">
        <f>_xll.qlIndexFixing(TenorBasisIndex6M,$AC1895,TRUE,_xll.ohTrigger(trigger,$Y$36))</f>
        <v>#NUM!</v>
      </c>
      <c r="AI1895" s="43" t="e">
        <f>_xll.qlIndexFixing($Y$6,$AC1895,TRUE,trigger)</f>
        <v>#NUM!</v>
      </c>
      <c r="AJ1895" s="45" t="e">
        <f t="shared" si="39"/>
        <v>#NUM!</v>
      </c>
    </row>
    <row r="1896" spans="28:36" x14ac:dyDescent="0.2">
      <c r="AB1896" s="122" t="s">
        <v>88</v>
      </c>
      <c r="AC1896" s="40">
        <f>_xll.qlInterestRateIndexFixingDate($Y$21,AD1896)</f>
        <v>52681</v>
      </c>
      <c r="AD1896" s="40">
        <f>_xll.qlCalendarAdvance(calendar,$AD1895,AB1896,,,trigger)</f>
        <v>52685</v>
      </c>
      <c r="AE1896" s="40">
        <f>_xll.qlInterestRateIndexMaturity($Y$21,AD1896,)</f>
        <v>52869</v>
      </c>
      <c r="AF1896" s="43" t="e">
        <f>_xll.qlTenorBasisValue(TenorBasis6M,AD1896,_xll.ohTrigger(trigger,$Y$36))</f>
        <v>#NUM!</v>
      </c>
      <c r="AG1896" s="90" t="e">
        <f>_xll.qlTenorBasisForwardRate(TenorBasis6M,AD1896,_xll.ohTrigger(trigger,$Y$36))</f>
        <v>#NUM!</v>
      </c>
      <c r="AH1896" s="90" t="e">
        <f>_xll.qlIndexFixing(TenorBasisIndex6M,$AC1896,TRUE,_xll.ohTrigger(trigger,$Y$36))</f>
        <v>#NUM!</v>
      </c>
      <c r="AI1896" s="43" t="e">
        <f>_xll.qlIndexFixing($Y$6,$AC1896,TRUE,trigger)</f>
        <v>#NUM!</v>
      </c>
      <c r="AJ1896" s="45" t="e">
        <f t="shared" si="39"/>
        <v>#NUM!</v>
      </c>
    </row>
    <row r="1897" spans="28:36" x14ac:dyDescent="0.2">
      <c r="AB1897" s="122" t="s">
        <v>88</v>
      </c>
      <c r="AC1897" s="40">
        <f>_xll.qlInterestRateIndexFixingDate($Y$21,AD1897)</f>
        <v>52688</v>
      </c>
      <c r="AD1897" s="40">
        <f>_xll.qlCalendarAdvance(calendar,$AD1896,AB1897,,,trigger)</f>
        <v>52692</v>
      </c>
      <c r="AE1897" s="40">
        <f>_xll.qlInterestRateIndexMaturity($Y$21,AD1897,)</f>
        <v>52875</v>
      </c>
      <c r="AF1897" s="43" t="e">
        <f>_xll.qlTenorBasisValue(TenorBasis6M,AD1897,_xll.ohTrigger(trigger,$Y$36))</f>
        <v>#NUM!</v>
      </c>
      <c r="AG1897" s="90" t="e">
        <f>_xll.qlTenorBasisForwardRate(TenorBasis6M,AD1897,_xll.ohTrigger(trigger,$Y$36))</f>
        <v>#NUM!</v>
      </c>
      <c r="AH1897" s="90" t="e">
        <f>_xll.qlIndexFixing(TenorBasisIndex6M,$AC1897,TRUE,_xll.ohTrigger(trigger,$Y$36))</f>
        <v>#NUM!</v>
      </c>
      <c r="AI1897" s="43" t="e">
        <f>_xll.qlIndexFixing($Y$6,$AC1897,TRUE,trigger)</f>
        <v>#NUM!</v>
      </c>
      <c r="AJ1897" s="45" t="e">
        <f t="shared" si="39"/>
        <v>#NUM!</v>
      </c>
    </row>
    <row r="1898" spans="28:36" x14ac:dyDescent="0.2">
      <c r="AB1898" s="122" t="s">
        <v>88</v>
      </c>
      <c r="AC1898" s="40">
        <f>_xll.qlInterestRateIndexFixingDate($Y$21,AD1898)</f>
        <v>52695</v>
      </c>
      <c r="AD1898" s="40">
        <f>_xll.qlCalendarAdvance(calendar,$AD1897,AB1898,,,trigger)</f>
        <v>52699</v>
      </c>
      <c r="AE1898" s="40">
        <f>_xll.qlInterestRateIndexMaturity($Y$21,AD1898,)</f>
        <v>52882</v>
      </c>
      <c r="AF1898" s="43" t="e">
        <f>_xll.qlTenorBasisValue(TenorBasis6M,AD1898,_xll.ohTrigger(trigger,$Y$36))</f>
        <v>#NUM!</v>
      </c>
      <c r="AG1898" s="90" t="e">
        <f>_xll.qlTenorBasisForwardRate(TenorBasis6M,AD1898,_xll.ohTrigger(trigger,$Y$36))</f>
        <v>#NUM!</v>
      </c>
      <c r="AH1898" s="90" t="e">
        <f>_xll.qlIndexFixing(TenorBasisIndex6M,$AC1898,TRUE,_xll.ohTrigger(trigger,$Y$36))</f>
        <v>#NUM!</v>
      </c>
      <c r="AI1898" s="43" t="e">
        <f>_xll.qlIndexFixing($Y$6,$AC1898,TRUE,trigger)</f>
        <v>#NUM!</v>
      </c>
      <c r="AJ1898" s="45" t="e">
        <f t="shared" ref="AJ1898:AJ1961" si="40">(AH1898-AI1898)*10000</f>
        <v>#NUM!</v>
      </c>
    </row>
    <row r="1899" spans="28:36" x14ac:dyDescent="0.2">
      <c r="AB1899" s="122" t="s">
        <v>88</v>
      </c>
      <c r="AC1899" s="40">
        <f>_xll.qlInterestRateIndexFixingDate($Y$21,AD1899)</f>
        <v>52700</v>
      </c>
      <c r="AD1899" s="40">
        <f>_xll.qlCalendarAdvance(calendar,$AD1898,AB1899,,,trigger)</f>
        <v>52706</v>
      </c>
      <c r="AE1899" s="40">
        <f>_xll.qlInterestRateIndexMaturity($Y$21,AD1899,)</f>
        <v>52889</v>
      </c>
      <c r="AF1899" s="43" t="e">
        <f>_xll.qlTenorBasisValue(TenorBasis6M,AD1899,_xll.ohTrigger(trigger,$Y$36))</f>
        <v>#NUM!</v>
      </c>
      <c r="AG1899" s="90" t="e">
        <f>_xll.qlTenorBasisForwardRate(TenorBasis6M,AD1899,_xll.ohTrigger(trigger,$Y$36))</f>
        <v>#NUM!</v>
      </c>
      <c r="AH1899" s="90" t="e">
        <f>_xll.qlIndexFixing(TenorBasisIndex6M,$AC1899,TRUE,_xll.ohTrigger(trigger,$Y$36))</f>
        <v>#NUM!</v>
      </c>
      <c r="AI1899" s="43" t="e">
        <f>_xll.qlIndexFixing($Y$6,$AC1899,TRUE,trigger)</f>
        <v>#NUM!</v>
      </c>
      <c r="AJ1899" s="45" t="e">
        <f t="shared" si="40"/>
        <v>#NUM!</v>
      </c>
    </row>
    <row r="1900" spans="28:36" x14ac:dyDescent="0.2">
      <c r="AB1900" s="122" t="s">
        <v>88</v>
      </c>
      <c r="AC1900" s="40">
        <f>_xll.qlInterestRateIndexFixingDate($Y$21,AD1900)</f>
        <v>52709</v>
      </c>
      <c r="AD1900" s="40">
        <f>_xll.qlCalendarAdvance(calendar,$AD1899,AB1900,,,trigger)</f>
        <v>52713</v>
      </c>
      <c r="AE1900" s="40">
        <f>_xll.qlInterestRateIndexMaturity($Y$21,AD1900,)</f>
        <v>52896</v>
      </c>
      <c r="AF1900" s="43" t="e">
        <f>_xll.qlTenorBasisValue(TenorBasis6M,AD1900,_xll.ohTrigger(trigger,$Y$36))</f>
        <v>#NUM!</v>
      </c>
      <c r="AG1900" s="90" t="e">
        <f>_xll.qlTenorBasisForwardRate(TenorBasis6M,AD1900,_xll.ohTrigger(trigger,$Y$36))</f>
        <v>#NUM!</v>
      </c>
      <c r="AH1900" s="90" t="e">
        <f>_xll.qlIndexFixing(TenorBasisIndex6M,$AC1900,TRUE,_xll.ohTrigger(trigger,$Y$36))</f>
        <v>#NUM!</v>
      </c>
      <c r="AI1900" s="43" t="e">
        <f>_xll.qlIndexFixing($Y$6,$AC1900,TRUE,trigger)</f>
        <v>#NUM!</v>
      </c>
      <c r="AJ1900" s="45" t="e">
        <f t="shared" si="40"/>
        <v>#NUM!</v>
      </c>
    </row>
    <row r="1901" spans="28:36" x14ac:dyDescent="0.2">
      <c r="AB1901" s="122" t="s">
        <v>88</v>
      </c>
      <c r="AC1901" s="40">
        <f>_xll.qlInterestRateIndexFixingDate($Y$21,AD1901)</f>
        <v>52716</v>
      </c>
      <c r="AD1901" s="40">
        <f>_xll.qlCalendarAdvance(calendar,$AD1900,AB1901,,,trigger)</f>
        <v>52720</v>
      </c>
      <c r="AE1901" s="40">
        <f>_xll.qlInterestRateIndexMaturity($Y$21,AD1901,)</f>
        <v>52904</v>
      </c>
      <c r="AF1901" s="43" t="e">
        <f>_xll.qlTenorBasisValue(TenorBasis6M,AD1901,_xll.ohTrigger(trigger,$Y$36))</f>
        <v>#NUM!</v>
      </c>
      <c r="AG1901" s="90" t="e">
        <f>_xll.qlTenorBasisForwardRate(TenorBasis6M,AD1901,_xll.ohTrigger(trigger,$Y$36))</f>
        <v>#NUM!</v>
      </c>
      <c r="AH1901" s="90" t="e">
        <f>_xll.qlIndexFixing(TenorBasisIndex6M,$AC1901,TRUE,_xll.ohTrigger(trigger,$Y$36))</f>
        <v>#NUM!</v>
      </c>
      <c r="AI1901" s="43" t="e">
        <f>_xll.qlIndexFixing($Y$6,$AC1901,TRUE,trigger)</f>
        <v>#NUM!</v>
      </c>
      <c r="AJ1901" s="45" t="e">
        <f t="shared" si="40"/>
        <v>#NUM!</v>
      </c>
    </row>
    <row r="1902" spans="28:36" x14ac:dyDescent="0.2">
      <c r="AB1902" s="122" t="s">
        <v>88</v>
      </c>
      <c r="AC1902" s="40">
        <f>_xll.qlInterestRateIndexFixingDate($Y$21,AD1902)</f>
        <v>52723</v>
      </c>
      <c r="AD1902" s="40">
        <f>_xll.qlCalendarAdvance(calendar,$AD1901,AB1902,,,trigger)</f>
        <v>52727</v>
      </c>
      <c r="AE1902" s="40">
        <f>_xll.qlInterestRateIndexMaturity($Y$21,AD1902,)</f>
        <v>52911</v>
      </c>
      <c r="AF1902" s="43" t="e">
        <f>_xll.qlTenorBasisValue(TenorBasis6M,AD1902,_xll.ohTrigger(trigger,$Y$36))</f>
        <v>#NUM!</v>
      </c>
      <c r="AG1902" s="90" t="e">
        <f>_xll.qlTenorBasisForwardRate(TenorBasis6M,AD1902,_xll.ohTrigger(trigger,$Y$36))</f>
        <v>#NUM!</v>
      </c>
      <c r="AH1902" s="90" t="e">
        <f>_xll.qlIndexFixing(TenorBasisIndex6M,$AC1902,TRUE,_xll.ohTrigger(trigger,$Y$36))</f>
        <v>#NUM!</v>
      </c>
      <c r="AI1902" s="43" t="e">
        <f>_xll.qlIndexFixing($Y$6,$AC1902,TRUE,trigger)</f>
        <v>#NUM!</v>
      </c>
      <c r="AJ1902" s="45" t="e">
        <f t="shared" si="40"/>
        <v>#NUM!</v>
      </c>
    </row>
    <row r="1903" spans="28:36" x14ac:dyDescent="0.2">
      <c r="AB1903" s="122" t="s">
        <v>88</v>
      </c>
      <c r="AC1903" s="40">
        <f>_xll.qlInterestRateIndexFixingDate($Y$21,AD1903)</f>
        <v>52730</v>
      </c>
      <c r="AD1903" s="40">
        <f>_xll.qlCalendarAdvance(calendar,$AD1902,AB1903,,,trigger)</f>
        <v>52734</v>
      </c>
      <c r="AE1903" s="40">
        <f>_xll.qlInterestRateIndexMaturity($Y$21,AD1903,)</f>
        <v>52918</v>
      </c>
      <c r="AF1903" s="43" t="e">
        <f>_xll.qlTenorBasisValue(TenorBasis6M,AD1903,_xll.ohTrigger(trigger,$Y$36))</f>
        <v>#NUM!</v>
      </c>
      <c r="AG1903" s="90" t="e">
        <f>_xll.qlTenorBasisForwardRate(TenorBasis6M,AD1903,_xll.ohTrigger(trigger,$Y$36))</f>
        <v>#NUM!</v>
      </c>
      <c r="AH1903" s="90" t="e">
        <f>_xll.qlIndexFixing(TenorBasisIndex6M,$AC1903,TRUE,_xll.ohTrigger(trigger,$Y$36))</f>
        <v>#NUM!</v>
      </c>
      <c r="AI1903" s="43" t="e">
        <f>_xll.qlIndexFixing($Y$6,$AC1903,TRUE,trigger)</f>
        <v>#NUM!</v>
      </c>
      <c r="AJ1903" s="45" t="e">
        <f t="shared" si="40"/>
        <v>#NUM!</v>
      </c>
    </row>
    <row r="1904" spans="28:36" x14ac:dyDescent="0.2">
      <c r="AB1904" s="122" t="s">
        <v>88</v>
      </c>
      <c r="AC1904" s="40">
        <f>_xll.qlInterestRateIndexFixingDate($Y$21,AD1904)</f>
        <v>52737</v>
      </c>
      <c r="AD1904" s="40">
        <f>_xll.qlCalendarAdvance(calendar,$AD1903,AB1904,,,trigger)</f>
        <v>52741</v>
      </c>
      <c r="AE1904" s="40">
        <f>_xll.qlInterestRateIndexMaturity($Y$21,AD1904,)</f>
        <v>52925</v>
      </c>
      <c r="AF1904" s="43" t="e">
        <f>_xll.qlTenorBasisValue(TenorBasis6M,AD1904,_xll.ohTrigger(trigger,$Y$36))</f>
        <v>#NUM!</v>
      </c>
      <c r="AG1904" s="90" t="e">
        <f>_xll.qlTenorBasisForwardRate(TenorBasis6M,AD1904,_xll.ohTrigger(trigger,$Y$36))</f>
        <v>#NUM!</v>
      </c>
      <c r="AH1904" s="90" t="e">
        <f>_xll.qlIndexFixing(TenorBasisIndex6M,$AC1904,TRUE,_xll.ohTrigger(trigger,$Y$36))</f>
        <v>#NUM!</v>
      </c>
      <c r="AI1904" s="43" t="e">
        <f>_xll.qlIndexFixing($Y$6,$AC1904,TRUE,trigger)</f>
        <v>#NUM!</v>
      </c>
      <c r="AJ1904" s="45" t="e">
        <f t="shared" si="40"/>
        <v>#NUM!</v>
      </c>
    </row>
    <row r="1905" spans="28:36" x14ac:dyDescent="0.2">
      <c r="AB1905" s="122" t="s">
        <v>88</v>
      </c>
      <c r="AC1905" s="40">
        <f>_xll.qlInterestRateIndexFixingDate($Y$21,AD1905)</f>
        <v>52744</v>
      </c>
      <c r="AD1905" s="40">
        <f>_xll.qlCalendarAdvance(calendar,$AD1904,AB1905,,,trigger)</f>
        <v>52748</v>
      </c>
      <c r="AE1905" s="40">
        <f>_xll.qlInterestRateIndexMaturity($Y$21,AD1905,)</f>
        <v>52931</v>
      </c>
      <c r="AF1905" s="43" t="e">
        <f>_xll.qlTenorBasisValue(TenorBasis6M,AD1905,_xll.ohTrigger(trigger,$Y$36))</f>
        <v>#NUM!</v>
      </c>
      <c r="AG1905" s="90" t="e">
        <f>_xll.qlTenorBasisForwardRate(TenorBasis6M,AD1905,_xll.ohTrigger(trigger,$Y$36))</f>
        <v>#NUM!</v>
      </c>
      <c r="AH1905" s="90" t="e">
        <f>_xll.qlIndexFixing(TenorBasisIndex6M,$AC1905,TRUE,_xll.ohTrigger(trigger,$Y$36))</f>
        <v>#NUM!</v>
      </c>
      <c r="AI1905" s="43" t="e">
        <f>_xll.qlIndexFixing($Y$6,$AC1905,TRUE,trigger)</f>
        <v>#NUM!</v>
      </c>
      <c r="AJ1905" s="45" t="e">
        <f t="shared" si="40"/>
        <v>#NUM!</v>
      </c>
    </row>
    <row r="1906" spans="28:36" x14ac:dyDescent="0.2">
      <c r="AB1906" s="122" t="s">
        <v>88</v>
      </c>
      <c r="AC1906" s="40">
        <f>_xll.qlInterestRateIndexFixingDate($Y$21,AD1906)</f>
        <v>52751</v>
      </c>
      <c r="AD1906" s="40">
        <f>_xll.qlCalendarAdvance(calendar,$AD1905,AB1906,,,trigger)</f>
        <v>52755</v>
      </c>
      <c r="AE1906" s="40">
        <f>_xll.qlInterestRateIndexMaturity($Y$21,AD1906,)</f>
        <v>52938</v>
      </c>
      <c r="AF1906" s="43" t="e">
        <f>_xll.qlTenorBasisValue(TenorBasis6M,AD1906,_xll.ohTrigger(trigger,$Y$36))</f>
        <v>#NUM!</v>
      </c>
      <c r="AG1906" s="90" t="e">
        <f>_xll.qlTenorBasisForwardRate(TenorBasis6M,AD1906,_xll.ohTrigger(trigger,$Y$36))</f>
        <v>#NUM!</v>
      </c>
      <c r="AH1906" s="90" t="e">
        <f>_xll.qlIndexFixing(TenorBasisIndex6M,$AC1906,TRUE,_xll.ohTrigger(trigger,$Y$36))</f>
        <v>#NUM!</v>
      </c>
      <c r="AI1906" s="43" t="e">
        <f>_xll.qlIndexFixing($Y$6,$AC1906,TRUE,trigger)</f>
        <v>#NUM!</v>
      </c>
      <c r="AJ1906" s="45" t="e">
        <f t="shared" si="40"/>
        <v>#NUM!</v>
      </c>
    </row>
    <row r="1907" spans="28:36" x14ac:dyDescent="0.2">
      <c r="AB1907" s="122" t="s">
        <v>88</v>
      </c>
      <c r="AC1907" s="40">
        <f>_xll.qlInterestRateIndexFixingDate($Y$21,AD1907)</f>
        <v>52758</v>
      </c>
      <c r="AD1907" s="40">
        <f>_xll.qlCalendarAdvance(calendar,$AD1906,AB1907,,,trigger)</f>
        <v>52762</v>
      </c>
      <c r="AE1907" s="40">
        <f>_xll.qlInterestRateIndexMaturity($Y$21,AD1907,)</f>
        <v>52945</v>
      </c>
      <c r="AF1907" s="43" t="e">
        <f>_xll.qlTenorBasisValue(TenorBasis6M,AD1907,_xll.ohTrigger(trigger,$Y$36))</f>
        <v>#NUM!</v>
      </c>
      <c r="AG1907" s="90" t="e">
        <f>_xll.qlTenorBasisForwardRate(TenorBasis6M,AD1907,_xll.ohTrigger(trigger,$Y$36))</f>
        <v>#NUM!</v>
      </c>
      <c r="AH1907" s="90" t="e">
        <f>_xll.qlIndexFixing(TenorBasisIndex6M,$AC1907,TRUE,_xll.ohTrigger(trigger,$Y$36))</f>
        <v>#NUM!</v>
      </c>
      <c r="AI1907" s="43" t="e">
        <f>_xll.qlIndexFixing($Y$6,$AC1907,TRUE,trigger)</f>
        <v>#NUM!</v>
      </c>
      <c r="AJ1907" s="45" t="e">
        <f t="shared" si="40"/>
        <v>#NUM!</v>
      </c>
    </row>
    <row r="1908" spans="28:36" x14ac:dyDescent="0.2">
      <c r="AB1908" s="122" t="s">
        <v>88</v>
      </c>
      <c r="AC1908" s="40">
        <f>_xll.qlInterestRateIndexFixingDate($Y$21,AD1908)</f>
        <v>52765</v>
      </c>
      <c r="AD1908" s="40">
        <f>_xll.qlCalendarAdvance(calendar,$AD1907,AB1908,,,trigger)</f>
        <v>52769</v>
      </c>
      <c r="AE1908" s="40">
        <f>_xll.qlInterestRateIndexMaturity($Y$21,AD1908,)</f>
        <v>52952</v>
      </c>
      <c r="AF1908" s="43" t="e">
        <f>_xll.qlTenorBasisValue(TenorBasis6M,AD1908,_xll.ohTrigger(trigger,$Y$36))</f>
        <v>#NUM!</v>
      </c>
      <c r="AG1908" s="90" t="e">
        <f>_xll.qlTenorBasisForwardRate(TenorBasis6M,AD1908,_xll.ohTrigger(trigger,$Y$36))</f>
        <v>#NUM!</v>
      </c>
      <c r="AH1908" s="90" t="e">
        <f>_xll.qlIndexFixing(TenorBasisIndex6M,$AC1908,TRUE,_xll.ohTrigger(trigger,$Y$36))</f>
        <v>#NUM!</v>
      </c>
      <c r="AI1908" s="43" t="e">
        <f>_xll.qlIndexFixing($Y$6,$AC1908,TRUE,trigger)</f>
        <v>#NUM!</v>
      </c>
      <c r="AJ1908" s="45" t="e">
        <f t="shared" si="40"/>
        <v>#NUM!</v>
      </c>
    </row>
    <row r="1909" spans="28:36" x14ac:dyDescent="0.2">
      <c r="AB1909" s="122" t="s">
        <v>88</v>
      </c>
      <c r="AC1909" s="40">
        <f>_xll.qlInterestRateIndexFixingDate($Y$21,AD1909)</f>
        <v>52772</v>
      </c>
      <c r="AD1909" s="40">
        <f>_xll.qlCalendarAdvance(calendar,$AD1908,AB1909,,,trigger)</f>
        <v>52776</v>
      </c>
      <c r="AE1909" s="40">
        <f>_xll.qlInterestRateIndexMaturity($Y$21,AD1909,)</f>
        <v>52959</v>
      </c>
      <c r="AF1909" s="43" t="e">
        <f>_xll.qlTenorBasisValue(TenorBasis6M,AD1909,_xll.ohTrigger(trigger,$Y$36))</f>
        <v>#NUM!</v>
      </c>
      <c r="AG1909" s="90" t="e">
        <f>_xll.qlTenorBasisForwardRate(TenorBasis6M,AD1909,_xll.ohTrigger(trigger,$Y$36))</f>
        <v>#NUM!</v>
      </c>
      <c r="AH1909" s="90" t="e">
        <f>_xll.qlIndexFixing(TenorBasisIndex6M,$AC1909,TRUE,_xll.ohTrigger(trigger,$Y$36))</f>
        <v>#NUM!</v>
      </c>
      <c r="AI1909" s="43" t="e">
        <f>_xll.qlIndexFixing($Y$6,$AC1909,TRUE,trigger)</f>
        <v>#NUM!</v>
      </c>
      <c r="AJ1909" s="45" t="e">
        <f t="shared" si="40"/>
        <v>#NUM!</v>
      </c>
    </row>
    <row r="1910" spans="28:36" x14ac:dyDescent="0.2">
      <c r="AB1910" s="122" t="s">
        <v>88</v>
      </c>
      <c r="AC1910" s="40">
        <f>_xll.qlInterestRateIndexFixingDate($Y$21,AD1910)</f>
        <v>52779</v>
      </c>
      <c r="AD1910" s="40">
        <f>_xll.qlCalendarAdvance(calendar,$AD1909,AB1910,,,trigger)</f>
        <v>52783</v>
      </c>
      <c r="AE1910" s="40">
        <f>_xll.qlInterestRateIndexMaturity($Y$21,AD1910,)</f>
        <v>52967</v>
      </c>
      <c r="AF1910" s="43" t="e">
        <f>_xll.qlTenorBasisValue(TenorBasis6M,AD1910,_xll.ohTrigger(trigger,$Y$36))</f>
        <v>#NUM!</v>
      </c>
      <c r="AG1910" s="90" t="e">
        <f>_xll.qlTenorBasisForwardRate(TenorBasis6M,AD1910,_xll.ohTrigger(trigger,$Y$36))</f>
        <v>#NUM!</v>
      </c>
      <c r="AH1910" s="90" t="e">
        <f>_xll.qlIndexFixing(TenorBasisIndex6M,$AC1910,TRUE,_xll.ohTrigger(trigger,$Y$36))</f>
        <v>#NUM!</v>
      </c>
      <c r="AI1910" s="43" t="e">
        <f>_xll.qlIndexFixing($Y$6,$AC1910,TRUE,trigger)</f>
        <v>#NUM!</v>
      </c>
      <c r="AJ1910" s="45" t="e">
        <f t="shared" si="40"/>
        <v>#NUM!</v>
      </c>
    </row>
    <row r="1911" spans="28:36" x14ac:dyDescent="0.2">
      <c r="AB1911" s="122" t="s">
        <v>88</v>
      </c>
      <c r="AC1911" s="40">
        <f>_xll.qlInterestRateIndexFixingDate($Y$21,AD1911)</f>
        <v>52786</v>
      </c>
      <c r="AD1911" s="40">
        <f>_xll.qlCalendarAdvance(calendar,$AD1910,AB1911,,,trigger)</f>
        <v>52790</v>
      </c>
      <c r="AE1911" s="40">
        <f>_xll.qlInterestRateIndexMaturity($Y$21,AD1911,)</f>
        <v>52974</v>
      </c>
      <c r="AF1911" s="43" t="e">
        <f>_xll.qlTenorBasisValue(TenorBasis6M,AD1911,_xll.ohTrigger(trigger,$Y$36))</f>
        <v>#NUM!</v>
      </c>
      <c r="AG1911" s="90" t="e">
        <f>_xll.qlTenorBasisForwardRate(TenorBasis6M,AD1911,_xll.ohTrigger(trigger,$Y$36))</f>
        <v>#NUM!</v>
      </c>
      <c r="AH1911" s="90" t="e">
        <f>_xll.qlIndexFixing(TenorBasisIndex6M,$AC1911,TRUE,_xll.ohTrigger(trigger,$Y$36))</f>
        <v>#NUM!</v>
      </c>
      <c r="AI1911" s="43" t="e">
        <f>_xll.qlIndexFixing($Y$6,$AC1911,TRUE,trigger)</f>
        <v>#NUM!</v>
      </c>
      <c r="AJ1911" s="45" t="e">
        <f t="shared" si="40"/>
        <v>#NUM!</v>
      </c>
    </row>
    <row r="1912" spans="28:36" x14ac:dyDescent="0.2">
      <c r="AB1912" s="122" t="s">
        <v>88</v>
      </c>
      <c r="AC1912" s="40">
        <f>_xll.qlInterestRateIndexFixingDate($Y$21,AD1912)</f>
        <v>52793</v>
      </c>
      <c r="AD1912" s="40">
        <f>_xll.qlCalendarAdvance(calendar,$AD1911,AB1912,,,trigger)</f>
        <v>52797</v>
      </c>
      <c r="AE1912" s="40">
        <f>_xll.qlInterestRateIndexMaturity($Y$21,AD1912,)</f>
        <v>52981</v>
      </c>
      <c r="AF1912" s="43" t="e">
        <f>_xll.qlTenorBasisValue(TenorBasis6M,AD1912,_xll.ohTrigger(trigger,$Y$36))</f>
        <v>#NUM!</v>
      </c>
      <c r="AG1912" s="90" t="e">
        <f>_xll.qlTenorBasisForwardRate(TenorBasis6M,AD1912,_xll.ohTrigger(trigger,$Y$36))</f>
        <v>#NUM!</v>
      </c>
      <c r="AH1912" s="90" t="e">
        <f>_xll.qlIndexFixing(TenorBasisIndex6M,$AC1912,TRUE,_xll.ohTrigger(trigger,$Y$36))</f>
        <v>#NUM!</v>
      </c>
      <c r="AI1912" s="43" t="e">
        <f>_xll.qlIndexFixing($Y$6,$AC1912,TRUE,trigger)</f>
        <v>#NUM!</v>
      </c>
      <c r="AJ1912" s="45" t="e">
        <f t="shared" si="40"/>
        <v>#NUM!</v>
      </c>
    </row>
    <row r="1913" spans="28:36" x14ac:dyDescent="0.2">
      <c r="AB1913" s="122" t="s">
        <v>88</v>
      </c>
      <c r="AC1913" s="40">
        <f>_xll.qlInterestRateIndexFixingDate($Y$21,AD1913)</f>
        <v>52800</v>
      </c>
      <c r="AD1913" s="40">
        <f>_xll.qlCalendarAdvance(calendar,$AD1912,AB1913,,,trigger)</f>
        <v>52804</v>
      </c>
      <c r="AE1913" s="40">
        <f>_xll.qlInterestRateIndexMaturity($Y$21,AD1913,)</f>
        <v>52988</v>
      </c>
      <c r="AF1913" s="43" t="e">
        <f>_xll.qlTenorBasisValue(TenorBasis6M,AD1913,_xll.ohTrigger(trigger,$Y$36))</f>
        <v>#NUM!</v>
      </c>
      <c r="AG1913" s="90" t="e">
        <f>_xll.qlTenorBasisForwardRate(TenorBasis6M,AD1913,_xll.ohTrigger(trigger,$Y$36))</f>
        <v>#NUM!</v>
      </c>
      <c r="AH1913" s="90" t="e">
        <f>_xll.qlIndexFixing(TenorBasisIndex6M,$AC1913,TRUE,_xll.ohTrigger(trigger,$Y$36))</f>
        <v>#NUM!</v>
      </c>
      <c r="AI1913" s="43" t="e">
        <f>_xll.qlIndexFixing($Y$6,$AC1913,TRUE,trigger)</f>
        <v>#NUM!</v>
      </c>
      <c r="AJ1913" s="45" t="e">
        <f t="shared" si="40"/>
        <v>#NUM!</v>
      </c>
    </row>
    <row r="1914" spans="28:36" x14ac:dyDescent="0.2">
      <c r="AB1914" s="122" t="s">
        <v>88</v>
      </c>
      <c r="AC1914" s="40">
        <f>_xll.qlInterestRateIndexFixingDate($Y$21,AD1914)</f>
        <v>52807</v>
      </c>
      <c r="AD1914" s="40">
        <f>_xll.qlCalendarAdvance(calendar,$AD1913,AB1914,,,trigger)</f>
        <v>52811</v>
      </c>
      <c r="AE1914" s="40">
        <f>_xll.qlInterestRateIndexMaturity($Y$21,AD1914,)</f>
        <v>52995</v>
      </c>
      <c r="AF1914" s="43" t="e">
        <f>_xll.qlTenorBasisValue(TenorBasis6M,AD1914,_xll.ohTrigger(trigger,$Y$36))</f>
        <v>#NUM!</v>
      </c>
      <c r="AG1914" s="90" t="e">
        <f>_xll.qlTenorBasisForwardRate(TenorBasis6M,AD1914,_xll.ohTrigger(trigger,$Y$36))</f>
        <v>#NUM!</v>
      </c>
      <c r="AH1914" s="90" t="e">
        <f>_xll.qlIndexFixing(TenorBasisIndex6M,$AC1914,TRUE,_xll.ohTrigger(trigger,$Y$36))</f>
        <v>#NUM!</v>
      </c>
      <c r="AI1914" s="43" t="e">
        <f>_xll.qlIndexFixing($Y$6,$AC1914,TRUE,trigger)</f>
        <v>#NUM!</v>
      </c>
      <c r="AJ1914" s="45" t="e">
        <f t="shared" si="40"/>
        <v>#NUM!</v>
      </c>
    </row>
    <row r="1915" spans="28:36" x14ac:dyDescent="0.2">
      <c r="AB1915" s="122" t="s">
        <v>88</v>
      </c>
      <c r="AC1915" s="40">
        <f>_xll.qlInterestRateIndexFixingDate($Y$21,AD1915)</f>
        <v>52814</v>
      </c>
      <c r="AD1915" s="40">
        <f>_xll.qlCalendarAdvance(calendar,$AD1914,AB1915,,,trigger)</f>
        <v>52818</v>
      </c>
      <c r="AE1915" s="40">
        <f>_xll.qlInterestRateIndexMaturity($Y$21,AD1915,)</f>
        <v>53002</v>
      </c>
      <c r="AF1915" s="43" t="e">
        <f>_xll.qlTenorBasisValue(TenorBasis6M,AD1915,_xll.ohTrigger(trigger,$Y$36))</f>
        <v>#NUM!</v>
      </c>
      <c r="AG1915" s="90" t="e">
        <f>_xll.qlTenorBasisForwardRate(TenorBasis6M,AD1915,_xll.ohTrigger(trigger,$Y$36))</f>
        <v>#NUM!</v>
      </c>
      <c r="AH1915" s="90" t="e">
        <f>_xll.qlIndexFixing(TenorBasisIndex6M,$AC1915,TRUE,_xll.ohTrigger(trigger,$Y$36))</f>
        <v>#NUM!</v>
      </c>
      <c r="AI1915" s="43" t="e">
        <f>_xll.qlIndexFixing($Y$6,$AC1915,TRUE,trigger)</f>
        <v>#NUM!</v>
      </c>
      <c r="AJ1915" s="45" t="e">
        <f t="shared" si="40"/>
        <v>#NUM!</v>
      </c>
    </row>
    <row r="1916" spans="28:36" x14ac:dyDescent="0.2">
      <c r="AB1916" s="122" t="s">
        <v>88</v>
      </c>
      <c r="AC1916" s="40">
        <f>_xll.qlInterestRateIndexFixingDate($Y$21,AD1916)</f>
        <v>52821</v>
      </c>
      <c r="AD1916" s="40">
        <f>_xll.qlCalendarAdvance(calendar,$AD1915,AB1916,,,trigger)</f>
        <v>52825</v>
      </c>
      <c r="AE1916" s="40">
        <f>_xll.qlInterestRateIndexMaturity($Y$21,AD1916,)</f>
        <v>53009</v>
      </c>
      <c r="AF1916" s="43" t="e">
        <f>_xll.qlTenorBasisValue(TenorBasis6M,AD1916,_xll.ohTrigger(trigger,$Y$36))</f>
        <v>#NUM!</v>
      </c>
      <c r="AG1916" s="90" t="e">
        <f>_xll.qlTenorBasisForwardRate(TenorBasis6M,AD1916,_xll.ohTrigger(trigger,$Y$36))</f>
        <v>#NUM!</v>
      </c>
      <c r="AH1916" s="90" t="e">
        <f>_xll.qlIndexFixing(TenorBasisIndex6M,$AC1916,TRUE,_xll.ohTrigger(trigger,$Y$36))</f>
        <v>#NUM!</v>
      </c>
      <c r="AI1916" s="43" t="e">
        <f>_xll.qlIndexFixing($Y$6,$AC1916,TRUE,trigger)</f>
        <v>#NUM!</v>
      </c>
      <c r="AJ1916" s="45" t="e">
        <f t="shared" si="40"/>
        <v>#NUM!</v>
      </c>
    </row>
    <row r="1917" spans="28:36" x14ac:dyDescent="0.2">
      <c r="AB1917" s="122" t="s">
        <v>88</v>
      </c>
      <c r="AC1917" s="40">
        <f>_xll.qlInterestRateIndexFixingDate($Y$21,AD1917)</f>
        <v>52828</v>
      </c>
      <c r="AD1917" s="40">
        <f>_xll.qlCalendarAdvance(calendar,$AD1916,AB1917,,,trigger)</f>
        <v>52832</v>
      </c>
      <c r="AE1917" s="40">
        <f>_xll.qlInterestRateIndexMaturity($Y$21,AD1917,)</f>
        <v>53016</v>
      </c>
      <c r="AF1917" s="43" t="e">
        <f>_xll.qlTenorBasisValue(TenorBasis6M,AD1917,_xll.ohTrigger(trigger,$Y$36))</f>
        <v>#NUM!</v>
      </c>
      <c r="AG1917" s="90" t="e">
        <f>_xll.qlTenorBasisForwardRate(TenorBasis6M,AD1917,_xll.ohTrigger(trigger,$Y$36))</f>
        <v>#NUM!</v>
      </c>
      <c r="AH1917" s="90" t="e">
        <f>_xll.qlIndexFixing(TenorBasisIndex6M,$AC1917,TRUE,_xll.ohTrigger(trigger,$Y$36))</f>
        <v>#NUM!</v>
      </c>
      <c r="AI1917" s="43" t="e">
        <f>_xll.qlIndexFixing($Y$6,$AC1917,TRUE,trigger)</f>
        <v>#NUM!</v>
      </c>
      <c r="AJ1917" s="45" t="e">
        <f t="shared" si="40"/>
        <v>#NUM!</v>
      </c>
    </row>
    <row r="1918" spans="28:36" x14ac:dyDescent="0.2">
      <c r="AB1918" s="122" t="s">
        <v>88</v>
      </c>
      <c r="AC1918" s="40">
        <f>_xll.qlInterestRateIndexFixingDate($Y$21,AD1918)</f>
        <v>52835</v>
      </c>
      <c r="AD1918" s="40">
        <f>_xll.qlCalendarAdvance(calendar,$AD1917,AB1918,,,trigger)</f>
        <v>52839</v>
      </c>
      <c r="AE1918" s="40">
        <f>_xll.qlInterestRateIndexMaturity($Y$21,AD1918,)</f>
        <v>53021</v>
      </c>
      <c r="AF1918" s="43" t="e">
        <f>_xll.qlTenorBasisValue(TenorBasis6M,AD1918,_xll.ohTrigger(trigger,$Y$36))</f>
        <v>#NUM!</v>
      </c>
      <c r="AG1918" s="90" t="e">
        <f>_xll.qlTenorBasisForwardRate(TenorBasis6M,AD1918,_xll.ohTrigger(trigger,$Y$36))</f>
        <v>#NUM!</v>
      </c>
      <c r="AH1918" s="90" t="e">
        <f>_xll.qlIndexFixing(TenorBasisIndex6M,$AC1918,TRUE,_xll.ohTrigger(trigger,$Y$36))</f>
        <v>#NUM!</v>
      </c>
      <c r="AI1918" s="43" t="e">
        <f>_xll.qlIndexFixing($Y$6,$AC1918,TRUE,trigger)</f>
        <v>#NUM!</v>
      </c>
      <c r="AJ1918" s="45" t="e">
        <f t="shared" si="40"/>
        <v>#NUM!</v>
      </c>
    </row>
    <row r="1919" spans="28:36" x14ac:dyDescent="0.2">
      <c r="AB1919" s="122" t="s">
        <v>88</v>
      </c>
      <c r="AC1919" s="40">
        <f>_xll.qlInterestRateIndexFixingDate($Y$21,AD1919)</f>
        <v>52842</v>
      </c>
      <c r="AD1919" s="40">
        <f>_xll.qlCalendarAdvance(calendar,$AD1918,AB1919,,,trigger)</f>
        <v>52846</v>
      </c>
      <c r="AE1919" s="40">
        <f>_xll.qlInterestRateIndexMaturity($Y$21,AD1919,)</f>
        <v>53027</v>
      </c>
      <c r="AF1919" s="43" t="e">
        <f>_xll.qlTenorBasisValue(TenorBasis6M,AD1919,_xll.ohTrigger(trigger,$Y$36))</f>
        <v>#NUM!</v>
      </c>
      <c r="AG1919" s="90" t="e">
        <f>_xll.qlTenorBasisForwardRate(TenorBasis6M,AD1919,_xll.ohTrigger(trigger,$Y$36))</f>
        <v>#NUM!</v>
      </c>
      <c r="AH1919" s="90" t="e">
        <f>_xll.qlIndexFixing(TenorBasisIndex6M,$AC1919,TRUE,_xll.ohTrigger(trigger,$Y$36))</f>
        <v>#NUM!</v>
      </c>
      <c r="AI1919" s="43" t="e">
        <f>_xll.qlIndexFixing($Y$6,$AC1919,TRUE,trigger)</f>
        <v>#NUM!</v>
      </c>
      <c r="AJ1919" s="45" t="e">
        <f t="shared" si="40"/>
        <v>#NUM!</v>
      </c>
    </row>
    <row r="1920" spans="28:36" x14ac:dyDescent="0.2">
      <c r="AB1920" s="122" t="s">
        <v>88</v>
      </c>
      <c r="AC1920" s="40">
        <f>_xll.qlInterestRateIndexFixingDate($Y$21,AD1920)</f>
        <v>52849</v>
      </c>
      <c r="AD1920" s="40">
        <f>_xll.qlCalendarAdvance(calendar,$AD1919,AB1920,,,trigger)</f>
        <v>52853</v>
      </c>
      <c r="AE1920" s="40">
        <f>_xll.qlInterestRateIndexMaturity($Y$21,AD1920,)</f>
        <v>53034</v>
      </c>
      <c r="AF1920" s="43" t="e">
        <f>_xll.qlTenorBasisValue(TenorBasis6M,AD1920,_xll.ohTrigger(trigger,$Y$36))</f>
        <v>#NUM!</v>
      </c>
      <c r="AG1920" s="90" t="e">
        <f>_xll.qlTenorBasisForwardRate(TenorBasis6M,AD1920,_xll.ohTrigger(trigger,$Y$36))</f>
        <v>#NUM!</v>
      </c>
      <c r="AH1920" s="90" t="e">
        <f>_xll.qlIndexFixing(TenorBasisIndex6M,$AC1920,TRUE,_xll.ohTrigger(trigger,$Y$36))</f>
        <v>#NUM!</v>
      </c>
      <c r="AI1920" s="43" t="e">
        <f>_xll.qlIndexFixing($Y$6,$AC1920,TRUE,trigger)</f>
        <v>#NUM!</v>
      </c>
      <c r="AJ1920" s="45" t="e">
        <f t="shared" si="40"/>
        <v>#NUM!</v>
      </c>
    </row>
    <row r="1921" spans="28:36" x14ac:dyDescent="0.2">
      <c r="AB1921" s="122" t="s">
        <v>88</v>
      </c>
      <c r="AC1921" s="40">
        <f>_xll.qlInterestRateIndexFixingDate($Y$21,AD1921)</f>
        <v>52856</v>
      </c>
      <c r="AD1921" s="40">
        <f>_xll.qlCalendarAdvance(calendar,$AD1920,AB1921,,,trigger)</f>
        <v>52860</v>
      </c>
      <c r="AE1921" s="40">
        <f>_xll.qlInterestRateIndexMaturity($Y$21,AD1921,)</f>
        <v>53041</v>
      </c>
      <c r="AF1921" s="43" t="e">
        <f>_xll.qlTenorBasisValue(TenorBasis6M,AD1921,_xll.ohTrigger(trigger,$Y$36))</f>
        <v>#NUM!</v>
      </c>
      <c r="AG1921" s="90" t="e">
        <f>_xll.qlTenorBasisForwardRate(TenorBasis6M,AD1921,_xll.ohTrigger(trigger,$Y$36))</f>
        <v>#NUM!</v>
      </c>
      <c r="AH1921" s="90" t="e">
        <f>_xll.qlIndexFixing(TenorBasisIndex6M,$AC1921,TRUE,_xll.ohTrigger(trigger,$Y$36))</f>
        <v>#NUM!</v>
      </c>
      <c r="AI1921" s="43" t="e">
        <f>_xll.qlIndexFixing($Y$6,$AC1921,TRUE,trigger)</f>
        <v>#NUM!</v>
      </c>
      <c r="AJ1921" s="45" t="e">
        <f t="shared" si="40"/>
        <v>#NUM!</v>
      </c>
    </row>
    <row r="1922" spans="28:36" x14ac:dyDescent="0.2">
      <c r="AB1922" s="122" t="s">
        <v>88</v>
      </c>
      <c r="AC1922" s="40">
        <f>_xll.qlInterestRateIndexFixingDate($Y$21,AD1922)</f>
        <v>52863</v>
      </c>
      <c r="AD1922" s="40">
        <f>_xll.qlCalendarAdvance(calendar,$AD1921,AB1922,,,trigger)</f>
        <v>52867</v>
      </c>
      <c r="AE1922" s="40">
        <f>_xll.qlInterestRateIndexMaturity($Y$21,AD1922,)</f>
        <v>53048</v>
      </c>
      <c r="AF1922" s="43" t="e">
        <f>_xll.qlTenorBasisValue(TenorBasis6M,AD1922,_xll.ohTrigger(trigger,$Y$36))</f>
        <v>#NUM!</v>
      </c>
      <c r="AG1922" s="90" t="e">
        <f>_xll.qlTenorBasisForwardRate(TenorBasis6M,AD1922,_xll.ohTrigger(trigger,$Y$36))</f>
        <v>#NUM!</v>
      </c>
      <c r="AH1922" s="90" t="e">
        <f>_xll.qlIndexFixing(TenorBasisIndex6M,$AC1922,TRUE,_xll.ohTrigger(trigger,$Y$36))</f>
        <v>#NUM!</v>
      </c>
      <c r="AI1922" s="43" t="e">
        <f>_xll.qlIndexFixing($Y$6,$AC1922,TRUE,trigger)</f>
        <v>#NUM!</v>
      </c>
      <c r="AJ1922" s="45" t="e">
        <f t="shared" si="40"/>
        <v>#NUM!</v>
      </c>
    </row>
    <row r="1923" spans="28:36" x14ac:dyDescent="0.2">
      <c r="AB1923" s="122" t="s">
        <v>88</v>
      </c>
      <c r="AC1923" s="40">
        <f>_xll.qlInterestRateIndexFixingDate($Y$21,AD1923)</f>
        <v>52870</v>
      </c>
      <c r="AD1923" s="40">
        <f>_xll.qlCalendarAdvance(calendar,$AD1922,AB1923,,,trigger)</f>
        <v>52874</v>
      </c>
      <c r="AE1923" s="40">
        <f>_xll.qlInterestRateIndexMaturity($Y$21,AD1923,)</f>
        <v>53056</v>
      </c>
      <c r="AF1923" s="43" t="e">
        <f>_xll.qlTenorBasisValue(TenorBasis6M,AD1923,_xll.ohTrigger(trigger,$Y$36))</f>
        <v>#NUM!</v>
      </c>
      <c r="AG1923" s="90" t="e">
        <f>_xll.qlTenorBasisForwardRate(TenorBasis6M,AD1923,_xll.ohTrigger(trigger,$Y$36))</f>
        <v>#NUM!</v>
      </c>
      <c r="AH1923" s="90" t="e">
        <f>_xll.qlIndexFixing(TenorBasisIndex6M,$AC1923,TRUE,_xll.ohTrigger(trigger,$Y$36))</f>
        <v>#NUM!</v>
      </c>
      <c r="AI1923" s="43" t="e">
        <f>_xll.qlIndexFixing($Y$6,$AC1923,TRUE,trigger)</f>
        <v>#NUM!</v>
      </c>
      <c r="AJ1923" s="45" t="e">
        <f t="shared" si="40"/>
        <v>#NUM!</v>
      </c>
    </row>
    <row r="1924" spans="28:36" x14ac:dyDescent="0.2">
      <c r="AB1924" s="122" t="s">
        <v>88</v>
      </c>
      <c r="AC1924" s="40">
        <f>_xll.qlInterestRateIndexFixingDate($Y$21,AD1924)</f>
        <v>52877</v>
      </c>
      <c r="AD1924" s="40">
        <f>_xll.qlCalendarAdvance(calendar,$AD1923,AB1924,,,trigger)</f>
        <v>52881</v>
      </c>
      <c r="AE1924" s="40">
        <f>_xll.qlInterestRateIndexMaturity($Y$21,AD1924,)</f>
        <v>53063</v>
      </c>
      <c r="AF1924" s="43" t="e">
        <f>_xll.qlTenorBasisValue(TenorBasis6M,AD1924,_xll.ohTrigger(trigger,$Y$36))</f>
        <v>#NUM!</v>
      </c>
      <c r="AG1924" s="90" t="e">
        <f>_xll.qlTenorBasisForwardRate(TenorBasis6M,AD1924,_xll.ohTrigger(trigger,$Y$36))</f>
        <v>#NUM!</v>
      </c>
      <c r="AH1924" s="90" t="e">
        <f>_xll.qlIndexFixing(TenorBasisIndex6M,$AC1924,TRUE,_xll.ohTrigger(trigger,$Y$36))</f>
        <v>#NUM!</v>
      </c>
      <c r="AI1924" s="43" t="e">
        <f>_xll.qlIndexFixing($Y$6,$AC1924,TRUE,trigger)</f>
        <v>#NUM!</v>
      </c>
      <c r="AJ1924" s="45" t="e">
        <f t="shared" si="40"/>
        <v>#NUM!</v>
      </c>
    </row>
    <row r="1925" spans="28:36" x14ac:dyDescent="0.2">
      <c r="AB1925" s="122" t="s">
        <v>88</v>
      </c>
      <c r="AC1925" s="40">
        <f>_xll.qlInterestRateIndexFixingDate($Y$21,AD1925)</f>
        <v>52884</v>
      </c>
      <c r="AD1925" s="40">
        <f>_xll.qlCalendarAdvance(calendar,$AD1924,AB1925,,,trigger)</f>
        <v>52888</v>
      </c>
      <c r="AE1925" s="40">
        <f>_xll.qlInterestRateIndexMaturity($Y$21,AD1925,)</f>
        <v>53070</v>
      </c>
      <c r="AF1925" s="43" t="e">
        <f>_xll.qlTenorBasisValue(TenorBasis6M,AD1925,_xll.ohTrigger(trigger,$Y$36))</f>
        <v>#NUM!</v>
      </c>
      <c r="AG1925" s="90" t="e">
        <f>_xll.qlTenorBasisForwardRate(TenorBasis6M,AD1925,_xll.ohTrigger(trigger,$Y$36))</f>
        <v>#NUM!</v>
      </c>
      <c r="AH1925" s="90" t="e">
        <f>_xll.qlIndexFixing(TenorBasisIndex6M,$AC1925,TRUE,_xll.ohTrigger(trigger,$Y$36))</f>
        <v>#NUM!</v>
      </c>
      <c r="AI1925" s="43" t="e">
        <f>_xll.qlIndexFixing($Y$6,$AC1925,TRUE,trigger)</f>
        <v>#NUM!</v>
      </c>
      <c r="AJ1925" s="45" t="e">
        <f t="shared" si="40"/>
        <v>#NUM!</v>
      </c>
    </row>
    <row r="1926" spans="28:36" x14ac:dyDescent="0.2">
      <c r="AB1926" s="122" t="s">
        <v>88</v>
      </c>
      <c r="AC1926" s="40">
        <f>_xll.qlInterestRateIndexFixingDate($Y$21,AD1926)</f>
        <v>52891</v>
      </c>
      <c r="AD1926" s="40">
        <f>_xll.qlCalendarAdvance(calendar,$AD1925,AB1926,,,trigger)</f>
        <v>52895</v>
      </c>
      <c r="AE1926" s="40">
        <f>_xll.qlInterestRateIndexMaturity($Y$21,AD1926,)</f>
        <v>53077</v>
      </c>
      <c r="AF1926" s="43" t="e">
        <f>_xll.qlTenorBasisValue(TenorBasis6M,AD1926,_xll.ohTrigger(trigger,$Y$36))</f>
        <v>#NUM!</v>
      </c>
      <c r="AG1926" s="90" t="e">
        <f>_xll.qlTenorBasisForwardRate(TenorBasis6M,AD1926,_xll.ohTrigger(trigger,$Y$36))</f>
        <v>#NUM!</v>
      </c>
      <c r="AH1926" s="90" t="e">
        <f>_xll.qlIndexFixing(TenorBasisIndex6M,$AC1926,TRUE,_xll.ohTrigger(trigger,$Y$36))</f>
        <v>#NUM!</v>
      </c>
      <c r="AI1926" s="43" t="e">
        <f>_xll.qlIndexFixing($Y$6,$AC1926,TRUE,trigger)</f>
        <v>#NUM!</v>
      </c>
      <c r="AJ1926" s="45" t="e">
        <f t="shared" si="40"/>
        <v>#NUM!</v>
      </c>
    </row>
    <row r="1927" spans="28:36" x14ac:dyDescent="0.2">
      <c r="AB1927" s="122" t="s">
        <v>88</v>
      </c>
      <c r="AC1927" s="40">
        <f>_xll.qlInterestRateIndexFixingDate($Y$21,AD1927)</f>
        <v>52898</v>
      </c>
      <c r="AD1927" s="40">
        <f>_xll.qlCalendarAdvance(calendar,$AD1926,AB1927,,,trigger)</f>
        <v>52902</v>
      </c>
      <c r="AE1927" s="40">
        <f>_xll.qlInterestRateIndexMaturity($Y$21,AD1927,)</f>
        <v>53084</v>
      </c>
      <c r="AF1927" s="43" t="e">
        <f>_xll.qlTenorBasisValue(TenorBasis6M,AD1927,_xll.ohTrigger(trigger,$Y$36))</f>
        <v>#NUM!</v>
      </c>
      <c r="AG1927" s="90" t="e">
        <f>_xll.qlTenorBasisForwardRate(TenorBasis6M,AD1927,_xll.ohTrigger(trigger,$Y$36))</f>
        <v>#NUM!</v>
      </c>
      <c r="AH1927" s="90" t="e">
        <f>_xll.qlIndexFixing(TenorBasisIndex6M,$AC1927,TRUE,_xll.ohTrigger(trigger,$Y$36))</f>
        <v>#NUM!</v>
      </c>
      <c r="AI1927" s="43" t="e">
        <f>_xll.qlIndexFixing($Y$6,$AC1927,TRUE,trigger)</f>
        <v>#NUM!</v>
      </c>
      <c r="AJ1927" s="45" t="e">
        <f t="shared" si="40"/>
        <v>#NUM!</v>
      </c>
    </row>
    <row r="1928" spans="28:36" x14ac:dyDescent="0.2">
      <c r="AB1928" s="122" t="s">
        <v>88</v>
      </c>
      <c r="AC1928" s="40">
        <f>_xll.qlInterestRateIndexFixingDate($Y$21,AD1928)</f>
        <v>52905</v>
      </c>
      <c r="AD1928" s="40">
        <f>_xll.qlCalendarAdvance(calendar,$AD1927,AB1928,,,trigger)</f>
        <v>52909</v>
      </c>
      <c r="AE1928" s="40">
        <f>_xll.qlInterestRateIndexMaturity($Y$21,AD1928,)</f>
        <v>53090</v>
      </c>
      <c r="AF1928" s="43" t="e">
        <f>_xll.qlTenorBasisValue(TenorBasis6M,AD1928,_xll.ohTrigger(trigger,$Y$36))</f>
        <v>#NUM!</v>
      </c>
      <c r="AG1928" s="90" t="e">
        <f>_xll.qlTenorBasisForwardRate(TenorBasis6M,AD1928,_xll.ohTrigger(trigger,$Y$36))</f>
        <v>#NUM!</v>
      </c>
      <c r="AH1928" s="90" t="e">
        <f>_xll.qlIndexFixing(TenorBasisIndex6M,$AC1928,TRUE,_xll.ohTrigger(trigger,$Y$36))</f>
        <v>#NUM!</v>
      </c>
      <c r="AI1928" s="43" t="e">
        <f>_xll.qlIndexFixing($Y$6,$AC1928,TRUE,trigger)</f>
        <v>#NUM!</v>
      </c>
      <c r="AJ1928" s="45" t="e">
        <f t="shared" si="40"/>
        <v>#NUM!</v>
      </c>
    </row>
    <row r="1929" spans="28:36" x14ac:dyDescent="0.2">
      <c r="AB1929" s="122" t="s">
        <v>88</v>
      </c>
      <c r="AC1929" s="40">
        <f>_xll.qlInterestRateIndexFixingDate($Y$21,AD1929)</f>
        <v>52912</v>
      </c>
      <c r="AD1929" s="40">
        <f>_xll.qlCalendarAdvance(calendar,$AD1928,AB1929,,,trigger)</f>
        <v>52916</v>
      </c>
      <c r="AE1929" s="40">
        <f>_xll.qlInterestRateIndexMaturity($Y$21,AD1929,)</f>
        <v>53097</v>
      </c>
      <c r="AF1929" s="43" t="e">
        <f>_xll.qlTenorBasisValue(TenorBasis6M,AD1929,_xll.ohTrigger(trigger,$Y$36))</f>
        <v>#NUM!</v>
      </c>
      <c r="AG1929" s="90" t="e">
        <f>_xll.qlTenorBasisForwardRate(TenorBasis6M,AD1929,_xll.ohTrigger(trigger,$Y$36))</f>
        <v>#NUM!</v>
      </c>
      <c r="AH1929" s="90" t="e">
        <f>_xll.qlIndexFixing(TenorBasisIndex6M,$AC1929,TRUE,_xll.ohTrigger(trigger,$Y$36))</f>
        <v>#NUM!</v>
      </c>
      <c r="AI1929" s="43" t="e">
        <f>_xll.qlIndexFixing($Y$6,$AC1929,TRUE,trigger)</f>
        <v>#NUM!</v>
      </c>
      <c r="AJ1929" s="45" t="e">
        <f t="shared" si="40"/>
        <v>#NUM!</v>
      </c>
    </row>
    <row r="1930" spans="28:36" x14ac:dyDescent="0.2">
      <c r="AB1930" s="122" t="s">
        <v>88</v>
      </c>
      <c r="AC1930" s="40">
        <f>_xll.qlInterestRateIndexFixingDate($Y$21,AD1930)</f>
        <v>52919</v>
      </c>
      <c r="AD1930" s="40">
        <f>_xll.qlCalendarAdvance(calendar,$AD1929,AB1930,,,trigger)</f>
        <v>52923</v>
      </c>
      <c r="AE1930" s="40">
        <f>_xll.qlInterestRateIndexMaturity($Y$21,AD1930,)</f>
        <v>53104</v>
      </c>
      <c r="AF1930" s="43" t="e">
        <f>_xll.qlTenorBasisValue(TenorBasis6M,AD1930,_xll.ohTrigger(trigger,$Y$36))</f>
        <v>#NUM!</v>
      </c>
      <c r="AG1930" s="90" t="e">
        <f>_xll.qlTenorBasisForwardRate(TenorBasis6M,AD1930,_xll.ohTrigger(trigger,$Y$36))</f>
        <v>#NUM!</v>
      </c>
      <c r="AH1930" s="90" t="e">
        <f>_xll.qlIndexFixing(TenorBasisIndex6M,$AC1930,TRUE,_xll.ohTrigger(trigger,$Y$36))</f>
        <v>#NUM!</v>
      </c>
      <c r="AI1930" s="43" t="e">
        <f>_xll.qlIndexFixing($Y$6,$AC1930,TRUE,trigger)</f>
        <v>#NUM!</v>
      </c>
      <c r="AJ1930" s="45" t="e">
        <f t="shared" si="40"/>
        <v>#NUM!</v>
      </c>
    </row>
    <row r="1931" spans="28:36" x14ac:dyDescent="0.2">
      <c r="AB1931" s="122" t="s">
        <v>88</v>
      </c>
      <c r="AC1931" s="40">
        <f>_xll.qlInterestRateIndexFixingDate($Y$21,AD1931)</f>
        <v>52926</v>
      </c>
      <c r="AD1931" s="40">
        <f>_xll.qlCalendarAdvance(calendar,$AD1930,AB1931,,,trigger)</f>
        <v>52930</v>
      </c>
      <c r="AE1931" s="40">
        <f>_xll.qlInterestRateIndexMaturity($Y$21,AD1931,)</f>
        <v>53111</v>
      </c>
      <c r="AF1931" s="43" t="e">
        <f>_xll.qlTenorBasisValue(TenorBasis6M,AD1931,_xll.ohTrigger(trigger,$Y$36))</f>
        <v>#NUM!</v>
      </c>
      <c r="AG1931" s="90" t="e">
        <f>_xll.qlTenorBasisForwardRate(TenorBasis6M,AD1931,_xll.ohTrigger(trigger,$Y$36))</f>
        <v>#NUM!</v>
      </c>
      <c r="AH1931" s="90" t="e">
        <f>_xll.qlIndexFixing(TenorBasisIndex6M,$AC1931,TRUE,_xll.ohTrigger(trigger,$Y$36))</f>
        <v>#NUM!</v>
      </c>
      <c r="AI1931" s="43" t="e">
        <f>_xll.qlIndexFixing($Y$6,$AC1931,TRUE,trigger)</f>
        <v>#NUM!</v>
      </c>
      <c r="AJ1931" s="45" t="e">
        <f t="shared" si="40"/>
        <v>#NUM!</v>
      </c>
    </row>
    <row r="1932" spans="28:36" x14ac:dyDescent="0.2">
      <c r="AB1932" s="122" t="s">
        <v>88</v>
      </c>
      <c r="AC1932" s="40">
        <f>_xll.qlInterestRateIndexFixingDate($Y$21,AD1932)</f>
        <v>52933</v>
      </c>
      <c r="AD1932" s="40">
        <f>_xll.qlCalendarAdvance(calendar,$AD1931,AB1932,,,trigger)</f>
        <v>52937</v>
      </c>
      <c r="AE1932" s="40">
        <f>_xll.qlInterestRateIndexMaturity($Y$21,AD1932,)</f>
        <v>53119</v>
      </c>
      <c r="AF1932" s="43" t="e">
        <f>_xll.qlTenorBasisValue(TenorBasis6M,AD1932,_xll.ohTrigger(trigger,$Y$36))</f>
        <v>#NUM!</v>
      </c>
      <c r="AG1932" s="90" t="e">
        <f>_xll.qlTenorBasisForwardRate(TenorBasis6M,AD1932,_xll.ohTrigger(trigger,$Y$36))</f>
        <v>#NUM!</v>
      </c>
      <c r="AH1932" s="90" t="e">
        <f>_xll.qlIndexFixing(TenorBasisIndex6M,$AC1932,TRUE,_xll.ohTrigger(trigger,$Y$36))</f>
        <v>#NUM!</v>
      </c>
      <c r="AI1932" s="43" t="e">
        <f>_xll.qlIndexFixing($Y$6,$AC1932,TRUE,trigger)</f>
        <v>#NUM!</v>
      </c>
      <c r="AJ1932" s="45" t="e">
        <f t="shared" si="40"/>
        <v>#NUM!</v>
      </c>
    </row>
    <row r="1933" spans="28:36" x14ac:dyDescent="0.2">
      <c r="AB1933" s="122" t="s">
        <v>88</v>
      </c>
      <c r="AC1933" s="40">
        <f>_xll.qlInterestRateIndexFixingDate($Y$21,AD1933)</f>
        <v>52940</v>
      </c>
      <c r="AD1933" s="40">
        <f>_xll.qlCalendarAdvance(calendar,$AD1932,AB1933,,,trigger)</f>
        <v>52944</v>
      </c>
      <c r="AE1933" s="40">
        <f>_xll.qlInterestRateIndexMaturity($Y$21,AD1933,)</f>
        <v>53126</v>
      </c>
      <c r="AF1933" s="43" t="e">
        <f>_xll.qlTenorBasisValue(TenorBasis6M,AD1933,_xll.ohTrigger(trigger,$Y$36))</f>
        <v>#NUM!</v>
      </c>
      <c r="AG1933" s="90" t="e">
        <f>_xll.qlTenorBasisForwardRate(TenorBasis6M,AD1933,_xll.ohTrigger(trigger,$Y$36))</f>
        <v>#NUM!</v>
      </c>
      <c r="AH1933" s="90" t="e">
        <f>_xll.qlIndexFixing(TenorBasisIndex6M,$AC1933,TRUE,_xll.ohTrigger(trigger,$Y$36))</f>
        <v>#NUM!</v>
      </c>
      <c r="AI1933" s="43" t="e">
        <f>_xll.qlIndexFixing($Y$6,$AC1933,TRUE,trigger)</f>
        <v>#NUM!</v>
      </c>
      <c r="AJ1933" s="45" t="e">
        <f t="shared" si="40"/>
        <v>#NUM!</v>
      </c>
    </row>
    <row r="1934" spans="28:36" x14ac:dyDescent="0.2">
      <c r="AB1934" s="122" t="s">
        <v>88</v>
      </c>
      <c r="AC1934" s="40">
        <f>_xll.qlInterestRateIndexFixingDate($Y$21,AD1934)</f>
        <v>52947</v>
      </c>
      <c r="AD1934" s="40">
        <f>_xll.qlCalendarAdvance(calendar,$AD1933,AB1934,,,trigger)</f>
        <v>52951</v>
      </c>
      <c r="AE1934" s="40">
        <f>_xll.qlInterestRateIndexMaturity($Y$21,AD1934,)</f>
        <v>53133</v>
      </c>
      <c r="AF1934" s="43" t="e">
        <f>_xll.qlTenorBasisValue(TenorBasis6M,AD1934,_xll.ohTrigger(trigger,$Y$36))</f>
        <v>#NUM!</v>
      </c>
      <c r="AG1934" s="90" t="e">
        <f>_xll.qlTenorBasisForwardRate(TenorBasis6M,AD1934,_xll.ohTrigger(trigger,$Y$36))</f>
        <v>#NUM!</v>
      </c>
      <c r="AH1934" s="90" t="e">
        <f>_xll.qlIndexFixing(TenorBasisIndex6M,$AC1934,TRUE,_xll.ohTrigger(trigger,$Y$36))</f>
        <v>#NUM!</v>
      </c>
      <c r="AI1934" s="43" t="e">
        <f>_xll.qlIndexFixing($Y$6,$AC1934,TRUE,trigger)</f>
        <v>#NUM!</v>
      </c>
      <c r="AJ1934" s="45" t="e">
        <f t="shared" si="40"/>
        <v>#NUM!</v>
      </c>
    </row>
    <row r="1935" spans="28:36" x14ac:dyDescent="0.2">
      <c r="AB1935" s="122" t="s">
        <v>88</v>
      </c>
      <c r="AC1935" s="40">
        <f>_xll.qlInterestRateIndexFixingDate($Y$21,AD1935)</f>
        <v>52953</v>
      </c>
      <c r="AD1935" s="40">
        <f>_xll.qlCalendarAdvance(calendar,$AD1934,AB1935,,,trigger)</f>
        <v>52958</v>
      </c>
      <c r="AE1935" s="40">
        <f>_xll.qlInterestRateIndexMaturity($Y$21,AD1935,)</f>
        <v>53140</v>
      </c>
      <c r="AF1935" s="43" t="e">
        <f>_xll.qlTenorBasisValue(TenorBasis6M,AD1935,_xll.ohTrigger(trigger,$Y$36))</f>
        <v>#NUM!</v>
      </c>
      <c r="AG1935" s="90" t="e">
        <f>_xll.qlTenorBasisForwardRate(TenorBasis6M,AD1935,_xll.ohTrigger(trigger,$Y$36))</f>
        <v>#NUM!</v>
      </c>
      <c r="AH1935" s="90" t="e">
        <f>_xll.qlIndexFixing(TenorBasisIndex6M,$AC1935,TRUE,_xll.ohTrigger(trigger,$Y$36))</f>
        <v>#NUM!</v>
      </c>
      <c r="AI1935" s="43" t="e">
        <f>_xll.qlIndexFixing($Y$6,$AC1935,TRUE,trigger)</f>
        <v>#NUM!</v>
      </c>
      <c r="AJ1935" s="45" t="e">
        <f t="shared" si="40"/>
        <v>#NUM!</v>
      </c>
    </row>
    <row r="1936" spans="28:36" x14ac:dyDescent="0.2">
      <c r="AB1936" s="122" t="s">
        <v>88</v>
      </c>
      <c r="AC1936" s="40">
        <f>_xll.qlInterestRateIndexFixingDate($Y$21,AD1936)</f>
        <v>52961</v>
      </c>
      <c r="AD1936" s="40">
        <f>_xll.qlCalendarAdvance(calendar,$AD1935,AB1936,,,trigger)</f>
        <v>52965</v>
      </c>
      <c r="AE1936" s="40">
        <f>_xll.qlInterestRateIndexMaturity($Y$21,AD1936,)</f>
        <v>53146</v>
      </c>
      <c r="AF1936" s="43" t="e">
        <f>_xll.qlTenorBasisValue(TenorBasis6M,AD1936,_xll.ohTrigger(trigger,$Y$36))</f>
        <v>#NUM!</v>
      </c>
      <c r="AG1936" s="90" t="e">
        <f>_xll.qlTenorBasisForwardRate(TenorBasis6M,AD1936,_xll.ohTrigger(trigger,$Y$36))</f>
        <v>#NUM!</v>
      </c>
      <c r="AH1936" s="90" t="e">
        <f>_xll.qlIndexFixing(TenorBasisIndex6M,$AC1936,TRUE,_xll.ohTrigger(trigger,$Y$36))</f>
        <v>#NUM!</v>
      </c>
      <c r="AI1936" s="43" t="e">
        <f>_xll.qlIndexFixing($Y$6,$AC1936,TRUE,trigger)</f>
        <v>#NUM!</v>
      </c>
      <c r="AJ1936" s="45" t="e">
        <f t="shared" si="40"/>
        <v>#NUM!</v>
      </c>
    </row>
    <row r="1937" spans="28:36" x14ac:dyDescent="0.2">
      <c r="AB1937" s="122" t="s">
        <v>88</v>
      </c>
      <c r="AC1937" s="40">
        <f>_xll.qlInterestRateIndexFixingDate($Y$21,AD1937)</f>
        <v>52968</v>
      </c>
      <c r="AD1937" s="40">
        <f>_xll.qlCalendarAdvance(calendar,$AD1936,AB1937,,,trigger)</f>
        <v>52972</v>
      </c>
      <c r="AE1937" s="40">
        <f>_xll.qlInterestRateIndexMaturity($Y$21,AD1937,)</f>
        <v>53153</v>
      </c>
      <c r="AF1937" s="43" t="e">
        <f>_xll.qlTenorBasisValue(TenorBasis6M,AD1937,_xll.ohTrigger(trigger,$Y$36))</f>
        <v>#NUM!</v>
      </c>
      <c r="AG1937" s="90" t="e">
        <f>_xll.qlTenorBasisForwardRate(TenorBasis6M,AD1937,_xll.ohTrigger(trigger,$Y$36))</f>
        <v>#NUM!</v>
      </c>
      <c r="AH1937" s="90" t="e">
        <f>_xll.qlIndexFixing(TenorBasisIndex6M,$AC1937,TRUE,_xll.ohTrigger(trigger,$Y$36))</f>
        <v>#NUM!</v>
      </c>
      <c r="AI1937" s="43" t="e">
        <f>_xll.qlIndexFixing($Y$6,$AC1937,TRUE,trigger)</f>
        <v>#NUM!</v>
      </c>
      <c r="AJ1937" s="45" t="e">
        <f t="shared" si="40"/>
        <v>#NUM!</v>
      </c>
    </row>
    <row r="1938" spans="28:36" x14ac:dyDescent="0.2">
      <c r="AB1938" s="122" t="s">
        <v>88</v>
      </c>
      <c r="AC1938" s="40">
        <f>_xll.qlInterestRateIndexFixingDate($Y$21,AD1938)</f>
        <v>52975</v>
      </c>
      <c r="AD1938" s="40">
        <f>_xll.qlCalendarAdvance(calendar,$AD1937,AB1938,,,trigger)</f>
        <v>52979</v>
      </c>
      <c r="AE1938" s="40">
        <f>_xll.qlInterestRateIndexMaturity($Y$21,AD1938,)</f>
        <v>53160</v>
      </c>
      <c r="AF1938" s="43" t="e">
        <f>_xll.qlTenorBasisValue(TenorBasis6M,AD1938,_xll.ohTrigger(trigger,$Y$36))</f>
        <v>#NUM!</v>
      </c>
      <c r="AG1938" s="90" t="e">
        <f>_xll.qlTenorBasisForwardRate(TenorBasis6M,AD1938,_xll.ohTrigger(trigger,$Y$36))</f>
        <v>#NUM!</v>
      </c>
      <c r="AH1938" s="90" t="e">
        <f>_xll.qlIndexFixing(TenorBasisIndex6M,$AC1938,TRUE,_xll.ohTrigger(trigger,$Y$36))</f>
        <v>#NUM!</v>
      </c>
      <c r="AI1938" s="43" t="e">
        <f>_xll.qlIndexFixing($Y$6,$AC1938,TRUE,trigger)</f>
        <v>#NUM!</v>
      </c>
      <c r="AJ1938" s="45" t="e">
        <f t="shared" si="40"/>
        <v>#NUM!</v>
      </c>
    </row>
    <row r="1939" spans="28:36" x14ac:dyDescent="0.2">
      <c r="AB1939" s="122" t="s">
        <v>88</v>
      </c>
      <c r="AC1939" s="40">
        <f>_xll.qlInterestRateIndexFixingDate($Y$21,AD1939)</f>
        <v>52982</v>
      </c>
      <c r="AD1939" s="40">
        <f>_xll.qlCalendarAdvance(calendar,$AD1938,AB1939,,,trigger)</f>
        <v>52986</v>
      </c>
      <c r="AE1939" s="40">
        <f>_xll.qlInterestRateIndexMaturity($Y$21,AD1939,)</f>
        <v>53167</v>
      </c>
      <c r="AF1939" s="43" t="e">
        <f>_xll.qlTenorBasisValue(TenorBasis6M,AD1939,_xll.ohTrigger(trigger,$Y$36))</f>
        <v>#NUM!</v>
      </c>
      <c r="AG1939" s="90" t="e">
        <f>_xll.qlTenorBasisForwardRate(TenorBasis6M,AD1939,_xll.ohTrigger(trigger,$Y$36))</f>
        <v>#NUM!</v>
      </c>
      <c r="AH1939" s="90" t="e">
        <f>_xll.qlIndexFixing(TenorBasisIndex6M,$AC1939,TRUE,_xll.ohTrigger(trigger,$Y$36))</f>
        <v>#NUM!</v>
      </c>
      <c r="AI1939" s="43" t="e">
        <f>_xll.qlIndexFixing($Y$6,$AC1939,TRUE,trigger)</f>
        <v>#NUM!</v>
      </c>
      <c r="AJ1939" s="45" t="e">
        <f t="shared" si="40"/>
        <v>#NUM!</v>
      </c>
    </row>
    <row r="1940" spans="28:36" x14ac:dyDescent="0.2">
      <c r="AB1940" s="122" t="s">
        <v>88</v>
      </c>
      <c r="AC1940" s="40">
        <f>_xll.qlInterestRateIndexFixingDate($Y$21,AD1940)</f>
        <v>52989</v>
      </c>
      <c r="AD1940" s="40">
        <f>_xll.qlCalendarAdvance(calendar,$AD1939,AB1940,,,trigger)</f>
        <v>52993</v>
      </c>
      <c r="AE1940" s="40">
        <f>_xll.qlInterestRateIndexMaturity($Y$21,AD1940,)</f>
        <v>53174</v>
      </c>
      <c r="AF1940" s="43" t="e">
        <f>_xll.qlTenorBasisValue(TenorBasis6M,AD1940,_xll.ohTrigger(trigger,$Y$36))</f>
        <v>#NUM!</v>
      </c>
      <c r="AG1940" s="90" t="e">
        <f>_xll.qlTenorBasisForwardRate(TenorBasis6M,AD1940,_xll.ohTrigger(trigger,$Y$36))</f>
        <v>#NUM!</v>
      </c>
      <c r="AH1940" s="90" t="e">
        <f>_xll.qlIndexFixing(TenorBasisIndex6M,$AC1940,TRUE,_xll.ohTrigger(trigger,$Y$36))</f>
        <v>#NUM!</v>
      </c>
      <c r="AI1940" s="43" t="e">
        <f>_xll.qlIndexFixing($Y$6,$AC1940,TRUE,trigger)</f>
        <v>#NUM!</v>
      </c>
      <c r="AJ1940" s="45" t="e">
        <f t="shared" si="40"/>
        <v>#NUM!</v>
      </c>
    </row>
    <row r="1941" spans="28:36" x14ac:dyDescent="0.2">
      <c r="AB1941" s="122" t="s">
        <v>88</v>
      </c>
      <c r="AC1941" s="40">
        <f>_xll.qlInterestRateIndexFixingDate($Y$21,AD1941)</f>
        <v>52996</v>
      </c>
      <c r="AD1941" s="40">
        <f>_xll.qlCalendarAdvance(calendar,$AD1940,AB1941,,,trigger)</f>
        <v>53000</v>
      </c>
      <c r="AE1941" s="40">
        <f>_xll.qlInterestRateIndexMaturity($Y$21,AD1941,)</f>
        <v>53181</v>
      </c>
      <c r="AF1941" s="43" t="e">
        <f>_xll.qlTenorBasisValue(TenorBasis6M,AD1941,_xll.ohTrigger(trigger,$Y$36))</f>
        <v>#NUM!</v>
      </c>
      <c r="AG1941" s="90" t="e">
        <f>_xll.qlTenorBasisForwardRate(TenorBasis6M,AD1941,_xll.ohTrigger(trigger,$Y$36))</f>
        <v>#NUM!</v>
      </c>
      <c r="AH1941" s="90" t="e">
        <f>_xll.qlIndexFixing(TenorBasisIndex6M,$AC1941,TRUE,_xll.ohTrigger(trigger,$Y$36))</f>
        <v>#NUM!</v>
      </c>
      <c r="AI1941" s="43" t="e">
        <f>_xll.qlIndexFixing($Y$6,$AC1941,TRUE,trigger)</f>
        <v>#NUM!</v>
      </c>
      <c r="AJ1941" s="45" t="e">
        <f t="shared" si="40"/>
        <v>#NUM!</v>
      </c>
    </row>
    <row r="1942" spans="28:36" x14ac:dyDescent="0.2">
      <c r="AB1942" s="122" t="s">
        <v>88</v>
      </c>
      <c r="AC1942" s="40">
        <f>_xll.qlInterestRateIndexFixingDate($Y$21,AD1942)</f>
        <v>53003</v>
      </c>
      <c r="AD1942" s="40">
        <f>_xll.qlCalendarAdvance(calendar,$AD1941,AB1942,,,trigger)</f>
        <v>53007</v>
      </c>
      <c r="AE1942" s="40">
        <f>_xll.qlInterestRateIndexMaturity($Y$21,AD1942,)</f>
        <v>53188</v>
      </c>
      <c r="AF1942" s="43" t="e">
        <f>_xll.qlTenorBasisValue(TenorBasis6M,AD1942,_xll.ohTrigger(trigger,$Y$36))</f>
        <v>#NUM!</v>
      </c>
      <c r="AG1942" s="90" t="e">
        <f>_xll.qlTenorBasisForwardRate(TenorBasis6M,AD1942,_xll.ohTrigger(trigger,$Y$36))</f>
        <v>#NUM!</v>
      </c>
      <c r="AH1942" s="90" t="e">
        <f>_xll.qlIndexFixing(TenorBasisIndex6M,$AC1942,TRUE,_xll.ohTrigger(trigger,$Y$36))</f>
        <v>#NUM!</v>
      </c>
      <c r="AI1942" s="43" t="e">
        <f>_xll.qlIndexFixing($Y$6,$AC1942,TRUE,trigger)</f>
        <v>#NUM!</v>
      </c>
      <c r="AJ1942" s="45" t="e">
        <f t="shared" si="40"/>
        <v>#NUM!</v>
      </c>
    </row>
    <row r="1943" spans="28:36" x14ac:dyDescent="0.2">
      <c r="AB1943" s="122" t="s">
        <v>88</v>
      </c>
      <c r="AC1943" s="40">
        <f>_xll.qlInterestRateIndexFixingDate($Y$21,AD1943)</f>
        <v>53010</v>
      </c>
      <c r="AD1943" s="40">
        <f>_xll.qlCalendarAdvance(calendar,$AD1942,AB1943,,,trigger)</f>
        <v>53014</v>
      </c>
      <c r="AE1943" s="40">
        <f>_xll.qlInterestRateIndexMaturity($Y$21,AD1943,)</f>
        <v>53195</v>
      </c>
      <c r="AF1943" s="43" t="e">
        <f>_xll.qlTenorBasisValue(TenorBasis6M,AD1943,_xll.ohTrigger(trigger,$Y$36))</f>
        <v>#NUM!</v>
      </c>
      <c r="AG1943" s="90" t="e">
        <f>_xll.qlTenorBasisForwardRate(TenorBasis6M,AD1943,_xll.ohTrigger(trigger,$Y$36))</f>
        <v>#NUM!</v>
      </c>
      <c r="AH1943" s="90" t="e">
        <f>_xll.qlIndexFixing(TenorBasisIndex6M,$AC1943,TRUE,_xll.ohTrigger(trigger,$Y$36))</f>
        <v>#NUM!</v>
      </c>
      <c r="AI1943" s="43" t="e">
        <f>_xll.qlIndexFixing($Y$6,$AC1943,TRUE,trigger)</f>
        <v>#NUM!</v>
      </c>
      <c r="AJ1943" s="45" t="e">
        <f t="shared" si="40"/>
        <v>#NUM!</v>
      </c>
    </row>
    <row r="1944" spans="28:36" x14ac:dyDescent="0.2">
      <c r="AB1944" s="122" t="s">
        <v>88</v>
      </c>
      <c r="AC1944" s="40">
        <f>_xll.qlInterestRateIndexFixingDate($Y$21,AD1944)</f>
        <v>53017</v>
      </c>
      <c r="AD1944" s="40">
        <f>_xll.qlCalendarAdvance(calendar,$AD1943,AB1944,,,trigger)</f>
        <v>53021</v>
      </c>
      <c r="AE1944" s="40">
        <f>_xll.qlInterestRateIndexMaturity($Y$21,AD1944,)</f>
        <v>53205</v>
      </c>
      <c r="AF1944" s="43" t="e">
        <f>_xll.qlTenorBasisValue(TenorBasis6M,AD1944,_xll.ohTrigger(trigger,$Y$36))</f>
        <v>#NUM!</v>
      </c>
      <c r="AG1944" s="90" t="e">
        <f>_xll.qlTenorBasisForwardRate(TenorBasis6M,AD1944,_xll.ohTrigger(trigger,$Y$36))</f>
        <v>#NUM!</v>
      </c>
      <c r="AH1944" s="90" t="e">
        <f>_xll.qlIndexFixing(TenorBasisIndex6M,$AC1944,TRUE,_xll.ohTrigger(trigger,$Y$36))</f>
        <v>#NUM!</v>
      </c>
      <c r="AI1944" s="43" t="e">
        <f>_xll.qlIndexFixing($Y$6,$AC1944,TRUE,trigger)</f>
        <v>#NUM!</v>
      </c>
      <c r="AJ1944" s="45" t="e">
        <f t="shared" si="40"/>
        <v>#NUM!</v>
      </c>
    </row>
    <row r="1945" spans="28:36" x14ac:dyDescent="0.2">
      <c r="AB1945" s="122" t="s">
        <v>88</v>
      </c>
      <c r="AC1945" s="40">
        <f>_xll.qlInterestRateIndexFixingDate($Y$21,AD1945)</f>
        <v>53024</v>
      </c>
      <c r="AD1945" s="40">
        <f>_xll.qlCalendarAdvance(calendar,$AD1944,AB1945,,,trigger)</f>
        <v>53028</v>
      </c>
      <c r="AE1945" s="40">
        <f>_xll.qlInterestRateIndexMaturity($Y$21,AD1945,)</f>
        <v>53212</v>
      </c>
      <c r="AF1945" s="43" t="e">
        <f>_xll.qlTenorBasisValue(TenorBasis6M,AD1945,_xll.ohTrigger(trigger,$Y$36))</f>
        <v>#NUM!</v>
      </c>
      <c r="AG1945" s="90" t="e">
        <f>_xll.qlTenorBasisForwardRate(TenorBasis6M,AD1945,_xll.ohTrigger(trigger,$Y$36))</f>
        <v>#NUM!</v>
      </c>
      <c r="AH1945" s="90" t="e">
        <f>_xll.qlIndexFixing(TenorBasisIndex6M,$AC1945,TRUE,_xll.ohTrigger(trigger,$Y$36))</f>
        <v>#NUM!</v>
      </c>
      <c r="AI1945" s="43" t="e">
        <f>_xll.qlIndexFixing($Y$6,$AC1945,TRUE,trigger)</f>
        <v>#NUM!</v>
      </c>
      <c r="AJ1945" s="45" t="e">
        <f t="shared" si="40"/>
        <v>#NUM!</v>
      </c>
    </row>
    <row r="1946" spans="28:36" x14ac:dyDescent="0.2">
      <c r="AB1946" s="122" t="s">
        <v>88</v>
      </c>
      <c r="AC1946" s="40">
        <f>_xll.qlInterestRateIndexFixingDate($Y$21,AD1946)</f>
        <v>53031</v>
      </c>
      <c r="AD1946" s="40">
        <f>_xll.qlCalendarAdvance(calendar,$AD1945,AB1946,,,trigger)</f>
        <v>53035</v>
      </c>
      <c r="AE1946" s="40">
        <f>_xll.qlInterestRateIndexMaturity($Y$21,AD1946,)</f>
        <v>53219</v>
      </c>
      <c r="AF1946" s="43" t="e">
        <f>_xll.qlTenorBasisValue(TenorBasis6M,AD1946,_xll.ohTrigger(trigger,$Y$36))</f>
        <v>#NUM!</v>
      </c>
      <c r="AG1946" s="90" t="e">
        <f>_xll.qlTenorBasisForwardRate(TenorBasis6M,AD1946,_xll.ohTrigger(trigger,$Y$36))</f>
        <v>#NUM!</v>
      </c>
      <c r="AH1946" s="90" t="e">
        <f>_xll.qlIndexFixing(TenorBasisIndex6M,$AC1946,TRUE,_xll.ohTrigger(trigger,$Y$36))</f>
        <v>#NUM!</v>
      </c>
      <c r="AI1946" s="43" t="e">
        <f>_xll.qlIndexFixing($Y$6,$AC1946,TRUE,trigger)</f>
        <v>#NUM!</v>
      </c>
      <c r="AJ1946" s="45" t="e">
        <f t="shared" si="40"/>
        <v>#NUM!</v>
      </c>
    </row>
    <row r="1947" spans="28:36" x14ac:dyDescent="0.2">
      <c r="AB1947" s="122" t="s">
        <v>88</v>
      </c>
      <c r="AC1947" s="40">
        <f>_xll.qlInterestRateIndexFixingDate($Y$21,AD1947)</f>
        <v>53038</v>
      </c>
      <c r="AD1947" s="40">
        <f>_xll.qlCalendarAdvance(calendar,$AD1946,AB1947,,,trigger)</f>
        <v>53042</v>
      </c>
      <c r="AE1947" s="40">
        <f>_xll.qlInterestRateIndexMaturity($Y$21,AD1947,)</f>
        <v>53226</v>
      </c>
      <c r="AF1947" s="43" t="e">
        <f>_xll.qlTenorBasisValue(TenorBasis6M,AD1947,_xll.ohTrigger(trigger,$Y$36))</f>
        <v>#NUM!</v>
      </c>
      <c r="AG1947" s="90" t="e">
        <f>_xll.qlTenorBasisForwardRate(TenorBasis6M,AD1947,_xll.ohTrigger(trigger,$Y$36))</f>
        <v>#NUM!</v>
      </c>
      <c r="AH1947" s="90" t="e">
        <f>_xll.qlIndexFixing(TenorBasisIndex6M,$AC1947,TRUE,_xll.ohTrigger(trigger,$Y$36))</f>
        <v>#NUM!</v>
      </c>
      <c r="AI1947" s="43" t="e">
        <f>_xll.qlIndexFixing($Y$6,$AC1947,TRUE,trigger)</f>
        <v>#NUM!</v>
      </c>
      <c r="AJ1947" s="45" t="e">
        <f t="shared" si="40"/>
        <v>#NUM!</v>
      </c>
    </row>
    <row r="1948" spans="28:36" x14ac:dyDescent="0.2">
      <c r="AB1948" s="122" t="s">
        <v>88</v>
      </c>
      <c r="AC1948" s="40">
        <f>_xll.qlInterestRateIndexFixingDate($Y$21,AD1948)</f>
        <v>53045</v>
      </c>
      <c r="AD1948" s="40">
        <f>_xll.qlCalendarAdvance(calendar,$AD1947,AB1948,,,trigger)</f>
        <v>53049</v>
      </c>
      <c r="AE1948" s="40">
        <f>_xll.qlInterestRateIndexMaturity($Y$21,AD1948,)</f>
        <v>53233</v>
      </c>
      <c r="AF1948" s="43" t="e">
        <f>_xll.qlTenorBasisValue(TenorBasis6M,AD1948,_xll.ohTrigger(trigger,$Y$36))</f>
        <v>#NUM!</v>
      </c>
      <c r="AG1948" s="90" t="e">
        <f>_xll.qlTenorBasisForwardRate(TenorBasis6M,AD1948,_xll.ohTrigger(trigger,$Y$36))</f>
        <v>#NUM!</v>
      </c>
      <c r="AH1948" s="90" t="e">
        <f>_xll.qlIndexFixing(TenorBasisIndex6M,$AC1948,TRUE,_xll.ohTrigger(trigger,$Y$36))</f>
        <v>#NUM!</v>
      </c>
      <c r="AI1948" s="43" t="e">
        <f>_xll.qlIndexFixing($Y$6,$AC1948,TRUE,trigger)</f>
        <v>#NUM!</v>
      </c>
      <c r="AJ1948" s="45" t="e">
        <f t="shared" si="40"/>
        <v>#NUM!</v>
      </c>
    </row>
    <row r="1949" spans="28:36" x14ac:dyDescent="0.2">
      <c r="AB1949" s="122" t="s">
        <v>88</v>
      </c>
      <c r="AC1949" s="40">
        <f>_xll.qlInterestRateIndexFixingDate($Y$21,AD1949)</f>
        <v>53052</v>
      </c>
      <c r="AD1949" s="40">
        <f>_xll.qlCalendarAdvance(calendar,$AD1948,AB1949,,,trigger)</f>
        <v>53056</v>
      </c>
      <c r="AE1949" s="40">
        <f>_xll.qlInterestRateIndexMaturity($Y$21,AD1949,)</f>
        <v>53239</v>
      </c>
      <c r="AF1949" s="43" t="e">
        <f>_xll.qlTenorBasisValue(TenorBasis6M,AD1949,_xll.ohTrigger(trigger,$Y$36))</f>
        <v>#NUM!</v>
      </c>
      <c r="AG1949" s="90" t="e">
        <f>_xll.qlTenorBasisForwardRate(TenorBasis6M,AD1949,_xll.ohTrigger(trigger,$Y$36))</f>
        <v>#NUM!</v>
      </c>
      <c r="AH1949" s="90" t="e">
        <f>_xll.qlIndexFixing(TenorBasisIndex6M,$AC1949,TRUE,_xll.ohTrigger(trigger,$Y$36))</f>
        <v>#NUM!</v>
      </c>
      <c r="AI1949" s="43" t="e">
        <f>_xll.qlIndexFixing($Y$6,$AC1949,TRUE,trigger)</f>
        <v>#NUM!</v>
      </c>
      <c r="AJ1949" s="45" t="e">
        <f t="shared" si="40"/>
        <v>#NUM!</v>
      </c>
    </row>
    <row r="1950" spans="28:36" x14ac:dyDescent="0.2">
      <c r="AB1950" s="122" t="s">
        <v>88</v>
      </c>
      <c r="AC1950" s="40">
        <f>_xll.qlInterestRateIndexFixingDate($Y$21,AD1950)</f>
        <v>53057</v>
      </c>
      <c r="AD1950" s="40">
        <f>_xll.qlCalendarAdvance(calendar,$AD1949,AB1950,,,trigger)</f>
        <v>53063</v>
      </c>
      <c r="AE1950" s="40">
        <f>_xll.qlInterestRateIndexMaturity($Y$21,AD1950,)</f>
        <v>53246</v>
      </c>
      <c r="AF1950" s="43" t="e">
        <f>_xll.qlTenorBasisValue(TenorBasis6M,AD1950,_xll.ohTrigger(trigger,$Y$36))</f>
        <v>#NUM!</v>
      </c>
      <c r="AG1950" s="90" t="e">
        <f>_xll.qlTenorBasisForwardRate(TenorBasis6M,AD1950,_xll.ohTrigger(trigger,$Y$36))</f>
        <v>#NUM!</v>
      </c>
      <c r="AH1950" s="90" t="e">
        <f>_xll.qlIndexFixing(TenorBasisIndex6M,$AC1950,TRUE,_xll.ohTrigger(trigger,$Y$36))</f>
        <v>#NUM!</v>
      </c>
      <c r="AI1950" s="43" t="e">
        <f>_xll.qlIndexFixing($Y$6,$AC1950,TRUE,trigger)</f>
        <v>#NUM!</v>
      </c>
      <c r="AJ1950" s="45" t="e">
        <f t="shared" si="40"/>
        <v>#NUM!</v>
      </c>
    </row>
    <row r="1951" spans="28:36" x14ac:dyDescent="0.2">
      <c r="AB1951" s="122" t="s">
        <v>88</v>
      </c>
      <c r="AC1951" s="40">
        <f>_xll.qlInterestRateIndexFixingDate($Y$21,AD1951)</f>
        <v>53066</v>
      </c>
      <c r="AD1951" s="40">
        <f>_xll.qlCalendarAdvance(calendar,$AD1950,AB1951,,,trigger)</f>
        <v>53070</v>
      </c>
      <c r="AE1951" s="40">
        <f>_xll.qlInterestRateIndexMaturity($Y$21,AD1951,)</f>
        <v>53253</v>
      </c>
      <c r="AF1951" s="43" t="e">
        <f>_xll.qlTenorBasisValue(TenorBasis6M,AD1951,_xll.ohTrigger(trigger,$Y$36))</f>
        <v>#NUM!</v>
      </c>
      <c r="AG1951" s="90" t="e">
        <f>_xll.qlTenorBasisForwardRate(TenorBasis6M,AD1951,_xll.ohTrigger(trigger,$Y$36))</f>
        <v>#NUM!</v>
      </c>
      <c r="AH1951" s="90" t="e">
        <f>_xll.qlIndexFixing(TenorBasisIndex6M,$AC1951,TRUE,_xll.ohTrigger(trigger,$Y$36))</f>
        <v>#NUM!</v>
      </c>
      <c r="AI1951" s="43" t="e">
        <f>_xll.qlIndexFixing($Y$6,$AC1951,TRUE,trigger)</f>
        <v>#NUM!</v>
      </c>
      <c r="AJ1951" s="45" t="e">
        <f t="shared" si="40"/>
        <v>#NUM!</v>
      </c>
    </row>
    <row r="1952" spans="28:36" x14ac:dyDescent="0.2">
      <c r="AB1952" s="122" t="s">
        <v>88</v>
      </c>
      <c r="AC1952" s="40">
        <f>_xll.qlInterestRateIndexFixingDate($Y$21,AD1952)</f>
        <v>53073</v>
      </c>
      <c r="AD1952" s="40">
        <f>_xll.qlCalendarAdvance(calendar,$AD1951,AB1952,,,trigger)</f>
        <v>53077</v>
      </c>
      <c r="AE1952" s="40">
        <f>_xll.qlInterestRateIndexMaturity($Y$21,AD1952,)</f>
        <v>53260</v>
      </c>
      <c r="AF1952" s="43" t="e">
        <f>_xll.qlTenorBasisValue(TenorBasis6M,AD1952,_xll.ohTrigger(trigger,$Y$36))</f>
        <v>#NUM!</v>
      </c>
      <c r="AG1952" s="90" t="e">
        <f>_xll.qlTenorBasisForwardRate(TenorBasis6M,AD1952,_xll.ohTrigger(trigger,$Y$36))</f>
        <v>#NUM!</v>
      </c>
      <c r="AH1952" s="90" t="e">
        <f>_xll.qlIndexFixing(TenorBasisIndex6M,$AC1952,TRUE,_xll.ohTrigger(trigger,$Y$36))</f>
        <v>#NUM!</v>
      </c>
      <c r="AI1952" s="43" t="e">
        <f>_xll.qlIndexFixing($Y$6,$AC1952,TRUE,trigger)</f>
        <v>#NUM!</v>
      </c>
      <c r="AJ1952" s="45" t="e">
        <f t="shared" si="40"/>
        <v>#NUM!</v>
      </c>
    </row>
    <row r="1953" spans="28:36" x14ac:dyDescent="0.2">
      <c r="AB1953" s="122" t="s">
        <v>88</v>
      </c>
      <c r="AC1953" s="40">
        <f>_xll.qlInterestRateIndexFixingDate($Y$21,AD1953)</f>
        <v>53079</v>
      </c>
      <c r="AD1953" s="40">
        <f>_xll.qlCalendarAdvance(calendar,$AD1952,AB1953,,,trigger)</f>
        <v>53084</v>
      </c>
      <c r="AE1953" s="40">
        <f>_xll.qlInterestRateIndexMaturity($Y$21,AD1953,)</f>
        <v>53268</v>
      </c>
      <c r="AF1953" s="43" t="e">
        <f>_xll.qlTenorBasisValue(TenorBasis6M,AD1953,_xll.ohTrigger(trigger,$Y$36))</f>
        <v>#NUM!</v>
      </c>
      <c r="AG1953" s="90" t="e">
        <f>_xll.qlTenorBasisForwardRate(TenorBasis6M,AD1953,_xll.ohTrigger(trigger,$Y$36))</f>
        <v>#NUM!</v>
      </c>
      <c r="AH1953" s="90" t="e">
        <f>_xll.qlIndexFixing(TenorBasisIndex6M,$AC1953,TRUE,_xll.ohTrigger(trigger,$Y$36))</f>
        <v>#NUM!</v>
      </c>
      <c r="AI1953" s="43" t="e">
        <f>_xll.qlIndexFixing($Y$6,$AC1953,TRUE,trigger)</f>
        <v>#NUM!</v>
      </c>
      <c r="AJ1953" s="45" t="e">
        <f t="shared" si="40"/>
        <v>#NUM!</v>
      </c>
    </row>
    <row r="1954" spans="28:36" x14ac:dyDescent="0.2">
      <c r="AB1954" s="122" t="s">
        <v>88</v>
      </c>
      <c r="AC1954" s="40">
        <f>_xll.qlInterestRateIndexFixingDate($Y$21,AD1954)</f>
        <v>53087</v>
      </c>
      <c r="AD1954" s="40">
        <f>_xll.qlCalendarAdvance(calendar,$AD1953,AB1954,,,trigger)</f>
        <v>53091</v>
      </c>
      <c r="AE1954" s="40">
        <f>_xll.qlInterestRateIndexMaturity($Y$21,AD1954,)</f>
        <v>53275</v>
      </c>
      <c r="AF1954" s="43" t="e">
        <f>_xll.qlTenorBasisValue(TenorBasis6M,AD1954,_xll.ohTrigger(trigger,$Y$36))</f>
        <v>#NUM!</v>
      </c>
      <c r="AG1954" s="90" t="e">
        <f>_xll.qlTenorBasisForwardRate(TenorBasis6M,AD1954,_xll.ohTrigger(trigger,$Y$36))</f>
        <v>#NUM!</v>
      </c>
      <c r="AH1954" s="90" t="e">
        <f>_xll.qlIndexFixing(TenorBasisIndex6M,$AC1954,TRUE,_xll.ohTrigger(trigger,$Y$36))</f>
        <v>#NUM!</v>
      </c>
      <c r="AI1954" s="43" t="e">
        <f>_xll.qlIndexFixing($Y$6,$AC1954,TRUE,trigger)</f>
        <v>#NUM!</v>
      </c>
      <c r="AJ1954" s="45" t="e">
        <f t="shared" si="40"/>
        <v>#NUM!</v>
      </c>
    </row>
    <row r="1955" spans="28:36" x14ac:dyDescent="0.2">
      <c r="AB1955" s="122" t="s">
        <v>88</v>
      </c>
      <c r="AC1955" s="40">
        <f>_xll.qlInterestRateIndexFixingDate($Y$21,AD1955)</f>
        <v>53094</v>
      </c>
      <c r="AD1955" s="40">
        <f>_xll.qlCalendarAdvance(calendar,$AD1954,AB1955,,,trigger)</f>
        <v>53098</v>
      </c>
      <c r="AE1955" s="40">
        <f>_xll.qlInterestRateIndexMaturity($Y$21,AD1955,)</f>
        <v>53282</v>
      </c>
      <c r="AF1955" s="43" t="e">
        <f>_xll.qlTenorBasisValue(TenorBasis6M,AD1955,_xll.ohTrigger(trigger,$Y$36))</f>
        <v>#NUM!</v>
      </c>
      <c r="AG1955" s="90" t="e">
        <f>_xll.qlTenorBasisForwardRate(TenorBasis6M,AD1955,_xll.ohTrigger(trigger,$Y$36))</f>
        <v>#NUM!</v>
      </c>
      <c r="AH1955" s="90" t="e">
        <f>_xll.qlIndexFixing(TenorBasisIndex6M,$AC1955,TRUE,_xll.ohTrigger(trigger,$Y$36))</f>
        <v>#NUM!</v>
      </c>
      <c r="AI1955" s="43" t="e">
        <f>_xll.qlIndexFixing($Y$6,$AC1955,TRUE,trigger)</f>
        <v>#NUM!</v>
      </c>
      <c r="AJ1955" s="45" t="e">
        <f t="shared" si="40"/>
        <v>#NUM!</v>
      </c>
    </row>
    <row r="1956" spans="28:36" x14ac:dyDescent="0.2">
      <c r="AB1956" s="122" t="s">
        <v>88</v>
      </c>
      <c r="AC1956" s="40">
        <f>_xll.qlInterestRateIndexFixingDate($Y$21,AD1956)</f>
        <v>53101</v>
      </c>
      <c r="AD1956" s="40">
        <f>_xll.qlCalendarAdvance(calendar,$AD1955,AB1956,,,trigger)</f>
        <v>53105</v>
      </c>
      <c r="AE1956" s="40">
        <f>_xll.qlInterestRateIndexMaturity($Y$21,AD1956,)</f>
        <v>53289</v>
      </c>
      <c r="AF1956" s="43" t="e">
        <f>_xll.qlTenorBasisValue(TenorBasis6M,AD1956,_xll.ohTrigger(trigger,$Y$36))</f>
        <v>#NUM!</v>
      </c>
      <c r="AG1956" s="90" t="e">
        <f>_xll.qlTenorBasisForwardRate(TenorBasis6M,AD1956,_xll.ohTrigger(trigger,$Y$36))</f>
        <v>#NUM!</v>
      </c>
      <c r="AH1956" s="90" t="e">
        <f>_xll.qlIndexFixing(TenorBasisIndex6M,$AC1956,TRUE,_xll.ohTrigger(trigger,$Y$36))</f>
        <v>#NUM!</v>
      </c>
      <c r="AI1956" s="43" t="e">
        <f>_xll.qlIndexFixing($Y$6,$AC1956,TRUE,trigger)</f>
        <v>#NUM!</v>
      </c>
      <c r="AJ1956" s="45" t="e">
        <f t="shared" si="40"/>
        <v>#NUM!</v>
      </c>
    </row>
    <row r="1957" spans="28:36" x14ac:dyDescent="0.2">
      <c r="AB1957" s="122" t="s">
        <v>88</v>
      </c>
      <c r="AC1957" s="40">
        <f>_xll.qlInterestRateIndexFixingDate($Y$21,AD1957)</f>
        <v>53108</v>
      </c>
      <c r="AD1957" s="40">
        <f>_xll.qlCalendarAdvance(calendar,$AD1956,AB1957,,,trigger)</f>
        <v>53112</v>
      </c>
      <c r="AE1957" s="40">
        <f>_xll.qlInterestRateIndexMaturity($Y$21,AD1957,)</f>
        <v>53296</v>
      </c>
      <c r="AF1957" s="43" t="e">
        <f>_xll.qlTenorBasisValue(TenorBasis6M,AD1957,_xll.ohTrigger(trigger,$Y$36))</f>
        <v>#NUM!</v>
      </c>
      <c r="AG1957" s="90" t="e">
        <f>_xll.qlTenorBasisForwardRate(TenorBasis6M,AD1957,_xll.ohTrigger(trigger,$Y$36))</f>
        <v>#NUM!</v>
      </c>
      <c r="AH1957" s="90" t="e">
        <f>_xll.qlIndexFixing(TenorBasisIndex6M,$AC1957,TRUE,_xll.ohTrigger(trigger,$Y$36))</f>
        <v>#NUM!</v>
      </c>
      <c r="AI1957" s="43" t="e">
        <f>_xll.qlIndexFixing($Y$6,$AC1957,TRUE,trigger)</f>
        <v>#NUM!</v>
      </c>
      <c r="AJ1957" s="45" t="e">
        <f t="shared" si="40"/>
        <v>#NUM!</v>
      </c>
    </row>
    <row r="1958" spans="28:36" x14ac:dyDescent="0.2">
      <c r="AB1958" s="122" t="s">
        <v>88</v>
      </c>
      <c r="AC1958" s="40">
        <f>_xll.qlInterestRateIndexFixingDate($Y$21,AD1958)</f>
        <v>53115</v>
      </c>
      <c r="AD1958" s="40">
        <f>_xll.qlCalendarAdvance(calendar,$AD1957,AB1958,,,trigger)</f>
        <v>53119</v>
      </c>
      <c r="AE1958" s="40">
        <f>_xll.qlInterestRateIndexMaturity($Y$21,AD1958,)</f>
        <v>53302</v>
      </c>
      <c r="AF1958" s="43" t="e">
        <f>_xll.qlTenorBasisValue(TenorBasis6M,AD1958,_xll.ohTrigger(trigger,$Y$36))</f>
        <v>#NUM!</v>
      </c>
      <c r="AG1958" s="90" t="e">
        <f>_xll.qlTenorBasisForwardRate(TenorBasis6M,AD1958,_xll.ohTrigger(trigger,$Y$36))</f>
        <v>#NUM!</v>
      </c>
      <c r="AH1958" s="90" t="e">
        <f>_xll.qlIndexFixing(TenorBasisIndex6M,$AC1958,TRUE,_xll.ohTrigger(trigger,$Y$36))</f>
        <v>#NUM!</v>
      </c>
      <c r="AI1958" s="43" t="e">
        <f>_xll.qlIndexFixing($Y$6,$AC1958,TRUE,trigger)</f>
        <v>#NUM!</v>
      </c>
      <c r="AJ1958" s="45" t="e">
        <f t="shared" si="40"/>
        <v>#NUM!</v>
      </c>
    </row>
    <row r="1959" spans="28:36" x14ac:dyDescent="0.2">
      <c r="AB1959" s="122" t="s">
        <v>88</v>
      </c>
      <c r="AC1959" s="40">
        <f>_xll.qlInterestRateIndexFixingDate($Y$21,AD1959)</f>
        <v>53122</v>
      </c>
      <c r="AD1959" s="40">
        <f>_xll.qlCalendarAdvance(calendar,$AD1958,AB1959,,,trigger)</f>
        <v>53126</v>
      </c>
      <c r="AE1959" s="40">
        <f>_xll.qlInterestRateIndexMaturity($Y$21,AD1959,)</f>
        <v>53309</v>
      </c>
      <c r="AF1959" s="43" t="e">
        <f>_xll.qlTenorBasisValue(TenorBasis6M,AD1959,_xll.ohTrigger(trigger,$Y$36))</f>
        <v>#NUM!</v>
      </c>
      <c r="AG1959" s="90" t="e">
        <f>_xll.qlTenorBasisForwardRate(TenorBasis6M,AD1959,_xll.ohTrigger(trigger,$Y$36))</f>
        <v>#NUM!</v>
      </c>
      <c r="AH1959" s="90" t="e">
        <f>_xll.qlIndexFixing(TenorBasisIndex6M,$AC1959,TRUE,_xll.ohTrigger(trigger,$Y$36))</f>
        <v>#NUM!</v>
      </c>
      <c r="AI1959" s="43" t="e">
        <f>_xll.qlIndexFixing($Y$6,$AC1959,TRUE,trigger)</f>
        <v>#NUM!</v>
      </c>
      <c r="AJ1959" s="45" t="e">
        <f t="shared" si="40"/>
        <v>#NUM!</v>
      </c>
    </row>
    <row r="1960" spans="28:36" x14ac:dyDescent="0.2">
      <c r="AB1960" s="122" t="s">
        <v>88</v>
      </c>
      <c r="AC1960" s="40">
        <f>_xll.qlInterestRateIndexFixingDate($Y$21,AD1960)</f>
        <v>53129</v>
      </c>
      <c r="AD1960" s="40">
        <f>_xll.qlCalendarAdvance(calendar,$AD1959,AB1960,,,trigger)</f>
        <v>53133</v>
      </c>
      <c r="AE1960" s="40">
        <f>_xll.qlInterestRateIndexMaturity($Y$21,AD1960,)</f>
        <v>53316</v>
      </c>
      <c r="AF1960" s="43" t="e">
        <f>_xll.qlTenorBasisValue(TenorBasis6M,AD1960,_xll.ohTrigger(trigger,$Y$36))</f>
        <v>#NUM!</v>
      </c>
      <c r="AG1960" s="90" t="e">
        <f>_xll.qlTenorBasisForwardRate(TenorBasis6M,AD1960,_xll.ohTrigger(trigger,$Y$36))</f>
        <v>#NUM!</v>
      </c>
      <c r="AH1960" s="90" t="e">
        <f>_xll.qlIndexFixing(TenorBasisIndex6M,$AC1960,TRUE,_xll.ohTrigger(trigger,$Y$36))</f>
        <v>#NUM!</v>
      </c>
      <c r="AI1960" s="43" t="e">
        <f>_xll.qlIndexFixing($Y$6,$AC1960,TRUE,trigger)</f>
        <v>#NUM!</v>
      </c>
      <c r="AJ1960" s="45" t="e">
        <f t="shared" si="40"/>
        <v>#NUM!</v>
      </c>
    </row>
    <row r="1961" spans="28:36" x14ac:dyDescent="0.2">
      <c r="AB1961" s="122" t="s">
        <v>88</v>
      </c>
      <c r="AC1961" s="40">
        <f>_xll.qlInterestRateIndexFixingDate($Y$21,AD1961)</f>
        <v>53136</v>
      </c>
      <c r="AD1961" s="40">
        <f>_xll.qlCalendarAdvance(calendar,$AD1960,AB1961,,,trigger)</f>
        <v>53140</v>
      </c>
      <c r="AE1961" s="40">
        <f>_xll.qlInterestRateIndexMaturity($Y$21,AD1961,)</f>
        <v>53323</v>
      </c>
      <c r="AF1961" s="43" t="e">
        <f>_xll.qlTenorBasisValue(TenorBasis6M,AD1961,_xll.ohTrigger(trigger,$Y$36))</f>
        <v>#NUM!</v>
      </c>
      <c r="AG1961" s="90" t="e">
        <f>_xll.qlTenorBasisForwardRate(TenorBasis6M,AD1961,_xll.ohTrigger(trigger,$Y$36))</f>
        <v>#NUM!</v>
      </c>
      <c r="AH1961" s="90" t="e">
        <f>_xll.qlIndexFixing(TenorBasisIndex6M,$AC1961,TRUE,_xll.ohTrigger(trigger,$Y$36))</f>
        <v>#NUM!</v>
      </c>
      <c r="AI1961" s="43" t="e">
        <f>_xll.qlIndexFixing($Y$6,$AC1961,TRUE,trigger)</f>
        <v>#NUM!</v>
      </c>
      <c r="AJ1961" s="45" t="e">
        <f t="shared" si="40"/>
        <v>#NUM!</v>
      </c>
    </row>
    <row r="1962" spans="28:36" x14ac:dyDescent="0.2">
      <c r="AB1962" s="122" t="s">
        <v>88</v>
      </c>
      <c r="AC1962" s="40">
        <f>_xll.qlInterestRateIndexFixingDate($Y$21,AD1962)</f>
        <v>53143</v>
      </c>
      <c r="AD1962" s="40">
        <f>_xll.qlCalendarAdvance(calendar,$AD1961,AB1962,,,trigger)</f>
        <v>53147</v>
      </c>
      <c r="AE1962" s="40">
        <f>_xll.qlInterestRateIndexMaturity($Y$21,AD1962,)</f>
        <v>53331</v>
      </c>
      <c r="AF1962" s="43" t="e">
        <f>_xll.qlTenorBasisValue(TenorBasis6M,AD1962,_xll.ohTrigger(trigger,$Y$36))</f>
        <v>#NUM!</v>
      </c>
      <c r="AG1962" s="90" t="e">
        <f>_xll.qlTenorBasisForwardRate(TenorBasis6M,AD1962,_xll.ohTrigger(trigger,$Y$36))</f>
        <v>#NUM!</v>
      </c>
      <c r="AH1962" s="90" t="e">
        <f>_xll.qlIndexFixing(TenorBasisIndex6M,$AC1962,TRUE,_xll.ohTrigger(trigger,$Y$36))</f>
        <v>#NUM!</v>
      </c>
      <c r="AI1962" s="43" t="e">
        <f>_xll.qlIndexFixing($Y$6,$AC1962,TRUE,trigger)</f>
        <v>#NUM!</v>
      </c>
      <c r="AJ1962" s="45" t="e">
        <f t="shared" ref="AJ1962:AJ2025" si="41">(AH1962-AI1962)*10000</f>
        <v>#NUM!</v>
      </c>
    </row>
    <row r="1963" spans="28:36" x14ac:dyDescent="0.2">
      <c r="AB1963" s="122" t="s">
        <v>88</v>
      </c>
      <c r="AC1963" s="40">
        <f>_xll.qlInterestRateIndexFixingDate($Y$21,AD1963)</f>
        <v>53150</v>
      </c>
      <c r="AD1963" s="40">
        <f>_xll.qlCalendarAdvance(calendar,$AD1962,AB1963,,,trigger)</f>
        <v>53154</v>
      </c>
      <c r="AE1963" s="40">
        <f>_xll.qlInterestRateIndexMaturity($Y$21,AD1963,)</f>
        <v>53338</v>
      </c>
      <c r="AF1963" s="43" t="e">
        <f>_xll.qlTenorBasisValue(TenorBasis6M,AD1963,_xll.ohTrigger(trigger,$Y$36))</f>
        <v>#NUM!</v>
      </c>
      <c r="AG1963" s="90" t="e">
        <f>_xll.qlTenorBasisForwardRate(TenorBasis6M,AD1963,_xll.ohTrigger(trigger,$Y$36))</f>
        <v>#NUM!</v>
      </c>
      <c r="AH1963" s="90" t="e">
        <f>_xll.qlIndexFixing(TenorBasisIndex6M,$AC1963,TRUE,_xll.ohTrigger(trigger,$Y$36))</f>
        <v>#NUM!</v>
      </c>
      <c r="AI1963" s="43" t="e">
        <f>_xll.qlIndexFixing($Y$6,$AC1963,TRUE,trigger)</f>
        <v>#NUM!</v>
      </c>
      <c r="AJ1963" s="45" t="e">
        <f t="shared" si="41"/>
        <v>#NUM!</v>
      </c>
    </row>
    <row r="1964" spans="28:36" x14ac:dyDescent="0.2">
      <c r="AB1964" s="122" t="s">
        <v>88</v>
      </c>
      <c r="AC1964" s="40">
        <f>_xll.qlInterestRateIndexFixingDate($Y$21,AD1964)</f>
        <v>53157</v>
      </c>
      <c r="AD1964" s="40">
        <f>_xll.qlCalendarAdvance(calendar,$AD1963,AB1964,,,trigger)</f>
        <v>53161</v>
      </c>
      <c r="AE1964" s="40">
        <f>_xll.qlInterestRateIndexMaturity($Y$21,AD1964,)</f>
        <v>53345</v>
      </c>
      <c r="AF1964" s="43" t="e">
        <f>_xll.qlTenorBasisValue(TenorBasis6M,AD1964,_xll.ohTrigger(trigger,$Y$36))</f>
        <v>#NUM!</v>
      </c>
      <c r="AG1964" s="90" t="e">
        <f>_xll.qlTenorBasisForwardRate(TenorBasis6M,AD1964,_xll.ohTrigger(trigger,$Y$36))</f>
        <v>#NUM!</v>
      </c>
      <c r="AH1964" s="90" t="e">
        <f>_xll.qlIndexFixing(TenorBasisIndex6M,$AC1964,TRUE,_xll.ohTrigger(trigger,$Y$36))</f>
        <v>#NUM!</v>
      </c>
      <c r="AI1964" s="43" t="e">
        <f>_xll.qlIndexFixing($Y$6,$AC1964,TRUE,trigger)</f>
        <v>#NUM!</v>
      </c>
      <c r="AJ1964" s="45" t="e">
        <f t="shared" si="41"/>
        <v>#NUM!</v>
      </c>
    </row>
    <row r="1965" spans="28:36" x14ac:dyDescent="0.2">
      <c r="AB1965" s="122" t="s">
        <v>88</v>
      </c>
      <c r="AC1965" s="40">
        <f>_xll.qlInterestRateIndexFixingDate($Y$21,AD1965)</f>
        <v>53164</v>
      </c>
      <c r="AD1965" s="40">
        <f>_xll.qlCalendarAdvance(calendar,$AD1964,AB1965,,,trigger)</f>
        <v>53168</v>
      </c>
      <c r="AE1965" s="40">
        <f>_xll.qlInterestRateIndexMaturity($Y$21,AD1965,)</f>
        <v>53352</v>
      </c>
      <c r="AF1965" s="43" t="e">
        <f>_xll.qlTenorBasisValue(TenorBasis6M,AD1965,_xll.ohTrigger(trigger,$Y$36))</f>
        <v>#NUM!</v>
      </c>
      <c r="AG1965" s="90" t="e">
        <f>_xll.qlTenorBasisForwardRate(TenorBasis6M,AD1965,_xll.ohTrigger(trigger,$Y$36))</f>
        <v>#NUM!</v>
      </c>
      <c r="AH1965" s="90" t="e">
        <f>_xll.qlIndexFixing(TenorBasisIndex6M,$AC1965,TRUE,_xll.ohTrigger(trigger,$Y$36))</f>
        <v>#NUM!</v>
      </c>
      <c r="AI1965" s="43" t="e">
        <f>_xll.qlIndexFixing($Y$6,$AC1965,TRUE,trigger)</f>
        <v>#NUM!</v>
      </c>
      <c r="AJ1965" s="45" t="e">
        <f t="shared" si="41"/>
        <v>#NUM!</v>
      </c>
    </row>
    <row r="1966" spans="28:36" x14ac:dyDescent="0.2">
      <c r="AB1966" s="122" t="s">
        <v>88</v>
      </c>
      <c r="AC1966" s="40">
        <f>_xll.qlInterestRateIndexFixingDate($Y$21,AD1966)</f>
        <v>53171</v>
      </c>
      <c r="AD1966" s="40">
        <f>_xll.qlCalendarAdvance(calendar,$AD1965,AB1966,,,trigger)</f>
        <v>53175</v>
      </c>
      <c r="AE1966" s="40">
        <f>_xll.qlInterestRateIndexMaturity($Y$21,AD1966,)</f>
        <v>53359</v>
      </c>
      <c r="AF1966" s="43" t="e">
        <f>_xll.qlTenorBasisValue(TenorBasis6M,AD1966,_xll.ohTrigger(trigger,$Y$36))</f>
        <v>#NUM!</v>
      </c>
      <c r="AG1966" s="90" t="e">
        <f>_xll.qlTenorBasisForwardRate(TenorBasis6M,AD1966,_xll.ohTrigger(trigger,$Y$36))</f>
        <v>#NUM!</v>
      </c>
      <c r="AH1966" s="90" t="e">
        <f>_xll.qlIndexFixing(TenorBasisIndex6M,$AC1966,TRUE,_xll.ohTrigger(trigger,$Y$36))</f>
        <v>#NUM!</v>
      </c>
      <c r="AI1966" s="43" t="e">
        <f>_xll.qlIndexFixing($Y$6,$AC1966,TRUE,trigger)</f>
        <v>#NUM!</v>
      </c>
      <c r="AJ1966" s="45" t="e">
        <f t="shared" si="41"/>
        <v>#NUM!</v>
      </c>
    </row>
    <row r="1967" spans="28:36" x14ac:dyDescent="0.2">
      <c r="AB1967" s="122" t="s">
        <v>88</v>
      </c>
      <c r="AC1967" s="40">
        <f>_xll.qlInterestRateIndexFixingDate($Y$21,AD1967)</f>
        <v>53178</v>
      </c>
      <c r="AD1967" s="40">
        <f>_xll.qlCalendarAdvance(calendar,$AD1966,AB1967,,,trigger)</f>
        <v>53182</v>
      </c>
      <c r="AE1967" s="40">
        <f>_xll.qlInterestRateIndexMaturity($Y$21,AD1967,)</f>
        <v>53366</v>
      </c>
      <c r="AF1967" s="43" t="e">
        <f>_xll.qlTenorBasisValue(TenorBasis6M,AD1967,_xll.ohTrigger(trigger,$Y$36))</f>
        <v>#NUM!</v>
      </c>
      <c r="AG1967" s="90" t="e">
        <f>_xll.qlTenorBasisForwardRate(TenorBasis6M,AD1967,_xll.ohTrigger(trigger,$Y$36))</f>
        <v>#NUM!</v>
      </c>
      <c r="AH1967" s="90" t="e">
        <f>_xll.qlIndexFixing(TenorBasisIndex6M,$AC1967,TRUE,_xll.ohTrigger(trigger,$Y$36))</f>
        <v>#NUM!</v>
      </c>
      <c r="AI1967" s="43" t="e">
        <f>_xll.qlIndexFixing($Y$6,$AC1967,TRUE,trigger)</f>
        <v>#NUM!</v>
      </c>
      <c r="AJ1967" s="45" t="e">
        <f t="shared" si="41"/>
        <v>#NUM!</v>
      </c>
    </row>
    <row r="1968" spans="28:36" x14ac:dyDescent="0.2">
      <c r="AB1968" s="122" t="s">
        <v>88</v>
      </c>
      <c r="AC1968" s="40">
        <f>_xll.qlInterestRateIndexFixingDate($Y$21,AD1968)</f>
        <v>53185</v>
      </c>
      <c r="AD1968" s="40">
        <f>_xll.qlCalendarAdvance(calendar,$AD1967,AB1968,,,trigger)</f>
        <v>53189</v>
      </c>
      <c r="AE1968" s="40">
        <f>_xll.qlInterestRateIndexMaturity($Y$21,AD1968,)</f>
        <v>53373</v>
      </c>
      <c r="AF1968" s="43" t="e">
        <f>_xll.qlTenorBasisValue(TenorBasis6M,AD1968,_xll.ohTrigger(trigger,$Y$36))</f>
        <v>#NUM!</v>
      </c>
      <c r="AG1968" s="90" t="e">
        <f>_xll.qlTenorBasisForwardRate(TenorBasis6M,AD1968,_xll.ohTrigger(trigger,$Y$36))</f>
        <v>#NUM!</v>
      </c>
      <c r="AH1968" s="90" t="e">
        <f>_xll.qlIndexFixing(TenorBasisIndex6M,$AC1968,TRUE,_xll.ohTrigger(trigger,$Y$36))</f>
        <v>#NUM!</v>
      </c>
      <c r="AI1968" s="43" t="e">
        <f>_xll.qlIndexFixing($Y$6,$AC1968,TRUE,trigger)</f>
        <v>#NUM!</v>
      </c>
      <c r="AJ1968" s="45" t="e">
        <f t="shared" si="41"/>
        <v>#NUM!</v>
      </c>
    </row>
    <row r="1969" spans="28:36" x14ac:dyDescent="0.2">
      <c r="AB1969" s="122" t="s">
        <v>88</v>
      </c>
      <c r="AC1969" s="40">
        <f>_xll.qlInterestRateIndexFixingDate($Y$21,AD1969)</f>
        <v>53192</v>
      </c>
      <c r="AD1969" s="40">
        <f>_xll.qlCalendarAdvance(calendar,$AD1968,AB1969,,,trigger)</f>
        <v>53196</v>
      </c>
      <c r="AE1969" s="40">
        <f>_xll.qlInterestRateIndexMaturity($Y$21,AD1969,)</f>
        <v>53380</v>
      </c>
      <c r="AF1969" s="43" t="e">
        <f>_xll.qlTenorBasisValue(TenorBasis6M,AD1969,_xll.ohTrigger(trigger,$Y$36))</f>
        <v>#NUM!</v>
      </c>
      <c r="AG1969" s="90" t="e">
        <f>_xll.qlTenorBasisForwardRate(TenorBasis6M,AD1969,_xll.ohTrigger(trigger,$Y$36))</f>
        <v>#NUM!</v>
      </c>
      <c r="AH1969" s="90" t="e">
        <f>_xll.qlIndexFixing(TenorBasisIndex6M,$AC1969,TRUE,_xll.ohTrigger(trigger,$Y$36))</f>
        <v>#NUM!</v>
      </c>
      <c r="AI1969" s="43" t="e">
        <f>_xll.qlIndexFixing($Y$6,$AC1969,TRUE,trigger)</f>
        <v>#NUM!</v>
      </c>
      <c r="AJ1969" s="45" t="e">
        <f t="shared" si="41"/>
        <v>#NUM!</v>
      </c>
    </row>
    <row r="1970" spans="28:36" x14ac:dyDescent="0.2">
      <c r="AB1970" s="122" t="s">
        <v>88</v>
      </c>
      <c r="AC1970" s="40">
        <f>_xll.qlInterestRateIndexFixingDate($Y$21,AD1970)</f>
        <v>53199</v>
      </c>
      <c r="AD1970" s="40">
        <f>_xll.qlCalendarAdvance(calendar,$AD1969,AB1970,,,trigger)</f>
        <v>53203</v>
      </c>
      <c r="AE1970" s="40">
        <f>_xll.qlInterestRateIndexMaturity($Y$21,AD1970,)</f>
        <v>53386</v>
      </c>
      <c r="AF1970" s="43" t="e">
        <f>_xll.qlTenorBasisValue(TenorBasis6M,AD1970,_xll.ohTrigger(trigger,$Y$36))</f>
        <v>#NUM!</v>
      </c>
      <c r="AG1970" s="90" t="e">
        <f>_xll.qlTenorBasisForwardRate(TenorBasis6M,AD1970,_xll.ohTrigger(trigger,$Y$36))</f>
        <v>#NUM!</v>
      </c>
      <c r="AH1970" s="90" t="e">
        <f>_xll.qlIndexFixing(TenorBasisIndex6M,$AC1970,TRUE,_xll.ohTrigger(trigger,$Y$36))</f>
        <v>#NUM!</v>
      </c>
      <c r="AI1970" s="43" t="e">
        <f>_xll.qlIndexFixing($Y$6,$AC1970,TRUE,trigger)</f>
        <v>#NUM!</v>
      </c>
      <c r="AJ1970" s="45" t="e">
        <f t="shared" si="41"/>
        <v>#NUM!</v>
      </c>
    </row>
    <row r="1971" spans="28:36" x14ac:dyDescent="0.2">
      <c r="AB1971" s="122" t="s">
        <v>88</v>
      </c>
      <c r="AC1971" s="40">
        <f>_xll.qlInterestRateIndexFixingDate($Y$21,AD1971)</f>
        <v>53206</v>
      </c>
      <c r="AD1971" s="40">
        <f>_xll.qlCalendarAdvance(calendar,$AD1970,AB1971,,,trigger)</f>
        <v>53210</v>
      </c>
      <c r="AE1971" s="40">
        <f>_xll.qlInterestRateIndexMaturity($Y$21,AD1971,)</f>
        <v>53391</v>
      </c>
      <c r="AF1971" s="43" t="e">
        <f>_xll.qlTenorBasisValue(TenorBasis6M,AD1971,_xll.ohTrigger(trigger,$Y$36))</f>
        <v>#NUM!</v>
      </c>
      <c r="AG1971" s="90" t="e">
        <f>_xll.qlTenorBasisForwardRate(TenorBasis6M,AD1971,_xll.ohTrigger(trigger,$Y$36))</f>
        <v>#NUM!</v>
      </c>
      <c r="AH1971" s="90" t="e">
        <f>_xll.qlIndexFixing(TenorBasisIndex6M,$AC1971,TRUE,_xll.ohTrigger(trigger,$Y$36))</f>
        <v>#NUM!</v>
      </c>
      <c r="AI1971" s="43" t="e">
        <f>_xll.qlIndexFixing($Y$6,$AC1971,TRUE,trigger)</f>
        <v>#NUM!</v>
      </c>
      <c r="AJ1971" s="45" t="e">
        <f t="shared" si="41"/>
        <v>#NUM!</v>
      </c>
    </row>
    <row r="1972" spans="28:36" x14ac:dyDescent="0.2">
      <c r="AB1972" s="122" t="s">
        <v>88</v>
      </c>
      <c r="AC1972" s="40">
        <f>_xll.qlInterestRateIndexFixingDate($Y$21,AD1972)</f>
        <v>53213</v>
      </c>
      <c r="AD1972" s="40">
        <f>_xll.qlCalendarAdvance(calendar,$AD1971,AB1972,,,trigger)</f>
        <v>53217</v>
      </c>
      <c r="AE1972" s="40">
        <f>_xll.qlInterestRateIndexMaturity($Y$21,AD1972,)</f>
        <v>53398</v>
      </c>
      <c r="AF1972" s="43" t="e">
        <f>_xll.qlTenorBasisValue(TenorBasis6M,AD1972,_xll.ohTrigger(trigger,$Y$36))</f>
        <v>#NUM!</v>
      </c>
      <c r="AG1972" s="90" t="e">
        <f>_xll.qlTenorBasisForwardRate(TenorBasis6M,AD1972,_xll.ohTrigger(trigger,$Y$36))</f>
        <v>#NUM!</v>
      </c>
      <c r="AH1972" s="90" t="e">
        <f>_xll.qlIndexFixing(TenorBasisIndex6M,$AC1972,TRUE,_xll.ohTrigger(trigger,$Y$36))</f>
        <v>#NUM!</v>
      </c>
      <c r="AI1972" s="43" t="e">
        <f>_xll.qlIndexFixing($Y$6,$AC1972,TRUE,trigger)</f>
        <v>#NUM!</v>
      </c>
      <c r="AJ1972" s="45" t="e">
        <f t="shared" si="41"/>
        <v>#NUM!</v>
      </c>
    </row>
    <row r="1973" spans="28:36" x14ac:dyDescent="0.2">
      <c r="AB1973" s="122" t="s">
        <v>88</v>
      </c>
      <c r="AC1973" s="40">
        <f>_xll.qlInterestRateIndexFixingDate($Y$21,AD1973)</f>
        <v>53220</v>
      </c>
      <c r="AD1973" s="40">
        <f>_xll.qlCalendarAdvance(calendar,$AD1972,AB1973,,,trigger)</f>
        <v>53224</v>
      </c>
      <c r="AE1973" s="40">
        <f>_xll.qlInterestRateIndexMaturity($Y$21,AD1973,)</f>
        <v>53405</v>
      </c>
      <c r="AF1973" s="43" t="e">
        <f>_xll.qlTenorBasisValue(TenorBasis6M,AD1973,_xll.ohTrigger(trigger,$Y$36))</f>
        <v>#NUM!</v>
      </c>
      <c r="AG1973" s="90" t="e">
        <f>_xll.qlTenorBasisForwardRate(TenorBasis6M,AD1973,_xll.ohTrigger(trigger,$Y$36))</f>
        <v>#NUM!</v>
      </c>
      <c r="AH1973" s="90" t="e">
        <f>_xll.qlIndexFixing(TenorBasisIndex6M,$AC1973,TRUE,_xll.ohTrigger(trigger,$Y$36))</f>
        <v>#NUM!</v>
      </c>
      <c r="AI1973" s="43" t="e">
        <f>_xll.qlIndexFixing($Y$6,$AC1973,TRUE,trigger)</f>
        <v>#NUM!</v>
      </c>
      <c r="AJ1973" s="45" t="e">
        <f t="shared" si="41"/>
        <v>#NUM!</v>
      </c>
    </row>
    <row r="1974" spans="28:36" x14ac:dyDescent="0.2">
      <c r="AB1974" s="122" t="s">
        <v>88</v>
      </c>
      <c r="AC1974" s="40">
        <f>_xll.qlInterestRateIndexFixingDate($Y$21,AD1974)</f>
        <v>53227</v>
      </c>
      <c r="AD1974" s="40">
        <f>_xll.qlCalendarAdvance(calendar,$AD1973,AB1974,,,trigger)</f>
        <v>53231</v>
      </c>
      <c r="AE1974" s="40">
        <f>_xll.qlInterestRateIndexMaturity($Y$21,AD1974,)</f>
        <v>53413</v>
      </c>
      <c r="AF1974" s="43" t="e">
        <f>_xll.qlTenorBasisValue(TenorBasis6M,AD1974,_xll.ohTrigger(trigger,$Y$36))</f>
        <v>#NUM!</v>
      </c>
      <c r="AG1974" s="90" t="e">
        <f>_xll.qlTenorBasisForwardRate(TenorBasis6M,AD1974,_xll.ohTrigger(trigger,$Y$36))</f>
        <v>#NUM!</v>
      </c>
      <c r="AH1974" s="90" t="e">
        <f>_xll.qlIndexFixing(TenorBasisIndex6M,$AC1974,TRUE,_xll.ohTrigger(trigger,$Y$36))</f>
        <v>#NUM!</v>
      </c>
      <c r="AI1974" s="43" t="e">
        <f>_xll.qlIndexFixing($Y$6,$AC1974,TRUE,trigger)</f>
        <v>#NUM!</v>
      </c>
      <c r="AJ1974" s="45" t="e">
        <f t="shared" si="41"/>
        <v>#NUM!</v>
      </c>
    </row>
    <row r="1975" spans="28:36" x14ac:dyDescent="0.2">
      <c r="AB1975" s="122" t="s">
        <v>88</v>
      </c>
      <c r="AC1975" s="40">
        <f>_xll.qlInterestRateIndexFixingDate($Y$21,AD1975)</f>
        <v>53234</v>
      </c>
      <c r="AD1975" s="40">
        <f>_xll.qlCalendarAdvance(calendar,$AD1974,AB1975,,,trigger)</f>
        <v>53238</v>
      </c>
      <c r="AE1975" s="40">
        <f>_xll.qlInterestRateIndexMaturity($Y$21,AD1975,)</f>
        <v>53420</v>
      </c>
      <c r="AF1975" s="43" t="e">
        <f>_xll.qlTenorBasisValue(TenorBasis6M,AD1975,_xll.ohTrigger(trigger,$Y$36))</f>
        <v>#NUM!</v>
      </c>
      <c r="AG1975" s="90" t="e">
        <f>_xll.qlTenorBasisForwardRate(TenorBasis6M,AD1975,_xll.ohTrigger(trigger,$Y$36))</f>
        <v>#NUM!</v>
      </c>
      <c r="AH1975" s="90" t="e">
        <f>_xll.qlIndexFixing(TenorBasisIndex6M,$AC1975,TRUE,_xll.ohTrigger(trigger,$Y$36))</f>
        <v>#NUM!</v>
      </c>
      <c r="AI1975" s="43" t="e">
        <f>_xll.qlIndexFixing($Y$6,$AC1975,TRUE,trigger)</f>
        <v>#NUM!</v>
      </c>
      <c r="AJ1975" s="45" t="e">
        <f t="shared" si="41"/>
        <v>#NUM!</v>
      </c>
    </row>
    <row r="1976" spans="28:36" x14ac:dyDescent="0.2">
      <c r="AB1976" s="122" t="s">
        <v>88</v>
      </c>
      <c r="AC1976" s="40">
        <f>_xll.qlInterestRateIndexFixingDate($Y$21,AD1976)</f>
        <v>53241</v>
      </c>
      <c r="AD1976" s="40">
        <f>_xll.qlCalendarAdvance(calendar,$AD1975,AB1976,,,trigger)</f>
        <v>53245</v>
      </c>
      <c r="AE1976" s="40">
        <f>_xll.qlInterestRateIndexMaturity($Y$21,AD1976,)</f>
        <v>53427</v>
      </c>
      <c r="AF1976" s="43" t="e">
        <f>_xll.qlTenorBasisValue(TenorBasis6M,AD1976,_xll.ohTrigger(trigger,$Y$36))</f>
        <v>#NUM!</v>
      </c>
      <c r="AG1976" s="90" t="e">
        <f>_xll.qlTenorBasisForwardRate(TenorBasis6M,AD1976,_xll.ohTrigger(trigger,$Y$36))</f>
        <v>#NUM!</v>
      </c>
      <c r="AH1976" s="90" t="e">
        <f>_xll.qlIndexFixing(TenorBasisIndex6M,$AC1976,TRUE,_xll.ohTrigger(trigger,$Y$36))</f>
        <v>#NUM!</v>
      </c>
      <c r="AI1976" s="43" t="e">
        <f>_xll.qlIndexFixing($Y$6,$AC1976,TRUE,trigger)</f>
        <v>#NUM!</v>
      </c>
      <c r="AJ1976" s="45" t="e">
        <f t="shared" si="41"/>
        <v>#NUM!</v>
      </c>
    </row>
    <row r="1977" spans="28:36" x14ac:dyDescent="0.2">
      <c r="AB1977" s="122" t="s">
        <v>88</v>
      </c>
      <c r="AC1977" s="40">
        <f>_xll.qlInterestRateIndexFixingDate($Y$21,AD1977)</f>
        <v>53248</v>
      </c>
      <c r="AD1977" s="40">
        <f>_xll.qlCalendarAdvance(calendar,$AD1976,AB1977,,,trigger)</f>
        <v>53252</v>
      </c>
      <c r="AE1977" s="40">
        <f>_xll.qlInterestRateIndexMaturity($Y$21,AD1977,)</f>
        <v>53434</v>
      </c>
      <c r="AF1977" s="43" t="e">
        <f>_xll.qlTenorBasisValue(TenorBasis6M,AD1977,_xll.ohTrigger(trigger,$Y$36))</f>
        <v>#NUM!</v>
      </c>
      <c r="AG1977" s="90" t="e">
        <f>_xll.qlTenorBasisForwardRate(TenorBasis6M,AD1977,_xll.ohTrigger(trigger,$Y$36))</f>
        <v>#NUM!</v>
      </c>
      <c r="AH1977" s="90" t="e">
        <f>_xll.qlIndexFixing(TenorBasisIndex6M,$AC1977,TRUE,_xll.ohTrigger(trigger,$Y$36))</f>
        <v>#NUM!</v>
      </c>
      <c r="AI1977" s="43" t="e">
        <f>_xll.qlIndexFixing($Y$6,$AC1977,TRUE,trigger)</f>
        <v>#NUM!</v>
      </c>
      <c r="AJ1977" s="45" t="e">
        <f t="shared" si="41"/>
        <v>#NUM!</v>
      </c>
    </row>
    <row r="1978" spans="28:36" x14ac:dyDescent="0.2">
      <c r="AB1978" s="122" t="s">
        <v>88</v>
      </c>
      <c r="AC1978" s="40">
        <f>_xll.qlInterestRateIndexFixingDate($Y$21,AD1978)</f>
        <v>53255</v>
      </c>
      <c r="AD1978" s="40">
        <f>_xll.qlCalendarAdvance(calendar,$AD1977,AB1978,,,trigger)</f>
        <v>53259</v>
      </c>
      <c r="AE1978" s="40">
        <f>_xll.qlInterestRateIndexMaturity($Y$21,AD1978,)</f>
        <v>53441</v>
      </c>
      <c r="AF1978" s="43" t="e">
        <f>_xll.qlTenorBasisValue(TenorBasis6M,AD1978,_xll.ohTrigger(trigger,$Y$36))</f>
        <v>#NUM!</v>
      </c>
      <c r="AG1978" s="90" t="e">
        <f>_xll.qlTenorBasisForwardRate(TenorBasis6M,AD1978,_xll.ohTrigger(trigger,$Y$36))</f>
        <v>#NUM!</v>
      </c>
      <c r="AH1978" s="90" t="e">
        <f>_xll.qlIndexFixing(TenorBasisIndex6M,$AC1978,TRUE,_xll.ohTrigger(trigger,$Y$36))</f>
        <v>#NUM!</v>
      </c>
      <c r="AI1978" s="43" t="e">
        <f>_xll.qlIndexFixing($Y$6,$AC1978,TRUE,trigger)</f>
        <v>#NUM!</v>
      </c>
      <c r="AJ1978" s="45" t="e">
        <f t="shared" si="41"/>
        <v>#NUM!</v>
      </c>
    </row>
    <row r="1979" spans="28:36" x14ac:dyDescent="0.2">
      <c r="AB1979" s="122" t="s">
        <v>88</v>
      </c>
      <c r="AC1979" s="40">
        <f>_xll.qlInterestRateIndexFixingDate($Y$21,AD1979)</f>
        <v>53262</v>
      </c>
      <c r="AD1979" s="40">
        <f>_xll.qlCalendarAdvance(calendar,$AD1978,AB1979,,,trigger)</f>
        <v>53266</v>
      </c>
      <c r="AE1979" s="40">
        <f>_xll.qlInterestRateIndexMaturity($Y$21,AD1979,)</f>
        <v>53447</v>
      </c>
      <c r="AF1979" s="43" t="e">
        <f>_xll.qlTenorBasisValue(TenorBasis6M,AD1979,_xll.ohTrigger(trigger,$Y$36))</f>
        <v>#NUM!</v>
      </c>
      <c r="AG1979" s="90" t="e">
        <f>_xll.qlTenorBasisForwardRate(TenorBasis6M,AD1979,_xll.ohTrigger(trigger,$Y$36))</f>
        <v>#NUM!</v>
      </c>
      <c r="AH1979" s="90" t="e">
        <f>_xll.qlIndexFixing(TenorBasisIndex6M,$AC1979,TRUE,_xll.ohTrigger(trigger,$Y$36))</f>
        <v>#NUM!</v>
      </c>
      <c r="AI1979" s="43" t="e">
        <f>_xll.qlIndexFixing($Y$6,$AC1979,TRUE,trigger)</f>
        <v>#NUM!</v>
      </c>
      <c r="AJ1979" s="45" t="e">
        <f t="shared" si="41"/>
        <v>#NUM!</v>
      </c>
    </row>
    <row r="1980" spans="28:36" x14ac:dyDescent="0.2">
      <c r="AB1980" s="122" t="s">
        <v>88</v>
      </c>
      <c r="AC1980" s="40">
        <f>_xll.qlInterestRateIndexFixingDate($Y$21,AD1980)</f>
        <v>53269</v>
      </c>
      <c r="AD1980" s="40">
        <f>_xll.qlCalendarAdvance(calendar,$AD1979,AB1980,,,trigger)</f>
        <v>53273</v>
      </c>
      <c r="AE1980" s="40">
        <f>_xll.qlInterestRateIndexMaturity($Y$21,AD1980,)</f>
        <v>53454</v>
      </c>
      <c r="AF1980" s="43" t="e">
        <f>_xll.qlTenorBasisValue(TenorBasis6M,AD1980,_xll.ohTrigger(trigger,$Y$36))</f>
        <v>#NUM!</v>
      </c>
      <c r="AG1980" s="90" t="e">
        <f>_xll.qlTenorBasisForwardRate(TenorBasis6M,AD1980,_xll.ohTrigger(trigger,$Y$36))</f>
        <v>#NUM!</v>
      </c>
      <c r="AH1980" s="90" t="e">
        <f>_xll.qlIndexFixing(TenorBasisIndex6M,$AC1980,TRUE,_xll.ohTrigger(trigger,$Y$36))</f>
        <v>#NUM!</v>
      </c>
      <c r="AI1980" s="43" t="e">
        <f>_xll.qlIndexFixing($Y$6,$AC1980,TRUE,trigger)</f>
        <v>#NUM!</v>
      </c>
      <c r="AJ1980" s="45" t="e">
        <f t="shared" si="41"/>
        <v>#NUM!</v>
      </c>
    </row>
    <row r="1981" spans="28:36" x14ac:dyDescent="0.2">
      <c r="AB1981" s="122" t="s">
        <v>88</v>
      </c>
      <c r="AC1981" s="40">
        <f>_xll.qlInterestRateIndexFixingDate($Y$21,AD1981)</f>
        <v>53276</v>
      </c>
      <c r="AD1981" s="40">
        <f>_xll.qlCalendarAdvance(calendar,$AD1980,AB1981,,,trigger)</f>
        <v>53280</v>
      </c>
      <c r="AE1981" s="40">
        <f>_xll.qlInterestRateIndexMaturity($Y$21,AD1981,)</f>
        <v>53461</v>
      </c>
      <c r="AF1981" s="43" t="e">
        <f>_xll.qlTenorBasisValue(TenorBasis6M,AD1981,_xll.ohTrigger(trigger,$Y$36))</f>
        <v>#NUM!</v>
      </c>
      <c r="AG1981" s="90" t="e">
        <f>_xll.qlTenorBasisForwardRate(TenorBasis6M,AD1981,_xll.ohTrigger(trigger,$Y$36))</f>
        <v>#NUM!</v>
      </c>
      <c r="AH1981" s="90" t="e">
        <f>_xll.qlIndexFixing(TenorBasisIndex6M,$AC1981,TRUE,_xll.ohTrigger(trigger,$Y$36))</f>
        <v>#NUM!</v>
      </c>
      <c r="AI1981" s="43" t="e">
        <f>_xll.qlIndexFixing($Y$6,$AC1981,TRUE,trigger)</f>
        <v>#NUM!</v>
      </c>
      <c r="AJ1981" s="45" t="e">
        <f t="shared" si="41"/>
        <v>#NUM!</v>
      </c>
    </row>
    <row r="1982" spans="28:36" x14ac:dyDescent="0.2">
      <c r="AB1982" s="122" t="s">
        <v>88</v>
      </c>
      <c r="AC1982" s="40">
        <f>_xll.qlInterestRateIndexFixingDate($Y$21,AD1982)</f>
        <v>53283</v>
      </c>
      <c r="AD1982" s="40">
        <f>_xll.qlCalendarAdvance(calendar,$AD1981,AB1982,,,trigger)</f>
        <v>53287</v>
      </c>
      <c r="AE1982" s="40">
        <f>_xll.qlInterestRateIndexMaturity($Y$21,AD1982,)</f>
        <v>53468</v>
      </c>
      <c r="AF1982" s="43" t="e">
        <f>_xll.qlTenorBasisValue(TenorBasis6M,AD1982,_xll.ohTrigger(trigger,$Y$36))</f>
        <v>#NUM!</v>
      </c>
      <c r="AG1982" s="90" t="e">
        <f>_xll.qlTenorBasisForwardRate(TenorBasis6M,AD1982,_xll.ohTrigger(trigger,$Y$36))</f>
        <v>#NUM!</v>
      </c>
      <c r="AH1982" s="90" t="e">
        <f>_xll.qlIndexFixing(TenorBasisIndex6M,$AC1982,TRUE,_xll.ohTrigger(trigger,$Y$36))</f>
        <v>#NUM!</v>
      </c>
      <c r="AI1982" s="43" t="e">
        <f>_xll.qlIndexFixing($Y$6,$AC1982,TRUE,trigger)</f>
        <v>#NUM!</v>
      </c>
      <c r="AJ1982" s="45" t="e">
        <f t="shared" si="41"/>
        <v>#NUM!</v>
      </c>
    </row>
    <row r="1983" spans="28:36" x14ac:dyDescent="0.2">
      <c r="AB1983" s="122" t="s">
        <v>88</v>
      </c>
      <c r="AC1983" s="40">
        <f>_xll.qlInterestRateIndexFixingDate($Y$21,AD1983)</f>
        <v>53290</v>
      </c>
      <c r="AD1983" s="40">
        <f>_xll.qlCalendarAdvance(calendar,$AD1982,AB1983,,,trigger)</f>
        <v>53294</v>
      </c>
      <c r="AE1983" s="40">
        <f>_xll.qlInterestRateIndexMaturity($Y$21,AD1983,)</f>
        <v>53475</v>
      </c>
      <c r="AF1983" s="43" t="e">
        <f>_xll.qlTenorBasisValue(TenorBasis6M,AD1983,_xll.ohTrigger(trigger,$Y$36))</f>
        <v>#NUM!</v>
      </c>
      <c r="AG1983" s="90" t="e">
        <f>_xll.qlTenorBasisForwardRate(TenorBasis6M,AD1983,_xll.ohTrigger(trigger,$Y$36))</f>
        <v>#NUM!</v>
      </c>
      <c r="AH1983" s="90" t="e">
        <f>_xll.qlIndexFixing(TenorBasisIndex6M,$AC1983,TRUE,_xll.ohTrigger(trigger,$Y$36))</f>
        <v>#NUM!</v>
      </c>
      <c r="AI1983" s="43" t="e">
        <f>_xll.qlIndexFixing($Y$6,$AC1983,TRUE,trigger)</f>
        <v>#NUM!</v>
      </c>
      <c r="AJ1983" s="45" t="e">
        <f t="shared" si="41"/>
        <v>#NUM!</v>
      </c>
    </row>
    <row r="1984" spans="28:36" x14ac:dyDescent="0.2">
      <c r="AB1984" s="122" t="s">
        <v>88</v>
      </c>
      <c r="AC1984" s="40">
        <f>_xll.qlInterestRateIndexFixingDate($Y$21,AD1984)</f>
        <v>53297</v>
      </c>
      <c r="AD1984" s="40">
        <f>_xll.qlCalendarAdvance(calendar,$AD1983,AB1984,,,trigger)</f>
        <v>53301</v>
      </c>
      <c r="AE1984" s="40">
        <f>_xll.qlInterestRateIndexMaturity($Y$21,AD1984,)</f>
        <v>53483</v>
      </c>
      <c r="AF1984" s="43" t="e">
        <f>_xll.qlTenorBasisValue(TenorBasis6M,AD1984,_xll.ohTrigger(trigger,$Y$36))</f>
        <v>#NUM!</v>
      </c>
      <c r="AG1984" s="90" t="e">
        <f>_xll.qlTenorBasisForwardRate(TenorBasis6M,AD1984,_xll.ohTrigger(trigger,$Y$36))</f>
        <v>#NUM!</v>
      </c>
      <c r="AH1984" s="90" t="e">
        <f>_xll.qlIndexFixing(TenorBasisIndex6M,$AC1984,TRUE,_xll.ohTrigger(trigger,$Y$36))</f>
        <v>#NUM!</v>
      </c>
      <c r="AI1984" s="43" t="e">
        <f>_xll.qlIndexFixing($Y$6,$AC1984,TRUE,trigger)</f>
        <v>#NUM!</v>
      </c>
      <c r="AJ1984" s="45" t="e">
        <f t="shared" si="41"/>
        <v>#NUM!</v>
      </c>
    </row>
    <row r="1985" spans="28:36" x14ac:dyDescent="0.2">
      <c r="AB1985" s="122" t="s">
        <v>88</v>
      </c>
      <c r="AC1985" s="40">
        <f>_xll.qlInterestRateIndexFixingDate($Y$21,AD1985)</f>
        <v>53304</v>
      </c>
      <c r="AD1985" s="40">
        <f>_xll.qlCalendarAdvance(calendar,$AD1984,AB1985,,,trigger)</f>
        <v>53308</v>
      </c>
      <c r="AE1985" s="40">
        <f>_xll.qlInterestRateIndexMaturity($Y$21,AD1985,)</f>
        <v>53490</v>
      </c>
      <c r="AF1985" s="43" t="e">
        <f>_xll.qlTenorBasisValue(TenorBasis6M,AD1985,_xll.ohTrigger(trigger,$Y$36))</f>
        <v>#NUM!</v>
      </c>
      <c r="AG1985" s="90" t="e">
        <f>_xll.qlTenorBasisForwardRate(TenorBasis6M,AD1985,_xll.ohTrigger(trigger,$Y$36))</f>
        <v>#NUM!</v>
      </c>
      <c r="AH1985" s="90" t="e">
        <f>_xll.qlIndexFixing(TenorBasisIndex6M,$AC1985,TRUE,_xll.ohTrigger(trigger,$Y$36))</f>
        <v>#NUM!</v>
      </c>
      <c r="AI1985" s="43" t="e">
        <f>_xll.qlIndexFixing($Y$6,$AC1985,TRUE,trigger)</f>
        <v>#NUM!</v>
      </c>
      <c r="AJ1985" s="45" t="e">
        <f t="shared" si="41"/>
        <v>#NUM!</v>
      </c>
    </row>
    <row r="1986" spans="28:36" x14ac:dyDescent="0.2">
      <c r="AB1986" s="122" t="s">
        <v>88</v>
      </c>
      <c r="AC1986" s="40">
        <f>_xll.qlInterestRateIndexFixingDate($Y$21,AD1986)</f>
        <v>53311</v>
      </c>
      <c r="AD1986" s="40">
        <f>_xll.qlCalendarAdvance(calendar,$AD1985,AB1986,,,trigger)</f>
        <v>53315</v>
      </c>
      <c r="AE1986" s="40">
        <f>_xll.qlInterestRateIndexMaturity($Y$21,AD1986,)</f>
        <v>53497</v>
      </c>
      <c r="AF1986" s="43" t="e">
        <f>_xll.qlTenorBasisValue(TenorBasis6M,AD1986,_xll.ohTrigger(trigger,$Y$36))</f>
        <v>#NUM!</v>
      </c>
      <c r="AG1986" s="90" t="e">
        <f>_xll.qlTenorBasisForwardRate(TenorBasis6M,AD1986,_xll.ohTrigger(trigger,$Y$36))</f>
        <v>#NUM!</v>
      </c>
      <c r="AH1986" s="90" t="e">
        <f>_xll.qlIndexFixing(TenorBasisIndex6M,$AC1986,TRUE,_xll.ohTrigger(trigger,$Y$36))</f>
        <v>#NUM!</v>
      </c>
      <c r="AI1986" s="43" t="e">
        <f>_xll.qlIndexFixing($Y$6,$AC1986,TRUE,trigger)</f>
        <v>#NUM!</v>
      </c>
      <c r="AJ1986" s="45" t="e">
        <f t="shared" si="41"/>
        <v>#NUM!</v>
      </c>
    </row>
    <row r="1987" spans="28:36" x14ac:dyDescent="0.2">
      <c r="AB1987" s="122" t="s">
        <v>88</v>
      </c>
      <c r="AC1987" s="40">
        <f>_xll.qlInterestRateIndexFixingDate($Y$21,AD1987)</f>
        <v>53317</v>
      </c>
      <c r="AD1987" s="40">
        <f>_xll.qlCalendarAdvance(calendar,$AD1986,AB1987,,,trigger)</f>
        <v>53323</v>
      </c>
      <c r="AE1987" s="40">
        <f>_xll.qlInterestRateIndexMaturity($Y$21,AD1987,)</f>
        <v>53505</v>
      </c>
      <c r="AF1987" s="43" t="e">
        <f>_xll.qlTenorBasisValue(TenorBasis6M,AD1987,_xll.ohTrigger(trigger,$Y$36))</f>
        <v>#NUM!</v>
      </c>
      <c r="AG1987" s="90" t="e">
        <f>_xll.qlTenorBasisForwardRate(TenorBasis6M,AD1987,_xll.ohTrigger(trigger,$Y$36))</f>
        <v>#NUM!</v>
      </c>
      <c r="AH1987" s="90" t="e">
        <f>_xll.qlIndexFixing(TenorBasisIndex6M,$AC1987,TRUE,_xll.ohTrigger(trigger,$Y$36))</f>
        <v>#NUM!</v>
      </c>
      <c r="AI1987" s="43" t="e">
        <f>_xll.qlIndexFixing($Y$6,$AC1987,TRUE,trigger)</f>
        <v>#NUM!</v>
      </c>
      <c r="AJ1987" s="45" t="e">
        <f t="shared" si="41"/>
        <v>#NUM!</v>
      </c>
    </row>
    <row r="1988" spans="28:36" x14ac:dyDescent="0.2">
      <c r="AB1988" s="122" t="s">
        <v>88</v>
      </c>
      <c r="AC1988" s="40">
        <f>_xll.qlInterestRateIndexFixingDate($Y$21,AD1988)</f>
        <v>53325</v>
      </c>
      <c r="AD1988" s="40">
        <f>_xll.qlCalendarAdvance(calendar,$AD1987,AB1988,,,trigger)</f>
        <v>53330</v>
      </c>
      <c r="AE1988" s="40">
        <f>_xll.qlInterestRateIndexMaturity($Y$21,AD1988,)</f>
        <v>53511</v>
      </c>
      <c r="AF1988" s="43" t="e">
        <f>_xll.qlTenorBasisValue(TenorBasis6M,AD1988,_xll.ohTrigger(trigger,$Y$36))</f>
        <v>#NUM!</v>
      </c>
      <c r="AG1988" s="90" t="e">
        <f>_xll.qlTenorBasisForwardRate(TenorBasis6M,AD1988,_xll.ohTrigger(trigger,$Y$36))</f>
        <v>#NUM!</v>
      </c>
      <c r="AH1988" s="90" t="e">
        <f>_xll.qlIndexFixing(TenorBasisIndex6M,$AC1988,TRUE,_xll.ohTrigger(trigger,$Y$36))</f>
        <v>#NUM!</v>
      </c>
      <c r="AI1988" s="43" t="e">
        <f>_xll.qlIndexFixing($Y$6,$AC1988,TRUE,trigger)</f>
        <v>#NUM!</v>
      </c>
      <c r="AJ1988" s="45" t="e">
        <f t="shared" si="41"/>
        <v>#NUM!</v>
      </c>
    </row>
    <row r="1989" spans="28:36" x14ac:dyDescent="0.2">
      <c r="AB1989" s="122" t="s">
        <v>88</v>
      </c>
      <c r="AC1989" s="40">
        <f>_xll.qlInterestRateIndexFixingDate($Y$21,AD1989)</f>
        <v>53335</v>
      </c>
      <c r="AD1989" s="40">
        <f>_xll.qlCalendarAdvance(calendar,$AD1988,AB1989,,,trigger)</f>
        <v>53337</v>
      </c>
      <c r="AE1989" s="40">
        <f>_xll.qlInterestRateIndexMaturity($Y$21,AD1989,)</f>
        <v>53518</v>
      </c>
      <c r="AF1989" s="43" t="e">
        <f>_xll.qlTenorBasisValue(TenorBasis6M,AD1989,_xll.ohTrigger(trigger,$Y$36))</f>
        <v>#NUM!</v>
      </c>
      <c r="AG1989" s="90" t="e">
        <f>_xll.qlTenorBasisForwardRate(TenorBasis6M,AD1989,_xll.ohTrigger(trigger,$Y$36))</f>
        <v>#NUM!</v>
      </c>
      <c r="AH1989" s="90" t="e">
        <f>_xll.qlIndexFixing(TenorBasisIndex6M,$AC1989,TRUE,_xll.ohTrigger(trigger,$Y$36))</f>
        <v>#NUM!</v>
      </c>
      <c r="AI1989" s="43" t="e">
        <f>_xll.qlIndexFixing($Y$6,$AC1989,TRUE,trigger)</f>
        <v>#NUM!</v>
      </c>
      <c r="AJ1989" s="45" t="e">
        <f t="shared" si="41"/>
        <v>#NUM!</v>
      </c>
    </row>
    <row r="1990" spans="28:36" x14ac:dyDescent="0.2">
      <c r="AB1990" s="122" t="s">
        <v>88</v>
      </c>
      <c r="AC1990" s="40">
        <f>_xll.qlInterestRateIndexFixingDate($Y$21,AD1990)</f>
        <v>53342</v>
      </c>
      <c r="AD1990" s="40">
        <f>_xll.qlCalendarAdvance(calendar,$AD1989,AB1990,,,trigger)</f>
        <v>53344</v>
      </c>
      <c r="AE1990" s="40">
        <f>_xll.qlInterestRateIndexMaturity($Y$21,AD1990,)</f>
        <v>53525</v>
      </c>
      <c r="AF1990" s="43" t="e">
        <f>_xll.qlTenorBasisValue(TenorBasis6M,AD1990,_xll.ohTrigger(trigger,$Y$36))</f>
        <v>#NUM!</v>
      </c>
      <c r="AG1990" s="90" t="e">
        <f>_xll.qlTenorBasisForwardRate(TenorBasis6M,AD1990,_xll.ohTrigger(trigger,$Y$36))</f>
        <v>#NUM!</v>
      </c>
      <c r="AH1990" s="90" t="e">
        <f>_xll.qlIndexFixing(TenorBasisIndex6M,$AC1990,TRUE,_xll.ohTrigger(trigger,$Y$36))</f>
        <v>#NUM!</v>
      </c>
      <c r="AI1990" s="43" t="e">
        <f>_xll.qlIndexFixing($Y$6,$AC1990,TRUE,trigger)</f>
        <v>#NUM!</v>
      </c>
      <c r="AJ1990" s="45" t="e">
        <f t="shared" si="41"/>
        <v>#NUM!</v>
      </c>
    </row>
    <row r="1991" spans="28:36" x14ac:dyDescent="0.2">
      <c r="AB1991" s="122" t="s">
        <v>88</v>
      </c>
      <c r="AC1991" s="40">
        <f>_xll.qlInterestRateIndexFixingDate($Y$21,AD1991)</f>
        <v>53349</v>
      </c>
      <c r="AD1991" s="40">
        <f>_xll.qlCalendarAdvance(calendar,$AD1990,AB1991,,,trigger)</f>
        <v>53351</v>
      </c>
      <c r="AE1991" s="40">
        <f>_xll.qlInterestRateIndexMaturity($Y$21,AD1991,)</f>
        <v>53532</v>
      </c>
      <c r="AF1991" s="43" t="e">
        <f>_xll.qlTenorBasisValue(TenorBasis6M,AD1991,_xll.ohTrigger(trigger,$Y$36))</f>
        <v>#NUM!</v>
      </c>
      <c r="AG1991" s="90" t="e">
        <f>_xll.qlTenorBasisForwardRate(TenorBasis6M,AD1991,_xll.ohTrigger(trigger,$Y$36))</f>
        <v>#NUM!</v>
      </c>
      <c r="AH1991" s="90" t="e">
        <f>_xll.qlIndexFixing(TenorBasisIndex6M,$AC1991,TRUE,_xll.ohTrigger(trigger,$Y$36))</f>
        <v>#NUM!</v>
      </c>
      <c r="AI1991" s="43" t="e">
        <f>_xll.qlIndexFixing($Y$6,$AC1991,TRUE,trigger)</f>
        <v>#NUM!</v>
      </c>
      <c r="AJ1991" s="45" t="e">
        <f t="shared" si="41"/>
        <v>#NUM!</v>
      </c>
    </row>
    <row r="1992" spans="28:36" x14ac:dyDescent="0.2">
      <c r="AB1992" s="122" t="s">
        <v>88</v>
      </c>
      <c r="AC1992" s="40">
        <f>_xll.qlInterestRateIndexFixingDate($Y$21,AD1992)</f>
        <v>53356</v>
      </c>
      <c r="AD1992" s="40">
        <f>_xll.qlCalendarAdvance(calendar,$AD1991,AB1992,,,trigger)</f>
        <v>53358</v>
      </c>
      <c r="AE1992" s="40">
        <f>_xll.qlInterestRateIndexMaturity($Y$21,AD1992,)</f>
        <v>53539</v>
      </c>
      <c r="AF1992" s="43" t="e">
        <f>_xll.qlTenorBasisValue(TenorBasis6M,AD1992,_xll.ohTrigger(trigger,$Y$36))</f>
        <v>#NUM!</v>
      </c>
      <c r="AG1992" s="90" t="e">
        <f>_xll.qlTenorBasisForwardRate(TenorBasis6M,AD1992,_xll.ohTrigger(trigger,$Y$36))</f>
        <v>#NUM!</v>
      </c>
      <c r="AH1992" s="90" t="e">
        <f>_xll.qlIndexFixing(TenorBasisIndex6M,$AC1992,TRUE,_xll.ohTrigger(trigger,$Y$36))</f>
        <v>#NUM!</v>
      </c>
      <c r="AI1992" s="43" t="e">
        <f>_xll.qlIndexFixing($Y$6,$AC1992,TRUE,trigger)</f>
        <v>#NUM!</v>
      </c>
      <c r="AJ1992" s="45" t="e">
        <f t="shared" si="41"/>
        <v>#NUM!</v>
      </c>
    </row>
    <row r="1993" spans="28:36" x14ac:dyDescent="0.2">
      <c r="AB1993" s="122" t="s">
        <v>88</v>
      </c>
      <c r="AC1993" s="40">
        <f>_xll.qlInterestRateIndexFixingDate($Y$21,AD1993)</f>
        <v>53363</v>
      </c>
      <c r="AD1993" s="40">
        <f>_xll.qlCalendarAdvance(calendar,$AD1992,AB1993,,,trigger)</f>
        <v>53365</v>
      </c>
      <c r="AE1993" s="40">
        <f>_xll.qlInterestRateIndexMaturity($Y$21,AD1993,)</f>
        <v>53546</v>
      </c>
      <c r="AF1993" s="43" t="e">
        <f>_xll.qlTenorBasisValue(TenorBasis6M,AD1993,_xll.ohTrigger(trigger,$Y$36))</f>
        <v>#NUM!</v>
      </c>
      <c r="AG1993" s="90" t="e">
        <f>_xll.qlTenorBasisForwardRate(TenorBasis6M,AD1993,_xll.ohTrigger(trigger,$Y$36))</f>
        <v>#NUM!</v>
      </c>
      <c r="AH1993" s="90" t="e">
        <f>_xll.qlIndexFixing(TenorBasisIndex6M,$AC1993,TRUE,_xll.ohTrigger(trigger,$Y$36))</f>
        <v>#NUM!</v>
      </c>
      <c r="AI1993" s="43" t="e">
        <f>_xll.qlIndexFixing($Y$6,$AC1993,TRUE,trigger)</f>
        <v>#NUM!</v>
      </c>
      <c r="AJ1993" s="45" t="e">
        <f t="shared" si="41"/>
        <v>#NUM!</v>
      </c>
    </row>
    <row r="1994" spans="28:36" x14ac:dyDescent="0.2">
      <c r="AB1994" s="122" t="s">
        <v>88</v>
      </c>
      <c r="AC1994" s="40">
        <f>_xll.qlInterestRateIndexFixingDate($Y$21,AD1994)</f>
        <v>53370</v>
      </c>
      <c r="AD1994" s="40">
        <f>_xll.qlCalendarAdvance(calendar,$AD1993,AB1994,,,trigger)</f>
        <v>53372</v>
      </c>
      <c r="AE1994" s="40">
        <f>_xll.qlInterestRateIndexMaturity($Y$21,AD1994,)</f>
        <v>53553</v>
      </c>
      <c r="AF1994" s="43" t="e">
        <f>_xll.qlTenorBasisValue(TenorBasis6M,AD1994,_xll.ohTrigger(trigger,$Y$36))</f>
        <v>#NUM!</v>
      </c>
      <c r="AG1994" s="90" t="e">
        <f>_xll.qlTenorBasisForwardRate(TenorBasis6M,AD1994,_xll.ohTrigger(trigger,$Y$36))</f>
        <v>#NUM!</v>
      </c>
      <c r="AH1994" s="90" t="e">
        <f>_xll.qlIndexFixing(TenorBasisIndex6M,$AC1994,TRUE,_xll.ohTrigger(trigger,$Y$36))</f>
        <v>#NUM!</v>
      </c>
      <c r="AI1994" s="43" t="e">
        <f>_xll.qlIndexFixing($Y$6,$AC1994,TRUE,trigger)</f>
        <v>#NUM!</v>
      </c>
      <c r="AJ1994" s="45" t="e">
        <f t="shared" si="41"/>
        <v>#NUM!</v>
      </c>
    </row>
    <row r="1995" spans="28:36" x14ac:dyDescent="0.2">
      <c r="AB1995" s="122" t="s">
        <v>88</v>
      </c>
      <c r="AC1995" s="40">
        <f>_xll.qlInterestRateIndexFixingDate($Y$21,AD1995)</f>
        <v>53377</v>
      </c>
      <c r="AD1995" s="40">
        <f>_xll.qlCalendarAdvance(calendar,$AD1994,AB1995,,,trigger)</f>
        <v>53379</v>
      </c>
      <c r="AE1995" s="40">
        <f>_xll.qlInterestRateIndexMaturity($Y$21,AD1995,)</f>
        <v>53560</v>
      </c>
      <c r="AF1995" s="43" t="e">
        <f>_xll.qlTenorBasisValue(TenorBasis6M,AD1995,_xll.ohTrigger(trigger,$Y$36))</f>
        <v>#NUM!</v>
      </c>
      <c r="AG1995" s="90" t="e">
        <f>_xll.qlTenorBasisForwardRate(TenorBasis6M,AD1995,_xll.ohTrigger(trigger,$Y$36))</f>
        <v>#NUM!</v>
      </c>
      <c r="AH1995" s="90" t="e">
        <f>_xll.qlIndexFixing(TenorBasisIndex6M,$AC1995,TRUE,_xll.ohTrigger(trigger,$Y$36))</f>
        <v>#NUM!</v>
      </c>
      <c r="AI1995" s="43" t="e">
        <f>_xll.qlIndexFixing($Y$6,$AC1995,TRUE,trigger)</f>
        <v>#NUM!</v>
      </c>
      <c r="AJ1995" s="45" t="e">
        <f t="shared" si="41"/>
        <v>#NUM!</v>
      </c>
    </row>
    <row r="1996" spans="28:36" x14ac:dyDescent="0.2">
      <c r="AB1996" s="122" t="s">
        <v>88</v>
      </c>
      <c r="AC1996" s="40">
        <f>_xll.qlInterestRateIndexFixingDate($Y$21,AD1996)</f>
        <v>53384</v>
      </c>
      <c r="AD1996" s="40">
        <f>_xll.qlCalendarAdvance(calendar,$AD1995,AB1996,,,trigger)</f>
        <v>53386</v>
      </c>
      <c r="AE1996" s="40">
        <f>_xll.qlInterestRateIndexMaturity($Y$21,AD1996,)</f>
        <v>53570</v>
      </c>
      <c r="AF1996" s="43" t="e">
        <f>_xll.qlTenorBasisValue(TenorBasis6M,AD1996,_xll.ohTrigger(trigger,$Y$36))</f>
        <v>#NUM!</v>
      </c>
      <c r="AG1996" s="90" t="e">
        <f>_xll.qlTenorBasisForwardRate(TenorBasis6M,AD1996,_xll.ohTrigger(trigger,$Y$36))</f>
        <v>#NUM!</v>
      </c>
      <c r="AH1996" s="90" t="e">
        <f>_xll.qlIndexFixing(TenorBasisIndex6M,$AC1996,TRUE,_xll.ohTrigger(trigger,$Y$36))</f>
        <v>#NUM!</v>
      </c>
      <c r="AI1996" s="43" t="e">
        <f>_xll.qlIndexFixing($Y$6,$AC1996,TRUE,trigger)</f>
        <v>#NUM!</v>
      </c>
      <c r="AJ1996" s="45" t="e">
        <f t="shared" si="41"/>
        <v>#NUM!</v>
      </c>
    </row>
    <row r="1997" spans="28:36" x14ac:dyDescent="0.2">
      <c r="AB1997" s="122" t="s">
        <v>88</v>
      </c>
      <c r="AC1997" s="40">
        <f>_xll.qlInterestRateIndexFixingDate($Y$21,AD1997)</f>
        <v>53391</v>
      </c>
      <c r="AD1997" s="40">
        <f>_xll.qlCalendarAdvance(calendar,$AD1996,AB1997,,,trigger)</f>
        <v>53393</v>
      </c>
      <c r="AE1997" s="40">
        <f>_xll.qlInterestRateIndexMaturity($Y$21,AD1997,)</f>
        <v>53577</v>
      </c>
      <c r="AF1997" s="43" t="e">
        <f>_xll.qlTenorBasisValue(TenorBasis6M,AD1997,_xll.ohTrigger(trigger,$Y$36))</f>
        <v>#NUM!</v>
      </c>
      <c r="AG1997" s="90" t="e">
        <f>_xll.qlTenorBasisForwardRate(TenorBasis6M,AD1997,_xll.ohTrigger(trigger,$Y$36))</f>
        <v>#NUM!</v>
      </c>
      <c r="AH1997" s="90" t="e">
        <f>_xll.qlIndexFixing(TenorBasisIndex6M,$AC1997,TRUE,_xll.ohTrigger(trigger,$Y$36))</f>
        <v>#NUM!</v>
      </c>
      <c r="AI1997" s="43" t="e">
        <f>_xll.qlIndexFixing($Y$6,$AC1997,TRUE,trigger)</f>
        <v>#NUM!</v>
      </c>
      <c r="AJ1997" s="45" t="e">
        <f t="shared" si="41"/>
        <v>#NUM!</v>
      </c>
    </row>
    <row r="1998" spans="28:36" x14ac:dyDescent="0.2">
      <c r="AB1998" s="122" t="s">
        <v>88</v>
      </c>
      <c r="AC1998" s="40">
        <f>_xll.qlInterestRateIndexFixingDate($Y$21,AD1998)</f>
        <v>53398</v>
      </c>
      <c r="AD1998" s="40">
        <f>_xll.qlCalendarAdvance(calendar,$AD1997,AB1998,,,trigger)</f>
        <v>53400</v>
      </c>
      <c r="AE1998" s="40">
        <f>_xll.qlInterestRateIndexMaturity($Y$21,AD1998,)</f>
        <v>53584</v>
      </c>
      <c r="AF1998" s="43" t="e">
        <f>_xll.qlTenorBasisValue(TenorBasis6M,AD1998,_xll.ohTrigger(trigger,$Y$36))</f>
        <v>#NUM!</v>
      </c>
      <c r="AG1998" s="90" t="e">
        <f>_xll.qlTenorBasisForwardRate(TenorBasis6M,AD1998,_xll.ohTrigger(trigger,$Y$36))</f>
        <v>#NUM!</v>
      </c>
      <c r="AH1998" s="90" t="e">
        <f>_xll.qlIndexFixing(TenorBasisIndex6M,$AC1998,TRUE,_xll.ohTrigger(trigger,$Y$36))</f>
        <v>#NUM!</v>
      </c>
      <c r="AI1998" s="43" t="e">
        <f>_xll.qlIndexFixing($Y$6,$AC1998,TRUE,trigger)</f>
        <v>#NUM!</v>
      </c>
      <c r="AJ1998" s="45" t="e">
        <f t="shared" si="41"/>
        <v>#NUM!</v>
      </c>
    </row>
    <row r="1999" spans="28:36" x14ac:dyDescent="0.2">
      <c r="AB1999" s="122" t="s">
        <v>88</v>
      </c>
      <c r="AC1999" s="40">
        <f>_xll.qlInterestRateIndexFixingDate($Y$21,AD1999)</f>
        <v>53405</v>
      </c>
      <c r="AD1999" s="40">
        <f>_xll.qlCalendarAdvance(calendar,$AD1998,AB1999,,,trigger)</f>
        <v>53407</v>
      </c>
      <c r="AE1999" s="40">
        <f>_xll.qlInterestRateIndexMaturity($Y$21,AD1999,)</f>
        <v>53591</v>
      </c>
      <c r="AF1999" s="43" t="e">
        <f>_xll.qlTenorBasisValue(TenorBasis6M,AD1999,_xll.ohTrigger(trigger,$Y$36))</f>
        <v>#NUM!</v>
      </c>
      <c r="AG1999" s="90" t="e">
        <f>_xll.qlTenorBasisForwardRate(TenorBasis6M,AD1999,_xll.ohTrigger(trigger,$Y$36))</f>
        <v>#NUM!</v>
      </c>
      <c r="AH1999" s="90" t="e">
        <f>_xll.qlIndexFixing(TenorBasisIndex6M,$AC1999,TRUE,_xll.ohTrigger(trigger,$Y$36))</f>
        <v>#NUM!</v>
      </c>
      <c r="AI1999" s="43" t="e">
        <f>_xll.qlIndexFixing($Y$6,$AC1999,TRUE,trigger)</f>
        <v>#NUM!</v>
      </c>
      <c r="AJ1999" s="45" t="e">
        <f t="shared" si="41"/>
        <v>#NUM!</v>
      </c>
    </row>
    <row r="2000" spans="28:36" x14ac:dyDescent="0.2">
      <c r="AB2000" s="122" t="s">
        <v>88</v>
      </c>
      <c r="AC2000" s="40">
        <f>_xll.qlInterestRateIndexFixingDate($Y$21,AD2000)</f>
        <v>53408</v>
      </c>
      <c r="AD2000" s="40">
        <f>_xll.qlCalendarAdvance(calendar,$AD1999,AB2000,,,trigger)</f>
        <v>53414</v>
      </c>
      <c r="AE2000" s="40">
        <f>_xll.qlInterestRateIndexMaturity($Y$21,AD2000,)</f>
        <v>53598</v>
      </c>
      <c r="AF2000" s="43" t="e">
        <f>_xll.qlTenorBasisValue(TenorBasis6M,AD2000,_xll.ohTrigger(trigger,$Y$36))</f>
        <v>#NUM!</v>
      </c>
      <c r="AG2000" s="90" t="e">
        <f>_xll.qlTenorBasisForwardRate(TenorBasis6M,AD2000,_xll.ohTrigger(trigger,$Y$36))</f>
        <v>#NUM!</v>
      </c>
      <c r="AH2000" s="90" t="e">
        <f>_xll.qlIndexFixing(TenorBasisIndex6M,$AC2000,TRUE,_xll.ohTrigger(trigger,$Y$36))</f>
        <v>#NUM!</v>
      </c>
      <c r="AI2000" s="43" t="e">
        <f>_xll.qlIndexFixing($Y$6,$AC2000,TRUE,trigger)</f>
        <v>#NUM!</v>
      </c>
      <c r="AJ2000" s="45" t="e">
        <f t="shared" si="41"/>
        <v>#NUM!</v>
      </c>
    </row>
    <row r="2001" spans="28:36" x14ac:dyDescent="0.2">
      <c r="AB2001" s="122" t="s">
        <v>88</v>
      </c>
      <c r="AC2001" s="40">
        <f>_xll.qlInterestRateIndexFixingDate($Y$21,AD2001)</f>
        <v>53419</v>
      </c>
      <c r="AD2001" s="40">
        <f>_xll.qlCalendarAdvance(calendar,$AD2000,AB2001,,,trigger)</f>
        <v>53421</v>
      </c>
      <c r="AE2001" s="40">
        <f>_xll.qlInterestRateIndexMaturity($Y$21,AD2001,)</f>
        <v>53604</v>
      </c>
      <c r="AF2001" s="43" t="e">
        <f>_xll.qlTenorBasisValue(TenorBasis6M,AD2001,_xll.ohTrigger(trigger,$Y$36))</f>
        <v>#NUM!</v>
      </c>
      <c r="AG2001" s="90" t="e">
        <f>_xll.qlTenorBasisForwardRate(TenorBasis6M,AD2001,_xll.ohTrigger(trigger,$Y$36))</f>
        <v>#NUM!</v>
      </c>
      <c r="AH2001" s="90" t="e">
        <f>_xll.qlIndexFixing(TenorBasisIndex6M,$AC2001,TRUE,_xll.ohTrigger(trigger,$Y$36))</f>
        <v>#NUM!</v>
      </c>
      <c r="AI2001" s="43" t="e">
        <f>_xll.qlIndexFixing($Y$6,$AC2001,TRUE,trigger)</f>
        <v>#NUM!</v>
      </c>
      <c r="AJ2001" s="45" t="e">
        <f t="shared" si="41"/>
        <v>#NUM!</v>
      </c>
    </row>
    <row r="2002" spans="28:36" x14ac:dyDescent="0.2">
      <c r="AB2002" s="122" t="s">
        <v>88</v>
      </c>
      <c r="AC2002" s="40">
        <f>_xll.qlInterestRateIndexFixingDate($Y$21,AD2002)</f>
        <v>53426</v>
      </c>
      <c r="AD2002" s="40">
        <f>_xll.qlCalendarAdvance(calendar,$AD2001,AB2002,,,trigger)</f>
        <v>53428</v>
      </c>
      <c r="AE2002" s="40">
        <f>_xll.qlInterestRateIndexMaturity($Y$21,AD2002,)</f>
        <v>53611</v>
      </c>
      <c r="AF2002" s="43" t="e">
        <f>_xll.qlTenorBasisValue(TenorBasis6M,AD2002,_xll.ohTrigger(trigger,$Y$36))</f>
        <v>#NUM!</v>
      </c>
      <c r="AG2002" s="90" t="e">
        <f>_xll.qlTenorBasisForwardRate(TenorBasis6M,AD2002,_xll.ohTrigger(trigger,$Y$36))</f>
        <v>#NUM!</v>
      </c>
      <c r="AH2002" s="90" t="e">
        <f>_xll.qlIndexFixing(TenorBasisIndex6M,$AC2002,TRUE,_xll.ohTrigger(trigger,$Y$36))</f>
        <v>#NUM!</v>
      </c>
      <c r="AI2002" s="43" t="e">
        <f>_xll.qlIndexFixing($Y$6,$AC2002,TRUE,trigger)</f>
        <v>#NUM!</v>
      </c>
      <c r="AJ2002" s="45" t="e">
        <f t="shared" si="41"/>
        <v>#NUM!</v>
      </c>
    </row>
    <row r="2003" spans="28:36" x14ac:dyDescent="0.2">
      <c r="AB2003" s="122" t="s">
        <v>88</v>
      </c>
      <c r="AC2003" s="40">
        <f>_xll.qlInterestRateIndexFixingDate($Y$21,AD2003)</f>
        <v>53433</v>
      </c>
      <c r="AD2003" s="40">
        <f>_xll.qlCalendarAdvance(calendar,$AD2002,AB2003,,,trigger)</f>
        <v>53435</v>
      </c>
      <c r="AE2003" s="40">
        <f>_xll.qlInterestRateIndexMaturity($Y$21,AD2003,)</f>
        <v>53618</v>
      </c>
      <c r="AF2003" s="43" t="e">
        <f>_xll.qlTenorBasisValue(TenorBasis6M,AD2003,_xll.ohTrigger(trigger,$Y$36))</f>
        <v>#NUM!</v>
      </c>
      <c r="AG2003" s="90" t="e">
        <f>_xll.qlTenorBasisForwardRate(TenorBasis6M,AD2003,_xll.ohTrigger(trigger,$Y$36))</f>
        <v>#NUM!</v>
      </c>
      <c r="AH2003" s="90" t="e">
        <f>_xll.qlIndexFixing(TenorBasisIndex6M,$AC2003,TRUE,_xll.ohTrigger(trigger,$Y$36))</f>
        <v>#NUM!</v>
      </c>
      <c r="AI2003" s="43" t="e">
        <f>_xll.qlIndexFixing($Y$6,$AC2003,TRUE,trigger)</f>
        <v>#NUM!</v>
      </c>
      <c r="AJ2003" s="45" t="e">
        <f t="shared" si="41"/>
        <v>#NUM!</v>
      </c>
    </row>
    <row r="2004" spans="28:36" x14ac:dyDescent="0.2">
      <c r="AB2004" s="122" t="s">
        <v>88</v>
      </c>
      <c r="AC2004" s="40">
        <f>_xll.qlInterestRateIndexFixingDate($Y$21,AD2004)</f>
        <v>53440</v>
      </c>
      <c r="AD2004" s="40">
        <f>_xll.qlCalendarAdvance(calendar,$AD2003,AB2004,,,trigger)</f>
        <v>53442</v>
      </c>
      <c r="AE2004" s="40">
        <f>_xll.qlInterestRateIndexMaturity($Y$21,AD2004,)</f>
        <v>53625</v>
      </c>
      <c r="AF2004" s="43" t="e">
        <f>_xll.qlTenorBasisValue(TenorBasis6M,AD2004,_xll.ohTrigger(trigger,$Y$36))</f>
        <v>#NUM!</v>
      </c>
      <c r="AG2004" s="90" t="e">
        <f>_xll.qlTenorBasisForwardRate(TenorBasis6M,AD2004,_xll.ohTrigger(trigger,$Y$36))</f>
        <v>#NUM!</v>
      </c>
      <c r="AH2004" s="90" t="e">
        <f>_xll.qlIndexFixing(TenorBasisIndex6M,$AC2004,TRUE,_xll.ohTrigger(trigger,$Y$36))</f>
        <v>#NUM!</v>
      </c>
      <c r="AI2004" s="43" t="e">
        <f>_xll.qlIndexFixing($Y$6,$AC2004,TRUE,trigger)</f>
        <v>#NUM!</v>
      </c>
      <c r="AJ2004" s="45" t="e">
        <f t="shared" si="41"/>
        <v>#NUM!</v>
      </c>
    </row>
    <row r="2005" spans="28:36" x14ac:dyDescent="0.2">
      <c r="AB2005" s="122" t="s">
        <v>88</v>
      </c>
      <c r="AC2005" s="40">
        <f>_xll.qlInterestRateIndexFixingDate($Y$21,AD2005)</f>
        <v>53444</v>
      </c>
      <c r="AD2005" s="40">
        <f>_xll.qlCalendarAdvance(calendar,$AD2004,AB2005,,,trigger)</f>
        <v>53449</v>
      </c>
      <c r="AE2005" s="40">
        <f>_xll.qlInterestRateIndexMaturity($Y$21,AD2005,)</f>
        <v>53633</v>
      </c>
      <c r="AF2005" s="43" t="e">
        <f>_xll.qlTenorBasisValue(TenorBasis6M,AD2005,_xll.ohTrigger(trigger,$Y$36))</f>
        <v>#NUM!</v>
      </c>
      <c r="AG2005" s="90" t="e">
        <f>_xll.qlTenorBasisForwardRate(TenorBasis6M,AD2005,_xll.ohTrigger(trigger,$Y$36))</f>
        <v>#NUM!</v>
      </c>
      <c r="AH2005" s="90" t="e">
        <f>_xll.qlIndexFixing(TenorBasisIndex6M,$AC2005,TRUE,_xll.ohTrigger(trigger,$Y$36))</f>
        <v>#NUM!</v>
      </c>
      <c r="AI2005" s="43" t="e">
        <f>_xll.qlIndexFixing($Y$6,$AC2005,TRUE,trigger)</f>
        <v>#NUM!</v>
      </c>
      <c r="AJ2005" s="45" t="e">
        <f t="shared" si="41"/>
        <v>#NUM!</v>
      </c>
    </row>
    <row r="2006" spans="28:36" x14ac:dyDescent="0.2">
      <c r="AB2006" s="122" t="s">
        <v>88</v>
      </c>
      <c r="AC2006" s="40">
        <f>_xll.qlInterestRateIndexFixingDate($Y$21,AD2006)</f>
        <v>53454</v>
      </c>
      <c r="AD2006" s="40">
        <f>_xll.qlCalendarAdvance(calendar,$AD2005,AB2006,,,trigger)</f>
        <v>53456</v>
      </c>
      <c r="AE2006" s="40">
        <f>_xll.qlInterestRateIndexMaturity($Y$21,AD2006,)</f>
        <v>53640</v>
      </c>
      <c r="AF2006" s="43" t="e">
        <f>_xll.qlTenorBasisValue(TenorBasis6M,AD2006,_xll.ohTrigger(trigger,$Y$36))</f>
        <v>#NUM!</v>
      </c>
      <c r="AG2006" s="90" t="e">
        <f>_xll.qlTenorBasisForwardRate(TenorBasis6M,AD2006,_xll.ohTrigger(trigger,$Y$36))</f>
        <v>#NUM!</v>
      </c>
      <c r="AH2006" s="90" t="e">
        <f>_xll.qlIndexFixing(TenorBasisIndex6M,$AC2006,TRUE,_xll.ohTrigger(trigger,$Y$36))</f>
        <v>#NUM!</v>
      </c>
      <c r="AI2006" s="43" t="e">
        <f>_xll.qlIndexFixing($Y$6,$AC2006,TRUE,trigger)</f>
        <v>#NUM!</v>
      </c>
      <c r="AJ2006" s="45" t="e">
        <f t="shared" si="41"/>
        <v>#NUM!</v>
      </c>
    </row>
    <row r="2007" spans="28:36" x14ac:dyDescent="0.2">
      <c r="AB2007" s="122" t="s">
        <v>88</v>
      </c>
      <c r="AC2007" s="40">
        <f>_xll.qlInterestRateIndexFixingDate($Y$21,AD2007)</f>
        <v>53461</v>
      </c>
      <c r="AD2007" s="40">
        <f>_xll.qlCalendarAdvance(calendar,$AD2006,AB2007,,,trigger)</f>
        <v>53463</v>
      </c>
      <c r="AE2007" s="40">
        <f>_xll.qlInterestRateIndexMaturity($Y$21,AD2007,)</f>
        <v>53647</v>
      </c>
      <c r="AF2007" s="43" t="e">
        <f>_xll.qlTenorBasisValue(TenorBasis6M,AD2007,_xll.ohTrigger(trigger,$Y$36))</f>
        <v>#NUM!</v>
      </c>
      <c r="AG2007" s="90" t="e">
        <f>_xll.qlTenorBasisForwardRate(TenorBasis6M,AD2007,_xll.ohTrigger(trigger,$Y$36))</f>
        <v>#NUM!</v>
      </c>
      <c r="AH2007" s="90" t="e">
        <f>_xll.qlIndexFixing(TenorBasisIndex6M,$AC2007,TRUE,_xll.ohTrigger(trigger,$Y$36))</f>
        <v>#NUM!</v>
      </c>
      <c r="AI2007" s="43" t="e">
        <f>_xll.qlIndexFixing($Y$6,$AC2007,TRUE,trigger)</f>
        <v>#NUM!</v>
      </c>
      <c r="AJ2007" s="45" t="e">
        <f t="shared" si="41"/>
        <v>#NUM!</v>
      </c>
    </row>
    <row r="2008" spans="28:36" x14ac:dyDescent="0.2">
      <c r="AB2008" s="122" t="s">
        <v>88</v>
      </c>
      <c r="AC2008" s="40">
        <f>_xll.qlInterestRateIndexFixingDate($Y$21,AD2008)</f>
        <v>53468</v>
      </c>
      <c r="AD2008" s="40">
        <f>_xll.qlCalendarAdvance(calendar,$AD2007,AB2008,,,trigger)</f>
        <v>53470</v>
      </c>
      <c r="AE2008" s="40">
        <f>_xll.qlInterestRateIndexMaturity($Y$21,AD2008,)</f>
        <v>53654</v>
      </c>
      <c r="AF2008" s="43" t="e">
        <f>_xll.qlTenorBasisValue(TenorBasis6M,AD2008,_xll.ohTrigger(trigger,$Y$36))</f>
        <v>#NUM!</v>
      </c>
      <c r="AG2008" s="90" t="e">
        <f>_xll.qlTenorBasisForwardRate(TenorBasis6M,AD2008,_xll.ohTrigger(trigger,$Y$36))</f>
        <v>#NUM!</v>
      </c>
      <c r="AH2008" s="90" t="e">
        <f>_xll.qlIndexFixing(TenorBasisIndex6M,$AC2008,TRUE,_xll.ohTrigger(trigger,$Y$36))</f>
        <v>#NUM!</v>
      </c>
      <c r="AI2008" s="43" t="e">
        <f>_xll.qlIndexFixing($Y$6,$AC2008,TRUE,trigger)</f>
        <v>#NUM!</v>
      </c>
      <c r="AJ2008" s="45" t="e">
        <f t="shared" si="41"/>
        <v>#NUM!</v>
      </c>
    </row>
    <row r="2009" spans="28:36" x14ac:dyDescent="0.2">
      <c r="AB2009" s="122" t="s">
        <v>88</v>
      </c>
      <c r="AC2009" s="40">
        <f>_xll.qlInterestRateIndexFixingDate($Y$21,AD2009)</f>
        <v>53475</v>
      </c>
      <c r="AD2009" s="40">
        <f>_xll.qlCalendarAdvance(calendar,$AD2008,AB2009,,,trigger)</f>
        <v>53477</v>
      </c>
      <c r="AE2009" s="40">
        <f>_xll.qlInterestRateIndexMaturity($Y$21,AD2009,)</f>
        <v>53661</v>
      </c>
      <c r="AF2009" s="43" t="e">
        <f>_xll.qlTenorBasisValue(TenorBasis6M,AD2009,_xll.ohTrigger(trigger,$Y$36))</f>
        <v>#NUM!</v>
      </c>
      <c r="AG2009" s="90" t="e">
        <f>_xll.qlTenorBasisForwardRate(TenorBasis6M,AD2009,_xll.ohTrigger(trigger,$Y$36))</f>
        <v>#NUM!</v>
      </c>
      <c r="AH2009" s="90" t="e">
        <f>_xll.qlIndexFixing(TenorBasisIndex6M,$AC2009,TRUE,_xll.ohTrigger(trigger,$Y$36))</f>
        <v>#NUM!</v>
      </c>
      <c r="AI2009" s="43" t="e">
        <f>_xll.qlIndexFixing($Y$6,$AC2009,TRUE,trigger)</f>
        <v>#NUM!</v>
      </c>
      <c r="AJ2009" s="45" t="e">
        <f t="shared" si="41"/>
        <v>#NUM!</v>
      </c>
    </row>
    <row r="2010" spans="28:36" x14ac:dyDescent="0.2">
      <c r="AB2010" s="122" t="s">
        <v>88</v>
      </c>
      <c r="AC2010" s="40">
        <f>_xll.qlInterestRateIndexFixingDate($Y$21,AD2010)</f>
        <v>53482</v>
      </c>
      <c r="AD2010" s="40">
        <f>_xll.qlCalendarAdvance(calendar,$AD2009,AB2010,,,trigger)</f>
        <v>53484</v>
      </c>
      <c r="AE2010" s="40">
        <f>_xll.qlInterestRateIndexMaturity($Y$21,AD2010,)</f>
        <v>53667</v>
      </c>
      <c r="AF2010" s="43" t="e">
        <f>_xll.qlTenorBasisValue(TenorBasis6M,AD2010,_xll.ohTrigger(trigger,$Y$36))</f>
        <v>#NUM!</v>
      </c>
      <c r="AG2010" s="90" t="e">
        <f>_xll.qlTenorBasisForwardRate(TenorBasis6M,AD2010,_xll.ohTrigger(trigger,$Y$36))</f>
        <v>#NUM!</v>
      </c>
      <c r="AH2010" s="90" t="e">
        <f>_xll.qlIndexFixing(TenorBasisIndex6M,$AC2010,TRUE,_xll.ohTrigger(trigger,$Y$36))</f>
        <v>#NUM!</v>
      </c>
      <c r="AI2010" s="43" t="e">
        <f>_xll.qlIndexFixing($Y$6,$AC2010,TRUE,trigger)</f>
        <v>#NUM!</v>
      </c>
      <c r="AJ2010" s="45" t="e">
        <f t="shared" si="41"/>
        <v>#NUM!</v>
      </c>
    </row>
    <row r="2011" spans="28:36" x14ac:dyDescent="0.2">
      <c r="AB2011" s="122" t="s">
        <v>88</v>
      </c>
      <c r="AC2011" s="40">
        <f>_xll.qlInterestRateIndexFixingDate($Y$21,AD2011)</f>
        <v>53489</v>
      </c>
      <c r="AD2011" s="40">
        <f>_xll.qlCalendarAdvance(calendar,$AD2010,AB2011,,,trigger)</f>
        <v>53491</v>
      </c>
      <c r="AE2011" s="40">
        <f>_xll.qlInterestRateIndexMaturity($Y$21,AD2011,)</f>
        <v>53674</v>
      </c>
      <c r="AF2011" s="43" t="e">
        <f>_xll.qlTenorBasisValue(TenorBasis6M,AD2011,_xll.ohTrigger(trigger,$Y$36))</f>
        <v>#NUM!</v>
      </c>
      <c r="AG2011" s="90" t="e">
        <f>_xll.qlTenorBasisForwardRate(TenorBasis6M,AD2011,_xll.ohTrigger(trigger,$Y$36))</f>
        <v>#NUM!</v>
      </c>
      <c r="AH2011" s="90" t="e">
        <f>_xll.qlIndexFixing(TenorBasisIndex6M,$AC2011,TRUE,_xll.ohTrigger(trigger,$Y$36))</f>
        <v>#NUM!</v>
      </c>
      <c r="AI2011" s="43" t="e">
        <f>_xll.qlIndexFixing($Y$6,$AC2011,TRUE,trigger)</f>
        <v>#NUM!</v>
      </c>
      <c r="AJ2011" s="45" t="e">
        <f t="shared" si="41"/>
        <v>#NUM!</v>
      </c>
    </row>
    <row r="2012" spans="28:36" x14ac:dyDescent="0.2">
      <c r="AB2012" s="122" t="s">
        <v>88</v>
      </c>
      <c r="AC2012" s="40">
        <f>_xll.qlInterestRateIndexFixingDate($Y$21,AD2012)</f>
        <v>53496</v>
      </c>
      <c r="AD2012" s="40">
        <f>_xll.qlCalendarAdvance(calendar,$AD2011,AB2012,,,trigger)</f>
        <v>53498</v>
      </c>
      <c r="AE2012" s="40">
        <f>_xll.qlInterestRateIndexMaturity($Y$21,AD2012,)</f>
        <v>53681</v>
      </c>
      <c r="AF2012" s="43" t="e">
        <f>_xll.qlTenorBasisValue(TenorBasis6M,AD2012,_xll.ohTrigger(trigger,$Y$36))</f>
        <v>#NUM!</v>
      </c>
      <c r="AG2012" s="90" t="e">
        <f>_xll.qlTenorBasisForwardRate(TenorBasis6M,AD2012,_xll.ohTrigger(trigger,$Y$36))</f>
        <v>#NUM!</v>
      </c>
      <c r="AH2012" s="90" t="e">
        <f>_xll.qlIndexFixing(TenorBasisIndex6M,$AC2012,TRUE,_xll.ohTrigger(trigger,$Y$36))</f>
        <v>#NUM!</v>
      </c>
      <c r="AI2012" s="43" t="e">
        <f>_xll.qlIndexFixing($Y$6,$AC2012,TRUE,trigger)</f>
        <v>#NUM!</v>
      </c>
      <c r="AJ2012" s="45" t="e">
        <f t="shared" si="41"/>
        <v>#NUM!</v>
      </c>
    </row>
    <row r="2013" spans="28:36" x14ac:dyDescent="0.2">
      <c r="AB2013" s="122" t="s">
        <v>88</v>
      </c>
      <c r="AC2013" s="40">
        <f>_xll.qlInterestRateIndexFixingDate($Y$21,AD2013)</f>
        <v>53503</v>
      </c>
      <c r="AD2013" s="40">
        <f>_xll.qlCalendarAdvance(calendar,$AD2012,AB2013,,,trigger)</f>
        <v>53505</v>
      </c>
      <c r="AE2013" s="40">
        <f>_xll.qlInterestRateIndexMaturity($Y$21,AD2013,)</f>
        <v>53688</v>
      </c>
      <c r="AF2013" s="43" t="e">
        <f>_xll.qlTenorBasisValue(TenorBasis6M,AD2013,_xll.ohTrigger(trigger,$Y$36))</f>
        <v>#NUM!</v>
      </c>
      <c r="AG2013" s="90" t="e">
        <f>_xll.qlTenorBasisForwardRate(TenorBasis6M,AD2013,_xll.ohTrigger(trigger,$Y$36))</f>
        <v>#NUM!</v>
      </c>
      <c r="AH2013" s="90" t="e">
        <f>_xll.qlIndexFixing(TenorBasisIndex6M,$AC2013,TRUE,_xll.ohTrigger(trigger,$Y$36))</f>
        <v>#NUM!</v>
      </c>
      <c r="AI2013" s="43" t="e">
        <f>_xll.qlIndexFixing($Y$6,$AC2013,TRUE,trigger)</f>
        <v>#NUM!</v>
      </c>
      <c r="AJ2013" s="45" t="e">
        <f t="shared" si="41"/>
        <v>#NUM!</v>
      </c>
    </row>
    <row r="2014" spans="28:36" x14ac:dyDescent="0.2">
      <c r="AB2014" s="122" t="s">
        <v>88</v>
      </c>
      <c r="AC2014" s="40">
        <f>_xll.qlInterestRateIndexFixingDate($Y$21,AD2014)</f>
        <v>53510</v>
      </c>
      <c r="AD2014" s="40">
        <f>_xll.qlCalendarAdvance(calendar,$AD2013,AB2014,,,trigger)</f>
        <v>53512</v>
      </c>
      <c r="AE2014" s="40">
        <f>_xll.qlInterestRateIndexMaturity($Y$21,AD2014,)</f>
        <v>53696</v>
      </c>
      <c r="AF2014" s="43" t="e">
        <f>_xll.qlTenorBasisValue(TenorBasis6M,AD2014,_xll.ohTrigger(trigger,$Y$36))</f>
        <v>#NUM!</v>
      </c>
      <c r="AG2014" s="90" t="e">
        <f>_xll.qlTenorBasisForwardRate(TenorBasis6M,AD2014,_xll.ohTrigger(trigger,$Y$36))</f>
        <v>#NUM!</v>
      </c>
      <c r="AH2014" s="90" t="e">
        <f>_xll.qlIndexFixing(TenorBasisIndex6M,$AC2014,TRUE,_xll.ohTrigger(trigger,$Y$36))</f>
        <v>#NUM!</v>
      </c>
      <c r="AI2014" s="43" t="e">
        <f>_xll.qlIndexFixing($Y$6,$AC2014,TRUE,trigger)</f>
        <v>#NUM!</v>
      </c>
      <c r="AJ2014" s="45" t="e">
        <f t="shared" si="41"/>
        <v>#NUM!</v>
      </c>
    </row>
    <row r="2015" spans="28:36" x14ac:dyDescent="0.2">
      <c r="AB2015" s="122" t="s">
        <v>88</v>
      </c>
      <c r="AC2015" s="40">
        <f>_xll.qlInterestRateIndexFixingDate($Y$21,AD2015)</f>
        <v>53517</v>
      </c>
      <c r="AD2015" s="40">
        <f>_xll.qlCalendarAdvance(calendar,$AD2014,AB2015,,,trigger)</f>
        <v>53519</v>
      </c>
      <c r="AE2015" s="40">
        <f>_xll.qlInterestRateIndexMaturity($Y$21,AD2015,)</f>
        <v>53703</v>
      </c>
      <c r="AF2015" s="43" t="e">
        <f>_xll.qlTenorBasisValue(TenorBasis6M,AD2015,_xll.ohTrigger(trigger,$Y$36))</f>
        <v>#NUM!</v>
      </c>
      <c r="AG2015" s="90" t="e">
        <f>_xll.qlTenorBasisForwardRate(TenorBasis6M,AD2015,_xll.ohTrigger(trigger,$Y$36))</f>
        <v>#NUM!</v>
      </c>
      <c r="AH2015" s="90" t="e">
        <f>_xll.qlIndexFixing(TenorBasisIndex6M,$AC2015,TRUE,_xll.ohTrigger(trigger,$Y$36))</f>
        <v>#NUM!</v>
      </c>
      <c r="AI2015" s="43" t="e">
        <f>_xll.qlIndexFixing($Y$6,$AC2015,TRUE,trigger)</f>
        <v>#NUM!</v>
      </c>
      <c r="AJ2015" s="45" t="e">
        <f t="shared" si="41"/>
        <v>#NUM!</v>
      </c>
    </row>
    <row r="2016" spans="28:36" x14ac:dyDescent="0.2">
      <c r="AB2016" s="122" t="s">
        <v>88</v>
      </c>
      <c r="AC2016" s="40">
        <f>_xll.qlInterestRateIndexFixingDate($Y$21,AD2016)</f>
        <v>53524</v>
      </c>
      <c r="AD2016" s="40">
        <f>_xll.qlCalendarAdvance(calendar,$AD2015,AB2016,,,trigger)</f>
        <v>53526</v>
      </c>
      <c r="AE2016" s="40">
        <f>_xll.qlInterestRateIndexMaturity($Y$21,AD2016,)</f>
        <v>53710</v>
      </c>
      <c r="AF2016" s="43" t="e">
        <f>_xll.qlTenorBasisValue(TenorBasis6M,AD2016,_xll.ohTrigger(trigger,$Y$36))</f>
        <v>#NUM!</v>
      </c>
      <c r="AG2016" s="90" t="e">
        <f>_xll.qlTenorBasisForwardRate(TenorBasis6M,AD2016,_xll.ohTrigger(trigger,$Y$36))</f>
        <v>#NUM!</v>
      </c>
      <c r="AH2016" s="90" t="e">
        <f>_xll.qlIndexFixing(TenorBasisIndex6M,$AC2016,TRUE,_xll.ohTrigger(trigger,$Y$36))</f>
        <v>#NUM!</v>
      </c>
      <c r="AI2016" s="43" t="e">
        <f>_xll.qlIndexFixing($Y$6,$AC2016,TRUE,trigger)</f>
        <v>#NUM!</v>
      </c>
      <c r="AJ2016" s="45" t="e">
        <f t="shared" si="41"/>
        <v>#NUM!</v>
      </c>
    </row>
    <row r="2017" spans="28:36" x14ac:dyDescent="0.2">
      <c r="AB2017" s="122" t="s">
        <v>88</v>
      </c>
      <c r="AC2017" s="40">
        <f>_xll.qlInterestRateIndexFixingDate($Y$21,AD2017)</f>
        <v>53531</v>
      </c>
      <c r="AD2017" s="40">
        <f>_xll.qlCalendarAdvance(calendar,$AD2016,AB2017,,,trigger)</f>
        <v>53533</v>
      </c>
      <c r="AE2017" s="40">
        <f>_xll.qlInterestRateIndexMaturity($Y$21,AD2017,)</f>
        <v>53717</v>
      </c>
      <c r="AF2017" s="43" t="e">
        <f>_xll.qlTenorBasisValue(TenorBasis6M,AD2017,_xll.ohTrigger(trigger,$Y$36))</f>
        <v>#NUM!</v>
      </c>
      <c r="AG2017" s="90" t="e">
        <f>_xll.qlTenorBasisForwardRate(TenorBasis6M,AD2017,_xll.ohTrigger(trigger,$Y$36))</f>
        <v>#NUM!</v>
      </c>
      <c r="AH2017" s="90" t="e">
        <f>_xll.qlIndexFixing(TenorBasisIndex6M,$AC2017,TRUE,_xll.ohTrigger(trigger,$Y$36))</f>
        <v>#NUM!</v>
      </c>
      <c r="AI2017" s="43" t="e">
        <f>_xll.qlIndexFixing($Y$6,$AC2017,TRUE,trigger)</f>
        <v>#NUM!</v>
      </c>
      <c r="AJ2017" s="45" t="e">
        <f t="shared" si="41"/>
        <v>#NUM!</v>
      </c>
    </row>
    <row r="2018" spans="28:36" x14ac:dyDescent="0.2">
      <c r="AB2018" s="122" t="s">
        <v>88</v>
      </c>
      <c r="AC2018" s="40">
        <f>_xll.qlInterestRateIndexFixingDate($Y$21,AD2018)</f>
        <v>53538</v>
      </c>
      <c r="AD2018" s="40">
        <f>_xll.qlCalendarAdvance(calendar,$AD2017,AB2018,,,trigger)</f>
        <v>53540</v>
      </c>
      <c r="AE2018" s="40">
        <f>_xll.qlInterestRateIndexMaturity($Y$21,AD2018,)</f>
        <v>53724</v>
      </c>
      <c r="AF2018" s="43" t="e">
        <f>_xll.qlTenorBasisValue(TenorBasis6M,AD2018,_xll.ohTrigger(trigger,$Y$36))</f>
        <v>#NUM!</v>
      </c>
      <c r="AG2018" s="90" t="e">
        <f>_xll.qlTenorBasisForwardRate(TenorBasis6M,AD2018,_xll.ohTrigger(trigger,$Y$36))</f>
        <v>#NUM!</v>
      </c>
      <c r="AH2018" s="90" t="e">
        <f>_xll.qlIndexFixing(TenorBasisIndex6M,$AC2018,TRUE,_xll.ohTrigger(trigger,$Y$36))</f>
        <v>#NUM!</v>
      </c>
      <c r="AI2018" s="43" t="e">
        <f>_xll.qlIndexFixing($Y$6,$AC2018,TRUE,trigger)</f>
        <v>#NUM!</v>
      </c>
      <c r="AJ2018" s="45" t="e">
        <f t="shared" si="41"/>
        <v>#NUM!</v>
      </c>
    </row>
    <row r="2019" spans="28:36" x14ac:dyDescent="0.2">
      <c r="AB2019" s="122" t="s">
        <v>88</v>
      </c>
      <c r="AC2019" s="40">
        <f>_xll.qlInterestRateIndexFixingDate($Y$21,AD2019)</f>
        <v>53545</v>
      </c>
      <c r="AD2019" s="40">
        <f>_xll.qlCalendarAdvance(calendar,$AD2018,AB2019,,,trigger)</f>
        <v>53547</v>
      </c>
      <c r="AE2019" s="40">
        <f>_xll.qlInterestRateIndexMaturity($Y$21,AD2019,)</f>
        <v>53731</v>
      </c>
      <c r="AF2019" s="43" t="e">
        <f>_xll.qlTenorBasisValue(TenorBasis6M,AD2019,_xll.ohTrigger(trigger,$Y$36))</f>
        <v>#NUM!</v>
      </c>
      <c r="AG2019" s="90" t="e">
        <f>_xll.qlTenorBasisForwardRate(TenorBasis6M,AD2019,_xll.ohTrigger(trigger,$Y$36))</f>
        <v>#NUM!</v>
      </c>
      <c r="AH2019" s="90" t="e">
        <f>_xll.qlIndexFixing(TenorBasisIndex6M,$AC2019,TRUE,_xll.ohTrigger(trigger,$Y$36))</f>
        <v>#NUM!</v>
      </c>
      <c r="AI2019" s="43" t="e">
        <f>_xll.qlIndexFixing($Y$6,$AC2019,TRUE,trigger)</f>
        <v>#NUM!</v>
      </c>
      <c r="AJ2019" s="45" t="e">
        <f t="shared" si="41"/>
        <v>#NUM!</v>
      </c>
    </row>
    <row r="2020" spans="28:36" x14ac:dyDescent="0.2">
      <c r="AB2020" s="122" t="s">
        <v>88</v>
      </c>
      <c r="AC2020" s="40">
        <f>_xll.qlInterestRateIndexFixingDate($Y$21,AD2020)</f>
        <v>53552</v>
      </c>
      <c r="AD2020" s="40">
        <f>_xll.qlCalendarAdvance(calendar,$AD2019,AB2020,,,trigger)</f>
        <v>53554</v>
      </c>
      <c r="AE2020" s="40">
        <f>_xll.qlInterestRateIndexMaturity($Y$21,AD2020,)</f>
        <v>53738</v>
      </c>
      <c r="AF2020" s="43" t="e">
        <f>_xll.qlTenorBasisValue(TenorBasis6M,AD2020,_xll.ohTrigger(trigger,$Y$36))</f>
        <v>#NUM!</v>
      </c>
      <c r="AG2020" s="90" t="e">
        <f>_xll.qlTenorBasisForwardRate(TenorBasis6M,AD2020,_xll.ohTrigger(trigger,$Y$36))</f>
        <v>#NUM!</v>
      </c>
      <c r="AH2020" s="90" t="e">
        <f>_xll.qlIndexFixing(TenorBasisIndex6M,$AC2020,TRUE,_xll.ohTrigger(trigger,$Y$36))</f>
        <v>#NUM!</v>
      </c>
      <c r="AI2020" s="43" t="e">
        <f>_xll.qlIndexFixing($Y$6,$AC2020,TRUE,trigger)</f>
        <v>#NUM!</v>
      </c>
      <c r="AJ2020" s="45" t="e">
        <f t="shared" si="41"/>
        <v>#NUM!</v>
      </c>
    </row>
    <row r="2021" spans="28:36" x14ac:dyDescent="0.2">
      <c r="AB2021" s="122" t="s">
        <v>88</v>
      </c>
      <c r="AC2021" s="40">
        <f>_xll.qlInterestRateIndexFixingDate($Y$21,AD2021)</f>
        <v>53559</v>
      </c>
      <c r="AD2021" s="40">
        <f>_xll.qlCalendarAdvance(calendar,$AD2020,AB2021,,,trigger)</f>
        <v>53561</v>
      </c>
      <c r="AE2021" s="40">
        <f>_xll.qlInterestRateIndexMaturity($Y$21,AD2021,)</f>
        <v>53745</v>
      </c>
      <c r="AF2021" s="43" t="e">
        <f>_xll.qlTenorBasisValue(TenorBasis6M,AD2021,_xll.ohTrigger(trigger,$Y$36))</f>
        <v>#NUM!</v>
      </c>
      <c r="AG2021" s="90" t="e">
        <f>_xll.qlTenorBasisForwardRate(TenorBasis6M,AD2021,_xll.ohTrigger(trigger,$Y$36))</f>
        <v>#NUM!</v>
      </c>
      <c r="AH2021" s="90" t="e">
        <f>_xll.qlIndexFixing(TenorBasisIndex6M,$AC2021,TRUE,_xll.ohTrigger(trigger,$Y$36))</f>
        <v>#NUM!</v>
      </c>
      <c r="AI2021" s="43" t="e">
        <f>_xll.qlIndexFixing($Y$6,$AC2021,TRUE,trigger)</f>
        <v>#NUM!</v>
      </c>
      <c r="AJ2021" s="45" t="e">
        <f t="shared" si="41"/>
        <v>#NUM!</v>
      </c>
    </row>
    <row r="2022" spans="28:36" x14ac:dyDescent="0.2">
      <c r="AB2022" s="122" t="s">
        <v>88</v>
      </c>
      <c r="AC2022" s="40">
        <f>_xll.qlInterestRateIndexFixingDate($Y$21,AD2022)</f>
        <v>53566</v>
      </c>
      <c r="AD2022" s="40">
        <f>_xll.qlCalendarAdvance(calendar,$AD2021,AB2022,,,trigger)</f>
        <v>53568</v>
      </c>
      <c r="AE2022" s="40">
        <f>_xll.qlInterestRateIndexMaturity($Y$21,AD2022,)</f>
        <v>53751</v>
      </c>
      <c r="AF2022" s="43" t="e">
        <f>_xll.qlTenorBasisValue(TenorBasis6M,AD2022,_xll.ohTrigger(trigger,$Y$36))</f>
        <v>#NUM!</v>
      </c>
      <c r="AG2022" s="90" t="e">
        <f>_xll.qlTenorBasisForwardRate(TenorBasis6M,AD2022,_xll.ohTrigger(trigger,$Y$36))</f>
        <v>#NUM!</v>
      </c>
      <c r="AH2022" s="90" t="e">
        <f>_xll.qlIndexFixing(TenorBasisIndex6M,$AC2022,TRUE,_xll.ohTrigger(trigger,$Y$36))</f>
        <v>#NUM!</v>
      </c>
      <c r="AI2022" s="43" t="e">
        <f>_xll.qlIndexFixing($Y$6,$AC2022,TRUE,trigger)</f>
        <v>#NUM!</v>
      </c>
      <c r="AJ2022" s="45" t="e">
        <f t="shared" si="41"/>
        <v>#NUM!</v>
      </c>
    </row>
    <row r="2023" spans="28:36" x14ac:dyDescent="0.2">
      <c r="AB2023" s="122" t="s">
        <v>88</v>
      </c>
      <c r="AC2023" s="40">
        <f>_xll.qlInterestRateIndexFixingDate($Y$21,AD2023)</f>
        <v>53573</v>
      </c>
      <c r="AD2023" s="40">
        <f>_xll.qlCalendarAdvance(calendar,$AD2022,AB2023,,,trigger)</f>
        <v>53575</v>
      </c>
      <c r="AE2023" s="40">
        <f>_xll.qlInterestRateIndexMaturity($Y$21,AD2023,)</f>
        <v>53756</v>
      </c>
      <c r="AF2023" s="43" t="e">
        <f>_xll.qlTenorBasisValue(TenorBasis6M,AD2023,_xll.ohTrigger(trigger,$Y$36))</f>
        <v>#NUM!</v>
      </c>
      <c r="AG2023" s="90" t="e">
        <f>_xll.qlTenorBasisForwardRate(TenorBasis6M,AD2023,_xll.ohTrigger(trigger,$Y$36))</f>
        <v>#NUM!</v>
      </c>
      <c r="AH2023" s="90" t="e">
        <f>_xll.qlIndexFixing(TenorBasisIndex6M,$AC2023,TRUE,_xll.ohTrigger(trigger,$Y$36))</f>
        <v>#NUM!</v>
      </c>
      <c r="AI2023" s="43" t="e">
        <f>_xll.qlIndexFixing($Y$6,$AC2023,TRUE,trigger)</f>
        <v>#NUM!</v>
      </c>
      <c r="AJ2023" s="45" t="e">
        <f t="shared" si="41"/>
        <v>#NUM!</v>
      </c>
    </row>
    <row r="2024" spans="28:36" x14ac:dyDescent="0.2">
      <c r="AB2024" s="122" t="s">
        <v>88</v>
      </c>
      <c r="AC2024" s="40">
        <f>_xll.qlInterestRateIndexFixingDate($Y$21,AD2024)</f>
        <v>53580</v>
      </c>
      <c r="AD2024" s="40">
        <f>_xll.qlCalendarAdvance(calendar,$AD2023,AB2024,,,trigger)</f>
        <v>53582</v>
      </c>
      <c r="AE2024" s="40">
        <f>_xll.qlInterestRateIndexMaturity($Y$21,AD2024,)</f>
        <v>53763</v>
      </c>
      <c r="AF2024" s="43" t="e">
        <f>_xll.qlTenorBasisValue(TenorBasis6M,AD2024,_xll.ohTrigger(trigger,$Y$36))</f>
        <v>#NUM!</v>
      </c>
      <c r="AG2024" s="90" t="e">
        <f>_xll.qlTenorBasisForwardRate(TenorBasis6M,AD2024,_xll.ohTrigger(trigger,$Y$36))</f>
        <v>#NUM!</v>
      </c>
      <c r="AH2024" s="90" t="e">
        <f>_xll.qlIndexFixing(TenorBasisIndex6M,$AC2024,TRUE,_xll.ohTrigger(trigger,$Y$36))</f>
        <v>#NUM!</v>
      </c>
      <c r="AI2024" s="43" t="e">
        <f>_xll.qlIndexFixing($Y$6,$AC2024,TRUE,trigger)</f>
        <v>#NUM!</v>
      </c>
      <c r="AJ2024" s="45" t="e">
        <f t="shared" si="41"/>
        <v>#NUM!</v>
      </c>
    </row>
    <row r="2025" spans="28:36" x14ac:dyDescent="0.2">
      <c r="AB2025" s="122" t="s">
        <v>88</v>
      </c>
      <c r="AC2025" s="40">
        <f>_xll.qlInterestRateIndexFixingDate($Y$21,AD2025)</f>
        <v>53587</v>
      </c>
      <c r="AD2025" s="40">
        <f>_xll.qlCalendarAdvance(calendar,$AD2024,AB2025,,,trigger)</f>
        <v>53589</v>
      </c>
      <c r="AE2025" s="40">
        <f>_xll.qlInterestRateIndexMaturity($Y$21,AD2025,)</f>
        <v>53770</v>
      </c>
      <c r="AF2025" s="43" t="e">
        <f>_xll.qlTenorBasisValue(TenorBasis6M,AD2025,_xll.ohTrigger(trigger,$Y$36))</f>
        <v>#NUM!</v>
      </c>
      <c r="AG2025" s="90" t="e">
        <f>_xll.qlTenorBasisForwardRate(TenorBasis6M,AD2025,_xll.ohTrigger(trigger,$Y$36))</f>
        <v>#NUM!</v>
      </c>
      <c r="AH2025" s="90" t="e">
        <f>_xll.qlIndexFixing(TenorBasisIndex6M,$AC2025,TRUE,_xll.ohTrigger(trigger,$Y$36))</f>
        <v>#NUM!</v>
      </c>
      <c r="AI2025" s="43" t="e">
        <f>_xll.qlIndexFixing($Y$6,$AC2025,TRUE,trigger)</f>
        <v>#NUM!</v>
      </c>
      <c r="AJ2025" s="45" t="e">
        <f t="shared" si="41"/>
        <v>#NUM!</v>
      </c>
    </row>
    <row r="2026" spans="28:36" x14ac:dyDescent="0.2">
      <c r="AB2026" s="122" t="s">
        <v>88</v>
      </c>
      <c r="AC2026" s="40">
        <f>_xll.qlInterestRateIndexFixingDate($Y$21,AD2026)</f>
        <v>53594</v>
      </c>
      <c r="AD2026" s="40">
        <f>_xll.qlCalendarAdvance(calendar,$AD2025,AB2026,,,trigger)</f>
        <v>53596</v>
      </c>
      <c r="AE2026" s="40">
        <f>_xll.qlInterestRateIndexMaturity($Y$21,AD2026,)</f>
        <v>53777</v>
      </c>
      <c r="AF2026" s="43" t="e">
        <f>_xll.qlTenorBasisValue(TenorBasis6M,AD2026,_xll.ohTrigger(trigger,$Y$36))</f>
        <v>#NUM!</v>
      </c>
      <c r="AG2026" s="90" t="e">
        <f>_xll.qlTenorBasisForwardRate(TenorBasis6M,AD2026,_xll.ohTrigger(trigger,$Y$36))</f>
        <v>#NUM!</v>
      </c>
      <c r="AH2026" s="90" t="e">
        <f>_xll.qlIndexFixing(TenorBasisIndex6M,$AC2026,TRUE,_xll.ohTrigger(trigger,$Y$36))</f>
        <v>#NUM!</v>
      </c>
      <c r="AI2026" s="43" t="e">
        <f>_xll.qlIndexFixing($Y$6,$AC2026,TRUE,trigger)</f>
        <v>#NUM!</v>
      </c>
      <c r="AJ2026" s="45" t="e">
        <f t="shared" ref="AJ2026:AJ2089" si="42">(AH2026-AI2026)*10000</f>
        <v>#NUM!</v>
      </c>
    </row>
    <row r="2027" spans="28:36" x14ac:dyDescent="0.2">
      <c r="AB2027" s="122" t="s">
        <v>88</v>
      </c>
      <c r="AC2027" s="40">
        <f>_xll.qlInterestRateIndexFixingDate($Y$21,AD2027)</f>
        <v>53601</v>
      </c>
      <c r="AD2027" s="40">
        <f>_xll.qlCalendarAdvance(calendar,$AD2026,AB2027,,,trigger)</f>
        <v>53603</v>
      </c>
      <c r="AE2027" s="40">
        <f>_xll.qlInterestRateIndexMaturity($Y$21,AD2027,)</f>
        <v>53785</v>
      </c>
      <c r="AF2027" s="43" t="e">
        <f>_xll.qlTenorBasisValue(TenorBasis6M,AD2027,_xll.ohTrigger(trigger,$Y$36))</f>
        <v>#NUM!</v>
      </c>
      <c r="AG2027" s="90" t="e">
        <f>_xll.qlTenorBasisForwardRate(TenorBasis6M,AD2027,_xll.ohTrigger(trigger,$Y$36))</f>
        <v>#NUM!</v>
      </c>
      <c r="AH2027" s="90" t="e">
        <f>_xll.qlIndexFixing(TenorBasisIndex6M,$AC2027,TRUE,_xll.ohTrigger(trigger,$Y$36))</f>
        <v>#NUM!</v>
      </c>
      <c r="AI2027" s="43" t="e">
        <f>_xll.qlIndexFixing($Y$6,$AC2027,TRUE,trigger)</f>
        <v>#NUM!</v>
      </c>
      <c r="AJ2027" s="45" t="e">
        <f t="shared" si="42"/>
        <v>#NUM!</v>
      </c>
    </row>
    <row r="2028" spans="28:36" x14ac:dyDescent="0.2">
      <c r="AB2028" s="122" t="s">
        <v>88</v>
      </c>
      <c r="AC2028" s="40">
        <f>_xll.qlInterestRateIndexFixingDate($Y$21,AD2028)</f>
        <v>53608</v>
      </c>
      <c r="AD2028" s="40">
        <f>_xll.qlCalendarAdvance(calendar,$AD2027,AB2028,,,trigger)</f>
        <v>53610</v>
      </c>
      <c r="AE2028" s="40">
        <f>_xll.qlInterestRateIndexMaturity($Y$21,AD2028,)</f>
        <v>53792</v>
      </c>
      <c r="AF2028" s="43" t="e">
        <f>_xll.qlTenorBasisValue(TenorBasis6M,AD2028,_xll.ohTrigger(trigger,$Y$36))</f>
        <v>#NUM!</v>
      </c>
      <c r="AG2028" s="90" t="e">
        <f>_xll.qlTenorBasisForwardRate(TenorBasis6M,AD2028,_xll.ohTrigger(trigger,$Y$36))</f>
        <v>#NUM!</v>
      </c>
      <c r="AH2028" s="90" t="e">
        <f>_xll.qlIndexFixing(TenorBasisIndex6M,$AC2028,TRUE,_xll.ohTrigger(trigger,$Y$36))</f>
        <v>#NUM!</v>
      </c>
      <c r="AI2028" s="43" t="e">
        <f>_xll.qlIndexFixing($Y$6,$AC2028,TRUE,trigger)</f>
        <v>#NUM!</v>
      </c>
      <c r="AJ2028" s="45" t="e">
        <f t="shared" si="42"/>
        <v>#NUM!</v>
      </c>
    </row>
    <row r="2029" spans="28:36" x14ac:dyDescent="0.2">
      <c r="AB2029" s="122" t="s">
        <v>88</v>
      </c>
      <c r="AC2029" s="40">
        <f>_xll.qlInterestRateIndexFixingDate($Y$21,AD2029)</f>
        <v>53615</v>
      </c>
      <c r="AD2029" s="40">
        <f>_xll.qlCalendarAdvance(calendar,$AD2028,AB2029,,,trigger)</f>
        <v>53617</v>
      </c>
      <c r="AE2029" s="40">
        <f>_xll.qlInterestRateIndexMaturity($Y$21,AD2029,)</f>
        <v>53799</v>
      </c>
      <c r="AF2029" s="43" t="e">
        <f>_xll.qlTenorBasisValue(TenorBasis6M,AD2029,_xll.ohTrigger(trigger,$Y$36))</f>
        <v>#NUM!</v>
      </c>
      <c r="AG2029" s="90" t="e">
        <f>_xll.qlTenorBasisForwardRate(TenorBasis6M,AD2029,_xll.ohTrigger(trigger,$Y$36))</f>
        <v>#NUM!</v>
      </c>
      <c r="AH2029" s="90" t="e">
        <f>_xll.qlIndexFixing(TenorBasisIndex6M,$AC2029,TRUE,_xll.ohTrigger(trigger,$Y$36))</f>
        <v>#NUM!</v>
      </c>
      <c r="AI2029" s="43" t="e">
        <f>_xll.qlIndexFixing($Y$6,$AC2029,TRUE,trigger)</f>
        <v>#NUM!</v>
      </c>
      <c r="AJ2029" s="45" t="e">
        <f t="shared" si="42"/>
        <v>#NUM!</v>
      </c>
    </row>
    <row r="2030" spans="28:36" x14ac:dyDescent="0.2">
      <c r="AB2030" s="122" t="s">
        <v>88</v>
      </c>
      <c r="AC2030" s="40">
        <f>_xll.qlInterestRateIndexFixingDate($Y$21,AD2030)</f>
        <v>53622</v>
      </c>
      <c r="AD2030" s="40">
        <f>_xll.qlCalendarAdvance(calendar,$AD2029,AB2030,,,trigger)</f>
        <v>53624</v>
      </c>
      <c r="AE2030" s="40">
        <f>_xll.qlInterestRateIndexMaturity($Y$21,AD2030,)</f>
        <v>53806</v>
      </c>
      <c r="AF2030" s="43" t="e">
        <f>_xll.qlTenorBasisValue(TenorBasis6M,AD2030,_xll.ohTrigger(trigger,$Y$36))</f>
        <v>#NUM!</v>
      </c>
      <c r="AG2030" s="90" t="e">
        <f>_xll.qlTenorBasisForwardRate(TenorBasis6M,AD2030,_xll.ohTrigger(trigger,$Y$36))</f>
        <v>#NUM!</v>
      </c>
      <c r="AH2030" s="90" t="e">
        <f>_xll.qlIndexFixing(TenorBasisIndex6M,$AC2030,TRUE,_xll.ohTrigger(trigger,$Y$36))</f>
        <v>#NUM!</v>
      </c>
      <c r="AI2030" s="43" t="e">
        <f>_xll.qlIndexFixing($Y$6,$AC2030,TRUE,trigger)</f>
        <v>#NUM!</v>
      </c>
      <c r="AJ2030" s="45" t="e">
        <f t="shared" si="42"/>
        <v>#NUM!</v>
      </c>
    </row>
    <row r="2031" spans="28:36" x14ac:dyDescent="0.2">
      <c r="AB2031" s="122" t="s">
        <v>88</v>
      </c>
      <c r="AC2031" s="40">
        <f>_xll.qlInterestRateIndexFixingDate($Y$21,AD2031)</f>
        <v>53629</v>
      </c>
      <c r="AD2031" s="40">
        <f>_xll.qlCalendarAdvance(calendar,$AD2030,AB2031,,,trigger)</f>
        <v>53631</v>
      </c>
      <c r="AE2031" s="40">
        <f>_xll.qlInterestRateIndexMaturity($Y$21,AD2031,)</f>
        <v>53812</v>
      </c>
      <c r="AF2031" s="43" t="e">
        <f>_xll.qlTenorBasisValue(TenorBasis6M,AD2031,_xll.ohTrigger(trigger,$Y$36))</f>
        <v>#NUM!</v>
      </c>
      <c r="AG2031" s="90" t="e">
        <f>_xll.qlTenorBasisForwardRate(TenorBasis6M,AD2031,_xll.ohTrigger(trigger,$Y$36))</f>
        <v>#NUM!</v>
      </c>
      <c r="AH2031" s="90" t="e">
        <f>_xll.qlIndexFixing(TenorBasisIndex6M,$AC2031,TRUE,_xll.ohTrigger(trigger,$Y$36))</f>
        <v>#NUM!</v>
      </c>
      <c r="AI2031" s="43" t="e">
        <f>_xll.qlIndexFixing($Y$6,$AC2031,TRUE,trigger)</f>
        <v>#NUM!</v>
      </c>
      <c r="AJ2031" s="45" t="e">
        <f t="shared" si="42"/>
        <v>#NUM!</v>
      </c>
    </row>
    <row r="2032" spans="28:36" x14ac:dyDescent="0.2">
      <c r="AB2032" s="122" t="s">
        <v>88</v>
      </c>
      <c r="AC2032" s="40">
        <f>_xll.qlInterestRateIndexFixingDate($Y$21,AD2032)</f>
        <v>53636</v>
      </c>
      <c r="AD2032" s="40">
        <f>_xll.qlCalendarAdvance(calendar,$AD2031,AB2032,,,trigger)</f>
        <v>53638</v>
      </c>
      <c r="AE2032" s="40">
        <f>_xll.qlInterestRateIndexMaturity($Y$21,AD2032,)</f>
        <v>53819</v>
      </c>
      <c r="AF2032" s="43" t="e">
        <f>_xll.qlTenorBasisValue(TenorBasis6M,AD2032,_xll.ohTrigger(trigger,$Y$36))</f>
        <v>#NUM!</v>
      </c>
      <c r="AG2032" s="90" t="e">
        <f>_xll.qlTenorBasisForwardRate(TenorBasis6M,AD2032,_xll.ohTrigger(trigger,$Y$36))</f>
        <v>#NUM!</v>
      </c>
      <c r="AH2032" s="90" t="e">
        <f>_xll.qlIndexFixing(TenorBasisIndex6M,$AC2032,TRUE,_xll.ohTrigger(trigger,$Y$36))</f>
        <v>#NUM!</v>
      </c>
      <c r="AI2032" s="43" t="e">
        <f>_xll.qlIndexFixing($Y$6,$AC2032,TRUE,trigger)</f>
        <v>#NUM!</v>
      </c>
      <c r="AJ2032" s="45" t="e">
        <f t="shared" si="42"/>
        <v>#NUM!</v>
      </c>
    </row>
    <row r="2033" spans="28:36" x14ac:dyDescent="0.2">
      <c r="AB2033" s="122" t="s">
        <v>88</v>
      </c>
      <c r="AC2033" s="40">
        <f>_xll.qlInterestRateIndexFixingDate($Y$21,AD2033)</f>
        <v>53643</v>
      </c>
      <c r="AD2033" s="40">
        <f>_xll.qlCalendarAdvance(calendar,$AD2032,AB2033,,,trigger)</f>
        <v>53645</v>
      </c>
      <c r="AE2033" s="40">
        <f>_xll.qlInterestRateIndexMaturity($Y$21,AD2033,)</f>
        <v>53826</v>
      </c>
      <c r="AF2033" s="43" t="e">
        <f>_xll.qlTenorBasisValue(TenorBasis6M,AD2033,_xll.ohTrigger(trigger,$Y$36))</f>
        <v>#NUM!</v>
      </c>
      <c r="AG2033" s="90" t="e">
        <f>_xll.qlTenorBasisForwardRate(TenorBasis6M,AD2033,_xll.ohTrigger(trigger,$Y$36))</f>
        <v>#NUM!</v>
      </c>
      <c r="AH2033" s="90" t="e">
        <f>_xll.qlIndexFixing(TenorBasisIndex6M,$AC2033,TRUE,_xll.ohTrigger(trigger,$Y$36))</f>
        <v>#NUM!</v>
      </c>
      <c r="AI2033" s="43" t="e">
        <f>_xll.qlIndexFixing($Y$6,$AC2033,TRUE,trigger)</f>
        <v>#NUM!</v>
      </c>
      <c r="AJ2033" s="45" t="e">
        <f t="shared" si="42"/>
        <v>#NUM!</v>
      </c>
    </row>
    <row r="2034" spans="28:36" x14ac:dyDescent="0.2">
      <c r="AB2034" s="122" t="s">
        <v>88</v>
      </c>
      <c r="AC2034" s="40">
        <f>_xll.qlInterestRateIndexFixingDate($Y$21,AD2034)</f>
        <v>53650</v>
      </c>
      <c r="AD2034" s="40">
        <f>_xll.qlCalendarAdvance(calendar,$AD2033,AB2034,,,trigger)</f>
        <v>53652</v>
      </c>
      <c r="AE2034" s="40">
        <f>_xll.qlInterestRateIndexMaturity($Y$21,AD2034,)</f>
        <v>53833</v>
      </c>
      <c r="AF2034" s="43" t="e">
        <f>_xll.qlTenorBasisValue(TenorBasis6M,AD2034,_xll.ohTrigger(trigger,$Y$36))</f>
        <v>#NUM!</v>
      </c>
      <c r="AG2034" s="90" t="e">
        <f>_xll.qlTenorBasisForwardRate(TenorBasis6M,AD2034,_xll.ohTrigger(trigger,$Y$36))</f>
        <v>#NUM!</v>
      </c>
      <c r="AH2034" s="90" t="e">
        <f>_xll.qlIndexFixing(TenorBasisIndex6M,$AC2034,TRUE,_xll.ohTrigger(trigger,$Y$36))</f>
        <v>#NUM!</v>
      </c>
      <c r="AI2034" s="43" t="e">
        <f>_xll.qlIndexFixing($Y$6,$AC2034,TRUE,trigger)</f>
        <v>#NUM!</v>
      </c>
      <c r="AJ2034" s="45" t="e">
        <f t="shared" si="42"/>
        <v>#NUM!</v>
      </c>
    </row>
    <row r="2035" spans="28:36" x14ac:dyDescent="0.2">
      <c r="AB2035" s="122" t="s">
        <v>88</v>
      </c>
      <c r="AC2035" s="40">
        <f>_xll.qlInterestRateIndexFixingDate($Y$21,AD2035)</f>
        <v>53657</v>
      </c>
      <c r="AD2035" s="40">
        <f>_xll.qlCalendarAdvance(calendar,$AD2034,AB2035,,,trigger)</f>
        <v>53659</v>
      </c>
      <c r="AE2035" s="40">
        <f>_xll.qlInterestRateIndexMaturity($Y$21,AD2035,)</f>
        <v>53840</v>
      </c>
      <c r="AF2035" s="43" t="e">
        <f>_xll.qlTenorBasisValue(TenorBasis6M,AD2035,_xll.ohTrigger(trigger,$Y$36))</f>
        <v>#NUM!</v>
      </c>
      <c r="AG2035" s="90" t="e">
        <f>_xll.qlTenorBasisForwardRate(TenorBasis6M,AD2035,_xll.ohTrigger(trigger,$Y$36))</f>
        <v>#NUM!</v>
      </c>
      <c r="AH2035" s="90" t="e">
        <f>_xll.qlIndexFixing(TenorBasisIndex6M,$AC2035,TRUE,_xll.ohTrigger(trigger,$Y$36))</f>
        <v>#NUM!</v>
      </c>
      <c r="AI2035" s="43" t="e">
        <f>_xll.qlIndexFixing($Y$6,$AC2035,TRUE,trigger)</f>
        <v>#NUM!</v>
      </c>
      <c r="AJ2035" s="45" t="e">
        <f t="shared" si="42"/>
        <v>#NUM!</v>
      </c>
    </row>
    <row r="2036" spans="28:36" x14ac:dyDescent="0.2">
      <c r="AB2036" s="122" t="s">
        <v>88</v>
      </c>
      <c r="AC2036" s="40">
        <f>_xll.qlInterestRateIndexFixingDate($Y$21,AD2036)</f>
        <v>53664</v>
      </c>
      <c r="AD2036" s="40">
        <f>_xll.qlCalendarAdvance(calendar,$AD2035,AB2036,,,trigger)</f>
        <v>53666</v>
      </c>
      <c r="AE2036" s="40">
        <f>_xll.qlInterestRateIndexMaturity($Y$21,AD2036,)</f>
        <v>53848</v>
      </c>
      <c r="AF2036" s="43" t="e">
        <f>_xll.qlTenorBasisValue(TenorBasis6M,AD2036,_xll.ohTrigger(trigger,$Y$36))</f>
        <v>#NUM!</v>
      </c>
      <c r="AG2036" s="90" t="e">
        <f>_xll.qlTenorBasisForwardRate(TenorBasis6M,AD2036,_xll.ohTrigger(trigger,$Y$36))</f>
        <v>#NUM!</v>
      </c>
      <c r="AH2036" s="90" t="e">
        <f>_xll.qlIndexFixing(TenorBasisIndex6M,$AC2036,TRUE,_xll.ohTrigger(trigger,$Y$36))</f>
        <v>#NUM!</v>
      </c>
      <c r="AI2036" s="43" t="e">
        <f>_xll.qlIndexFixing($Y$6,$AC2036,TRUE,trigger)</f>
        <v>#NUM!</v>
      </c>
      <c r="AJ2036" s="45" t="e">
        <f t="shared" si="42"/>
        <v>#NUM!</v>
      </c>
    </row>
    <row r="2037" spans="28:36" x14ac:dyDescent="0.2">
      <c r="AB2037" s="122" t="s">
        <v>88</v>
      </c>
      <c r="AC2037" s="40">
        <f>_xll.qlInterestRateIndexFixingDate($Y$21,AD2037)</f>
        <v>53671</v>
      </c>
      <c r="AD2037" s="40">
        <f>_xll.qlCalendarAdvance(calendar,$AD2036,AB2037,,,trigger)</f>
        <v>53673</v>
      </c>
      <c r="AE2037" s="40">
        <f>_xll.qlInterestRateIndexMaturity($Y$21,AD2037,)</f>
        <v>53855</v>
      </c>
      <c r="AF2037" s="43" t="e">
        <f>_xll.qlTenorBasisValue(TenorBasis6M,AD2037,_xll.ohTrigger(trigger,$Y$36))</f>
        <v>#NUM!</v>
      </c>
      <c r="AG2037" s="90" t="e">
        <f>_xll.qlTenorBasisForwardRate(TenorBasis6M,AD2037,_xll.ohTrigger(trigger,$Y$36))</f>
        <v>#NUM!</v>
      </c>
      <c r="AH2037" s="90" t="e">
        <f>_xll.qlIndexFixing(TenorBasisIndex6M,$AC2037,TRUE,_xll.ohTrigger(trigger,$Y$36))</f>
        <v>#NUM!</v>
      </c>
      <c r="AI2037" s="43" t="e">
        <f>_xll.qlIndexFixing($Y$6,$AC2037,TRUE,trigger)</f>
        <v>#NUM!</v>
      </c>
      <c r="AJ2037" s="45" t="e">
        <f t="shared" si="42"/>
        <v>#NUM!</v>
      </c>
    </row>
    <row r="2038" spans="28:36" x14ac:dyDescent="0.2">
      <c r="AB2038" s="122" t="s">
        <v>88</v>
      </c>
      <c r="AC2038" s="40">
        <f>_xll.qlInterestRateIndexFixingDate($Y$21,AD2038)</f>
        <v>53678</v>
      </c>
      <c r="AD2038" s="40">
        <f>_xll.qlCalendarAdvance(calendar,$AD2037,AB2038,,,trigger)</f>
        <v>53680</v>
      </c>
      <c r="AE2038" s="40">
        <f>_xll.qlInterestRateIndexMaturity($Y$21,AD2038,)</f>
        <v>53862</v>
      </c>
      <c r="AF2038" s="43" t="e">
        <f>_xll.qlTenorBasisValue(TenorBasis6M,AD2038,_xll.ohTrigger(trigger,$Y$36))</f>
        <v>#NUM!</v>
      </c>
      <c r="AG2038" s="90" t="e">
        <f>_xll.qlTenorBasisForwardRate(TenorBasis6M,AD2038,_xll.ohTrigger(trigger,$Y$36))</f>
        <v>#NUM!</v>
      </c>
      <c r="AH2038" s="90" t="e">
        <f>_xll.qlIndexFixing(TenorBasisIndex6M,$AC2038,TRUE,_xll.ohTrigger(trigger,$Y$36))</f>
        <v>#NUM!</v>
      </c>
      <c r="AI2038" s="43" t="e">
        <f>_xll.qlIndexFixing($Y$6,$AC2038,TRUE,trigger)</f>
        <v>#NUM!</v>
      </c>
      <c r="AJ2038" s="45" t="e">
        <f t="shared" si="42"/>
        <v>#NUM!</v>
      </c>
    </row>
    <row r="2039" spans="28:36" x14ac:dyDescent="0.2">
      <c r="AB2039" s="122" t="s">
        <v>88</v>
      </c>
      <c r="AC2039" s="40">
        <f>_xll.qlInterestRateIndexFixingDate($Y$21,AD2039)</f>
        <v>53682</v>
      </c>
      <c r="AD2039" s="40">
        <f>_xll.qlCalendarAdvance(calendar,$AD2038,AB2039,,,trigger)</f>
        <v>53688</v>
      </c>
      <c r="AE2039" s="40">
        <f>_xll.qlInterestRateIndexMaturity($Y$21,AD2039,)</f>
        <v>53870</v>
      </c>
      <c r="AF2039" s="43" t="e">
        <f>_xll.qlTenorBasisValue(TenorBasis6M,AD2039,_xll.ohTrigger(trigger,$Y$36))</f>
        <v>#NUM!</v>
      </c>
      <c r="AG2039" s="90" t="e">
        <f>_xll.qlTenorBasisForwardRate(TenorBasis6M,AD2039,_xll.ohTrigger(trigger,$Y$36))</f>
        <v>#NUM!</v>
      </c>
      <c r="AH2039" s="90" t="e">
        <f>_xll.qlIndexFixing(TenorBasisIndex6M,$AC2039,TRUE,_xll.ohTrigger(trigger,$Y$36))</f>
        <v>#NUM!</v>
      </c>
      <c r="AI2039" s="43" t="e">
        <f>_xll.qlIndexFixing($Y$6,$AC2039,TRUE,trigger)</f>
        <v>#NUM!</v>
      </c>
      <c r="AJ2039" s="45" t="e">
        <f t="shared" si="42"/>
        <v>#NUM!</v>
      </c>
    </row>
    <row r="2040" spans="28:36" x14ac:dyDescent="0.2">
      <c r="AB2040" s="122" t="s">
        <v>88</v>
      </c>
      <c r="AC2040" s="40">
        <f>_xll.qlInterestRateIndexFixingDate($Y$21,AD2040)</f>
        <v>53692</v>
      </c>
      <c r="AD2040" s="40">
        <f>_xll.qlCalendarAdvance(calendar,$AD2039,AB2040,,,trigger)</f>
        <v>53695</v>
      </c>
      <c r="AE2040" s="40">
        <f>_xll.qlInterestRateIndexMaturity($Y$21,AD2040,)</f>
        <v>53876</v>
      </c>
      <c r="AF2040" s="43" t="e">
        <f>_xll.qlTenorBasisValue(TenorBasis6M,AD2040,_xll.ohTrigger(trigger,$Y$36))</f>
        <v>#NUM!</v>
      </c>
      <c r="AG2040" s="90" t="e">
        <f>_xll.qlTenorBasisForwardRate(TenorBasis6M,AD2040,_xll.ohTrigger(trigger,$Y$36))</f>
        <v>#NUM!</v>
      </c>
      <c r="AH2040" s="90" t="e">
        <f>_xll.qlIndexFixing(TenorBasisIndex6M,$AC2040,TRUE,_xll.ohTrigger(trigger,$Y$36))</f>
        <v>#NUM!</v>
      </c>
      <c r="AI2040" s="43" t="e">
        <f>_xll.qlIndexFixing($Y$6,$AC2040,TRUE,trigger)</f>
        <v>#NUM!</v>
      </c>
      <c r="AJ2040" s="45" t="e">
        <f t="shared" si="42"/>
        <v>#NUM!</v>
      </c>
    </row>
    <row r="2041" spans="28:36" x14ac:dyDescent="0.2">
      <c r="AB2041" s="122" t="s">
        <v>88</v>
      </c>
      <c r="AC2041" s="40">
        <f>_xll.qlInterestRateIndexFixingDate($Y$21,AD2041)</f>
        <v>53700</v>
      </c>
      <c r="AD2041" s="40">
        <f>_xll.qlCalendarAdvance(calendar,$AD2040,AB2041,,,trigger)</f>
        <v>53702</v>
      </c>
      <c r="AE2041" s="40">
        <f>_xll.qlInterestRateIndexMaturity($Y$21,AD2041,)</f>
        <v>53883</v>
      </c>
      <c r="AF2041" s="43" t="e">
        <f>_xll.qlTenorBasisValue(TenorBasis6M,AD2041,_xll.ohTrigger(trigger,$Y$36))</f>
        <v>#NUM!</v>
      </c>
      <c r="AG2041" s="90" t="e">
        <f>_xll.qlTenorBasisForwardRate(TenorBasis6M,AD2041,_xll.ohTrigger(trigger,$Y$36))</f>
        <v>#NUM!</v>
      </c>
      <c r="AH2041" s="90" t="e">
        <f>_xll.qlIndexFixing(TenorBasisIndex6M,$AC2041,TRUE,_xll.ohTrigger(trigger,$Y$36))</f>
        <v>#NUM!</v>
      </c>
      <c r="AI2041" s="43" t="e">
        <f>_xll.qlIndexFixing($Y$6,$AC2041,TRUE,trigger)</f>
        <v>#NUM!</v>
      </c>
      <c r="AJ2041" s="45" t="e">
        <f t="shared" si="42"/>
        <v>#NUM!</v>
      </c>
    </row>
    <row r="2042" spans="28:36" x14ac:dyDescent="0.2">
      <c r="AB2042" s="122" t="s">
        <v>88</v>
      </c>
      <c r="AC2042" s="40">
        <f>_xll.qlInterestRateIndexFixingDate($Y$21,AD2042)</f>
        <v>53707</v>
      </c>
      <c r="AD2042" s="40">
        <f>_xll.qlCalendarAdvance(calendar,$AD2041,AB2042,,,trigger)</f>
        <v>53709</v>
      </c>
      <c r="AE2042" s="40">
        <f>_xll.qlInterestRateIndexMaturity($Y$21,AD2042,)</f>
        <v>53890</v>
      </c>
      <c r="AF2042" s="43" t="e">
        <f>_xll.qlTenorBasisValue(TenorBasis6M,AD2042,_xll.ohTrigger(trigger,$Y$36))</f>
        <v>#NUM!</v>
      </c>
      <c r="AG2042" s="90" t="e">
        <f>_xll.qlTenorBasisForwardRate(TenorBasis6M,AD2042,_xll.ohTrigger(trigger,$Y$36))</f>
        <v>#NUM!</v>
      </c>
      <c r="AH2042" s="90" t="e">
        <f>_xll.qlIndexFixing(TenorBasisIndex6M,$AC2042,TRUE,_xll.ohTrigger(trigger,$Y$36))</f>
        <v>#NUM!</v>
      </c>
      <c r="AI2042" s="43" t="e">
        <f>_xll.qlIndexFixing($Y$6,$AC2042,TRUE,trigger)</f>
        <v>#NUM!</v>
      </c>
      <c r="AJ2042" s="45" t="e">
        <f t="shared" si="42"/>
        <v>#NUM!</v>
      </c>
    </row>
    <row r="2043" spans="28:36" x14ac:dyDescent="0.2">
      <c r="AB2043" s="122" t="s">
        <v>88</v>
      </c>
      <c r="AC2043" s="40">
        <f>_xll.qlInterestRateIndexFixingDate($Y$21,AD2043)</f>
        <v>53714</v>
      </c>
      <c r="AD2043" s="40">
        <f>_xll.qlCalendarAdvance(calendar,$AD2042,AB2043,,,trigger)</f>
        <v>53716</v>
      </c>
      <c r="AE2043" s="40">
        <f>_xll.qlInterestRateIndexMaturity($Y$21,AD2043,)</f>
        <v>53897</v>
      </c>
      <c r="AF2043" s="43" t="e">
        <f>_xll.qlTenorBasisValue(TenorBasis6M,AD2043,_xll.ohTrigger(trigger,$Y$36))</f>
        <v>#NUM!</v>
      </c>
      <c r="AG2043" s="90" t="e">
        <f>_xll.qlTenorBasisForwardRate(TenorBasis6M,AD2043,_xll.ohTrigger(trigger,$Y$36))</f>
        <v>#NUM!</v>
      </c>
      <c r="AH2043" s="90" t="e">
        <f>_xll.qlIndexFixing(TenorBasisIndex6M,$AC2043,TRUE,_xll.ohTrigger(trigger,$Y$36))</f>
        <v>#NUM!</v>
      </c>
      <c r="AI2043" s="43" t="e">
        <f>_xll.qlIndexFixing($Y$6,$AC2043,TRUE,trigger)</f>
        <v>#NUM!</v>
      </c>
      <c r="AJ2043" s="45" t="e">
        <f t="shared" si="42"/>
        <v>#NUM!</v>
      </c>
    </row>
    <row r="2044" spans="28:36" x14ac:dyDescent="0.2">
      <c r="AB2044" s="122" t="s">
        <v>88</v>
      </c>
      <c r="AC2044" s="40">
        <f>_xll.qlInterestRateIndexFixingDate($Y$21,AD2044)</f>
        <v>53721</v>
      </c>
      <c r="AD2044" s="40">
        <f>_xll.qlCalendarAdvance(calendar,$AD2043,AB2044,,,trigger)</f>
        <v>53723</v>
      </c>
      <c r="AE2044" s="40">
        <f>_xll.qlInterestRateIndexMaturity($Y$21,AD2044,)</f>
        <v>53904</v>
      </c>
      <c r="AF2044" s="43" t="e">
        <f>_xll.qlTenorBasisValue(TenorBasis6M,AD2044,_xll.ohTrigger(trigger,$Y$36))</f>
        <v>#NUM!</v>
      </c>
      <c r="AG2044" s="90" t="e">
        <f>_xll.qlTenorBasisForwardRate(TenorBasis6M,AD2044,_xll.ohTrigger(trigger,$Y$36))</f>
        <v>#NUM!</v>
      </c>
      <c r="AH2044" s="90" t="e">
        <f>_xll.qlIndexFixing(TenorBasisIndex6M,$AC2044,TRUE,_xll.ohTrigger(trigger,$Y$36))</f>
        <v>#NUM!</v>
      </c>
      <c r="AI2044" s="43" t="e">
        <f>_xll.qlIndexFixing($Y$6,$AC2044,TRUE,trigger)</f>
        <v>#NUM!</v>
      </c>
      <c r="AJ2044" s="45" t="e">
        <f t="shared" si="42"/>
        <v>#NUM!</v>
      </c>
    </row>
    <row r="2045" spans="28:36" x14ac:dyDescent="0.2">
      <c r="AB2045" s="122" t="s">
        <v>88</v>
      </c>
      <c r="AC2045" s="40">
        <f>_xll.qlInterestRateIndexFixingDate($Y$21,AD2045)</f>
        <v>53728</v>
      </c>
      <c r="AD2045" s="40">
        <f>_xll.qlCalendarAdvance(calendar,$AD2044,AB2045,,,trigger)</f>
        <v>53730</v>
      </c>
      <c r="AE2045" s="40">
        <f>_xll.qlInterestRateIndexMaturity($Y$21,AD2045,)</f>
        <v>53911</v>
      </c>
      <c r="AF2045" s="43" t="e">
        <f>_xll.qlTenorBasisValue(TenorBasis6M,AD2045,_xll.ohTrigger(trigger,$Y$36))</f>
        <v>#NUM!</v>
      </c>
      <c r="AG2045" s="90" t="e">
        <f>_xll.qlTenorBasisForwardRate(TenorBasis6M,AD2045,_xll.ohTrigger(trigger,$Y$36))</f>
        <v>#NUM!</v>
      </c>
      <c r="AH2045" s="90" t="e">
        <f>_xll.qlIndexFixing(TenorBasisIndex6M,$AC2045,TRUE,_xll.ohTrigger(trigger,$Y$36))</f>
        <v>#NUM!</v>
      </c>
      <c r="AI2045" s="43" t="e">
        <f>_xll.qlIndexFixing($Y$6,$AC2045,TRUE,trigger)</f>
        <v>#NUM!</v>
      </c>
      <c r="AJ2045" s="45" t="e">
        <f t="shared" si="42"/>
        <v>#NUM!</v>
      </c>
    </row>
    <row r="2046" spans="28:36" x14ac:dyDescent="0.2">
      <c r="AB2046" s="122" t="s">
        <v>88</v>
      </c>
      <c r="AC2046" s="40">
        <f>_xll.qlInterestRateIndexFixingDate($Y$21,AD2046)</f>
        <v>53735</v>
      </c>
      <c r="AD2046" s="40">
        <f>_xll.qlCalendarAdvance(calendar,$AD2045,AB2046,,,trigger)</f>
        <v>53737</v>
      </c>
      <c r="AE2046" s="40">
        <f>_xll.qlInterestRateIndexMaturity($Y$21,AD2046,)</f>
        <v>53918</v>
      </c>
      <c r="AF2046" s="43" t="e">
        <f>_xll.qlTenorBasisValue(TenorBasis6M,AD2046,_xll.ohTrigger(trigger,$Y$36))</f>
        <v>#NUM!</v>
      </c>
      <c r="AG2046" s="90" t="e">
        <f>_xll.qlTenorBasisForwardRate(TenorBasis6M,AD2046,_xll.ohTrigger(trigger,$Y$36))</f>
        <v>#NUM!</v>
      </c>
      <c r="AH2046" s="90" t="e">
        <f>_xll.qlIndexFixing(TenorBasisIndex6M,$AC2046,TRUE,_xll.ohTrigger(trigger,$Y$36))</f>
        <v>#NUM!</v>
      </c>
      <c r="AI2046" s="43" t="e">
        <f>_xll.qlIndexFixing($Y$6,$AC2046,TRUE,trigger)</f>
        <v>#NUM!</v>
      </c>
      <c r="AJ2046" s="45" t="e">
        <f t="shared" si="42"/>
        <v>#NUM!</v>
      </c>
    </row>
    <row r="2047" spans="28:36" x14ac:dyDescent="0.2">
      <c r="AB2047" s="122" t="s">
        <v>88</v>
      </c>
      <c r="AC2047" s="40">
        <f>_xll.qlInterestRateIndexFixingDate($Y$21,AD2047)</f>
        <v>53742</v>
      </c>
      <c r="AD2047" s="40">
        <f>_xll.qlCalendarAdvance(calendar,$AD2046,AB2047,,,trigger)</f>
        <v>53744</v>
      </c>
      <c r="AE2047" s="40">
        <f>_xll.qlInterestRateIndexMaturity($Y$21,AD2047,)</f>
        <v>53925</v>
      </c>
      <c r="AF2047" s="43" t="e">
        <f>_xll.qlTenorBasisValue(TenorBasis6M,AD2047,_xll.ohTrigger(trigger,$Y$36))</f>
        <v>#NUM!</v>
      </c>
      <c r="AG2047" s="90" t="e">
        <f>_xll.qlTenorBasisForwardRate(TenorBasis6M,AD2047,_xll.ohTrigger(trigger,$Y$36))</f>
        <v>#NUM!</v>
      </c>
      <c r="AH2047" s="90" t="e">
        <f>_xll.qlIndexFixing(TenorBasisIndex6M,$AC2047,TRUE,_xll.ohTrigger(trigger,$Y$36))</f>
        <v>#NUM!</v>
      </c>
      <c r="AI2047" s="43" t="e">
        <f>_xll.qlIndexFixing($Y$6,$AC2047,TRUE,trigger)</f>
        <v>#NUM!</v>
      </c>
      <c r="AJ2047" s="45" t="e">
        <f t="shared" si="42"/>
        <v>#NUM!</v>
      </c>
    </row>
    <row r="2048" spans="28:36" x14ac:dyDescent="0.2">
      <c r="AB2048" s="122" t="s">
        <v>88</v>
      </c>
      <c r="AC2048" s="40">
        <f>_xll.qlInterestRateIndexFixingDate($Y$21,AD2048)</f>
        <v>53749</v>
      </c>
      <c r="AD2048" s="40">
        <f>_xll.qlCalendarAdvance(calendar,$AD2047,AB2048,,,trigger)</f>
        <v>53751</v>
      </c>
      <c r="AE2048" s="40">
        <f>_xll.qlInterestRateIndexMaturity($Y$21,AD2048,)</f>
        <v>53934</v>
      </c>
      <c r="AF2048" s="43" t="e">
        <f>_xll.qlTenorBasisValue(TenorBasis6M,AD2048,_xll.ohTrigger(trigger,$Y$36))</f>
        <v>#NUM!</v>
      </c>
      <c r="AG2048" s="90" t="e">
        <f>_xll.qlTenorBasisForwardRate(TenorBasis6M,AD2048,_xll.ohTrigger(trigger,$Y$36))</f>
        <v>#NUM!</v>
      </c>
      <c r="AH2048" s="90" t="e">
        <f>_xll.qlIndexFixing(TenorBasisIndex6M,$AC2048,TRUE,_xll.ohTrigger(trigger,$Y$36))</f>
        <v>#NUM!</v>
      </c>
      <c r="AI2048" s="43" t="e">
        <f>_xll.qlIndexFixing($Y$6,$AC2048,TRUE,trigger)</f>
        <v>#NUM!</v>
      </c>
      <c r="AJ2048" s="45" t="e">
        <f t="shared" si="42"/>
        <v>#NUM!</v>
      </c>
    </row>
    <row r="2049" spans="28:36" x14ac:dyDescent="0.2">
      <c r="AB2049" s="122" t="s">
        <v>88</v>
      </c>
      <c r="AC2049" s="40">
        <f>_xll.qlInterestRateIndexFixingDate($Y$21,AD2049)</f>
        <v>53756</v>
      </c>
      <c r="AD2049" s="40">
        <f>_xll.qlCalendarAdvance(calendar,$AD2048,AB2049,,,trigger)</f>
        <v>53758</v>
      </c>
      <c r="AE2049" s="40">
        <f>_xll.qlInterestRateIndexMaturity($Y$21,AD2049,)</f>
        <v>53944</v>
      </c>
      <c r="AF2049" s="43" t="e">
        <f>_xll.qlTenorBasisValue(TenorBasis6M,AD2049,_xll.ohTrigger(trigger,$Y$36))</f>
        <v>#NUM!</v>
      </c>
      <c r="AG2049" s="90" t="e">
        <f>_xll.qlTenorBasisForwardRate(TenorBasis6M,AD2049,_xll.ohTrigger(trigger,$Y$36))</f>
        <v>#NUM!</v>
      </c>
      <c r="AH2049" s="90" t="e">
        <f>_xll.qlIndexFixing(TenorBasisIndex6M,$AC2049,TRUE,_xll.ohTrigger(trigger,$Y$36))</f>
        <v>#NUM!</v>
      </c>
      <c r="AI2049" s="43" t="e">
        <f>_xll.qlIndexFixing($Y$6,$AC2049,TRUE,trigger)</f>
        <v>#NUM!</v>
      </c>
      <c r="AJ2049" s="45" t="e">
        <f t="shared" si="42"/>
        <v>#NUM!</v>
      </c>
    </row>
    <row r="2050" spans="28:36" x14ac:dyDescent="0.2">
      <c r="AB2050" s="122" t="s">
        <v>88</v>
      </c>
      <c r="AC2050" s="40">
        <f>_xll.qlInterestRateIndexFixingDate($Y$21,AD2050)</f>
        <v>53763</v>
      </c>
      <c r="AD2050" s="40">
        <f>_xll.qlCalendarAdvance(calendar,$AD2049,AB2050,,,trigger)</f>
        <v>53765</v>
      </c>
      <c r="AE2050" s="40">
        <f>_xll.qlInterestRateIndexMaturity($Y$21,AD2050,)</f>
        <v>53951</v>
      </c>
      <c r="AF2050" s="43" t="e">
        <f>_xll.qlTenorBasisValue(TenorBasis6M,AD2050,_xll.ohTrigger(trigger,$Y$36))</f>
        <v>#NUM!</v>
      </c>
      <c r="AG2050" s="90" t="e">
        <f>_xll.qlTenorBasisForwardRate(TenorBasis6M,AD2050,_xll.ohTrigger(trigger,$Y$36))</f>
        <v>#NUM!</v>
      </c>
      <c r="AH2050" s="90" t="e">
        <f>_xll.qlIndexFixing(TenorBasisIndex6M,$AC2050,TRUE,_xll.ohTrigger(trigger,$Y$36))</f>
        <v>#NUM!</v>
      </c>
      <c r="AI2050" s="43" t="e">
        <f>_xll.qlIndexFixing($Y$6,$AC2050,TRUE,trigger)</f>
        <v>#NUM!</v>
      </c>
      <c r="AJ2050" s="45" t="e">
        <f t="shared" si="42"/>
        <v>#NUM!</v>
      </c>
    </row>
    <row r="2051" spans="28:36" x14ac:dyDescent="0.2">
      <c r="AB2051" s="122" t="s">
        <v>88</v>
      </c>
      <c r="AC2051" s="40">
        <f>_xll.qlInterestRateIndexFixingDate($Y$21,AD2051)</f>
        <v>53770</v>
      </c>
      <c r="AD2051" s="40">
        <f>_xll.qlCalendarAdvance(calendar,$AD2050,AB2051,,,trigger)</f>
        <v>53772</v>
      </c>
      <c r="AE2051" s="40">
        <f>_xll.qlInterestRateIndexMaturity($Y$21,AD2051,)</f>
        <v>53958</v>
      </c>
      <c r="AF2051" s="43" t="e">
        <f>_xll.qlTenorBasisValue(TenorBasis6M,AD2051,_xll.ohTrigger(trigger,$Y$36))</f>
        <v>#NUM!</v>
      </c>
      <c r="AG2051" s="90" t="e">
        <f>_xll.qlTenorBasisForwardRate(TenorBasis6M,AD2051,_xll.ohTrigger(trigger,$Y$36))</f>
        <v>#NUM!</v>
      </c>
      <c r="AH2051" s="90" t="e">
        <f>_xll.qlIndexFixing(TenorBasisIndex6M,$AC2051,TRUE,_xll.ohTrigger(trigger,$Y$36))</f>
        <v>#NUM!</v>
      </c>
      <c r="AI2051" s="43" t="e">
        <f>_xll.qlIndexFixing($Y$6,$AC2051,TRUE,trigger)</f>
        <v>#NUM!</v>
      </c>
      <c r="AJ2051" s="45" t="e">
        <f t="shared" si="42"/>
        <v>#NUM!</v>
      </c>
    </row>
    <row r="2052" spans="28:36" x14ac:dyDescent="0.2">
      <c r="AB2052" s="122" t="s">
        <v>88</v>
      </c>
      <c r="AC2052" s="40">
        <f>_xll.qlInterestRateIndexFixingDate($Y$21,AD2052)</f>
        <v>53777</v>
      </c>
      <c r="AD2052" s="40">
        <f>_xll.qlCalendarAdvance(calendar,$AD2051,AB2052,,,trigger)</f>
        <v>53779</v>
      </c>
      <c r="AE2052" s="40">
        <f>_xll.qlInterestRateIndexMaturity($Y$21,AD2052,)</f>
        <v>53965</v>
      </c>
      <c r="AF2052" s="43" t="e">
        <f>_xll.qlTenorBasisValue(TenorBasis6M,AD2052,_xll.ohTrigger(trigger,$Y$36))</f>
        <v>#NUM!</v>
      </c>
      <c r="AG2052" s="90" t="e">
        <f>_xll.qlTenorBasisForwardRate(TenorBasis6M,AD2052,_xll.ohTrigger(trigger,$Y$36))</f>
        <v>#NUM!</v>
      </c>
      <c r="AH2052" s="90" t="e">
        <f>_xll.qlIndexFixing(TenorBasisIndex6M,$AC2052,TRUE,_xll.ohTrigger(trigger,$Y$36))</f>
        <v>#NUM!</v>
      </c>
      <c r="AI2052" s="43" t="e">
        <f>_xll.qlIndexFixing($Y$6,$AC2052,TRUE,trigger)</f>
        <v>#NUM!</v>
      </c>
      <c r="AJ2052" s="45" t="e">
        <f t="shared" si="42"/>
        <v>#NUM!</v>
      </c>
    </row>
    <row r="2053" spans="28:36" x14ac:dyDescent="0.2">
      <c r="AB2053" s="122" t="s">
        <v>88</v>
      </c>
      <c r="AC2053" s="40">
        <f>_xll.qlInterestRateIndexFixingDate($Y$21,AD2053)</f>
        <v>53784</v>
      </c>
      <c r="AD2053" s="40">
        <f>_xll.qlCalendarAdvance(calendar,$AD2052,AB2053,,,trigger)</f>
        <v>53786</v>
      </c>
      <c r="AE2053" s="40">
        <f>_xll.qlInterestRateIndexMaturity($Y$21,AD2053,)</f>
        <v>53969</v>
      </c>
      <c r="AF2053" s="43" t="e">
        <f>_xll.qlTenorBasisValue(TenorBasis6M,AD2053,_xll.ohTrigger(trigger,$Y$36))</f>
        <v>#NUM!</v>
      </c>
      <c r="AG2053" s="90" t="e">
        <f>_xll.qlTenorBasisForwardRate(TenorBasis6M,AD2053,_xll.ohTrigger(trigger,$Y$36))</f>
        <v>#NUM!</v>
      </c>
      <c r="AH2053" s="90" t="e">
        <f>_xll.qlIndexFixing(TenorBasisIndex6M,$AC2053,TRUE,_xll.ohTrigger(trigger,$Y$36))</f>
        <v>#NUM!</v>
      </c>
      <c r="AI2053" s="43" t="e">
        <f>_xll.qlIndexFixing($Y$6,$AC2053,TRUE,trigger)</f>
        <v>#NUM!</v>
      </c>
      <c r="AJ2053" s="45" t="e">
        <f t="shared" si="42"/>
        <v>#NUM!</v>
      </c>
    </row>
    <row r="2054" spans="28:36" x14ac:dyDescent="0.2">
      <c r="AB2054" s="122" t="s">
        <v>88</v>
      </c>
      <c r="AC2054" s="40">
        <f>_xll.qlInterestRateIndexFixingDate($Y$21,AD2054)</f>
        <v>53791</v>
      </c>
      <c r="AD2054" s="40">
        <f>_xll.qlCalendarAdvance(calendar,$AD2053,AB2054,,,trigger)</f>
        <v>53793</v>
      </c>
      <c r="AE2054" s="40">
        <f>_xll.qlInterestRateIndexMaturity($Y$21,AD2054,)</f>
        <v>53976</v>
      </c>
      <c r="AF2054" s="43" t="e">
        <f>_xll.qlTenorBasisValue(TenorBasis6M,AD2054,_xll.ohTrigger(trigger,$Y$36))</f>
        <v>#NUM!</v>
      </c>
      <c r="AG2054" s="90" t="e">
        <f>_xll.qlTenorBasisForwardRate(TenorBasis6M,AD2054,_xll.ohTrigger(trigger,$Y$36))</f>
        <v>#NUM!</v>
      </c>
      <c r="AH2054" s="90" t="e">
        <f>_xll.qlIndexFixing(TenorBasisIndex6M,$AC2054,TRUE,_xll.ohTrigger(trigger,$Y$36))</f>
        <v>#NUM!</v>
      </c>
      <c r="AI2054" s="43" t="e">
        <f>_xll.qlIndexFixing($Y$6,$AC2054,TRUE,trigger)</f>
        <v>#NUM!</v>
      </c>
      <c r="AJ2054" s="45" t="e">
        <f t="shared" si="42"/>
        <v>#NUM!</v>
      </c>
    </row>
    <row r="2055" spans="28:36" x14ac:dyDescent="0.2">
      <c r="AB2055" s="122" t="s">
        <v>88</v>
      </c>
      <c r="AC2055" s="40">
        <f>_xll.qlInterestRateIndexFixingDate($Y$21,AD2055)</f>
        <v>53798</v>
      </c>
      <c r="AD2055" s="40">
        <f>_xll.qlCalendarAdvance(calendar,$AD2054,AB2055,,,trigger)</f>
        <v>53800</v>
      </c>
      <c r="AE2055" s="40">
        <f>_xll.qlInterestRateIndexMaturity($Y$21,AD2055,)</f>
        <v>53983</v>
      </c>
      <c r="AF2055" s="43" t="e">
        <f>_xll.qlTenorBasisValue(TenorBasis6M,AD2055,_xll.ohTrigger(trigger,$Y$36))</f>
        <v>#NUM!</v>
      </c>
      <c r="AG2055" s="90" t="e">
        <f>_xll.qlTenorBasisForwardRate(TenorBasis6M,AD2055,_xll.ohTrigger(trigger,$Y$36))</f>
        <v>#NUM!</v>
      </c>
      <c r="AH2055" s="90" t="e">
        <f>_xll.qlIndexFixing(TenorBasisIndex6M,$AC2055,TRUE,_xll.ohTrigger(trigger,$Y$36))</f>
        <v>#NUM!</v>
      </c>
      <c r="AI2055" s="43" t="e">
        <f>_xll.qlIndexFixing($Y$6,$AC2055,TRUE,trigger)</f>
        <v>#NUM!</v>
      </c>
      <c r="AJ2055" s="45" t="e">
        <f t="shared" si="42"/>
        <v>#NUM!</v>
      </c>
    </row>
    <row r="2056" spans="28:36" x14ac:dyDescent="0.2">
      <c r="AB2056" s="122" t="s">
        <v>88</v>
      </c>
      <c r="AC2056" s="40">
        <f>_xll.qlInterestRateIndexFixingDate($Y$21,AD2056)</f>
        <v>53805</v>
      </c>
      <c r="AD2056" s="40">
        <f>_xll.qlCalendarAdvance(calendar,$AD2055,AB2056,,,trigger)</f>
        <v>53807</v>
      </c>
      <c r="AE2056" s="40">
        <f>_xll.qlInterestRateIndexMaturity($Y$21,AD2056,)</f>
        <v>53990</v>
      </c>
      <c r="AF2056" s="43" t="e">
        <f>_xll.qlTenorBasisValue(TenorBasis6M,AD2056,_xll.ohTrigger(trigger,$Y$36))</f>
        <v>#NUM!</v>
      </c>
      <c r="AG2056" s="90" t="e">
        <f>_xll.qlTenorBasisForwardRate(TenorBasis6M,AD2056,_xll.ohTrigger(trigger,$Y$36))</f>
        <v>#NUM!</v>
      </c>
      <c r="AH2056" s="90" t="e">
        <f>_xll.qlIndexFixing(TenorBasisIndex6M,$AC2056,TRUE,_xll.ohTrigger(trigger,$Y$36))</f>
        <v>#NUM!</v>
      </c>
      <c r="AI2056" s="43" t="e">
        <f>_xll.qlIndexFixing($Y$6,$AC2056,TRUE,trigger)</f>
        <v>#NUM!</v>
      </c>
      <c r="AJ2056" s="45" t="e">
        <f t="shared" si="42"/>
        <v>#NUM!</v>
      </c>
    </row>
    <row r="2057" spans="28:36" x14ac:dyDescent="0.2">
      <c r="AB2057" s="122" t="s">
        <v>88</v>
      </c>
      <c r="AC2057" s="40">
        <f>_xll.qlInterestRateIndexFixingDate($Y$21,AD2057)</f>
        <v>53811</v>
      </c>
      <c r="AD2057" s="40">
        <f>_xll.qlCalendarAdvance(calendar,$AD2056,AB2057,,,trigger)</f>
        <v>53814</v>
      </c>
      <c r="AE2057" s="40">
        <f>_xll.qlInterestRateIndexMaturity($Y$21,AD2057,)</f>
        <v>54000</v>
      </c>
      <c r="AF2057" s="43" t="e">
        <f>_xll.qlTenorBasisValue(TenorBasis6M,AD2057,_xll.ohTrigger(trigger,$Y$36))</f>
        <v>#NUM!</v>
      </c>
      <c r="AG2057" s="90" t="e">
        <f>_xll.qlTenorBasisForwardRate(TenorBasis6M,AD2057,_xll.ohTrigger(trigger,$Y$36))</f>
        <v>#NUM!</v>
      </c>
      <c r="AH2057" s="90" t="e">
        <f>_xll.qlIndexFixing(TenorBasisIndex6M,$AC2057,TRUE,_xll.ohTrigger(trigger,$Y$36))</f>
        <v>#NUM!</v>
      </c>
      <c r="AI2057" s="43" t="e">
        <f>_xll.qlIndexFixing($Y$6,$AC2057,TRUE,trigger)</f>
        <v>#NUM!</v>
      </c>
      <c r="AJ2057" s="45" t="e">
        <f t="shared" si="42"/>
        <v>#NUM!</v>
      </c>
    </row>
    <row r="2058" spans="28:36" x14ac:dyDescent="0.2">
      <c r="AB2058" s="122" t="s">
        <v>88</v>
      </c>
      <c r="AC2058" s="40">
        <f>_xll.qlInterestRateIndexFixingDate($Y$21,AD2058)</f>
        <v>53819</v>
      </c>
      <c r="AD2058" s="40">
        <f>_xll.qlCalendarAdvance(calendar,$AD2057,AB2058,,,trigger)</f>
        <v>53821</v>
      </c>
      <c r="AE2058" s="40">
        <f>_xll.qlInterestRateIndexMaturity($Y$21,AD2058,)</f>
        <v>54007</v>
      </c>
      <c r="AF2058" s="43" t="e">
        <f>_xll.qlTenorBasisValue(TenorBasis6M,AD2058,_xll.ohTrigger(trigger,$Y$36))</f>
        <v>#NUM!</v>
      </c>
      <c r="AG2058" s="90" t="e">
        <f>_xll.qlTenorBasisForwardRate(TenorBasis6M,AD2058,_xll.ohTrigger(trigger,$Y$36))</f>
        <v>#NUM!</v>
      </c>
      <c r="AH2058" s="90" t="e">
        <f>_xll.qlIndexFixing(TenorBasisIndex6M,$AC2058,TRUE,_xll.ohTrigger(trigger,$Y$36))</f>
        <v>#NUM!</v>
      </c>
      <c r="AI2058" s="43" t="e">
        <f>_xll.qlIndexFixing($Y$6,$AC2058,TRUE,trigger)</f>
        <v>#NUM!</v>
      </c>
      <c r="AJ2058" s="45" t="e">
        <f t="shared" si="42"/>
        <v>#NUM!</v>
      </c>
    </row>
    <row r="2059" spans="28:36" x14ac:dyDescent="0.2">
      <c r="AB2059" s="122" t="s">
        <v>88</v>
      </c>
      <c r="AC2059" s="40">
        <f>_xll.qlInterestRateIndexFixingDate($Y$21,AD2059)</f>
        <v>53826</v>
      </c>
      <c r="AD2059" s="40">
        <f>_xll.qlCalendarAdvance(calendar,$AD2058,AB2059,,,trigger)</f>
        <v>53828</v>
      </c>
      <c r="AE2059" s="40">
        <f>_xll.qlInterestRateIndexMaturity($Y$21,AD2059,)</f>
        <v>54014</v>
      </c>
      <c r="AF2059" s="43" t="e">
        <f>_xll.qlTenorBasisValue(TenorBasis6M,AD2059,_xll.ohTrigger(trigger,$Y$36))</f>
        <v>#NUM!</v>
      </c>
      <c r="AG2059" s="90" t="e">
        <f>_xll.qlTenorBasisForwardRate(TenorBasis6M,AD2059,_xll.ohTrigger(trigger,$Y$36))</f>
        <v>#NUM!</v>
      </c>
      <c r="AH2059" s="90" t="e">
        <f>_xll.qlIndexFixing(TenorBasisIndex6M,$AC2059,TRUE,_xll.ohTrigger(trigger,$Y$36))</f>
        <v>#NUM!</v>
      </c>
      <c r="AI2059" s="43" t="e">
        <f>_xll.qlIndexFixing($Y$6,$AC2059,TRUE,trigger)</f>
        <v>#NUM!</v>
      </c>
      <c r="AJ2059" s="45" t="e">
        <f t="shared" si="42"/>
        <v>#NUM!</v>
      </c>
    </row>
    <row r="2060" spans="28:36" x14ac:dyDescent="0.2">
      <c r="AB2060" s="122" t="s">
        <v>88</v>
      </c>
      <c r="AC2060" s="40">
        <f>_xll.qlInterestRateIndexFixingDate($Y$21,AD2060)</f>
        <v>53833</v>
      </c>
      <c r="AD2060" s="40">
        <f>_xll.qlCalendarAdvance(calendar,$AD2059,AB2060,,,trigger)</f>
        <v>53835</v>
      </c>
      <c r="AE2060" s="40">
        <f>_xll.qlInterestRateIndexMaturity($Y$21,AD2060,)</f>
        <v>54021</v>
      </c>
      <c r="AF2060" s="43" t="e">
        <f>_xll.qlTenorBasisValue(TenorBasis6M,AD2060,_xll.ohTrigger(trigger,$Y$36))</f>
        <v>#NUM!</v>
      </c>
      <c r="AG2060" s="90" t="e">
        <f>_xll.qlTenorBasisForwardRate(TenorBasis6M,AD2060,_xll.ohTrigger(trigger,$Y$36))</f>
        <v>#NUM!</v>
      </c>
      <c r="AH2060" s="90" t="e">
        <f>_xll.qlIndexFixing(TenorBasisIndex6M,$AC2060,TRUE,_xll.ohTrigger(trigger,$Y$36))</f>
        <v>#NUM!</v>
      </c>
      <c r="AI2060" s="43" t="e">
        <f>_xll.qlIndexFixing($Y$6,$AC2060,TRUE,trigger)</f>
        <v>#NUM!</v>
      </c>
      <c r="AJ2060" s="45" t="e">
        <f t="shared" si="42"/>
        <v>#NUM!</v>
      </c>
    </row>
    <row r="2061" spans="28:36" x14ac:dyDescent="0.2">
      <c r="AB2061" s="122" t="s">
        <v>88</v>
      </c>
      <c r="AC2061" s="40">
        <f>_xll.qlInterestRateIndexFixingDate($Y$21,AD2061)</f>
        <v>53840</v>
      </c>
      <c r="AD2061" s="40">
        <f>_xll.qlCalendarAdvance(calendar,$AD2060,AB2061,,,trigger)</f>
        <v>53842</v>
      </c>
      <c r="AE2061" s="40">
        <f>_xll.qlInterestRateIndexMaturity($Y$21,AD2061,)</f>
        <v>54025</v>
      </c>
      <c r="AF2061" s="43" t="e">
        <f>_xll.qlTenorBasisValue(TenorBasis6M,AD2061,_xll.ohTrigger(trigger,$Y$36))</f>
        <v>#NUM!</v>
      </c>
      <c r="AG2061" s="90" t="e">
        <f>_xll.qlTenorBasisForwardRate(TenorBasis6M,AD2061,_xll.ohTrigger(trigger,$Y$36))</f>
        <v>#NUM!</v>
      </c>
      <c r="AH2061" s="90" t="e">
        <f>_xll.qlIndexFixing(TenorBasisIndex6M,$AC2061,TRUE,_xll.ohTrigger(trigger,$Y$36))</f>
        <v>#NUM!</v>
      </c>
      <c r="AI2061" s="43" t="e">
        <f>_xll.qlIndexFixing($Y$6,$AC2061,TRUE,trigger)</f>
        <v>#NUM!</v>
      </c>
      <c r="AJ2061" s="45" t="e">
        <f t="shared" si="42"/>
        <v>#NUM!</v>
      </c>
    </row>
    <row r="2062" spans="28:36" x14ac:dyDescent="0.2">
      <c r="AB2062" s="122" t="s">
        <v>88</v>
      </c>
      <c r="AC2062" s="40">
        <f>_xll.qlInterestRateIndexFixingDate($Y$21,AD2062)</f>
        <v>53847</v>
      </c>
      <c r="AD2062" s="40">
        <f>_xll.qlCalendarAdvance(calendar,$AD2061,AB2062,,,trigger)</f>
        <v>53849</v>
      </c>
      <c r="AE2062" s="40">
        <f>_xll.qlInterestRateIndexMaturity($Y$21,AD2062,)</f>
        <v>54032</v>
      </c>
      <c r="AF2062" s="43" t="e">
        <f>_xll.qlTenorBasisValue(TenorBasis6M,AD2062,_xll.ohTrigger(trigger,$Y$36))</f>
        <v>#NUM!</v>
      </c>
      <c r="AG2062" s="90" t="e">
        <f>_xll.qlTenorBasisForwardRate(TenorBasis6M,AD2062,_xll.ohTrigger(trigger,$Y$36))</f>
        <v>#NUM!</v>
      </c>
      <c r="AH2062" s="90" t="e">
        <f>_xll.qlIndexFixing(TenorBasisIndex6M,$AC2062,TRUE,_xll.ohTrigger(trigger,$Y$36))</f>
        <v>#NUM!</v>
      </c>
      <c r="AI2062" s="43" t="e">
        <f>_xll.qlIndexFixing($Y$6,$AC2062,TRUE,trigger)</f>
        <v>#NUM!</v>
      </c>
      <c r="AJ2062" s="45" t="e">
        <f t="shared" si="42"/>
        <v>#NUM!</v>
      </c>
    </row>
    <row r="2063" spans="28:36" x14ac:dyDescent="0.2">
      <c r="AB2063" s="122" t="s">
        <v>88</v>
      </c>
      <c r="AC2063" s="40">
        <f>_xll.qlInterestRateIndexFixingDate($Y$21,AD2063)</f>
        <v>53854</v>
      </c>
      <c r="AD2063" s="40">
        <f>_xll.qlCalendarAdvance(calendar,$AD2062,AB2063,,,trigger)</f>
        <v>53856</v>
      </c>
      <c r="AE2063" s="40">
        <f>_xll.qlInterestRateIndexMaturity($Y$21,AD2063,)</f>
        <v>54039</v>
      </c>
      <c r="AF2063" s="43" t="e">
        <f>_xll.qlTenorBasisValue(TenorBasis6M,AD2063,_xll.ohTrigger(trigger,$Y$36))</f>
        <v>#NUM!</v>
      </c>
      <c r="AG2063" s="90" t="e">
        <f>_xll.qlTenorBasisForwardRate(TenorBasis6M,AD2063,_xll.ohTrigger(trigger,$Y$36))</f>
        <v>#NUM!</v>
      </c>
      <c r="AH2063" s="90" t="e">
        <f>_xll.qlIndexFixing(TenorBasisIndex6M,$AC2063,TRUE,_xll.ohTrigger(trigger,$Y$36))</f>
        <v>#NUM!</v>
      </c>
      <c r="AI2063" s="43" t="e">
        <f>_xll.qlIndexFixing($Y$6,$AC2063,TRUE,trigger)</f>
        <v>#NUM!</v>
      </c>
      <c r="AJ2063" s="45" t="e">
        <f t="shared" si="42"/>
        <v>#NUM!</v>
      </c>
    </row>
    <row r="2064" spans="28:36" x14ac:dyDescent="0.2">
      <c r="AB2064" s="122" t="s">
        <v>88</v>
      </c>
      <c r="AC2064" s="40">
        <f>_xll.qlInterestRateIndexFixingDate($Y$21,AD2064)</f>
        <v>53861</v>
      </c>
      <c r="AD2064" s="40">
        <f>_xll.qlCalendarAdvance(calendar,$AD2063,AB2064,,,trigger)</f>
        <v>53863</v>
      </c>
      <c r="AE2064" s="40">
        <f>_xll.qlInterestRateIndexMaturity($Y$21,AD2064,)</f>
        <v>54046</v>
      </c>
      <c r="AF2064" s="43" t="e">
        <f>_xll.qlTenorBasisValue(TenorBasis6M,AD2064,_xll.ohTrigger(trigger,$Y$36))</f>
        <v>#NUM!</v>
      </c>
      <c r="AG2064" s="90" t="e">
        <f>_xll.qlTenorBasisForwardRate(TenorBasis6M,AD2064,_xll.ohTrigger(trigger,$Y$36))</f>
        <v>#NUM!</v>
      </c>
      <c r="AH2064" s="90" t="e">
        <f>_xll.qlIndexFixing(TenorBasisIndex6M,$AC2064,TRUE,_xll.ohTrigger(trigger,$Y$36))</f>
        <v>#NUM!</v>
      </c>
      <c r="AI2064" s="43" t="e">
        <f>_xll.qlIndexFixing($Y$6,$AC2064,TRUE,trigger)</f>
        <v>#NUM!</v>
      </c>
      <c r="AJ2064" s="45" t="e">
        <f t="shared" si="42"/>
        <v>#NUM!</v>
      </c>
    </row>
    <row r="2065" spans="28:36" x14ac:dyDescent="0.2">
      <c r="AB2065" s="122" t="s">
        <v>88</v>
      </c>
      <c r="AC2065" s="40">
        <f>_xll.qlInterestRateIndexFixingDate($Y$21,AD2065)</f>
        <v>53868</v>
      </c>
      <c r="AD2065" s="40">
        <f>_xll.qlCalendarAdvance(calendar,$AD2064,AB2065,,,trigger)</f>
        <v>53870</v>
      </c>
      <c r="AE2065" s="40">
        <f>_xll.qlInterestRateIndexMaturity($Y$21,AD2065,)</f>
        <v>54053</v>
      </c>
      <c r="AF2065" s="43" t="e">
        <f>_xll.qlTenorBasisValue(TenorBasis6M,AD2065,_xll.ohTrigger(trigger,$Y$36))</f>
        <v>#NUM!</v>
      </c>
      <c r="AG2065" s="90" t="e">
        <f>_xll.qlTenorBasisForwardRate(TenorBasis6M,AD2065,_xll.ohTrigger(trigger,$Y$36))</f>
        <v>#NUM!</v>
      </c>
      <c r="AH2065" s="90" t="e">
        <f>_xll.qlIndexFixing(TenorBasisIndex6M,$AC2065,TRUE,_xll.ohTrigger(trigger,$Y$36))</f>
        <v>#NUM!</v>
      </c>
      <c r="AI2065" s="43" t="e">
        <f>_xll.qlIndexFixing($Y$6,$AC2065,TRUE,trigger)</f>
        <v>#NUM!</v>
      </c>
      <c r="AJ2065" s="45" t="e">
        <f t="shared" si="42"/>
        <v>#NUM!</v>
      </c>
    </row>
    <row r="2066" spans="28:36" x14ac:dyDescent="0.2">
      <c r="AB2066" s="122" t="s">
        <v>88</v>
      </c>
      <c r="AC2066" s="40">
        <f>_xll.qlInterestRateIndexFixingDate($Y$21,AD2066)</f>
        <v>53875</v>
      </c>
      <c r="AD2066" s="40">
        <f>_xll.qlCalendarAdvance(calendar,$AD2065,AB2066,,,trigger)</f>
        <v>53877</v>
      </c>
      <c r="AE2066" s="40">
        <f>_xll.qlInterestRateIndexMaturity($Y$21,AD2066,)</f>
        <v>54063</v>
      </c>
      <c r="AF2066" s="43" t="e">
        <f>_xll.qlTenorBasisValue(TenorBasis6M,AD2066,_xll.ohTrigger(trigger,$Y$36))</f>
        <v>#NUM!</v>
      </c>
      <c r="AG2066" s="90" t="e">
        <f>_xll.qlTenorBasisForwardRate(TenorBasis6M,AD2066,_xll.ohTrigger(trigger,$Y$36))</f>
        <v>#NUM!</v>
      </c>
      <c r="AH2066" s="90" t="e">
        <f>_xll.qlIndexFixing(TenorBasisIndex6M,$AC2066,TRUE,_xll.ohTrigger(trigger,$Y$36))</f>
        <v>#NUM!</v>
      </c>
      <c r="AI2066" s="43" t="e">
        <f>_xll.qlIndexFixing($Y$6,$AC2066,TRUE,trigger)</f>
        <v>#NUM!</v>
      </c>
      <c r="AJ2066" s="45" t="e">
        <f t="shared" si="42"/>
        <v>#NUM!</v>
      </c>
    </row>
    <row r="2067" spans="28:36" x14ac:dyDescent="0.2">
      <c r="AB2067" s="122" t="s">
        <v>88</v>
      </c>
      <c r="AC2067" s="40">
        <f>_xll.qlInterestRateIndexFixingDate($Y$21,AD2067)</f>
        <v>53882</v>
      </c>
      <c r="AD2067" s="40">
        <f>_xll.qlCalendarAdvance(calendar,$AD2066,AB2067,,,trigger)</f>
        <v>53884</v>
      </c>
      <c r="AE2067" s="40">
        <f>_xll.qlInterestRateIndexMaturity($Y$21,AD2067,)</f>
        <v>54070</v>
      </c>
      <c r="AF2067" s="43" t="e">
        <f>_xll.qlTenorBasisValue(TenorBasis6M,AD2067,_xll.ohTrigger(trigger,$Y$36))</f>
        <v>#NUM!</v>
      </c>
      <c r="AG2067" s="90" t="e">
        <f>_xll.qlTenorBasisForwardRate(TenorBasis6M,AD2067,_xll.ohTrigger(trigger,$Y$36))</f>
        <v>#NUM!</v>
      </c>
      <c r="AH2067" s="90" t="e">
        <f>_xll.qlIndexFixing(TenorBasisIndex6M,$AC2067,TRUE,_xll.ohTrigger(trigger,$Y$36))</f>
        <v>#NUM!</v>
      </c>
      <c r="AI2067" s="43" t="e">
        <f>_xll.qlIndexFixing($Y$6,$AC2067,TRUE,trigger)</f>
        <v>#NUM!</v>
      </c>
      <c r="AJ2067" s="45" t="e">
        <f t="shared" si="42"/>
        <v>#NUM!</v>
      </c>
    </row>
    <row r="2068" spans="28:36" x14ac:dyDescent="0.2">
      <c r="AB2068" s="122" t="s">
        <v>88</v>
      </c>
      <c r="AC2068" s="40">
        <f>_xll.qlInterestRateIndexFixingDate($Y$21,AD2068)</f>
        <v>53889</v>
      </c>
      <c r="AD2068" s="40">
        <f>_xll.qlCalendarAdvance(calendar,$AD2067,AB2068,,,trigger)</f>
        <v>53891</v>
      </c>
      <c r="AE2068" s="40">
        <f>_xll.qlInterestRateIndexMaturity($Y$21,AD2068,)</f>
        <v>54077</v>
      </c>
      <c r="AF2068" s="43" t="e">
        <f>_xll.qlTenorBasisValue(TenorBasis6M,AD2068,_xll.ohTrigger(trigger,$Y$36))</f>
        <v>#NUM!</v>
      </c>
      <c r="AG2068" s="90" t="e">
        <f>_xll.qlTenorBasisForwardRate(TenorBasis6M,AD2068,_xll.ohTrigger(trigger,$Y$36))</f>
        <v>#NUM!</v>
      </c>
      <c r="AH2068" s="90" t="e">
        <f>_xll.qlIndexFixing(TenorBasisIndex6M,$AC2068,TRUE,_xll.ohTrigger(trigger,$Y$36))</f>
        <v>#NUM!</v>
      </c>
      <c r="AI2068" s="43" t="e">
        <f>_xll.qlIndexFixing($Y$6,$AC2068,TRUE,trigger)</f>
        <v>#NUM!</v>
      </c>
      <c r="AJ2068" s="45" t="e">
        <f t="shared" si="42"/>
        <v>#NUM!</v>
      </c>
    </row>
    <row r="2069" spans="28:36" x14ac:dyDescent="0.2">
      <c r="AB2069" s="122" t="s">
        <v>88</v>
      </c>
      <c r="AC2069" s="40">
        <f>_xll.qlInterestRateIndexFixingDate($Y$21,AD2069)</f>
        <v>53896</v>
      </c>
      <c r="AD2069" s="40">
        <f>_xll.qlCalendarAdvance(calendar,$AD2068,AB2069,,,trigger)</f>
        <v>53898</v>
      </c>
      <c r="AE2069" s="40">
        <f>_xll.qlInterestRateIndexMaturity($Y$21,AD2069,)</f>
        <v>54084</v>
      </c>
      <c r="AF2069" s="43" t="e">
        <f>_xll.qlTenorBasisValue(TenorBasis6M,AD2069,_xll.ohTrigger(trigger,$Y$36))</f>
        <v>#NUM!</v>
      </c>
      <c r="AG2069" s="90" t="e">
        <f>_xll.qlTenorBasisForwardRate(TenorBasis6M,AD2069,_xll.ohTrigger(trigger,$Y$36))</f>
        <v>#NUM!</v>
      </c>
      <c r="AH2069" s="90" t="e">
        <f>_xll.qlIndexFixing(TenorBasisIndex6M,$AC2069,TRUE,_xll.ohTrigger(trigger,$Y$36))</f>
        <v>#NUM!</v>
      </c>
      <c r="AI2069" s="43" t="e">
        <f>_xll.qlIndexFixing($Y$6,$AC2069,TRUE,trigger)</f>
        <v>#NUM!</v>
      </c>
      <c r="AJ2069" s="45" t="e">
        <f t="shared" si="42"/>
        <v>#NUM!</v>
      </c>
    </row>
    <row r="2070" spans="28:36" x14ac:dyDescent="0.2">
      <c r="AB2070" s="122" t="s">
        <v>88</v>
      </c>
      <c r="AC2070" s="40">
        <f>_xll.qlInterestRateIndexFixingDate($Y$21,AD2070)</f>
        <v>53903</v>
      </c>
      <c r="AD2070" s="40">
        <f>_xll.qlCalendarAdvance(calendar,$AD2069,AB2070,,,trigger)</f>
        <v>53905</v>
      </c>
      <c r="AE2070" s="40">
        <f>_xll.qlInterestRateIndexMaturity($Y$21,AD2070,)</f>
        <v>54091</v>
      </c>
      <c r="AF2070" s="43" t="e">
        <f>_xll.qlTenorBasisValue(TenorBasis6M,AD2070,_xll.ohTrigger(trigger,$Y$36))</f>
        <v>#NUM!</v>
      </c>
      <c r="AG2070" s="90" t="e">
        <f>_xll.qlTenorBasisForwardRate(TenorBasis6M,AD2070,_xll.ohTrigger(trigger,$Y$36))</f>
        <v>#NUM!</v>
      </c>
      <c r="AH2070" s="90" t="e">
        <f>_xll.qlIndexFixing(TenorBasisIndex6M,$AC2070,TRUE,_xll.ohTrigger(trigger,$Y$36))</f>
        <v>#NUM!</v>
      </c>
      <c r="AI2070" s="43" t="e">
        <f>_xll.qlIndexFixing($Y$6,$AC2070,TRUE,trigger)</f>
        <v>#NUM!</v>
      </c>
      <c r="AJ2070" s="45" t="e">
        <f t="shared" si="42"/>
        <v>#NUM!</v>
      </c>
    </row>
    <row r="2071" spans="28:36" x14ac:dyDescent="0.2">
      <c r="AB2071" s="122" t="s">
        <v>88</v>
      </c>
      <c r="AC2071" s="40">
        <f>_xll.qlInterestRateIndexFixingDate($Y$21,AD2071)</f>
        <v>53910</v>
      </c>
      <c r="AD2071" s="40">
        <f>_xll.qlCalendarAdvance(calendar,$AD2070,AB2071,,,trigger)</f>
        <v>53912</v>
      </c>
      <c r="AE2071" s="40">
        <f>_xll.qlInterestRateIndexMaturity($Y$21,AD2071,)</f>
        <v>54098</v>
      </c>
      <c r="AF2071" s="43" t="e">
        <f>_xll.qlTenorBasisValue(TenorBasis6M,AD2071,_xll.ohTrigger(trigger,$Y$36))</f>
        <v>#NUM!</v>
      </c>
      <c r="AG2071" s="90" t="e">
        <f>_xll.qlTenorBasisForwardRate(TenorBasis6M,AD2071,_xll.ohTrigger(trigger,$Y$36))</f>
        <v>#NUM!</v>
      </c>
      <c r="AH2071" s="90" t="e">
        <f>_xll.qlIndexFixing(TenorBasisIndex6M,$AC2071,TRUE,_xll.ohTrigger(trigger,$Y$36))</f>
        <v>#NUM!</v>
      </c>
      <c r="AI2071" s="43" t="e">
        <f>_xll.qlIndexFixing($Y$6,$AC2071,TRUE,trigger)</f>
        <v>#NUM!</v>
      </c>
      <c r="AJ2071" s="45" t="e">
        <f t="shared" si="42"/>
        <v>#NUM!</v>
      </c>
    </row>
    <row r="2072" spans="28:36" x14ac:dyDescent="0.2">
      <c r="AB2072" s="122" t="s">
        <v>88</v>
      </c>
      <c r="AC2072" s="40">
        <f>_xll.qlInterestRateIndexFixingDate($Y$21,AD2072)</f>
        <v>53917</v>
      </c>
      <c r="AD2072" s="40">
        <f>_xll.qlCalendarAdvance(calendar,$AD2071,AB2072,,,trigger)</f>
        <v>53919</v>
      </c>
      <c r="AE2072" s="40">
        <f>_xll.qlInterestRateIndexMaturity($Y$21,AD2072,)</f>
        <v>54105</v>
      </c>
      <c r="AF2072" s="43" t="e">
        <f>_xll.qlTenorBasisValue(TenorBasis6M,AD2072,_xll.ohTrigger(trigger,$Y$36))</f>
        <v>#NUM!</v>
      </c>
      <c r="AG2072" s="90" t="e">
        <f>_xll.qlTenorBasisForwardRate(TenorBasis6M,AD2072,_xll.ohTrigger(trigger,$Y$36))</f>
        <v>#NUM!</v>
      </c>
      <c r="AH2072" s="90" t="e">
        <f>_xll.qlIndexFixing(TenorBasisIndex6M,$AC2072,TRUE,_xll.ohTrigger(trigger,$Y$36))</f>
        <v>#NUM!</v>
      </c>
      <c r="AI2072" s="43" t="e">
        <f>_xll.qlIndexFixing($Y$6,$AC2072,TRUE,trigger)</f>
        <v>#NUM!</v>
      </c>
      <c r="AJ2072" s="45" t="e">
        <f t="shared" si="42"/>
        <v>#NUM!</v>
      </c>
    </row>
    <row r="2073" spans="28:36" x14ac:dyDescent="0.2">
      <c r="AB2073" s="122" t="s">
        <v>88</v>
      </c>
      <c r="AC2073" s="40">
        <f>_xll.qlInterestRateIndexFixingDate($Y$21,AD2073)</f>
        <v>53924</v>
      </c>
      <c r="AD2073" s="40">
        <f>_xll.qlCalendarAdvance(calendar,$AD2072,AB2073,,,trigger)</f>
        <v>53926</v>
      </c>
      <c r="AE2073" s="40">
        <f>_xll.qlInterestRateIndexMaturity($Y$21,AD2073,)</f>
        <v>54112</v>
      </c>
      <c r="AF2073" s="43" t="e">
        <f>_xll.qlTenorBasisValue(TenorBasis6M,AD2073,_xll.ohTrigger(trigger,$Y$36))</f>
        <v>#NUM!</v>
      </c>
      <c r="AG2073" s="90" t="e">
        <f>_xll.qlTenorBasisForwardRate(TenorBasis6M,AD2073,_xll.ohTrigger(trigger,$Y$36))</f>
        <v>#NUM!</v>
      </c>
      <c r="AH2073" s="90" t="e">
        <f>_xll.qlIndexFixing(TenorBasisIndex6M,$AC2073,TRUE,_xll.ohTrigger(trigger,$Y$36))</f>
        <v>#NUM!</v>
      </c>
      <c r="AI2073" s="43" t="e">
        <f>_xll.qlIndexFixing($Y$6,$AC2073,TRUE,trigger)</f>
        <v>#NUM!</v>
      </c>
      <c r="AJ2073" s="45" t="e">
        <f t="shared" si="42"/>
        <v>#NUM!</v>
      </c>
    </row>
    <row r="2074" spans="28:36" x14ac:dyDescent="0.2">
      <c r="AB2074" s="122" t="s">
        <v>88</v>
      </c>
      <c r="AC2074" s="40">
        <f>_xll.qlInterestRateIndexFixingDate($Y$21,AD2074)</f>
        <v>53931</v>
      </c>
      <c r="AD2074" s="40">
        <f>_xll.qlCalendarAdvance(calendar,$AD2073,AB2074,,,trigger)</f>
        <v>53933</v>
      </c>
      <c r="AE2074" s="40">
        <f>_xll.qlInterestRateIndexMaturity($Y$21,AD2074,)</f>
        <v>54116</v>
      </c>
      <c r="AF2074" s="43" t="e">
        <f>_xll.qlTenorBasisValue(TenorBasis6M,AD2074,_xll.ohTrigger(trigger,$Y$36))</f>
        <v>#NUM!</v>
      </c>
      <c r="AG2074" s="90" t="e">
        <f>_xll.qlTenorBasisForwardRate(TenorBasis6M,AD2074,_xll.ohTrigger(trigger,$Y$36))</f>
        <v>#NUM!</v>
      </c>
      <c r="AH2074" s="90" t="e">
        <f>_xll.qlIndexFixing(TenorBasisIndex6M,$AC2074,TRUE,_xll.ohTrigger(trigger,$Y$36))</f>
        <v>#NUM!</v>
      </c>
      <c r="AI2074" s="43" t="e">
        <f>_xll.qlIndexFixing($Y$6,$AC2074,TRUE,trigger)</f>
        <v>#NUM!</v>
      </c>
      <c r="AJ2074" s="45" t="e">
        <f t="shared" si="42"/>
        <v>#NUM!</v>
      </c>
    </row>
    <row r="2075" spans="28:36" x14ac:dyDescent="0.2">
      <c r="AB2075" s="122" t="s">
        <v>88</v>
      </c>
      <c r="AC2075" s="40">
        <f>_xll.qlInterestRateIndexFixingDate($Y$21,AD2075)</f>
        <v>53938</v>
      </c>
      <c r="AD2075" s="40">
        <f>_xll.qlCalendarAdvance(calendar,$AD2074,AB2075,,,trigger)</f>
        <v>53940</v>
      </c>
      <c r="AE2075" s="40">
        <f>_xll.qlInterestRateIndexMaturity($Y$21,AD2075,)</f>
        <v>54122</v>
      </c>
      <c r="AF2075" s="43" t="e">
        <f>_xll.qlTenorBasisValue(TenorBasis6M,AD2075,_xll.ohTrigger(trigger,$Y$36))</f>
        <v>#NUM!</v>
      </c>
      <c r="AG2075" s="90" t="e">
        <f>_xll.qlTenorBasisForwardRate(TenorBasis6M,AD2075,_xll.ohTrigger(trigger,$Y$36))</f>
        <v>#NUM!</v>
      </c>
      <c r="AH2075" s="90" t="e">
        <f>_xll.qlIndexFixing(TenorBasisIndex6M,$AC2075,TRUE,_xll.ohTrigger(trigger,$Y$36))</f>
        <v>#NUM!</v>
      </c>
      <c r="AI2075" s="43" t="e">
        <f>_xll.qlIndexFixing($Y$6,$AC2075,TRUE,trigger)</f>
        <v>#NUM!</v>
      </c>
      <c r="AJ2075" s="45" t="e">
        <f t="shared" si="42"/>
        <v>#NUM!</v>
      </c>
    </row>
    <row r="2076" spans="28:36" x14ac:dyDescent="0.2">
      <c r="AB2076" s="122" t="s">
        <v>88</v>
      </c>
      <c r="AC2076" s="40">
        <f>_xll.qlInterestRateIndexFixingDate($Y$21,AD2076)</f>
        <v>53945</v>
      </c>
      <c r="AD2076" s="40">
        <f>_xll.qlCalendarAdvance(calendar,$AD2075,AB2076,,,trigger)</f>
        <v>53947</v>
      </c>
      <c r="AE2076" s="40">
        <f>_xll.qlInterestRateIndexMaturity($Y$21,AD2076,)</f>
        <v>54129</v>
      </c>
      <c r="AF2076" s="43" t="e">
        <f>_xll.qlTenorBasisValue(TenorBasis6M,AD2076,_xll.ohTrigger(trigger,$Y$36))</f>
        <v>#NUM!</v>
      </c>
      <c r="AG2076" s="90" t="e">
        <f>_xll.qlTenorBasisForwardRate(TenorBasis6M,AD2076,_xll.ohTrigger(trigger,$Y$36))</f>
        <v>#NUM!</v>
      </c>
      <c r="AH2076" s="90" t="e">
        <f>_xll.qlIndexFixing(TenorBasisIndex6M,$AC2076,TRUE,_xll.ohTrigger(trigger,$Y$36))</f>
        <v>#NUM!</v>
      </c>
      <c r="AI2076" s="43" t="e">
        <f>_xll.qlIndexFixing($Y$6,$AC2076,TRUE,trigger)</f>
        <v>#NUM!</v>
      </c>
      <c r="AJ2076" s="45" t="e">
        <f t="shared" si="42"/>
        <v>#NUM!</v>
      </c>
    </row>
    <row r="2077" spans="28:36" x14ac:dyDescent="0.2">
      <c r="AB2077" s="122" t="s">
        <v>88</v>
      </c>
      <c r="AC2077" s="40">
        <f>_xll.qlInterestRateIndexFixingDate($Y$21,AD2077)</f>
        <v>53952</v>
      </c>
      <c r="AD2077" s="40">
        <f>_xll.qlCalendarAdvance(calendar,$AD2076,AB2077,,,trigger)</f>
        <v>53954</v>
      </c>
      <c r="AE2077" s="40">
        <f>_xll.qlInterestRateIndexMaturity($Y$21,AD2077,)</f>
        <v>54136</v>
      </c>
      <c r="AF2077" s="43" t="e">
        <f>_xll.qlTenorBasisValue(TenorBasis6M,AD2077,_xll.ohTrigger(trigger,$Y$36))</f>
        <v>#NUM!</v>
      </c>
      <c r="AG2077" s="90" t="e">
        <f>_xll.qlTenorBasisForwardRate(TenorBasis6M,AD2077,_xll.ohTrigger(trigger,$Y$36))</f>
        <v>#NUM!</v>
      </c>
      <c r="AH2077" s="90" t="e">
        <f>_xll.qlIndexFixing(TenorBasisIndex6M,$AC2077,TRUE,_xll.ohTrigger(trigger,$Y$36))</f>
        <v>#NUM!</v>
      </c>
      <c r="AI2077" s="43" t="e">
        <f>_xll.qlIndexFixing($Y$6,$AC2077,TRUE,trigger)</f>
        <v>#NUM!</v>
      </c>
      <c r="AJ2077" s="45" t="e">
        <f t="shared" si="42"/>
        <v>#NUM!</v>
      </c>
    </row>
    <row r="2078" spans="28:36" x14ac:dyDescent="0.2">
      <c r="AB2078" s="122" t="s">
        <v>88</v>
      </c>
      <c r="AC2078" s="40">
        <f>_xll.qlInterestRateIndexFixingDate($Y$21,AD2078)</f>
        <v>53959</v>
      </c>
      <c r="AD2078" s="40">
        <f>_xll.qlCalendarAdvance(calendar,$AD2077,AB2078,,,trigger)</f>
        <v>53961</v>
      </c>
      <c r="AE2078" s="40">
        <f>_xll.qlInterestRateIndexMaturity($Y$21,AD2078,)</f>
        <v>54143</v>
      </c>
      <c r="AF2078" s="43" t="e">
        <f>_xll.qlTenorBasisValue(TenorBasis6M,AD2078,_xll.ohTrigger(trigger,$Y$36))</f>
        <v>#NUM!</v>
      </c>
      <c r="AG2078" s="90" t="e">
        <f>_xll.qlTenorBasisForwardRate(TenorBasis6M,AD2078,_xll.ohTrigger(trigger,$Y$36))</f>
        <v>#NUM!</v>
      </c>
      <c r="AH2078" s="90" t="e">
        <f>_xll.qlIndexFixing(TenorBasisIndex6M,$AC2078,TRUE,_xll.ohTrigger(trigger,$Y$36))</f>
        <v>#NUM!</v>
      </c>
      <c r="AI2078" s="43" t="e">
        <f>_xll.qlIndexFixing($Y$6,$AC2078,TRUE,trigger)</f>
        <v>#NUM!</v>
      </c>
      <c r="AJ2078" s="45" t="e">
        <f t="shared" si="42"/>
        <v>#NUM!</v>
      </c>
    </row>
    <row r="2079" spans="28:36" x14ac:dyDescent="0.2">
      <c r="AB2079" s="122" t="s">
        <v>88</v>
      </c>
      <c r="AC2079" s="40">
        <f>_xll.qlInterestRateIndexFixingDate($Y$21,AD2079)</f>
        <v>53966</v>
      </c>
      <c r="AD2079" s="40">
        <f>_xll.qlCalendarAdvance(calendar,$AD2078,AB2079,,,trigger)</f>
        <v>53968</v>
      </c>
      <c r="AE2079" s="40">
        <f>_xll.qlInterestRateIndexMaturity($Y$21,AD2079,)</f>
        <v>54155</v>
      </c>
      <c r="AF2079" s="43" t="e">
        <f>_xll.qlTenorBasisValue(TenorBasis6M,AD2079,_xll.ohTrigger(trigger,$Y$36))</f>
        <v>#NUM!</v>
      </c>
      <c r="AG2079" s="90" t="e">
        <f>_xll.qlTenorBasisForwardRate(TenorBasis6M,AD2079,_xll.ohTrigger(trigger,$Y$36))</f>
        <v>#NUM!</v>
      </c>
      <c r="AH2079" s="90" t="e">
        <f>_xll.qlIndexFixing(TenorBasisIndex6M,$AC2079,TRUE,_xll.ohTrigger(trigger,$Y$36))</f>
        <v>#NUM!</v>
      </c>
      <c r="AI2079" s="43" t="e">
        <f>_xll.qlIndexFixing($Y$6,$AC2079,TRUE,trigger)</f>
        <v>#NUM!</v>
      </c>
      <c r="AJ2079" s="45" t="e">
        <f t="shared" si="42"/>
        <v>#NUM!</v>
      </c>
    </row>
    <row r="2080" spans="28:36" x14ac:dyDescent="0.2">
      <c r="AB2080" s="122" t="s">
        <v>88</v>
      </c>
      <c r="AC2080" s="40">
        <f>_xll.qlInterestRateIndexFixingDate($Y$21,AD2080)</f>
        <v>53973</v>
      </c>
      <c r="AD2080" s="40">
        <f>_xll.qlCalendarAdvance(calendar,$AD2079,AB2080,,,trigger)</f>
        <v>53975</v>
      </c>
      <c r="AE2080" s="40">
        <f>_xll.qlInterestRateIndexMaturity($Y$21,AD2080,)</f>
        <v>54158</v>
      </c>
      <c r="AF2080" s="43" t="e">
        <f>_xll.qlTenorBasisValue(TenorBasis6M,AD2080,_xll.ohTrigger(trigger,$Y$36))</f>
        <v>#NUM!</v>
      </c>
      <c r="AG2080" s="90" t="e">
        <f>_xll.qlTenorBasisForwardRate(TenorBasis6M,AD2080,_xll.ohTrigger(trigger,$Y$36))</f>
        <v>#NUM!</v>
      </c>
      <c r="AH2080" s="90" t="e">
        <f>_xll.qlIndexFixing(TenorBasisIndex6M,$AC2080,TRUE,_xll.ohTrigger(trigger,$Y$36))</f>
        <v>#NUM!</v>
      </c>
      <c r="AI2080" s="43" t="e">
        <f>_xll.qlIndexFixing($Y$6,$AC2080,TRUE,trigger)</f>
        <v>#NUM!</v>
      </c>
      <c r="AJ2080" s="45" t="e">
        <f t="shared" si="42"/>
        <v>#NUM!</v>
      </c>
    </row>
    <row r="2081" spans="28:36" x14ac:dyDescent="0.2">
      <c r="AB2081" s="122" t="s">
        <v>88</v>
      </c>
      <c r="AC2081" s="40">
        <f>_xll.qlInterestRateIndexFixingDate($Y$21,AD2081)</f>
        <v>53980</v>
      </c>
      <c r="AD2081" s="40">
        <f>_xll.qlCalendarAdvance(calendar,$AD2080,AB2081,,,trigger)</f>
        <v>53982</v>
      </c>
      <c r="AE2081" s="40">
        <f>_xll.qlInterestRateIndexMaturity($Y$21,AD2081,)</f>
        <v>54165</v>
      </c>
      <c r="AF2081" s="43" t="e">
        <f>_xll.qlTenorBasisValue(TenorBasis6M,AD2081,_xll.ohTrigger(trigger,$Y$36))</f>
        <v>#NUM!</v>
      </c>
      <c r="AG2081" s="90" t="e">
        <f>_xll.qlTenorBasisForwardRate(TenorBasis6M,AD2081,_xll.ohTrigger(trigger,$Y$36))</f>
        <v>#NUM!</v>
      </c>
      <c r="AH2081" s="90" t="e">
        <f>_xll.qlIndexFixing(TenorBasisIndex6M,$AC2081,TRUE,_xll.ohTrigger(trigger,$Y$36))</f>
        <v>#NUM!</v>
      </c>
      <c r="AI2081" s="43" t="e">
        <f>_xll.qlIndexFixing($Y$6,$AC2081,TRUE,trigger)</f>
        <v>#NUM!</v>
      </c>
      <c r="AJ2081" s="45" t="e">
        <f t="shared" si="42"/>
        <v>#NUM!</v>
      </c>
    </row>
    <row r="2082" spans="28:36" x14ac:dyDescent="0.2">
      <c r="AB2082" s="122" t="s">
        <v>88</v>
      </c>
      <c r="AC2082" s="40">
        <f>_xll.qlInterestRateIndexFixingDate($Y$21,AD2082)</f>
        <v>53987</v>
      </c>
      <c r="AD2082" s="40">
        <f>_xll.qlCalendarAdvance(calendar,$AD2081,AB2082,,,trigger)</f>
        <v>53989</v>
      </c>
      <c r="AE2082" s="40">
        <f>_xll.qlInterestRateIndexMaturity($Y$21,AD2082,)</f>
        <v>54172</v>
      </c>
      <c r="AF2082" s="43" t="e">
        <f>_xll.qlTenorBasisValue(TenorBasis6M,AD2082,_xll.ohTrigger(trigger,$Y$36))</f>
        <v>#NUM!</v>
      </c>
      <c r="AG2082" s="90" t="e">
        <f>_xll.qlTenorBasisForwardRate(TenorBasis6M,AD2082,_xll.ohTrigger(trigger,$Y$36))</f>
        <v>#NUM!</v>
      </c>
      <c r="AH2082" s="90" t="e">
        <f>_xll.qlIndexFixing(TenorBasisIndex6M,$AC2082,TRUE,_xll.ohTrigger(trigger,$Y$36))</f>
        <v>#NUM!</v>
      </c>
      <c r="AI2082" s="43" t="e">
        <f>_xll.qlIndexFixing($Y$6,$AC2082,TRUE,trigger)</f>
        <v>#NUM!</v>
      </c>
      <c r="AJ2082" s="45" t="e">
        <f t="shared" si="42"/>
        <v>#NUM!</v>
      </c>
    </row>
    <row r="2083" spans="28:36" x14ac:dyDescent="0.2">
      <c r="AB2083" s="122" t="s">
        <v>88</v>
      </c>
      <c r="AC2083" s="40">
        <f>_xll.qlInterestRateIndexFixingDate($Y$21,AD2083)</f>
        <v>53994</v>
      </c>
      <c r="AD2083" s="40">
        <f>_xll.qlCalendarAdvance(calendar,$AD2082,AB2083,,,trigger)</f>
        <v>53996</v>
      </c>
      <c r="AE2083" s="40">
        <f>_xll.qlInterestRateIndexMaturity($Y$21,AD2083,)</f>
        <v>54178</v>
      </c>
      <c r="AF2083" s="43" t="e">
        <f>_xll.qlTenorBasisValue(TenorBasis6M,AD2083,_xll.ohTrigger(trigger,$Y$36))</f>
        <v>#NUM!</v>
      </c>
      <c r="AG2083" s="90" t="e">
        <f>_xll.qlTenorBasisForwardRate(TenorBasis6M,AD2083,_xll.ohTrigger(trigger,$Y$36))</f>
        <v>#NUM!</v>
      </c>
      <c r="AH2083" s="90" t="e">
        <f>_xll.qlIndexFixing(TenorBasisIndex6M,$AC2083,TRUE,_xll.ohTrigger(trigger,$Y$36))</f>
        <v>#NUM!</v>
      </c>
      <c r="AI2083" s="43" t="e">
        <f>_xll.qlIndexFixing($Y$6,$AC2083,TRUE,trigger)</f>
        <v>#NUM!</v>
      </c>
      <c r="AJ2083" s="45" t="e">
        <f t="shared" si="42"/>
        <v>#NUM!</v>
      </c>
    </row>
    <row r="2084" spans="28:36" x14ac:dyDescent="0.2">
      <c r="AB2084" s="122" t="s">
        <v>88</v>
      </c>
      <c r="AC2084" s="40">
        <f>_xll.qlInterestRateIndexFixingDate($Y$21,AD2084)</f>
        <v>54001</v>
      </c>
      <c r="AD2084" s="40">
        <f>_xll.qlCalendarAdvance(calendar,$AD2083,AB2084,,,trigger)</f>
        <v>54003</v>
      </c>
      <c r="AE2084" s="40">
        <f>_xll.qlInterestRateIndexMaturity($Y$21,AD2084,)</f>
        <v>54185</v>
      </c>
      <c r="AF2084" s="43" t="e">
        <f>_xll.qlTenorBasisValue(TenorBasis6M,AD2084,_xll.ohTrigger(trigger,$Y$36))</f>
        <v>#NUM!</v>
      </c>
      <c r="AG2084" s="90" t="e">
        <f>_xll.qlTenorBasisForwardRate(TenorBasis6M,AD2084,_xll.ohTrigger(trigger,$Y$36))</f>
        <v>#NUM!</v>
      </c>
      <c r="AH2084" s="90" t="e">
        <f>_xll.qlIndexFixing(TenorBasisIndex6M,$AC2084,TRUE,_xll.ohTrigger(trigger,$Y$36))</f>
        <v>#NUM!</v>
      </c>
      <c r="AI2084" s="43" t="e">
        <f>_xll.qlIndexFixing($Y$6,$AC2084,TRUE,trigger)</f>
        <v>#NUM!</v>
      </c>
      <c r="AJ2084" s="45" t="e">
        <f t="shared" si="42"/>
        <v>#NUM!</v>
      </c>
    </row>
    <row r="2085" spans="28:36" x14ac:dyDescent="0.2">
      <c r="AB2085" s="122" t="s">
        <v>88</v>
      </c>
      <c r="AC2085" s="40">
        <f>_xll.qlInterestRateIndexFixingDate($Y$21,AD2085)</f>
        <v>54008</v>
      </c>
      <c r="AD2085" s="40">
        <f>_xll.qlCalendarAdvance(calendar,$AD2084,AB2085,,,trigger)</f>
        <v>54010</v>
      </c>
      <c r="AE2085" s="40">
        <f>_xll.qlInterestRateIndexMaturity($Y$21,AD2085,)</f>
        <v>54192</v>
      </c>
      <c r="AF2085" s="43" t="e">
        <f>_xll.qlTenorBasisValue(TenorBasis6M,AD2085,_xll.ohTrigger(trigger,$Y$36))</f>
        <v>#NUM!</v>
      </c>
      <c r="AG2085" s="90" t="e">
        <f>_xll.qlTenorBasisForwardRate(TenorBasis6M,AD2085,_xll.ohTrigger(trigger,$Y$36))</f>
        <v>#NUM!</v>
      </c>
      <c r="AH2085" s="90" t="e">
        <f>_xll.qlIndexFixing(TenorBasisIndex6M,$AC2085,TRUE,_xll.ohTrigger(trigger,$Y$36))</f>
        <v>#NUM!</v>
      </c>
      <c r="AI2085" s="43" t="e">
        <f>_xll.qlIndexFixing($Y$6,$AC2085,TRUE,trigger)</f>
        <v>#NUM!</v>
      </c>
      <c r="AJ2085" s="45" t="e">
        <f t="shared" si="42"/>
        <v>#NUM!</v>
      </c>
    </row>
    <row r="2086" spans="28:36" x14ac:dyDescent="0.2">
      <c r="AB2086" s="122" t="s">
        <v>88</v>
      </c>
      <c r="AC2086" s="40">
        <f>_xll.qlInterestRateIndexFixingDate($Y$21,AD2086)</f>
        <v>54015</v>
      </c>
      <c r="AD2086" s="40">
        <f>_xll.qlCalendarAdvance(calendar,$AD2085,AB2086,,,trigger)</f>
        <v>54017</v>
      </c>
      <c r="AE2086" s="40">
        <f>_xll.qlInterestRateIndexMaturity($Y$21,AD2086,)</f>
        <v>54199</v>
      </c>
      <c r="AF2086" s="43" t="e">
        <f>_xll.qlTenorBasisValue(TenorBasis6M,AD2086,_xll.ohTrigger(trigger,$Y$36))</f>
        <v>#NUM!</v>
      </c>
      <c r="AG2086" s="90" t="e">
        <f>_xll.qlTenorBasisForwardRate(TenorBasis6M,AD2086,_xll.ohTrigger(trigger,$Y$36))</f>
        <v>#NUM!</v>
      </c>
      <c r="AH2086" s="90" t="e">
        <f>_xll.qlIndexFixing(TenorBasisIndex6M,$AC2086,TRUE,_xll.ohTrigger(trigger,$Y$36))</f>
        <v>#NUM!</v>
      </c>
      <c r="AI2086" s="43" t="e">
        <f>_xll.qlIndexFixing($Y$6,$AC2086,TRUE,trigger)</f>
        <v>#NUM!</v>
      </c>
      <c r="AJ2086" s="45" t="e">
        <f t="shared" si="42"/>
        <v>#NUM!</v>
      </c>
    </row>
    <row r="2087" spans="28:36" x14ac:dyDescent="0.2">
      <c r="AB2087" s="122" t="s">
        <v>88</v>
      </c>
      <c r="AC2087" s="40">
        <f>_xll.qlInterestRateIndexFixingDate($Y$21,AD2087)</f>
        <v>54022</v>
      </c>
      <c r="AD2087" s="40">
        <f>_xll.qlCalendarAdvance(calendar,$AD2086,AB2087,,,trigger)</f>
        <v>54024</v>
      </c>
      <c r="AE2087" s="40">
        <f>_xll.qlInterestRateIndexMaturity($Y$21,AD2087,)</f>
        <v>54206</v>
      </c>
      <c r="AF2087" s="43" t="e">
        <f>_xll.qlTenorBasisValue(TenorBasis6M,AD2087,_xll.ohTrigger(trigger,$Y$36))</f>
        <v>#NUM!</v>
      </c>
      <c r="AG2087" s="90" t="e">
        <f>_xll.qlTenorBasisForwardRate(TenorBasis6M,AD2087,_xll.ohTrigger(trigger,$Y$36))</f>
        <v>#NUM!</v>
      </c>
      <c r="AH2087" s="90" t="e">
        <f>_xll.qlIndexFixing(TenorBasisIndex6M,$AC2087,TRUE,_xll.ohTrigger(trigger,$Y$36))</f>
        <v>#NUM!</v>
      </c>
      <c r="AI2087" s="43" t="e">
        <f>_xll.qlIndexFixing($Y$6,$AC2087,TRUE,trigger)</f>
        <v>#NUM!</v>
      </c>
      <c r="AJ2087" s="45" t="e">
        <f t="shared" si="42"/>
        <v>#NUM!</v>
      </c>
    </row>
    <row r="2088" spans="28:36" x14ac:dyDescent="0.2">
      <c r="AB2088" s="122" t="s">
        <v>88</v>
      </c>
      <c r="AC2088" s="40">
        <f>_xll.qlInterestRateIndexFixingDate($Y$21,AD2088)</f>
        <v>54029</v>
      </c>
      <c r="AD2088" s="40">
        <f>_xll.qlCalendarAdvance(calendar,$AD2087,AB2088,,,trigger)</f>
        <v>54031</v>
      </c>
      <c r="AE2088" s="40">
        <f>_xll.qlInterestRateIndexMaturity($Y$21,AD2088,)</f>
        <v>54214</v>
      </c>
      <c r="AF2088" s="43" t="e">
        <f>_xll.qlTenorBasisValue(TenorBasis6M,AD2088,_xll.ohTrigger(trigger,$Y$36))</f>
        <v>#NUM!</v>
      </c>
      <c r="AG2088" s="90" t="e">
        <f>_xll.qlTenorBasisForwardRate(TenorBasis6M,AD2088,_xll.ohTrigger(trigger,$Y$36))</f>
        <v>#NUM!</v>
      </c>
      <c r="AH2088" s="90" t="e">
        <f>_xll.qlIndexFixing(TenorBasisIndex6M,$AC2088,TRUE,_xll.ohTrigger(trigger,$Y$36))</f>
        <v>#NUM!</v>
      </c>
      <c r="AI2088" s="43" t="e">
        <f>_xll.qlIndexFixing($Y$6,$AC2088,TRUE,trigger)</f>
        <v>#NUM!</v>
      </c>
      <c r="AJ2088" s="45" t="e">
        <f t="shared" si="42"/>
        <v>#NUM!</v>
      </c>
    </row>
    <row r="2089" spans="28:36" x14ac:dyDescent="0.2">
      <c r="AB2089" s="122" t="s">
        <v>88</v>
      </c>
      <c r="AC2089" s="40">
        <f>_xll.qlInterestRateIndexFixingDate($Y$21,AD2089)</f>
        <v>54036</v>
      </c>
      <c r="AD2089" s="40">
        <f>_xll.qlCalendarAdvance(calendar,$AD2088,AB2089,,,trigger)</f>
        <v>54038</v>
      </c>
      <c r="AE2089" s="40">
        <f>_xll.qlInterestRateIndexMaturity($Y$21,AD2089,)</f>
        <v>54221</v>
      </c>
      <c r="AF2089" s="43" t="e">
        <f>_xll.qlTenorBasisValue(TenorBasis6M,AD2089,_xll.ohTrigger(trigger,$Y$36))</f>
        <v>#NUM!</v>
      </c>
      <c r="AG2089" s="90" t="e">
        <f>_xll.qlTenorBasisForwardRate(TenorBasis6M,AD2089,_xll.ohTrigger(trigger,$Y$36))</f>
        <v>#NUM!</v>
      </c>
      <c r="AH2089" s="90" t="e">
        <f>_xll.qlIndexFixing(TenorBasisIndex6M,$AC2089,TRUE,_xll.ohTrigger(trigger,$Y$36))</f>
        <v>#NUM!</v>
      </c>
      <c r="AI2089" s="43" t="e">
        <f>_xll.qlIndexFixing($Y$6,$AC2089,TRUE,trigger)</f>
        <v>#NUM!</v>
      </c>
      <c r="AJ2089" s="45" t="e">
        <f t="shared" si="42"/>
        <v>#NUM!</v>
      </c>
    </row>
    <row r="2090" spans="28:36" x14ac:dyDescent="0.2">
      <c r="AB2090" s="122" t="s">
        <v>88</v>
      </c>
      <c r="AC2090" s="40">
        <f>_xll.qlInterestRateIndexFixingDate($Y$21,AD2090)</f>
        <v>54043</v>
      </c>
      <c r="AD2090" s="40">
        <f>_xll.qlCalendarAdvance(calendar,$AD2089,AB2090,,,trigger)</f>
        <v>54045</v>
      </c>
      <c r="AE2090" s="40">
        <f>_xll.qlInterestRateIndexMaturity($Y$21,AD2090,)</f>
        <v>54228</v>
      </c>
      <c r="AF2090" s="43" t="e">
        <f>_xll.qlTenorBasisValue(TenorBasis6M,AD2090,_xll.ohTrigger(trigger,$Y$36))</f>
        <v>#NUM!</v>
      </c>
      <c r="AG2090" s="90" t="e">
        <f>_xll.qlTenorBasisForwardRate(TenorBasis6M,AD2090,_xll.ohTrigger(trigger,$Y$36))</f>
        <v>#NUM!</v>
      </c>
      <c r="AH2090" s="90" t="e">
        <f>_xll.qlIndexFixing(TenorBasisIndex6M,$AC2090,TRUE,_xll.ohTrigger(trigger,$Y$36))</f>
        <v>#NUM!</v>
      </c>
      <c r="AI2090" s="43" t="e">
        <f>_xll.qlIndexFixing($Y$6,$AC2090,TRUE,trigger)</f>
        <v>#NUM!</v>
      </c>
      <c r="AJ2090" s="45" t="e">
        <f t="shared" ref="AJ2090:AJ2153" si="43">(AH2090-AI2090)*10000</f>
        <v>#NUM!</v>
      </c>
    </row>
    <row r="2091" spans="28:36" x14ac:dyDescent="0.2">
      <c r="AB2091" s="122" t="s">
        <v>88</v>
      </c>
      <c r="AC2091" s="40">
        <f>_xll.qlInterestRateIndexFixingDate($Y$21,AD2091)</f>
        <v>54049</v>
      </c>
      <c r="AD2091" s="40">
        <f>_xll.qlCalendarAdvance(calendar,$AD2090,AB2091,,,trigger)</f>
        <v>54053</v>
      </c>
      <c r="AE2091" s="40">
        <f>_xll.qlInterestRateIndexMaturity($Y$21,AD2091,)</f>
        <v>54238</v>
      </c>
      <c r="AF2091" s="43" t="e">
        <f>_xll.qlTenorBasisValue(TenorBasis6M,AD2091,_xll.ohTrigger(trigger,$Y$36))</f>
        <v>#NUM!</v>
      </c>
      <c r="AG2091" s="90" t="e">
        <f>_xll.qlTenorBasisForwardRate(TenorBasis6M,AD2091,_xll.ohTrigger(trigger,$Y$36))</f>
        <v>#NUM!</v>
      </c>
      <c r="AH2091" s="90" t="e">
        <f>_xll.qlIndexFixing(TenorBasisIndex6M,$AC2091,TRUE,_xll.ohTrigger(trigger,$Y$36))</f>
        <v>#NUM!</v>
      </c>
      <c r="AI2091" s="43" t="e">
        <f>_xll.qlIndexFixing($Y$6,$AC2091,TRUE,trigger)</f>
        <v>#NUM!</v>
      </c>
      <c r="AJ2091" s="45" t="e">
        <f t="shared" si="43"/>
        <v>#NUM!</v>
      </c>
    </row>
    <row r="2092" spans="28:36" x14ac:dyDescent="0.2">
      <c r="AB2092" s="122" t="s">
        <v>88</v>
      </c>
      <c r="AC2092" s="40">
        <f>_xll.qlInterestRateIndexFixingDate($Y$21,AD2092)</f>
        <v>54057</v>
      </c>
      <c r="AD2092" s="40">
        <f>_xll.qlCalendarAdvance(calendar,$AD2091,AB2092,,,trigger)</f>
        <v>54060</v>
      </c>
      <c r="AE2092" s="40">
        <f>_xll.qlInterestRateIndexMaturity($Y$21,AD2092,)</f>
        <v>54242</v>
      </c>
      <c r="AF2092" s="43" t="e">
        <f>_xll.qlTenorBasisValue(TenorBasis6M,AD2092,_xll.ohTrigger(trigger,$Y$36))</f>
        <v>#NUM!</v>
      </c>
      <c r="AG2092" s="90" t="e">
        <f>_xll.qlTenorBasisForwardRate(TenorBasis6M,AD2092,_xll.ohTrigger(trigger,$Y$36))</f>
        <v>#NUM!</v>
      </c>
      <c r="AH2092" s="90" t="e">
        <f>_xll.qlIndexFixing(TenorBasisIndex6M,$AC2092,TRUE,_xll.ohTrigger(trigger,$Y$36))</f>
        <v>#NUM!</v>
      </c>
      <c r="AI2092" s="43" t="e">
        <f>_xll.qlIndexFixing($Y$6,$AC2092,TRUE,trigger)</f>
        <v>#NUM!</v>
      </c>
      <c r="AJ2092" s="45" t="e">
        <f t="shared" si="43"/>
        <v>#NUM!</v>
      </c>
    </row>
    <row r="2093" spans="28:36" x14ac:dyDescent="0.2">
      <c r="AB2093" s="122" t="s">
        <v>88</v>
      </c>
      <c r="AC2093" s="40">
        <f>_xll.qlInterestRateIndexFixingDate($Y$21,AD2093)</f>
        <v>54065</v>
      </c>
      <c r="AD2093" s="40">
        <f>_xll.qlCalendarAdvance(calendar,$AD2092,AB2093,,,trigger)</f>
        <v>54067</v>
      </c>
      <c r="AE2093" s="40">
        <f>_xll.qlInterestRateIndexMaturity($Y$21,AD2093,)</f>
        <v>54249</v>
      </c>
      <c r="AF2093" s="43" t="e">
        <f>_xll.qlTenorBasisValue(TenorBasis6M,AD2093,_xll.ohTrigger(trigger,$Y$36))</f>
        <v>#NUM!</v>
      </c>
      <c r="AG2093" s="90" t="e">
        <f>_xll.qlTenorBasisForwardRate(TenorBasis6M,AD2093,_xll.ohTrigger(trigger,$Y$36))</f>
        <v>#NUM!</v>
      </c>
      <c r="AH2093" s="90" t="e">
        <f>_xll.qlIndexFixing(TenorBasisIndex6M,$AC2093,TRUE,_xll.ohTrigger(trigger,$Y$36))</f>
        <v>#NUM!</v>
      </c>
      <c r="AI2093" s="43" t="e">
        <f>_xll.qlIndexFixing($Y$6,$AC2093,TRUE,trigger)</f>
        <v>#NUM!</v>
      </c>
      <c r="AJ2093" s="45" t="e">
        <f t="shared" si="43"/>
        <v>#NUM!</v>
      </c>
    </row>
    <row r="2094" spans="28:36" x14ac:dyDescent="0.2">
      <c r="AB2094" s="122" t="s">
        <v>88</v>
      </c>
      <c r="AC2094" s="40">
        <f>_xll.qlInterestRateIndexFixingDate($Y$21,AD2094)</f>
        <v>54072</v>
      </c>
      <c r="AD2094" s="40">
        <f>_xll.qlCalendarAdvance(calendar,$AD2093,AB2094,,,trigger)</f>
        <v>54074</v>
      </c>
      <c r="AE2094" s="40">
        <f>_xll.qlInterestRateIndexMaturity($Y$21,AD2094,)</f>
        <v>54256</v>
      </c>
      <c r="AF2094" s="43" t="e">
        <f>_xll.qlTenorBasisValue(TenorBasis6M,AD2094,_xll.ohTrigger(trigger,$Y$36))</f>
        <v>#NUM!</v>
      </c>
      <c r="AG2094" s="90" t="e">
        <f>_xll.qlTenorBasisForwardRate(TenorBasis6M,AD2094,_xll.ohTrigger(trigger,$Y$36))</f>
        <v>#NUM!</v>
      </c>
      <c r="AH2094" s="90" t="e">
        <f>_xll.qlIndexFixing(TenorBasisIndex6M,$AC2094,TRUE,_xll.ohTrigger(trigger,$Y$36))</f>
        <v>#NUM!</v>
      </c>
      <c r="AI2094" s="43" t="e">
        <f>_xll.qlIndexFixing($Y$6,$AC2094,TRUE,trigger)</f>
        <v>#NUM!</v>
      </c>
      <c r="AJ2094" s="45" t="e">
        <f t="shared" si="43"/>
        <v>#NUM!</v>
      </c>
    </row>
    <row r="2095" spans="28:36" x14ac:dyDescent="0.2">
      <c r="AB2095" s="122" t="s">
        <v>88</v>
      </c>
      <c r="AC2095" s="40">
        <f>_xll.qlInterestRateIndexFixingDate($Y$21,AD2095)</f>
        <v>54079</v>
      </c>
      <c r="AD2095" s="40">
        <f>_xll.qlCalendarAdvance(calendar,$AD2094,AB2095,,,trigger)</f>
        <v>54081</v>
      </c>
      <c r="AE2095" s="40">
        <f>_xll.qlInterestRateIndexMaturity($Y$21,AD2095,)</f>
        <v>54263</v>
      </c>
      <c r="AF2095" s="43" t="e">
        <f>_xll.qlTenorBasisValue(TenorBasis6M,AD2095,_xll.ohTrigger(trigger,$Y$36))</f>
        <v>#NUM!</v>
      </c>
      <c r="AG2095" s="90" t="e">
        <f>_xll.qlTenorBasisForwardRate(TenorBasis6M,AD2095,_xll.ohTrigger(trigger,$Y$36))</f>
        <v>#NUM!</v>
      </c>
      <c r="AH2095" s="90" t="e">
        <f>_xll.qlIndexFixing(TenorBasisIndex6M,$AC2095,TRUE,_xll.ohTrigger(trigger,$Y$36))</f>
        <v>#NUM!</v>
      </c>
      <c r="AI2095" s="43" t="e">
        <f>_xll.qlIndexFixing($Y$6,$AC2095,TRUE,trigger)</f>
        <v>#NUM!</v>
      </c>
      <c r="AJ2095" s="45" t="e">
        <f t="shared" si="43"/>
        <v>#NUM!</v>
      </c>
    </row>
    <row r="2096" spans="28:36" x14ac:dyDescent="0.2">
      <c r="AB2096" s="122" t="s">
        <v>88</v>
      </c>
      <c r="AC2096" s="40">
        <f>_xll.qlInterestRateIndexFixingDate($Y$21,AD2096)</f>
        <v>54086</v>
      </c>
      <c r="AD2096" s="40">
        <f>_xll.qlCalendarAdvance(calendar,$AD2095,AB2096,,,trigger)</f>
        <v>54088</v>
      </c>
      <c r="AE2096" s="40">
        <f>_xll.qlInterestRateIndexMaturity($Y$21,AD2096,)</f>
        <v>54270</v>
      </c>
      <c r="AF2096" s="43" t="e">
        <f>_xll.qlTenorBasisValue(TenorBasis6M,AD2096,_xll.ohTrigger(trigger,$Y$36))</f>
        <v>#NUM!</v>
      </c>
      <c r="AG2096" s="90" t="e">
        <f>_xll.qlTenorBasisForwardRate(TenorBasis6M,AD2096,_xll.ohTrigger(trigger,$Y$36))</f>
        <v>#NUM!</v>
      </c>
      <c r="AH2096" s="90" t="e">
        <f>_xll.qlIndexFixing(TenorBasisIndex6M,$AC2096,TRUE,_xll.ohTrigger(trigger,$Y$36))</f>
        <v>#NUM!</v>
      </c>
      <c r="AI2096" s="43" t="e">
        <f>_xll.qlIndexFixing($Y$6,$AC2096,TRUE,trigger)</f>
        <v>#NUM!</v>
      </c>
      <c r="AJ2096" s="45" t="e">
        <f t="shared" si="43"/>
        <v>#NUM!</v>
      </c>
    </row>
    <row r="2097" spans="28:36" x14ac:dyDescent="0.2">
      <c r="AB2097" s="122" t="s">
        <v>88</v>
      </c>
      <c r="AC2097" s="40">
        <f>_xll.qlInterestRateIndexFixingDate($Y$21,AD2097)</f>
        <v>54093</v>
      </c>
      <c r="AD2097" s="40">
        <f>_xll.qlCalendarAdvance(calendar,$AD2096,AB2097,,,trigger)</f>
        <v>54095</v>
      </c>
      <c r="AE2097" s="40">
        <f>_xll.qlInterestRateIndexMaturity($Y$21,AD2097,)</f>
        <v>54277</v>
      </c>
      <c r="AF2097" s="43" t="e">
        <f>_xll.qlTenorBasisValue(TenorBasis6M,AD2097,_xll.ohTrigger(trigger,$Y$36))</f>
        <v>#NUM!</v>
      </c>
      <c r="AG2097" s="90" t="e">
        <f>_xll.qlTenorBasisForwardRate(TenorBasis6M,AD2097,_xll.ohTrigger(trigger,$Y$36))</f>
        <v>#NUM!</v>
      </c>
      <c r="AH2097" s="90" t="e">
        <f>_xll.qlIndexFixing(TenorBasisIndex6M,$AC2097,TRUE,_xll.ohTrigger(trigger,$Y$36))</f>
        <v>#NUM!</v>
      </c>
      <c r="AI2097" s="43" t="e">
        <f>_xll.qlIndexFixing($Y$6,$AC2097,TRUE,trigger)</f>
        <v>#NUM!</v>
      </c>
      <c r="AJ2097" s="45" t="e">
        <f t="shared" si="43"/>
        <v>#NUM!</v>
      </c>
    </row>
    <row r="2098" spans="28:36" x14ac:dyDescent="0.2">
      <c r="AB2098" s="122" t="s">
        <v>88</v>
      </c>
      <c r="AC2098" s="40">
        <f>_xll.qlInterestRateIndexFixingDate($Y$21,AD2098)</f>
        <v>54100</v>
      </c>
      <c r="AD2098" s="40">
        <f>_xll.qlCalendarAdvance(calendar,$AD2097,AB2098,,,trigger)</f>
        <v>54102</v>
      </c>
      <c r="AE2098" s="40">
        <f>_xll.qlInterestRateIndexMaturity($Y$21,AD2098,)</f>
        <v>54284</v>
      </c>
      <c r="AF2098" s="43" t="e">
        <f>_xll.qlTenorBasisValue(TenorBasis6M,AD2098,_xll.ohTrigger(trigger,$Y$36))</f>
        <v>#NUM!</v>
      </c>
      <c r="AG2098" s="90" t="e">
        <f>_xll.qlTenorBasisForwardRate(TenorBasis6M,AD2098,_xll.ohTrigger(trigger,$Y$36))</f>
        <v>#NUM!</v>
      </c>
      <c r="AH2098" s="90" t="e">
        <f>_xll.qlIndexFixing(TenorBasisIndex6M,$AC2098,TRUE,_xll.ohTrigger(trigger,$Y$36))</f>
        <v>#NUM!</v>
      </c>
      <c r="AI2098" s="43" t="e">
        <f>_xll.qlIndexFixing($Y$6,$AC2098,TRUE,trigger)</f>
        <v>#NUM!</v>
      </c>
      <c r="AJ2098" s="45" t="e">
        <f t="shared" si="43"/>
        <v>#NUM!</v>
      </c>
    </row>
    <row r="2099" spans="28:36" x14ac:dyDescent="0.2">
      <c r="AB2099" s="122" t="s">
        <v>88</v>
      </c>
      <c r="AC2099" s="40">
        <f>_xll.qlInterestRateIndexFixingDate($Y$21,AD2099)</f>
        <v>54107</v>
      </c>
      <c r="AD2099" s="40">
        <f>_xll.qlCalendarAdvance(calendar,$AD2098,AB2099,,,trigger)</f>
        <v>54109</v>
      </c>
      <c r="AE2099" s="40">
        <f>_xll.qlInterestRateIndexMaturity($Y$21,AD2099,)</f>
        <v>54291</v>
      </c>
      <c r="AF2099" s="43" t="e">
        <f>_xll.qlTenorBasisValue(TenorBasis6M,AD2099,_xll.ohTrigger(trigger,$Y$36))</f>
        <v>#NUM!</v>
      </c>
      <c r="AG2099" s="90" t="e">
        <f>_xll.qlTenorBasisForwardRate(TenorBasis6M,AD2099,_xll.ohTrigger(trigger,$Y$36))</f>
        <v>#NUM!</v>
      </c>
      <c r="AH2099" s="90" t="e">
        <f>_xll.qlIndexFixing(TenorBasisIndex6M,$AC2099,TRUE,_xll.ohTrigger(trigger,$Y$36))</f>
        <v>#NUM!</v>
      </c>
      <c r="AI2099" s="43" t="e">
        <f>_xll.qlIndexFixing($Y$6,$AC2099,TRUE,trigger)</f>
        <v>#NUM!</v>
      </c>
      <c r="AJ2099" s="45" t="e">
        <f t="shared" si="43"/>
        <v>#NUM!</v>
      </c>
    </row>
    <row r="2100" spans="28:36" x14ac:dyDescent="0.2">
      <c r="AB2100" s="122" t="s">
        <v>88</v>
      </c>
      <c r="AC2100" s="40">
        <f>_xll.qlInterestRateIndexFixingDate($Y$21,AD2100)</f>
        <v>54114</v>
      </c>
      <c r="AD2100" s="40">
        <f>_xll.qlCalendarAdvance(calendar,$AD2099,AB2100,,,trigger)</f>
        <v>54116</v>
      </c>
      <c r="AE2100" s="40">
        <f>_xll.qlInterestRateIndexMaturity($Y$21,AD2100,)</f>
        <v>54301</v>
      </c>
      <c r="AF2100" s="43" t="e">
        <f>_xll.qlTenorBasisValue(TenorBasis6M,AD2100,_xll.ohTrigger(trigger,$Y$36))</f>
        <v>#NUM!</v>
      </c>
      <c r="AG2100" s="90" t="e">
        <f>_xll.qlTenorBasisForwardRate(TenorBasis6M,AD2100,_xll.ohTrigger(trigger,$Y$36))</f>
        <v>#NUM!</v>
      </c>
      <c r="AH2100" s="90" t="e">
        <f>_xll.qlIndexFixing(TenorBasisIndex6M,$AC2100,TRUE,_xll.ohTrigger(trigger,$Y$36))</f>
        <v>#NUM!</v>
      </c>
      <c r="AI2100" s="43" t="e">
        <f>_xll.qlIndexFixing($Y$6,$AC2100,TRUE,trigger)</f>
        <v>#NUM!</v>
      </c>
      <c r="AJ2100" s="45" t="e">
        <f t="shared" si="43"/>
        <v>#NUM!</v>
      </c>
    </row>
    <row r="2101" spans="28:36" x14ac:dyDescent="0.2">
      <c r="AB2101" s="122" t="s">
        <v>88</v>
      </c>
      <c r="AC2101" s="40">
        <f>_xll.qlInterestRateIndexFixingDate($Y$21,AD2101)</f>
        <v>54121</v>
      </c>
      <c r="AD2101" s="40">
        <f>_xll.qlCalendarAdvance(calendar,$AD2100,AB2101,,,trigger)</f>
        <v>54123</v>
      </c>
      <c r="AE2101" s="40">
        <f>_xll.qlInterestRateIndexMaturity($Y$21,AD2101,)</f>
        <v>54308</v>
      </c>
      <c r="AF2101" s="43" t="e">
        <f>_xll.qlTenorBasisValue(TenorBasis6M,AD2101,_xll.ohTrigger(trigger,$Y$36))</f>
        <v>#NUM!</v>
      </c>
      <c r="AG2101" s="90" t="e">
        <f>_xll.qlTenorBasisForwardRate(TenorBasis6M,AD2101,_xll.ohTrigger(trigger,$Y$36))</f>
        <v>#NUM!</v>
      </c>
      <c r="AH2101" s="90" t="e">
        <f>_xll.qlIndexFixing(TenorBasisIndex6M,$AC2101,TRUE,_xll.ohTrigger(trigger,$Y$36))</f>
        <v>#NUM!</v>
      </c>
      <c r="AI2101" s="43" t="e">
        <f>_xll.qlIndexFixing($Y$6,$AC2101,TRUE,trigger)</f>
        <v>#NUM!</v>
      </c>
      <c r="AJ2101" s="45" t="e">
        <f t="shared" si="43"/>
        <v>#NUM!</v>
      </c>
    </row>
    <row r="2102" spans="28:36" x14ac:dyDescent="0.2">
      <c r="AB2102" s="122" t="s">
        <v>88</v>
      </c>
      <c r="AC2102" s="40">
        <f>_xll.qlInterestRateIndexFixingDate($Y$21,AD2102)</f>
        <v>54128</v>
      </c>
      <c r="AD2102" s="40">
        <f>_xll.qlCalendarAdvance(calendar,$AD2101,AB2102,,,trigger)</f>
        <v>54130</v>
      </c>
      <c r="AE2102" s="40">
        <f>_xll.qlInterestRateIndexMaturity($Y$21,AD2102,)</f>
        <v>54315</v>
      </c>
      <c r="AF2102" s="43" t="e">
        <f>_xll.qlTenorBasisValue(TenorBasis6M,AD2102,_xll.ohTrigger(trigger,$Y$36))</f>
        <v>#NUM!</v>
      </c>
      <c r="AG2102" s="90" t="e">
        <f>_xll.qlTenorBasisForwardRate(TenorBasis6M,AD2102,_xll.ohTrigger(trigger,$Y$36))</f>
        <v>#NUM!</v>
      </c>
      <c r="AH2102" s="90" t="e">
        <f>_xll.qlIndexFixing(TenorBasisIndex6M,$AC2102,TRUE,_xll.ohTrigger(trigger,$Y$36))</f>
        <v>#NUM!</v>
      </c>
      <c r="AI2102" s="43" t="e">
        <f>_xll.qlIndexFixing($Y$6,$AC2102,TRUE,trigger)</f>
        <v>#NUM!</v>
      </c>
      <c r="AJ2102" s="45" t="e">
        <f t="shared" si="43"/>
        <v>#NUM!</v>
      </c>
    </row>
    <row r="2103" spans="28:36" x14ac:dyDescent="0.2">
      <c r="AB2103" s="122" t="s">
        <v>88</v>
      </c>
      <c r="AC2103" s="40">
        <f>_xll.qlInterestRateIndexFixingDate($Y$21,AD2103)</f>
        <v>54135</v>
      </c>
      <c r="AD2103" s="40">
        <f>_xll.qlCalendarAdvance(calendar,$AD2102,AB2103,,,trigger)</f>
        <v>54137</v>
      </c>
      <c r="AE2103" s="40">
        <f>_xll.qlInterestRateIndexMaturity($Y$21,AD2103,)</f>
        <v>54322</v>
      </c>
      <c r="AF2103" s="43" t="e">
        <f>_xll.qlTenorBasisValue(TenorBasis6M,AD2103,_xll.ohTrigger(trigger,$Y$36))</f>
        <v>#NUM!</v>
      </c>
      <c r="AG2103" s="90" t="e">
        <f>_xll.qlTenorBasisForwardRate(TenorBasis6M,AD2103,_xll.ohTrigger(trigger,$Y$36))</f>
        <v>#NUM!</v>
      </c>
      <c r="AH2103" s="90" t="e">
        <f>_xll.qlIndexFixing(TenorBasisIndex6M,$AC2103,TRUE,_xll.ohTrigger(trigger,$Y$36))</f>
        <v>#NUM!</v>
      </c>
      <c r="AI2103" s="43" t="e">
        <f>_xll.qlIndexFixing($Y$6,$AC2103,TRUE,trigger)</f>
        <v>#NUM!</v>
      </c>
      <c r="AJ2103" s="45" t="e">
        <f t="shared" si="43"/>
        <v>#NUM!</v>
      </c>
    </row>
    <row r="2104" spans="28:36" x14ac:dyDescent="0.2">
      <c r="AB2104" s="122" t="s">
        <v>88</v>
      </c>
      <c r="AC2104" s="40">
        <f>_xll.qlInterestRateIndexFixingDate($Y$21,AD2104)</f>
        <v>54142</v>
      </c>
      <c r="AD2104" s="40">
        <f>_xll.qlCalendarAdvance(calendar,$AD2103,AB2104,,,trigger)</f>
        <v>54144</v>
      </c>
      <c r="AE2104" s="40">
        <f>_xll.qlInterestRateIndexMaturity($Y$21,AD2104,)</f>
        <v>54329</v>
      </c>
      <c r="AF2104" s="43" t="e">
        <f>_xll.qlTenorBasisValue(TenorBasis6M,AD2104,_xll.ohTrigger(trigger,$Y$36))</f>
        <v>#NUM!</v>
      </c>
      <c r="AG2104" s="90" t="e">
        <f>_xll.qlTenorBasisForwardRate(TenorBasis6M,AD2104,_xll.ohTrigger(trigger,$Y$36))</f>
        <v>#NUM!</v>
      </c>
      <c r="AH2104" s="90" t="e">
        <f>_xll.qlIndexFixing(TenorBasisIndex6M,$AC2104,TRUE,_xll.ohTrigger(trigger,$Y$36))</f>
        <v>#NUM!</v>
      </c>
      <c r="AI2104" s="43" t="e">
        <f>_xll.qlIndexFixing($Y$6,$AC2104,TRUE,trigger)</f>
        <v>#NUM!</v>
      </c>
      <c r="AJ2104" s="45" t="e">
        <f t="shared" si="43"/>
        <v>#NUM!</v>
      </c>
    </row>
    <row r="2105" spans="28:36" x14ac:dyDescent="0.2">
      <c r="AB2105" s="122" t="s">
        <v>88</v>
      </c>
      <c r="AC2105" s="40">
        <f>_xll.qlInterestRateIndexFixingDate($Y$21,AD2105)</f>
        <v>54149</v>
      </c>
      <c r="AD2105" s="40">
        <f>_xll.qlCalendarAdvance(calendar,$AD2104,AB2105,,,trigger)</f>
        <v>54155</v>
      </c>
      <c r="AE2105" s="40">
        <f>_xll.qlInterestRateIndexMaturity($Y$21,AD2105,)</f>
        <v>54338</v>
      </c>
      <c r="AF2105" s="43" t="e">
        <f>_xll.qlTenorBasisValue(TenorBasis6M,AD2105,_xll.ohTrigger(trigger,$Y$36))</f>
        <v>#NUM!</v>
      </c>
      <c r="AG2105" s="90" t="e">
        <f>_xll.qlTenorBasisForwardRate(TenorBasis6M,AD2105,_xll.ohTrigger(trigger,$Y$36))</f>
        <v>#NUM!</v>
      </c>
      <c r="AH2105" s="90" t="e">
        <f>_xll.qlIndexFixing(TenorBasisIndex6M,$AC2105,TRUE,_xll.ohTrigger(trigger,$Y$36))</f>
        <v>#NUM!</v>
      </c>
      <c r="AI2105" s="43" t="e">
        <f>_xll.qlIndexFixing($Y$6,$AC2105,TRUE,trigger)</f>
        <v>#NUM!</v>
      </c>
      <c r="AJ2105" s="45" t="e">
        <f t="shared" si="43"/>
        <v>#NUM!</v>
      </c>
    </row>
    <row r="2106" spans="28:36" x14ac:dyDescent="0.2">
      <c r="AB2106" s="122" t="s">
        <v>88</v>
      </c>
      <c r="AC2106" s="40">
        <f>_xll.qlInterestRateIndexFixingDate($Y$21,AD2106)</f>
        <v>54158</v>
      </c>
      <c r="AD2106" s="40">
        <f>_xll.qlCalendarAdvance(calendar,$AD2105,AB2106,,,trigger)</f>
        <v>54162</v>
      </c>
      <c r="AE2106" s="40">
        <f>_xll.qlInterestRateIndexMaturity($Y$21,AD2106,)</f>
        <v>54345</v>
      </c>
      <c r="AF2106" s="43" t="e">
        <f>_xll.qlTenorBasisValue(TenorBasis6M,AD2106,_xll.ohTrigger(trigger,$Y$36))</f>
        <v>#NUM!</v>
      </c>
      <c r="AG2106" s="90" t="e">
        <f>_xll.qlTenorBasisForwardRate(TenorBasis6M,AD2106,_xll.ohTrigger(trigger,$Y$36))</f>
        <v>#NUM!</v>
      </c>
      <c r="AH2106" s="90" t="e">
        <f>_xll.qlIndexFixing(TenorBasisIndex6M,$AC2106,TRUE,_xll.ohTrigger(trigger,$Y$36))</f>
        <v>#NUM!</v>
      </c>
      <c r="AI2106" s="43" t="e">
        <f>_xll.qlIndexFixing($Y$6,$AC2106,TRUE,trigger)</f>
        <v>#NUM!</v>
      </c>
      <c r="AJ2106" s="45" t="e">
        <f t="shared" si="43"/>
        <v>#NUM!</v>
      </c>
    </row>
    <row r="2107" spans="28:36" x14ac:dyDescent="0.2">
      <c r="AB2107" s="122" t="s">
        <v>88</v>
      </c>
      <c r="AC2107" s="40">
        <f>_xll.qlInterestRateIndexFixingDate($Y$21,AD2107)</f>
        <v>54165</v>
      </c>
      <c r="AD2107" s="40">
        <f>_xll.qlCalendarAdvance(calendar,$AD2106,AB2107,,,trigger)</f>
        <v>54169</v>
      </c>
      <c r="AE2107" s="40">
        <f>_xll.qlInterestRateIndexMaturity($Y$21,AD2107,)</f>
        <v>54352</v>
      </c>
      <c r="AF2107" s="43" t="e">
        <f>_xll.qlTenorBasisValue(TenorBasis6M,AD2107,_xll.ohTrigger(trigger,$Y$36))</f>
        <v>#NUM!</v>
      </c>
      <c r="AG2107" s="90" t="e">
        <f>_xll.qlTenorBasisForwardRate(TenorBasis6M,AD2107,_xll.ohTrigger(trigger,$Y$36))</f>
        <v>#NUM!</v>
      </c>
      <c r="AH2107" s="90" t="e">
        <f>_xll.qlIndexFixing(TenorBasisIndex6M,$AC2107,TRUE,_xll.ohTrigger(trigger,$Y$36))</f>
        <v>#NUM!</v>
      </c>
      <c r="AI2107" s="43" t="e">
        <f>_xll.qlIndexFixing($Y$6,$AC2107,TRUE,trigger)</f>
        <v>#NUM!</v>
      </c>
      <c r="AJ2107" s="45" t="e">
        <f t="shared" si="43"/>
        <v>#NUM!</v>
      </c>
    </row>
    <row r="2108" spans="28:36" x14ac:dyDescent="0.2">
      <c r="AB2108" s="122" t="s">
        <v>88</v>
      </c>
      <c r="AC2108" s="40">
        <f>_xll.qlInterestRateIndexFixingDate($Y$21,AD2108)</f>
        <v>54172</v>
      </c>
      <c r="AD2108" s="40">
        <f>_xll.qlCalendarAdvance(calendar,$AD2107,AB2108,,,trigger)</f>
        <v>54176</v>
      </c>
      <c r="AE2108" s="40">
        <f>_xll.qlInterestRateIndexMaturity($Y$21,AD2108,)</f>
        <v>54359</v>
      </c>
      <c r="AF2108" s="43" t="e">
        <f>_xll.qlTenorBasisValue(TenorBasis6M,AD2108,_xll.ohTrigger(trigger,$Y$36))</f>
        <v>#NUM!</v>
      </c>
      <c r="AG2108" s="90" t="e">
        <f>_xll.qlTenorBasisForwardRate(TenorBasis6M,AD2108,_xll.ohTrigger(trigger,$Y$36))</f>
        <v>#NUM!</v>
      </c>
      <c r="AH2108" s="90" t="e">
        <f>_xll.qlIndexFixing(TenorBasisIndex6M,$AC2108,TRUE,_xll.ohTrigger(trigger,$Y$36))</f>
        <v>#NUM!</v>
      </c>
      <c r="AI2108" s="43" t="e">
        <f>_xll.qlIndexFixing($Y$6,$AC2108,TRUE,trigger)</f>
        <v>#NUM!</v>
      </c>
      <c r="AJ2108" s="45" t="e">
        <f t="shared" si="43"/>
        <v>#NUM!</v>
      </c>
    </row>
    <row r="2109" spans="28:36" x14ac:dyDescent="0.2">
      <c r="AB2109" s="122" t="s">
        <v>88</v>
      </c>
      <c r="AC2109" s="40">
        <f>_xll.qlInterestRateIndexFixingDate($Y$21,AD2109)</f>
        <v>54178</v>
      </c>
      <c r="AD2109" s="40">
        <f>_xll.qlCalendarAdvance(calendar,$AD2108,AB2109,,,trigger)</f>
        <v>54183</v>
      </c>
      <c r="AE2109" s="40">
        <f>_xll.qlInterestRateIndexMaturity($Y$21,AD2109,)</f>
        <v>54367</v>
      </c>
      <c r="AF2109" s="43" t="e">
        <f>_xll.qlTenorBasisValue(TenorBasis6M,AD2109,_xll.ohTrigger(trigger,$Y$36))</f>
        <v>#NUM!</v>
      </c>
      <c r="AG2109" s="90" t="e">
        <f>_xll.qlTenorBasisForwardRate(TenorBasis6M,AD2109,_xll.ohTrigger(trigger,$Y$36))</f>
        <v>#NUM!</v>
      </c>
      <c r="AH2109" s="90" t="e">
        <f>_xll.qlIndexFixing(TenorBasisIndex6M,$AC2109,TRUE,_xll.ohTrigger(trigger,$Y$36))</f>
        <v>#NUM!</v>
      </c>
      <c r="AI2109" s="43" t="e">
        <f>_xll.qlIndexFixing($Y$6,$AC2109,TRUE,trigger)</f>
        <v>#NUM!</v>
      </c>
      <c r="AJ2109" s="45" t="e">
        <f t="shared" si="43"/>
        <v>#NUM!</v>
      </c>
    </row>
    <row r="2110" spans="28:36" x14ac:dyDescent="0.2">
      <c r="AB2110" s="122" t="s">
        <v>88</v>
      </c>
      <c r="AC2110" s="40">
        <f>_xll.qlInterestRateIndexFixingDate($Y$21,AD2110)</f>
        <v>54186</v>
      </c>
      <c r="AD2110" s="40">
        <f>_xll.qlCalendarAdvance(calendar,$AD2109,AB2110,,,trigger)</f>
        <v>54190</v>
      </c>
      <c r="AE2110" s="40">
        <f>_xll.qlInterestRateIndexMaturity($Y$21,AD2110,)</f>
        <v>54374</v>
      </c>
      <c r="AF2110" s="43" t="e">
        <f>_xll.qlTenorBasisValue(TenorBasis6M,AD2110,_xll.ohTrigger(trigger,$Y$36))</f>
        <v>#NUM!</v>
      </c>
      <c r="AG2110" s="90" t="e">
        <f>_xll.qlTenorBasisForwardRate(TenorBasis6M,AD2110,_xll.ohTrigger(trigger,$Y$36))</f>
        <v>#NUM!</v>
      </c>
      <c r="AH2110" s="90" t="e">
        <f>_xll.qlIndexFixing(TenorBasisIndex6M,$AC2110,TRUE,_xll.ohTrigger(trigger,$Y$36))</f>
        <v>#NUM!</v>
      </c>
      <c r="AI2110" s="43" t="e">
        <f>_xll.qlIndexFixing($Y$6,$AC2110,TRUE,trigger)</f>
        <v>#NUM!</v>
      </c>
      <c r="AJ2110" s="45" t="e">
        <f t="shared" si="43"/>
        <v>#NUM!</v>
      </c>
    </row>
    <row r="2111" spans="28:36" x14ac:dyDescent="0.2">
      <c r="AB2111" s="122" t="s">
        <v>88</v>
      </c>
      <c r="AC2111" s="40">
        <f>_xll.qlInterestRateIndexFixingDate($Y$21,AD2111)</f>
        <v>54193</v>
      </c>
      <c r="AD2111" s="40">
        <f>_xll.qlCalendarAdvance(calendar,$AD2110,AB2111,,,trigger)</f>
        <v>54197</v>
      </c>
      <c r="AE2111" s="40">
        <f>_xll.qlInterestRateIndexMaturity($Y$21,AD2111,)</f>
        <v>54381</v>
      </c>
      <c r="AF2111" s="43" t="e">
        <f>_xll.qlTenorBasisValue(TenorBasis6M,AD2111,_xll.ohTrigger(trigger,$Y$36))</f>
        <v>#NUM!</v>
      </c>
      <c r="AG2111" s="90" t="e">
        <f>_xll.qlTenorBasisForwardRate(TenorBasis6M,AD2111,_xll.ohTrigger(trigger,$Y$36))</f>
        <v>#NUM!</v>
      </c>
      <c r="AH2111" s="90" t="e">
        <f>_xll.qlIndexFixing(TenorBasisIndex6M,$AC2111,TRUE,_xll.ohTrigger(trigger,$Y$36))</f>
        <v>#NUM!</v>
      </c>
      <c r="AI2111" s="43" t="e">
        <f>_xll.qlIndexFixing($Y$6,$AC2111,TRUE,trigger)</f>
        <v>#NUM!</v>
      </c>
      <c r="AJ2111" s="45" t="e">
        <f t="shared" si="43"/>
        <v>#NUM!</v>
      </c>
    </row>
    <row r="2112" spans="28:36" x14ac:dyDescent="0.2">
      <c r="AB2112" s="122" t="s">
        <v>88</v>
      </c>
      <c r="AC2112" s="40">
        <f>_xll.qlInterestRateIndexFixingDate($Y$21,AD2112)</f>
        <v>54200</v>
      </c>
      <c r="AD2112" s="40">
        <f>_xll.qlCalendarAdvance(calendar,$AD2111,AB2112,,,trigger)</f>
        <v>54204</v>
      </c>
      <c r="AE2112" s="40">
        <f>_xll.qlInterestRateIndexMaturity($Y$21,AD2112,)</f>
        <v>54388</v>
      </c>
      <c r="AF2112" s="43" t="e">
        <f>_xll.qlTenorBasisValue(TenorBasis6M,AD2112,_xll.ohTrigger(trigger,$Y$36))</f>
        <v>#NUM!</v>
      </c>
      <c r="AG2112" s="90" t="e">
        <f>_xll.qlTenorBasisForwardRate(TenorBasis6M,AD2112,_xll.ohTrigger(trigger,$Y$36))</f>
        <v>#NUM!</v>
      </c>
      <c r="AH2112" s="90" t="e">
        <f>_xll.qlIndexFixing(TenorBasisIndex6M,$AC2112,TRUE,_xll.ohTrigger(trigger,$Y$36))</f>
        <v>#NUM!</v>
      </c>
      <c r="AI2112" s="43" t="e">
        <f>_xll.qlIndexFixing($Y$6,$AC2112,TRUE,trigger)</f>
        <v>#NUM!</v>
      </c>
      <c r="AJ2112" s="45" t="e">
        <f t="shared" si="43"/>
        <v>#NUM!</v>
      </c>
    </row>
    <row r="2113" spans="28:36" x14ac:dyDescent="0.2">
      <c r="AB2113" s="122" t="s">
        <v>88</v>
      </c>
      <c r="AC2113" s="40">
        <f>_xll.qlInterestRateIndexFixingDate($Y$21,AD2113)</f>
        <v>54207</v>
      </c>
      <c r="AD2113" s="40">
        <f>_xll.qlCalendarAdvance(calendar,$AD2112,AB2113,,,trigger)</f>
        <v>54211</v>
      </c>
      <c r="AE2113" s="40">
        <f>_xll.qlInterestRateIndexMaturity($Y$21,AD2113,)</f>
        <v>54394</v>
      </c>
      <c r="AF2113" s="43" t="e">
        <f>_xll.qlTenorBasisValue(TenorBasis6M,AD2113,_xll.ohTrigger(trigger,$Y$36))</f>
        <v>#NUM!</v>
      </c>
      <c r="AG2113" s="90" t="e">
        <f>_xll.qlTenorBasisForwardRate(TenorBasis6M,AD2113,_xll.ohTrigger(trigger,$Y$36))</f>
        <v>#NUM!</v>
      </c>
      <c r="AH2113" s="90" t="e">
        <f>_xll.qlIndexFixing(TenorBasisIndex6M,$AC2113,TRUE,_xll.ohTrigger(trigger,$Y$36))</f>
        <v>#NUM!</v>
      </c>
      <c r="AI2113" s="43" t="e">
        <f>_xll.qlIndexFixing($Y$6,$AC2113,TRUE,trigger)</f>
        <v>#NUM!</v>
      </c>
      <c r="AJ2113" s="45" t="e">
        <f t="shared" si="43"/>
        <v>#NUM!</v>
      </c>
    </row>
    <row r="2114" spans="28:36" x14ac:dyDescent="0.2">
      <c r="AB2114" s="122" t="s">
        <v>88</v>
      </c>
      <c r="AC2114" s="40">
        <f>_xll.qlInterestRateIndexFixingDate($Y$21,AD2114)</f>
        <v>54214</v>
      </c>
      <c r="AD2114" s="40">
        <f>_xll.qlCalendarAdvance(calendar,$AD2113,AB2114,,,trigger)</f>
        <v>54218</v>
      </c>
      <c r="AE2114" s="40">
        <f>_xll.qlInterestRateIndexMaturity($Y$21,AD2114,)</f>
        <v>54401</v>
      </c>
      <c r="AF2114" s="43" t="e">
        <f>_xll.qlTenorBasisValue(TenorBasis6M,AD2114,_xll.ohTrigger(trigger,$Y$36))</f>
        <v>#NUM!</v>
      </c>
      <c r="AG2114" s="90" t="e">
        <f>_xll.qlTenorBasisForwardRate(TenorBasis6M,AD2114,_xll.ohTrigger(trigger,$Y$36))</f>
        <v>#NUM!</v>
      </c>
      <c r="AH2114" s="90" t="e">
        <f>_xll.qlIndexFixing(TenorBasisIndex6M,$AC2114,TRUE,_xll.ohTrigger(trigger,$Y$36))</f>
        <v>#NUM!</v>
      </c>
      <c r="AI2114" s="43" t="e">
        <f>_xll.qlIndexFixing($Y$6,$AC2114,TRUE,trigger)</f>
        <v>#NUM!</v>
      </c>
      <c r="AJ2114" s="45" t="e">
        <f t="shared" si="43"/>
        <v>#NUM!</v>
      </c>
    </row>
    <row r="2115" spans="28:36" x14ac:dyDescent="0.2">
      <c r="AB2115" s="122" t="s">
        <v>88</v>
      </c>
      <c r="AC2115" s="40">
        <f>_xll.qlInterestRateIndexFixingDate($Y$21,AD2115)</f>
        <v>54221</v>
      </c>
      <c r="AD2115" s="40">
        <f>_xll.qlCalendarAdvance(calendar,$AD2114,AB2115,,,trigger)</f>
        <v>54225</v>
      </c>
      <c r="AE2115" s="40">
        <f>_xll.qlInterestRateIndexMaturity($Y$21,AD2115,)</f>
        <v>54408</v>
      </c>
      <c r="AF2115" s="43" t="e">
        <f>_xll.qlTenorBasisValue(TenorBasis6M,AD2115,_xll.ohTrigger(trigger,$Y$36))</f>
        <v>#NUM!</v>
      </c>
      <c r="AG2115" s="90" t="e">
        <f>_xll.qlTenorBasisForwardRate(TenorBasis6M,AD2115,_xll.ohTrigger(trigger,$Y$36))</f>
        <v>#NUM!</v>
      </c>
      <c r="AH2115" s="90" t="e">
        <f>_xll.qlIndexFixing(TenorBasisIndex6M,$AC2115,TRUE,_xll.ohTrigger(trigger,$Y$36))</f>
        <v>#NUM!</v>
      </c>
      <c r="AI2115" s="43" t="e">
        <f>_xll.qlIndexFixing($Y$6,$AC2115,TRUE,trigger)</f>
        <v>#NUM!</v>
      </c>
      <c r="AJ2115" s="45" t="e">
        <f t="shared" si="43"/>
        <v>#NUM!</v>
      </c>
    </row>
    <row r="2116" spans="28:36" x14ac:dyDescent="0.2">
      <c r="AB2116" s="122" t="s">
        <v>88</v>
      </c>
      <c r="AC2116" s="40">
        <f>_xll.qlInterestRateIndexFixingDate($Y$21,AD2116)</f>
        <v>54228</v>
      </c>
      <c r="AD2116" s="40">
        <f>_xll.qlCalendarAdvance(calendar,$AD2115,AB2116,,,trigger)</f>
        <v>54232</v>
      </c>
      <c r="AE2116" s="40">
        <f>_xll.qlInterestRateIndexMaturity($Y$21,AD2116,)</f>
        <v>54415</v>
      </c>
      <c r="AF2116" s="43" t="e">
        <f>_xll.qlTenorBasisValue(TenorBasis6M,AD2116,_xll.ohTrigger(trigger,$Y$36))</f>
        <v>#NUM!</v>
      </c>
      <c r="AG2116" s="90" t="e">
        <f>_xll.qlTenorBasisForwardRate(TenorBasis6M,AD2116,_xll.ohTrigger(trigger,$Y$36))</f>
        <v>#NUM!</v>
      </c>
      <c r="AH2116" s="90" t="e">
        <f>_xll.qlIndexFixing(TenorBasisIndex6M,$AC2116,TRUE,_xll.ohTrigger(trigger,$Y$36))</f>
        <v>#NUM!</v>
      </c>
      <c r="AI2116" s="43" t="e">
        <f>_xll.qlIndexFixing($Y$6,$AC2116,TRUE,trigger)</f>
        <v>#NUM!</v>
      </c>
      <c r="AJ2116" s="45" t="e">
        <f t="shared" si="43"/>
        <v>#NUM!</v>
      </c>
    </row>
    <row r="2117" spans="28:36" x14ac:dyDescent="0.2">
      <c r="AB2117" s="122" t="s">
        <v>88</v>
      </c>
      <c r="AC2117" s="40">
        <f>_xll.qlInterestRateIndexFixingDate($Y$21,AD2117)</f>
        <v>54235</v>
      </c>
      <c r="AD2117" s="40">
        <f>_xll.qlCalendarAdvance(calendar,$AD2116,AB2117,,,trigger)</f>
        <v>54239</v>
      </c>
      <c r="AE2117" s="40">
        <f>_xll.qlInterestRateIndexMaturity($Y$21,AD2117,)</f>
        <v>54423</v>
      </c>
      <c r="AF2117" s="43" t="e">
        <f>_xll.qlTenorBasisValue(TenorBasis6M,AD2117,_xll.ohTrigger(trigger,$Y$36))</f>
        <v>#NUM!</v>
      </c>
      <c r="AG2117" s="90" t="e">
        <f>_xll.qlTenorBasisForwardRate(TenorBasis6M,AD2117,_xll.ohTrigger(trigger,$Y$36))</f>
        <v>#NUM!</v>
      </c>
      <c r="AH2117" s="90" t="e">
        <f>_xll.qlIndexFixing(TenorBasisIndex6M,$AC2117,TRUE,_xll.ohTrigger(trigger,$Y$36))</f>
        <v>#NUM!</v>
      </c>
      <c r="AI2117" s="43" t="e">
        <f>_xll.qlIndexFixing($Y$6,$AC2117,TRUE,trigger)</f>
        <v>#NUM!</v>
      </c>
      <c r="AJ2117" s="45" t="e">
        <f t="shared" si="43"/>
        <v>#NUM!</v>
      </c>
    </row>
    <row r="2118" spans="28:36" x14ac:dyDescent="0.2">
      <c r="AB2118" s="122" t="s">
        <v>88</v>
      </c>
      <c r="AC2118" s="40">
        <f>_xll.qlInterestRateIndexFixingDate($Y$21,AD2118)</f>
        <v>54242</v>
      </c>
      <c r="AD2118" s="40">
        <f>_xll.qlCalendarAdvance(calendar,$AD2117,AB2118,,,trigger)</f>
        <v>54246</v>
      </c>
      <c r="AE2118" s="40">
        <f>_xll.qlInterestRateIndexMaturity($Y$21,AD2118,)</f>
        <v>54430</v>
      </c>
      <c r="AF2118" s="43" t="e">
        <f>_xll.qlTenorBasisValue(TenorBasis6M,AD2118,_xll.ohTrigger(trigger,$Y$36))</f>
        <v>#NUM!</v>
      </c>
      <c r="AG2118" s="90" t="e">
        <f>_xll.qlTenorBasisForwardRate(TenorBasis6M,AD2118,_xll.ohTrigger(trigger,$Y$36))</f>
        <v>#NUM!</v>
      </c>
      <c r="AH2118" s="90" t="e">
        <f>_xll.qlIndexFixing(TenorBasisIndex6M,$AC2118,TRUE,_xll.ohTrigger(trigger,$Y$36))</f>
        <v>#NUM!</v>
      </c>
      <c r="AI2118" s="43" t="e">
        <f>_xll.qlIndexFixing($Y$6,$AC2118,TRUE,trigger)</f>
        <v>#NUM!</v>
      </c>
      <c r="AJ2118" s="45" t="e">
        <f t="shared" si="43"/>
        <v>#NUM!</v>
      </c>
    </row>
    <row r="2119" spans="28:36" x14ac:dyDescent="0.2">
      <c r="AB2119" s="122" t="s">
        <v>88</v>
      </c>
      <c r="AC2119" s="40">
        <f>_xll.qlInterestRateIndexFixingDate($Y$21,AD2119)</f>
        <v>54249</v>
      </c>
      <c r="AD2119" s="40">
        <f>_xll.qlCalendarAdvance(calendar,$AD2118,AB2119,,,trigger)</f>
        <v>54253</v>
      </c>
      <c r="AE2119" s="40">
        <f>_xll.qlInterestRateIndexMaturity($Y$21,AD2119,)</f>
        <v>54437</v>
      </c>
      <c r="AF2119" s="43" t="e">
        <f>_xll.qlTenorBasisValue(TenorBasis6M,AD2119,_xll.ohTrigger(trigger,$Y$36))</f>
        <v>#NUM!</v>
      </c>
      <c r="AG2119" s="90" t="e">
        <f>_xll.qlTenorBasisForwardRate(TenorBasis6M,AD2119,_xll.ohTrigger(trigger,$Y$36))</f>
        <v>#NUM!</v>
      </c>
      <c r="AH2119" s="90" t="e">
        <f>_xll.qlIndexFixing(TenorBasisIndex6M,$AC2119,TRUE,_xll.ohTrigger(trigger,$Y$36))</f>
        <v>#NUM!</v>
      </c>
      <c r="AI2119" s="43" t="e">
        <f>_xll.qlIndexFixing($Y$6,$AC2119,TRUE,trigger)</f>
        <v>#NUM!</v>
      </c>
      <c r="AJ2119" s="45" t="e">
        <f t="shared" si="43"/>
        <v>#NUM!</v>
      </c>
    </row>
    <row r="2120" spans="28:36" x14ac:dyDescent="0.2">
      <c r="AB2120" s="122" t="s">
        <v>88</v>
      </c>
      <c r="AC2120" s="40">
        <f>_xll.qlInterestRateIndexFixingDate($Y$21,AD2120)</f>
        <v>54256</v>
      </c>
      <c r="AD2120" s="40">
        <f>_xll.qlCalendarAdvance(calendar,$AD2119,AB2120,,,trigger)</f>
        <v>54260</v>
      </c>
      <c r="AE2120" s="40">
        <f>_xll.qlInterestRateIndexMaturity($Y$21,AD2120,)</f>
        <v>54444</v>
      </c>
      <c r="AF2120" s="43" t="e">
        <f>_xll.qlTenorBasisValue(TenorBasis6M,AD2120,_xll.ohTrigger(trigger,$Y$36))</f>
        <v>#NUM!</v>
      </c>
      <c r="AG2120" s="90" t="e">
        <f>_xll.qlTenorBasisForwardRate(TenorBasis6M,AD2120,_xll.ohTrigger(trigger,$Y$36))</f>
        <v>#NUM!</v>
      </c>
      <c r="AH2120" s="90" t="e">
        <f>_xll.qlIndexFixing(TenorBasisIndex6M,$AC2120,TRUE,_xll.ohTrigger(trigger,$Y$36))</f>
        <v>#NUM!</v>
      </c>
      <c r="AI2120" s="43" t="e">
        <f>_xll.qlIndexFixing($Y$6,$AC2120,TRUE,trigger)</f>
        <v>#NUM!</v>
      </c>
      <c r="AJ2120" s="45" t="e">
        <f t="shared" si="43"/>
        <v>#NUM!</v>
      </c>
    </row>
    <row r="2121" spans="28:36" x14ac:dyDescent="0.2">
      <c r="AB2121" s="122" t="s">
        <v>88</v>
      </c>
      <c r="AC2121" s="40">
        <f>_xll.qlInterestRateIndexFixingDate($Y$21,AD2121)</f>
        <v>54263</v>
      </c>
      <c r="AD2121" s="40">
        <f>_xll.qlCalendarAdvance(calendar,$AD2120,AB2121,,,trigger)</f>
        <v>54267</v>
      </c>
      <c r="AE2121" s="40">
        <f>_xll.qlInterestRateIndexMaturity($Y$21,AD2121,)</f>
        <v>54451</v>
      </c>
      <c r="AF2121" s="43" t="e">
        <f>_xll.qlTenorBasisValue(TenorBasis6M,AD2121,_xll.ohTrigger(trigger,$Y$36))</f>
        <v>#NUM!</v>
      </c>
      <c r="AG2121" s="90" t="e">
        <f>_xll.qlTenorBasisForwardRate(TenorBasis6M,AD2121,_xll.ohTrigger(trigger,$Y$36))</f>
        <v>#NUM!</v>
      </c>
      <c r="AH2121" s="90" t="e">
        <f>_xll.qlIndexFixing(TenorBasisIndex6M,$AC2121,TRUE,_xll.ohTrigger(trigger,$Y$36))</f>
        <v>#NUM!</v>
      </c>
      <c r="AI2121" s="43" t="e">
        <f>_xll.qlIndexFixing($Y$6,$AC2121,TRUE,trigger)</f>
        <v>#NUM!</v>
      </c>
      <c r="AJ2121" s="45" t="e">
        <f t="shared" si="43"/>
        <v>#NUM!</v>
      </c>
    </row>
    <row r="2122" spans="28:36" x14ac:dyDescent="0.2">
      <c r="AB2122" s="122" t="s">
        <v>88</v>
      </c>
      <c r="AC2122" s="40">
        <f>_xll.qlInterestRateIndexFixingDate($Y$21,AD2122)</f>
        <v>54270</v>
      </c>
      <c r="AD2122" s="40">
        <f>_xll.qlCalendarAdvance(calendar,$AD2121,AB2122,,,trigger)</f>
        <v>54274</v>
      </c>
      <c r="AE2122" s="40">
        <f>_xll.qlInterestRateIndexMaturity($Y$21,AD2122,)</f>
        <v>54458</v>
      </c>
      <c r="AF2122" s="43" t="e">
        <f>_xll.qlTenorBasisValue(TenorBasis6M,AD2122,_xll.ohTrigger(trigger,$Y$36))</f>
        <v>#NUM!</v>
      </c>
      <c r="AG2122" s="90" t="e">
        <f>_xll.qlTenorBasisForwardRate(TenorBasis6M,AD2122,_xll.ohTrigger(trigger,$Y$36))</f>
        <v>#NUM!</v>
      </c>
      <c r="AH2122" s="90" t="e">
        <f>_xll.qlIndexFixing(TenorBasisIndex6M,$AC2122,TRUE,_xll.ohTrigger(trigger,$Y$36))</f>
        <v>#NUM!</v>
      </c>
      <c r="AI2122" s="43" t="e">
        <f>_xll.qlIndexFixing($Y$6,$AC2122,TRUE,trigger)</f>
        <v>#NUM!</v>
      </c>
      <c r="AJ2122" s="45" t="e">
        <f t="shared" si="43"/>
        <v>#NUM!</v>
      </c>
    </row>
    <row r="2123" spans="28:36" x14ac:dyDescent="0.2">
      <c r="AB2123" s="122" t="s">
        <v>88</v>
      </c>
      <c r="AC2123" s="40">
        <f>_xll.qlInterestRateIndexFixingDate($Y$21,AD2123)</f>
        <v>54277</v>
      </c>
      <c r="AD2123" s="40">
        <f>_xll.qlCalendarAdvance(calendar,$AD2122,AB2123,,,trigger)</f>
        <v>54281</v>
      </c>
      <c r="AE2123" s="40">
        <f>_xll.qlInterestRateIndexMaturity($Y$21,AD2123,)</f>
        <v>54465</v>
      </c>
      <c r="AF2123" s="43" t="e">
        <f>_xll.qlTenorBasisValue(TenorBasis6M,AD2123,_xll.ohTrigger(trigger,$Y$36))</f>
        <v>#NUM!</v>
      </c>
      <c r="AG2123" s="90" t="e">
        <f>_xll.qlTenorBasisForwardRate(TenorBasis6M,AD2123,_xll.ohTrigger(trigger,$Y$36))</f>
        <v>#NUM!</v>
      </c>
      <c r="AH2123" s="90" t="e">
        <f>_xll.qlIndexFixing(TenorBasisIndex6M,$AC2123,TRUE,_xll.ohTrigger(trigger,$Y$36))</f>
        <v>#NUM!</v>
      </c>
      <c r="AI2123" s="43" t="e">
        <f>_xll.qlIndexFixing($Y$6,$AC2123,TRUE,trigger)</f>
        <v>#NUM!</v>
      </c>
      <c r="AJ2123" s="45" t="e">
        <f t="shared" si="43"/>
        <v>#NUM!</v>
      </c>
    </row>
    <row r="2124" spans="28:36" x14ac:dyDescent="0.2">
      <c r="AB2124" s="122" t="s">
        <v>88</v>
      </c>
      <c r="AC2124" s="40">
        <f>_xll.qlInterestRateIndexFixingDate($Y$21,AD2124)</f>
        <v>54284</v>
      </c>
      <c r="AD2124" s="40">
        <f>_xll.qlCalendarAdvance(calendar,$AD2123,AB2124,,,trigger)</f>
        <v>54288</v>
      </c>
      <c r="AE2124" s="40">
        <f>_xll.qlInterestRateIndexMaturity($Y$21,AD2124,)</f>
        <v>54472</v>
      </c>
      <c r="AF2124" s="43" t="e">
        <f>_xll.qlTenorBasisValue(TenorBasis6M,AD2124,_xll.ohTrigger(trigger,$Y$36))</f>
        <v>#NUM!</v>
      </c>
      <c r="AG2124" s="90" t="e">
        <f>_xll.qlTenorBasisForwardRate(TenorBasis6M,AD2124,_xll.ohTrigger(trigger,$Y$36))</f>
        <v>#NUM!</v>
      </c>
      <c r="AH2124" s="90" t="e">
        <f>_xll.qlIndexFixing(TenorBasisIndex6M,$AC2124,TRUE,_xll.ohTrigger(trigger,$Y$36))</f>
        <v>#NUM!</v>
      </c>
      <c r="AI2124" s="43" t="e">
        <f>_xll.qlIndexFixing($Y$6,$AC2124,TRUE,trigger)</f>
        <v>#NUM!</v>
      </c>
      <c r="AJ2124" s="45" t="e">
        <f t="shared" si="43"/>
        <v>#NUM!</v>
      </c>
    </row>
    <row r="2125" spans="28:36" x14ac:dyDescent="0.2">
      <c r="AB2125" s="122" t="s">
        <v>88</v>
      </c>
      <c r="AC2125" s="40">
        <f>_xll.qlInterestRateIndexFixingDate($Y$21,AD2125)</f>
        <v>54291</v>
      </c>
      <c r="AD2125" s="40">
        <f>_xll.qlCalendarAdvance(calendar,$AD2124,AB2125,,,trigger)</f>
        <v>54295</v>
      </c>
      <c r="AE2125" s="40">
        <f>_xll.qlInterestRateIndexMaturity($Y$21,AD2125,)</f>
        <v>54479</v>
      </c>
      <c r="AF2125" s="43" t="e">
        <f>_xll.qlTenorBasisValue(TenorBasis6M,AD2125,_xll.ohTrigger(trigger,$Y$36))</f>
        <v>#NUM!</v>
      </c>
      <c r="AG2125" s="90" t="e">
        <f>_xll.qlTenorBasisForwardRate(TenorBasis6M,AD2125,_xll.ohTrigger(trigger,$Y$36))</f>
        <v>#NUM!</v>
      </c>
      <c r="AH2125" s="90" t="e">
        <f>_xll.qlIndexFixing(TenorBasisIndex6M,$AC2125,TRUE,_xll.ohTrigger(trigger,$Y$36))</f>
        <v>#NUM!</v>
      </c>
      <c r="AI2125" s="43" t="e">
        <f>_xll.qlIndexFixing($Y$6,$AC2125,TRUE,trigger)</f>
        <v>#NUM!</v>
      </c>
      <c r="AJ2125" s="45" t="e">
        <f t="shared" si="43"/>
        <v>#NUM!</v>
      </c>
    </row>
    <row r="2126" spans="28:36" x14ac:dyDescent="0.2">
      <c r="AB2126" s="122" t="s">
        <v>88</v>
      </c>
      <c r="AC2126" s="40">
        <f>_xll.qlInterestRateIndexFixingDate($Y$21,AD2126)</f>
        <v>54298</v>
      </c>
      <c r="AD2126" s="40">
        <f>_xll.qlCalendarAdvance(calendar,$AD2125,AB2126,,,trigger)</f>
        <v>54302</v>
      </c>
      <c r="AE2126" s="40">
        <f>_xll.qlInterestRateIndexMaturity($Y$21,AD2126,)</f>
        <v>54483</v>
      </c>
      <c r="AF2126" s="43" t="e">
        <f>_xll.qlTenorBasisValue(TenorBasis6M,AD2126,_xll.ohTrigger(trigger,$Y$36))</f>
        <v>#NUM!</v>
      </c>
      <c r="AG2126" s="90" t="e">
        <f>_xll.qlTenorBasisForwardRate(TenorBasis6M,AD2126,_xll.ohTrigger(trigger,$Y$36))</f>
        <v>#NUM!</v>
      </c>
      <c r="AH2126" s="90" t="e">
        <f>_xll.qlIndexFixing(TenorBasisIndex6M,$AC2126,TRUE,_xll.ohTrigger(trigger,$Y$36))</f>
        <v>#NUM!</v>
      </c>
      <c r="AI2126" s="43" t="e">
        <f>_xll.qlIndexFixing($Y$6,$AC2126,TRUE,trigger)</f>
        <v>#NUM!</v>
      </c>
      <c r="AJ2126" s="45" t="e">
        <f t="shared" si="43"/>
        <v>#NUM!</v>
      </c>
    </row>
    <row r="2127" spans="28:36" x14ac:dyDescent="0.2">
      <c r="AB2127" s="122" t="s">
        <v>88</v>
      </c>
      <c r="AC2127" s="40">
        <f>_xll.qlInterestRateIndexFixingDate($Y$21,AD2127)</f>
        <v>54305</v>
      </c>
      <c r="AD2127" s="40">
        <f>_xll.qlCalendarAdvance(calendar,$AD2126,AB2127,,,trigger)</f>
        <v>54309</v>
      </c>
      <c r="AE2127" s="40">
        <f>_xll.qlInterestRateIndexMaturity($Y$21,AD2127,)</f>
        <v>54490</v>
      </c>
      <c r="AF2127" s="43" t="e">
        <f>_xll.qlTenorBasisValue(TenorBasis6M,AD2127,_xll.ohTrigger(trigger,$Y$36))</f>
        <v>#NUM!</v>
      </c>
      <c r="AG2127" s="90" t="e">
        <f>_xll.qlTenorBasisForwardRate(TenorBasis6M,AD2127,_xll.ohTrigger(trigger,$Y$36))</f>
        <v>#NUM!</v>
      </c>
      <c r="AH2127" s="90" t="e">
        <f>_xll.qlIndexFixing(TenorBasisIndex6M,$AC2127,TRUE,_xll.ohTrigger(trigger,$Y$36))</f>
        <v>#NUM!</v>
      </c>
      <c r="AI2127" s="43" t="e">
        <f>_xll.qlIndexFixing($Y$6,$AC2127,TRUE,trigger)</f>
        <v>#NUM!</v>
      </c>
      <c r="AJ2127" s="45" t="e">
        <f t="shared" si="43"/>
        <v>#NUM!</v>
      </c>
    </row>
    <row r="2128" spans="28:36" x14ac:dyDescent="0.2">
      <c r="AB2128" s="122" t="s">
        <v>88</v>
      </c>
      <c r="AC2128" s="40">
        <f>_xll.qlInterestRateIndexFixingDate($Y$21,AD2128)</f>
        <v>54312</v>
      </c>
      <c r="AD2128" s="40">
        <f>_xll.qlCalendarAdvance(calendar,$AD2127,AB2128,,,trigger)</f>
        <v>54316</v>
      </c>
      <c r="AE2128" s="40">
        <f>_xll.qlInterestRateIndexMaturity($Y$21,AD2128,)</f>
        <v>54497</v>
      </c>
      <c r="AF2128" s="43" t="e">
        <f>_xll.qlTenorBasisValue(TenorBasis6M,AD2128,_xll.ohTrigger(trigger,$Y$36))</f>
        <v>#NUM!</v>
      </c>
      <c r="AG2128" s="90" t="e">
        <f>_xll.qlTenorBasisForwardRate(TenorBasis6M,AD2128,_xll.ohTrigger(trigger,$Y$36))</f>
        <v>#NUM!</v>
      </c>
      <c r="AH2128" s="90" t="e">
        <f>_xll.qlIndexFixing(TenorBasisIndex6M,$AC2128,TRUE,_xll.ohTrigger(trigger,$Y$36))</f>
        <v>#NUM!</v>
      </c>
      <c r="AI2128" s="43" t="e">
        <f>_xll.qlIndexFixing($Y$6,$AC2128,TRUE,trigger)</f>
        <v>#NUM!</v>
      </c>
      <c r="AJ2128" s="45" t="e">
        <f t="shared" si="43"/>
        <v>#NUM!</v>
      </c>
    </row>
    <row r="2129" spans="28:36" x14ac:dyDescent="0.2">
      <c r="AB2129" s="122" t="s">
        <v>88</v>
      </c>
      <c r="AC2129" s="40">
        <f>_xll.qlInterestRateIndexFixingDate($Y$21,AD2129)</f>
        <v>54319</v>
      </c>
      <c r="AD2129" s="40">
        <f>_xll.qlCalendarAdvance(calendar,$AD2128,AB2129,,,trigger)</f>
        <v>54323</v>
      </c>
      <c r="AE2129" s="40">
        <f>_xll.qlInterestRateIndexMaturity($Y$21,AD2129,)</f>
        <v>54504</v>
      </c>
      <c r="AF2129" s="43" t="e">
        <f>_xll.qlTenorBasisValue(TenorBasis6M,AD2129,_xll.ohTrigger(trigger,$Y$36))</f>
        <v>#NUM!</v>
      </c>
      <c r="AG2129" s="90" t="e">
        <f>_xll.qlTenorBasisForwardRate(TenorBasis6M,AD2129,_xll.ohTrigger(trigger,$Y$36))</f>
        <v>#NUM!</v>
      </c>
      <c r="AH2129" s="90" t="e">
        <f>_xll.qlIndexFixing(TenorBasisIndex6M,$AC2129,TRUE,_xll.ohTrigger(trigger,$Y$36))</f>
        <v>#NUM!</v>
      </c>
      <c r="AI2129" s="43" t="e">
        <f>_xll.qlIndexFixing($Y$6,$AC2129,TRUE,trigger)</f>
        <v>#NUM!</v>
      </c>
      <c r="AJ2129" s="45" t="e">
        <f t="shared" si="43"/>
        <v>#NUM!</v>
      </c>
    </row>
    <row r="2130" spans="28:36" x14ac:dyDescent="0.2">
      <c r="AB2130" s="122" t="s">
        <v>88</v>
      </c>
      <c r="AC2130" s="40">
        <f>_xll.qlInterestRateIndexFixingDate($Y$21,AD2130)</f>
        <v>54326</v>
      </c>
      <c r="AD2130" s="40">
        <f>_xll.qlCalendarAdvance(calendar,$AD2129,AB2130,,,trigger)</f>
        <v>54330</v>
      </c>
      <c r="AE2130" s="40">
        <f>_xll.qlInterestRateIndexMaturity($Y$21,AD2130,)</f>
        <v>54511</v>
      </c>
      <c r="AF2130" s="43" t="e">
        <f>_xll.qlTenorBasisValue(TenorBasis6M,AD2130,_xll.ohTrigger(trigger,$Y$36))</f>
        <v>#NUM!</v>
      </c>
      <c r="AG2130" s="90" t="e">
        <f>_xll.qlTenorBasisForwardRate(TenorBasis6M,AD2130,_xll.ohTrigger(trigger,$Y$36))</f>
        <v>#NUM!</v>
      </c>
      <c r="AH2130" s="90" t="e">
        <f>_xll.qlIndexFixing(TenorBasisIndex6M,$AC2130,TRUE,_xll.ohTrigger(trigger,$Y$36))</f>
        <v>#NUM!</v>
      </c>
      <c r="AI2130" s="43" t="e">
        <f>_xll.qlIndexFixing($Y$6,$AC2130,TRUE,trigger)</f>
        <v>#NUM!</v>
      </c>
      <c r="AJ2130" s="45" t="e">
        <f t="shared" si="43"/>
        <v>#NUM!</v>
      </c>
    </row>
    <row r="2131" spans="28:36" x14ac:dyDescent="0.2">
      <c r="AB2131" s="122" t="s">
        <v>88</v>
      </c>
      <c r="AC2131" s="40">
        <f>_xll.qlInterestRateIndexFixingDate($Y$21,AD2131)</f>
        <v>54333</v>
      </c>
      <c r="AD2131" s="40">
        <f>_xll.qlCalendarAdvance(calendar,$AD2130,AB2131,,,trigger)</f>
        <v>54337</v>
      </c>
      <c r="AE2131" s="40">
        <f>_xll.qlInterestRateIndexMaturity($Y$21,AD2131,)</f>
        <v>54519</v>
      </c>
      <c r="AF2131" s="43" t="e">
        <f>_xll.qlTenorBasisValue(TenorBasis6M,AD2131,_xll.ohTrigger(trigger,$Y$36))</f>
        <v>#NUM!</v>
      </c>
      <c r="AG2131" s="90" t="e">
        <f>_xll.qlTenorBasisForwardRate(TenorBasis6M,AD2131,_xll.ohTrigger(trigger,$Y$36))</f>
        <v>#NUM!</v>
      </c>
      <c r="AH2131" s="90" t="e">
        <f>_xll.qlIndexFixing(TenorBasisIndex6M,$AC2131,TRUE,_xll.ohTrigger(trigger,$Y$36))</f>
        <v>#NUM!</v>
      </c>
      <c r="AI2131" s="43" t="e">
        <f>_xll.qlIndexFixing($Y$6,$AC2131,TRUE,trigger)</f>
        <v>#NUM!</v>
      </c>
      <c r="AJ2131" s="45" t="e">
        <f t="shared" si="43"/>
        <v>#NUM!</v>
      </c>
    </row>
    <row r="2132" spans="28:36" x14ac:dyDescent="0.2">
      <c r="AB2132" s="122" t="s">
        <v>88</v>
      </c>
      <c r="AC2132" s="40">
        <f>_xll.qlInterestRateIndexFixingDate($Y$21,AD2132)</f>
        <v>54340</v>
      </c>
      <c r="AD2132" s="40">
        <f>_xll.qlCalendarAdvance(calendar,$AD2131,AB2132,,,trigger)</f>
        <v>54344</v>
      </c>
      <c r="AE2132" s="40">
        <f>_xll.qlInterestRateIndexMaturity($Y$21,AD2132,)</f>
        <v>54526</v>
      </c>
      <c r="AF2132" s="43" t="e">
        <f>_xll.qlTenorBasisValue(TenorBasis6M,AD2132,_xll.ohTrigger(trigger,$Y$36))</f>
        <v>#NUM!</v>
      </c>
      <c r="AG2132" s="90" t="e">
        <f>_xll.qlTenorBasisForwardRate(TenorBasis6M,AD2132,_xll.ohTrigger(trigger,$Y$36))</f>
        <v>#NUM!</v>
      </c>
      <c r="AH2132" s="90" t="e">
        <f>_xll.qlIndexFixing(TenorBasisIndex6M,$AC2132,TRUE,_xll.ohTrigger(trigger,$Y$36))</f>
        <v>#NUM!</v>
      </c>
      <c r="AI2132" s="43" t="e">
        <f>_xll.qlIndexFixing($Y$6,$AC2132,TRUE,trigger)</f>
        <v>#NUM!</v>
      </c>
      <c r="AJ2132" s="45" t="e">
        <f t="shared" si="43"/>
        <v>#NUM!</v>
      </c>
    </row>
    <row r="2133" spans="28:36" x14ac:dyDescent="0.2">
      <c r="AB2133" s="122" t="s">
        <v>88</v>
      </c>
      <c r="AC2133" s="40">
        <f>_xll.qlInterestRateIndexFixingDate($Y$21,AD2133)</f>
        <v>54347</v>
      </c>
      <c r="AD2133" s="40">
        <f>_xll.qlCalendarAdvance(calendar,$AD2132,AB2133,,,trigger)</f>
        <v>54351</v>
      </c>
      <c r="AE2133" s="40">
        <f>_xll.qlInterestRateIndexMaturity($Y$21,AD2133,)</f>
        <v>54533</v>
      </c>
      <c r="AF2133" s="43" t="e">
        <f>_xll.qlTenorBasisValue(TenorBasis6M,AD2133,_xll.ohTrigger(trigger,$Y$36))</f>
        <v>#NUM!</v>
      </c>
      <c r="AG2133" s="90" t="e">
        <f>_xll.qlTenorBasisForwardRate(TenorBasis6M,AD2133,_xll.ohTrigger(trigger,$Y$36))</f>
        <v>#NUM!</v>
      </c>
      <c r="AH2133" s="90" t="e">
        <f>_xll.qlIndexFixing(TenorBasisIndex6M,$AC2133,TRUE,_xll.ohTrigger(trigger,$Y$36))</f>
        <v>#NUM!</v>
      </c>
      <c r="AI2133" s="43" t="e">
        <f>_xll.qlIndexFixing($Y$6,$AC2133,TRUE,trigger)</f>
        <v>#NUM!</v>
      </c>
      <c r="AJ2133" s="45" t="e">
        <f t="shared" si="43"/>
        <v>#NUM!</v>
      </c>
    </row>
    <row r="2134" spans="28:36" x14ac:dyDescent="0.2">
      <c r="AB2134" s="122" t="s">
        <v>88</v>
      </c>
      <c r="AC2134" s="40">
        <f>_xll.qlInterestRateIndexFixingDate($Y$21,AD2134)</f>
        <v>54354</v>
      </c>
      <c r="AD2134" s="40">
        <f>_xll.qlCalendarAdvance(calendar,$AD2133,AB2134,,,trigger)</f>
        <v>54358</v>
      </c>
      <c r="AE2134" s="40">
        <f>_xll.qlInterestRateIndexMaturity($Y$21,AD2134,)</f>
        <v>54540</v>
      </c>
      <c r="AF2134" s="43" t="e">
        <f>_xll.qlTenorBasisValue(TenorBasis6M,AD2134,_xll.ohTrigger(trigger,$Y$36))</f>
        <v>#NUM!</v>
      </c>
      <c r="AG2134" s="90" t="e">
        <f>_xll.qlTenorBasisForwardRate(TenorBasis6M,AD2134,_xll.ohTrigger(trigger,$Y$36))</f>
        <v>#NUM!</v>
      </c>
      <c r="AH2134" s="90" t="e">
        <f>_xll.qlIndexFixing(TenorBasisIndex6M,$AC2134,TRUE,_xll.ohTrigger(trigger,$Y$36))</f>
        <v>#NUM!</v>
      </c>
      <c r="AI2134" s="43" t="e">
        <f>_xll.qlIndexFixing($Y$6,$AC2134,TRUE,trigger)</f>
        <v>#NUM!</v>
      </c>
      <c r="AJ2134" s="45" t="e">
        <f t="shared" si="43"/>
        <v>#NUM!</v>
      </c>
    </row>
    <row r="2135" spans="28:36" x14ac:dyDescent="0.2">
      <c r="AB2135" s="122" t="s">
        <v>88</v>
      </c>
      <c r="AC2135" s="40">
        <f>_xll.qlInterestRateIndexFixingDate($Y$21,AD2135)</f>
        <v>54361</v>
      </c>
      <c r="AD2135" s="40">
        <f>_xll.qlCalendarAdvance(calendar,$AD2134,AB2135,,,trigger)</f>
        <v>54365</v>
      </c>
      <c r="AE2135" s="40">
        <f>_xll.qlInterestRateIndexMaturity($Y$21,AD2135,)</f>
        <v>54546</v>
      </c>
      <c r="AF2135" s="43" t="e">
        <f>_xll.qlTenorBasisValue(TenorBasis6M,AD2135,_xll.ohTrigger(trigger,$Y$36))</f>
        <v>#NUM!</v>
      </c>
      <c r="AG2135" s="90" t="e">
        <f>_xll.qlTenorBasisForwardRate(TenorBasis6M,AD2135,_xll.ohTrigger(trigger,$Y$36))</f>
        <v>#NUM!</v>
      </c>
      <c r="AH2135" s="90" t="e">
        <f>_xll.qlIndexFixing(TenorBasisIndex6M,$AC2135,TRUE,_xll.ohTrigger(trigger,$Y$36))</f>
        <v>#NUM!</v>
      </c>
      <c r="AI2135" s="43" t="e">
        <f>_xll.qlIndexFixing($Y$6,$AC2135,TRUE,trigger)</f>
        <v>#NUM!</v>
      </c>
      <c r="AJ2135" s="45" t="e">
        <f t="shared" si="43"/>
        <v>#NUM!</v>
      </c>
    </row>
    <row r="2136" spans="28:36" x14ac:dyDescent="0.2">
      <c r="AB2136" s="122" t="s">
        <v>88</v>
      </c>
      <c r="AC2136" s="40">
        <f>_xll.qlInterestRateIndexFixingDate($Y$21,AD2136)</f>
        <v>54368</v>
      </c>
      <c r="AD2136" s="40">
        <f>_xll.qlCalendarAdvance(calendar,$AD2135,AB2136,,,trigger)</f>
        <v>54372</v>
      </c>
      <c r="AE2136" s="40">
        <f>_xll.qlInterestRateIndexMaturity($Y$21,AD2136,)</f>
        <v>54553</v>
      </c>
      <c r="AF2136" s="43" t="e">
        <f>_xll.qlTenorBasisValue(TenorBasis6M,AD2136,_xll.ohTrigger(trigger,$Y$36))</f>
        <v>#NUM!</v>
      </c>
      <c r="AG2136" s="90" t="e">
        <f>_xll.qlTenorBasisForwardRate(TenorBasis6M,AD2136,_xll.ohTrigger(trigger,$Y$36))</f>
        <v>#NUM!</v>
      </c>
      <c r="AH2136" s="90" t="e">
        <f>_xll.qlIndexFixing(TenorBasisIndex6M,$AC2136,TRUE,_xll.ohTrigger(trigger,$Y$36))</f>
        <v>#NUM!</v>
      </c>
      <c r="AI2136" s="43" t="e">
        <f>_xll.qlIndexFixing($Y$6,$AC2136,TRUE,trigger)</f>
        <v>#NUM!</v>
      </c>
      <c r="AJ2136" s="45" t="e">
        <f t="shared" si="43"/>
        <v>#NUM!</v>
      </c>
    </row>
    <row r="2137" spans="28:36" x14ac:dyDescent="0.2">
      <c r="AB2137" s="122" t="s">
        <v>88</v>
      </c>
      <c r="AC2137" s="40">
        <f>_xll.qlInterestRateIndexFixingDate($Y$21,AD2137)</f>
        <v>54375</v>
      </c>
      <c r="AD2137" s="40">
        <f>_xll.qlCalendarAdvance(calendar,$AD2136,AB2137,,,trigger)</f>
        <v>54379</v>
      </c>
      <c r="AE2137" s="40">
        <f>_xll.qlInterestRateIndexMaturity($Y$21,AD2137,)</f>
        <v>54560</v>
      </c>
      <c r="AF2137" s="43" t="e">
        <f>_xll.qlTenorBasisValue(TenorBasis6M,AD2137,_xll.ohTrigger(trigger,$Y$36))</f>
        <v>#NUM!</v>
      </c>
      <c r="AG2137" s="90" t="e">
        <f>_xll.qlTenorBasisForwardRate(TenorBasis6M,AD2137,_xll.ohTrigger(trigger,$Y$36))</f>
        <v>#NUM!</v>
      </c>
      <c r="AH2137" s="90" t="e">
        <f>_xll.qlIndexFixing(TenorBasisIndex6M,$AC2137,TRUE,_xll.ohTrigger(trigger,$Y$36))</f>
        <v>#NUM!</v>
      </c>
      <c r="AI2137" s="43" t="e">
        <f>_xll.qlIndexFixing($Y$6,$AC2137,TRUE,trigger)</f>
        <v>#NUM!</v>
      </c>
      <c r="AJ2137" s="45" t="e">
        <f t="shared" si="43"/>
        <v>#NUM!</v>
      </c>
    </row>
    <row r="2138" spans="28:36" x14ac:dyDescent="0.2">
      <c r="AB2138" s="122" t="s">
        <v>88</v>
      </c>
      <c r="AC2138" s="40">
        <f>_xll.qlInterestRateIndexFixingDate($Y$21,AD2138)</f>
        <v>54382</v>
      </c>
      <c r="AD2138" s="40">
        <f>_xll.qlCalendarAdvance(calendar,$AD2137,AB2138,,,trigger)</f>
        <v>54386</v>
      </c>
      <c r="AE2138" s="40">
        <f>_xll.qlInterestRateIndexMaturity($Y$21,AD2138,)</f>
        <v>54567</v>
      </c>
      <c r="AF2138" s="43" t="e">
        <f>_xll.qlTenorBasisValue(TenorBasis6M,AD2138,_xll.ohTrigger(trigger,$Y$36))</f>
        <v>#NUM!</v>
      </c>
      <c r="AG2138" s="90" t="e">
        <f>_xll.qlTenorBasisForwardRate(TenorBasis6M,AD2138,_xll.ohTrigger(trigger,$Y$36))</f>
        <v>#NUM!</v>
      </c>
      <c r="AH2138" s="90" t="e">
        <f>_xll.qlIndexFixing(TenorBasisIndex6M,$AC2138,TRUE,_xll.ohTrigger(trigger,$Y$36))</f>
        <v>#NUM!</v>
      </c>
      <c r="AI2138" s="43" t="e">
        <f>_xll.qlIndexFixing($Y$6,$AC2138,TRUE,trigger)</f>
        <v>#NUM!</v>
      </c>
      <c r="AJ2138" s="45" t="e">
        <f t="shared" si="43"/>
        <v>#NUM!</v>
      </c>
    </row>
    <row r="2139" spans="28:36" x14ac:dyDescent="0.2">
      <c r="AB2139" s="122" t="s">
        <v>88</v>
      </c>
      <c r="AC2139" s="40">
        <f>_xll.qlInterestRateIndexFixingDate($Y$21,AD2139)</f>
        <v>54389</v>
      </c>
      <c r="AD2139" s="40">
        <f>_xll.qlCalendarAdvance(calendar,$AD2138,AB2139,,,trigger)</f>
        <v>54393</v>
      </c>
      <c r="AE2139" s="40">
        <f>_xll.qlInterestRateIndexMaturity($Y$21,AD2139,)</f>
        <v>54575</v>
      </c>
      <c r="AF2139" s="43" t="e">
        <f>_xll.qlTenorBasisValue(TenorBasis6M,AD2139,_xll.ohTrigger(trigger,$Y$36))</f>
        <v>#NUM!</v>
      </c>
      <c r="AG2139" s="90" t="e">
        <f>_xll.qlTenorBasisForwardRate(TenorBasis6M,AD2139,_xll.ohTrigger(trigger,$Y$36))</f>
        <v>#NUM!</v>
      </c>
      <c r="AH2139" s="90" t="e">
        <f>_xll.qlIndexFixing(TenorBasisIndex6M,$AC2139,TRUE,_xll.ohTrigger(trigger,$Y$36))</f>
        <v>#NUM!</v>
      </c>
      <c r="AI2139" s="43" t="e">
        <f>_xll.qlIndexFixing($Y$6,$AC2139,TRUE,trigger)</f>
        <v>#NUM!</v>
      </c>
      <c r="AJ2139" s="45" t="e">
        <f t="shared" si="43"/>
        <v>#NUM!</v>
      </c>
    </row>
    <row r="2140" spans="28:36" x14ac:dyDescent="0.2">
      <c r="AB2140" s="122" t="s">
        <v>88</v>
      </c>
      <c r="AC2140" s="40">
        <f>_xll.qlInterestRateIndexFixingDate($Y$21,AD2140)</f>
        <v>54396</v>
      </c>
      <c r="AD2140" s="40">
        <f>_xll.qlCalendarAdvance(calendar,$AD2139,AB2140,,,trigger)</f>
        <v>54400</v>
      </c>
      <c r="AE2140" s="40">
        <f>_xll.qlInterestRateIndexMaturity($Y$21,AD2140,)</f>
        <v>54582</v>
      </c>
      <c r="AF2140" s="43" t="e">
        <f>_xll.qlTenorBasisValue(TenorBasis6M,AD2140,_xll.ohTrigger(trigger,$Y$36))</f>
        <v>#NUM!</v>
      </c>
      <c r="AG2140" s="90" t="e">
        <f>_xll.qlTenorBasisForwardRate(TenorBasis6M,AD2140,_xll.ohTrigger(trigger,$Y$36))</f>
        <v>#NUM!</v>
      </c>
      <c r="AH2140" s="90" t="e">
        <f>_xll.qlIndexFixing(TenorBasisIndex6M,$AC2140,TRUE,_xll.ohTrigger(trigger,$Y$36))</f>
        <v>#NUM!</v>
      </c>
      <c r="AI2140" s="43" t="e">
        <f>_xll.qlIndexFixing($Y$6,$AC2140,TRUE,trigger)</f>
        <v>#NUM!</v>
      </c>
      <c r="AJ2140" s="45" t="e">
        <f t="shared" si="43"/>
        <v>#NUM!</v>
      </c>
    </row>
    <row r="2141" spans="28:36" x14ac:dyDescent="0.2">
      <c r="AB2141" s="122" t="s">
        <v>88</v>
      </c>
      <c r="AC2141" s="40">
        <f>_xll.qlInterestRateIndexFixingDate($Y$21,AD2141)</f>
        <v>54403</v>
      </c>
      <c r="AD2141" s="40">
        <f>_xll.qlCalendarAdvance(calendar,$AD2140,AB2141,,,trigger)</f>
        <v>54407</v>
      </c>
      <c r="AE2141" s="40">
        <f>_xll.qlInterestRateIndexMaturity($Y$21,AD2141,)</f>
        <v>54589</v>
      </c>
      <c r="AF2141" s="43" t="e">
        <f>_xll.qlTenorBasisValue(TenorBasis6M,AD2141,_xll.ohTrigger(trigger,$Y$36))</f>
        <v>#NUM!</v>
      </c>
      <c r="AG2141" s="90" t="e">
        <f>_xll.qlTenorBasisForwardRate(TenorBasis6M,AD2141,_xll.ohTrigger(trigger,$Y$36))</f>
        <v>#NUM!</v>
      </c>
      <c r="AH2141" s="90" t="e">
        <f>_xll.qlIndexFixing(TenorBasisIndex6M,$AC2141,TRUE,_xll.ohTrigger(trigger,$Y$36))</f>
        <v>#NUM!</v>
      </c>
      <c r="AI2141" s="43" t="e">
        <f>_xll.qlIndexFixing($Y$6,$AC2141,TRUE,trigger)</f>
        <v>#NUM!</v>
      </c>
      <c r="AJ2141" s="45" t="e">
        <f t="shared" si="43"/>
        <v>#NUM!</v>
      </c>
    </row>
    <row r="2142" spans="28:36" x14ac:dyDescent="0.2">
      <c r="AB2142" s="122" t="s">
        <v>88</v>
      </c>
      <c r="AC2142" s="40">
        <f>_xll.qlInterestRateIndexFixingDate($Y$21,AD2142)</f>
        <v>54410</v>
      </c>
      <c r="AD2142" s="40">
        <f>_xll.qlCalendarAdvance(calendar,$AD2141,AB2142,,,trigger)</f>
        <v>54414</v>
      </c>
      <c r="AE2142" s="40">
        <f>_xll.qlInterestRateIndexMaturity($Y$21,AD2142,)</f>
        <v>54596</v>
      </c>
      <c r="AF2142" s="43" t="e">
        <f>_xll.qlTenorBasisValue(TenorBasis6M,AD2142,_xll.ohTrigger(trigger,$Y$36))</f>
        <v>#NUM!</v>
      </c>
      <c r="AG2142" s="90" t="e">
        <f>_xll.qlTenorBasisForwardRate(TenorBasis6M,AD2142,_xll.ohTrigger(trigger,$Y$36))</f>
        <v>#NUM!</v>
      </c>
      <c r="AH2142" s="90" t="e">
        <f>_xll.qlIndexFixing(TenorBasisIndex6M,$AC2142,TRUE,_xll.ohTrigger(trigger,$Y$36))</f>
        <v>#NUM!</v>
      </c>
      <c r="AI2142" s="43" t="e">
        <f>_xll.qlIndexFixing($Y$6,$AC2142,TRUE,trigger)</f>
        <v>#NUM!</v>
      </c>
      <c r="AJ2142" s="45" t="e">
        <f t="shared" si="43"/>
        <v>#NUM!</v>
      </c>
    </row>
    <row r="2143" spans="28:36" x14ac:dyDescent="0.2">
      <c r="AB2143" s="122" t="s">
        <v>88</v>
      </c>
      <c r="AC2143" s="40">
        <f>_xll.qlInterestRateIndexFixingDate($Y$21,AD2143)</f>
        <v>54416</v>
      </c>
      <c r="AD2143" s="40">
        <f>_xll.qlCalendarAdvance(calendar,$AD2142,AB2143,,,trigger)</f>
        <v>54421</v>
      </c>
      <c r="AE2143" s="40">
        <f>_xll.qlInterestRateIndexMaturity($Y$21,AD2143,)</f>
        <v>54603</v>
      </c>
      <c r="AF2143" s="43" t="e">
        <f>_xll.qlTenorBasisValue(TenorBasis6M,AD2143,_xll.ohTrigger(trigger,$Y$36))</f>
        <v>#NUM!</v>
      </c>
      <c r="AG2143" s="90" t="e">
        <f>_xll.qlTenorBasisForwardRate(TenorBasis6M,AD2143,_xll.ohTrigger(trigger,$Y$36))</f>
        <v>#NUM!</v>
      </c>
      <c r="AH2143" s="90" t="e">
        <f>_xll.qlIndexFixing(TenorBasisIndex6M,$AC2143,TRUE,_xll.ohTrigger(trigger,$Y$36))</f>
        <v>#NUM!</v>
      </c>
      <c r="AI2143" s="43" t="e">
        <f>_xll.qlIndexFixing($Y$6,$AC2143,TRUE,trigger)</f>
        <v>#NUM!</v>
      </c>
      <c r="AJ2143" s="45" t="e">
        <f t="shared" si="43"/>
        <v>#NUM!</v>
      </c>
    </row>
    <row r="2144" spans="28:36" x14ac:dyDescent="0.2">
      <c r="AB2144" s="122" t="s">
        <v>88</v>
      </c>
      <c r="AC2144" s="40">
        <f>_xll.qlInterestRateIndexFixingDate($Y$21,AD2144)</f>
        <v>54423</v>
      </c>
      <c r="AD2144" s="40">
        <f>_xll.qlCalendarAdvance(calendar,$AD2143,AB2144,,,trigger)</f>
        <v>54428</v>
      </c>
      <c r="AE2144" s="40">
        <f>_xll.qlInterestRateIndexMaturity($Y$21,AD2144,)</f>
        <v>54609</v>
      </c>
      <c r="AF2144" s="43" t="e">
        <f>_xll.qlTenorBasisValue(TenorBasis6M,AD2144,_xll.ohTrigger(trigger,$Y$36))</f>
        <v>#NUM!</v>
      </c>
      <c r="AG2144" s="90" t="e">
        <f>_xll.qlTenorBasisForwardRate(TenorBasis6M,AD2144,_xll.ohTrigger(trigger,$Y$36))</f>
        <v>#NUM!</v>
      </c>
      <c r="AH2144" s="90" t="e">
        <f>_xll.qlIndexFixing(TenorBasisIndex6M,$AC2144,TRUE,_xll.ohTrigger(trigger,$Y$36))</f>
        <v>#NUM!</v>
      </c>
      <c r="AI2144" s="43" t="e">
        <f>_xll.qlIndexFixing($Y$6,$AC2144,TRUE,trigger)</f>
        <v>#NUM!</v>
      </c>
      <c r="AJ2144" s="45" t="e">
        <f t="shared" si="43"/>
        <v>#NUM!</v>
      </c>
    </row>
    <row r="2145" spans="28:36" x14ac:dyDescent="0.2">
      <c r="AB2145" s="122" t="s">
        <v>88</v>
      </c>
      <c r="AC2145" s="40">
        <f>_xll.qlInterestRateIndexFixingDate($Y$21,AD2145)</f>
        <v>54431</v>
      </c>
      <c r="AD2145" s="40">
        <f>_xll.qlCalendarAdvance(calendar,$AD2144,AB2145,,,trigger)</f>
        <v>54435</v>
      </c>
      <c r="AE2145" s="40">
        <f>_xll.qlInterestRateIndexMaturity($Y$21,AD2145,)</f>
        <v>54616</v>
      </c>
      <c r="AF2145" s="43" t="e">
        <f>_xll.qlTenorBasisValue(TenorBasis6M,AD2145,_xll.ohTrigger(trigger,$Y$36))</f>
        <v>#NUM!</v>
      </c>
      <c r="AG2145" s="90" t="e">
        <f>_xll.qlTenorBasisForwardRate(TenorBasis6M,AD2145,_xll.ohTrigger(trigger,$Y$36))</f>
        <v>#NUM!</v>
      </c>
      <c r="AH2145" s="90" t="e">
        <f>_xll.qlIndexFixing(TenorBasisIndex6M,$AC2145,TRUE,_xll.ohTrigger(trigger,$Y$36))</f>
        <v>#NUM!</v>
      </c>
      <c r="AI2145" s="43" t="e">
        <f>_xll.qlIndexFixing($Y$6,$AC2145,TRUE,trigger)</f>
        <v>#NUM!</v>
      </c>
      <c r="AJ2145" s="45" t="e">
        <f t="shared" si="43"/>
        <v>#NUM!</v>
      </c>
    </row>
    <row r="2146" spans="28:36" x14ac:dyDescent="0.2">
      <c r="AB2146" s="122" t="s">
        <v>88</v>
      </c>
      <c r="AC2146" s="40">
        <f>_xll.qlInterestRateIndexFixingDate($Y$21,AD2146)</f>
        <v>54438</v>
      </c>
      <c r="AD2146" s="40">
        <f>_xll.qlCalendarAdvance(calendar,$AD2145,AB2146,,,trigger)</f>
        <v>54442</v>
      </c>
      <c r="AE2146" s="40">
        <f>_xll.qlInterestRateIndexMaturity($Y$21,AD2146,)</f>
        <v>54623</v>
      </c>
      <c r="AF2146" s="43" t="e">
        <f>_xll.qlTenorBasisValue(TenorBasis6M,AD2146,_xll.ohTrigger(trigger,$Y$36))</f>
        <v>#NUM!</v>
      </c>
      <c r="AG2146" s="90" t="e">
        <f>_xll.qlTenorBasisForwardRate(TenorBasis6M,AD2146,_xll.ohTrigger(trigger,$Y$36))</f>
        <v>#NUM!</v>
      </c>
      <c r="AH2146" s="90" t="e">
        <f>_xll.qlIndexFixing(TenorBasisIndex6M,$AC2146,TRUE,_xll.ohTrigger(trigger,$Y$36))</f>
        <v>#NUM!</v>
      </c>
      <c r="AI2146" s="43" t="e">
        <f>_xll.qlIndexFixing($Y$6,$AC2146,TRUE,trigger)</f>
        <v>#NUM!</v>
      </c>
      <c r="AJ2146" s="45" t="e">
        <f t="shared" si="43"/>
        <v>#NUM!</v>
      </c>
    </row>
    <row r="2147" spans="28:36" x14ac:dyDescent="0.2">
      <c r="AB2147" s="122" t="s">
        <v>88</v>
      </c>
      <c r="AC2147" s="40">
        <f>_xll.qlInterestRateIndexFixingDate($Y$21,AD2147)</f>
        <v>54445</v>
      </c>
      <c r="AD2147" s="40">
        <f>_xll.qlCalendarAdvance(calendar,$AD2146,AB2147,,,trigger)</f>
        <v>54449</v>
      </c>
      <c r="AE2147" s="40">
        <f>_xll.qlInterestRateIndexMaturity($Y$21,AD2147,)</f>
        <v>54630</v>
      </c>
      <c r="AF2147" s="43" t="e">
        <f>_xll.qlTenorBasisValue(TenorBasis6M,AD2147,_xll.ohTrigger(trigger,$Y$36))</f>
        <v>#NUM!</v>
      </c>
      <c r="AG2147" s="90" t="e">
        <f>_xll.qlTenorBasisForwardRate(TenorBasis6M,AD2147,_xll.ohTrigger(trigger,$Y$36))</f>
        <v>#NUM!</v>
      </c>
      <c r="AH2147" s="90" t="e">
        <f>_xll.qlIndexFixing(TenorBasisIndex6M,$AC2147,TRUE,_xll.ohTrigger(trigger,$Y$36))</f>
        <v>#NUM!</v>
      </c>
      <c r="AI2147" s="43" t="e">
        <f>_xll.qlIndexFixing($Y$6,$AC2147,TRUE,trigger)</f>
        <v>#NUM!</v>
      </c>
      <c r="AJ2147" s="45" t="e">
        <f t="shared" si="43"/>
        <v>#NUM!</v>
      </c>
    </row>
    <row r="2148" spans="28:36" x14ac:dyDescent="0.2">
      <c r="AB2148" s="122" t="s">
        <v>88</v>
      </c>
      <c r="AC2148" s="40">
        <f>_xll.qlInterestRateIndexFixingDate($Y$21,AD2148)</f>
        <v>54452</v>
      </c>
      <c r="AD2148" s="40">
        <f>_xll.qlCalendarAdvance(calendar,$AD2147,AB2148,,,trigger)</f>
        <v>54456</v>
      </c>
      <c r="AE2148" s="40">
        <f>_xll.qlInterestRateIndexMaturity($Y$21,AD2148,)</f>
        <v>54637</v>
      </c>
      <c r="AF2148" s="43" t="e">
        <f>_xll.qlTenorBasisValue(TenorBasis6M,AD2148,_xll.ohTrigger(trigger,$Y$36))</f>
        <v>#NUM!</v>
      </c>
      <c r="AG2148" s="90" t="e">
        <f>_xll.qlTenorBasisForwardRate(TenorBasis6M,AD2148,_xll.ohTrigger(trigger,$Y$36))</f>
        <v>#NUM!</v>
      </c>
      <c r="AH2148" s="90" t="e">
        <f>_xll.qlIndexFixing(TenorBasisIndex6M,$AC2148,TRUE,_xll.ohTrigger(trigger,$Y$36))</f>
        <v>#NUM!</v>
      </c>
      <c r="AI2148" s="43" t="e">
        <f>_xll.qlIndexFixing($Y$6,$AC2148,TRUE,trigger)</f>
        <v>#NUM!</v>
      </c>
      <c r="AJ2148" s="45" t="e">
        <f t="shared" si="43"/>
        <v>#NUM!</v>
      </c>
    </row>
    <row r="2149" spans="28:36" x14ac:dyDescent="0.2">
      <c r="AB2149" s="122" t="s">
        <v>88</v>
      </c>
      <c r="AC2149" s="40">
        <f>_xll.qlInterestRateIndexFixingDate($Y$21,AD2149)</f>
        <v>54459</v>
      </c>
      <c r="AD2149" s="40">
        <f>_xll.qlCalendarAdvance(calendar,$AD2148,AB2149,,,trigger)</f>
        <v>54463</v>
      </c>
      <c r="AE2149" s="40">
        <f>_xll.qlInterestRateIndexMaturity($Y$21,AD2149,)</f>
        <v>54644</v>
      </c>
      <c r="AF2149" s="43" t="e">
        <f>_xll.qlTenorBasisValue(TenorBasis6M,AD2149,_xll.ohTrigger(trigger,$Y$36))</f>
        <v>#NUM!</v>
      </c>
      <c r="AG2149" s="90" t="e">
        <f>_xll.qlTenorBasisForwardRate(TenorBasis6M,AD2149,_xll.ohTrigger(trigger,$Y$36))</f>
        <v>#NUM!</v>
      </c>
      <c r="AH2149" s="90" t="e">
        <f>_xll.qlIndexFixing(TenorBasisIndex6M,$AC2149,TRUE,_xll.ohTrigger(trigger,$Y$36))</f>
        <v>#NUM!</v>
      </c>
      <c r="AI2149" s="43" t="e">
        <f>_xll.qlIndexFixing($Y$6,$AC2149,TRUE,trigger)</f>
        <v>#NUM!</v>
      </c>
      <c r="AJ2149" s="45" t="e">
        <f t="shared" si="43"/>
        <v>#NUM!</v>
      </c>
    </row>
    <row r="2150" spans="28:36" x14ac:dyDescent="0.2">
      <c r="AB2150" s="122" t="s">
        <v>88</v>
      </c>
      <c r="AC2150" s="40">
        <f>_xll.qlInterestRateIndexFixingDate($Y$21,AD2150)</f>
        <v>54466</v>
      </c>
      <c r="AD2150" s="40">
        <f>_xll.qlCalendarAdvance(calendar,$AD2149,AB2150,,,trigger)</f>
        <v>54470</v>
      </c>
      <c r="AE2150" s="40">
        <f>_xll.qlInterestRateIndexMaturity($Y$21,AD2150,)</f>
        <v>54651</v>
      </c>
      <c r="AF2150" s="43" t="e">
        <f>_xll.qlTenorBasisValue(TenorBasis6M,AD2150,_xll.ohTrigger(trigger,$Y$36))</f>
        <v>#NUM!</v>
      </c>
      <c r="AG2150" s="90" t="e">
        <f>_xll.qlTenorBasisForwardRate(TenorBasis6M,AD2150,_xll.ohTrigger(trigger,$Y$36))</f>
        <v>#NUM!</v>
      </c>
      <c r="AH2150" s="90" t="e">
        <f>_xll.qlIndexFixing(TenorBasisIndex6M,$AC2150,TRUE,_xll.ohTrigger(trigger,$Y$36))</f>
        <v>#NUM!</v>
      </c>
      <c r="AI2150" s="43" t="e">
        <f>_xll.qlIndexFixing($Y$6,$AC2150,TRUE,trigger)</f>
        <v>#NUM!</v>
      </c>
      <c r="AJ2150" s="45" t="e">
        <f t="shared" si="43"/>
        <v>#NUM!</v>
      </c>
    </row>
    <row r="2151" spans="28:36" x14ac:dyDescent="0.2">
      <c r="AB2151" s="122" t="s">
        <v>88</v>
      </c>
      <c r="AC2151" s="40">
        <f>_xll.qlInterestRateIndexFixingDate($Y$21,AD2151)</f>
        <v>54473</v>
      </c>
      <c r="AD2151" s="40">
        <f>_xll.qlCalendarAdvance(calendar,$AD2150,AB2151,,,trigger)</f>
        <v>54477</v>
      </c>
      <c r="AE2151" s="40">
        <f>_xll.qlInterestRateIndexMaturity($Y$21,AD2151,)</f>
        <v>54658</v>
      </c>
      <c r="AF2151" s="43" t="e">
        <f>_xll.qlTenorBasisValue(TenorBasis6M,AD2151,_xll.ohTrigger(trigger,$Y$36))</f>
        <v>#NUM!</v>
      </c>
      <c r="AG2151" s="90" t="e">
        <f>_xll.qlTenorBasisForwardRate(TenorBasis6M,AD2151,_xll.ohTrigger(trigger,$Y$36))</f>
        <v>#NUM!</v>
      </c>
      <c r="AH2151" s="90" t="e">
        <f>_xll.qlIndexFixing(TenorBasisIndex6M,$AC2151,TRUE,_xll.ohTrigger(trigger,$Y$36))</f>
        <v>#NUM!</v>
      </c>
      <c r="AI2151" s="43" t="e">
        <f>_xll.qlIndexFixing($Y$6,$AC2151,TRUE,trigger)</f>
        <v>#NUM!</v>
      </c>
      <c r="AJ2151" s="45" t="e">
        <f t="shared" si="43"/>
        <v>#NUM!</v>
      </c>
    </row>
    <row r="2152" spans="28:36" x14ac:dyDescent="0.2">
      <c r="AB2152" s="122" t="s">
        <v>88</v>
      </c>
      <c r="AC2152" s="40">
        <f>_xll.qlInterestRateIndexFixingDate($Y$21,AD2152)</f>
        <v>54480</v>
      </c>
      <c r="AD2152" s="40">
        <f>_xll.qlCalendarAdvance(calendar,$AD2151,AB2152,,,trigger)</f>
        <v>54484</v>
      </c>
      <c r="AE2152" s="40">
        <f>_xll.qlInterestRateIndexMaturity($Y$21,AD2152,)</f>
        <v>54668</v>
      </c>
      <c r="AF2152" s="43" t="e">
        <f>_xll.qlTenorBasisValue(TenorBasis6M,AD2152,_xll.ohTrigger(trigger,$Y$36))</f>
        <v>#NUM!</v>
      </c>
      <c r="AG2152" s="90" t="e">
        <f>_xll.qlTenorBasisForwardRate(TenorBasis6M,AD2152,_xll.ohTrigger(trigger,$Y$36))</f>
        <v>#NUM!</v>
      </c>
      <c r="AH2152" s="90" t="e">
        <f>_xll.qlIndexFixing(TenorBasisIndex6M,$AC2152,TRUE,_xll.ohTrigger(trigger,$Y$36))</f>
        <v>#NUM!</v>
      </c>
      <c r="AI2152" s="43" t="e">
        <f>_xll.qlIndexFixing($Y$6,$AC2152,TRUE,trigger)</f>
        <v>#NUM!</v>
      </c>
      <c r="AJ2152" s="45" t="e">
        <f t="shared" si="43"/>
        <v>#NUM!</v>
      </c>
    </row>
    <row r="2153" spans="28:36" x14ac:dyDescent="0.2">
      <c r="AB2153" s="122" t="s">
        <v>88</v>
      </c>
      <c r="AC2153" s="40">
        <f>_xll.qlInterestRateIndexFixingDate($Y$21,AD2153)</f>
        <v>54487</v>
      </c>
      <c r="AD2153" s="40">
        <f>_xll.qlCalendarAdvance(calendar,$AD2152,AB2153,,,trigger)</f>
        <v>54491</v>
      </c>
      <c r="AE2153" s="40">
        <f>_xll.qlInterestRateIndexMaturity($Y$21,AD2153,)</f>
        <v>54675</v>
      </c>
      <c r="AF2153" s="43" t="e">
        <f>_xll.qlTenorBasisValue(TenorBasis6M,AD2153,_xll.ohTrigger(trigger,$Y$36))</f>
        <v>#NUM!</v>
      </c>
      <c r="AG2153" s="90" t="e">
        <f>_xll.qlTenorBasisForwardRate(TenorBasis6M,AD2153,_xll.ohTrigger(trigger,$Y$36))</f>
        <v>#NUM!</v>
      </c>
      <c r="AH2153" s="90" t="e">
        <f>_xll.qlIndexFixing(TenorBasisIndex6M,$AC2153,TRUE,_xll.ohTrigger(trigger,$Y$36))</f>
        <v>#NUM!</v>
      </c>
      <c r="AI2153" s="43" t="e">
        <f>_xll.qlIndexFixing($Y$6,$AC2153,TRUE,trigger)</f>
        <v>#NUM!</v>
      </c>
      <c r="AJ2153" s="45" t="e">
        <f t="shared" si="43"/>
        <v>#NUM!</v>
      </c>
    </row>
    <row r="2154" spans="28:36" x14ac:dyDescent="0.2">
      <c r="AB2154" s="122" t="s">
        <v>88</v>
      </c>
      <c r="AC2154" s="40">
        <f>_xll.qlInterestRateIndexFixingDate($Y$21,AD2154)</f>
        <v>54494</v>
      </c>
      <c r="AD2154" s="40">
        <f>_xll.qlCalendarAdvance(calendar,$AD2153,AB2154,,,trigger)</f>
        <v>54498</v>
      </c>
      <c r="AE2154" s="40">
        <f>_xll.qlInterestRateIndexMaturity($Y$21,AD2154,)</f>
        <v>54682</v>
      </c>
      <c r="AF2154" s="43" t="e">
        <f>_xll.qlTenorBasisValue(TenorBasis6M,AD2154,_xll.ohTrigger(trigger,$Y$36))</f>
        <v>#NUM!</v>
      </c>
      <c r="AG2154" s="90" t="e">
        <f>_xll.qlTenorBasisForwardRate(TenorBasis6M,AD2154,_xll.ohTrigger(trigger,$Y$36))</f>
        <v>#NUM!</v>
      </c>
      <c r="AH2154" s="90" t="e">
        <f>_xll.qlIndexFixing(TenorBasisIndex6M,$AC2154,TRUE,_xll.ohTrigger(trigger,$Y$36))</f>
        <v>#NUM!</v>
      </c>
      <c r="AI2154" s="43" t="e">
        <f>_xll.qlIndexFixing($Y$6,$AC2154,TRUE,trigger)</f>
        <v>#NUM!</v>
      </c>
      <c r="AJ2154" s="45" t="e">
        <f t="shared" ref="AJ2154:AJ2217" si="44">(AH2154-AI2154)*10000</f>
        <v>#NUM!</v>
      </c>
    </row>
    <row r="2155" spans="28:36" x14ac:dyDescent="0.2">
      <c r="AB2155" s="122" t="s">
        <v>88</v>
      </c>
      <c r="AC2155" s="40">
        <f>_xll.qlInterestRateIndexFixingDate($Y$21,AD2155)</f>
        <v>54501</v>
      </c>
      <c r="AD2155" s="40">
        <f>_xll.qlCalendarAdvance(calendar,$AD2154,AB2155,,,trigger)</f>
        <v>54505</v>
      </c>
      <c r="AE2155" s="40">
        <f>_xll.qlInterestRateIndexMaturity($Y$21,AD2155,)</f>
        <v>54689</v>
      </c>
      <c r="AF2155" s="43" t="e">
        <f>_xll.qlTenorBasisValue(TenorBasis6M,AD2155,_xll.ohTrigger(trigger,$Y$36))</f>
        <v>#NUM!</v>
      </c>
      <c r="AG2155" s="90" t="e">
        <f>_xll.qlTenorBasisForwardRate(TenorBasis6M,AD2155,_xll.ohTrigger(trigger,$Y$36))</f>
        <v>#NUM!</v>
      </c>
      <c r="AH2155" s="90" t="e">
        <f>_xll.qlIndexFixing(TenorBasisIndex6M,$AC2155,TRUE,_xll.ohTrigger(trigger,$Y$36))</f>
        <v>#NUM!</v>
      </c>
      <c r="AI2155" s="43" t="e">
        <f>_xll.qlIndexFixing($Y$6,$AC2155,TRUE,trigger)</f>
        <v>#NUM!</v>
      </c>
      <c r="AJ2155" s="45" t="e">
        <f t="shared" si="44"/>
        <v>#NUM!</v>
      </c>
    </row>
    <row r="2156" spans="28:36" x14ac:dyDescent="0.2">
      <c r="AB2156" s="122" t="s">
        <v>88</v>
      </c>
      <c r="AC2156" s="40">
        <f>_xll.qlInterestRateIndexFixingDate($Y$21,AD2156)</f>
        <v>54508</v>
      </c>
      <c r="AD2156" s="40">
        <f>_xll.qlCalendarAdvance(calendar,$AD2155,AB2156,,,trigger)</f>
        <v>54512</v>
      </c>
      <c r="AE2156" s="40">
        <f>_xll.qlInterestRateIndexMaturity($Y$21,AD2156,)</f>
        <v>54696</v>
      </c>
      <c r="AF2156" s="43" t="e">
        <f>_xll.qlTenorBasisValue(TenorBasis6M,AD2156,_xll.ohTrigger(trigger,$Y$36))</f>
        <v>#NUM!</v>
      </c>
      <c r="AG2156" s="90" t="e">
        <f>_xll.qlTenorBasisForwardRate(TenorBasis6M,AD2156,_xll.ohTrigger(trigger,$Y$36))</f>
        <v>#NUM!</v>
      </c>
      <c r="AH2156" s="90" t="e">
        <f>_xll.qlIndexFixing(TenorBasisIndex6M,$AC2156,TRUE,_xll.ohTrigger(trigger,$Y$36))</f>
        <v>#NUM!</v>
      </c>
      <c r="AI2156" s="43" t="e">
        <f>_xll.qlIndexFixing($Y$6,$AC2156,TRUE,trigger)</f>
        <v>#NUM!</v>
      </c>
      <c r="AJ2156" s="45" t="e">
        <f t="shared" si="44"/>
        <v>#NUM!</v>
      </c>
    </row>
    <row r="2157" spans="28:36" x14ac:dyDescent="0.2">
      <c r="AB2157" s="122" t="s">
        <v>88</v>
      </c>
      <c r="AC2157" s="40">
        <f>_xll.qlInterestRateIndexFixingDate($Y$21,AD2157)</f>
        <v>54515</v>
      </c>
      <c r="AD2157" s="40">
        <f>_xll.qlCalendarAdvance(calendar,$AD2156,AB2157,,,trigger)</f>
        <v>54519</v>
      </c>
      <c r="AE2157" s="40">
        <f>_xll.qlInterestRateIndexMaturity($Y$21,AD2157,)</f>
        <v>54702</v>
      </c>
      <c r="AF2157" s="43" t="e">
        <f>_xll.qlTenorBasisValue(TenorBasis6M,AD2157,_xll.ohTrigger(trigger,$Y$36))</f>
        <v>#NUM!</v>
      </c>
      <c r="AG2157" s="90" t="e">
        <f>_xll.qlTenorBasisForwardRate(TenorBasis6M,AD2157,_xll.ohTrigger(trigger,$Y$36))</f>
        <v>#NUM!</v>
      </c>
      <c r="AH2157" s="90" t="e">
        <f>_xll.qlIndexFixing(TenorBasisIndex6M,$AC2157,TRUE,_xll.ohTrigger(trigger,$Y$36))</f>
        <v>#NUM!</v>
      </c>
      <c r="AI2157" s="43" t="e">
        <f>_xll.qlIndexFixing($Y$6,$AC2157,TRUE,trigger)</f>
        <v>#NUM!</v>
      </c>
      <c r="AJ2157" s="45" t="e">
        <f t="shared" si="44"/>
        <v>#NUM!</v>
      </c>
    </row>
    <row r="2158" spans="28:36" x14ac:dyDescent="0.2">
      <c r="AB2158" s="122" t="s">
        <v>88</v>
      </c>
      <c r="AC2158" s="40">
        <f>_xll.qlInterestRateIndexFixingDate($Y$21,AD2158)</f>
        <v>54522</v>
      </c>
      <c r="AD2158" s="40">
        <f>_xll.qlCalendarAdvance(calendar,$AD2157,AB2158,,,trigger)</f>
        <v>54526</v>
      </c>
      <c r="AE2158" s="40">
        <f>_xll.qlInterestRateIndexMaturity($Y$21,AD2158,)</f>
        <v>54709</v>
      </c>
      <c r="AF2158" s="43" t="e">
        <f>_xll.qlTenorBasisValue(TenorBasis6M,AD2158,_xll.ohTrigger(trigger,$Y$36))</f>
        <v>#NUM!</v>
      </c>
      <c r="AG2158" s="90" t="e">
        <f>_xll.qlTenorBasisForwardRate(TenorBasis6M,AD2158,_xll.ohTrigger(trigger,$Y$36))</f>
        <v>#NUM!</v>
      </c>
      <c r="AH2158" s="90" t="e">
        <f>_xll.qlIndexFixing(TenorBasisIndex6M,$AC2158,TRUE,_xll.ohTrigger(trigger,$Y$36))</f>
        <v>#NUM!</v>
      </c>
      <c r="AI2158" s="43" t="e">
        <f>_xll.qlIndexFixing($Y$6,$AC2158,TRUE,trigger)</f>
        <v>#NUM!</v>
      </c>
      <c r="AJ2158" s="45" t="e">
        <f t="shared" si="44"/>
        <v>#NUM!</v>
      </c>
    </row>
    <row r="2159" spans="28:36" x14ac:dyDescent="0.2">
      <c r="AB2159" s="122" t="s">
        <v>88</v>
      </c>
      <c r="AC2159" s="40">
        <f>_xll.qlInterestRateIndexFixingDate($Y$21,AD2159)</f>
        <v>54527</v>
      </c>
      <c r="AD2159" s="40">
        <f>_xll.qlCalendarAdvance(calendar,$AD2158,AB2159,,,trigger)</f>
        <v>54533</v>
      </c>
      <c r="AE2159" s="40">
        <f>_xll.qlInterestRateIndexMaturity($Y$21,AD2159,)</f>
        <v>54716</v>
      </c>
      <c r="AF2159" s="43" t="e">
        <f>_xll.qlTenorBasisValue(TenorBasis6M,AD2159,_xll.ohTrigger(trigger,$Y$36))</f>
        <v>#NUM!</v>
      </c>
      <c r="AG2159" s="90" t="e">
        <f>_xll.qlTenorBasisForwardRate(TenorBasis6M,AD2159,_xll.ohTrigger(trigger,$Y$36))</f>
        <v>#NUM!</v>
      </c>
      <c r="AH2159" s="90" t="e">
        <f>_xll.qlIndexFixing(TenorBasisIndex6M,$AC2159,TRUE,_xll.ohTrigger(trigger,$Y$36))</f>
        <v>#NUM!</v>
      </c>
      <c r="AI2159" s="43" t="e">
        <f>_xll.qlIndexFixing($Y$6,$AC2159,TRUE,trigger)</f>
        <v>#NUM!</v>
      </c>
      <c r="AJ2159" s="45" t="e">
        <f t="shared" si="44"/>
        <v>#NUM!</v>
      </c>
    </row>
    <row r="2160" spans="28:36" x14ac:dyDescent="0.2">
      <c r="AB2160" s="122" t="s">
        <v>88</v>
      </c>
      <c r="AC2160" s="40">
        <f>_xll.qlInterestRateIndexFixingDate($Y$21,AD2160)</f>
        <v>54536</v>
      </c>
      <c r="AD2160" s="40">
        <f>_xll.qlCalendarAdvance(calendar,$AD2159,AB2160,,,trigger)</f>
        <v>54540</v>
      </c>
      <c r="AE2160" s="40">
        <f>_xll.qlInterestRateIndexMaturity($Y$21,AD2160,)</f>
        <v>54723</v>
      </c>
      <c r="AF2160" s="43" t="e">
        <f>_xll.qlTenorBasisValue(TenorBasis6M,AD2160,_xll.ohTrigger(trigger,$Y$36))</f>
        <v>#NUM!</v>
      </c>
      <c r="AG2160" s="90" t="e">
        <f>_xll.qlTenorBasisForwardRate(TenorBasis6M,AD2160,_xll.ohTrigger(trigger,$Y$36))</f>
        <v>#NUM!</v>
      </c>
      <c r="AH2160" s="90" t="e">
        <f>_xll.qlIndexFixing(TenorBasisIndex6M,$AC2160,TRUE,_xll.ohTrigger(trigger,$Y$36))</f>
        <v>#NUM!</v>
      </c>
      <c r="AI2160" s="43" t="e">
        <f>_xll.qlIndexFixing($Y$6,$AC2160,TRUE,trigger)</f>
        <v>#NUM!</v>
      </c>
      <c r="AJ2160" s="45" t="e">
        <f t="shared" si="44"/>
        <v>#NUM!</v>
      </c>
    </row>
    <row r="2161" spans="28:36" x14ac:dyDescent="0.2">
      <c r="AB2161" s="122" t="s">
        <v>88</v>
      </c>
      <c r="AC2161" s="40">
        <f>_xll.qlInterestRateIndexFixingDate($Y$21,AD2161)</f>
        <v>54543</v>
      </c>
      <c r="AD2161" s="40">
        <f>_xll.qlCalendarAdvance(calendar,$AD2160,AB2161,,,trigger)</f>
        <v>54547</v>
      </c>
      <c r="AE2161" s="40">
        <f>_xll.qlInterestRateIndexMaturity($Y$21,AD2161,)</f>
        <v>54731</v>
      </c>
      <c r="AF2161" s="43" t="e">
        <f>_xll.qlTenorBasisValue(TenorBasis6M,AD2161,_xll.ohTrigger(trigger,$Y$36))</f>
        <v>#NUM!</v>
      </c>
      <c r="AG2161" s="90" t="e">
        <f>_xll.qlTenorBasisForwardRate(TenorBasis6M,AD2161,_xll.ohTrigger(trigger,$Y$36))</f>
        <v>#NUM!</v>
      </c>
      <c r="AH2161" s="90" t="e">
        <f>_xll.qlIndexFixing(TenorBasisIndex6M,$AC2161,TRUE,_xll.ohTrigger(trigger,$Y$36))</f>
        <v>#NUM!</v>
      </c>
      <c r="AI2161" s="43" t="e">
        <f>_xll.qlIndexFixing($Y$6,$AC2161,TRUE,trigger)</f>
        <v>#NUM!</v>
      </c>
      <c r="AJ2161" s="45" t="e">
        <f t="shared" si="44"/>
        <v>#NUM!</v>
      </c>
    </row>
    <row r="2162" spans="28:36" x14ac:dyDescent="0.2">
      <c r="AB2162" s="122" t="s">
        <v>88</v>
      </c>
      <c r="AC2162" s="40">
        <f>_xll.qlInterestRateIndexFixingDate($Y$21,AD2162)</f>
        <v>54550</v>
      </c>
      <c r="AD2162" s="40">
        <f>_xll.qlCalendarAdvance(calendar,$AD2161,AB2162,,,trigger)</f>
        <v>54554</v>
      </c>
      <c r="AE2162" s="40">
        <f>_xll.qlInterestRateIndexMaturity($Y$21,AD2162,)</f>
        <v>54738</v>
      </c>
      <c r="AF2162" s="43" t="e">
        <f>_xll.qlTenorBasisValue(TenorBasis6M,AD2162,_xll.ohTrigger(trigger,$Y$36))</f>
        <v>#NUM!</v>
      </c>
      <c r="AG2162" s="90" t="e">
        <f>_xll.qlTenorBasisForwardRate(TenorBasis6M,AD2162,_xll.ohTrigger(trigger,$Y$36))</f>
        <v>#NUM!</v>
      </c>
      <c r="AH2162" s="90" t="e">
        <f>_xll.qlIndexFixing(TenorBasisIndex6M,$AC2162,TRUE,_xll.ohTrigger(trigger,$Y$36))</f>
        <v>#NUM!</v>
      </c>
      <c r="AI2162" s="43" t="e">
        <f>_xll.qlIndexFixing($Y$6,$AC2162,TRUE,trigger)</f>
        <v>#NUM!</v>
      </c>
      <c r="AJ2162" s="45" t="e">
        <f t="shared" si="44"/>
        <v>#NUM!</v>
      </c>
    </row>
    <row r="2163" spans="28:36" x14ac:dyDescent="0.2">
      <c r="AB2163" s="122" t="s">
        <v>88</v>
      </c>
      <c r="AC2163" s="40">
        <f>_xll.qlInterestRateIndexFixingDate($Y$21,AD2163)</f>
        <v>54557</v>
      </c>
      <c r="AD2163" s="40">
        <f>_xll.qlCalendarAdvance(calendar,$AD2162,AB2163,,,trigger)</f>
        <v>54561</v>
      </c>
      <c r="AE2163" s="40">
        <f>_xll.qlInterestRateIndexMaturity($Y$21,AD2163,)</f>
        <v>54745</v>
      </c>
      <c r="AF2163" s="43" t="e">
        <f>_xll.qlTenorBasisValue(TenorBasis6M,AD2163,_xll.ohTrigger(trigger,$Y$36))</f>
        <v>#NUM!</v>
      </c>
      <c r="AG2163" s="90" t="e">
        <f>_xll.qlTenorBasisForwardRate(TenorBasis6M,AD2163,_xll.ohTrigger(trigger,$Y$36))</f>
        <v>#NUM!</v>
      </c>
      <c r="AH2163" s="90" t="e">
        <f>_xll.qlIndexFixing(TenorBasisIndex6M,$AC2163,TRUE,_xll.ohTrigger(trigger,$Y$36))</f>
        <v>#NUM!</v>
      </c>
      <c r="AI2163" s="43" t="e">
        <f>_xll.qlIndexFixing($Y$6,$AC2163,TRUE,trigger)</f>
        <v>#NUM!</v>
      </c>
      <c r="AJ2163" s="45" t="e">
        <f t="shared" si="44"/>
        <v>#NUM!</v>
      </c>
    </row>
    <row r="2164" spans="28:36" x14ac:dyDescent="0.2">
      <c r="AB2164" s="122" t="s">
        <v>88</v>
      </c>
      <c r="AC2164" s="40">
        <f>_xll.qlInterestRateIndexFixingDate($Y$21,AD2164)</f>
        <v>54564</v>
      </c>
      <c r="AD2164" s="40">
        <f>_xll.qlCalendarAdvance(calendar,$AD2163,AB2164,,,trigger)</f>
        <v>54568</v>
      </c>
      <c r="AE2164" s="40">
        <f>_xll.qlInterestRateIndexMaturity($Y$21,AD2164,)</f>
        <v>54752</v>
      </c>
      <c r="AF2164" s="43" t="e">
        <f>_xll.qlTenorBasisValue(TenorBasis6M,AD2164,_xll.ohTrigger(trigger,$Y$36))</f>
        <v>#NUM!</v>
      </c>
      <c r="AG2164" s="90" t="e">
        <f>_xll.qlTenorBasisForwardRate(TenorBasis6M,AD2164,_xll.ohTrigger(trigger,$Y$36))</f>
        <v>#NUM!</v>
      </c>
      <c r="AH2164" s="90" t="e">
        <f>_xll.qlIndexFixing(TenorBasisIndex6M,$AC2164,TRUE,_xll.ohTrigger(trigger,$Y$36))</f>
        <v>#NUM!</v>
      </c>
      <c r="AI2164" s="43" t="e">
        <f>_xll.qlIndexFixing($Y$6,$AC2164,TRUE,trigger)</f>
        <v>#NUM!</v>
      </c>
      <c r="AJ2164" s="45" t="e">
        <f t="shared" si="44"/>
        <v>#NUM!</v>
      </c>
    </row>
    <row r="2165" spans="28:36" x14ac:dyDescent="0.2">
      <c r="AB2165" s="122" t="s">
        <v>88</v>
      </c>
      <c r="AC2165" s="40">
        <f>_xll.qlInterestRateIndexFixingDate($Y$21,AD2165)</f>
        <v>54571</v>
      </c>
      <c r="AD2165" s="40">
        <f>_xll.qlCalendarAdvance(calendar,$AD2164,AB2165,,,trigger)</f>
        <v>54575</v>
      </c>
      <c r="AE2165" s="40">
        <f>_xll.qlInterestRateIndexMaturity($Y$21,AD2165,)</f>
        <v>54758</v>
      </c>
      <c r="AF2165" s="43" t="e">
        <f>_xll.qlTenorBasisValue(TenorBasis6M,AD2165,_xll.ohTrigger(trigger,$Y$36))</f>
        <v>#NUM!</v>
      </c>
      <c r="AG2165" s="90" t="e">
        <f>_xll.qlTenorBasisForwardRate(TenorBasis6M,AD2165,_xll.ohTrigger(trigger,$Y$36))</f>
        <v>#NUM!</v>
      </c>
      <c r="AH2165" s="90" t="e">
        <f>_xll.qlIndexFixing(TenorBasisIndex6M,$AC2165,TRUE,_xll.ohTrigger(trigger,$Y$36))</f>
        <v>#NUM!</v>
      </c>
      <c r="AI2165" s="43" t="e">
        <f>_xll.qlIndexFixing($Y$6,$AC2165,TRUE,trigger)</f>
        <v>#NUM!</v>
      </c>
      <c r="AJ2165" s="45" t="e">
        <f t="shared" si="44"/>
        <v>#NUM!</v>
      </c>
    </row>
    <row r="2166" spans="28:36" x14ac:dyDescent="0.2">
      <c r="AB2166" s="122" t="s">
        <v>88</v>
      </c>
      <c r="AC2166" s="40">
        <f>_xll.qlInterestRateIndexFixingDate($Y$21,AD2166)</f>
        <v>54578</v>
      </c>
      <c r="AD2166" s="40">
        <f>_xll.qlCalendarAdvance(calendar,$AD2165,AB2166,,,trigger)</f>
        <v>54582</v>
      </c>
      <c r="AE2166" s="40">
        <f>_xll.qlInterestRateIndexMaturity($Y$21,AD2166,)</f>
        <v>54765</v>
      </c>
      <c r="AF2166" s="43" t="e">
        <f>_xll.qlTenorBasisValue(TenorBasis6M,AD2166,_xll.ohTrigger(trigger,$Y$36))</f>
        <v>#NUM!</v>
      </c>
      <c r="AG2166" s="90" t="e">
        <f>_xll.qlTenorBasisForwardRate(TenorBasis6M,AD2166,_xll.ohTrigger(trigger,$Y$36))</f>
        <v>#NUM!</v>
      </c>
      <c r="AH2166" s="90" t="e">
        <f>_xll.qlIndexFixing(TenorBasisIndex6M,$AC2166,TRUE,_xll.ohTrigger(trigger,$Y$36))</f>
        <v>#NUM!</v>
      </c>
      <c r="AI2166" s="43" t="e">
        <f>_xll.qlIndexFixing($Y$6,$AC2166,TRUE,trigger)</f>
        <v>#NUM!</v>
      </c>
      <c r="AJ2166" s="45" t="e">
        <f t="shared" si="44"/>
        <v>#NUM!</v>
      </c>
    </row>
    <row r="2167" spans="28:36" x14ac:dyDescent="0.2">
      <c r="AB2167" s="122" t="s">
        <v>88</v>
      </c>
      <c r="AC2167" s="40">
        <f>_xll.qlInterestRateIndexFixingDate($Y$21,AD2167)</f>
        <v>54585</v>
      </c>
      <c r="AD2167" s="40">
        <f>_xll.qlCalendarAdvance(calendar,$AD2166,AB2167,,,trigger)</f>
        <v>54589</v>
      </c>
      <c r="AE2167" s="40">
        <f>_xll.qlInterestRateIndexMaturity($Y$21,AD2167,)</f>
        <v>54772</v>
      </c>
      <c r="AF2167" s="43" t="e">
        <f>_xll.qlTenorBasisValue(TenorBasis6M,AD2167,_xll.ohTrigger(trigger,$Y$36))</f>
        <v>#NUM!</v>
      </c>
      <c r="AG2167" s="90" t="e">
        <f>_xll.qlTenorBasisForwardRate(TenorBasis6M,AD2167,_xll.ohTrigger(trigger,$Y$36))</f>
        <v>#NUM!</v>
      </c>
      <c r="AH2167" s="90" t="e">
        <f>_xll.qlIndexFixing(TenorBasisIndex6M,$AC2167,TRUE,_xll.ohTrigger(trigger,$Y$36))</f>
        <v>#NUM!</v>
      </c>
      <c r="AI2167" s="43" t="e">
        <f>_xll.qlIndexFixing($Y$6,$AC2167,TRUE,trigger)</f>
        <v>#NUM!</v>
      </c>
      <c r="AJ2167" s="45" t="e">
        <f t="shared" si="44"/>
        <v>#NUM!</v>
      </c>
    </row>
    <row r="2168" spans="28:36" x14ac:dyDescent="0.2">
      <c r="AB2168" s="122" t="s">
        <v>88</v>
      </c>
      <c r="AC2168" s="40">
        <f>_xll.qlInterestRateIndexFixingDate($Y$21,AD2168)</f>
        <v>54592</v>
      </c>
      <c r="AD2168" s="40">
        <f>_xll.qlCalendarAdvance(calendar,$AD2167,AB2168,,,trigger)</f>
        <v>54596</v>
      </c>
      <c r="AE2168" s="40">
        <f>_xll.qlInterestRateIndexMaturity($Y$21,AD2168,)</f>
        <v>54779</v>
      </c>
      <c r="AF2168" s="43" t="e">
        <f>_xll.qlTenorBasisValue(TenorBasis6M,AD2168,_xll.ohTrigger(trigger,$Y$36))</f>
        <v>#NUM!</v>
      </c>
      <c r="AG2168" s="90" t="e">
        <f>_xll.qlTenorBasisForwardRate(TenorBasis6M,AD2168,_xll.ohTrigger(trigger,$Y$36))</f>
        <v>#NUM!</v>
      </c>
      <c r="AH2168" s="90" t="e">
        <f>_xll.qlIndexFixing(TenorBasisIndex6M,$AC2168,TRUE,_xll.ohTrigger(trigger,$Y$36))</f>
        <v>#NUM!</v>
      </c>
      <c r="AI2168" s="43" t="e">
        <f>_xll.qlIndexFixing($Y$6,$AC2168,TRUE,trigger)</f>
        <v>#NUM!</v>
      </c>
      <c r="AJ2168" s="45" t="e">
        <f t="shared" si="44"/>
        <v>#NUM!</v>
      </c>
    </row>
    <row r="2169" spans="28:36" x14ac:dyDescent="0.2">
      <c r="AB2169" s="122" t="s">
        <v>88</v>
      </c>
      <c r="AC2169" s="40">
        <f>_xll.qlInterestRateIndexFixingDate($Y$21,AD2169)</f>
        <v>54599</v>
      </c>
      <c r="AD2169" s="40">
        <f>_xll.qlCalendarAdvance(calendar,$AD2168,AB2169,,,trigger)</f>
        <v>54603</v>
      </c>
      <c r="AE2169" s="40">
        <f>_xll.qlInterestRateIndexMaturity($Y$21,AD2169,)</f>
        <v>54786</v>
      </c>
      <c r="AF2169" s="43" t="e">
        <f>_xll.qlTenorBasisValue(TenorBasis6M,AD2169,_xll.ohTrigger(trigger,$Y$36))</f>
        <v>#NUM!</v>
      </c>
      <c r="AG2169" s="90" t="e">
        <f>_xll.qlTenorBasisForwardRate(TenorBasis6M,AD2169,_xll.ohTrigger(trigger,$Y$36))</f>
        <v>#NUM!</v>
      </c>
      <c r="AH2169" s="90" t="e">
        <f>_xll.qlIndexFixing(TenorBasisIndex6M,$AC2169,TRUE,_xll.ohTrigger(trigger,$Y$36))</f>
        <v>#NUM!</v>
      </c>
      <c r="AI2169" s="43" t="e">
        <f>_xll.qlIndexFixing($Y$6,$AC2169,TRUE,trigger)</f>
        <v>#NUM!</v>
      </c>
      <c r="AJ2169" s="45" t="e">
        <f t="shared" si="44"/>
        <v>#NUM!</v>
      </c>
    </row>
    <row r="2170" spans="28:36" x14ac:dyDescent="0.2">
      <c r="AB2170" s="122" t="s">
        <v>88</v>
      </c>
      <c r="AC2170" s="40">
        <f>_xll.qlInterestRateIndexFixingDate($Y$21,AD2170)</f>
        <v>54606</v>
      </c>
      <c r="AD2170" s="40">
        <f>_xll.qlCalendarAdvance(calendar,$AD2169,AB2170,,,trigger)</f>
        <v>54610</v>
      </c>
      <c r="AE2170" s="40">
        <f>_xll.qlInterestRateIndexMaturity($Y$21,AD2170,)</f>
        <v>54794</v>
      </c>
      <c r="AF2170" s="43" t="e">
        <f>_xll.qlTenorBasisValue(TenorBasis6M,AD2170,_xll.ohTrigger(trigger,$Y$36))</f>
        <v>#NUM!</v>
      </c>
      <c r="AG2170" s="90" t="e">
        <f>_xll.qlTenorBasisForwardRate(TenorBasis6M,AD2170,_xll.ohTrigger(trigger,$Y$36))</f>
        <v>#NUM!</v>
      </c>
      <c r="AH2170" s="90" t="e">
        <f>_xll.qlIndexFixing(TenorBasisIndex6M,$AC2170,TRUE,_xll.ohTrigger(trigger,$Y$36))</f>
        <v>#NUM!</v>
      </c>
      <c r="AI2170" s="43" t="e">
        <f>_xll.qlIndexFixing($Y$6,$AC2170,TRUE,trigger)</f>
        <v>#NUM!</v>
      </c>
      <c r="AJ2170" s="45" t="e">
        <f t="shared" si="44"/>
        <v>#NUM!</v>
      </c>
    </row>
    <row r="2171" spans="28:36" x14ac:dyDescent="0.2">
      <c r="AB2171" s="122" t="s">
        <v>88</v>
      </c>
      <c r="AC2171" s="40">
        <f>_xll.qlInterestRateIndexFixingDate($Y$21,AD2171)</f>
        <v>54613</v>
      </c>
      <c r="AD2171" s="40">
        <f>_xll.qlCalendarAdvance(calendar,$AD2170,AB2171,,,trigger)</f>
        <v>54617</v>
      </c>
      <c r="AE2171" s="40">
        <f>_xll.qlInterestRateIndexMaturity($Y$21,AD2171,)</f>
        <v>54801</v>
      </c>
      <c r="AF2171" s="43" t="e">
        <f>_xll.qlTenorBasisValue(TenorBasis6M,AD2171,_xll.ohTrigger(trigger,$Y$36))</f>
        <v>#NUM!</v>
      </c>
      <c r="AG2171" s="90" t="e">
        <f>_xll.qlTenorBasisForwardRate(TenorBasis6M,AD2171,_xll.ohTrigger(trigger,$Y$36))</f>
        <v>#NUM!</v>
      </c>
      <c r="AH2171" s="90" t="e">
        <f>_xll.qlIndexFixing(TenorBasisIndex6M,$AC2171,TRUE,_xll.ohTrigger(trigger,$Y$36))</f>
        <v>#NUM!</v>
      </c>
      <c r="AI2171" s="43" t="e">
        <f>_xll.qlIndexFixing($Y$6,$AC2171,TRUE,trigger)</f>
        <v>#NUM!</v>
      </c>
      <c r="AJ2171" s="45" t="e">
        <f t="shared" si="44"/>
        <v>#NUM!</v>
      </c>
    </row>
    <row r="2172" spans="28:36" x14ac:dyDescent="0.2">
      <c r="AB2172" s="122" t="s">
        <v>88</v>
      </c>
      <c r="AC2172" s="40">
        <f>_xll.qlInterestRateIndexFixingDate($Y$21,AD2172)</f>
        <v>54620</v>
      </c>
      <c r="AD2172" s="40">
        <f>_xll.qlCalendarAdvance(calendar,$AD2171,AB2172,,,trigger)</f>
        <v>54624</v>
      </c>
      <c r="AE2172" s="40">
        <f>_xll.qlInterestRateIndexMaturity($Y$21,AD2172,)</f>
        <v>54808</v>
      </c>
      <c r="AF2172" s="43" t="e">
        <f>_xll.qlTenorBasisValue(TenorBasis6M,AD2172,_xll.ohTrigger(trigger,$Y$36))</f>
        <v>#NUM!</v>
      </c>
      <c r="AG2172" s="90" t="e">
        <f>_xll.qlTenorBasisForwardRate(TenorBasis6M,AD2172,_xll.ohTrigger(trigger,$Y$36))</f>
        <v>#NUM!</v>
      </c>
      <c r="AH2172" s="90" t="e">
        <f>_xll.qlIndexFixing(TenorBasisIndex6M,$AC2172,TRUE,_xll.ohTrigger(trigger,$Y$36))</f>
        <v>#NUM!</v>
      </c>
      <c r="AI2172" s="43" t="e">
        <f>_xll.qlIndexFixing($Y$6,$AC2172,TRUE,trigger)</f>
        <v>#NUM!</v>
      </c>
      <c r="AJ2172" s="45" t="e">
        <f t="shared" si="44"/>
        <v>#NUM!</v>
      </c>
    </row>
    <row r="2173" spans="28:36" x14ac:dyDescent="0.2">
      <c r="AB2173" s="122" t="s">
        <v>88</v>
      </c>
      <c r="AC2173" s="40">
        <f>_xll.qlInterestRateIndexFixingDate($Y$21,AD2173)</f>
        <v>54627</v>
      </c>
      <c r="AD2173" s="40">
        <f>_xll.qlCalendarAdvance(calendar,$AD2172,AB2173,,,trigger)</f>
        <v>54631</v>
      </c>
      <c r="AE2173" s="40">
        <f>_xll.qlInterestRateIndexMaturity($Y$21,AD2173,)</f>
        <v>54815</v>
      </c>
      <c r="AF2173" s="43" t="e">
        <f>_xll.qlTenorBasisValue(TenorBasis6M,AD2173,_xll.ohTrigger(trigger,$Y$36))</f>
        <v>#NUM!</v>
      </c>
      <c r="AG2173" s="90" t="e">
        <f>_xll.qlTenorBasisForwardRate(TenorBasis6M,AD2173,_xll.ohTrigger(trigger,$Y$36))</f>
        <v>#NUM!</v>
      </c>
      <c r="AH2173" s="90" t="e">
        <f>_xll.qlIndexFixing(TenorBasisIndex6M,$AC2173,TRUE,_xll.ohTrigger(trigger,$Y$36))</f>
        <v>#NUM!</v>
      </c>
      <c r="AI2173" s="43" t="e">
        <f>_xll.qlIndexFixing($Y$6,$AC2173,TRUE,trigger)</f>
        <v>#NUM!</v>
      </c>
      <c r="AJ2173" s="45" t="e">
        <f t="shared" si="44"/>
        <v>#NUM!</v>
      </c>
    </row>
    <row r="2174" spans="28:36" x14ac:dyDescent="0.2">
      <c r="AB2174" s="122" t="s">
        <v>88</v>
      </c>
      <c r="AC2174" s="40">
        <f>_xll.qlInterestRateIndexFixingDate($Y$21,AD2174)</f>
        <v>54634</v>
      </c>
      <c r="AD2174" s="40">
        <f>_xll.qlCalendarAdvance(calendar,$AD2173,AB2174,,,trigger)</f>
        <v>54638</v>
      </c>
      <c r="AE2174" s="40">
        <f>_xll.qlInterestRateIndexMaturity($Y$21,AD2174,)</f>
        <v>54822</v>
      </c>
      <c r="AF2174" s="43" t="e">
        <f>_xll.qlTenorBasisValue(TenorBasis6M,AD2174,_xll.ohTrigger(trigger,$Y$36))</f>
        <v>#NUM!</v>
      </c>
      <c r="AG2174" s="90" t="e">
        <f>_xll.qlTenorBasisForwardRate(TenorBasis6M,AD2174,_xll.ohTrigger(trigger,$Y$36))</f>
        <v>#NUM!</v>
      </c>
      <c r="AH2174" s="90" t="e">
        <f>_xll.qlIndexFixing(TenorBasisIndex6M,$AC2174,TRUE,_xll.ohTrigger(trigger,$Y$36))</f>
        <v>#NUM!</v>
      </c>
      <c r="AI2174" s="43" t="e">
        <f>_xll.qlIndexFixing($Y$6,$AC2174,TRUE,trigger)</f>
        <v>#NUM!</v>
      </c>
      <c r="AJ2174" s="45" t="e">
        <f t="shared" si="44"/>
        <v>#NUM!</v>
      </c>
    </row>
    <row r="2175" spans="28:36" x14ac:dyDescent="0.2">
      <c r="AB2175" s="122" t="s">
        <v>88</v>
      </c>
      <c r="AC2175" s="40">
        <f>_xll.qlInterestRateIndexFixingDate($Y$21,AD2175)</f>
        <v>54641</v>
      </c>
      <c r="AD2175" s="40">
        <f>_xll.qlCalendarAdvance(calendar,$AD2174,AB2175,,,trigger)</f>
        <v>54645</v>
      </c>
      <c r="AE2175" s="40">
        <f>_xll.qlInterestRateIndexMaturity($Y$21,AD2175,)</f>
        <v>54829</v>
      </c>
      <c r="AF2175" s="43" t="e">
        <f>_xll.qlTenorBasisValue(TenorBasis6M,AD2175,_xll.ohTrigger(trigger,$Y$36))</f>
        <v>#NUM!</v>
      </c>
      <c r="AG2175" s="90" t="e">
        <f>_xll.qlTenorBasisForwardRate(TenorBasis6M,AD2175,_xll.ohTrigger(trigger,$Y$36))</f>
        <v>#NUM!</v>
      </c>
      <c r="AH2175" s="90" t="e">
        <f>_xll.qlIndexFixing(TenorBasisIndex6M,$AC2175,TRUE,_xll.ohTrigger(trigger,$Y$36))</f>
        <v>#NUM!</v>
      </c>
      <c r="AI2175" s="43" t="e">
        <f>_xll.qlIndexFixing($Y$6,$AC2175,TRUE,trigger)</f>
        <v>#NUM!</v>
      </c>
      <c r="AJ2175" s="45" t="e">
        <f t="shared" si="44"/>
        <v>#NUM!</v>
      </c>
    </row>
    <row r="2176" spans="28:36" x14ac:dyDescent="0.2">
      <c r="AB2176" s="122" t="s">
        <v>88</v>
      </c>
      <c r="AC2176" s="40">
        <f>_xll.qlInterestRateIndexFixingDate($Y$21,AD2176)</f>
        <v>54648</v>
      </c>
      <c r="AD2176" s="40">
        <f>_xll.qlCalendarAdvance(calendar,$AD2175,AB2176,,,trigger)</f>
        <v>54652</v>
      </c>
      <c r="AE2176" s="40">
        <f>_xll.qlInterestRateIndexMaturity($Y$21,AD2176,)</f>
        <v>54836</v>
      </c>
      <c r="AF2176" s="43" t="e">
        <f>_xll.qlTenorBasisValue(TenorBasis6M,AD2176,_xll.ohTrigger(trigger,$Y$36))</f>
        <v>#NUM!</v>
      </c>
      <c r="AG2176" s="90" t="e">
        <f>_xll.qlTenorBasisForwardRate(TenorBasis6M,AD2176,_xll.ohTrigger(trigger,$Y$36))</f>
        <v>#NUM!</v>
      </c>
      <c r="AH2176" s="90" t="e">
        <f>_xll.qlIndexFixing(TenorBasisIndex6M,$AC2176,TRUE,_xll.ohTrigger(trigger,$Y$36))</f>
        <v>#NUM!</v>
      </c>
      <c r="AI2176" s="43" t="e">
        <f>_xll.qlIndexFixing($Y$6,$AC2176,TRUE,trigger)</f>
        <v>#NUM!</v>
      </c>
      <c r="AJ2176" s="45" t="e">
        <f t="shared" si="44"/>
        <v>#NUM!</v>
      </c>
    </row>
    <row r="2177" spans="28:36" x14ac:dyDescent="0.2">
      <c r="AB2177" s="122" t="s">
        <v>88</v>
      </c>
      <c r="AC2177" s="40">
        <f>_xll.qlInterestRateIndexFixingDate($Y$21,AD2177)</f>
        <v>54655</v>
      </c>
      <c r="AD2177" s="40">
        <f>_xll.qlCalendarAdvance(calendar,$AD2176,AB2177,,,trigger)</f>
        <v>54659</v>
      </c>
      <c r="AE2177" s="40">
        <f>_xll.qlInterestRateIndexMaturity($Y$21,AD2177,)</f>
        <v>54843</v>
      </c>
      <c r="AF2177" s="43" t="e">
        <f>_xll.qlTenorBasisValue(TenorBasis6M,AD2177,_xll.ohTrigger(trigger,$Y$36))</f>
        <v>#NUM!</v>
      </c>
      <c r="AG2177" s="90" t="e">
        <f>_xll.qlTenorBasisForwardRate(TenorBasis6M,AD2177,_xll.ohTrigger(trigger,$Y$36))</f>
        <v>#NUM!</v>
      </c>
      <c r="AH2177" s="90" t="e">
        <f>_xll.qlIndexFixing(TenorBasisIndex6M,$AC2177,TRUE,_xll.ohTrigger(trigger,$Y$36))</f>
        <v>#NUM!</v>
      </c>
      <c r="AI2177" s="43" t="e">
        <f>_xll.qlIndexFixing($Y$6,$AC2177,TRUE,trigger)</f>
        <v>#NUM!</v>
      </c>
      <c r="AJ2177" s="45" t="e">
        <f t="shared" si="44"/>
        <v>#NUM!</v>
      </c>
    </row>
    <row r="2178" spans="28:36" x14ac:dyDescent="0.2">
      <c r="AB2178" s="122" t="s">
        <v>88</v>
      </c>
      <c r="AC2178" s="40">
        <f>_xll.qlInterestRateIndexFixingDate($Y$21,AD2178)</f>
        <v>54662</v>
      </c>
      <c r="AD2178" s="40">
        <f>_xll.qlCalendarAdvance(calendar,$AD2177,AB2178,,,trigger)</f>
        <v>54666</v>
      </c>
      <c r="AE2178" s="40">
        <f>_xll.qlInterestRateIndexMaturity($Y$21,AD2178,)</f>
        <v>54847</v>
      </c>
      <c r="AF2178" s="43" t="e">
        <f>_xll.qlTenorBasisValue(TenorBasis6M,AD2178,_xll.ohTrigger(trigger,$Y$36))</f>
        <v>#NUM!</v>
      </c>
      <c r="AG2178" s="90" t="e">
        <f>_xll.qlTenorBasisForwardRate(TenorBasis6M,AD2178,_xll.ohTrigger(trigger,$Y$36))</f>
        <v>#NUM!</v>
      </c>
      <c r="AH2178" s="90" t="e">
        <f>_xll.qlIndexFixing(TenorBasisIndex6M,$AC2178,TRUE,_xll.ohTrigger(trigger,$Y$36))</f>
        <v>#NUM!</v>
      </c>
      <c r="AI2178" s="43" t="e">
        <f>_xll.qlIndexFixing($Y$6,$AC2178,TRUE,trigger)</f>
        <v>#NUM!</v>
      </c>
      <c r="AJ2178" s="45" t="e">
        <f t="shared" si="44"/>
        <v>#NUM!</v>
      </c>
    </row>
    <row r="2179" spans="28:36" x14ac:dyDescent="0.2">
      <c r="AB2179" s="122" t="s">
        <v>88</v>
      </c>
      <c r="AC2179" s="40">
        <f>_xll.qlInterestRateIndexFixingDate($Y$21,AD2179)</f>
        <v>54669</v>
      </c>
      <c r="AD2179" s="40">
        <f>_xll.qlCalendarAdvance(calendar,$AD2178,AB2179,,,trigger)</f>
        <v>54673</v>
      </c>
      <c r="AE2179" s="40">
        <f>_xll.qlInterestRateIndexMaturity($Y$21,AD2179,)</f>
        <v>54854</v>
      </c>
      <c r="AF2179" s="43" t="e">
        <f>_xll.qlTenorBasisValue(TenorBasis6M,AD2179,_xll.ohTrigger(trigger,$Y$36))</f>
        <v>#NUM!</v>
      </c>
      <c r="AG2179" s="90" t="e">
        <f>_xll.qlTenorBasisForwardRate(TenorBasis6M,AD2179,_xll.ohTrigger(trigger,$Y$36))</f>
        <v>#NUM!</v>
      </c>
      <c r="AH2179" s="90" t="e">
        <f>_xll.qlIndexFixing(TenorBasisIndex6M,$AC2179,TRUE,_xll.ohTrigger(trigger,$Y$36))</f>
        <v>#NUM!</v>
      </c>
      <c r="AI2179" s="43" t="e">
        <f>_xll.qlIndexFixing($Y$6,$AC2179,TRUE,trigger)</f>
        <v>#NUM!</v>
      </c>
      <c r="AJ2179" s="45" t="e">
        <f t="shared" si="44"/>
        <v>#NUM!</v>
      </c>
    </row>
    <row r="2180" spans="28:36" x14ac:dyDescent="0.2">
      <c r="AB2180" s="122" t="s">
        <v>88</v>
      </c>
      <c r="AC2180" s="40">
        <f>_xll.qlInterestRateIndexFixingDate($Y$21,AD2180)</f>
        <v>54676</v>
      </c>
      <c r="AD2180" s="40">
        <f>_xll.qlCalendarAdvance(calendar,$AD2179,AB2180,,,trigger)</f>
        <v>54680</v>
      </c>
      <c r="AE2180" s="40">
        <f>_xll.qlInterestRateIndexMaturity($Y$21,AD2180,)</f>
        <v>54861</v>
      </c>
      <c r="AF2180" s="43" t="e">
        <f>_xll.qlTenorBasisValue(TenorBasis6M,AD2180,_xll.ohTrigger(trigger,$Y$36))</f>
        <v>#NUM!</v>
      </c>
      <c r="AG2180" s="90" t="e">
        <f>_xll.qlTenorBasisForwardRate(TenorBasis6M,AD2180,_xll.ohTrigger(trigger,$Y$36))</f>
        <v>#NUM!</v>
      </c>
      <c r="AH2180" s="90" t="e">
        <f>_xll.qlIndexFixing(TenorBasisIndex6M,$AC2180,TRUE,_xll.ohTrigger(trigger,$Y$36))</f>
        <v>#NUM!</v>
      </c>
      <c r="AI2180" s="43" t="e">
        <f>_xll.qlIndexFixing($Y$6,$AC2180,TRUE,trigger)</f>
        <v>#NUM!</v>
      </c>
      <c r="AJ2180" s="45" t="e">
        <f t="shared" si="44"/>
        <v>#NUM!</v>
      </c>
    </row>
    <row r="2181" spans="28:36" x14ac:dyDescent="0.2">
      <c r="AB2181" s="122" t="s">
        <v>88</v>
      </c>
      <c r="AC2181" s="40">
        <f>_xll.qlInterestRateIndexFixingDate($Y$21,AD2181)</f>
        <v>54683</v>
      </c>
      <c r="AD2181" s="40">
        <f>_xll.qlCalendarAdvance(calendar,$AD2180,AB2181,,,trigger)</f>
        <v>54687</v>
      </c>
      <c r="AE2181" s="40">
        <f>_xll.qlInterestRateIndexMaturity($Y$21,AD2181,)</f>
        <v>54868</v>
      </c>
      <c r="AF2181" s="43" t="e">
        <f>_xll.qlTenorBasisValue(TenorBasis6M,AD2181,_xll.ohTrigger(trigger,$Y$36))</f>
        <v>#NUM!</v>
      </c>
      <c r="AG2181" s="90" t="e">
        <f>_xll.qlTenorBasisForwardRate(TenorBasis6M,AD2181,_xll.ohTrigger(trigger,$Y$36))</f>
        <v>#NUM!</v>
      </c>
      <c r="AH2181" s="90" t="e">
        <f>_xll.qlIndexFixing(TenorBasisIndex6M,$AC2181,TRUE,_xll.ohTrigger(trigger,$Y$36))</f>
        <v>#NUM!</v>
      </c>
      <c r="AI2181" s="43" t="e">
        <f>_xll.qlIndexFixing($Y$6,$AC2181,TRUE,trigger)</f>
        <v>#NUM!</v>
      </c>
      <c r="AJ2181" s="45" t="e">
        <f t="shared" si="44"/>
        <v>#NUM!</v>
      </c>
    </row>
    <row r="2182" spans="28:36" x14ac:dyDescent="0.2">
      <c r="AB2182" s="122" t="s">
        <v>88</v>
      </c>
      <c r="AC2182" s="40">
        <f>_xll.qlInterestRateIndexFixingDate($Y$21,AD2182)</f>
        <v>54690</v>
      </c>
      <c r="AD2182" s="40">
        <f>_xll.qlCalendarAdvance(calendar,$AD2181,AB2182,,,trigger)</f>
        <v>54694</v>
      </c>
      <c r="AE2182" s="40">
        <f>_xll.qlInterestRateIndexMaturity($Y$21,AD2182,)</f>
        <v>54875</v>
      </c>
      <c r="AF2182" s="43" t="e">
        <f>_xll.qlTenorBasisValue(TenorBasis6M,AD2182,_xll.ohTrigger(trigger,$Y$36))</f>
        <v>#NUM!</v>
      </c>
      <c r="AG2182" s="90" t="e">
        <f>_xll.qlTenorBasisForwardRate(TenorBasis6M,AD2182,_xll.ohTrigger(trigger,$Y$36))</f>
        <v>#NUM!</v>
      </c>
      <c r="AH2182" s="90" t="e">
        <f>_xll.qlIndexFixing(TenorBasisIndex6M,$AC2182,TRUE,_xll.ohTrigger(trigger,$Y$36))</f>
        <v>#NUM!</v>
      </c>
      <c r="AI2182" s="43" t="e">
        <f>_xll.qlIndexFixing($Y$6,$AC2182,TRUE,trigger)</f>
        <v>#NUM!</v>
      </c>
      <c r="AJ2182" s="45" t="e">
        <f t="shared" si="44"/>
        <v>#NUM!</v>
      </c>
    </row>
    <row r="2183" spans="28:36" x14ac:dyDescent="0.2">
      <c r="AB2183" s="122" t="s">
        <v>88</v>
      </c>
      <c r="AC2183" s="40">
        <f>_xll.qlInterestRateIndexFixingDate($Y$21,AD2183)</f>
        <v>54697</v>
      </c>
      <c r="AD2183" s="40">
        <f>_xll.qlCalendarAdvance(calendar,$AD2182,AB2183,,,trigger)</f>
        <v>54701</v>
      </c>
      <c r="AE2183" s="40">
        <f>_xll.qlInterestRateIndexMaturity($Y$21,AD2183,)</f>
        <v>54883</v>
      </c>
      <c r="AF2183" s="43" t="e">
        <f>_xll.qlTenorBasisValue(TenorBasis6M,AD2183,_xll.ohTrigger(trigger,$Y$36))</f>
        <v>#NUM!</v>
      </c>
      <c r="AG2183" s="90" t="e">
        <f>_xll.qlTenorBasisForwardRate(TenorBasis6M,AD2183,_xll.ohTrigger(trigger,$Y$36))</f>
        <v>#NUM!</v>
      </c>
      <c r="AH2183" s="90" t="e">
        <f>_xll.qlIndexFixing(TenorBasisIndex6M,$AC2183,TRUE,_xll.ohTrigger(trigger,$Y$36))</f>
        <v>#NUM!</v>
      </c>
      <c r="AI2183" s="43" t="e">
        <f>_xll.qlIndexFixing($Y$6,$AC2183,TRUE,trigger)</f>
        <v>#NUM!</v>
      </c>
      <c r="AJ2183" s="45" t="e">
        <f t="shared" si="44"/>
        <v>#NUM!</v>
      </c>
    </row>
    <row r="2184" spans="28:36" x14ac:dyDescent="0.2">
      <c r="AB2184" s="122" t="s">
        <v>88</v>
      </c>
      <c r="AC2184" s="40">
        <f>_xll.qlInterestRateIndexFixingDate($Y$21,AD2184)</f>
        <v>54704</v>
      </c>
      <c r="AD2184" s="40">
        <f>_xll.qlCalendarAdvance(calendar,$AD2183,AB2184,,,trigger)</f>
        <v>54708</v>
      </c>
      <c r="AE2184" s="40">
        <f>_xll.qlInterestRateIndexMaturity($Y$21,AD2184,)</f>
        <v>54890</v>
      </c>
      <c r="AF2184" s="43" t="e">
        <f>_xll.qlTenorBasisValue(TenorBasis6M,AD2184,_xll.ohTrigger(trigger,$Y$36))</f>
        <v>#NUM!</v>
      </c>
      <c r="AG2184" s="90" t="e">
        <f>_xll.qlTenorBasisForwardRate(TenorBasis6M,AD2184,_xll.ohTrigger(trigger,$Y$36))</f>
        <v>#NUM!</v>
      </c>
      <c r="AH2184" s="90" t="e">
        <f>_xll.qlIndexFixing(TenorBasisIndex6M,$AC2184,TRUE,_xll.ohTrigger(trigger,$Y$36))</f>
        <v>#NUM!</v>
      </c>
      <c r="AI2184" s="43" t="e">
        <f>_xll.qlIndexFixing($Y$6,$AC2184,TRUE,trigger)</f>
        <v>#NUM!</v>
      </c>
      <c r="AJ2184" s="45" t="e">
        <f t="shared" si="44"/>
        <v>#NUM!</v>
      </c>
    </row>
    <row r="2185" spans="28:36" x14ac:dyDescent="0.2">
      <c r="AB2185" s="122" t="s">
        <v>88</v>
      </c>
      <c r="AC2185" s="40">
        <f>_xll.qlInterestRateIndexFixingDate($Y$21,AD2185)</f>
        <v>54711</v>
      </c>
      <c r="AD2185" s="40">
        <f>_xll.qlCalendarAdvance(calendar,$AD2184,AB2185,,,trigger)</f>
        <v>54715</v>
      </c>
      <c r="AE2185" s="40">
        <f>_xll.qlInterestRateIndexMaturity($Y$21,AD2185,)</f>
        <v>54897</v>
      </c>
      <c r="AF2185" s="43" t="e">
        <f>_xll.qlTenorBasisValue(TenorBasis6M,AD2185,_xll.ohTrigger(trigger,$Y$36))</f>
        <v>#NUM!</v>
      </c>
      <c r="AG2185" s="90" t="e">
        <f>_xll.qlTenorBasisForwardRate(TenorBasis6M,AD2185,_xll.ohTrigger(trigger,$Y$36))</f>
        <v>#NUM!</v>
      </c>
      <c r="AH2185" s="90" t="e">
        <f>_xll.qlIndexFixing(TenorBasisIndex6M,$AC2185,TRUE,_xll.ohTrigger(trigger,$Y$36))</f>
        <v>#NUM!</v>
      </c>
      <c r="AI2185" s="43" t="e">
        <f>_xll.qlIndexFixing($Y$6,$AC2185,TRUE,trigger)</f>
        <v>#NUM!</v>
      </c>
      <c r="AJ2185" s="45" t="e">
        <f t="shared" si="44"/>
        <v>#NUM!</v>
      </c>
    </row>
    <row r="2186" spans="28:36" x14ac:dyDescent="0.2">
      <c r="AB2186" s="122" t="s">
        <v>88</v>
      </c>
      <c r="AC2186" s="40">
        <f>_xll.qlInterestRateIndexFixingDate($Y$21,AD2186)</f>
        <v>54718</v>
      </c>
      <c r="AD2186" s="40">
        <f>_xll.qlCalendarAdvance(calendar,$AD2185,AB2186,,,trigger)</f>
        <v>54722</v>
      </c>
      <c r="AE2186" s="40">
        <f>_xll.qlInterestRateIndexMaturity($Y$21,AD2186,)</f>
        <v>54904</v>
      </c>
      <c r="AF2186" s="43" t="e">
        <f>_xll.qlTenorBasisValue(TenorBasis6M,AD2186,_xll.ohTrigger(trigger,$Y$36))</f>
        <v>#NUM!</v>
      </c>
      <c r="AG2186" s="90" t="e">
        <f>_xll.qlTenorBasisForwardRate(TenorBasis6M,AD2186,_xll.ohTrigger(trigger,$Y$36))</f>
        <v>#NUM!</v>
      </c>
      <c r="AH2186" s="90" t="e">
        <f>_xll.qlIndexFixing(TenorBasisIndex6M,$AC2186,TRUE,_xll.ohTrigger(trigger,$Y$36))</f>
        <v>#NUM!</v>
      </c>
      <c r="AI2186" s="43" t="e">
        <f>_xll.qlIndexFixing($Y$6,$AC2186,TRUE,trigger)</f>
        <v>#NUM!</v>
      </c>
      <c r="AJ2186" s="45" t="e">
        <f t="shared" si="44"/>
        <v>#NUM!</v>
      </c>
    </row>
    <row r="2187" spans="28:36" x14ac:dyDescent="0.2">
      <c r="AB2187" s="122" t="s">
        <v>88</v>
      </c>
      <c r="AC2187" s="40">
        <f>_xll.qlInterestRateIndexFixingDate($Y$21,AD2187)</f>
        <v>54725</v>
      </c>
      <c r="AD2187" s="40">
        <f>_xll.qlCalendarAdvance(calendar,$AD2186,AB2187,,,trigger)</f>
        <v>54729</v>
      </c>
      <c r="AE2187" s="40">
        <f>_xll.qlInterestRateIndexMaturity($Y$21,AD2187,)</f>
        <v>54910</v>
      </c>
      <c r="AF2187" s="43" t="e">
        <f>_xll.qlTenorBasisValue(TenorBasis6M,AD2187,_xll.ohTrigger(trigger,$Y$36))</f>
        <v>#NUM!</v>
      </c>
      <c r="AG2187" s="90" t="e">
        <f>_xll.qlTenorBasisForwardRate(TenorBasis6M,AD2187,_xll.ohTrigger(trigger,$Y$36))</f>
        <v>#NUM!</v>
      </c>
      <c r="AH2187" s="90" t="e">
        <f>_xll.qlIndexFixing(TenorBasisIndex6M,$AC2187,TRUE,_xll.ohTrigger(trigger,$Y$36))</f>
        <v>#NUM!</v>
      </c>
      <c r="AI2187" s="43" t="e">
        <f>_xll.qlIndexFixing($Y$6,$AC2187,TRUE,trigger)</f>
        <v>#NUM!</v>
      </c>
      <c r="AJ2187" s="45" t="e">
        <f t="shared" si="44"/>
        <v>#NUM!</v>
      </c>
    </row>
    <row r="2188" spans="28:36" x14ac:dyDescent="0.2">
      <c r="AB2188" s="122" t="s">
        <v>88</v>
      </c>
      <c r="AC2188" s="40">
        <f>_xll.qlInterestRateIndexFixingDate($Y$21,AD2188)</f>
        <v>54732</v>
      </c>
      <c r="AD2188" s="40">
        <f>_xll.qlCalendarAdvance(calendar,$AD2187,AB2188,,,trigger)</f>
        <v>54736</v>
      </c>
      <c r="AE2188" s="40">
        <f>_xll.qlInterestRateIndexMaturity($Y$21,AD2188,)</f>
        <v>54917</v>
      </c>
      <c r="AF2188" s="43" t="e">
        <f>_xll.qlTenorBasisValue(TenorBasis6M,AD2188,_xll.ohTrigger(trigger,$Y$36))</f>
        <v>#NUM!</v>
      </c>
      <c r="AG2188" s="90" t="e">
        <f>_xll.qlTenorBasisForwardRate(TenorBasis6M,AD2188,_xll.ohTrigger(trigger,$Y$36))</f>
        <v>#NUM!</v>
      </c>
      <c r="AH2188" s="90" t="e">
        <f>_xll.qlIndexFixing(TenorBasisIndex6M,$AC2188,TRUE,_xll.ohTrigger(trigger,$Y$36))</f>
        <v>#NUM!</v>
      </c>
      <c r="AI2188" s="43" t="e">
        <f>_xll.qlIndexFixing($Y$6,$AC2188,TRUE,trigger)</f>
        <v>#NUM!</v>
      </c>
      <c r="AJ2188" s="45" t="e">
        <f t="shared" si="44"/>
        <v>#NUM!</v>
      </c>
    </row>
    <row r="2189" spans="28:36" x14ac:dyDescent="0.2">
      <c r="AB2189" s="122" t="s">
        <v>88</v>
      </c>
      <c r="AC2189" s="40">
        <f>_xll.qlInterestRateIndexFixingDate($Y$21,AD2189)</f>
        <v>54739</v>
      </c>
      <c r="AD2189" s="40">
        <f>_xll.qlCalendarAdvance(calendar,$AD2188,AB2189,,,trigger)</f>
        <v>54743</v>
      </c>
      <c r="AE2189" s="40">
        <f>_xll.qlInterestRateIndexMaturity($Y$21,AD2189,)</f>
        <v>54924</v>
      </c>
      <c r="AF2189" s="43" t="e">
        <f>_xll.qlTenorBasisValue(TenorBasis6M,AD2189,_xll.ohTrigger(trigger,$Y$36))</f>
        <v>#NUM!</v>
      </c>
      <c r="AG2189" s="90" t="e">
        <f>_xll.qlTenorBasisForwardRate(TenorBasis6M,AD2189,_xll.ohTrigger(trigger,$Y$36))</f>
        <v>#NUM!</v>
      </c>
      <c r="AH2189" s="90" t="e">
        <f>_xll.qlIndexFixing(TenorBasisIndex6M,$AC2189,TRUE,_xll.ohTrigger(trigger,$Y$36))</f>
        <v>#NUM!</v>
      </c>
      <c r="AI2189" s="43" t="e">
        <f>_xll.qlIndexFixing($Y$6,$AC2189,TRUE,trigger)</f>
        <v>#NUM!</v>
      </c>
      <c r="AJ2189" s="45" t="e">
        <f t="shared" si="44"/>
        <v>#NUM!</v>
      </c>
    </row>
    <row r="2190" spans="28:36" x14ac:dyDescent="0.2">
      <c r="AB2190" s="122" t="s">
        <v>88</v>
      </c>
      <c r="AC2190" s="40">
        <f>_xll.qlInterestRateIndexFixingDate($Y$21,AD2190)</f>
        <v>54746</v>
      </c>
      <c r="AD2190" s="40">
        <f>_xll.qlCalendarAdvance(calendar,$AD2189,AB2190,,,trigger)</f>
        <v>54750</v>
      </c>
      <c r="AE2190" s="40">
        <f>_xll.qlInterestRateIndexMaturity($Y$21,AD2190,)</f>
        <v>54931</v>
      </c>
      <c r="AF2190" s="43" t="e">
        <f>_xll.qlTenorBasisValue(TenorBasis6M,AD2190,_xll.ohTrigger(trigger,$Y$36))</f>
        <v>#NUM!</v>
      </c>
      <c r="AG2190" s="90" t="e">
        <f>_xll.qlTenorBasisForwardRate(TenorBasis6M,AD2190,_xll.ohTrigger(trigger,$Y$36))</f>
        <v>#NUM!</v>
      </c>
      <c r="AH2190" s="90" t="e">
        <f>_xll.qlIndexFixing(TenorBasisIndex6M,$AC2190,TRUE,_xll.ohTrigger(trigger,$Y$36))</f>
        <v>#NUM!</v>
      </c>
      <c r="AI2190" s="43" t="e">
        <f>_xll.qlIndexFixing($Y$6,$AC2190,TRUE,trigger)</f>
        <v>#NUM!</v>
      </c>
      <c r="AJ2190" s="45" t="e">
        <f t="shared" si="44"/>
        <v>#NUM!</v>
      </c>
    </row>
    <row r="2191" spans="28:36" x14ac:dyDescent="0.2">
      <c r="AB2191" s="122" t="s">
        <v>88</v>
      </c>
      <c r="AC2191" s="40">
        <f>_xll.qlInterestRateIndexFixingDate($Y$21,AD2191)</f>
        <v>54753</v>
      </c>
      <c r="AD2191" s="40">
        <f>_xll.qlCalendarAdvance(calendar,$AD2190,AB2191,,,trigger)</f>
        <v>54757</v>
      </c>
      <c r="AE2191" s="40">
        <f>_xll.qlInterestRateIndexMaturity($Y$21,AD2191,)</f>
        <v>54939</v>
      </c>
      <c r="AF2191" s="43" t="e">
        <f>_xll.qlTenorBasisValue(TenorBasis6M,AD2191,_xll.ohTrigger(trigger,$Y$36))</f>
        <v>#NUM!</v>
      </c>
      <c r="AG2191" s="90" t="e">
        <f>_xll.qlTenorBasisForwardRate(TenorBasis6M,AD2191,_xll.ohTrigger(trigger,$Y$36))</f>
        <v>#NUM!</v>
      </c>
      <c r="AH2191" s="90" t="e">
        <f>_xll.qlIndexFixing(TenorBasisIndex6M,$AC2191,TRUE,_xll.ohTrigger(trigger,$Y$36))</f>
        <v>#NUM!</v>
      </c>
      <c r="AI2191" s="43" t="e">
        <f>_xll.qlIndexFixing($Y$6,$AC2191,TRUE,trigger)</f>
        <v>#NUM!</v>
      </c>
      <c r="AJ2191" s="45" t="e">
        <f t="shared" si="44"/>
        <v>#NUM!</v>
      </c>
    </row>
    <row r="2192" spans="28:36" x14ac:dyDescent="0.2">
      <c r="AB2192" s="122" t="s">
        <v>88</v>
      </c>
      <c r="AC2192" s="40">
        <f>_xll.qlInterestRateIndexFixingDate($Y$21,AD2192)</f>
        <v>54760</v>
      </c>
      <c r="AD2192" s="40">
        <f>_xll.qlCalendarAdvance(calendar,$AD2191,AB2192,,,trigger)</f>
        <v>54764</v>
      </c>
      <c r="AE2192" s="40">
        <f>_xll.qlInterestRateIndexMaturity($Y$21,AD2192,)</f>
        <v>54946</v>
      </c>
      <c r="AF2192" s="43" t="e">
        <f>_xll.qlTenorBasisValue(TenorBasis6M,AD2192,_xll.ohTrigger(trigger,$Y$36))</f>
        <v>#NUM!</v>
      </c>
      <c r="AG2192" s="90" t="e">
        <f>_xll.qlTenorBasisForwardRate(TenorBasis6M,AD2192,_xll.ohTrigger(trigger,$Y$36))</f>
        <v>#NUM!</v>
      </c>
      <c r="AH2192" s="90" t="e">
        <f>_xll.qlIndexFixing(TenorBasisIndex6M,$AC2192,TRUE,_xll.ohTrigger(trigger,$Y$36))</f>
        <v>#NUM!</v>
      </c>
      <c r="AI2192" s="43" t="e">
        <f>_xll.qlIndexFixing($Y$6,$AC2192,TRUE,trigger)</f>
        <v>#NUM!</v>
      </c>
      <c r="AJ2192" s="45" t="e">
        <f t="shared" si="44"/>
        <v>#NUM!</v>
      </c>
    </row>
    <row r="2193" spans="28:36" x14ac:dyDescent="0.2">
      <c r="AB2193" s="122" t="s">
        <v>88</v>
      </c>
      <c r="AC2193" s="40">
        <f>_xll.qlInterestRateIndexFixingDate($Y$21,AD2193)</f>
        <v>54767</v>
      </c>
      <c r="AD2193" s="40">
        <f>_xll.qlCalendarAdvance(calendar,$AD2192,AB2193,,,trigger)</f>
        <v>54771</v>
      </c>
      <c r="AE2193" s="40">
        <f>_xll.qlInterestRateIndexMaturity($Y$21,AD2193,)</f>
        <v>54953</v>
      </c>
      <c r="AF2193" s="43" t="e">
        <f>_xll.qlTenorBasisValue(TenorBasis6M,AD2193,_xll.ohTrigger(trigger,$Y$36))</f>
        <v>#NUM!</v>
      </c>
      <c r="AG2193" s="90" t="e">
        <f>_xll.qlTenorBasisForwardRate(TenorBasis6M,AD2193,_xll.ohTrigger(trigger,$Y$36))</f>
        <v>#NUM!</v>
      </c>
      <c r="AH2193" s="90" t="e">
        <f>_xll.qlIndexFixing(TenorBasisIndex6M,$AC2193,TRUE,_xll.ohTrigger(trigger,$Y$36))</f>
        <v>#NUM!</v>
      </c>
      <c r="AI2193" s="43" t="e">
        <f>_xll.qlIndexFixing($Y$6,$AC2193,TRUE,trigger)</f>
        <v>#NUM!</v>
      </c>
      <c r="AJ2193" s="45" t="e">
        <f t="shared" si="44"/>
        <v>#NUM!</v>
      </c>
    </row>
    <row r="2194" spans="28:36" x14ac:dyDescent="0.2">
      <c r="AB2194" s="122" t="s">
        <v>88</v>
      </c>
      <c r="AC2194" s="40">
        <f>_xll.qlInterestRateIndexFixingDate($Y$21,AD2194)</f>
        <v>54774</v>
      </c>
      <c r="AD2194" s="40">
        <f>_xll.qlCalendarAdvance(calendar,$AD2193,AB2194,,,trigger)</f>
        <v>54778</v>
      </c>
      <c r="AE2194" s="40">
        <f>_xll.qlInterestRateIndexMaturity($Y$21,AD2194,)</f>
        <v>54960</v>
      </c>
      <c r="AF2194" s="43" t="e">
        <f>_xll.qlTenorBasisValue(TenorBasis6M,AD2194,_xll.ohTrigger(trigger,$Y$36))</f>
        <v>#NUM!</v>
      </c>
      <c r="AG2194" s="90" t="e">
        <f>_xll.qlTenorBasisForwardRate(TenorBasis6M,AD2194,_xll.ohTrigger(trigger,$Y$36))</f>
        <v>#NUM!</v>
      </c>
      <c r="AH2194" s="90" t="e">
        <f>_xll.qlIndexFixing(TenorBasisIndex6M,$AC2194,TRUE,_xll.ohTrigger(trigger,$Y$36))</f>
        <v>#NUM!</v>
      </c>
      <c r="AI2194" s="43" t="e">
        <f>_xll.qlIndexFixing($Y$6,$AC2194,TRUE,trigger)</f>
        <v>#NUM!</v>
      </c>
      <c r="AJ2194" s="45" t="e">
        <f t="shared" si="44"/>
        <v>#NUM!</v>
      </c>
    </row>
    <row r="2195" spans="28:36" x14ac:dyDescent="0.2">
      <c r="AB2195" s="122" t="s">
        <v>88</v>
      </c>
      <c r="AC2195" s="40">
        <f>_xll.qlInterestRateIndexFixingDate($Y$21,AD2195)</f>
        <v>54781</v>
      </c>
      <c r="AD2195" s="40">
        <f>_xll.qlCalendarAdvance(calendar,$AD2194,AB2195,,,trigger)</f>
        <v>54785</v>
      </c>
      <c r="AE2195" s="40">
        <f>_xll.qlInterestRateIndexMaturity($Y$21,AD2195,)</f>
        <v>54967</v>
      </c>
      <c r="AF2195" s="43" t="e">
        <f>_xll.qlTenorBasisValue(TenorBasis6M,AD2195,_xll.ohTrigger(trigger,$Y$36))</f>
        <v>#NUM!</v>
      </c>
      <c r="AG2195" s="90" t="e">
        <f>_xll.qlTenorBasisForwardRate(TenorBasis6M,AD2195,_xll.ohTrigger(trigger,$Y$36))</f>
        <v>#NUM!</v>
      </c>
      <c r="AH2195" s="90" t="e">
        <f>_xll.qlIndexFixing(TenorBasisIndex6M,$AC2195,TRUE,_xll.ohTrigger(trigger,$Y$36))</f>
        <v>#NUM!</v>
      </c>
      <c r="AI2195" s="43" t="e">
        <f>_xll.qlIndexFixing($Y$6,$AC2195,TRUE,trigger)</f>
        <v>#NUM!</v>
      </c>
      <c r="AJ2195" s="45" t="e">
        <f t="shared" si="44"/>
        <v>#NUM!</v>
      </c>
    </row>
    <row r="2196" spans="28:36" x14ac:dyDescent="0.2">
      <c r="AB2196" s="122" t="s">
        <v>88</v>
      </c>
      <c r="AC2196" s="40">
        <f>_xll.qlInterestRateIndexFixingDate($Y$21,AD2196)</f>
        <v>54788</v>
      </c>
      <c r="AD2196" s="40">
        <f>_xll.qlCalendarAdvance(calendar,$AD2195,AB2196,,,trigger)</f>
        <v>54792</v>
      </c>
      <c r="AE2196" s="40">
        <f>_xll.qlInterestRateIndexMaturity($Y$21,AD2196,)</f>
        <v>54973</v>
      </c>
      <c r="AF2196" s="43" t="e">
        <f>_xll.qlTenorBasisValue(TenorBasis6M,AD2196,_xll.ohTrigger(trigger,$Y$36))</f>
        <v>#NUM!</v>
      </c>
      <c r="AG2196" s="90" t="e">
        <f>_xll.qlTenorBasisForwardRate(TenorBasis6M,AD2196,_xll.ohTrigger(trigger,$Y$36))</f>
        <v>#NUM!</v>
      </c>
      <c r="AH2196" s="90" t="e">
        <f>_xll.qlIndexFixing(TenorBasisIndex6M,$AC2196,TRUE,_xll.ohTrigger(trigger,$Y$36))</f>
        <v>#NUM!</v>
      </c>
      <c r="AI2196" s="43" t="e">
        <f>_xll.qlIndexFixing($Y$6,$AC2196,TRUE,trigger)</f>
        <v>#NUM!</v>
      </c>
      <c r="AJ2196" s="45" t="e">
        <f t="shared" si="44"/>
        <v>#NUM!</v>
      </c>
    </row>
    <row r="2197" spans="28:36" x14ac:dyDescent="0.2">
      <c r="AB2197" s="122" t="s">
        <v>88</v>
      </c>
      <c r="AC2197" s="40">
        <f>_xll.qlInterestRateIndexFixingDate($Y$21,AD2197)</f>
        <v>54795</v>
      </c>
      <c r="AD2197" s="40">
        <f>_xll.qlCalendarAdvance(calendar,$AD2196,AB2197,,,trigger)</f>
        <v>54799</v>
      </c>
      <c r="AE2197" s="40">
        <f>_xll.qlInterestRateIndexMaturity($Y$21,AD2197,)</f>
        <v>54980</v>
      </c>
      <c r="AF2197" s="43" t="e">
        <f>_xll.qlTenorBasisValue(TenorBasis6M,AD2197,_xll.ohTrigger(trigger,$Y$36))</f>
        <v>#NUM!</v>
      </c>
      <c r="AG2197" s="90" t="e">
        <f>_xll.qlTenorBasisForwardRate(TenorBasis6M,AD2197,_xll.ohTrigger(trigger,$Y$36))</f>
        <v>#NUM!</v>
      </c>
      <c r="AH2197" s="90" t="e">
        <f>_xll.qlIndexFixing(TenorBasisIndex6M,$AC2197,TRUE,_xll.ohTrigger(trigger,$Y$36))</f>
        <v>#NUM!</v>
      </c>
      <c r="AI2197" s="43" t="e">
        <f>_xll.qlIndexFixing($Y$6,$AC2197,TRUE,trigger)</f>
        <v>#NUM!</v>
      </c>
      <c r="AJ2197" s="45" t="e">
        <f t="shared" si="44"/>
        <v>#NUM!</v>
      </c>
    </row>
    <row r="2198" spans="28:36" x14ac:dyDescent="0.2">
      <c r="AB2198" s="122" t="s">
        <v>88</v>
      </c>
      <c r="AC2198" s="40">
        <f>_xll.qlInterestRateIndexFixingDate($Y$21,AD2198)</f>
        <v>54802</v>
      </c>
      <c r="AD2198" s="40">
        <f>_xll.qlCalendarAdvance(calendar,$AD2197,AB2198,,,trigger)</f>
        <v>54806</v>
      </c>
      <c r="AE2198" s="40">
        <f>_xll.qlInterestRateIndexMaturity($Y$21,AD2198,)</f>
        <v>54987</v>
      </c>
      <c r="AF2198" s="43" t="e">
        <f>_xll.qlTenorBasisValue(TenorBasis6M,AD2198,_xll.ohTrigger(trigger,$Y$36))</f>
        <v>#NUM!</v>
      </c>
      <c r="AG2198" s="90" t="e">
        <f>_xll.qlTenorBasisForwardRate(TenorBasis6M,AD2198,_xll.ohTrigger(trigger,$Y$36))</f>
        <v>#NUM!</v>
      </c>
      <c r="AH2198" s="90" t="e">
        <f>_xll.qlIndexFixing(TenorBasisIndex6M,$AC2198,TRUE,_xll.ohTrigger(trigger,$Y$36))</f>
        <v>#NUM!</v>
      </c>
      <c r="AI2198" s="43" t="e">
        <f>_xll.qlIndexFixing($Y$6,$AC2198,TRUE,trigger)</f>
        <v>#NUM!</v>
      </c>
      <c r="AJ2198" s="45" t="e">
        <f t="shared" si="44"/>
        <v>#NUM!</v>
      </c>
    </row>
    <row r="2199" spans="28:36" x14ac:dyDescent="0.2">
      <c r="AB2199" s="122" t="s">
        <v>88</v>
      </c>
      <c r="AC2199" s="40">
        <f>_xll.qlInterestRateIndexFixingDate($Y$21,AD2199)</f>
        <v>54809</v>
      </c>
      <c r="AD2199" s="40">
        <f>_xll.qlCalendarAdvance(calendar,$AD2198,AB2199,,,trigger)</f>
        <v>54813</v>
      </c>
      <c r="AE2199" s="40">
        <f>_xll.qlInterestRateIndexMaturity($Y$21,AD2199,)</f>
        <v>54994</v>
      </c>
      <c r="AF2199" s="43" t="e">
        <f>_xll.qlTenorBasisValue(TenorBasis6M,AD2199,_xll.ohTrigger(trigger,$Y$36))</f>
        <v>#NUM!</v>
      </c>
      <c r="AG2199" s="90" t="e">
        <f>_xll.qlTenorBasisForwardRate(TenorBasis6M,AD2199,_xll.ohTrigger(trigger,$Y$36))</f>
        <v>#NUM!</v>
      </c>
      <c r="AH2199" s="90" t="e">
        <f>_xll.qlIndexFixing(TenorBasisIndex6M,$AC2199,TRUE,_xll.ohTrigger(trigger,$Y$36))</f>
        <v>#NUM!</v>
      </c>
      <c r="AI2199" s="43" t="e">
        <f>_xll.qlIndexFixing($Y$6,$AC2199,TRUE,trigger)</f>
        <v>#NUM!</v>
      </c>
      <c r="AJ2199" s="45" t="e">
        <f t="shared" si="44"/>
        <v>#NUM!</v>
      </c>
    </row>
    <row r="2200" spans="28:36" x14ac:dyDescent="0.2">
      <c r="AB2200" s="122" t="s">
        <v>88</v>
      </c>
      <c r="AC2200" s="40">
        <f>_xll.qlInterestRateIndexFixingDate($Y$21,AD2200)</f>
        <v>54816</v>
      </c>
      <c r="AD2200" s="40">
        <f>_xll.qlCalendarAdvance(calendar,$AD2199,AB2200,,,trigger)</f>
        <v>54820</v>
      </c>
      <c r="AE2200" s="40">
        <f>_xll.qlInterestRateIndexMaturity($Y$21,AD2200,)</f>
        <v>55001</v>
      </c>
      <c r="AF2200" s="43" t="e">
        <f>_xll.qlTenorBasisValue(TenorBasis6M,AD2200,_xll.ohTrigger(trigger,$Y$36))</f>
        <v>#NUM!</v>
      </c>
      <c r="AG2200" s="90" t="e">
        <f>_xll.qlTenorBasisForwardRate(TenorBasis6M,AD2200,_xll.ohTrigger(trigger,$Y$36))</f>
        <v>#NUM!</v>
      </c>
      <c r="AH2200" s="90" t="e">
        <f>_xll.qlIndexFixing(TenorBasisIndex6M,$AC2200,TRUE,_xll.ohTrigger(trigger,$Y$36))</f>
        <v>#NUM!</v>
      </c>
      <c r="AI2200" s="43" t="e">
        <f>_xll.qlIndexFixing($Y$6,$AC2200,TRUE,trigger)</f>
        <v>#NUM!</v>
      </c>
      <c r="AJ2200" s="45" t="e">
        <f t="shared" si="44"/>
        <v>#NUM!</v>
      </c>
    </row>
    <row r="2201" spans="28:36" x14ac:dyDescent="0.2">
      <c r="AB2201" s="122" t="s">
        <v>88</v>
      </c>
      <c r="AC2201" s="40">
        <f>_xll.qlInterestRateIndexFixingDate($Y$21,AD2201)</f>
        <v>54823</v>
      </c>
      <c r="AD2201" s="40">
        <f>_xll.qlCalendarAdvance(calendar,$AD2200,AB2201,,,trigger)</f>
        <v>54827</v>
      </c>
      <c r="AE2201" s="40">
        <f>_xll.qlInterestRateIndexMaturity($Y$21,AD2201,)</f>
        <v>55008</v>
      </c>
      <c r="AF2201" s="43" t="e">
        <f>_xll.qlTenorBasisValue(TenorBasis6M,AD2201,_xll.ohTrigger(trigger,$Y$36))</f>
        <v>#NUM!</v>
      </c>
      <c r="AG2201" s="90" t="e">
        <f>_xll.qlTenorBasisForwardRate(TenorBasis6M,AD2201,_xll.ohTrigger(trigger,$Y$36))</f>
        <v>#NUM!</v>
      </c>
      <c r="AH2201" s="90" t="e">
        <f>_xll.qlIndexFixing(TenorBasisIndex6M,$AC2201,TRUE,_xll.ohTrigger(trigger,$Y$36))</f>
        <v>#NUM!</v>
      </c>
      <c r="AI2201" s="43" t="e">
        <f>_xll.qlIndexFixing($Y$6,$AC2201,TRUE,trigger)</f>
        <v>#NUM!</v>
      </c>
      <c r="AJ2201" s="45" t="e">
        <f t="shared" si="44"/>
        <v>#NUM!</v>
      </c>
    </row>
    <row r="2202" spans="28:36" x14ac:dyDescent="0.2">
      <c r="AB2202" s="122" t="s">
        <v>88</v>
      </c>
      <c r="AC2202" s="40">
        <f>_xll.qlInterestRateIndexFixingDate($Y$21,AD2202)</f>
        <v>54830</v>
      </c>
      <c r="AD2202" s="40">
        <f>_xll.qlCalendarAdvance(calendar,$AD2201,AB2202,,,trigger)</f>
        <v>54834</v>
      </c>
      <c r="AE2202" s="40">
        <f>_xll.qlInterestRateIndexMaturity($Y$21,AD2202,)</f>
        <v>55015</v>
      </c>
      <c r="AF2202" s="43" t="e">
        <f>_xll.qlTenorBasisValue(TenorBasis6M,AD2202,_xll.ohTrigger(trigger,$Y$36))</f>
        <v>#NUM!</v>
      </c>
      <c r="AG2202" s="90" t="e">
        <f>_xll.qlTenorBasisForwardRate(TenorBasis6M,AD2202,_xll.ohTrigger(trigger,$Y$36))</f>
        <v>#NUM!</v>
      </c>
      <c r="AH2202" s="90" t="e">
        <f>_xll.qlIndexFixing(TenorBasisIndex6M,$AC2202,TRUE,_xll.ohTrigger(trigger,$Y$36))</f>
        <v>#NUM!</v>
      </c>
      <c r="AI2202" s="43" t="e">
        <f>_xll.qlIndexFixing($Y$6,$AC2202,TRUE,trigger)</f>
        <v>#NUM!</v>
      </c>
      <c r="AJ2202" s="45" t="e">
        <f t="shared" si="44"/>
        <v>#NUM!</v>
      </c>
    </row>
    <row r="2203" spans="28:36" x14ac:dyDescent="0.2">
      <c r="AB2203" s="122" t="s">
        <v>88</v>
      </c>
      <c r="AC2203" s="40">
        <f>_xll.qlInterestRateIndexFixingDate($Y$21,AD2203)</f>
        <v>54837</v>
      </c>
      <c r="AD2203" s="40">
        <f>_xll.qlCalendarAdvance(calendar,$AD2202,AB2203,,,trigger)</f>
        <v>54841</v>
      </c>
      <c r="AE2203" s="40">
        <f>_xll.qlInterestRateIndexMaturity($Y$21,AD2203,)</f>
        <v>55022</v>
      </c>
      <c r="AF2203" s="43" t="e">
        <f>_xll.qlTenorBasisValue(TenorBasis6M,AD2203,_xll.ohTrigger(trigger,$Y$36))</f>
        <v>#NUM!</v>
      </c>
      <c r="AG2203" s="90" t="e">
        <f>_xll.qlTenorBasisForwardRate(TenorBasis6M,AD2203,_xll.ohTrigger(trigger,$Y$36))</f>
        <v>#NUM!</v>
      </c>
      <c r="AH2203" s="90" t="e">
        <f>_xll.qlIndexFixing(TenorBasisIndex6M,$AC2203,TRUE,_xll.ohTrigger(trigger,$Y$36))</f>
        <v>#NUM!</v>
      </c>
      <c r="AI2203" s="43" t="e">
        <f>_xll.qlIndexFixing($Y$6,$AC2203,TRUE,trigger)</f>
        <v>#NUM!</v>
      </c>
      <c r="AJ2203" s="45" t="e">
        <f t="shared" si="44"/>
        <v>#NUM!</v>
      </c>
    </row>
    <row r="2204" spans="28:36" x14ac:dyDescent="0.2">
      <c r="AB2204" s="122" t="s">
        <v>88</v>
      </c>
      <c r="AC2204" s="40">
        <f>_xll.qlInterestRateIndexFixingDate($Y$21,AD2204)</f>
        <v>54844</v>
      </c>
      <c r="AD2204" s="40">
        <f>_xll.qlCalendarAdvance(calendar,$AD2203,AB2204,,,trigger)</f>
        <v>54848</v>
      </c>
      <c r="AE2204" s="40">
        <f>_xll.qlInterestRateIndexMaturity($Y$21,AD2204,)</f>
        <v>55032</v>
      </c>
      <c r="AF2204" s="43" t="e">
        <f>_xll.qlTenorBasisValue(TenorBasis6M,AD2204,_xll.ohTrigger(trigger,$Y$36))</f>
        <v>#NUM!</v>
      </c>
      <c r="AG2204" s="90" t="e">
        <f>_xll.qlTenorBasisForwardRate(TenorBasis6M,AD2204,_xll.ohTrigger(trigger,$Y$36))</f>
        <v>#NUM!</v>
      </c>
      <c r="AH2204" s="90" t="e">
        <f>_xll.qlIndexFixing(TenorBasisIndex6M,$AC2204,TRUE,_xll.ohTrigger(trigger,$Y$36))</f>
        <v>#NUM!</v>
      </c>
      <c r="AI2204" s="43" t="e">
        <f>_xll.qlIndexFixing($Y$6,$AC2204,TRUE,trigger)</f>
        <v>#NUM!</v>
      </c>
      <c r="AJ2204" s="45" t="e">
        <f t="shared" si="44"/>
        <v>#NUM!</v>
      </c>
    </row>
    <row r="2205" spans="28:36" x14ac:dyDescent="0.2">
      <c r="AB2205" s="122" t="s">
        <v>88</v>
      </c>
      <c r="AC2205" s="40">
        <f>_xll.qlInterestRateIndexFixingDate($Y$21,AD2205)</f>
        <v>54851</v>
      </c>
      <c r="AD2205" s="40">
        <f>_xll.qlCalendarAdvance(calendar,$AD2204,AB2205,,,trigger)</f>
        <v>54855</v>
      </c>
      <c r="AE2205" s="40">
        <f>_xll.qlInterestRateIndexMaturity($Y$21,AD2205,)</f>
        <v>55039</v>
      </c>
      <c r="AF2205" s="43" t="e">
        <f>_xll.qlTenorBasisValue(TenorBasis6M,AD2205,_xll.ohTrigger(trigger,$Y$36))</f>
        <v>#NUM!</v>
      </c>
      <c r="AG2205" s="90" t="e">
        <f>_xll.qlTenorBasisForwardRate(TenorBasis6M,AD2205,_xll.ohTrigger(trigger,$Y$36))</f>
        <v>#NUM!</v>
      </c>
      <c r="AH2205" s="90" t="e">
        <f>_xll.qlIndexFixing(TenorBasisIndex6M,$AC2205,TRUE,_xll.ohTrigger(trigger,$Y$36))</f>
        <v>#NUM!</v>
      </c>
      <c r="AI2205" s="43" t="e">
        <f>_xll.qlIndexFixing($Y$6,$AC2205,TRUE,trigger)</f>
        <v>#NUM!</v>
      </c>
      <c r="AJ2205" s="45" t="e">
        <f t="shared" si="44"/>
        <v>#NUM!</v>
      </c>
    </row>
    <row r="2206" spans="28:36" x14ac:dyDescent="0.2">
      <c r="AB2206" s="122" t="s">
        <v>88</v>
      </c>
      <c r="AC2206" s="40">
        <f>_xll.qlInterestRateIndexFixingDate($Y$21,AD2206)</f>
        <v>54858</v>
      </c>
      <c r="AD2206" s="40">
        <f>_xll.qlCalendarAdvance(calendar,$AD2205,AB2206,,,trigger)</f>
        <v>54862</v>
      </c>
      <c r="AE2206" s="40">
        <f>_xll.qlInterestRateIndexMaturity($Y$21,AD2206,)</f>
        <v>55046</v>
      </c>
      <c r="AF2206" s="43" t="e">
        <f>_xll.qlTenorBasisValue(TenorBasis6M,AD2206,_xll.ohTrigger(trigger,$Y$36))</f>
        <v>#NUM!</v>
      </c>
      <c r="AG2206" s="90" t="e">
        <f>_xll.qlTenorBasisForwardRate(TenorBasis6M,AD2206,_xll.ohTrigger(trigger,$Y$36))</f>
        <v>#NUM!</v>
      </c>
      <c r="AH2206" s="90" t="e">
        <f>_xll.qlIndexFixing(TenorBasisIndex6M,$AC2206,TRUE,_xll.ohTrigger(trigger,$Y$36))</f>
        <v>#NUM!</v>
      </c>
      <c r="AI2206" s="43" t="e">
        <f>_xll.qlIndexFixing($Y$6,$AC2206,TRUE,trigger)</f>
        <v>#NUM!</v>
      </c>
      <c r="AJ2206" s="45" t="e">
        <f t="shared" si="44"/>
        <v>#NUM!</v>
      </c>
    </row>
    <row r="2207" spans="28:36" x14ac:dyDescent="0.2">
      <c r="AB2207" s="122" t="s">
        <v>88</v>
      </c>
      <c r="AC2207" s="40">
        <f>_xll.qlInterestRateIndexFixingDate($Y$21,AD2207)</f>
        <v>54865</v>
      </c>
      <c r="AD2207" s="40">
        <f>_xll.qlCalendarAdvance(calendar,$AD2206,AB2207,,,trigger)</f>
        <v>54869</v>
      </c>
      <c r="AE2207" s="40">
        <f>_xll.qlInterestRateIndexMaturity($Y$21,AD2207,)</f>
        <v>55053</v>
      </c>
      <c r="AF2207" s="43" t="e">
        <f>_xll.qlTenorBasisValue(TenorBasis6M,AD2207,_xll.ohTrigger(trigger,$Y$36))</f>
        <v>#NUM!</v>
      </c>
      <c r="AG2207" s="90" t="e">
        <f>_xll.qlTenorBasisForwardRate(TenorBasis6M,AD2207,_xll.ohTrigger(trigger,$Y$36))</f>
        <v>#NUM!</v>
      </c>
      <c r="AH2207" s="90" t="e">
        <f>_xll.qlIndexFixing(TenorBasisIndex6M,$AC2207,TRUE,_xll.ohTrigger(trigger,$Y$36))</f>
        <v>#NUM!</v>
      </c>
      <c r="AI2207" s="43" t="e">
        <f>_xll.qlIndexFixing($Y$6,$AC2207,TRUE,trigger)</f>
        <v>#NUM!</v>
      </c>
      <c r="AJ2207" s="45" t="e">
        <f t="shared" si="44"/>
        <v>#NUM!</v>
      </c>
    </row>
    <row r="2208" spans="28:36" x14ac:dyDescent="0.2">
      <c r="AB2208" s="122" t="s">
        <v>88</v>
      </c>
      <c r="AC2208" s="40">
        <f>_xll.qlInterestRateIndexFixingDate($Y$21,AD2208)</f>
        <v>54872</v>
      </c>
      <c r="AD2208" s="40">
        <f>_xll.qlCalendarAdvance(calendar,$AD2207,AB2208,,,trigger)</f>
        <v>54876</v>
      </c>
      <c r="AE2208" s="40">
        <f>_xll.qlInterestRateIndexMaturity($Y$21,AD2208,)</f>
        <v>55060</v>
      </c>
      <c r="AF2208" s="43" t="e">
        <f>_xll.qlTenorBasisValue(TenorBasis6M,AD2208,_xll.ohTrigger(trigger,$Y$36))</f>
        <v>#NUM!</v>
      </c>
      <c r="AG2208" s="90" t="e">
        <f>_xll.qlTenorBasisForwardRate(TenorBasis6M,AD2208,_xll.ohTrigger(trigger,$Y$36))</f>
        <v>#NUM!</v>
      </c>
      <c r="AH2208" s="90" t="e">
        <f>_xll.qlIndexFixing(TenorBasisIndex6M,$AC2208,TRUE,_xll.ohTrigger(trigger,$Y$36))</f>
        <v>#NUM!</v>
      </c>
      <c r="AI2208" s="43" t="e">
        <f>_xll.qlIndexFixing($Y$6,$AC2208,TRUE,trigger)</f>
        <v>#NUM!</v>
      </c>
      <c r="AJ2208" s="45" t="e">
        <f t="shared" si="44"/>
        <v>#NUM!</v>
      </c>
    </row>
    <row r="2209" spans="28:36" x14ac:dyDescent="0.2">
      <c r="AB2209" s="122" t="s">
        <v>88</v>
      </c>
      <c r="AC2209" s="40">
        <f>_xll.qlInterestRateIndexFixingDate($Y$21,AD2209)</f>
        <v>54879</v>
      </c>
      <c r="AD2209" s="40">
        <f>_xll.qlCalendarAdvance(calendar,$AD2208,AB2209,,,trigger)</f>
        <v>54883</v>
      </c>
      <c r="AE2209" s="40">
        <f>_xll.qlInterestRateIndexMaturity($Y$21,AD2209,)</f>
        <v>55066</v>
      </c>
      <c r="AF2209" s="43" t="e">
        <f>_xll.qlTenorBasisValue(TenorBasis6M,AD2209,_xll.ohTrigger(trigger,$Y$36))</f>
        <v>#NUM!</v>
      </c>
      <c r="AG2209" s="90" t="e">
        <f>_xll.qlTenorBasisForwardRate(TenorBasis6M,AD2209,_xll.ohTrigger(trigger,$Y$36))</f>
        <v>#NUM!</v>
      </c>
      <c r="AH2209" s="90" t="e">
        <f>_xll.qlIndexFixing(TenorBasisIndex6M,$AC2209,TRUE,_xll.ohTrigger(trigger,$Y$36))</f>
        <v>#NUM!</v>
      </c>
      <c r="AI2209" s="43" t="e">
        <f>_xll.qlIndexFixing($Y$6,$AC2209,TRUE,trigger)</f>
        <v>#NUM!</v>
      </c>
      <c r="AJ2209" s="45" t="e">
        <f t="shared" si="44"/>
        <v>#NUM!</v>
      </c>
    </row>
    <row r="2210" spans="28:36" x14ac:dyDescent="0.2">
      <c r="AB2210" s="122" t="s">
        <v>88</v>
      </c>
      <c r="AC2210" s="40">
        <f>_xll.qlInterestRateIndexFixingDate($Y$21,AD2210)</f>
        <v>54884</v>
      </c>
      <c r="AD2210" s="40">
        <f>_xll.qlCalendarAdvance(calendar,$AD2209,AB2210,,,trigger)</f>
        <v>54890</v>
      </c>
      <c r="AE2210" s="40">
        <f>_xll.qlInterestRateIndexMaturity($Y$21,AD2210,)</f>
        <v>55073</v>
      </c>
      <c r="AF2210" s="43" t="e">
        <f>_xll.qlTenorBasisValue(TenorBasis6M,AD2210,_xll.ohTrigger(trigger,$Y$36))</f>
        <v>#NUM!</v>
      </c>
      <c r="AG2210" s="90" t="e">
        <f>_xll.qlTenorBasisForwardRate(TenorBasis6M,AD2210,_xll.ohTrigger(trigger,$Y$36))</f>
        <v>#NUM!</v>
      </c>
      <c r="AH2210" s="90" t="e">
        <f>_xll.qlIndexFixing(TenorBasisIndex6M,$AC2210,TRUE,_xll.ohTrigger(trigger,$Y$36))</f>
        <v>#NUM!</v>
      </c>
      <c r="AI2210" s="43" t="e">
        <f>_xll.qlIndexFixing($Y$6,$AC2210,TRUE,trigger)</f>
        <v>#NUM!</v>
      </c>
      <c r="AJ2210" s="45" t="e">
        <f t="shared" si="44"/>
        <v>#NUM!</v>
      </c>
    </row>
    <row r="2211" spans="28:36" x14ac:dyDescent="0.2">
      <c r="AB2211" s="122" t="s">
        <v>88</v>
      </c>
      <c r="AC2211" s="40">
        <f>_xll.qlInterestRateIndexFixingDate($Y$21,AD2211)</f>
        <v>54893</v>
      </c>
      <c r="AD2211" s="40">
        <f>_xll.qlCalendarAdvance(calendar,$AD2210,AB2211,,,trigger)</f>
        <v>54897</v>
      </c>
      <c r="AE2211" s="40">
        <f>_xll.qlInterestRateIndexMaturity($Y$21,AD2211,)</f>
        <v>55080</v>
      </c>
      <c r="AF2211" s="43" t="e">
        <f>_xll.qlTenorBasisValue(TenorBasis6M,AD2211,_xll.ohTrigger(trigger,$Y$36))</f>
        <v>#NUM!</v>
      </c>
      <c r="AG2211" s="90" t="e">
        <f>_xll.qlTenorBasisForwardRate(TenorBasis6M,AD2211,_xll.ohTrigger(trigger,$Y$36))</f>
        <v>#NUM!</v>
      </c>
      <c r="AH2211" s="90" t="e">
        <f>_xll.qlIndexFixing(TenorBasisIndex6M,$AC2211,TRUE,_xll.ohTrigger(trigger,$Y$36))</f>
        <v>#NUM!</v>
      </c>
      <c r="AI2211" s="43" t="e">
        <f>_xll.qlIndexFixing($Y$6,$AC2211,TRUE,trigger)</f>
        <v>#NUM!</v>
      </c>
      <c r="AJ2211" s="45" t="e">
        <f t="shared" si="44"/>
        <v>#NUM!</v>
      </c>
    </row>
    <row r="2212" spans="28:36" x14ac:dyDescent="0.2">
      <c r="AB2212" s="122" t="s">
        <v>88</v>
      </c>
      <c r="AC2212" s="40">
        <f>_xll.qlInterestRateIndexFixingDate($Y$21,AD2212)</f>
        <v>54900</v>
      </c>
      <c r="AD2212" s="40">
        <f>_xll.qlCalendarAdvance(calendar,$AD2211,AB2212,,,trigger)</f>
        <v>54904</v>
      </c>
      <c r="AE2212" s="40">
        <f>_xll.qlInterestRateIndexMaturity($Y$21,AD2212,)</f>
        <v>55087</v>
      </c>
      <c r="AF2212" s="43" t="e">
        <f>_xll.qlTenorBasisValue(TenorBasis6M,AD2212,_xll.ohTrigger(trigger,$Y$36))</f>
        <v>#NUM!</v>
      </c>
      <c r="AG2212" s="90" t="e">
        <f>_xll.qlTenorBasisForwardRate(TenorBasis6M,AD2212,_xll.ohTrigger(trigger,$Y$36))</f>
        <v>#NUM!</v>
      </c>
      <c r="AH2212" s="90" t="e">
        <f>_xll.qlIndexFixing(TenorBasisIndex6M,$AC2212,TRUE,_xll.ohTrigger(trigger,$Y$36))</f>
        <v>#NUM!</v>
      </c>
      <c r="AI2212" s="43" t="e">
        <f>_xll.qlIndexFixing($Y$6,$AC2212,TRUE,trigger)</f>
        <v>#NUM!</v>
      </c>
      <c r="AJ2212" s="45" t="e">
        <f t="shared" si="44"/>
        <v>#NUM!</v>
      </c>
    </row>
    <row r="2213" spans="28:36" x14ac:dyDescent="0.2">
      <c r="AB2213" s="122" t="s">
        <v>88</v>
      </c>
      <c r="AC2213" s="40">
        <f>_xll.qlInterestRateIndexFixingDate($Y$21,AD2213)</f>
        <v>54907</v>
      </c>
      <c r="AD2213" s="40">
        <f>_xll.qlCalendarAdvance(calendar,$AD2212,AB2213,,,trigger)</f>
        <v>54911</v>
      </c>
      <c r="AE2213" s="40">
        <f>_xll.qlInterestRateIndexMaturity($Y$21,AD2213,)</f>
        <v>55095</v>
      </c>
      <c r="AF2213" s="43" t="e">
        <f>_xll.qlTenorBasisValue(TenorBasis6M,AD2213,_xll.ohTrigger(trigger,$Y$36))</f>
        <v>#NUM!</v>
      </c>
      <c r="AG2213" s="90" t="e">
        <f>_xll.qlTenorBasisForwardRate(TenorBasis6M,AD2213,_xll.ohTrigger(trigger,$Y$36))</f>
        <v>#NUM!</v>
      </c>
      <c r="AH2213" s="90" t="e">
        <f>_xll.qlIndexFixing(TenorBasisIndex6M,$AC2213,TRUE,_xll.ohTrigger(trigger,$Y$36))</f>
        <v>#NUM!</v>
      </c>
      <c r="AI2213" s="43" t="e">
        <f>_xll.qlIndexFixing($Y$6,$AC2213,TRUE,trigger)</f>
        <v>#NUM!</v>
      </c>
      <c r="AJ2213" s="45" t="e">
        <f t="shared" si="44"/>
        <v>#NUM!</v>
      </c>
    </row>
    <row r="2214" spans="28:36" x14ac:dyDescent="0.2">
      <c r="AB2214" s="122" t="s">
        <v>88</v>
      </c>
      <c r="AC2214" s="40">
        <f>_xll.qlInterestRateIndexFixingDate($Y$21,AD2214)</f>
        <v>54914</v>
      </c>
      <c r="AD2214" s="40">
        <f>_xll.qlCalendarAdvance(calendar,$AD2213,AB2214,,,trigger)</f>
        <v>54918</v>
      </c>
      <c r="AE2214" s="40">
        <f>_xll.qlInterestRateIndexMaturity($Y$21,AD2214,)</f>
        <v>55102</v>
      </c>
      <c r="AF2214" s="43" t="e">
        <f>_xll.qlTenorBasisValue(TenorBasis6M,AD2214,_xll.ohTrigger(trigger,$Y$36))</f>
        <v>#NUM!</v>
      </c>
      <c r="AG2214" s="90" t="e">
        <f>_xll.qlTenorBasisForwardRate(TenorBasis6M,AD2214,_xll.ohTrigger(trigger,$Y$36))</f>
        <v>#NUM!</v>
      </c>
      <c r="AH2214" s="90" t="e">
        <f>_xll.qlIndexFixing(TenorBasisIndex6M,$AC2214,TRUE,_xll.ohTrigger(trigger,$Y$36))</f>
        <v>#NUM!</v>
      </c>
      <c r="AI2214" s="43" t="e">
        <f>_xll.qlIndexFixing($Y$6,$AC2214,TRUE,trigger)</f>
        <v>#NUM!</v>
      </c>
      <c r="AJ2214" s="45" t="e">
        <f t="shared" si="44"/>
        <v>#NUM!</v>
      </c>
    </row>
    <row r="2215" spans="28:36" x14ac:dyDescent="0.2">
      <c r="AB2215" s="122" t="s">
        <v>88</v>
      </c>
      <c r="AC2215" s="40">
        <f>_xll.qlInterestRateIndexFixingDate($Y$21,AD2215)</f>
        <v>54921</v>
      </c>
      <c r="AD2215" s="40">
        <f>_xll.qlCalendarAdvance(calendar,$AD2214,AB2215,,,trigger)</f>
        <v>54925</v>
      </c>
      <c r="AE2215" s="40">
        <f>_xll.qlInterestRateIndexMaturity($Y$21,AD2215,)</f>
        <v>55109</v>
      </c>
      <c r="AF2215" s="43" t="e">
        <f>_xll.qlTenorBasisValue(TenorBasis6M,AD2215,_xll.ohTrigger(trigger,$Y$36))</f>
        <v>#NUM!</v>
      </c>
      <c r="AG2215" s="90" t="e">
        <f>_xll.qlTenorBasisForwardRate(TenorBasis6M,AD2215,_xll.ohTrigger(trigger,$Y$36))</f>
        <v>#NUM!</v>
      </c>
      <c r="AH2215" s="90" t="e">
        <f>_xll.qlIndexFixing(TenorBasisIndex6M,$AC2215,TRUE,_xll.ohTrigger(trigger,$Y$36))</f>
        <v>#NUM!</v>
      </c>
      <c r="AI2215" s="43" t="e">
        <f>_xll.qlIndexFixing($Y$6,$AC2215,TRUE,trigger)</f>
        <v>#NUM!</v>
      </c>
      <c r="AJ2215" s="45" t="e">
        <f t="shared" si="44"/>
        <v>#NUM!</v>
      </c>
    </row>
    <row r="2216" spans="28:36" x14ac:dyDescent="0.2">
      <c r="AB2216" s="122" t="s">
        <v>88</v>
      </c>
      <c r="AC2216" s="40">
        <f>_xll.qlInterestRateIndexFixingDate($Y$21,AD2216)</f>
        <v>54928</v>
      </c>
      <c r="AD2216" s="40">
        <f>_xll.qlCalendarAdvance(calendar,$AD2215,AB2216,,,trigger)</f>
        <v>54932</v>
      </c>
      <c r="AE2216" s="40">
        <f>_xll.qlInterestRateIndexMaturity($Y$21,AD2216,)</f>
        <v>55116</v>
      </c>
      <c r="AF2216" s="43" t="e">
        <f>_xll.qlTenorBasisValue(TenorBasis6M,AD2216,_xll.ohTrigger(trigger,$Y$36))</f>
        <v>#NUM!</v>
      </c>
      <c r="AG2216" s="90" t="e">
        <f>_xll.qlTenorBasisForwardRate(TenorBasis6M,AD2216,_xll.ohTrigger(trigger,$Y$36))</f>
        <v>#NUM!</v>
      </c>
      <c r="AH2216" s="90" t="e">
        <f>_xll.qlIndexFixing(TenorBasisIndex6M,$AC2216,TRUE,_xll.ohTrigger(trigger,$Y$36))</f>
        <v>#NUM!</v>
      </c>
      <c r="AI2216" s="43" t="e">
        <f>_xll.qlIndexFixing($Y$6,$AC2216,TRUE,trigger)</f>
        <v>#NUM!</v>
      </c>
      <c r="AJ2216" s="45" t="e">
        <f t="shared" si="44"/>
        <v>#NUM!</v>
      </c>
    </row>
    <row r="2217" spans="28:36" x14ac:dyDescent="0.2">
      <c r="AB2217" s="122" t="s">
        <v>88</v>
      </c>
      <c r="AC2217" s="40">
        <f>_xll.qlInterestRateIndexFixingDate($Y$21,AD2217)</f>
        <v>54935</v>
      </c>
      <c r="AD2217" s="40">
        <f>_xll.qlCalendarAdvance(calendar,$AD2216,AB2217,,,trigger)</f>
        <v>54939</v>
      </c>
      <c r="AE2217" s="40">
        <f>_xll.qlInterestRateIndexMaturity($Y$21,AD2217,)</f>
        <v>55122</v>
      </c>
      <c r="AF2217" s="43" t="e">
        <f>_xll.qlTenorBasisValue(TenorBasis6M,AD2217,_xll.ohTrigger(trigger,$Y$36))</f>
        <v>#NUM!</v>
      </c>
      <c r="AG2217" s="90" t="e">
        <f>_xll.qlTenorBasisForwardRate(TenorBasis6M,AD2217,_xll.ohTrigger(trigger,$Y$36))</f>
        <v>#NUM!</v>
      </c>
      <c r="AH2217" s="90" t="e">
        <f>_xll.qlIndexFixing(TenorBasisIndex6M,$AC2217,TRUE,_xll.ohTrigger(trigger,$Y$36))</f>
        <v>#NUM!</v>
      </c>
      <c r="AI2217" s="43" t="e">
        <f>_xll.qlIndexFixing($Y$6,$AC2217,TRUE,trigger)</f>
        <v>#NUM!</v>
      </c>
      <c r="AJ2217" s="45" t="e">
        <f t="shared" si="44"/>
        <v>#NUM!</v>
      </c>
    </row>
    <row r="2218" spans="28:36" x14ac:dyDescent="0.2">
      <c r="AB2218" s="122" t="s">
        <v>88</v>
      </c>
      <c r="AC2218" s="40">
        <f>_xll.qlInterestRateIndexFixingDate($Y$21,AD2218)</f>
        <v>54942</v>
      </c>
      <c r="AD2218" s="40">
        <f>_xll.qlCalendarAdvance(calendar,$AD2217,AB2218,,,trigger)</f>
        <v>54946</v>
      </c>
      <c r="AE2218" s="40">
        <f>_xll.qlInterestRateIndexMaturity($Y$21,AD2218,)</f>
        <v>55129</v>
      </c>
      <c r="AF2218" s="43" t="e">
        <f>_xll.qlTenorBasisValue(TenorBasis6M,AD2218,_xll.ohTrigger(trigger,$Y$36))</f>
        <v>#NUM!</v>
      </c>
      <c r="AG2218" s="90" t="e">
        <f>_xll.qlTenorBasisForwardRate(TenorBasis6M,AD2218,_xll.ohTrigger(trigger,$Y$36))</f>
        <v>#NUM!</v>
      </c>
      <c r="AH2218" s="90" t="e">
        <f>_xll.qlIndexFixing(TenorBasisIndex6M,$AC2218,TRUE,_xll.ohTrigger(trigger,$Y$36))</f>
        <v>#NUM!</v>
      </c>
      <c r="AI2218" s="43" t="e">
        <f>_xll.qlIndexFixing($Y$6,$AC2218,TRUE,trigger)</f>
        <v>#NUM!</v>
      </c>
      <c r="AJ2218" s="45" t="e">
        <f t="shared" ref="AJ2218:AJ2281" si="45">(AH2218-AI2218)*10000</f>
        <v>#NUM!</v>
      </c>
    </row>
    <row r="2219" spans="28:36" x14ac:dyDescent="0.2">
      <c r="AB2219" s="122" t="s">
        <v>88</v>
      </c>
      <c r="AC2219" s="40">
        <f>_xll.qlInterestRateIndexFixingDate($Y$21,AD2219)</f>
        <v>54949</v>
      </c>
      <c r="AD2219" s="40">
        <f>_xll.qlCalendarAdvance(calendar,$AD2218,AB2219,,,trigger)</f>
        <v>54953</v>
      </c>
      <c r="AE2219" s="40">
        <f>_xll.qlInterestRateIndexMaturity($Y$21,AD2219,)</f>
        <v>55136</v>
      </c>
      <c r="AF2219" s="43" t="e">
        <f>_xll.qlTenorBasisValue(TenorBasis6M,AD2219,_xll.ohTrigger(trigger,$Y$36))</f>
        <v>#NUM!</v>
      </c>
      <c r="AG2219" s="90" t="e">
        <f>_xll.qlTenorBasisForwardRate(TenorBasis6M,AD2219,_xll.ohTrigger(trigger,$Y$36))</f>
        <v>#NUM!</v>
      </c>
      <c r="AH2219" s="90" t="e">
        <f>_xll.qlIndexFixing(TenorBasisIndex6M,$AC2219,TRUE,_xll.ohTrigger(trigger,$Y$36))</f>
        <v>#NUM!</v>
      </c>
      <c r="AI2219" s="43" t="e">
        <f>_xll.qlIndexFixing($Y$6,$AC2219,TRUE,trigger)</f>
        <v>#NUM!</v>
      </c>
      <c r="AJ2219" s="45" t="e">
        <f t="shared" si="45"/>
        <v>#NUM!</v>
      </c>
    </row>
    <row r="2220" spans="28:36" x14ac:dyDescent="0.2">
      <c r="AB2220" s="122" t="s">
        <v>88</v>
      </c>
      <c r="AC2220" s="40">
        <f>_xll.qlInterestRateIndexFixingDate($Y$21,AD2220)</f>
        <v>54956</v>
      </c>
      <c r="AD2220" s="40">
        <f>_xll.qlCalendarAdvance(calendar,$AD2219,AB2220,,,trigger)</f>
        <v>54960</v>
      </c>
      <c r="AE2220" s="40">
        <f>_xll.qlInterestRateIndexMaturity($Y$21,AD2220,)</f>
        <v>55143</v>
      </c>
      <c r="AF2220" s="43" t="e">
        <f>_xll.qlTenorBasisValue(TenorBasis6M,AD2220,_xll.ohTrigger(trigger,$Y$36))</f>
        <v>#NUM!</v>
      </c>
      <c r="AG2220" s="90" t="e">
        <f>_xll.qlTenorBasisForwardRate(TenorBasis6M,AD2220,_xll.ohTrigger(trigger,$Y$36))</f>
        <v>#NUM!</v>
      </c>
      <c r="AH2220" s="90" t="e">
        <f>_xll.qlIndexFixing(TenorBasisIndex6M,$AC2220,TRUE,_xll.ohTrigger(trigger,$Y$36))</f>
        <v>#NUM!</v>
      </c>
      <c r="AI2220" s="43" t="e">
        <f>_xll.qlIndexFixing($Y$6,$AC2220,TRUE,trigger)</f>
        <v>#NUM!</v>
      </c>
      <c r="AJ2220" s="45" t="e">
        <f t="shared" si="45"/>
        <v>#NUM!</v>
      </c>
    </row>
    <row r="2221" spans="28:36" x14ac:dyDescent="0.2">
      <c r="AB2221" s="122" t="s">
        <v>88</v>
      </c>
      <c r="AC2221" s="40">
        <f>_xll.qlInterestRateIndexFixingDate($Y$21,AD2221)</f>
        <v>54963</v>
      </c>
      <c r="AD2221" s="40">
        <f>_xll.qlCalendarAdvance(calendar,$AD2220,AB2221,,,trigger)</f>
        <v>54967</v>
      </c>
      <c r="AE2221" s="40">
        <f>_xll.qlInterestRateIndexMaturity($Y$21,AD2221,)</f>
        <v>55150</v>
      </c>
      <c r="AF2221" s="43" t="e">
        <f>_xll.qlTenorBasisValue(TenorBasis6M,AD2221,_xll.ohTrigger(trigger,$Y$36))</f>
        <v>#NUM!</v>
      </c>
      <c r="AG2221" s="90" t="e">
        <f>_xll.qlTenorBasisForwardRate(TenorBasis6M,AD2221,_xll.ohTrigger(trigger,$Y$36))</f>
        <v>#NUM!</v>
      </c>
      <c r="AH2221" s="90" t="e">
        <f>_xll.qlIndexFixing(TenorBasisIndex6M,$AC2221,TRUE,_xll.ohTrigger(trigger,$Y$36))</f>
        <v>#NUM!</v>
      </c>
      <c r="AI2221" s="43" t="e">
        <f>_xll.qlIndexFixing($Y$6,$AC2221,TRUE,trigger)</f>
        <v>#NUM!</v>
      </c>
      <c r="AJ2221" s="45" t="e">
        <f t="shared" si="45"/>
        <v>#NUM!</v>
      </c>
    </row>
    <row r="2222" spans="28:36" x14ac:dyDescent="0.2">
      <c r="AB2222" s="122" t="s">
        <v>88</v>
      </c>
      <c r="AC2222" s="40">
        <f>_xll.qlInterestRateIndexFixingDate($Y$21,AD2222)</f>
        <v>54970</v>
      </c>
      <c r="AD2222" s="40">
        <f>_xll.qlCalendarAdvance(calendar,$AD2221,AB2222,,,trigger)</f>
        <v>54974</v>
      </c>
      <c r="AE2222" s="40">
        <f>_xll.qlInterestRateIndexMaturity($Y$21,AD2222,)</f>
        <v>55158</v>
      </c>
      <c r="AF2222" s="43" t="e">
        <f>_xll.qlTenorBasisValue(TenorBasis6M,AD2222,_xll.ohTrigger(trigger,$Y$36))</f>
        <v>#NUM!</v>
      </c>
      <c r="AG2222" s="90" t="e">
        <f>_xll.qlTenorBasisForwardRate(TenorBasis6M,AD2222,_xll.ohTrigger(trigger,$Y$36))</f>
        <v>#NUM!</v>
      </c>
      <c r="AH2222" s="90" t="e">
        <f>_xll.qlIndexFixing(TenorBasisIndex6M,$AC2222,TRUE,_xll.ohTrigger(trigger,$Y$36))</f>
        <v>#NUM!</v>
      </c>
      <c r="AI2222" s="43" t="e">
        <f>_xll.qlIndexFixing($Y$6,$AC2222,TRUE,trigger)</f>
        <v>#NUM!</v>
      </c>
      <c r="AJ2222" s="45" t="e">
        <f t="shared" si="45"/>
        <v>#NUM!</v>
      </c>
    </row>
    <row r="2223" spans="28:36" x14ac:dyDescent="0.2">
      <c r="AB2223" s="122" t="s">
        <v>88</v>
      </c>
      <c r="AC2223" s="40">
        <f>_xll.qlInterestRateIndexFixingDate($Y$21,AD2223)</f>
        <v>54977</v>
      </c>
      <c r="AD2223" s="40">
        <f>_xll.qlCalendarAdvance(calendar,$AD2222,AB2223,,,trigger)</f>
        <v>54981</v>
      </c>
      <c r="AE2223" s="40">
        <f>_xll.qlInterestRateIndexMaturity($Y$21,AD2223,)</f>
        <v>55165</v>
      </c>
      <c r="AF2223" s="43" t="e">
        <f>_xll.qlTenorBasisValue(TenorBasis6M,AD2223,_xll.ohTrigger(trigger,$Y$36))</f>
        <v>#NUM!</v>
      </c>
      <c r="AG2223" s="90" t="e">
        <f>_xll.qlTenorBasisForwardRate(TenorBasis6M,AD2223,_xll.ohTrigger(trigger,$Y$36))</f>
        <v>#NUM!</v>
      </c>
      <c r="AH2223" s="90" t="e">
        <f>_xll.qlIndexFixing(TenorBasisIndex6M,$AC2223,TRUE,_xll.ohTrigger(trigger,$Y$36))</f>
        <v>#NUM!</v>
      </c>
      <c r="AI2223" s="43" t="e">
        <f>_xll.qlIndexFixing($Y$6,$AC2223,TRUE,trigger)</f>
        <v>#NUM!</v>
      </c>
      <c r="AJ2223" s="45" t="e">
        <f t="shared" si="45"/>
        <v>#NUM!</v>
      </c>
    </row>
    <row r="2224" spans="28:36" x14ac:dyDescent="0.2">
      <c r="AB2224" s="122" t="s">
        <v>88</v>
      </c>
      <c r="AC2224" s="40">
        <f>_xll.qlInterestRateIndexFixingDate($Y$21,AD2224)</f>
        <v>54984</v>
      </c>
      <c r="AD2224" s="40">
        <f>_xll.qlCalendarAdvance(calendar,$AD2223,AB2224,,,trigger)</f>
        <v>54988</v>
      </c>
      <c r="AE2224" s="40">
        <f>_xll.qlInterestRateIndexMaturity($Y$21,AD2224,)</f>
        <v>55172</v>
      </c>
      <c r="AF2224" s="43" t="e">
        <f>_xll.qlTenorBasisValue(TenorBasis6M,AD2224,_xll.ohTrigger(trigger,$Y$36))</f>
        <v>#NUM!</v>
      </c>
      <c r="AG2224" s="90" t="e">
        <f>_xll.qlTenorBasisForwardRate(TenorBasis6M,AD2224,_xll.ohTrigger(trigger,$Y$36))</f>
        <v>#NUM!</v>
      </c>
      <c r="AH2224" s="90" t="e">
        <f>_xll.qlIndexFixing(TenorBasisIndex6M,$AC2224,TRUE,_xll.ohTrigger(trigger,$Y$36))</f>
        <v>#NUM!</v>
      </c>
      <c r="AI2224" s="43" t="e">
        <f>_xll.qlIndexFixing($Y$6,$AC2224,TRUE,trigger)</f>
        <v>#NUM!</v>
      </c>
      <c r="AJ2224" s="45" t="e">
        <f t="shared" si="45"/>
        <v>#NUM!</v>
      </c>
    </row>
    <row r="2225" spans="28:36" x14ac:dyDescent="0.2">
      <c r="AB2225" s="122" t="s">
        <v>88</v>
      </c>
      <c r="AC2225" s="40">
        <f>_xll.qlInterestRateIndexFixingDate($Y$21,AD2225)</f>
        <v>54991</v>
      </c>
      <c r="AD2225" s="40">
        <f>_xll.qlCalendarAdvance(calendar,$AD2224,AB2225,,,trigger)</f>
        <v>54995</v>
      </c>
      <c r="AE2225" s="40">
        <f>_xll.qlInterestRateIndexMaturity($Y$21,AD2225,)</f>
        <v>55179</v>
      </c>
      <c r="AF2225" s="43" t="e">
        <f>_xll.qlTenorBasisValue(TenorBasis6M,AD2225,_xll.ohTrigger(trigger,$Y$36))</f>
        <v>#NUM!</v>
      </c>
      <c r="AG2225" s="90" t="e">
        <f>_xll.qlTenorBasisForwardRate(TenorBasis6M,AD2225,_xll.ohTrigger(trigger,$Y$36))</f>
        <v>#NUM!</v>
      </c>
      <c r="AH2225" s="90" t="e">
        <f>_xll.qlIndexFixing(TenorBasisIndex6M,$AC2225,TRUE,_xll.ohTrigger(trigger,$Y$36))</f>
        <v>#NUM!</v>
      </c>
      <c r="AI2225" s="43" t="e">
        <f>_xll.qlIndexFixing($Y$6,$AC2225,TRUE,trigger)</f>
        <v>#NUM!</v>
      </c>
      <c r="AJ2225" s="45" t="e">
        <f t="shared" si="45"/>
        <v>#NUM!</v>
      </c>
    </row>
    <row r="2226" spans="28:36" x14ac:dyDescent="0.2">
      <c r="AB2226" s="122" t="s">
        <v>88</v>
      </c>
      <c r="AC2226" s="40">
        <f>_xll.qlInterestRateIndexFixingDate($Y$21,AD2226)</f>
        <v>54998</v>
      </c>
      <c r="AD2226" s="40">
        <f>_xll.qlCalendarAdvance(calendar,$AD2225,AB2226,,,trigger)</f>
        <v>55002</v>
      </c>
      <c r="AE2226" s="40">
        <f>_xll.qlInterestRateIndexMaturity($Y$21,AD2226,)</f>
        <v>55186</v>
      </c>
      <c r="AF2226" s="43" t="e">
        <f>_xll.qlTenorBasisValue(TenorBasis6M,AD2226,_xll.ohTrigger(trigger,$Y$36))</f>
        <v>#NUM!</v>
      </c>
      <c r="AG2226" s="90" t="e">
        <f>_xll.qlTenorBasisForwardRate(TenorBasis6M,AD2226,_xll.ohTrigger(trigger,$Y$36))</f>
        <v>#NUM!</v>
      </c>
      <c r="AH2226" s="90" t="e">
        <f>_xll.qlIndexFixing(TenorBasisIndex6M,$AC2226,TRUE,_xll.ohTrigger(trigger,$Y$36))</f>
        <v>#NUM!</v>
      </c>
      <c r="AI2226" s="43" t="e">
        <f>_xll.qlIndexFixing($Y$6,$AC2226,TRUE,trigger)</f>
        <v>#NUM!</v>
      </c>
      <c r="AJ2226" s="45" t="e">
        <f t="shared" si="45"/>
        <v>#NUM!</v>
      </c>
    </row>
    <row r="2227" spans="28:36" x14ac:dyDescent="0.2">
      <c r="AB2227" s="122" t="s">
        <v>88</v>
      </c>
      <c r="AC2227" s="40">
        <f>_xll.qlInterestRateIndexFixingDate($Y$21,AD2227)</f>
        <v>55005</v>
      </c>
      <c r="AD2227" s="40">
        <f>_xll.qlCalendarAdvance(calendar,$AD2226,AB2227,,,trigger)</f>
        <v>55009</v>
      </c>
      <c r="AE2227" s="40">
        <f>_xll.qlInterestRateIndexMaturity($Y$21,AD2227,)</f>
        <v>55193</v>
      </c>
      <c r="AF2227" s="43" t="e">
        <f>_xll.qlTenorBasisValue(TenorBasis6M,AD2227,_xll.ohTrigger(trigger,$Y$36))</f>
        <v>#NUM!</v>
      </c>
      <c r="AG2227" s="90" t="e">
        <f>_xll.qlTenorBasisForwardRate(TenorBasis6M,AD2227,_xll.ohTrigger(trigger,$Y$36))</f>
        <v>#NUM!</v>
      </c>
      <c r="AH2227" s="90" t="e">
        <f>_xll.qlIndexFixing(TenorBasisIndex6M,$AC2227,TRUE,_xll.ohTrigger(trigger,$Y$36))</f>
        <v>#NUM!</v>
      </c>
      <c r="AI2227" s="43" t="e">
        <f>_xll.qlIndexFixing($Y$6,$AC2227,TRUE,trigger)</f>
        <v>#NUM!</v>
      </c>
      <c r="AJ2227" s="45" t="e">
        <f t="shared" si="45"/>
        <v>#NUM!</v>
      </c>
    </row>
    <row r="2228" spans="28:36" x14ac:dyDescent="0.2">
      <c r="AB2228" s="122" t="s">
        <v>88</v>
      </c>
      <c r="AC2228" s="40">
        <f>_xll.qlInterestRateIndexFixingDate($Y$21,AD2228)</f>
        <v>55012</v>
      </c>
      <c r="AD2228" s="40">
        <f>_xll.qlCalendarAdvance(calendar,$AD2227,AB2228,,,trigger)</f>
        <v>55016</v>
      </c>
      <c r="AE2228" s="40">
        <f>_xll.qlInterestRateIndexMaturity($Y$21,AD2228,)</f>
        <v>55200</v>
      </c>
      <c r="AF2228" s="43" t="e">
        <f>_xll.qlTenorBasisValue(TenorBasis6M,AD2228,_xll.ohTrigger(trigger,$Y$36))</f>
        <v>#NUM!</v>
      </c>
      <c r="AG2228" s="90" t="e">
        <f>_xll.qlTenorBasisForwardRate(TenorBasis6M,AD2228,_xll.ohTrigger(trigger,$Y$36))</f>
        <v>#NUM!</v>
      </c>
      <c r="AH2228" s="90" t="e">
        <f>_xll.qlIndexFixing(TenorBasisIndex6M,$AC2228,TRUE,_xll.ohTrigger(trigger,$Y$36))</f>
        <v>#NUM!</v>
      </c>
      <c r="AI2228" s="43" t="e">
        <f>_xll.qlIndexFixing($Y$6,$AC2228,TRUE,trigger)</f>
        <v>#NUM!</v>
      </c>
      <c r="AJ2228" s="45" t="e">
        <f t="shared" si="45"/>
        <v>#NUM!</v>
      </c>
    </row>
    <row r="2229" spans="28:36" x14ac:dyDescent="0.2">
      <c r="AB2229" s="122" t="s">
        <v>88</v>
      </c>
      <c r="AC2229" s="40">
        <f>_xll.qlInterestRateIndexFixingDate($Y$21,AD2229)</f>
        <v>55019</v>
      </c>
      <c r="AD2229" s="40">
        <f>_xll.qlCalendarAdvance(calendar,$AD2228,AB2229,,,trigger)</f>
        <v>55023</v>
      </c>
      <c r="AE2229" s="40">
        <f>_xll.qlInterestRateIndexMaturity($Y$21,AD2229,)</f>
        <v>55207</v>
      </c>
      <c r="AF2229" s="43" t="e">
        <f>_xll.qlTenorBasisValue(TenorBasis6M,AD2229,_xll.ohTrigger(trigger,$Y$36))</f>
        <v>#NUM!</v>
      </c>
      <c r="AG2229" s="90" t="e">
        <f>_xll.qlTenorBasisForwardRate(TenorBasis6M,AD2229,_xll.ohTrigger(trigger,$Y$36))</f>
        <v>#NUM!</v>
      </c>
      <c r="AH2229" s="90" t="e">
        <f>_xll.qlIndexFixing(TenorBasisIndex6M,$AC2229,TRUE,_xll.ohTrigger(trigger,$Y$36))</f>
        <v>#NUM!</v>
      </c>
      <c r="AI2229" s="43" t="e">
        <f>_xll.qlIndexFixing($Y$6,$AC2229,TRUE,trigger)</f>
        <v>#NUM!</v>
      </c>
      <c r="AJ2229" s="45" t="e">
        <f t="shared" si="45"/>
        <v>#NUM!</v>
      </c>
    </row>
    <row r="2230" spans="28:36" x14ac:dyDescent="0.2">
      <c r="AB2230" s="122" t="s">
        <v>88</v>
      </c>
      <c r="AC2230" s="40">
        <f>_xll.qlInterestRateIndexFixingDate($Y$21,AD2230)</f>
        <v>55026</v>
      </c>
      <c r="AD2230" s="40">
        <f>_xll.qlCalendarAdvance(calendar,$AD2229,AB2230,,,trigger)</f>
        <v>55030</v>
      </c>
      <c r="AE2230" s="40">
        <f>_xll.qlInterestRateIndexMaturity($Y$21,AD2230,)</f>
        <v>55212</v>
      </c>
      <c r="AF2230" s="43" t="e">
        <f>_xll.qlTenorBasisValue(TenorBasis6M,AD2230,_xll.ohTrigger(trigger,$Y$36))</f>
        <v>#NUM!</v>
      </c>
      <c r="AG2230" s="90" t="e">
        <f>_xll.qlTenorBasisForwardRate(TenorBasis6M,AD2230,_xll.ohTrigger(trigger,$Y$36))</f>
        <v>#NUM!</v>
      </c>
      <c r="AH2230" s="90" t="e">
        <f>_xll.qlIndexFixing(TenorBasisIndex6M,$AC2230,TRUE,_xll.ohTrigger(trigger,$Y$36))</f>
        <v>#NUM!</v>
      </c>
      <c r="AI2230" s="43" t="e">
        <f>_xll.qlIndexFixing($Y$6,$AC2230,TRUE,trigger)</f>
        <v>#NUM!</v>
      </c>
      <c r="AJ2230" s="45" t="e">
        <f t="shared" si="45"/>
        <v>#NUM!</v>
      </c>
    </row>
    <row r="2231" spans="28:36" x14ac:dyDescent="0.2">
      <c r="AB2231" s="122" t="s">
        <v>88</v>
      </c>
      <c r="AC2231" s="40">
        <f>_xll.qlInterestRateIndexFixingDate($Y$21,AD2231)</f>
        <v>55033</v>
      </c>
      <c r="AD2231" s="40">
        <f>_xll.qlCalendarAdvance(calendar,$AD2230,AB2231,,,trigger)</f>
        <v>55037</v>
      </c>
      <c r="AE2231" s="40">
        <f>_xll.qlInterestRateIndexMaturity($Y$21,AD2231,)</f>
        <v>55218</v>
      </c>
      <c r="AF2231" s="43" t="e">
        <f>_xll.qlTenorBasisValue(TenorBasis6M,AD2231,_xll.ohTrigger(trigger,$Y$36))</f>
        <v>#NUM!</v>
      </c>
      <c r="AG2231" s="90" t="e">
        <f>_xll.qlTenorBasisForwardRate(TenorBasis6M,AD2231,_xll.ohTrigger(trigger,$Y$36))</f>
        <v>#NUM!</v>
      </c>
      <c r="AH2231" s="90" t="e">
        <f>_xll.qlIndexFixing(TenorBasisIndex6M,$AC2231,TRUE,_xll.ohTrigger(trigger,$Y$36))</f>
        <v>#NUM!</v>
      </c>
      <c r="AI2231" s="43" t="e">
        <f>_xll.qlIndexFixing($Y$6,$AC2231,TRUE,trigger)</f>
        <v>#NUM!</v>
      </c>
      <c r="AJ2231" s="45" t="e">
        <f t="shared" si="45"/>
        <v>#NUM!</v>
      </c>
    </row>
    <row r="2232" spans="28:36" x14ac:dyDescent="0.2">
      <c r="AB2232" s="122" t="s">
        <v>88</v>
      </c>
      <c r="AC2232" s="40">
        <f>_xll.qlInterestRateIndexFixingDate($Y$21,AD2232)</f>
        <v>55040</v>
      </c>
      <c r="AD2232" s="40">
        <f>_xll.qlCalendarAdvance(calendar,$AD2231,AB2232,,,trigger)</f>
        <v>55044</v>
      </c>
      <c r="AE2232" s="40">
        <f>_xll.qlInterestRateIndexMaturity($Y$21,AD2232,)</f>
        <v>55225</v>
      </c>
      <c r="AF2232" s="43" t="e">
        <f>_xll.qlTenorBasisValue(TenorBasis6M,AD2232,_xll.ohTrigger(trigger,$Y$36))</f>
        <v>#NUM!</v>
      </c>
      <c r="AG2232" s="90" t="e">
        <f>_xll.qlTenorBasisForwardRate(TenorBasis6M,AD2232,_xll.ohTrigger(trigger,$Y$36))</f>
        <v>#NUM!</v>
      </c>
      <c r="AH2232" s="90" t="e">
        <f>_xll.qlIndexFixing(TenorBasisIndex6M,$AC2232,TRUE,_xll.ohTrigger(trigger,$Y$36))</f>
        <v>#NUM!</v>
      </c>
      <c r="AI2232" s="43" t="e">
        <f>_xll.qlIndexFixing($Y$6,$AC2232,TRUE,trigger)</f>
        <v>#NUM!</v>
      </c>
      <c r="AJ2232" s="45" t="e">
        <f t="shared" si="45"/>
        <v>#NUM!</v>
      </c>
    </row>
    <row r="2233" spans="28:36" x14ac:dyDescent="0.2">
      <c r="AB2233" s="122" t="s">
        <v>88</v>
      </c>
      <c r="AC2233" s="40">
        <f>_xll.qlInterestRateIndexFixingDate($Y$21,AD2233)</f>
        <v>55047</v>
      </c>
      <c r="AD2233" s="40">
        <f>_xll.qlCalendarAdvance(calendar,$AD2232,AB2233,,,trigger)</f>
        <v>55051</v>
      </c>
      <c r="AE2233" s="40">
        <f>_xll.qlInterestRateIndexMaturity($Y$21,AD2233,)</f>
        <v>55232</v>
      </c>
      <c r="AF2233" s="43" t="e">
        <f>_xll.qlTenorBasisValue(TenorBasis6M,AD2233,_xll.ohTrigger(trigger,$Y$36))</f>
        <v>#NUM!</v>
      </c>
      <c r="AG2233" s="90" t="e">
        <f>_xll.qlTenorBasisForwardRate(TenorBasis6M,AD2233,_xll.ohTrigger(trigger,$Y$36))</f>
        <v>#NUM!</v>
      </c>
      <c r="AH2233" s="90" t="e">
        <f>_xll.qlIndexFixing(TenorBasisIndex6M,$AC2233,TRUE,_xll.ohTrigger(trigger,$Y$36))</f>
        <v>#NUM!</v>
      </c>
      <c r="AI2233" s="43" t="e">
        <f>_xll.qlIndexFixing($Y$6,$AC2233,TRUE,trigger)</f>
        <v>#NUM!</v>
      </c>
      <c r="AJ2233" s="45" t="e">
        <f t="shared" si="45"/>
        <v>#NUM!</v>
      </c>
    </row>
    <row r="2234" spans="28:36" x14ac:dyDescent="0.2">
      <c r="AB2234" s="122" t="s">
        <v>88</v>
      </c>
      <c r="AC2234" s="40">
        <f>_xll.qlInterestRateIndexFixingDate($Y$21,AD2234)</f>
        <v>55054</v>
      </c>
      <c r="AD2234" s="40">
        <f>_xll.qlCalendarAdvance(calendar,$AD2233,AB2234,,,trigger)</f>
        <v>55058</v>
      </c>
      <c r="AE2234" s="40">
        <f>_xll.qlInterestRateIndexMaturity($Y$21,AD2234,)</f>
        <v>55239</v>
      </c>
      <c r="AF2234" s="43" t="e">
        <f>_xll.qlTenorBasisValue(TenorBasis6M,AD2234,_xll.ohTrigger(trigger,$Y$36))</f>
        <v>#NUM!</v>
      </c>
      <c r="AG2234" s="90" t="e">
        <f>_xll.qlTenorBasisForwardRate(TenorBasis6M,AD2234,_xll.ohTrigger(trigger,$Y$36))</f>
        <v>#NUM!</v>
      </c>
      <c r="AH2234" s="90" t="e">
        <f>_xll.qlIndexFixing(TenorBasisIndex6M,$AC2234,TRUE,_xll.ohTrigger(trigger,$Y$36))</f>
        <v>#NUM!</v>
      </c>
      <c r="AI2234" s="43" t="e">
        <f>_xll.qlIndexFixing($Y$6,$AC2234,TRUE,trigger)</f>
        <v>#NUM!</v>
      </c>
      <c r="AJ2234" s="45" t="e">
        <f t="shared" si="45"/>
        <v>#NUM!</v>
      </c>
    </row>
    <row r="2235" spans="28:36" x14ac:dyDescent="0.2">
      <c r="AB2235" s="122" t="s">
        <v>88</v>
      </c>
      <c r="AC2235" s="40">
        <f>_xll.qlInterestRateIndexFixingDate($Y$21,AD2235)</f>
        <v>55061</v>
      </c>
      <c r="AD2235" s="40">
        <f>_xll.qlCalendarAdvance(calendar,$AD2234,AB2235,,,trigger)</f>
        <v>55065</v>
      </c>
      <c r="AE2235" s="40">
        <f>_xll.qlInterestRateIndexMaturity($Y$21,AD2235,)</f>
        <v>55247</v>
      </c>
      <c r="AF2235" s="43" t="e">
        <f>_xll.qlTenorBasisValue(TenorBasis6M,AD2235,_xll.ohTrigger(trigger,$Y$36))</f>
        <v>#NUM!</v>
      </c>
      <c r="AG2235" s="90" t="e">
        <f>_xll.qlTenorBasisForwardRate(TenorBasis6M,AD2235,_xll.ohTrigger(trigger,$Y$36))</f>
        <v>#NUM!</v>
      </c>
      <c r="AH2235" s="90" t="e">
        <f>_xll.qlIndexFixing(TenorBasisIndex6M,$AC2235,TRUE,_xll.ohTrigger(trigger,$Y$36))</f>
        <v>#NUM!</v>
      </c>
      <c r="AI2235" s="43" t="e">
        <f>_xll.qlIndexFixing($Y$6,$AC2235,TRUE,trigger)</f>
        <v>#NUM!</v>
      </c>
      <c r="AJ2235" s="45" t="e">
        <f t="shared" si="45"/>
        <v>#NUM!</v>
      </c>
    </row>
    <row r="2236" spans="28:36" x14ac:dyDescent="0.2">
      <c r="AB2236" s="122" t="s">
        <v>88</v>
      </c>
      <c r="AC2236" s="40">
        <f>_xll.qlInterestRateIndexFixingDate($Y$21,AD2236)</f>
        <v>55068</v>
      </c>
      <c r="AD2236" s="40">
        <f>_xll.qlCalendarAdvance(calendar,$AD2235,AB2236,,,trigger)</f>
        <v>55072</v>
      </c>
      <c r="AE2236" s="40">
        <f>_xll.qlInterestRateIndexMaturity($Y$21,AD2236,)</f>
        <v>55254</v>
      </c>
      <c r="AF2236" s="43" t="e">
        <f>_xll.qlTenorBasisValue(TenorBasis6M,AD2236,_xll.ohTrigger(trigger,$Y$36))</f>
        <v>#NUM!</v>
      </c>
      <c r="AG2236" s="90" t="e">
        <f>_xll.qlTenorBasisForwardRate(TenorBasis6M,AD2236,_xll.ohTrigger(trigger,$Y$36))</f>
        <v>#NUM!</v>
      </c>
      <c r="AH2236" s="90" t="e">
        <f>_xll.qlIndexFixing(TenorBasisIndex6M,$AC2236,TRUE,_xll.ohTrigger(trigger,$Y$36))</f>
        <v>#NUM!</v>
      </c>
      <c r="AI2236" s="43" t="e">
        <f>_xll.qlIndexFixing($Y$6,$AC2236,TRUE,trigger)</f>
        <v>#NUM!</v>
      </c>
      <c r="AJ2236" s="45" t="e">
        <f t="shared" si="45"/>
        <v>#NUM!</v>
      </c>
    </row>
    <row r="2237" spans="28:36" x14ac:dyDescent="0.2">
      <c r="AB2237" s="122" t="s">
        <v>88</v>
      </c>
      <c r="AC2237" s="40">
        <f>_xll.qlInterestRateIndexFixingDate($Y$21,AD2237)</f>
        <v>55075</v>
      </c>
      <c r="AD2237" s="40">
        <f>_xll.qlCalendarAdvance(calendar,$AD2236,AB2237,,,trigger)</f>
        <v>55079</v>
      </c>
      <c r="AE2237" s="40">
        <f>_xll.qlInterestRateIndexMaturity($Y$21,AD2237,)</f>
        <v>55261</v>
      </c>
      <c r="AF2237" s="43" t="e">
        <f>_xll.qlTenorBasisValue(TenorBasis6M,AD2237,_xll.ohTrigger(trigger,$Y$36))</f>
        <v>#NUM!</v>
      </c>
      <c r="AG2237" s="90" t="e">
        <f>_xll.qlTenorBasisForwardRate(TenorBasis6M,AD2237,_xll.ohTrigger(trigger,$Y$36))</f>
        <v>#NUM!</v>
      </c>
      <c r="AH2237" s="90" t="e">
        <f>_xll.qlIndexFixing(TenorBasisIndex6M,$AC2237,TRUE,_xll.ohTrigger(trigger,$Y$36))</f>
        <v>#NUM!</v>
      </c>
      <c r="AI2237" s="43" t="e">
        <f>_xll.qlIndexFixing($Y$6,$AC2237,TRUE,trigger)</f>
        <v>#NUM!</v>
      </c>
      <c r="AJ2237" s="45" t="e">
        <f t="shared" si="45"/>
        <v>#NUM!</v>
      </c>
    </row>
    <row r="2238" spans="28:36" x14ac:dyDescent="0.2">
      <c r="AB2238" s="122" t="s">
        <v>88</v>
      </c>
      <c r="AC2238" s="40">
        <f>_xll.qlInterestRateIndexFixingDate($Y$21,AD2238)</f>
        <v>55082</v>
      </c>
      <c r="AD2238" s="40">
        <f>_xll.qlCalendarAdvance(calendar,$AD2237,AB2238,,,trigger)</f>
        <v>55086</v>
      </c>
      <c r="AE2238" s="40">
        <f>_xll.qlInterestRateIndexMaturity($Y$21,AD2238,)</f>
        <v>55268</v>
      </c>
      <c r="AF2238" s="43" t="e">
        <f>_xll.qlTenorBasisValue(TenorBasis6M,AD2238,_xll.ohTrigger(trigger,$Y$36))</f>
        <v>#NUM!</v>
      </c>
      <c r="AG2238" s="90" t="e">
        <f>_xll.qlTenorBasisForwardRate(TenorBasis6M,AD2238,_xll.ohTrigger(trigger,$Y$36))</f>
        <v>#NUM!</v>
      </c>
      <c r="AH2238" s="90" t="e">
        <f>_xll.qlIndexFixing(TenorBasisIndex6M,$AC2238,TRUE,_xll.ohTrigger(trigger,$Y$36))</f>
        <v>#NUM!</v>
      </c>
      <c r="AI2238" s="43" t="e">
        <f>_xll.qlIndexFixing($Y$6,$AC2238,TRUE,trigger)</f>
        <v>#NUM!</v>
      </c>
      <c r="AJ2238" s="45" t="e">
        <f t="shared" si="45"/>
        <v>#NUM!</v>
      </c>
    </row>
    <row r="2239" spans="28:36" x14ac:dyDescent="0.2">
      <c r="AB2239" s="122" t="s">
        <v>88</v>
      </c>
      <c r="AC2239" s="40">
        <f>_xll.qlInterestRateIndexFixingDate($Y$21,AD2239)</f>
        <v>55089</v>
      </c>
      <c r="AD2239" s="40">
        <f>_xll.qlCalendarAdvance(calendar,$AD2238,AB2239,,,trigger)</f>
        <v>55093</v>
      </c>
      <c r="AE2239" s="40">
        <f>_xll.qlInterestRateIndexMaturity($Y$21,AD2239,)</f>
        <v>55275</v>
      </c>
      <c r="AF2239" s="43" t="e">
        <f>_xll.qlTenorBasisValue(TenorBasis6M,AD2239,_xll.ohTrigger(trigger,$Y$36))</f>
        <v>#NUM!</v>
      </c>
      <c r="AG2239" s="90" t="e">
        <f>_xll.qlTenorBasisForwardRate(TenorBasis6M,AD2239,_xll.ohTrigger(trigger,$Y$36))</f>
        <v>#NUM!</v>
      </c>
      <c r="AH2239" s="90" t="e">
        <f>_xll.qlIndexFixing(TenorBasisIndex6M,$AC2239,TRUE,_xll.ohTrigger(trigger,$Y$36))</f>
        <v>#NUM!</v>
      </c>
      <c r="AI2239" s="43" t="e">
        <f>_xll.qlIndexFixing($Y$6,$AC2239,TRUE,trigger)</f>
        <v>#NUM!</v>
      </c>
      <c r="AJ2239" s="45" t="e">
        <f t="shared" si="45"/>
        <v>#NUM!</v>
      </c>
    </row>
    <row r="2240" spans="28:36" x14ac:dyDescent="0.2">
      <c r="AB2240" s="122" t="s">
        <v>88</v>
      </c>
      <c r="AC2240" s="40">
        <f>_xll.qlInterestRateIndexFixingDate($Y$21,AD2240)</f>
        <v>55096</v>
      </c>
      <c r="AD2240" s="40">
        <f>_xll.qlCalendarAdvance(calendar,$AD2239,AB2240,,,trigger)</f>
        <v>55100</v>
      </c>
      <c r="AE2240" s="40">
        <f>_xll.qlInterestRateIndexMaturity($Y$21,AD2240,)</f>
        <v>55281</v>
      </c>
      <c r="AF2240" s="43" t="e">
        <f>_xll.qlTenorBasisValue(TenorBasis6M,AD2240,_xll.ohTrigger(trigger,$Y$36))</f>
        <v>#NUM!</v>
      </c>
      <c r="AG2240" s="90" t="e">
        <f>_xll.qlTenorBasisForwardRate(TenorBasis6M,AD2240,_xll.ohTrigger(trigger,$Y$36))</f>
        <v>#NUM!</v>
      </c>
      <c r="AH2240" s="90" t="e">
        <f>_xll.qlIndexFixing(TenorBasisIndex6M,$AC2240,TRUE,_xll.ohTrigger(trigger,$Y$36))</f>
        <v>#NUM!</v>
      </c>
      <c r="AI2240" s="43" t="e">
        <f>_xll.qlIndexFixing($Y$6,$AC2240,TRUE,trigger)</f>
        <v>#NUM!</v>
      </c>
      <c r="AJ2240" s="45" t="e">
        <f t="shared" si="45"/>
        <v>#NUM!</v>
      </c>
    </row>
    <row r="2241" spans="28:36" x14ac:dyDescent="0.2">
      <c r="AB2241" s="122" t="s">
        <v>88</v>
      </c>
      <c r="AC2241" s="40">
        <f>_xll.qlInterestRateIndexFixingDate($Y$21,AD2241)</f>
        <v>55103</v>
      </c>
      <c r="AD2241" s="40">
        <f>_xll.qlCalendarAdvance(calendar,$AD2240,AB2241,,,trigger)</f>
        <v>55107</v>
      </c>
      <c r="AE2241" s="40">
        <f>_xll.qlInterestRateIndexMaturity($Y$21,AD2241,)</f>
        <v>55288</v>
      </c>
      <c r="AF2241" s="43" t="e">
        <f>_xll.qlTenorBasisValue(TenorBasis6M,AD2241,_xll.ohTrigger(trigger,$Y$36))</f>
        <v>#NUM!</v>
      </c>
      <c r="AG2241" s="90" t="e">
        <f>_xll.qlTenorBasisForwardRate(TenorBasis6M,AD2241,_xll.ohTrigger(trigger,$Y$36))</f>
        <v>#NUM!</v>
      </c>
      <c r="AH2241" s="90" t="e">
        <f>_xll.qlIndexFixing(TenorBasisIndex6M,$AC2241,TRUE,_xll.ohTrigger(trigger,$Y$36))</f>
        <v>#NUM!</v>
      </c>
      <c r="AI2241" s="43" t="e">
        <f>_xll.qlIndexFixing($Y$6,$AC2241,TRUE,trigger)</f>
        <v>#NUM!</v>
      </c>
      <c r="AJ2241" s="45" t="e">
        <f t="shared" si="45"/>
        <v>#NUM!</v>
      </c>
    </row>
    <row r="2242" spans="28:36" x14ac:dyDescent="0.2">
      <c r="AB2242" s="122" t="s">
        <v>88</v>
      </c>
      <c r="AC2242" s="40">
        <f>_xll.qlInterestRateIndexFixingDate($Y$21,AD2242)</f>
        <v>55110</v>
      </c>
      <c r="AD2242" s="40">
        <f>_xll.qlCalendarAdvance(calendar,$AD2241,AB2242,,,trigger)</f>
        <v>55114</v>
      </c>
      <c r="AE2242" s="40">
        <f>_xll.qlInterestRateIndexMaturity($Y$21,AD2242,)</f>
        <v>55295</v>
      </c>
      <c r="AF2242" s="43" t="e">
        <f>_xll.qlTenorBasisValue(TenorBasis6M,AD2242,_xll.ohTrigger(trigger,$Y$36))</f>
        <v>#NUM!</v>
      </c>
      <c r="AG2242" s="90" t="e">
        <f>_xll.qlTenorBasisForwardRate(TenorBasis6M,AD2242,_xll.ohTrigger(trigger,$Y$36))</f>
        <v>#NUM!</v>
      </c>
      <c r="AH2242" s="90" t="e">
        <f>_xll.qlIndexFixing(TenorBasisIndex6M,$AC2242,TRUE,_xll.ohTrigger(trigger,$Y$36))</f>
        <v>#NUM!</v>
      </c>
      <c r="AI2242" s="43" t="e">
        <f>_xll.qlIndexFixing($Y$6,$AC2242,TRUE,trigger)</f>
        <v>#NUM!</v>
      </c>
      <c r="AJ2242" s="45" t="e">
        <f t="shared" si="45"/>
        <v>#NUM!</v>
      </c>
    </row>
    <row r="2243" spans="28:36" x14ac:dyDescent="0.2">
      <c r="AB2243" s="122" t="s">
        <v>88</v>
      </c>
      <c r="AC2243" s="40">
        <f>_xll.qlInterestRateIndexFixingDate($Y$21,AD2243)</f>
        <v>55117</v>
      </c>
      <c r="AD2243" s="40">
        <f>_xll.qlCalendarAdvance(calendar,$AD2242,AB2243,,,trigger)</f>
        <v>55121</v>
      </c>
      <c r="AE2243" s="40">
        <f>_xll.qlInterestRateIndexMaturity($Y$21,AD2243,)</f>
        <v>55302</v>
      </c>
      <c r="AF2243" s="43" t="e">
        <f>_xll.qlTenorBasisValue(TenorBasis6M,AD2243,_xll.ohTrigger(trigger,$Y$36))</f>
        <v>#NUM!</v>
      </c>
      <c r="AG2243" s="90" t="e">
        <f>_xll.qlTenorBasisForwardRate(TenorBasis6M,AD2243,_xll.ohTrigger(trigger,$Y$36))</f>
        <v>#NUM!</v>
      </c>
      <c r="AH2243" s="90" t="e">
        <f>_xll.qlIndexFixing(TenorBasisIndex6M,$AC2243,TRUE,_xll.ohTrigger(trigger,$Y$36))</f>
        <v>#NUM!</v>
      </c>
      <c r="AI2243" s="43" t="e">
        <f>_xll.qlIndexFixing($Y$6,$AC2243,TRUE,trigger)</f>
        <v>#NUM!</v>
      </c>
      <c r="AJ2243" s="45" t="e">
        <f t="shared" si="45"/>
        <v>#NUM!</v>
      </c>
    </row>
    <row r="2244" spans="28:36" x14ac:dyDescent="0.2">
      <c r="AB2244" s="122" t="s">
        <v>88</v>
      </c>
      <c r="AC2244" s="40">
        <f>_xll.qlInterestRateIndexFixingDate($Y$21,AD2244)</f>
        <v>55124</v>
      </c>
      <c r="AD2244" s="40">
        <f>_xll.qlCalendarAdvance(calendar,$AD2243,AB2244,,,trigger)</f>
        <v>55128</v>
      </c>
      <c r="AE2244" s="40">
        <f>_xll.qlInterestRateIndexMaturity($Y$21,AD2244,)</f>
        <v>55310</v>
      </c>
      <c r="AF2244" s="43" t="e">
        <f>_xll.qlTenorBasisValue(TenorBasis6M,AD2244,_xll.ohTrigger(trigger,$Y$36))</f>
        <v>#NUM!</v>
      </c>
      <c r="AG2244" s="90" t="e">
        <f>_xll.qlTenorBasisForwardRate(TenorBasis6M,AD2244,_xll.ohTrigger(trigger,$Y$36))</f>
        <v>#NUM!</v>
      </c>
      <c r="AH2244" s="90" t="e">
        <f>_xll.qlIndexFixing(TenorBasisIndex6M,$AC2244,TRUE,_xll.ohTrigger(trigger,$Y$36))</f>
        <v>#NUM!</v>
      </c>
      <c r="AI2244" s="43" t="e">
        <f>_xll.qlIndexFixing($Y$6,$AC2244,TRUE,trigger)</f>
        <v>#NUM!</v>
      </c>
      <c r="AJ2244" s="45" t="e">
        <f t="shared" si="45"/>
        <v>#NUM!</v>
      </c>
    </row>
    <row r="2245" spans="28:36" x14ac:dyDescent="0.2">
      <c r="AB2245" s="122" t="s">
        <v>88</v>
      </c>
      <c r="AC2245" s="40">
        <f>_xll.qlInterestRateIndexFixingDate($Y$21,AD2245)</f>
        <v>55131</v>
      </c>
      <c r="AD2245" s="40">
        <f>_xll.qlCalendarAdvance(calendar,$AD2244,AB2245,,,trigger)</f>
        <v>55135</v>
      </c>
      <c r="AE2245" s="40">
        <f>_xll.qlInterestRateIndexMaturity($Y$21,AD2245,)</f>
        <v>55317</v>
      </c>
      <c r="AF2245" s="43" t="e">
        <f>_xll.qlTenorBasisValue(TenorBasis6M,AD2245,_xll.ohTrigger(trigger,$Y$36))</f>
        <v>#NUM!</v>
      </c>
      <c r="AG2245" s="90" t="e">
        <f>_xll.qlTenorBasisForwardRate(TenorBasis6M,AD2245,_xll.ohTrigger(trigger,$Y$36))</f>
        <v>#NUM!</v>
      </c>
      <c r="AH2245" s="90" t="e">
        <f>_xll.qlIndexFixing(TenorBasisIndex6M,$AC2245,TRUE,_xll.ohTrigger(trigger,$Y$36))</f>
        <v>#NUM!</v>
      </c>
      <c r="AI2245" s="43" t="e">
        <f>_xll.qlIndexFixing($Y$6,$AC2245,TRUE,trigger)</f>
        <v>#NUM!</v>
      </c>
      <c r="AJ2245" s="45" t="e">
        <f t="shared" si="45"/>
        <v>#NUM!</v>
      </c>
    </row>
    <row r="2246" spans="28:36" x14ac:dyDescent="0.2">
      <c r="AB2246" s="122" t="s">
        <v>88</v>
      </c>
      <c r="AC2246" s="40">
        <f>_xll.qlInterestRateIndexFixingDate($Y$21,AD2246)</f>
        <v>55138</v>
      </c>
      <c r="AD2246" s="40">
        <f>_xll.qlCalendarAdvance(calendar,$AD2245,AB2246,,,trigger)</f>
        <v>55142</v>
      </c>
      <c r="AE2246" s="40">
        <f>_xll.qlInterestRateIndexMaturity($Y$21,AD2246,)</f>
        <v>55324</v>
      </c>
      <c r="AF2246" s="43" t="e">
        <f>_xll.qlTenorBasisValue(TenorBasis6M,AD2246,_xll.ohTrigger(trigger,$Y$36))</f>
        <v>#NUM!</v>
      </c>
      <c r="AG2246" s="90" t="e">
        <f>_xll.qlTenorBasisForwardRate(TenorBasis6M,AD2246,_xll.ohTrigger(trigger,$Y$36))</f>
        <v>#NUM!</v>
      </c>
      <c r="AH2246" s="90" t="e">
        <f>_xll.qlIndexFixing(TenorBasisIndex6M,$AC2246,TRUE,_xll.ohTrigger(trigger,$Y$36))</f>
        <v>#NUM!</v>
      </c>
      <c r="AI2246" s="43" t="e">
        <f>_xll.qlIndexFixing($Y$6,$AC2246,TRUE,trigger)</f>
        <v>#NUM!</v>
      </c>
      <c r="AJ2246" s="45" t="e">
        <f t="shared" si="45"/>
        <v>#NUM!</v>
      </c>
    </row>
    <row r="2247" spans="28:36" x14ac:dyDescent="0.2">
      <c r="AB2247" s="122" t="s">
        <v>88</v>
      </c>
      <c r="AC2247" s="40">
        <f>_xll.qlInterestRateIndexFixingDate($Y$21,AD2247)</f>
        <v>55144</v>
      </c>
      <c r="AD2247" s="40">
        <f>_xll.qlCalendarAdvance(calendar,$AD2246,AB2247,,,trigger)</f>
        <v>55149</v>
      </c>
      <c r="AE2247" s="40">
        <f>_xll.qlInterestRateIndexMaturity($Y$21,AD2247,)</f>
        <v>55331</v>
      </c>
      <c r="AF2247" s="43" t="e">
        <f>_xll.qlTenorBasisValue(TenorBasis6M,AD2247,_xll.ohTrigger(trigger,$Y$36))</f>
        <v>#NUM!</v>
      </c>
      <c r="AG2247" s="90" t="e">
        <f>_xll.qlTenorBasisForwardRate(TenorBasis6M,AD2247,_xll.ohTrigger(trigger,$Y$36))</f>
        <v>#NUM!</v>
      </c>
      <c r="AH2247" s="90" t="e">
        <f>_xll.qlIndexFixing(TenorBasisIndex6M,$AC2247,TRUE,_xll.ohTrigger(trigger,$Y$36))</f>
        <v>#NUM!</v>
      </c>
      <c r="AI2247" s="43" t="e">
        <f>_xll.qlIndexFixing($Y$6,$AC2247,TRUE,trigger)</f>
        <v>#NUM!</v>
      </c>
      <c r="AJ2247" s="45" t="e">
        <f t="shared" si="45"/>
        <v>#NUM!</v>
      </c>
    </row>
    <row r="2248" spans="28:36" x14ac:dyDescent="0.2">
      <c r="AB2248" s="122" t="s">
        <v>88</v>
      </c>
      <c r="AC2248" s="40">
        <f>_xll.qlInterestRateIndexFixingDate($Y$21,AD2248)</f>
        <v>55152</v>
      </c>
      <c r="AD2248" s="40">
        <f>_xll.qlCalendarAdvance(calendar,$AD2247,AB2248,,,trigger)</f>
        <v>55156</v>
      </c>
      <c r="AE2248" s="40">
        <f>_xll.qlInterestRateIndexMaturity($Y$21,AD2248,)</f>
        <v>55337</v>
      </c>
      <c r="AF2248" s="43" t="e">
        <f>_xll.qlTenorBasisValue(TenorBasis6M,AD2248,_xll.ohTrigger(trigger,$Y$36))</f>
        <v>#NUM!</v>
      </c>
      <c r="AG2248" s="90" t="e">
        <f>_xll.qlTenorBasisForwardRate(TenorBasis6M,AD2248,_xll.ohTrigger(trigger,$Y$36))</f>
        <v>#NUM!</v>
      </c>
      <c r="AH2248" s="90" t="e">
        <f>_xll.qlIndexFixing(TenorBasisIndex6M,$AC2248,TRUE,_xll.ohTrigger(trigger,$Y$36))</f>
        <v>#NUM!</v>
      </c>
      <c r="AI2248" s="43" t="e">
        <f>_xll.qlIndexFixing($Y$6,$AC2248,TRUE,trigger)</f>
        <v>#NUM!</v>
      </c>
      <c r="AJ2248" s="45" t="e">
        <f t="shared" si="45"/>
        <v>#NUM!</v>
      </c>
    </row>
    <row r="2249" spans="28:36" x14ac:dyDescent="0.2">
      <c r="AB2249" s="122" t="s">
        <v>88</v>
      </c>
      <c r="AC2249" s="40">
        <f>_xll.qlInterestRateIndexFixingDate($Y$21,AD2249)</f>
        <v>55159</v>
      </c>
      <c r="AD2249" s="40">
        <f>_xll.qlCalendarAdvance(calendar,$AD2248,AB2249,,,trigger)</f>
        <v>55163</v>
      </c>
      <c r="AE2249" s="40">
        <f>_xll.qlInterestRateIndexMaturity($Y$21,AD2249,)</f>
        <v>55344</v>
      </c>
      <c r="AF2249" s="43" t="e">
        <f>_xll.qlTenorBasisValue(TenorBasis6M,AD2249,_xll.ohTrigger(trigger,$Y$36))</f>
        <v>#NUM!</v>
      </c>
      <c r="AG2249" s="90" t="e">
        <f>_xll.qlTenorBasisForwardRate(TenorBasis6M,AD2249,_xll.ohTrigger(trigger,$Y$36))</f>
        <v>#NUM!</v>
      </c>
      <c r="AH2249" s="90" t="e">
        <f>_xll.qlIndexFixing(TenorBasisIndex6M,$AC2249,TRUE,_xll.ohTrigger(trigger,$Y$36))</f>
        <v>#NUM!</v>
      </c>
      <c r="AI2249" s="43" t="e">
        <f>_xll.qlIndexFixing($Y$6,$AC2249,TRUE,trigger)</f>
        <v>#NUM!</v>
      </c>
      <c r="AJ2249" s="45" t="e">
        <f t="shared" si="45"/>
        <v>#NUM!</v>
      </c>
    </row>
    <row r="2250" spans="28:36" x14ac:dyDescent="0.2">
      <c r="AB2250" s="122" t="s">
        <v>88</v>
      </c>
      <c r="AC2250" s="40">
        <f>_xll.qlInterestRateIndexFixingDate($Y$21,AD2250)</f>
        <v>55166</v>
      </c>
      <c r="AD2250" s="40">
        <f>_xll.qlCalendarAdvance(calendar,$AD2249,AB2250,,,trigger)</f>
        <v>55170</v>
      </c>
      <c r="AE2250" s="40">
        <f>_xll.qlInterestRateIndexMaturity($Y$21,AD2250,)</f>
        <v>55351</v>
      </c>
      <c r="AF2250" s="43" t="e">
        <f>_xll.qlTenorBasisValue(TenorBasis6M,AD2250,_xll.ohTrigger(trigger,$Y$36))</f>
        <v>#NUM!</v>
      </c>
      <c r="AG2250" s="90" t="e">
        <f>_xll.qlTenorBasisForwardRate(TenorBasis6M,AD2250,_xll.ohTrigger(trigger,$Y$36))</f>
        <v>#NUM!</v>
      </c>
      <c r="AH2250" s="90" t="e">
        <f>_xll.qlIndexFixing(TenorBasisIndex6M,$AC2250,TRUE,_xll.ohTrigger(trigger,$Y$36))</f>
        <v>#NUM!</v>
      </c>
      <c r="AI2250" s="43" t="e">
        <f>_xll.qlIndexFixing($Y$6,$AC2250,TRUE,trigger)</f>
        <v>#NUM!</v>
      </c>
      <c r="AJ2250" s="45" t="e">
        <f t="shared" si="45"/>
        <v>#NUM!</v>
      </c>
    </row>
    <row r="2251" spans="28:36" x14ac:dyDescent="0.2">
      <c r="AB2251" s="122" t="s">
        <v>88</v>
      </c>
      <c r="AC2251" s="40">
        <f>_xll.qlInterestRateIndexFixingDate($Y$21,AD2251)</f>
        <v>55173</v>
      </c>
      <c r="AD2251" s="40">
        <f>_xll.qlCalendarAdvance(calendar,$AD2250,AB2251,,,trigger)</f>
        <v>55177</v>
      </c>
      <c r="AE2251" s="40">
        <f>_xll.qlInterestRateIndexMaturity($Y$21,AD2251,)</f>
        <v>55358</v>
      </c>
      <c r="AF2251" s="43" t="e">
        <f>_xll.qlTenorBasisValue(TenorBasis6M,AD2251,_xll.ohTrigger(trigger,$Y$36))</f>
        <v>#NUM!</v>
      </c>
      <c r="AG2251" s="90" t="e">
        <f>_xll.qlTenorBasisForwardRate(TenorBasis6M,AD2251,_xll.ohTrigger(trigger,$Y$36))</f>
        <v>#NUM!</v>
      </c>
      <c r="AH2251" s="90" t="e">
        <f>_xll.qlIndexFixing(TenorBasisIndex6M,$AC2251,TRUE,_xll.ohTrigger(trigger,$Y$36))</f>
        <v>#NUM!</v>
      </c>
      <c r="AI2251" s="43" t="e">
        <f>_xll.qlIndexFixing($Y$6,$AC2251,TRUE,trigger)</f>
        <v>#NUM!</v>
      </c>
      <c r="AJ2251" s="45" t="e">
        <f t="shared" si="45"/>
        <v>#NUM!</v>
      </c>
    </row>
    <row r="2252" spans="28:36" x14ac:dyDescent="0.2">
      <c r="AB2252" s="122" t="s">
        <v>88</v>
      </c>
      <c r="AC2252" s="40">
        <f>_xll.qlInterestRateIndexFixingDate($Y$21,AD2252)</f>
        <v>55180</v>
      </c>
      <c r="AD2252" s="40">
        <f>_xll.qlCalendarAdvance(calendar,$AD2251,AB2252,,,trigger)</f>
        <v>55184</v>
      </c>
      <c r="AE2252" s="40">
        <f>_xll.qlInterestRateIndexMaturity($Y$21,AD2252,)</f>
        <v>55365</v>
      </c>
      <c r="AF2252" s="43" t="e">
        <f>_xll.qlTenorBasisValue(TenorBasis6M,AD2252,_xll.ohTrigger(trigger,$Y$36))</f>
        <v>#NUM!</v>
      </c>
      <c r="AG2252" s="90" t="e">
        <f>_xll.qlTenorBasisForwardRate(TenorBasis6M,AD2252,_xll.ohTrigger(trigger,$Y$36))</f>
        <v>#NUM!</v>
      </c>
      <c r="AH2252" s="90" t="e">
        <f>_xll.qlIndexFixing(TenorBasisIndex6M,$AC2252,TRUE,_xll.ohTrigger(trigger,$Y$36))</f>
        <v>#NUM!</v>
      </c>
      <c r="AI2252" s="43" t="e">
        <f>_xll.qlIndexFixing($Y$6,$AC2252,TRUE,trigger)</f>
        <v>#NUM!</v>
      </c>
      <c r="AJ2252" s="45" t="e">
        <f t="shared" si="45"/>
        <v>#NUM!</v>
      </c>
    </row>
    <row r="2253" spans="28:36" x14ac:dyDescent="0.2">
      <c r="AB2253" s="122" t="s">
        <v>88</v>
      </c>
      <c r="AC2253" s="40">
        <f>_xll.qlInterestRateIndexFixingDate($Y$21,AD2253)</f>
        <v>55187</v>
      </c>
      <c r="AD2253" s="40">
        <f>_xll.qlCalendarAdvance(calendar,$AD2252,AB2253,,,trigger)</f>
        <v>55191</v>
      </c>
      <c r="AE2253" s="40">
        <f>_xll.qlInterestRateIndexMaturity($Y$21,AD2253,)</f>
        <v>55372</v>
      </c>
      <c r="AF2253" s="43" t="e">
        <f>_xll.qlTenorBasisValue(TenorBasis6M,AD2253,_xll.ohTrigger(trigger,$Y$36))</f>
        <v>#NUM!</v>
      </c>
      <c r="AG2253" s="90" t="e">
        <f>_xll.qlTenorBasisForwardRate(TenorBasis6M,AD2253,_xll.ohTrigger(trigger,$Y$36))</f>
        <v>#NUM!</v>
      </c>
      <c r="AH2253" s="90" t="e">
        <f>_xll.qlIndexFixing(TenorBasisIndex6M,$AC2253,TRUE,_xll.ohTrigger(trigger,$Y$36))</f>
        <v>#NUM!</v>
      </c>
      <c r="AI2253" s="43" t="e">
        <f>_xll.qlIndexFixing($Y$6,$AC2253,TRUE,trigger)</f>
        <v>#NUM!</v>
      </c>
      <c r="AJ2253" s="45" t="e">
        <f t="shared" si="45"/>
        <v>#NUM!</v>
      </c>
    </row>
    <row r="2254" spans="28:36" x14ac:dyDescent="0.2">
      <c r="AB2254" s="122" t="s">
        <v>88</v>
      </c>
      <c r="AC2254" s="40">
        <f>_xll.qlInterestRateIndexFixingDate($Y$21,AD2254)</f>
        <v>55194</v>
      </c>
      <c r="AD2254" s="40">
        <f>_xll.qlCalendarAdvance(calendar,$AD2253,AB2254,,,trigger)</f>
        <v>55198</v>
      </c>
      <c r="AE2254" s="40">
        <f>_xll.qlInterestRateIndexMaturity($Y$21,AD2254,)</f>
        <v>55379</v>
      </c>
      <c r="AF2254" s="43" t="e">
        <f>_xll.qlTenorBasisValue(TenorBasis6M,AD2254,_xll.ohTrigger(trigger,$Y$36))</f>
        <v>#NUM!</v>
      </c>
      <c r="AG2254" s="90" t="e">
        <f>_xll.qlTenorBasisForwardRate(TenorBasis6M,AD2254,_xll.ohTrigger(trigger,$Y$36))</f>
        <v>#NUM!</v>
      </c>
      <c r="AH2254" s="90" t="e">
        <f>_xll.qlIndexFixing(TenorBasisIndex6M,$AC2254,TRUE,_xll.ohTrigger(trigger,$Y$36))</f>
        <v>#NUM!</v>
      </c>
      <c r="AI2254" s="43" t="e">
        <f>_xll.qlIndexFixing($Y$6,$AC2254,TRUE,trigger)</f>
        <v>#NUM!</v>
      </c>
      <c r="AJ2254" s="45" t="e">
        <f t="shared" si="45"/>
        <v>#NUM!</v>
      </c>
    </row>
    <row r="2255" spans="28:36" x14ac:dyDescent="0.2">
      <c r="AB2255" s="122" t="s">
        <v>88</v>
      </c>
      <c r="AC2255" s="40">
        <f>_xll.qlInterestRateIndexFixingDate($Y$21,AD2255)</f>
        <v>55201</v>
      </c>
      <c r="AD2255" s="40">
        <f>_xll.qlCalendarAdvance(calendar,$AD2254,AB2255,,,trigger)</f>
        <v>55205</v>
      </c>
      <c r="AE2255" s="40">
        <f>_xll.qlInterestRateIndexMaturity($Y$21,AD2255,)</f>
        <v>55386</v>
      </c>
      <c r="AF2255" s="43" t="e">
        <f>_xll.qlTenorBasisValue(TenorBasis6M,AD2255,_xll.ohTrigger(trigger,$Y$36))</f>
        <v>#NUM!</v>
      </c>
      <c r="AG2255" s="90" t="e">
        <f>_xll.qlTenorBasisForwardRate(TenorBasis6M,AD2255,_xll.ohTrigger(trigger,$Y$36))</f>
        <v>#NUM!</v>
      </c>
      <c r="AH2255" s="90" t="e">
        <f>_xll.qlIndexFixing(TenorBasisIndex6M,$AC2255,TRUE,_xll.ohTrigger(trigger,$Y$36))</f>
        <v>#NUM!</v>
      </c>
      <c r="AI2255" s="43" t="e">
        <f>_xll.qlIndexFixing($Y$6,$AC2255,TRUE,trigger)</f>
        <v>#NUM!</v>
      </c>
      <c r="AJ2255" s="45" t="e">
        <f t="shared" si="45"/>
        <v>#NUM!</v>
      </c>
    </row>
    <row r="2256" spans="28:36" x14ac:dyDescent="0.2">
      <c r="AB2256" s="122" t="s">
        <v>88</v>
      </c>
      <c r="AC2256" s="40">
        <f>_xll.qlInterestRateIndexFixingDate($Y$21,AD2256)</f>
        <v>55208</v>
      </c>
      <c r="AD2256" s="40">
        <f>_xll.qlCalendarAdvance(calendar,$AD2255,AB2256,,,trigger)</f>
        <v>55212</v>
      </c>
      <c r="AE2256" s="40">
        <f>_xll.qlInterestRateIndexMaturity($Y$21,AD2256,)</f>
        <v>55396</v>
      </c>
      <c r="AF2256" s="43" t="e">
        <f>_xll.qlTenorBasisValue(TenorBasis6M,AD2256,_xll.ohTrigger(trigger,$Y$36))</f>
        <v>#NUM!</v>
      </c>
      <c r="AG2256" s="90" t="e">
        <f>_xll.qlTenorBasisForwardRate(TenorBasis6M,AD2256,_xll.ohTrigger(trigger,$Y$36))</f>
        <v>#NUM!</v>
      </c>
      <c r="AH2256" s="90" t="e">
        <f>_xll.qlIndexFixing(TenorBasisIndex6M,$AC2256,TRUE,_xll.ohTrigger(trigger,$Y$36))</f>
        <v>#NUM!</v>
      </c>
      <c r="AI2256" s="43" t="e">
        <f>_xll.qlIndexFixing($Y$6,$AC2256,TRUE,trigger)</f>
        <v>#NUM!</v>
      </c>
      <c r="AJ2256" s="45" t="e">
        <f t="shared" si="45"/>
        <v>#NUM!</v>
      </c>
    </row>
    <row r="2257" spans="28:36" x14ac:dyDescent="0.2">
      <c r="AB2257" s="122" t="s">
        <v>88</v>
      </c>
      <c r="AC2257" s="40">
        <f>_xll.qlInterestRateIndexFixingDate($Y$21,AD2257)</f>
        <v>55215</v>
      </c>
      <c r="AD2257" s="40">
        <f>_xll.qlCalendarAdvance(calendar,$AD2256,AB2257,,,trigger)</f>
        <v>55219</v>
      </c>
      <c r="AE2257" s="40">
        <f>_xll.qlInterestRateIndexMaturity($Y$21,AD2257,)</f>
        <v>55403</v>
      </c>
      <c r="AF2257" s="43" t="e">
        <f>_xll.qlTenorBasisValue(TenorBasis6M,AD2257,_xll.ohTrigger(trigger,$Y$36))</f>
        <v>#NUM!</v>
      </c>
      <c r="AG2257" s="90" t="e">
        <f>_xll.qlTenorBasisForwardRate(TenorBasis6M,AD2257,_xll.ohTrigger(trigger,$Y$36))</f>
        <v>#NUM!</v>
      </c>
      <c r="AH2257" s="90" t="e">
        <f>_xll.qlIndexFixing(TenorBasisIndex6M,$AC2257,TRUE,_xll.ohTrigger(trigger,$Y$36))</f>
        <v>#NUM!</v>
      </c>
      <c r="AI2257" s="43" t="e">
        <f>_xll.qlIndexFixing($Y$6,$AC2257,TRUE,trigger)</f>
        <v>#NUM!</v>
      </c>
      <c r="AJ2257" s="45" t="e">
        <f t="shared" si="45"/>
        <v>#NUM!</v>
      </c>
    </row>
    <row r="2258" spans="28:36" x14ac:dyDescent="0.2">
      <c r="AB2258" s="122" t="s">
        <v>88</v>
      </c>
      <c r="AC2258" s="40">
        <f>_xll.qlInterestRateIndexFixingDate($Y$21,AD2258)</f>
        <v>55222</v>
      </c>
      <c r="AD2258" s="40">
        <f>_xll.qlCalendarAdvance(calendar,$AD2257,AB2258,,,trigger)</f>
        <v>55226</v>
      </c>
      <c r="AE2258" s="40">
        <f>_xll.qlInterestRateIndexMaturity($Y$21,AD2258,)</f>
        <v>55410</v>
      </c>
      <c r="AF2258" s="43" t="e">
        <f>_xll.qlTenorBasisValue(TenorBasis6M,AD2258,_xll.ohTrigger(trigger,$Y$36))</f>
        <v>#NUM!</v>
      </c>
      <c r="AG2258" s="90" t="e">
        <f>_xll.qlTenorBasisForwardRate(TenorBasis6M,AD2258,_xll.ohTrigger(trigger,$Y$36))</f>
        <v>#NUM!</v>
      </c>
      <c r="AH2258" s="90" t="e">
        <f>_xll.qlIndexFixing(TenorBasisIndex6M,$AC2258,TRUE,_xll.ohTrigger(trigger,$Y$36))</f>
        <v>#NUM!</v>
      </c>
      <c r="AI2258" s="43" t="e">
        <f>_xll.qlIndexFixing($Y$6,$AC2258,TRUE,trigger)</f>
        <v>#NUM!</v>
      </c>
      <c r="AJ2258" s="45" t="e">
        <f t="shared" si="45"/>
        <v>#NUM!</v>
      </c>
    </row>
    <row r="2259" spans="28:36" x14ac:dyDescent="0.2">
      <c r="AB2259" s="122" t="s">
        <v>88</v>
      </c>
      <c r="AC2259" s="40">
        <f>_xll.qlInterestRateIndexFixingDate($Y$21,AD2259)</f>
        <v>55229</v>
      </c>
      <c r="AD2259" s="40">
        <f>_xll.qlCalendarAdvance(calendar,$AD2258,AB2259,,,trigger)</f>
        <v>55233</v>
      </c>
      <c r="AE2259" s="40">
        <f>_xll.qlInterestRateIndexMaturity($Y$21,AD2259,)</f>
        <v>55417</v>
      </c>
      <c r="AF2259" s="43" t="e">
        <f>_xll.qlTenorBasisValue(TenorBasis6M,AD2259,_xll.ohTrigger(trigger,$Y$36))</f>
        <v>#NUM!</v>
      </c>
      <c r="AG2259" s="90" t="e">
        <f>_xll.qlTenorBasisForwardRate(TenorBasis6M,AD2259,_xll.ohTrigger(trigger,$Y$36))</f>
        <v>#NUM!</v>
      </c>
      <c r="AH2259" s="90" t="e">
        <f>_xll.qlIndexFixing(TenorBasisIndex6M,$AC2259,TRUE,_xll.ohTrigger(trigger,$Y$36))</f>
        <v>#NUM!</v>
      </c>
      <c r="AI2259" s="43" t="e">
        <f>_xll.qlIndexFixing($Y$6,$AC2259,TRUE,trigger)</f>
        <v>#NUM!</v>
      </c>
      <c r="AJ2259" s="45" t="e">
        <f t="shared" si="45"/>
        <v>#NUM!</v>
      </c>
    </row>
    <row r="2260" spans="28:36" x14ac:dyDescent="0.2">
      <c r="AB2260" s="122" t="s">
        <v>88</v>
      </c>
      <c r="AC2260" s="40">
        <f>_xll.qlInterestRateIndexFixingDate($Y$21,AD2260)</f>
        <v>55236</v>
      </c>
      <c r="AD2260" s="40">
        <f>_xll.qlCalendarAdvance(calendar,$AD2259,AB2260,,,trigger)</f>
        <v>55240</v>
      </c>
      <c r="AE2260" s="40">
        <f>_xll.qlInterestRateIndexMaturity($Y$21,AD2260,)</f>
        <v>55424</v>
      </c>
      <c r="AF2260" s="43" t="e">
        <f>_xll.qlTenorBasisValue(TenorBasis6M,AD2260,_xll.ohTrigger(trigger,$Y$36))</f>
        <v>#NUM!</v>
      </c>
      <c r="AG2260" s="90" t="e">
        <f>_xll.qlTenorBasisForwardRate(TenorBasis6M,AD2260,_xll.ohTrigger(trigger,$Y$36))</f>
        <v>#NUM!</v>
      </c>
      <c r="AH2260" s="90" t="e">
        <f>_xll.qlIndexFixing(TenorBasisIndex6M,$AC2260,TRUE,_xll.ohTrigger(trigger,$Y$36))</f>
        <v>#NUM!</v>
      </c>
      <c r="AI2260" s="43" t="e">
        <f>_xll.qlIndexFixing($Y$6,$AC2260,TRUE,trigger)</f>
        <v>#NUM!</v>
      </c>
      <c r="AJ2260" s="45" t="e">
        <f t="shared" si="45"/>
        <v>#NUM!</v>
      </c>
    </row>
    <row r="2261" spans="28:36" x14ac:dyDescent="0.2">
      <c r="AB2261" s="122" t="s">
        <v>88</v>
      </c>
      <c r="AC2261" s="40">
        <f>_xll.qlInterestRateIndexFixingDate($Y$21,AD2261)</f>
        <v>55241</v>
      </c>
      <c r="AD2261" s="40">
        <f>_xll.qlCalendarAdvance(calendar,$AD2260,AB2261,,,trigger)</f>
        <v>55247</v>
      </c>
      <c r="AE2261" s="40">
        <f>_xll.qlInterestRateIndexMaturity($Y$21,AD2261,)</f>
        <v>55430</v>
      </c>
      <c r="AF2261" s="43" t="e">
        <f>_xll.qlTenorBasisValue(TenorBasis6M,AD2261,_xll.ohTrigger(trigger,$Y$36))</f>
        <v>#NUM!</v>
      </c>
      <c r="AG2261" s="90" t="e">
        <f>_xll.qlTenorBasisForwardRate(TenorBasis6M,AD2261,_xll.ohTrigger(trigger,$Y$36))</f>
        <v>#NUM!</v>
      </c>
      <c r="AH2261" s="90" t="e">
        <f>_xll.qlIndexFixing(TenorBasisIndex6M,$AC2261,TRUE,_xll.ohTrigger(trigger,$Y$36))</f>
        <v>#NUM!</v>
      </c>
      <c r="AI2261" s="43" t="e">
        <f>_xll.qlIndexFixing($Y$6,$AC2261,TRUE,trigger)</f>
        <v>#NUM!</v>
      </c>
      <c r="AJ2261" s="45" t="e">
        <f t="shared" si="45"/>
        <v>#NUM!</v>
      </c>
    </row>
    <row r="2262" spans="28:36" x14ac:dyDescent="0.2">
      <c r="AB2262" s="122" t="s">
        <v>88</v>
      </c>
      <c r="AC2262" s="40">
        <f>_xll.qlInterestRateIndexFixingDate($Y$21,AD2262)</f>
        <v>55250</v>
      </c>
      <c r="AD2262" s="40">
        <f>_xll.qlCalendarAdvance(calendar,$AD2261,AB2262,,,trigger)</f>
        <v>55254</v>
      </c>
      <c r="AE2262" s="40">
        <f>_xll.qlInterestRateIndexMaturity($Y$21,AD2262,)</f>
        <v>55437</v>
      </c>
      <c r="AF2262" s="43" t="e">
        <f>_xll.qlTenorBasisValue(TenorBasis6M,AD2262,_xll.ohTrigger(trigger,$Y$36))</f>
        <v>#NUM!</v>
      </c>
      <c r="AG2262" s="90" t="e">
        <f>_xll.qlTenorBasisForwardRate(TenorBasis6M,AD2262,_xll.ohTrigger(trigger,$Y$36))</f>
        <v>#NUM!</v>
      </c>
      <c r="AH2262" s="90" t="e">
        <f>_xll.qlIndexFixing(TenorBasisIndex6M,$AC2262,TRUE,_xll.ohTrigger(trigger,$Y$36))</f>
        <v>#NUM!</v>
      </c>
      <c r="AI2262" s="43" t="e">
        <f>_xll.qlIndexFixing($Y$6,$AC2262,TRUE,trigger)</f>
        <v>#NUM!</v>
      </c>
      <c r="AJ2262" s="45" t="e">
        <f t="shared" si="45"/>
        <v>#NUM!</v>
      </c>
    </row>
    <row r="2263" spans="28:36" x14ac:dyDescent="0.2">
      <c r="AB2263" s="122" t="s">
        <v>88</v>
      </c>
      <c r="AC2263" s="40">
        <f>_xll.qlInterestRateIndexFixingDate($Y$21,AD2263)</f>
        <v>55257</v>
      </c>
      <c r="AD2263" s="40">
        <f>_xll.qlCalendarAdvance(calendar,$AD2262,AB2263,,,trigger)</f>
        <v>55261</v>
      </c>
      <c r="AE2263" s="40">
        <f>_xll.qlInterestRateIndexMaturity($Y$21,AD2263,)</f>
        <v>55444</v>
      </c>
      <c r="AF2263" s="43" t="e">
        <f>_xll.qlTenorBasisValue(TenorBasis6M,AD2263,_xll.ohTrigger(trigger,$Y$36))</f>
        <v>#NUM!</v>
      </c>
      <c r="AG2263" s="90" t="e">
        <f>_xll.qlTenorBasisForwardRate(TenorBasis6M,AD2263,_xll.ohTrigger(trigger,$Y$36))</f>
        <v>#NUM!</v>
      </c>
      <c r="AH2263" s="90" t="e">
        <f>_xll.qlIndexFixing(TenorBasisIndex6M,$AC2263,TRUE,_xll.ohTrigger(trigger,$Y$36))</f>
        <v>#NUM!</v>
      </c>
      <c r="AI2263" s="43" t="e">
        <f>_xll.qlIndexFixing($Y$6,$AC2263,TRUE,trigger)</f>
        <v>#NUM!</v>
      </c>
      <c r="AJ2263" s="45" t="e">
        <f t="shared" si="45"/>
        <v>#NUM!</v>
      </c>
    </row>
    <row r="2264" spans="28:36" x14ac:dyDescent="0.2">
      <c r="AB2264" s="122" t="s">
        <v>88</v>
      </c>
      <c r="AC2264" s="40">
        <f>_xll.qlInterestRateIndexFixingDate($Y$21,AD2264)</f>
        <v>55264</v>
      </c>
      <c r="AD2264" s="40">
        <f>_xll.qlCalendarAdvance(calendar,$AD2263,AB2264,,,trigger)</f>
        <v>55268</v>
      </c>
      <c r="AE2264" s="40">
        <f>_xll.qlInterestRateIndexMaturity($Y$21,AD2264,)</f>
        <v>55451</v>
      </c>
      <c r="AF2264" s="43" t="e">
        <f>_xll.qlTenorBasisValue(TenorBasis6M,AD2264,_xll.ohTrigger(trigger,$Y$36))</f>
        <v>#NUM!</v>
      </c>
      <c r="AG2264" s="90" t="e">
        <f>_xll.qlTenorBasisForwardRate(TenorBasis6M,AD2264,_xll.ohTrigger(trigger,$Y$36))</f>
        <v>#NUM!</v>
      </c>
      <c r="AH2264" s="90" t="e">
        <f>_xll.qlIndexFixing(TenorBasisIndex6M,$AC2264,TRUE,_xll.ohTrigger(trigger,$Y$36))</f>
        <v>#NUM!</v>
      </c>
      <c r="AI2264" s="43" t="e">
        <f>_xll.qlIndexFixing($Y$6,$AC2264,TRUE,trigger)</f>
        <v>#NUM!</v>
      </c>
      <c r="AJ2264" s="45" t="e">
        <f t="shared" si="45"/>
        <v>#NUM!</v>
      </c>
    </row>
    <row r="2265" spans="28:36" x14ac:dyDescent="0.2">
      <c r="AB2265" s="122" t="s">
        <v>88</v>
      </c>
      <c r="AC2265" s="40">
        <f>_xll.qlInterestRateIndexFixingDate($Y$21,AD2265)</f>
        <v>55270</v>
      </c>
      <c r="AD2265" s="40">
        <f>_xll.qlCalendarAdvance(calendar,$AD2264,AB2265,,,trigger)</f>
        <v>55275</v>
      </c>
      <c r="AE2265" s="40">
        <f>_xll.qlInterestRateIndexMaturity($Y$21,AD2265,)</f>
        <v>55459</v>
      </c>
      <c r="AF2265" s="43" t="e">
        <f>_xll.qlTenorBasisValue(TenorBasis6M,AD2265,_xll.ohTrigger(trigger,$Y$36))</f>
        <v>#NUM!</v>
      </c>
      <c r="AG2265" s="90" t="e">
        <f>_xll.qlTenorBasisForwardRate(TenorBasis6M,AD2265,_xll.ohTrigger(trigger,$Y$36))</f>
        <v>#NUM!</v>
      </c>
      <c r="AH2265" s="90" t="e">
        <f>_xll.qlIndexFixing(TenorBasisIndex6M,$AC2265,TRUE,_xll.ohTrigger(trigger,$Y$36))</f>
        <v>#NUM!</v>
      </c>
      <c r="AI2265" s="43" t="e">
        <f>_xll.qlIndexFixing($Y$6,$AC2265,TRUE,trigger)</f>
        <v>#NUM!</v>
      </c>
      <c r="AJ2265" s="45" t="e">
        <f t="shared" si="45"/>
        <v>#NUM!</v>
      </c>
    </row>
    <row r="2266" spans="28:36" x14ac:dyDescent="0.2">
      <c r="AB2266" s="122" t="s">
        <v>88</v>
      </c>
      <c r="AC2266" s="40">
        <f>_xll.qlInterestRateIndexFixingDate($Y$21,AD2266)</f>
        <v>55278</v>
      </c>
      <c r="AD2266" s="40">
        <f>_xll.qlCalendarAdvance(calendar,$AD2265,AB2266,,,trigger)</f>
        <v>55282</v>
      </c>
      <c r="AE2266" s="40">
        <f>_xll.qlInterestRateIndexMaturity($Y$21,AD2266,)</f>
        <v>55466</v>
      </c>
      <c r="AF2266" s="43" t="e">
        <f>_xll.qlTenorBasisValue(TenorBasis6M,AD2266,_xll.ohTrigger(trigger,$Y$36))</f>
        <v>#NUM!</v>
      </c>
      <c r="AG2266" s="90" t="e">
        <f>_xll.qlTenorBasisForwardRate(TenorBasis6M,AD2266,_xll.ohTrigger(trigger,$Y$36))</f>
        <v>#NUM!</v>
      </c>
      <c r="AH2266" s="90" t="e">
        <f>_xll.qlIndexFixing(TenorBasisIndex6M,$AC2266,TRUE,_xll.ohTrigger(trigger,$Y$36))</f>
        <v>#NUM!</v>
      </c>
      <c r="AI2266" s="43" t="e">
        <f>_xll.qlIndexFixing($Y$6,$AC2266,TRUE,trigger)</f>
        <v>#NUM!</v>
      </c>
      <c r="AJ2266" s="45" t="e">
        <f t="shared" si="45"/>
        <v>#NUM!</v>
      </c>
    </row>
    <row r="2267" spans="28:36" x14ac:dyDescent="0.2">
      <c r="AB2267" s="122" t="s">
        <v>88</v>
      </c>
      <c r="AC2267" s="40">
        <f>_xll.qlInterestRateIndexFixingDate($Y$21,AD2267)</f>
        <v>55285</v>
      </c>
      <c r="AD2267" s="40">
        <f>_xll.qlCalendarAdvance(calendar,$AD2266,AB2267,,,trigger)</f>
        <v>55289</v>
      </c>
      <c r="AE2267" s="40">
        <f>_xll.qlInterestRateIndexMaturity($Y$21,AD2267,)</f>
        <v>55473</v>
      </c>
      <c r="AF2267" s="43" t="e">
        <f>_xll.qlTenorBasisValue(TenorBasis6M,AD2267,_xll.ohTrigger(trigger,$Y$36))</f>
        <v>#NUM!</v>
      </c>
      <c r="AG2267" s="90" t="e">
        <f>_xll.qlTenorBasisForwardRate(TenorBasis6M,AD2267,_xll.ohTrigger(trigger,$Y$36))</f>
        <v>#NUM!</v>
      </c>
      <c r="AH2267" s="90" t="e">
        <f>_xll.qlIndexFixing(TenorBasisIndex6M,$AC2267,TRUE,_xll.ohTrigger(trigger,$Y$36))</f>
        <v>#NUM!</v>
      </c>
      <c r="AI2267" s="43" t="e">
        <f>_xll.qlIndexFixing($Y$6,$AC2267,TRUE,trigger)</f>
        <v>#NUM!</v>
      </c>
      <c r="AJ2267" s="45" t="e">
        <f t="shared" si="45"/>
        <v>#NUM!</v>
      </c>
    </row>
    <row r="2268" spans="28:36" x14ac:dyDescent="0.2">
      <c r="AB2268" s="122" t="s">
        <v>88</v>
      </c>
      <c r="AC2268" s="40">
        <f>_xll.qlInterestRateIndexFixingDate($Y$21,AD2268)</f>
        <v>55292</v>
      </c>
      <c r="AD2268" s="40">
        <f>_xll.qlCalendarAdvance(calendar,$AD2267,AB2268,,,trigger)</f>
        <v>55296</v>
      </c>
      <c r="AE2268" s="40">
        <f>_xll.qlInterestRateIndexMaturity($Y$21,AD2268,)</f>
        <v>55480</v>
      </c>
      <c r="AF2268" s="43" t="e">
        <f>_xll.qlTenorBasisValue(TenorBasis6M,AD2268,_xll.ohTrigger(trigger,$Y$36))</f>
        <v>#NUM!</v>
      </c>
      <c r="AG2268" s="90" t="e">
        <f>_xll.qlTenorBasisForwardRate(TenorBasis6M,AD2268,_xll.ohTrigger(trigger,$Y$36))</f>
        <v>#NUM!</v>
      </c>
      <c r="AH2268" s="90" t="e">
        <f>_xll.qlIndexFixing(TenorBasisIndex6M,$AC2268,TRUE,_xll.ohTrigger(trigger,$Y$36))</f>
        <v>#NUM!</v>
      </c>
      <c r="AI2268" s="43" t="e">
        <f>_xll.qlIndexFixing($Y$6,$AC2268,TRUE,trigger)</f>
        <v>#NUM!</v>
      </c>
      <c r="AJ2268" s="45" t="e">
        <f t="shared" si="45"/>
        <v>#NUM!</v>
      </c>
    </row>
    <row r="2269" spans="28:36" x14ac:dyDescent="0.2">
      <c r="AB2269" s="122" t="s">
        <v>88</v>
      </c>
      <c r="AC2269" s="40">
        <f>_xll.qlInterestRateIndexFixingDate($Y$21,AD2269)</f>
        <v>55299</v>
      </c>
      <c r="AD2269" s="40">
        <f>_xll.qlCalendarAdvance(calendar,$AD2268,AB2269,,,trigger)</f>
        <v>55303</v>
      </c>
      <c r="AE2269" s="40">
        <f>_xll.qlInterestRateIndexMaturity($Y$21,AD2269,)</f>
        <v>55487</v>
      </c>
      <c r="AF2269" s="43" t="e">
        <f>_xll.qlTenorBasisValue(TenorBasis6M,AD2269,_xll.ohTrigger(trigger,$Y$36))</f>
        <v>#NUM!</v>
      </c>
      <c r="AG2269" s="90" t="e">
        <f>_xll.qlTenorBasisForwardRate(TenorBasis6M,AD2269,_xll.ohTrigger(trigger,$Y$36))</f>
        <v>#NUM!</v>
      </c>
      <c r="AH2269" s="90" t="e">
        <f>_xll.qlIndexFixing(TenorBasisIndex6M,$AC2269,TRUE,_xll.ohTrigger(trigger,$Y$36))</f>
        <v>#NUM!</v>
      </c>
      <c r="AI2269" s="43" t="e">
        <f>_xll.qlIndexFixing($Y$6,$AC2269,TRUE,trigger)</f>
        <v>#NUM!</v>
      </c>
      <c r="AJ2269" s="45" t="e">
        <f t="shared" si="45"/>
        <v>#NUM!</v>
      </c>
    </row>
    <row r="2270" spans="28:36" x14ac:dyDescent="0.2">
      <c r="AB2270" s="122" t="s">
        <v>88</v>
      </c>
      <c r="AC2270" s="40">
        <f>_xll.qlInterestRateIndexFixingDate($Y$21,AD2270)</f>
        <v>55306</v>
      </c>
      <c r="AD2270" s="40">
        <f>_xll.qlCalendarAdvance(calendar,$AD2269,AB2270,,,trigger)</f>
        <v>55310</v>
      </c>
      <c r="AE2270" s="40">
        <f>_xll.qlInterestRateIndexMaturity($Y$21,AD2270,)</f>
        <v>55493</v>
      </c>
      <c r="AF2270" s="43" t="e">
        <f>_xll.qlTenorBasisValue(TenorBasis6M,AD2270,_xll.ohTrigger(trigger,$Y$36))</f>
        <v>#NUM!</v>
      </c>
      <c r="AG2270" s="90" t="e">
        <f>_xll.qlTenorBasisForwardRate(TenorBasis6M,AD2270,_xll.ohTrigger(trigger,$Y$36))</f>
        <v>#NUM!</v>
      </c>
      <c r="AH2270" s="90" t="e">
        <f>_xll.qlIndexFixing(TenorBasisIndex6M,$AC2270,TRUE,_xll.ohTrigger(trigger,$Y$36))</f>
        <v>#NUM!</v>
      </c>
      <c r="AI2270" s="43" t="e">
        <f>_xll.qlIndexFixing($Y$6,$AC2270,TRUE,trigger)</f>
        <v>#NUM!</v>
      </c>
      <c r="AJ2270" s="45" t="e">
        <f t="shared" si="45"/>
        <v>#NUM!</v>
      </c>
    </row>
    <row r="2271" spans="28:36" x14ac:dyDescent="0.2">
      <c r="AB2271" s="122" t="s">
        <v>88</v>
      </c>
      <c r="AC2271" s="40">
        <f>_xll.qlInterestRateIndexFixingDate($Y$21,AD2271)</f>
        <v>55313</v>
      </c>
      <c r="AD2271" s="40">
        <f>_xll.qlCalendarAdvance(calendar,$AD2270,AB2271,,,trigger)</f>
        <v>55317</v>
      </c>
      <c r="AE2271" s="40">
        <f>_xll.qlInterestRateIndexMaturity($Y$21,AD2271,)</f>
        <v>55500</v>
      </c>
      <c r="AF2271" s="43" t="e">
        <f>_xll.qlTenorBasisValue(TenorBasis6M,AD2271,_xll.ohTrigger(trigger,$Y$36))</f>
        <v>#NUM!</v>
      </c>
      <c r="AG2271" s="90" t="e">
        <f>_xll.qlTenorBasisForwardRate(TenorBasis6M,AD2271,_xll.ohTrigger(trigger,$Y$36))</f>
        <v>#NUM!</v>
      </c>
      <c r="AH2271" s="90" t="e">
        <f>_xll.qlIndexFixing(TenorBasisIndex6M,$AC2271,TRUE,_xll.ohTrigger(trigger,$Y$36))</f>
        <v>#NUM!</v>
      </c>
      <c r="AI2271" s="43" t="e">
        <f>_xll.qlIndexFixing($Y$6,$AC2271,TRUE,trigger)</f>
        <v>#NUM!</v>
      </c>
      <c r="AJ2271" s="45" t="e">
        <f t="shared" si="45"/>
        <v>#NUM!</v>
      </c>
    </row>
    <row r="2272" spans="28:36" x14ac:dyDescent="0.2">
      <c r="AB2272" s="122" t="s">
        <v>88</v>
      </c>
      <c r="AC2272" s="40">
        <f>_xll.qlInterestRateIndexFixingDate($Y$21,AD2272)</f>
        <v>55320</v>
      </c>
      <c r="AD2272" s="40">
        <f>_xll.qlCalendarAdvance(calendar,$AD2271,AB2272,,,trigger)</f>
        <v>55324</v>
      </c>
      <c r="AE2272" s="40">
        <f>_xll.qlInterestRateIndexMaturity($Y$21,AD2272,)</f>
        <v>55507</v>
      </c>
      <c r="AF2272" s="43" t="e">
        <f>_xll.qlTenorBasisValue(TenorBasis6M,AD2272,_xll.ohTrigger(trigger,$Y$36))</f>
        <v>#NUM!</v>
      </c>
      <c r="AG2272" s="90" t="e">
        <f>_xll.qlTenorBasisForwardRate(TenorBasis6M,AD2272,_xll.ohTrigger(trigger,$Y$36))</f>
        <v>#NUM!</v>
      </c>
      <c r="AH2272" s="90" t="e">
        <f>_xll.qlIndexFixing(TenorBasisIndex6M,$AC2272,TRUE,_xll.ohTrigger(trigger,$Y$36))</f>
        <v>#NUM!</v>
      </c>
      <c r="AI2272" s="43" t="e">
        <f>_xll.qlIndexFixing($Y$6,$AC2272,TRUE,trigger)</f>
        <v>#NUM!</v>
      </c>
      <c r="AJ2272" s="45" t="e">
        <f t="shared" si="45"/>
        <v>#NUM!</v>
      </c>
    </row>
    <row r="2273" spans="28:36" x14ac:dyDescent="0.2">
      <c r="AB2273" s="122" t="s">
        <v>88</v>
      </c>
      <c r="AC2273" s="40">
        <f>_xll.qlInterestRateIndexFixingDate($Y$21,AD2273)</f>
        <v>55327</v>
      </c>
      <c r="AD2273" s="40">
        <f>_xll.qlCalendarAdvance(calendar,$AD2272,AB2273,,,trigger)</f>
        <v>55331</v>
      </c>
      <c r="AE2273" s="40">
        <f>_xll.qlInterestRateIndexMaturity($Y$21,AD2273,)</f>
        <v>55514</v>
      </c>
      <c r="AF2273" s="43" t="e">
        <f>_xll.qlTenorBasisValue(TenorBasis6M,AD2273,_xll.ohTrigger(trigger,$Y$36))</f>
        <v>#NUM!</v>
      </c>
      <c r="AG2273" s="90" t="e">
        <f>_xll.qlTenorBasisForwardRate(TenorBasis6M,AD2273,_xll.ohTrigger(trigger,$Y$36))</f>
        <v>#NUM!</v>
      </c>
      <c r="AH2273" s="90" t="e">
        <f>_xll.qlIndexFixing(TenorBasisIndex6M,$AC2273,TRUE,_xll.ohTrigger(trigger,$Y$36))</f>
        <v>#NUM!</v>
      </c>
      <c r="AI2273" s="43" t="e">
        <f>_xll.qlIndexFixing($Y$6,$AC2273,TRUE,trigger)</f>
        <v>#NUM!</v>
      </c>
      <c r="AJ2273" s="45" t="e">
        <f t="shared" si="45"/>
        <v>#NUM!</v>
      </c>
    </row>
    <row r="2274" spans="28:36" x14ac:dyDescent="0.2">
      <c r="AB2274" s="122" t="s">
        <v>88</v>
      </c>
      <c r="AC2274" s="40">
        <f>_xll.qlInterestRateIndexFixingDate($Y$21,AD2274)</f>
        <v>55334</v>
      </c>
      <c r="AD2274" s="40">
        <f>_xll.qlCalendarAdvance(calendar,$AD2273,AB2274,,,trigger)</f>
        <v>55338</v>
      </c>
      <c r="AE2274" s="40">
        <f>_xll.qlInterestRateIndexMaturity($Y$21,AD2274,)</f>
        <v>55522</v>
      </c>
      <c r="AF2274" s="43" t="e">
        <f>_xll.qlTenorBasisValue(TenorBasis6M,AD2274,_xll.ohTrigger(trigger,$Y$36))</f>
        <v>#NUM!</v>
      </c>
      <c r="AG2274" s="90" t="e">
        <f>_xll.qlTenorBasisForwardRate(TenorBasis6M,AD2274,_xll.ohTrigger(trigger,$Y$36))</f>
        <v>#NUM!</v>
      </c>
      <c r="AH2274" s="90" t="e">
        <f>_xll.qlIndexFixing(TenorBasisIndex6M,$AC2274,TRUE,_xll.ohTrigger(trigger,$Y$36))</f>
        <v>#NUM!</v>
      </c>
      <c r="AI2274" s="43" t="e">
        <f>_xll.qlIndexFixing($Y$6,$AC2274,TRUE,trigger)</f>
        <v>#NUM!</v>
      </c>
      <c r="AJ2274" s="45" t="e">
        <f t="shared" si="45"/>
        <v>#NUM!</v>
      </c>
    </row>
    <row r="2275" spans="28:36" x14ac:dyDescent="0.2">
      <c r="AB2275" s="122" t="s">
        <v>88</v>
      </c>
      <c r="AC2275" s="40">
        <f>_xll.qlInterestRateIndexFixingDate($Y$21,AD2275)</f>
        <v>55341</v>
      </c>
      <c r="AD2275" s="40">
        <f>_xll.qlCalendarAdvance(calendar,$AD2274,AB2275,,,trigger)</f>
        <v>55345</v>
      </c>
      <c r="AE2275" s="40">
        <f>_xll.qlInterestRateIndexMaturity($Y$21,AD2275,)</f>
        <v>55529</v>
      </c>
      <c r="AF2275" s="43" t="e">
        <f>_xll.qlTenorBasisValue(TenorBasis6M,AD2275,_xll.ohTrigger(trigger,$Y$36))</f>
        <v>#NUM!</v>
      </c>
      <c r="AG2275" s="90" t="e">
        <f>_xll.qlTenorBasisForwardRate(TenorBasis6M,AD2275,_xll.ohTrigger(trigger,$Y$36))</f>
        <v>#NUM!</v>
      </c>
      <c r="AH2275" s="90" t="e">
        <f>_xll.qlIndexFixing(TenorBasisIndex6M,$AC2275,TRUE,_xll.ohTrigger(trigger,$Y$36))</f>
        <v>#NUM!</v>
      </c>
      <c r="AI2275" s="43" t="e">
        <f>_xll.qlIndexFixing($Y$6,$AC2275,TRUE,trigger)</f>
        <v>#NUM!</v>
      </c>
      <c r="AJ2275" s="45" t="e">
        <f t="shared" si="45"/>
        <v>#NUM!</v>
      </c>
    </row>
    <row r="2276" spans="28:36" x14ac:dyDescent="0.2">
      <c r="AB2276" s="122" t="s">
        <v>88</v>
      </c>
      <c r="AC2276" s="40">
        <f>_xll.qlInterestRateIndexFixingDate($Y$21,AD2276)</f>
        <v>55348</v>
      </c>
      <c r="AD2276" s="40">
        <f>_xll.qlCalendarAdvance(calendar,$AD2275,AB2276,,,trigger)</f>
        <v>55352</v>
      </c>
      <c r="AE2276" s="40">
        <f>_xll.qlInterestRateIndexMaturity($Y$21,AD2276,)</f>
        <v>55536</v>
      </c>
      <c r="AF2276" s="43" t="e">
        <f>_xll.qlTenorBasisValue(TenorBasis6M,AD2276,_xll.ohTrigger(trigger,$Y$36))</f>
        <v>#NUM!</v>
      </c>
      <c r="AG2276" s="90" t="e">
        <f>_xll.qlTenorBasisForwardRate(TenorBasis6M,AD2276,_xll.ohTrigger(trigger,$Y$36))</f>
        <v>#NUM!</v>
      </c>
      <c r="AH2276" s="90" t="e">
        <f>_xll.qlIndexFixing(TenorBasisIndex6M,$AC2276,TRUE,_xll.ohTrigger(trigger,$Y$36))</f>
        <v>#NUM!</v>
      </c>
      <c r="AI2276" s="43" t="e">
        <f>_xll.qlIndexFixing($Y$6,$AC2276,TRUE,trigger)</f>
        <v>#NUM!</v>
      </c>
      <c r="AJ2276" s="45" t="e">
        <f t="shared" si="45"/>
        <v>#NUM!</v>
      </c>
    </row>
    <row r="2277" spans="28:36" x14ac:dyDescent="0.2">
      <c r="AB2277" s="122" t="s">
        <v>88</v>
      </c>
      <c r="AC2277" s="40">
        <f>_xll.qlInterestRateIndexFixingDate($Y$21,AD2277)</f>
        <v>55355</v>
      </c>
      <c r="AD2277" s="40">
        <f>_xll.qlCalendarAdvance(calendar,$AD2276,AB2277,,,trigger)</f>
        <v>55359</v>
      </c>
      <c r="AE2277" s="40">
        <f>_xll.qlInterestRateIndexMaturity($Y$21,AD2277,)</f>
        <v>55543</v>
      </c>
      <c r="AF2277" s="43" t="e">
        <f>_xll.qlTenorBasisValue(TenorBasis6M,AD2277,_xll.ohTrigger(trigger,$Y$36))</f>
        <v>#NUM!</v>
      </c>
      <c r="AG2277" s="90" t="e">
        <f>_xll.qlTenorBasisForwardRate(TenorBasis6M,AD2277,_xll.ohTrigger(trigger,$Y$36))</f>
        <v>#NUM!</v>
      </c>
      <c r="AH2277" s="90" t="e">
        <f>_xll.qlIndexFixing(TenorBasisIndex6M,$AC2277,TRUE,_xll.ohTrigger(trigger,$Y$36))</f>
        <v>#NUM!</v>
      </c>
      <c r="AI2277" s="43" t="e">
        <f>_xll.qlIndexFixing($Y$6,$AC2277,TRUE,trigger)</f>
        <v>#NUM!</v>
      </c>
      <c r="AJ2277" s="45" t="e">
        <f t="shared" si="45"/>
        <v>#NUM!</v>
      </c>
    </row>
    <row r="2278" spans="28:36" x14ac:dyDescent="0.2">
      <c r="AB2278" s="122" t="s">
        <v>88</v>
      </c>
      <c r="AC2278" s="40">
        <f>_xll.qlInterestRateIndexFixingDate($Y$21,AD2278)</f>
        <v>55362</v>
      </c>
      <c r="AD2278" s="40">
        <f>_xll.qlCalendarAdvance(calendar,$AD2277,AB2278,,,trigger)</f>
        <v>55366</v>
      </c>
      <c r="AE2278" s="40">
        <f>_xll.qlInterestRateIndexMaturity($Y$21,AD2278,)</f>
        <v>55550</v>
      </c>
      <c r="AF2278" s="43" t="e">
        <f>_xll.qlTenorBasisValue(TenorBasis6M,AD2278,_xll.ohTrigger(trigger,$Y$36))</f>
        <v>#NUM!</v>
      </c>
      <c r="AG2278" s="90" t="e">
        <f>_xll.qlTenorBasisForwardRate(TenorBasis6M,AD2278,_xll.ohTrigger(trigger,$Y$36))</f>
        <v>#NUM!</v>
      </c>
      <c r="AH2278" s="90" t="e">
        <f>_xll.qlIndexFixing(TenorBasisIndex6M,$AC2278,TRUE,_xll.ohTrigger(trigger,$Y$36))</f>
        <v>#NUM!</v>
      </c>
      <c r="AI2278" s="43" t="e">
        <f>_xll.qlIndexFixing($Y$6,$AC2278,TRUE,trigger)</f>
        <v>#NUM!</v>
      </c>
      <c r="AJ2278" s="45" t="e">
        <f t="shared" si="45"/>
        <v>#NUM!</v>
      </c>
    </row>
    <row r="2279" spans="28:36" x14ac:dyDescent="0.2">
      <c r="AB2279" s="122" t="s">
        <v>88</v>
      </c>
      <c r="AC2279" s="40">
        <f>_xll.qlInterestRateIndexFixingDate($Y$21,AD2279)</f>
        <v>55369</v>
      </c>
      <c r="AD2279" s="40">
        <f>_xll.qlCalendarAdvance(calendar,$AD2278,AB2279,,,trigger)</f>
        <v>55373</v>
      </c>
      <c r="AE2279" s="40">
        <f>_xll.qlInterestRateIndexMaturity($Y$21,AD2279,)</f>
        <v>55557</v>
      </c>
      <c r="AF2279" s="43" t="e">
        <f>_xll.qlTenorBasisValue(TenorBasis6M,AD2279,_xll.ohTrigger(trigger,$Y$36))</f>
        <v>#NUM!</v>
      </c>
      <c r="AG2279" s="90" t="e">
        <f>_xll.qlTenorBasisForwardRate(TenorBasis6M,AD2279,_xll.ohTrigger(trigger,$Y$36))</f>
        <v>#NUM!</v>
      </c>
      <c r="AH2279" s="90" t="e">
        <f>_xll.qlIndexFixing(TenorBasisIndex6M,$AC2279,TRUE,_xll.ohTrigger(trigger,$Y$36))</f>
        <v>#NUM!</v>
      </c>
      <c r="AI2279" s="43" t="e">
        <f>_xll.qlIndexFixing($Y$6,$AC2279,TRUE,trigger)</f>
        <v>#NUM!</v>
      </c>
      <c r="AJ2279" s="45" t="e">
        <f t="shared" si="45"/>
        <v>#NUM!</v>
      </c>
    </row>
    <row r="2280" spans="28:36" x14ac:dyDescent="0.2">
      <c r="AB2280" s="122" t="s">
        <v>88</v>
      </c>
      <c r="AC2280" s="40">
        <f>_xll.qlInterestRateIndexFixingDate($Y$21,AD2280)</f>
        <v>55376</v>
      </c>
      <c r="AD2280" s="40">
        <f>_xll.qlCalendarAdvance(calendar,$AD2279,AB2280,,,trigger)</f>
        <v>55380</v>
      </c>
      <c r="AE2280" s="40">
        <f>_xll.qlInterestRateIndexMaturity($Y$21,AD2280,)</f>
        <v>55564</v>
      </c>
      <c r="AF2280" s="43" t="e">
        <f>_xll.qlTenorBasisValue(TenorBasis6M,AD2280,_xll.ohTrigger(trigger,$Y$36))</f>
        <v>#NUM!</v>
      </c>
      <c r="AG2280" s="90" t="e">
        <f>_xll.qlTenorBasisForwardRate(TenorBasis6M,AD2280,_xll.ohTrigger(trigger,$Y$36))</f>
        <v>#NUM!</v>
      </c>
      <c r="AH2280" s="90" t="e">
        <f>_xll.qlIndexFixing(TenorBasisIndex6M,$AC2280,TRUE,_xll.ohTrigger(trigger,$Y$36))</f>
        <v>#NUM!</v>
      </c>
      <c r="AI2280" s="43" t="e">
        <f>_xll.qlIndexFixing($Y$6,$AC2280,TRUE,trigger)</f>
        <v>#NUM!</v>
      </c>
      <c r="AJ2280" s="45" t="e">
        <f t="shared" si="45"/>
        <v>#NUM!</v>
      </c>
    </row>
    <row r="2281" spans="28:36" x14ac:dyDescent="0.2">
      <c r="AB2281" s="122" t="s">
        <v>88</v>
      </c>
      <c r="AC2281" s="40">
        <f>_xll.qlInterestRateIndexFixingDate($Y$21,AD2281)</f>
        <v>55383</v>
      </c>
      <c r="AD2281" s="40">
        <f>_xll.qlCalendarAdvance(calendar,$AD2280,AB2281,,,trigger)</f>
        <v>55387</v>
      </c>
      <c r="AE2281" s="40">
        <f>_xll.qlInterestRateIndexMaturity($Y$21,AD2281,)</f>
        <v>55571</v>
      </c>
      <c r="AF2281" s="43" t="e">
        <f>_xll.qlTenorBasisValue(TenorBasis6M,AD2281,_xll.ohTrigger(trigger,$Y$36))</f>
        <v>#NUM!</v>
      </c>
      <c r="AG2281" s="90" t="e">
        <f>_xll.qlTenorBasisForwardRate(TenorBasis6M,AD2281,_xll.ohTrigger(trigger,$Y$36))</f>
        <v>#NUM!</v>
      </c>
      <c r="AH2281" s="90" t="e">
        <f>_xll.qlIndexFixing(TenorBasisIndex6M,$AC2281,TRUE,_xll.ohTrigger(trigger,$Y$36))</f>
        <v>#NUM!</v>
      </c>
      <c r="AI2281" s="43" t="e">
        <f>_xll.qlIndexFixing($Y$6,$AC2281,TRUE,trigger)</f>
        <v>#NUM!</v>
      </c>
      <c r="AJ2281" s="45" t="e">
        <f t="shared" si="45"/>
        <v>#NUM!</v>
      </c>
    </row>
    <row r="2282" spans="28:36" x14ac:dyDescent="0.2">
      <c r="AB2282" s="122" t="s">
        <v>88</v>
      </c>
      <c r="AC2282" s="40">
        <f>_xll.qlInterestRateIndexFixingDate($Y$21,AD2282)</f>
        <v>55390</v>
      </c>
      <c r="AD2282" s="40">
        <f>_xll.qlCalendarAdvance(calendar,$AD2281,AB2282,,,trigger)</f>
        <v>55394</v>
      </c>
      <c r="AE2282" s="40">
        <f>_xll.qlInterestRateIndexMaturity($Y$21,AD2282,)</f>
        <v>55578</v>
      </c>
      <c r="AF2282" s="43" t="e">
        <f>_xll.qlTenorBasisValue(TenorBasis6M,AD2282,_xll.ohTrigger(trigger,$Y$36))</f>
        <v>#NUM!</v>
      </c>
      <c r="AG2282" s="90" t="e">
        <f>_xll.qlTenorBasisForwardRate(TenorBasis6M,AD2282,_xll.ohTrigger(trigger,$Y$36))</f>
        <v>#NUM!</v>
      </c>
      <c r="AH2282" s="90" t="e">
        <f>_xll.qlIndexFixing(TenorBasisIndex6M,$AC2282,TRUE,_xll.ohTrigger(trigger,$Y$36))</f>
        <v>#NUM!</v>
      </c>
      <c r="AI2282" s="43" t="e">
        <f>_xll.qlIndexFixing($Y$6,$AC2282,TRUE,trigger)</f>
        <v>#NUM!</v>
      </c>
      <c r="AJ2282" s="45" t="e">
        <f t="shared" ref="AJ2282:AJ2345" si="46">(AH2282-AI2282)*10000</f>
        <v>#NUM!</v>
      </c>
    </row>
    <row r="2283" spans="28:36" x14ac:dyDescent="0.2">
      <c r="AB2283" s="122" t="s">
        <v>88</v>
      </c>
      <c r="AC2283" s="40">
        <f>_xll.qlInterestRateIndexFixingDate($Y$21,AD2283)</f>
        <v>55397</v>
      </c>
      <c r="AD2283" s="40">
        <f>_xll.qlCalendarAdvance(calendar,$AD2282,AB2283,,,trigger)</f>
        <v>55401</v>
      </c>
      <c r="AE2283" s="40">
        <f>_xll.qlInterestRateIndexMaturity($Y$21,AD2283,)</f>
        <v>55583</v>
      </c>
      <c r="AF2283" s="43" t="e">
        <f>_xll.qlTenorBasisValue(TenorBasis6M,AD2283,_xll.ohTrigger(trigger,$Y$36))</f>
        <v>#NUM!</v>
      </c>
      <c r="AG2283" s="90" t="e">
        <f>_xll.qlTenorBasisForwardRate(TenorBasis6M,AD2283,_xll.ohTrigger(trigger,$Y$36))</f>
        <v>#NUM!</v>
      </c>
      <c r="AH2283" s="90" t="e">
        <f>_xll.qlIndexFixing(TenorBasisIndex6M,$AC2283,TRUE,_xll.ohTrigger(trigger,$Y$36))</f>
        <v>#NUM!</v>
      </c>
      <c r="AI2283" s="43" t="e">
        <f>_xll.qlIndexFixing($Y$6,$AC2283,TRUE,trigger)</f>
        <v>#NUM!</v>
      </c>
      <c r="AJ2283" s="45" t="e">
        <f t="shared" si="46"/>
        <v>#NUM!</v>
      </c>
    </row>
    <row r="2284" spans="28:36" x14ac:dyDescent="0.2">
      <c r="AB2284" s="122" t="s">
        <v>88</v>
      </c>
      <c r="AC2284" s="40">
        <f>_xll.qlInterestRateIndexFixingDate($Y$21,AD2284)</f>
        <v>55404</v>
      </c>
      <c r="AD2284" s="40">
        <f>_xll.qlCalendarAdvance(calendar,$AD2283,AB2284,,,trigger)</f>
        <v>55408</v>
      </c>
      <c r="AE2284" s="40">
        <f>_xll.qlInterestRateIndexMaturity($Y$21,AD2284,)</f>
        <v>55590</v>
      </c>
      <c r="AF2284" s="43" t="e">
        <f>_xll.qlTenorBasisValue(TenorBasis6M,AD2284,_xll.ohTrigger(trigger,$Y$36))</f>
        <v>#NUM!</v>
      </c>
      <c r="AG2284" s="90" t="e">
        <f>_xll.qlTenorBasisForwardRate(TenorBasis6M,AD2284,_xll.ohTrigger(trigger,$Y$36))</f>
        <v>#NUM!</v>
      </c>
      <c r="AH2284" s="90" t="e">
        <f>_xll.qlIndexFixing(TenorBasisIndex6M,$AC2284,TRUE,_xll.ohTrigger(trigger,$Y$36))</f>
        <v>#NUM!</v>
      </c>
      <c r="AI2284" s="43" t="e">
        <f>_xll.qlIndexFixing($Y$6,$AC2284,TRUE,trigger)</f>
        <v>#NUM!</v>
      </c>
      <c r="AJ2284" s="45" t="e">
        <f t="shared" si="46"/>
        <v>#NUM!</v>
      </c>
    </row>
    <row r="2285" spans="28:36" x14ac:dyDescent="0.2">
      <c r="AB2285" s="122" t="s">
        <v>88</v>
      </c>
      <c r="AC2285" s="40">
        <f>_xll.qlInterestRateIndexFixingDate($Y$21,AD2285)</f>
        <v>55411</v>
      </c>
      <c r="AD2285" s="40">
        <f>_xll.qlCalendarAdvance(calendar,$AD2284,AB2285,,,trigger)</f>
        <v>55415</v>
      </c>
      <c r="AE2285" s="40">
        <f>_xll.qlInterestRateIndexMaturity($Y$21,AD2285,)</f>
        <v>55597</v>
      </c>
      <c r="AF2285" s="43" t="e">
        <f>_xll.qlTenorBasisValue(TenorBasis6M,AD2285,_xll.ohTrigger(trigger,$Y$36))</f>
        <v>#NUM!</v>
      </c>
      <c r="AG2285" s="90" t="e">
        <f>_xll.qlTenorBasisForwardRate(TenorBasis6M,AD2285,_xll.ohTrigger(trigger,$Y$36))</f>
        <v>#NUM!</v>
      </c>
      <c r="AH2285" s="90" t="e">
        <f>_xll.qlIndexFixing(TenorBasisIndex6M,$AC2285,TRUE,_xll.ohTrigger(trigger,$Y$36))</f>
        <v>#NUM!</v>
      </c>
      <c r="AI2285" s="43" t="e">
        <f>_xll.qlIndexFixing($Y$6,$AC2285,TRUE,trigger)</f>
        <v>#NUM!</v>
      </c>
      <c r="AJ2285" s="45" t="e">
        <f t="shared" si="46"/>
        <v>#NUM!</v>
      </c>
    </row>
    <row r="2286" spans="28:36" x14ac:dyDescent="0.2">
      <c r="AB2286" s="122" t="s">
        <v>88</v>
      </c>
      <c r="AC2286" s="40">
        <f>_xll.qlInterestRateIndexFixingDate($Y$21,AD2286)</f>
        <v>55418</v>
      </c>
      <c r="AD2286" s="40">
        <f>_xll.qlCalendarAdvance(calendar,$AD2285,AB2286,,,trigger)</f>
        <v>55422</v>
      </c>
      <c r="AE2286" s="40">
        <f>_xll.qlInterestRateIndexMaturity($Y$21,AD2286,)</f>
        <v>55604</v>
      </c>
      <c r="AF2286" s="43" t="e">
        <f>_xll.qlTenorBasisValue(TenorBasis6M,AD2286,_xll.ohTrigger(trigger,$Y$36))</f>
        <v>#NUM!</v>
      </c>
      <c r="AG2286" s="90" t="e">
        <f>_xll.qlTenorBasisForwardRate(TenorBasis6M,AD2286,_xll.ohTrigger(trigger,$Y$36))</f>
        <v>#NUM!</v>
      </c>
      <c r="AH2286" s="90" t="e">
        <f>_xll.qlIndexFixing(TenorBasisIndex6M,$AC2286,TRUE,_xll.ohTrigger(trigger,$Y$36))</f>
        <v>#NUM!</v>
      </c>
      <c r="AI2286" s="43" t="e">
        <f>_xll.qlIndexFixing($Y$6,$AC2286,TRUE,trigger)</f>
        <v>#NUM!</v>
      </c>
      <c r="AJ2286" s="45" t="e">
        <f t="shared" si="46"/>
        <v>#NUM!</v>
      </c>
    </row>
    <row r="2287" spans="28:36" x14ac:dyDescent="0.2">
      <c r="AB2287" s="122" t="s">
        <v>88</v>
      </c>
      <c r="AC2287" s="40">
        <f>_xll.qlInterestRateIndexFixingDate($Y$21,AD2287)</f>
        <v>55425</v>
      </c>
      <c r="AD2287" s="40">
        <f>_xll.qlCalendarAdvance(calendar,$AD2286,AB2287,,,trigger)</f>
        <v>55429</v>
      </c>
      <c r="AE2287" s="40">
        <f>_xll.qlInterestRateIndexMaturity($Y$21,AD2287,)</f>
        <v>55612</v>
      </c>
      <c r="AF2287" s="43" t="e">
        <f>_xll.qlTenorBasisValue(TenorBasis6M,AD2287,_xll.ohTrigger(trigger,$Y$36))</f>
        <v>#NUM!</v>
      </c>
      <c r="AG2287" s="90" t="e">
        <f>_xll.qlTenorBasisForwardRate(TenorBasis6M,AD2287,_xll.ohTrigger(trigger,$Y$36))</f>
        <v>#NUM!</v>
      </c>
      <c r="AH2287" s="90" t="e">
        <f>_xll.qlIndexFixing(TenorBasisIndex6M,$AC2287,TRUE,_xll.ohTrigger(trigger,$Y$36))</f>
        <v>#NUM!</v>
      </c>
      <c r="AI2287" s="43" t="e">
        <f>_xll.qlIndexFixing($Y$6,$AC2287,TRUE,trigger)</f>
        <v>#NUM!</v>
      </c>
      <c r="AJ2287" s="45" t="e">
        <f t="shared" si="46"/>
        <v>#NUM!</v>
      </c>
    </row>
    <row r="2288" spans="28:36" x14ac:dyDescent="0.2">
      <c r="AB2288" s="122" t="s">
        <v>88</v>
      </c>
      <c r="AC2288" s="40">
        <f>_xll.qlInterestRateIndexFixingDate($Y$21,AD2288)</f>
        <v>55432</v>
      </c>
      <c r="AD2288" s="40">
        <f>_xll.qlCalendarAdvance(calendar,$AD2287,AB2288,,,trigger)</f>
        <v>55436</v>
      </c>
      <c r="AE2288" s="40">
        <f>_xll.qlInterestRateIndexMaturity($Y$21,AD2288,)</f>
        <v>55619</v>
      </c>
      <c r="AF2288" s="43" t="e">
        <f>_xll.qlTenorBasisValue(TenorBasis6M,AD2288,_xll.ohTrigger(trigger,$Y$36))</f>
        <v>#NUM!</v>
      </c>
      <c r="AG2288" s="90" t="e">
        <f>_xll.qlTenorBasisForwardRate(TenorBasis6M,AD2288,_xll.ohTrigger(trigger,$Y$36))</f>
        <v>#NUM!</v>
      </c>
      <c r="AH2288" s="90" t="e">
        <f>_xll.qlIndexFixing(TenorBasisIndex6M,$AC2288,TRUE,_xll.ohTrigger(trigger,$Y$36))</f>
        <v>#NUM!</v>
      </c>
      <c r="AI2288" s="43" t="e">
        <f>_xll.qlIndexFixing($Y$6,$AC2288,TRUE,trigger)</f>
        <v>#NUM!</v>
      </c>
      <c r="AJ2288" s="45" t="e">
        <f t="shared" si="46"/>
        <v>#NUM!</v>
      </c>
    </row>
    <row r="2289" spans="28:36" x14ac:dyDescent="0.2">
      <c r="AB2289" s="122" t="s">
        <v>88</v>
      </c>
      <c r="AC2289" s="40">
        <f>_xll.qlInterestRateIndexFixingDate($Y$21,AD2289)</f>
        <v>55439</v>
      </c>
      <c r="AD2289" s="40">
        <f>_xll.qlCalendarAdvance(calendar,$AD2288,AB2289,,,trigger)</f>
        <v>55443</v>
      </c>
      <c r="AE2289" s="40">
        <f>_xll.qlInterestRateIndexMaturity($Y$21,AD2289,)</f>
        <v>55626</v>
      </c>
      <c r="AF2289" s="43" t="e">
        <f>_xll.qlTenorBasisValue(TenorBasis6M,AD2289,_xll.ohTrigger(trigger,$Y$36))</f>
        <v>#NUM!</v>
      </c>
      <c r="AG2289" s="90" t="e">
        <f>_xll.qlTenorBasisForwardRate(TenorBasis6M,AD2289,_xll.ohTrigger(trigger,$Y$36))</f>
        <v>#NUM!</v>
      </c>
      <c r="AH2289" s="90" t="e">
        <f>_xll.qlIndexFixing(TenorBasisIndex6M,$AC2289,TRUE,_xll.ohTrigger(trigger,$Y$36))</f>
        <v>#NUM!</v>
      </c>
      <c r="AI2289" s="43" t="e">
        <f>_xll.qlIndexFixing($Y$6,$AC2289,TRUE,trigger)</f>
        <v>#NUM!</v>
      </c>
      <c r="AJ2289" s="45" t="e">
        <f t="shared" si="46"/>
        <v>#NUM!</v>
      </c>
    </row>
    <row r="2290" spans="28:36" x14ac:dyDescent="0.2">
      <c r="AB2290" s="122" t="s">
        <v>88</v>
      </c>
      <c r="AC2290" s="40">
        <f>_xll.qlInterestRateIndexFixingDate($Y$21,AD2290)</f>
        <v>55446</v>
      </c>
      <c r="AD2290" s="40">
        <f>_xll.qlCalendarAdvance(calendar,$AD2289,AB2290,,,trigger)</f>
        <v>55450</v>
      </c>
      <c r="AE2290" s="40">
        <f>_xll.qlInterestRateIndexMaturity($Y$21,AD2290,)</f>
        <v>55633</v>
      </c>
      <c r="AF2290" s="43" t="e">
        <f>_xll.qlTenorBasisValue(TenorBasis6M,AD2290,_xll.ohTrigger(trigger,$Y$36))</f>
        <v>#NUM!</v>
      </c>
      <c r="AG2290" s="90" t="e">
        <f>_xll.qlTenorBasisForwardRate(TenorBasis6M,AD2290,_xll.ohTrigger(trigger,$Y$36))</f>
        <v>#NUM!</v>
      </c>
      <c r="AH2290" s="90" t="e">
        <f>_xll.qlIndexFixing(TenorBasisIndex6M,$AC2290,TRUE,_xll.ohTrigger(trigger,$Y$36))</f>
        <v>#NUM!</v>
      </c>
      <c r="AI2290" s="43" t="e">
        <f>_xll.qlIndexFixing($Y$6,$AC2290,TRUE,trigger)</f>
        <v>#NUM!</v>
      </c>
      <c r="AJ2290" s="45" t="e">
        <f t="shared" si="46"/>
        <v>#NUM!</v>
      </c>
    </row>
    <row r="2291" spans="28:36" x14ac:dyDescent="0.2">
      <c r="AB2291" s="122" t="s">
        <v>88</v>
      </c>
      <c r="AC2291" s="40">
        <f>_xll.qlInterestRateIndexFixingDate($Y$21,AD2291)</f>
        <v>55453</v>
      </c>
      <c r="AD2291" s="40">
        <f>_xll.qlCalendarAdvance(calendar,$AD2290,AB2291,,,trigger)</f>
        <v>55457</v>
      </c>
      <c r="AE2291" s="40">
        <f>_xll.qlInterestRateIndexMaturity($Y$21,AD2291,)</f>
        <v>55639</v>
      </c>
      <c r="AF2291" s="43" t="e">
        <f>_xll.qlTenorBasisValue(TenorBasis6M,AD2291,_xll.ohTrigger(trigger,$Y$36))</f>
        <v>#NUM!</v>
      </c>
      <c r="AG2291" s="90" t="e">
        <f>_xll.qlTenorBasisForwardRate(TenorBasis6M,AD2291,_xll.ohTrigger(trigger,$Y$36))</f>
        <v>#NUM!</v>
      </c>
      <c r="AH2291" s="90" t="e">
        <f>_xll.qlIndexFixing(TenorBasisIndex6M,$AC2291,TRUE,_xll.ohTrigger(trigger,$Y$36))</f>
        <v>#NUM!</v>
      </c>
      <c r="AI2291" s="43" t="e">
        <f>_xll.qlIndexFixing($Y$6,$AC2291,TRUE,trigger)</f>
        <v>#NUM!</v>
      </c>
      <c r="AJ2291" s="45" t="e">
        <f t="shared" si="46"/>
        <v>#NUM!</v>
      </c>
    </row>
    <row r="2292" spans="28:36" x14ac:dyDescent="0.2">
      <c r="AB2292" s="122" t="s">
        <v>88</v>
      </c>
      <c r="AC2292" s="40">
        <f>_xll.qlInterestRateIndexFixingDate($Y$21,AD2292)</f>
        <v>55460</v>
      </c>
      <c r="AD2292" s="40">
        <f>_xll.qlCalendarAdvance(calendar,$AD2291,AB2292,,,trigger)</f>
        <v>55464</v>
      </c>
      <c r="AE2292" s="40">
        <f>_xll.qlInterestRateIndexMaturity($Y$21,AD2292,)</f>
        <v>55646</v>
      </c>
      <c r="AF2292" s="43" t="e">
        <f>_xll.qlTenorBasisValue(TenorBasis6M,AD2292,_xll.ohTrigger(trigger,$Y$36))</f>
        <v>#NUM!</v>
      </c>
      <c r="AG2292" s="90" t="e">
        <f>_xll.qlTenorBasisForwardRate(TenorBasis6M,AD2292,_xll.ohTrigger(trigger,$Y$36))</f>
        <v>#NUM!</v>
      </c>
      <c r="AH2292" s="90" t="e">
        <f>_xll.qlIndexFixing(TenorBasisIndex6M,$AC2292,TRUE,_xll.ohTrigger(trigger,$Y$36))</f>
        <v>#NUM!</v>
      </c>
      <c r="AI2292" s="43" t="e">
        <f>_xll.qlIndexFixing($Y$6,$AC2292,TRUE,trigger)</f>
        <v>#NUM!</v>
      </c>
      <c r="AJ2292" s="45" t="e">
        <f t="shared" si="46"/>
        <v>#NUM!</v>
      </c>
    </row>
    <row r="2293" spans="28:36" x14ac:dyDescent="0.2">
      <c r="AB2293" s="122" t="s">
        <v>88</v>
      </c>
      <c r="AC2293" s="40">
        <f>_xll.qlInterestRateIndexFixingDate($Y$21,AD2293)</f>
        <v>55467</v>
      </c>
      <c r="AD2293" s="40">
        <f>_xll.qlCalendarAdvance(calendar,$AD2292,AB2293,,,trigger)</f>
        <v>55471</v>
      </c>
      <c r="AE2293" s="40">
        <f>_xll.qlInterestRateIndexMaturity($Y$21,AD2293,)</f>
        <v>55653</v>
      </c>
      <c r="AF2293" s="43" t="e">
        <f>_xll.qlTenorBasisValue(TenorBasis6M,AD2293,_xll.ohTrigger(trigger,$Y$36))</f>
        <v>#NUM!</v>
      </c>
      <c r="AG2293" s="90" t="e">
        <f>_xll.qlTenorBasisForwardRate(TenorBasis6M,AD2293,_xll.ohTrigger(trigger,$Y$36))</f>
        <v>#NUM!</v>
      </c>
      <c r="AH2293" s="90" t="e">
        <f>_xll.qlIndexFixing(TenorBasisIndex6M,$AC2293,TRUE,_xll.ohTrigger(trigger,$Y$36))</f>
        <v>#NUM!</v>
      </c>
      <c r="AI2293" s="43" t="e">
        <f>_xll.qlIndexFixing($Y$6,$AC2293,TRUE,trigger)</f>
        <v>#NUM!</v>
      </c>
      <c r="AJ2293" s="45" t="e">
        <f t="shared" si="46"/>
        <v>#NUM!</v>
      </c>
    </row>
    <row r="2294" spans="28:36" x14ac:dyDescent="0.2">
      <c r="AB2294" s="122" t="s">
        <v>88</v>
      </c>
      <c r="AC2294" s="40">
        <f>_xll.qlInterestRateIndexFixingDate($Y$21,AD2294)</f>
        <v>55474</v>
      </c>
      <c r="AD2294" s="40">
        <f>_xll.qlCalendarAdvance(calendar,$AD2293,AB2294,,,trigger)</f>
        <v>55478</v>
      </c>
      <c r="AE2294" s="40">
        <f>_xll.qlInterestRateIndexMaturity($Y$21,AD2294,)</f>
        <v>55660</v>
      </c>
      <c r="AF2294" s="43" t="e">
        <f>_xll.qlTenorBasisValue(TenorBasis6M,AD2294,_xll.ohTrigger(trigger,$Y$36))</f>
        <v>#NUM!</v>
      </c>
      <c r="AG2294" s="90" t="e">
        <f>_xll.qlTenorBasisForwardRate(TenorBasis6M,AD2294,_xll.ohTrigger(trigger,$Y$36))</f>
        <v>#NUM!</v>
      </c>
      <c r="AH2294" s="90" t="e">
        <f>_xll.qlIndexFixing(TenorBasisIndex6M,$AC2294,TRUE,_xll.ohTrigger(trigger,$Y$36))</f>
        <v>#NUM!</v>
      </c>
      <c r="AI2294" s="43" t="e">
        <f>_xll.qlIndexFixing($Y$6,$AC2294,TRUE,trigger)</f>
        <v>#NUM!</v>
      </c>
      <c r="AJ2294" s="45" t="e">
        <f t="shared" si="46"/>
        <v>#NUM!</v>
      </c>
    </row>
    <row r="2295" spans="28:36" x14ac:dyDescent="0.2">
      <c r="AB2295" s="122" t="s">
        <v>88</v>
      </c>
      <c r="AC2295" s="40">
        <f>_xll.qlInterestRateIndexFixingDate($Y$21,AD2295)</f>
        <v>55481</v>
      </c>
      <c r="AD2295" s="40">
        <f>_xll.qlCalendarAdvance(calendar,$AD2294,AB2295,,,trigger)</f>
        <v>55485</v>
      </c>
      <c r="AE2295" s="40">
        <f>_xll.qlInterestRateIndexMaturity($Y$21,AD2295,)</f>
        <v>55667</v>
      </c>
      <c r="AF2295" s="43" t="e">
        <f>_xll.qlTenorBasisValue(TenorBasis6M,AD2295,_xll.ohTrigger(trigger,$Y$36))</f>
        <v>#NUM!</v>
      </c>
      <c r="AG2295" s="90" t="e">
        <f>_xll.qlTenorBasisForwardRate(TenorBasis6M,AD2295,_xll.ohTrigger(trigger,$Y$36))</f>
        <v>#NUM!</v>
      </c>
      <c r="AH2295" s="90" t="e">
        <f>_xll.qlIndexFixing(TenorBasisIndex6M,$AC2295,TRUE,_xll.ohTrigger(trigger,$Y$36))</f>
        <v>#NUM!</v>
      </c>
      <c r="AI2295" s="43" t="e">
        <f>_xll.qlIndexFixing($Y$6,$AC2295,TRUE,trigger)</f>
        <v>#NUM!</v>
      </c>
      <c r="AJ2295" s="45" t="e">
        <f t="shared" si="46"/>
        <v>#NUM!</v>
      </c>
    </row>
    <row r="2296" spans="28:36" x14ac:dyDescent="0.2">
      <c r="AB2296" s="122" t="s">
        <v>88</v>
      </c>
      <c r="AC2296" s="40">
        <f>_xll.qlInterestRateIndexFixingDate($Y$21,AD2296)</f>
        <v>55488</v>
      </c>
      <c r="AD2296" s="40">
        <f>_xll.qlCalendarAdvance(calendar,$AD2295,AB2296,,,trigger)</f>
        <v>55492</v>
      </c>
      <c r="AE2296" s="40">
        <f>_xll.qlInterestRateIndexMaturity($Y$21,AD2296,)</f>
        <v>55675</v>
      </c>
      <c r="AF2296" s="43" t="e">
        <f>_xll.qlTenorBasisValue(TenorBasis6M,AD2296,_xll.ohTrigger(trigger,$Y$36))</f>
        <v>#NUM!</v>
      </c>
      <c r="AG2296" s="90" t="e">
        <f>_xll.qlTenorBasisForwardRate(TenorBasis6M,AD2296,_xll.ohTrigger(trigger,$Y$36))</f>
        <v>#NUM!</v>
      </c>
      <c r="AH2296" s="90" t="e">
        <f>_xll.qlIndexFixing(TenorBasisIndex6M,$AC2296,TRUE,_xll.ohTrigger(trigger,$Y$36))</f>
        <v>#NUM!</v>
      </c>
      <c r="AI2296" s="43" t="e">
        <f>_xll.qlIndexFixing($Y$6,$AC2296,TRUE,trigger)</f>
        <v>#NUM!</v>
      </c>
      <c r="AJ2296" s="45" t="e">
        <f t="shared" si="46"/>
        <v>#NUM!</v>
      </c>
    </row>
    <row r="2297" spans="28:36" x14ac:dyDescent="0.2">
      <c r="AB2297" s="122" t="s">
        <v>88</v>
      </c>
      <c r="AC2297" s="40">
        <f>_xll.qlInterestRateIndexFixingDate($Y$21,AD2297)</f>
        <v>55495</v>
      </c>
      <c r="AD2297" s="40">
        <f>_xll.qlCalendarAdvance(calendar,$AD2296,AB2297,,,trigger)</f>
        <v>55499</v>
      </c>
      <c r="AE2297" s="40">
        <f>_xll.qlInterestRateIndexMaturity($Y$21,AD2297,)</f>
        <v>55682</v>
      </c>
      <c r="AF2297" s="43" t="e">
        <f>_xll.qlTenorBasisValue(TenorBasis6M,AD2297,_xll.ohTrigger(trigger,$Y$36))</f>
        <v>#NUM!</v>
      </c>
      <c r="AG2297" s="90" t="e">
        <f>_xll.qlTenorBasisForwardRate(TenorBasis6M,AD2297,_xll.ohTrigger(trigger,$Y$36))</f>
        <v>#NUM!</v>
      </c>
      <c r="AH2297" s="90" t="e">
        <f>_xll.qlIndexFixing(TenorBasisIndex6M,$AC2297,TRUE,_xll.ohTrigger(trigger,$Y$36))</f>
        <v>#NUM!</v>
      </c>
      <c r="AI2297" s="43" t="e">
        <f>_xll.qlIndexFixing($Y$6,$AC2297,TRUE,trigger)</f>
        <v>#NUM!</v>
      </c>
      <c r="AJ2297" s="45" t="e">
        <f t="shared" si="46"/>
        <v>#NUM!</v>
      </c>
    </row>
    <row r="2298" spans="28:36" x14ac:dyDescent="0.2">
      <c r="AB2298" s="122" t="s">
        <v>88</v>
      </c>
      <c r="AC2298" s="40">
        <f>_xll.qlInterestRateIndexFixingDate($Y$21,AD2298)</f>
        <v>55502</v>
      </c>
      <c r="AD2298" s="40">
        <f>_xll.qlCalendarAdvance(calendar,$AD2297,AB2298,,,trigger)</f>
        <v>55506</v>
      </c>
      <c r="AE2298" s="40">
        <f>_xll.qlInterestRateIndexMaturity($Y$21,AD2298,)</f>
        <v>55689</v>
      </c>
      <c r="AF2298" s="43" t="e">
        <f>_xll.qlTenorBasisValue(TenorBasis6M,AD2298,_xll.ohTrigger(trigger,$Y$36))</f>
        <v>#NUM!</v>
      </c>
      <c r="AG2298" s="90" t="e">
        <f>_xll.qlTenorBasisForwardRate(TenorBasis6M,AD2298,_xll.ohTrigger(trigger,$Y$36))</f>
        <v>#NUM!</v>
      </c>
      <c r="AH2298" s="90" t="e">
        <f>_xll.qlIndexFixing(TenorBasisIndex6M,$AC2298,TRUE,_xll.ohTrigger(trigger,$Y$36))</f>
        <v>#NUM!</v>
      </c>
      <c r="AI2298" s="43" t="e">
        <f>_xll.qlIndexFixing($Y$6,$AC2298,TRUE,trigger)</f>
        <v>#NUM!</v>
      </c>
      <c r="AJ2298" s="45" t="e">
        <f t="shared" si="46"/>
        <v>#NUM!</v>
      </c>
    </row>
    <row r="2299" spans="28:36" x14ac:dyDescent="0.2">
      <c r="AB2299" s="122" t="s">
        <v>88</v>
      </c>
      <c r="AC2299" s="40">
        <f>_xll.qlInterestRateIndexFixingDate($Y$21,AD2299)</f>
        <v>55508</v>
      </c>
      <c r="AD2299" s="40">
        <f>_xll.qlCalendarAdvance(calendar,$AD2298,AB2299,,,trigger)</f>
        <v>55514</v>
      </c>
      <c r="AE2299" s="40">
        <f>_xll.qlInterestRateIndexMaturity($Y$21,AD2299,)</f>
        <v>55697</v>
      </c>
      <c r="AF2299" s="43" t="e">
        <f>_xll.qlTenorBasisValue(TenorBasis6M,AD2299,_xll.ohTrigger(trigger,$Y$36))</f>
        <v>#NUM!</v>
      </c>
      <c r="AG2299" s="90" t="e">
        <f>_xll.qlTenorBasisForwardRate(TenorBasis6M,AD2299,_xll.ohTrigger(trigger,$Y$36))</f>
        <v>#NUM!</v>
      </c>
      <c r="AH2299" s="90" t="e">
        <f>_xll.qlIndexFixing(TenorBasisIndex6M,$AC2299,TRUE,_xll.ohTrigger(trigger,$Y$36))</f>
        <v>#NUM!</v>
      </c>
      <c r="AI2299" s="43" t="e">
        <f>_xll.qlIndexFixing($Y$6,$AC2299,TRUE,trigger)</f>
        <v>#NUM!</v>
      </c>
      <c r="AJ2299" s="45" t="e">
        <f t="shared" si="46"/>
        <v>#NUM!</v>
      </c>
    </row>
    <row r="2300" spans="28:36" x14ac:dyDescent="0.2">
      <c r="AB2300" s="122" t="s">
        <v>88</v>
      </c>
      <c r="AC2300" s="40">
        <f>_xll.qlInterestRateIndexFixingDate($Y$21,AD2300)</f>
        <v>55516</v>
      </c>
      <c r="AD2300" s="40">
        <f>_xll.qlCalendarAdvance(calendar,$AD2299,AB2300,,,trigger)</f>
        <v>55521</v>
      </c>
      <c r="AE2300" s="40">
        <f>_xll.qlInterestRateIndexMaturity($Y$21,AD2300,)</f>
        <v>55703</v>
      </c>
      <c r="AF2300" s="43" t="e">
        <f>_xll.qlTenorBasisValue(TenorBasis6M,AD2300,_xll.ohTrigger(trigger,$Y$36))</f>
        <v>#NUM!</v>
      </c>
      <c r="AG2300" s="90" t="e">
        <f>_xll.qlTenorBasisForwardRate(TenorBasis6M,AD2300,_xll.ohTrigger(trigger,$Y$36))</f>
        <v>#NUM!</v>
      </c>
      <c r="AH2300" s="90" t="e">
        <f>_xll.qlIndexFixing(TenorBasisIndex6M,$AC2300,TRUE,_xll.ohTrigger(trigger,$Y$36))</f>
        <v>#NUM!</v>
      </c>
      <c r="AI2300" s="43" t="e">
        <f>_xll.qlIndexFixing($Y$6,$AC2300,TRUE,trigger)</f>
        <v>#NUM!</v>
      </c>
      <c r="AJ2300" s="45" t="e">
        <f t="shared" si="46"/>
        <v>#NUM!</v>
      </c>
    </row>
    <row r="2301" spans="28:36" x14ac:dyDescent="0.2">
      <c r="AB2301" s="122" t="s">
        <v>88</v>
      </c>
      <c r="AC2301" s="40">
        <f>_xll.qlInterestRateIndexFixingDate($Y$21,AD2301)</f>
        <v>55526</v>
      </c>
      <c r="AD2301" s="40">
        <f>_xll.qlCalendarAdvance(calendar,$AD2300,AB2301,,,trigger)</f>
        <v>55528</v>
      </c>
      <c r="AE2301" s="40">
        <f>_xll.qlInterestRateIndexMaturity($Y$21,AD2301,)</f>
        <v>55710</v>
      </c>
      <c r="AF2301" s="43" t="e">
        <f>_xll.qlTenorBasisValue(TenorBasis6M,AD2301,_xll.ohTrigger(trigger,$Y$36))</f>
        <v>#NUM!</v>
      </c>
      <c r="AG2301" s="90" t="e">
        <f>_xll.qlTenorBasisForwardRate(TenorBasis6M,AD2301,_xll.ohTrigger(trigger,$Y$36))</f>
        <v>#NUM!</v>
      </c>
      <c r="AH2301" s="90" t="e">
        <f>_xll.qlIndexFixing(TenorBasisIndex6M,$AC2301,TRUE,_xll.ohTrigger(trigger,$Y$36))</f>
        <v>#NUM!</v>
      </c>
      <c r="AI2301" s="43" t="e">
        <f>_xll.qlIndexFixing($Y$6,$AC2301,TRUE,trigger)</f>
        <v>#NUM!</v>
      </c>
      <c r="AJ2301" s="45" t="e">
        <f t="shared" si="46"/>
        <v>#NUM!</v>
      </c>
    </row>
    <row r="2302" spans="28:36" x14ac:dyDescent="0.2">
      <c r="AB2302" s="122" t="s">
        <v>88</v>
      </c>
      <c r="AC2302" s="40">
        <f>_xll.qlInterestRateIndexFixingDate($Y$21,AD2302)</f>
        <v>55533</v>
      </c>
      <c r="AD2302" s="40">
        <f>_xll.qlCalendarAdvance(calendar,$AD2301,AB2302,,,trigger)</f>
        <v>55535</v>
      </c>
      <c r="AE2302" s="40">
        <f>_xll.qlInterestRateIndexMaturity($Y$21,AD2302,)</f>
        <v>55717</v>
      </c>
      <c r="AF2302" s="43" t="e">
        <f>_xll.qlTenorBasisValue(TenorBasis6M,AD2302,_xll.ohTrigger(trigger,$Y$36))</f>
        <v>#NUM!</v>
      </c>
      <c r="AG2302" s="90" t="e">
        <f>_xll.qlTenorBasisForwardRate(TenorBasis6M,AD2302,_xll.ohTrigger(trigger,$Y$36))</f>
        <v>#NUM!</v>
      </c>
      <c r="AH2302" s="90" t="e">
        <f>_xll.qlIndexFixing(TenorBasisIndex6M,$AC2302,TRUE,_xll.ohTrigger(trigger,$Y$36))</f>
        <v>#NUM!</v>
      </c>
      <c r="AI2302" s="43" t="e">
        <f>_xll.qlIndexFixing($Y$6,$AC2302,TRUE,trigger)</f>
        <v>#NUM!</v>
      </c>
      <c r="AJ2302" s="45" t="e">
        <f t="shared" si="46"/>
        <v>#NUM!</v>
      </c>
    </row>
    <row r="2303" spans="28:36" x14ac:dyDescent="0.2">
      <c r="AB2303" s="122" t="s">
        <v>88</v>
      </c>
      <c r="AC2303" s="40">
        <f>_xll.qlInterestRateIndexFixingDate($Y$21,AD2303)</f>
        <v>55540</v>
      </c>
      <c r="AD2303" s="40">
        <f>_xll.qlCalendarAdvance(calendar,$AD2302,AB2303,,,trigger)</f>
        <v>55542</v>
      </c>
      <c r="AE2303" s="40">
        <f>_xll.qlInterestRateIndexMaturity($Y$21,AD2303,)</f>
        <v>55724</v>
      </c>
      <c r="AF2303" s="43" t="e">
        <f>_xll.qlTenorBasisValue(TenorBasis6M,AD2303,_xll.ohTrigger(trigger,$Y$36))</f>
        <v>#NUM!</v>
      </c>
      <c r="AG2303" s="90" t="e">
        <f>_xll.qlTenorBasisForwardRate(TenorBasis6M,AD2303,_xll.ohTrigger(trigger,$Y$36))</f>
        <v>#NUM!</v>
      </c>
      <c r="AH2303" s="90" t="e">
        <f>_xll.qlIndexFixing(TenorBasisIndex6M,$AC2303,TRUE,_xll.ohTrigger(trigger,$Y$36))</f>
        <v>#NUM!</v>
      </c>
      <c r="AI2303" s="43" t="e">
        <f>_xll.qlIndexFixing($Y$6,$AC2303,TRUE,trigger)</f>
        <v>#NUM!</v>
      </c>
      <c r="AJ2303" s="45" t="e">
        <f t="shared" si="46"/>
        <v>#NUM!</v>
      </c>
    </row>
    <row r="2304" spans="28:36" x14ac:dyDescent="0.2">
      <c r="AB2304" s="122" t="s">
        <v>88</v>
      </c>
      <c r="AC2304" s="40">
        <f>_xll.qlInterestRateIndexFixingDate($Y$21,AD2304)</f>
        <v>55547</v>
      </c>
      <c r="AD2304" s="40">
        <f>_xll.qlCalendarAdvance(calendar,$AD2303,AB2304,,,trigger)</f>
        <v>55549</v>
      </c>
      <c r="AE2304" s="40">
        <f>_xll.qlInterestRateIndexMaturity($Y$21,AD2304,)</f>
        <v>55731</v>
      </c>
      <c r="AF2304" s="43" t="e">
        <f>_xll.qlTenorBasisValue(TenorBasis6M,AD2304,_xll.ohTrigger(trigger,$Y$36))</f>
        <v>#NUM!</v>
      </c>
      <c r="AG2304" s="90" t="e">
        <f>_xll.qlTenorBasisForwardRate(TenorBasis6M,AD2304,_xll.ohTrigger(trigger,$Y$36))</f>
        <v>#NUM!</v>
      </c>
      <c r="AH2304" s="90" t="e">
        <f>_xll.qlIndexFixing(TenorBasisIndex6M,$AC2304,TRUE,_xll.ohTrigger(trigger,$Y$36))</f>
        <v>#NUM!</v>
      </c>
      <c r="AI2304" s="43" t="e">
        <f>_xll.qlIndexFixing($Y$6,$AC2304,TRUE,trigger)</f>
        <v>#NUM!</v>
      </c>
      <c r="AJ2304" s="45" t="e">
        <f t="shared" si="46"/>
        <v>#NUM!</v>
      </c>
    </row>
    <row r="2305" spans="28:36" x14ac:dyDescent="0.2">
      <c r="AB2305" s="122" t="s">
        <v>88</v>
      </c>
      <c r="AC2305" s="40">
        <f>_xll.qlInterestRateIndexFixingDate($Y$21,AD2305)</f>
        <v>55554</v>
      </c>
      <c r="AD2305" s="40">
        <f>_xll.qlCalendarAdvance(calendar,$AD2304,AB2305,,,trigger)</f>
        <v>55556</v>
      </c>
      <c r="AE2305" s="40">
        <f>_xll.qlInterestRateIndexMaturity($Y$21,AD2305,)</f>
        <v>55738</v>
      </c>
      <c r="AF2305" s="43" t="e">
        <f>_xll.qlTenorBasisValue(TenorBasis6M,AD2305,_xll.ohTrigger(trigger,$Y$36))</f>
        <v>#NUM!</v>
      </c>
      <c r="AG2305" s="90" t="e">
        <f>_xll.qlTenorBasisForwardRate(TenorBasis6M,AD2305,_xll.ohTrigger(trigger,$Y$36))</f>
        <v>#NUM!</v>
      </c>
      <c r="AH2305" s="90" t="e">
        <f>_xll.qlIndexFixing(TenorBasisIndex6M,$AC2305,TRUE,_xll.ohTrigger(trigger,$Y$36))</f>
        <v>#NUM!</v>
      </c>
      <c r="AI2305" s="43" t="e">
        <f>_xll.qlIndexFixing($Y$6,$AC2305,TRUE,trigger)</f>
        <v>#NUM!</v>
      </c>
      <c r="AJ2305" s="45" t="e">
        <f t="shared" si="46"/>
        <v>#NUM!</v>
      </c>
    </row>
    <row r="2306" spans="28:36" x14ac:dyDescent="0.2">
      <c r="AB2306" s="122" t="s">
        <v>88</v>
      </c>
      <c r="AC2306" s="40">
        <f>_xll.qlInterestRateIndexFixingDate($Y$21,AD2306)</f>
        <v>55561</v>
      </c>
      <c r="AD2306" s="40">
        <f>_xll.qlCalendarAdvance(calendar,$AD2305,AB2306,,,trigger)</f>
        <v>55563</v>
      </c>
      <c r="AE2306" s="40">
        <f>_xll.qlInterestRateIndexMaturity($Y$21,AD2306,)</f>
        <v>55745</v>
      </c>
      <c r="AF2306" s="43" t="e">
        <f>_xll.qlTenorBasisValue(TenorBasis6M,AD2306,_xll.ohTrigger(trigger,$Y$36))</f>
        <v>#NUM!</v>
      </c>
      <c r="AG2306" s="90" t="e">
        <f>_xll.qlTenorBasisForwardRate(TenorBasis6M,AD2306,_xll.ohTrigger(trigger,$Y$36))</f>
        <v>#NUM!</v>
      </c>
      <c r="AH2306" s="90" t="e">
        <f>_xll.qlIndexFixing(TenorBasisIndex6M,$AC2306,TRUE,_xll.ohTrigger(trigger,$Y$36))</f>
        <v>#NUM!</v>
      </c>
      <c r="AI2306" s="43" t="e">
        <f>_xll.qlIndexFixing($Y$6,$AC2306,TRUE,trigger)</f>
        <v>#NUM!</v>
      </c>
      <c r="AJ2306" s="45" t="e">
        <f t="shared" si="46"/>
        <v>#NUM!</v>
      </c>
    </row>
    <row r="2307" spans="28:36" x14ac:dyDescent="0.2">
      <c r="AB2307" s="122" t="s">
        <v>88</v>
      </c>
      <c r="AC2307" s="40">
        <f>_xll.qlInterestRateIndexFixingDate($Y$21,AD2307)</f>
        <v>55568</v>
      </c>
      <c r="AD2307" s="40">
        <f>_xll.qlCalendarAdvance(calendar,$AD2306,AB2307,,,trigger)</f>
        <v>55570</v>
      </c>
      <c r="AE2307" s="40">
        <f>_xll.qlInterestRateIndexMaturity($Y$21,AD2307,)</f>
        <v>55752</v>
      </c>
      <c r="AF2307" s="43" t="e">
        <f>_xll.qlTenorBasisValue(TenorBasis6M,AD2307,_xll.ohTrigger(trigger,$Y$36))</f>
        <v>#NUM!</v>
      </c>
      <c r="AG2307" s="90" t="e">
        <f>_xll.qlTenorBasisForwardRate(TenorBasis6M,AD2307,_xll.ohTrigger(trigger,$Y$36))</f>
        <v>#NUM!</v>
      </c>
      <c r="AH2307" s="90" t="e">
        <f>_xll.qlIndexFixing(TenorBasisIndex6M,$AC2307,TRUE,_xll.ohTrigger(trigger,$Y$36))</f>
        <v>#NUM!</v>
      </c>
      <c r="AI2307" s="43" t="e">
        <f>_xll.qlIndexFixing($Y$6,$AC2307,TRUE,trigger)</f>
        <v>#NUM!</v>
      </c>
      <c r="AJ2307" s="45" t="e">
        <f t="shared" si="46"/>
        <v>#NUM!</v>
      </c>
    </row>
    <row r="2308" spans="28:36" x14ac:dyDescent="0.2">
      <c r="AB2308" s="122" t="s">
        <v>88</v>
      </c>
      <c r="AC2308" s="40">
        <f>_xll.qlInterestRateIndexFixingDate($Y$21,AD2308)</f>
        <v>55575</v>
      </c>
      <c r="AD2308" s="40">
        <f>_xll.qlCalendarAdvance(calendar,$AD2307,AB2308,,,trigger)</f>
        <v>55577</v>
      </c>
      <c r="AE2308" s="40">
        <f>_xll.qlInterestRateIndexMaturity($Y$21,AD2308,)</f>
        <v>55759</v>
      </c>
      <c r="AF2308" s="43" t="e">
        <f>_xll.qlTenorBasisValue(TenorBasis6M,AD2308,_xll.ohTrigger(trigger,$Y$36))</f>
        <v>#NUM!</v>
      </c>
      <c r="AG2308" s="90" t="e">
        <f>_xll.qlTenorBasisForwardRate(TenorBasis6M,AD2308,_xll.ohTrigger(trigger,$Y$36))</f>
        <v>#NUM!</v>
      </c>
      <c r="AH2308" s="90" t="e">
        <f>_xll.qlIndexFixing(TenorBasisIndex6M,$AC2308,TRUE,_xll.ohTrigger(trigger,$Y$36))</f>
        <v>#NUM!</v>
      </c>
      <c r="AI2308" s="43" t="e">
        <f>_xll.qlIndexFixing($Y$6,$AC2308,TRUE,trigger)</f>
        <v>#NUM!</v>
      </c>
      <c r="AJ2308" s="45" t="e">
        <f t="shared" si="46"/>
        <v>#NUM!</v>
      </c>
    </row>
    <row r="2309" spans="28:36" x14ac:dyDescent="0.2">
      <c r="AB2309" s="122" t="s">
        <v>88</v>
      </c>
      <c r="AC2309" s="40">
        <f>_xll.qlInterestRateIndexFixingDate($Y$21,AD2309)</f>
        <v>55582</v>
      </c>
      <c r="AD2309" s="40">
        <f>_xll.qlCalendarAdvance(calendar,$AD2308,AB2309,,,trigger)</f>
        <v>55584</v>
      </c>
      <c r="AE2309" s="40">
        <f>_xll.qlInterestRateIndexMaturity($Y$21,AD2309,)</f>
        <v>55768</v>
      </c>
      <c r="AF2309" s="43" t="e">
        <f>_xll.qlTenorBasisValue(TenorBasis6M,AD2309,_xll.ohTrigger(trigger,$Y$36))</f>
        <v>#NUM!</v>
      </c>
      <c r="AG2309" s="90" t="e">
        <f>_xll.qlTenorBasisForwardRate(TenorBasis6M,AD2309,_xll.ohTrigger(trigger,$Y$36))</f>
        <v>#NUM!</v>
      </c>
      <c r="AH2309" s="90" t="e">
        <f>_xll.qlIndexFixing(TenorBasisIndex6M,$AC2309,TRUE,_xll.ohTrigger(trigger,$Y$36))</f>
        <v>#NUM!</v>
      </c>
      <c r="AI2309" s="43" t="e">
        <f>_xll.qlIndexFixing($Y$6,$AC2309,TRUE,trigger)</f>
        <v>#NUM!</v>
      </c>
      <c r="AJ2309" s="45" t="e">
        <f t="shared" si="46"/>
        <v>#NUM!</v>
      </c>
    </row>
    <row r="2310" spans="28:36" x14ac:dyDescent="0.2">
      <c r="AB2310" s="122" t="s">
        <v>88</v>
      </c>
      <c r="AC2310" s="40">
        <f>_xll.qlInterestRateIndexFixingDate($Y$21,AD2310)</f>
        <v>55589</v>
      </c>
      <c r="AD2310" s="40">
        <f>_xll.qlCalendarAdvance(calendar,$AD2309,AB2310,,,trigger)</f>
        <v>55591</v>
      </c>
      <c r="AE2310" s="40">
        <f>_xll.qlInterestRateIndexMaturity($Y$21,AD2310,)</f>
        <v>55775</v>
      </c>
      <c r="AF2310" s="43" t="e">
        <f>_xll.qlTenorBasisValue(TenorBasis6M,AD2310,_xll.ohTrigger(trigger,$Y$36))</f>
        <v>#NUM!</v>
      </c>
      <c r="AG2310" s="90" t="e">
        <f>_xll.qlTenorBasisForwardRate(TenorBasis6M,AD2310,_xll.ohTrigger(trigger,$Y$36))</f>
        <v>#NUM!</v>
      </c>
      <c r="AH2310" s="90" t="e">
        <f>_xll.qlIndexFixing(TenorBasisIndex6M,$AC2310,TRUE,_xll.ohTrigger(trigger,$Y$36))</f>
        <v>#NUM!</v>
      </c>
      <c r="AI2310" s="43" t="e">
        <f>_xll.qlIndexFixing($Y$6,$AC2310,TRUE,trigger)</f>
        <v>#NUM!</v>
      </c>
      <c r="AJ2310" s="45" t="e">
        <f t="shared" si="46"/>
        <v>#NUM!</v>
      </c>
    </row>
    <row r="2311" spans="28:36" x14ac:dyDescent="0.2">
      <c r="AB2311" s="122" t="s">
        <v>88</v>
      </c>
      <c r="AC2311" s="40">
        <f>_xll.qlInterestRateIndexFixingDate($Y$21,AD2311)</f>
        <v>55596</v>
      </c>
      <c r="AD2311" s="40">
        <f>_xll.qlCalendarAdvance(calendar,$AD2310,AB2311,,,trigger)</f>
        <v>55598</v>
      </c>
      <c r="AE2311" s="40">
        <f>_xll.qlInterestRateIndexMaturity($Y$21,AD2311,)</f>
        <v>55782</v>
      </c>
      <c r="AF2311" s="43" t="e">
        <f>_xll.qlTenorBasisValue(TenorBasis6M,AD2311,_xll.ohTrigger(trigger,$Y$36))</f>
        <v>#NUM!</v>
      </c>
      <c r="AG2311" s="90" t="e">
        <f>_xll.qlTenorBasisForwardRate(TenorBasis6M,AD2311,_xll.ohTrigger(trigger,$Y$36))</f>
        <v>#NUM!</v>
      </c>
      <c r="AH2311" s="90" t="e">
        <f>_xll.qlIndexFixing(TenorBasisIndex6M,$AC2311,TRUE,_xll.ohTrigger(trigger,$Y$36))</f>
        <v>#NUM!</v>
      </c>
      <c r="AI2311" s="43" t="e">
        <f>_xll.qlIndexFixing($Y$6,$AC2311,TRUE,trigger)</f>
        <v>#NUM!</v>
      </c>
      <c r="AJ2311" s="45" t="e">
        <f t="shared" si="46"/>
        <v>#NUM!</v>
      </c>
    </row>
    <row r="2312" spans="28:36" x14ac:dyDescent="0.2">
      <c r="AB2312" s="122" t="s">
        <v>88</v>
      </c>
      <c r="AC2312" s="40">
        <f>_xll.qlInterestRateIndexFixingDate($Y$21,AD2312)</f>
        <v>55603</v>
      </c>
      <c r="AD2312" s="40">
        <f>_xll.qlCalendarAdvance(calendar,$AD2311,AB2312,,,trigger)</f>
        <v>55605</v>
      </c>
      <c r="AE2312" s="40">
        <f>_xll.qlInterestRateIndexMaturity($Y$21,AD2312,)</f>
        <v>55789</v>
      </c>
      <c r="AF2312" s="43" t="e">
        <f>_xll.qlTenorBasisValue(TenorBasis6M,AD2312,_xll.ohTrigger(trigger,$Y$36))</f>
        <v>#NUM!</v>
      </c>
      <c r="AG2312" s="90" t="e">
        <f>_xll.qlTenorBasisForwardRate(TenorBasis6M,AD2312,_xll.ohTrigger(trigger,$Y$36))</f>
        <v>#NUM!</v>
      </c>
      <c r="AH2312" s="90" t="e">
        <f>_xll.qlIndexFixing(TenorBasisIndex6M,$AC2312,TRUE,_xll.ohTrigger(trigger,$Y$36))</f>
        <v>#NUM!</v>
      </c>
      <c r="AI2312" s="43" t="e">
        <f>_xll.qlIndexFixing($Y$6,$AC2312,TRUE,trigger)</f>
        <v>#NUM!</v>
      </c>
      <c r="AJ2312" s="45" t="e">
        <f t="shared" si="46"/>
        <v>#NUM!</v>
      </c>
    </row>
    <row r="2313" spans="28:36" x14ac:dyDescent="0.2">
      <c r="AB2313" s="122" t="s">
        <v>88</v>
      </c>
      <c r="AC2313" s="40">
        <f>_xll.qlInterestRateIndexFixingDate($Y$21,AD2313)</f>
        <v>55610</v>
      </c>
      <c r="AD2313" s="40">
        <f>_xll.qlCalendarAdvance(calendar,$AD2312,AB2313,,,trigger)</f>
        <v>55612</v>
      </c>
      <c r="AE2313" s="40">
        <f>_xll.qlInterestRateIndexMaturity($Y$21,AD2313,)</f>
        <v>55795</v>
      </c>
      <c r="AF2313" s="43" t="e">
        <f>_xll.qlTenorBasisValue(TenorBasis6M,AD2313,_xll.ohTrigger(trigger,$Y$36))</f>
        <v>#NUM!</v>
      </c>
      <c r="AG2313" s="90" t="e">
        <f>_xll.qlTenorBasisForwardRate(TenorBasis6M,AD2313,_xll.ohTrigger(trigger,$Y$36))</f>
        <v>#NUM!</v>
      </c>
      <c r="AH2313" s="90" t="e">
        <f>_xll.qlIndexFixing(TenorBasisIndex6M,$AC2313,TRUE,_xll.ohTrigger(trigger,$Y$36))</f>
        <v>#NUM!</v>
      </c>
      <c r="AI2313" s="43" t="e">
        <f>_xll.qlIndexFixing($Y$6,$AC2313,TRUE,trigger)</f>
        <v>#NUM!</v>
      </c>
      <c r="AJ2313" s="45" t="e">
        <f t="shared" si="46"/>
        <v>#NUM!</v>
      </c>
    </row>
    <row r="2314" spans="28:36" x14ac:dyDescent="0.2">
      <c r="AB2314" s="122" t="s">
        <v>88</v>
      </c>
      <c r="AC2314" s="40">
        <f>_xll.qlInterestRateIndexFixingDate($Y$21,AD2314)</f>
        <v>55617</v>
      </c>
      <c r="AD2314" s="40">
        <f>_xll.qlCalendarAdvance(calendar,$AD2313,AB2314,,,trigger)</f>
        <v>55619</v>
      </c>
      <c r="AE2314" s="40">
        <f>_xll.qlInterestRateIndexMaturity($Y$21,AD2314,)</f>
        <v>55802</v>
      </c>
      <c r="AF2314" s="43" t="e">
        <f>_xll.qlTenorBasisValue(TenorBasis6M,AD2314,_xll.ohTrigger(trigger,$Y$36))</f>
        <v>#NUM!</v>
      </c>
      <c r="AG2314" s="90" t="e">
        <f>_xll.qlTenorBasisForwardRate(TenorBasis6M,AD2314,_xll.ohTrigger(trigger,$Y$36))</f>
        <v>#NUM!</v>
      </c>
      <c r="AH2314" s="90" t="e">
        <f>_xll.qlIndexFixing(TenorBasisIndex6M,$AC2314,TRUE,_xll.ohTrigger(trigger,$Y$36))</f>
        <v>#NUM!</v>
      </c>
      <c r="AI2314" s="43" t="e">
        <f>_xll.qlIndexFixing($Y$6,$AC2314,TRUE,trigger)</f>
        <v>#NUM!</v>
      </c>
      <c r="AJ2314" s="45" t="e">
        <f t="shared" si="46"/>
        <v>#NUM!</v>
      </c>
    </row>
    <row r="2315" spans="28:36" x14ac:dyDescent="0.2">
      <c r="AB2315" s="122" t="s">
        <v>88</v>
      </c>
      <c r="AC2315" s="40">
        <f>_xll.qlInterestRateIndexFixingDate($Y$21,AD2315)</f>
        <v>55624</v>
      </c>
      <c r="AD2315" s="40">
        <f>_xll.qlCalendarAdvance(calendar,$AD2314,AB2315,,,trigger)</f>
        <v>55626</v>
      </c>
      <c r="AE2315" s="40">
        <f>_xll.qlInterestRateIndexMaturity($Y$21,AD2315,)</f>
        <v>55809</v>
      </c>
      <c r="AF2315" s="43" t="e">
        <f>_xll.qlTenorBasisValue(TenorBasis6M,AD2315,_xll.ohTrigger(trigger,$Y$36))</f>
        <v>#NUM!</v>
      </c>
      <c r="AG2315" s="90" t="e">
        <f>_xll.qlTenorBasisForwardRate(TenorBasis6M,AD2315,_xll.ohTrigger(trigger,$Y$36))</f>
        <v>#NUM!</v>
      </c>
      <c r="AH2315" s="90" t="e">
        <f>_xll.qlIndexFixing(TenorBasisIndex6M,$AC2315,TRUE,_xll.ohTrigger(trigger,$Y$36))</f>
        <v>#NUM!</v>
      </c>
      <c r="AI2315" s="43" t="e">
        <f>_xll.qlIndexFixing($Y$6,$AC2315,TRUE,trigger)</f>
        <v>#NUM!</v>
      </c>
      <c r="AJ2315" s="45" t="e">
        <f t="shared" si="46"/>
        <v>#NUM!</v>
      </c>
    </row>
    <row r="2316" spans="28:36" x14ac:dyDescent="0.2">
      <c r="AB2316" s="122" t="s">
        <v>88</v>
      </c>
      <c r="AC2316" s="40">
        <f>_xll.qlInterestRateIndexFixingDate($Y$21,AD2316)</f>
        <v>55627</v>
      </c>
      <c r="AD2316" s="40">
        <f>_xll.qlCalendarAdvance(calendar,$AD2315,AB2316,,,trigger)</f>
        <v>55633</v>
      </c>
      <c r="AE2316" s="40">
        <f>_xll.qlInterestRateIndexMaturity($Y$21,AD2316,)</f>
        <v>55816</v>
      </c>
      <c r="AF2316" s="43" t="e">
        <f>_xll.qlTenorBasisValue(TenorBasis6M,AD2316,_xll.ohTrigger(trigger,$Y$36))</f>
        <v>#NUM!</v>
      </c>
      <c r="AG2316" s="90" t="e">
        <f>_xll.qlTenorBasisForwardRate(TenorBasis6M,AD2316,_xll.ohTrigger(trigger,$Y$36))</f>
        <v>#NUM!</v>
      </c>
      <c r="AH2316" s="90" t="e">
        <f>_xll.qlIndexFixing(TenorBasisIndex6M,$AC2316,TRUE,_xll.ohTrigger(trigger,$Y$36))</f>
        <v>#NUM!</v>
      </c>
      <c r="AI2316" s="43" t="e">
        <f>_xll.qlIndexFixing($Y$6,$AC2316,TRUE,trigger)</f>
        <v>#NUM!</v>
      </c>
      <c r="AJ2316" s="45" t="e">
        <f t="shared" si="46"/>
        <v>#NUM!</v>
      </c>
    </row>
    <row r="2317" spans="28:36" x14ac:dyDescent="0.2">
      <c r="AB2317" s="122" t="s">
        <v>88</v>
      </c>
      <c r="AC2317" s="40">
        <f>_xll.qlInterestRateIndexFixingDate($Y$21,AD2317)</f>
        <v>55638</v>
      </c>
      <c r="AD2317" s="40">
        <f>_xll.qlCalendarAdvance(calendar,$AD2316,AB2317,,,trigger)</f>
        <v>55641</v>
      </c>
      <c r="AE2317" s="40">
        <f>_xll.qlInterestRateIndexMaturity($Y$21,AD2317,)</f>
        <v>55827</v>
      </c>
      <c r="AF2317" s="43" t="e">
        <f>_xll.qlTenorBasisValue(TenorBasis6M,AD2317,_xll.ohTrigger(trigger,$Y$36))</f>
        <v>#NUM!</v>
      </c>
      <c r="AG2317" s="90" t="e">
        <f>_xll.qlTenorBasisForwardRate(TenorBasis6M,AD2317,_xll.ohTrigger(trigger,$Y$36))</f>
        <v>#NUM!</v>
      </c>
      <c r="AH2317" s="90" t="e">
        <f>_xll.qlIndexFixing(TenorBasisIndex6M,$AC2317,TRUE,_xll.ohTrigger(trigger,$Y$36))</f>
        <v>#NUM!</v>
      </c>
      <c r="AI2317" s="43" t="e">
        <f>_xll.qlIndexFixing($Y$6,$AC2317,TRUE,trigger)</f>
        <v>#NUM!</v>
      </c>
      <c r="AJ2317" s="45" t="e">
        <f t="shared" si="46"/>
        <v>#NUM!</v>
      </c>
    </row>
    <row r="2318" spans="28:36" x14ac:dyDescent="0.2">
      <c r="AB2318" s="122" t="s">
        <v>88</v>
      </c>
      <c r="AC2318" s="40">
        <f>_xll.qlInterestRateIndexFixingDate($Y$21,AD2318)</f>
        <v>55646</v>
      </c>
      <c r="AD2318" s="40">
        <f>_xll.qlCalendarAdvance(calendar,$AD2317,AB2318,,,trigger)</f>
        <v>55648</v>
      </c>
      <c r="AE2318" s="40">
        <f>_xll.qlInterestRateIndexMaturity($Y$21,AD2318,)</f>
        <v>55834</v>
      </c>
      <c r="AF2318" s="43" t="e">
        <f>_xll.qlTenorBasisValue(TenorBasis6M,AD2318,_xll.ohTrigger(trigger,$Y$36))</f>
        <v>#NUM!</v>
      </c>
      <c r="AG2318" s="90" t="e">
        <f>_xll.qlTenorBasisForwardRate(TenorBasis6M,AD2318,_xll.ohTrigger(trigger,$Y$36))</f>
        <v>#NUM!</v>
      </c>
      <c r="AH2318" s="90" t="e">
        <f>_xll.qlIndexFixing(TenorBasisIndex6M,$AC2318,TRUE,_xll.ohTrigger(trigger,$Y$36))</f>
        <v>#NUM!</v>
      </c>
      <c r="AI2318" s="43" t="e">
        <f>_xll.qlIndexFixing($Y$6,$AC2318,TRUE,trigger)</f>
        <v>#NUM!</v>
      </c>
      <c r="AJ2318" s="45" t="e">
        <f t="shared" si="46"/>
        <v>#NUM!</v>
      </c>
    </row>
    <row r="2319" spans="28:36" x14ac:dyDescent="0.2">
      <c r="AB2319" s="122" t="s">
        <v>88</v>
      </c>
      <c r="AC2319" s="40">
        <f>_xll.qlInterestRateIndexFixingDate($Y$21,AD2319)</f>
        <v>55653</v>
      </c>
      <c r="AD2319" s="40">
        <f>_xll.qlCalendarAdvance(calendar,$AD2318,AB2319,,,trigger)</f>
        <v>55655</v>
      </c>
      <c r="AE2319" s="40">
        <f>_xll.qlInterestRateIndexMaturity($Y$21,AD2319,)</f>
        <v>55841</v>
      </c>
      <c r="AF2319" s="43" t="e">
        <f>_xll.qlTenorBasisValue(TenorBasis6M,AD2319,_xll.ohTrigger(trigger,$Y$36))</f>
        <v>#NUM!</v>
      </c>
      <c r="AG2319" s="90" t="e">
        <f>_xll.qlTenorBasisForwardRate(TenorBasis6M,AD2319,_xll.ohTrigger(trigger,$Y$36))</f>
        <v>#NUM!</v>
      </c>
      <c r="AH2319" s="90" t="e">
        <f>_xll.qlIndexFixing(TenorBasisIndex6M,$AC2319,TRUE,_xll.ohTrigger(trigger,$Y$36))</f>
        <v>#NUM!</v>
      </c>
      <c r="AI2319" s="43" t="e">
        <f>_xll.qlIndexFixing($Y$6,$AC2319,TRUE,trigger)</f>
        <v>#NUM!</v>
      </c>
      <c r="AJ2319" s="45" t="e">
        <f t="shared" si="46"/>
        <v>#NUM!</v>
      </c>
    </row>
    <row r="2320" spans="28:36" x14ac:dyDescent="0.2">
      <c r="AB2320" s="122" t="s">
        <v>88</v>
      </c>
      <c r="AC2320" s="40">
        <f>_xll.qlInterestRateIndexFixingDate($Y$21,AD2320)</f>
        <v>55660</v>
      </c>
      <c r="AD2320" s="40">
        <f>_xll.qlCalendarAdvance(calendar,$AD2319,AB2320,,,trigger)</f>
        <v>55662</v>
      </c>
      <c r="AE2320" s="40">
        <f>_xll.qlInterestRateIndexMaturity($Y$21,AD2320,)</f>
        <v>55848</v>
      </c>
      <c r="AF2320" s="43" t="e">
        <f>_xll.qlTenorBasisValue(TenorBasis6M,AD2320,_xll.ohTrigger(trigger,$Y$36))</f>
        <v>#NUM!</v>
      </c>
      <c r="AG2320" s="90" t="e">
        <f>_xll.qlTenorBasisForwardRate(TenorBasis6M,AD2320,_xll.ohTrigger(trigger,$Y$36))</f>
        <v>#NUM!</v>
      </c>
      <c r="AH2320" s="90" t="e">
        <f>_xll.qlIndexFixing(TenorBasisIndex6M,$AC2320,TRUE,_xll.ohTrigger(trigger,$Y$36))</f>
        <v>#NUM!</v>
      </c>
      <c r="AI2320" s="43" t="e">
        <f>_xll.qlIndexFixing($Y$6,$AC2320,TRUE,trigger)</f>
        <v>#NUM!</v>
      </c>
      <c r="AJ2320" s="45" t="e">
        <f t="shared" si="46"/>
        <v>#NUM!</v>
      </c>
    </row>
    <row r="2321" spans="28:36" x14ac:dyDescent="0.2">
      <c r="AB2321" s="122" t="s">
        <v>88</v>
      </c>
      <c r="AC2321" s="40">
        <f>_xll.qlInterestRateIndexFixingDate($Y$21,AD2321)</f>
        <v>55667</v>
      </c>
      <c r="AD2321" s="40">
        <f>_xll.qlCalendarAdvance(calendar,$AD2320,AB2321,,,trigger)</f>
        <v>55669</v>
      </c>
      <c r="AE2321" s="40">
        <f>_xll.qlInterestRateIndexMaturity($Y$21,AD2321,)</f>
        <v>55852</v>
      </c>
      <c r="AF2321" s="43" t="e">
        <f>_xll.qlTenorBasisValue(TenorBasis6M,AD2321,_xll.ohTrigger(trigger,$Y$36))</f>
        <v>#NUM!</v>
      </c>
      <c r="AG2321" s="90" t="e">
        <f>_xll.qlTenorBasisForwardRate(TenorBasis6M,AD2321,_xll.ohTrigger(trigger,$Y$36))</f>
        <v>#NUM!</v>
      </c>
      <c r="AH2321" s="90" t="e">
        <f>_xll.qlIndexFixing(TenorBasisIndex6M,$AC2321,TRUE,_xll.ohTrigger(trigger,$Y$36))</f>
        <v>#NUM!</v>
      </c>
      <c r="AI2321" s="43" t="e">
        <f>_xll.qlIndexFixing($Y$6,$AC2321,TRUE,trigger)</f>
        <v>#NUM!</v>
      </c>
      <c r="AJ2321" s="45" t="e">
        <f t="shared" si="46"/>
        <v>#NUM!</v>
      </c>
    </row>
    <row r="2322" spans="28:36" x14ac:dyDescent="0.2">
      <c r="AB2322" s="122" t="s">
        <v>88</v>
      </c>
      <c r="AC2322" s="40">
        <f>_xll.qlInterestRateIndexFixingDate($Y$21,AD2322)</f>
        <v>55674</v>
      </c>
      <c r="AD2322" s="40">
        <f>_xll.qlCalendarAdvance(calendar,$AD2321,AB2322,,,trigger)</f>
        <v>55676</v>
      </c>
      <c r="AE2322" s="40">
        <f>_xll.qlInterestRateIndexMaturity($Y$21,AD2322,)</f>
        <v>55859</v>
      </c>
      <c r="AF2322" s="43" t="e">
        <f>_xll.qlTenorBasisValue(TenorBasis6M,AD2322,_xll.ohTrigger(trigger,$Y$36))</f>
        <v>#NUM!</v>
      </c>
      <c r="AG2322" s="90" t="e">
        <f>_xll.qlTenorBasisForwardRate(TenorBasis6M,AD2322,_xll.ohTrigger(trigger,$Y$36))</f>
        <v>#NUM!</v>
      </c>
      <c r="AH2322" s="90" t="e">
        <f>_xll.qlIndexFixing(TenorBasisIndex6M,$AC2322,TRUE,_xll.ohTrigger(trigger,$Y$36))</f>
        <v>#NUM!</v>
      </c>
      <c r="AI2322" s="43" t="e">
        <f>_xll.qlIndexFixing($Y$6,$AC2322,TRUE,trigger)</f>
        <v>#NUM!</v>
      </c>
      <c r="AJ2322" s="45" t="e">
        <f t="shared" si="46"/>
        <v>#NUM!</v>
      </c>
    </row>
    <row r="2323" spans="28:36" x14ac:dyDescent="0.2">
      <c r="AB2323" s="122" t="s">
        <v>88</v>
      </c>
      <c r="AC2323" s="40">
        <f>_xll.qlInterestRateIndexFixingDate($Y$21,AD2323)</f>
        <v>55681</v>
      </c>
      <c r="AD2323" s="40">
        <f>_xll.qlCalendarAdvance(calendar,$AD2322,AB2323,,,trigger)</f>
        <v>55683</v>
      </c>
      <c r="AE2323" s="40">
        <f>_xll.qlInterestRateIndexMaturity($Y$21,AD2323,)</f>
        <v>55866</v>
      </c>
      <c r="AF2323" s="43" t="e">
        <f>_xll.qlTenorBasisValue(TenorBasis6M,AD2323,_xll.ohTrigger(trigger,$Y$36))</f>
        <v>#NUM!</v>
      </c>
      <c r="AG2323" s="90" t="e">
        <f>_xll.qlTenorBasisForwardRate(TenorBasis6M,AD2323,_xll.ohTrigger(trigger,$Y$36))</f>
        <v>#NUM!</v>
      </c>
      <c r="AH2323" s="90" t="e">
        <f>_xll.qlIndexFixing(TenorBasisIndex6M,$AC2323,TRUE,_xll.ohTrigger(trigger,$Y$36))</f>
        <v>#NUM!</v>
      </c>
      <c r="AI2323" s="43" t="e">
        <f>_xll.qlIndexFixing($Y$6,$AC2323,TRUE,trigger)</f>
        <v>#NUM!</v>
      </c>
      <c r="AJ2323" s="45" t="e">
        <f t="shared" si="46"/>
        <v>#NUM!</v>
      </c>
    </row>
    <row r="2324" spans="28:36" x14ac:dyDescent="0.2">
      <c r="AB2324" s="122" t="s">
        <v>88</v>
      </c>
      <c r="AC2324" s="40">
        <f>_xll.qlInterestRateIndexFixingDate($Y$21,AD2324)</f>
        <v>55688</v>
      </c>
      <c r="AD2324" s="40">
        <f>_xll.qlCalendarAdvance(calendar,$AD2323,AB2324,,,trigger)</f>
        <v>55690</v>
      </c>
      <c r="AE2324" s="40">
        <f>_xll.qlInterestRateIndexMaturity($Y$21,AD2324,)</f>
        <v>55873</v>
      </c>
      <c r="AF2324" s="43" t="e">
        <f>_xll.qlTenorBasisValue(TenorBasis6M,AD2324,_xll.ohTrigger(trigger,$Y$36))</f>
        <v>#NUM!</v>
      </c>
      <c r="AG2324" s="90" t="e">
        <f>_xll.qlTenorBasisForwardRate(TenorBasis6M,AD2324,_xll.ohTrigger(trigger,$Y$36))</f>
        <v>#NUM!</v>
      </c>
      <c r="AH2324" s="90" t="e">
        <f>_xll.qlIndexFixing(TenorBasisIndex6M,$AC2324,TRUE,_xll.ohTrigger(trigger,$Y$36))</f>
        <v>#NUM!</v>
      </c>
      <c r="AI2324" s="43" t="e">
        <f>_xll.qlIndexFixing($Y$6,$AC2324,TRUE,trigger)</f>
        <v>#NUM!</v>
      </c>
      <c r="AJ2324" s="45" t="e">
        <f t="shared" si="46"/>
        <v>#NUM!</v>
      </c>
    </row>
    <row r="2325" spans="28:36" x14ac:dyDescent="0.2">
      <c r="AB2325" s="122" t="s">
        <v>88</v>
      </c>
      <c r="AC2325" s="40">
        <f>_xll.qlInterestRateIndexFixingDate($Y$21,AD2325)</f>
        <v>55695</v>
      </c>
      <c r="AD2325" s="40">
        <f>_xll.qlCalendarAdvance(calendar,$AD2324,AB2325,,,trigger)</f>
        <v>55697</v>
      </c>
      <c r="AE2325" s="40">
        <f>_xll.qlInterestRateIndexMaturity($Y$21,AD2325,)</f>
        <v>55880</v>
      </c>
      <c r="AF2325" s="43" t="e">
        <f>_xll.qlTenorBasisValue(TenorBasis6M,AD2325,_xll.ohTrigger(trigger,$Y$36))</f>
        <v>#NUM!</v>
      </c>
      <c r="AG2325" s="90" t="e">
        <f>_xll.qlTenorBasisForwardRate(TenorBasis6M,AD2325,_xll.ohTrigger(trigger,$Y$36))</f>
        <v>#NUM!</v>
      </c>
      <c r="AH2325" s="90" t="e">
        <f>_xll.qlIndexFixing(TenorBasisIndex6M,$AC2325,TRUE,_xll.ohTrigger(trigger,$Y$36))</f>
        <v>#NUM!</v>
      </c>
      <c r="AI2325" s="43" t="e">
        <f>_xll.qlIndexFixing($Y$6,$AC2325,TRUE,trigger)</f>
        <v>#NUM!</v>
      </c>
      <c r="AJ2325" s="45" t="e">
        <f t="shared" si="46"/>
        <v>#NUM!</v>
      </c>
    </row>
    <row r="2326" spans="28:36" x14ac:dyDescent="0.2">
      <c r="AB2326" s="122" t="s">
        <v>88</v>
      </c>
      <c r="AC2326" s="40">
        <f>_xll.qlInterestRateIndexFixingDate($Y$21,AD2326)</f>
        <v>55702</v>
      </c>
      <c r="AD2326" s="40">
        <f>_xll.qlCalendarAdvance(calendar,$AD2325,AB2326,,,trigger)</f>
        <v>55704</v>
      </c>
      <c r="AE2326" s="40">
        <f>_xll.qlInterestRateIndexMaturity($Y$21,AD2326,)</f>
        <v>55890</v>
      </c>
      <c r="AF2326" s="43" t="e">
        <f>_xll.qlTenorBasisValue(TenorBasis6M,AD2326,_xll.ohTrigger(trigger,$Y$36))</f>
        <v>#NUM!</v>
      </c>
      <c r="AG2326" s="90" t="e">
        <f>_xll.qlTenorBasisForwardRate(TenorBasis6M,AD2326,_xll.ohTrigger(trigger,$Y$36))</f>
        <v>#NUM!</v>
      </c>
      <c r="AH2326" s="90" t="e">
        <f>_xll.qlIndexFixing(TenorBasisIndex6M,$AC2326,TRUE,_xll.ohTrigger(trigger,$Y$36))</f>
        <v>#NUM!</v>
      </c>
      <c r="AI2326" s="43" t="e">
        <f>_xll.qlIndexFixing($Y$6,$AC2326,TRUE,trigger)</f>
        <v>#NUM!</v>
      </c>
      <c r="AJ2326" s="45" t="e">
        <f t="shared" si="46"/>
        <v>#NUM!</v>
      </c>
    </row>
    <row r="2327" spans="28:36" x14ac:dyDescent="0.2">
      <c r="AB2327" s="122" t="s">
        <v>88</v>
      </c>
      <c r="AC2327" s="40">
        <f>_xll.qlInterestRateIndexFixingDate($Y$21,AD2327)</f>
        <v>55709</v>
      </c>
      <c r="AD2327" s="40">
        <f>_xll.qlCalendarAdvance(calendar,$AD2326,AB2327,,,trigger)</f>
        <v>55711</v>
      </c>
      <c r="AE2327" s="40">
        <f>_xll.qlInterestRateIndexMaturity($Y$21,AD2327,)</f>
        <v>55897</v>
      </c>
      <c r="AF2327" s="43" t="e">
        <f>_xll.qlTenorBasisValue(TenorBasis6M,AD2327,_xll.ohTrigger(trigger,$Y$36))</f>
        <v>#NUM!</v>
      </c>
      <c r="AG2327" s="90" t="e">
        <f>_xll.qlTenorBasisForwardRate(TenorBasis6M,AD2327,_xll.ohTrigger(trigger,$Y$36))</f>
        <v>#NUM!</v>
      </c>
      <c r="AH2327" s="90" t="e">
        <f>_xll.qlIndexFixing(TenorBasisIndex6M,$AC2327,TRUE,_xll.ohTrigger(trigger,$Y$36))</f>
        <v>#NUM!</v>
      </c>
      <c r="AI2327" s="43" t="e">
        <f>_xll.qlIndexFixing($Y$6,$AC2327,TRUE,trigger)</f>
        <v>#NUM!</v>
      </c>
      <c r="AJ2327" s="45" t="e">
        <f t="shared" si="46"/>
        <v>#NUM!</v>
      </c>
    </row>
    <row r="2328" spans="28:36" x14ac:dyDescent="0.2">
      <c r="AB2328" s="122" t="s">
        <v>88</v>
      </c>
      <c r="AC2328" s="40">
        <f>_xll.qlInterestRateIndexFixingDate($Y$21,AD2328)</f>
        <v>55716</v>
      </c>
      <c r="AD2328" s="40">
        <f>_xll.qlCalendarAdvance(calendar,$AD2327,AB2328,,,trigger)</f>
        <v>55718</v>
      </c>
      <c r="AE2328" s="40">
        <f>_xll.qlInterestRateIndexMaturity($Y$21,AD2328,)</f>
        <v>55904</v>
      </c>
      <c r="AF2328" s="43" t="e">
        <f>_xll.qlTenorBasisValue(TenorBasis6M,AD2328,_xll.ohTrigger(trigger,$Y$36))</f>
        <v>#NUM!</v>
      </c>
      <c r="AG2328" s="90" t="e">
        <f>_xll.qlTenorBasisForwardRate(TenorBasis6M,AD2328,_xll.ohTrigger(trigger,$Y$36))</f>
        <v>#NUM!</v>
      </c>
      <c r="AH2328" s="90" t="e">
        <f>_xll.qlIndexFixing(TenorBasisIndex6M,$AC2328,TRUE,_xll.ohTrigger(trigger,$Y$36))</f>
        <v>#NUM!</v>
      </c>
      <c r="AI2328" s="43" t="e">
        <f>_xll.qlIndexFixing($Y$6,$AC2328,TRUE,trigger)</f>
        <v>#NUM!</v>
      </c>
      <c r="AJ2328" s="45" t="e">
        <f t="shared" si="46"/>
        <v>#NUM!</v>
      </c>
    </row>
    <row r="2329" spans="28:36" x14ac:dyDescent="0.2">
      <c r="AB2329" s="122" t="s">
        <v>88</v>
      </c>
      <c r="AC2329" s="40">
        <f>_xll.qlInterestRateIndexFixingDate($Y$21,AD2329)</f>
        <v>55723</v>
      </c>
      <c r="AD2329" s="40">
        <f>_xll.qlCalendarAdvance(calendar,$AD2328,AB2329,,,trigger)</f>
        <v>55725</v>
      </c>
      <c r="AE2329" s="40">
        <f>_xll.qlInterestRateIndexMaturity($Y$21,AD2329,)</f>
        <v>55911</v>
      </c>
      <c r="AF2329" s="43" t="e">
        <f>_xll.qlTenorBasisValue(TenorBasis6M,AD2329,_xll.ohTrigger(trigger,$Y$36))</f>
        <v>#NUM!</v>
      </c>
      <c r="AG2329" s="90" t="e">
        <f>_xll.qlTenorBasisForwardRate(TenorBasis6M,AD2329,_xll.ohTrigger(trigger,$Y$36))</f>
        <v>#NUM!</v>
      </c>
      <c r="AH2329" s="90" t="e">
        <f>_xll.qlIndexFixing(TenorBasisIndex6M,$AC2329,TRUE,_xll.ohTrigger(trigger,$Y$36))</f>
        <v>#NUM!</v>
      </c>
      <c r="AI2329" s="43" t="e">
        <f>_xll.qlIndexFixing($Y$6,$AC2329,TRUE,trigger)</f>
        <v>#NUM!</v>
      </c>
      <c r="AJ2329" s="45" t="e">
        <f t="shared" si="46"/>
        <v>#NUM!</v>
      </c>
    </row>
    <row r="2330" spans="28:36" x14ac:dyDescent="0.2">
      <c r="AB2330" s="122" t="s">
        <v>88</v>
      </c>
      <c r="AC2330" s="40">
        <f>_xll.qlInterestRateIndexFixingDate($Y$21,AD2330)</f>
        <v>55730</v>
      </c>
      <c r="AD2330" s="40">
        <f>_xll.qlCalendarAdvance(calendar,$AD2329,AB2330,,,trigger)</f>
        <v>55732</v>
      </c>
      <c r="AE2330" s="40">
        <f>_xll.qlInterestRateIndexMaturity($Y$21,AD2330,)</f>
        <v>55918</v>
      </c>
      <c r="AF2330" s="43" t="e">
        <f>_xll.qlTenorBasisValue(TenorBasis6M,AD2330,_xll.ohTrigger(trigger,$Y$36))</f>
        <v>#NUM!</v>
      </c>
      <c r="AG2330" s="90" t="e">
        <f>_xll.qlTenorBasisForwardRate(TenorBasis6M,AD2330,_xll.ohTrigger(trigger,$Y$36))</f>
        <v>#NUM!</v>
      </c>
      <c r="AH2330" s="90" t="e">
        <f>_xll.qlIndexFixing(TenorBasisIndex6M,$AC2330,TRUE,_xll.ohTrigger(trigger,$Y$36))</f>
        <v>#NUM!</v>
      </c>
      <c r="AI2330" s="43" t="e">
        <f>_xll.qlIndexFixing($Y$6,$AC2330,TRUE,trigger)</f>
        <v>#NUM!</v>
      </c>
      <c r="AJ2330" s="45" t="e">
        <f t="shared" si="46"/>
        <v>#NUM!</v>
      </c>
    </row>
    <row r="2331" spans="28:36" x14ac:dyDescent="0.2">
      <c r="AB2331" s="122" t="s">
        <v>88</v>
      </c>
      <c r="AC2331" s="40">
        <f>_xll.qlInterestRateIndexFixingDate($Y$21,AD2331)</f>
        <v>55737</v>
      </c>
      <c r="AD2331" s="40">
        <f>_xll.qlCalendarAdvance(calendar,$AD2330,AB2331,,,trigger)</f>
        <v>55739</v>
      </c>
      <c r="AE2331" s="40">
        <f>_xll.qlInterestRateIndexMaturity($Y$21,AD2331,)</f>
        <v>55925</v>
      </c>
      <c r="AF2331" s="43" t="e">
        <f>_xll.qlTenorBasisValue(TenorBasis6M,AD2331,_xll.ohTrigger(trigger,$Y$36))</f>
        <v>#NUM!</v>
      </c>
      <c r="AG2331" s="90" t="e">
        <f>_xll.qlTenorBasisForwardRate(TenorBasis6M,AD2331,_xll.ohTrigger(trigger,$Y$36))</f>
        <v>#NUM!</v>
      </c>
      <c r="AH2331" s="90" t="e">
        <f>_xll.qlIndexFixing(TenorBasisIndex6M,$AC2331,TRUE,_xll.ohTrigger(trigger,$Y$36))</f>
        <v>#NUM!</v>
      </c>
      <c r="AI2331" s="43" t="e">
        <f>_xll.qlIndexFixing($Y$6,$AC2331,TRUE,trigger)</f>
        <v>#NUM!</v>
      </c>
      <c r="AJ2331" s="45" t="e">
        <f t="shared" si="46"/>
        <v>#NUM!</v>
      </c>
    </row>
    <row r="2332" spans="28:36" x14ac:dyDescent="0.2">
      <c r="AB2332" s="122" t="s">
        <v>88</v>
      </c>
      <c r="AC2332" s="40">
        <f>_xll.qlInterestRateIndexFixingDate($Y$21,AD2332)</f>
        <v>55744</v>
      </c>
      <c r="AD2332" s="40">
        <f>_xll.qlCalendarAdvance(calendar,$AD2331,AB2332,,,trigger)</f>
        <v>55746</v>
      </c>
      <c r="AE2332" s="40">
        <f>_xll.qlInterestRateIndexMaturity($Y$21,AD2332,)</f>
        <v>55932</v>
      </c>
      <c r="AF2332" s="43" t="e">
        <f>_xll.qlTenorBasisValue(TenorBasis6M,AD2332,_xll.ohTrigger(trigger,$Y$36))</f>
        <v>#NUM!</v>
      </c>
      <c r="AG2332" s="90" t="e">
        <f>_xll.qlTenorBasisForwardRate(TenorBasis6M,AD2332,_xll.ohTrigger(trigger,$Y$36))</f>
        <v>#NUM!</v>
      </c>
      <c r="AH2332" s="90" t="e">
        <f>_xll.qlIndexFixing(TenorBasisIndex6M,$AC2332,TRUE,_xll.ohTrigger(trigger,$Y$36))</f>
        <v>#NUM!</v>
      </c>
      <c r="AI2332" s="43" t="e">
        <f>_xll.qlIndexFixing($Y$6,$AC2332,TRUE,trigger)</f>
        <v>#NUM!</v>
      </c>
      <c r="AJ2332" s="45" t="e">
        <f t="shared" si="46"/>
        <v>#NUM!</v>
      </c>
    </row>
    <row r="2333" spans="28:36" x14ac:dyDescent="0.2">
      <c r="AB2333" s="122" t="s">
        <v>88</v>
      </c>
      <c r="AC2333" s="40">
        <f>_xll.qlInterestRateIndexFixingDate($Y$21,AD2333)</f>
        <v>55751</v>
      </c>
      <c r="AD2333" s="40">
        <f>_xll.qlCalendarAdvance(calendar,$AD2332,AB2333,,,trigger)</f>
        <v>55753</v>
      </c>
      <c r="AE2333" s="40">
        <f>_xll.qlInterestRateIndexMaturity($Y$21,AD2333,)</f>
        <v>55939</v>
      </c>
      <c r="AF2333" s="43" t="e">
        <f>_xll.qlTenorBasisValue(TenorBasis6M,AD2333,_xll.ohTrigger(trigger,$Y$36))</f>
        <v>#NUM!</v>
      </c>
      <c r="AG2333" s="90" t="e">
        <f>_xll.qlTenorBasisForwardRate(TenorBasis6M,AD2333,_xll.ohTrigger(trigger,$Y$36))</f>
        <v>#NUM!</v>
      </c>
      <c r="AH2333" s="90" t="e">
        <f>_xll.qlIndexFixing(TenorBasisIndex6M,$AC2333,TRUE,_xll.ohTrigger(trigger,$Y$36))</f>
        <v>#NUM!</v>
      </c>
      <c r="AI2333" s="43" t="e">
        <f>_xll.qlIndexFixing($Y$6,$AC2333,TRUE,trigger)</f>
        <v>#NUM!</v>
      </c>
      <c r="AJ2333" s="45" t="e">
        <f t="shared" si="46"/>
        <v>#NUM!</v>
      </c>
    </row>
    <row r="2334" spans="28:36" x14ac:dyDescent="0.2">
      <c r="AB2334" s="122" t="s">
        <v>88</v>
      </c>
      <c r="AC2334" s="40">
        <f>_xll.qlInterestRateIndexFixingDate($Y$21,AD2334)</f>
        <v>55758</v>
      </c>
      <c r="AD2334" s="40">
        <f>_xll.qlCalendarAdvance(calendar,$AD2333,AB2334,,,trigger)</f>
        <v>55760</v>
      </c>
      <c r="AE2334" s="40">
        <f>_xll.qlInterestRateIndexMaturity($Y$21,AD2334,)</f>
        <v>55943</v>
      </c>
      <c r="AF2334" s="43" t="e">
        <f>_xll.qlTenorBasisValue(TenorBasis6M,AD2334,_xll.ohTrigger(trigger,$Y$36))</f>
        <v>#NUM!</v>
      </c>
      <c r="AG2334" s="90" t="e">
        <f>_xll.qlTenorBasisForwardRate(TenorBasis6M,AD2334,_xll.ohTrigger(trigger,$Y$36))</f>
        <v>#NUM!</v>
      </c>
      <c r="AH2334" s="90" t="e">
        <f>_xll.qlIndexFixing(TenorBasisIndex6M,$AC2334,TRUE,_xll.ohTrigger(trigger,$Y$36))</f>
        <v>#NUM!</v>
      </c>
      <c r="AI2334" s="43" t="e">
        <f>_xll.qlIndexFixing($Y$6,$AC2334,TRUE,trigger)</f>
        <v>#NUM!</v>
      </c>
      <c r="AJ2334" s="45" t="e">
        <f t="shared" si="46"/>
        <v>#NUM!</v>
      </c>
    </row>
    <row r="2335" spans="28:36" x14ac:dyDescent="0.2">
      <c r="AB2335" s="122" t="s">
        <v>88</v>
      </c>
      <c r="AC2335" s="40">
        <f>_xll.qlInterestRateIndexFixingDate($Y$21,AD2335)</f>
        <v>55765</v>
      </c>
      <c r="AD2335" s="40">
        <f>_xll.qlCalendarAdvance(calendar,$AD2334,AB2335,,,trigger)</f>
        <v>55767</v>
      </c>
      <c r="AE2335" s="40">
        <f>_xll.qlInterestRateIndexMaturity($Y$21,AD2335,)</f>
        <v>55948</v>
      </c>
      <c r="AF2335" s="43" t="e">
        <f>_xll.qlTenorBasisValue(TenorBasis6M,AD2335,_xll.ohTrigger(trigger,$Y$36))</f>
        <v>#NUM!</v>
      </c>
      <c r="AG2335" s="90" t="e">
        <f>_xll.qlTenorBasisForwardRate(TenorBasis6M,AD2335,_xll.ohTrigger(trigger,$Y$36))</f>
        <v>#NUM!</v>
      </c>
      <c r="AH2335" s="90" t="e">
        <f>_xll.qlIndexFixing(TenorBasisIndex6M,$AC2335,TRUE,_xll.ohTrigger(trigger,$Y$36))</f>
        <v>#NUM!</v>
      </c>
      <c r="AI2335" s="43" t="e">
        <f>_xll.qlIndexFixing($Y$6,$AC2335,TRUE,trigger)</f>
        <v>#NUM!</v>
      </c>
      <c r="AJ2335" s="45" t="e">
        <f t="shared" si="46"/>
        <v>#NUM!</v>
      </c>
    </row>
    <row r="2336" spans="28:36" x14ac:dyDescent="0.2">
      <c r="AB2336" s="122" t="s">
        <v>88</v>
      </c>
      <c r="AC2336" s="40">
        <f>_xll.qlInterestRateIndexFixingDate($Y$21,AD2336)</f>
        <v>55772</v>
      </c>
      <c r="AD2336" s="40">
        <f>_xll.qlCalendarAdvance(calendar,$AD2335,AB2336,,,trigger)</f>
        <v>55774</v>
      </c>
      <c r="AE2336" s="40">
        <f>_xll.qlInterestRateIndexMaturity($Y$21,AD2336,)</f>
        <v>55955</v>
      </c>
      <c r="AF2336" s="43" t="e">
        <f>_xll.qlTenorBasisValue(TenorBasis6M,AD2336,_xll.ohTrigger(trigger,$Y$36))</f>
        <v>#NUM!</v>
      </c>
      <c r="AG2336" s="90" t="e">
        <f>_xll.qlTenorBasisForwardRate(TenorBasis6M,AD2336,_xll.ohTrigger(trigger,$Y$36))</f>
        <v>#NUM!</v>
      </c>
      <c r="AH2336" s="90" t="e">
        <f>_xll.qlIndexFixing(TenorBasisIndex6M,$AC2336,TRUE,_xll.ohTrigger(trigger,$Y$36))</f>
        <v>#NUM!</v>
      </c>
      <c r="AI2336" s="43" t="e">
        <f>_xll.qlIndexFixing($Y$6,$AC2336,TRUE,trigger)</f>
        <v>#NUM!</v>
      </c>
      <c r="AJ2336" s="45" t="e">
        <f t="shared" si="46"/>
        <v>#NUM!</v>
      </c>
    </row>
    <row r="2337" spans="28:36" x14ac:dyDescent="0.2">
      <c r="AB2337" s="122" t="s">
        <v>88</v>
      </c>
      <c r="AC2337" s="40">
        <f>_xll.qlInterestRateIndexFixingDate($Y$21,AD2337)</f>
        <v>55779</v>
      </c>
      <c r="AD2337" s="40">
        <f>_xll.qlCalendarAdvance(calendar,$AD2336,AB2337,,,trigger)</f>
        <v>55781</v>
      </c>
      <c r="AE2337" s="40">
        <f>_xll.qlInterestRateIndexMaturity($Y$21,AD2337,)</f>
        <v>55962</v>
      </c>
      <c r="AF2337" s="43" t="e">
        <f>_xll.qlTenorBasisValue(TenorBasis6M,AD2337,_xll.ohTrigger(trigger,$Y$36))</f>
        <v>#NUM!</v>
      </c>
      <c r="AG2337" s="90" t="e">
        <f>_xll.qlTenorBasisForwardRate(TenorBasis6M,AD2337,_xll.ohTrigger(trigger,$Y$36))</f>
        <v>#NUM!</v>
      </c>
      <c r="AH2337" s="90" t="e">
        <f>_xll.qlIndexFixing(TenorBasisIndex6M,$AC2337,TRUE,_xll.ohTrigger(trigger,$Y$36))</f>
        <v>#NUM!</v>
      </c>
      <c r="AI2337" s="43" t="e">
        <f>_xll.qlIndexFixing($Y$6,$AC2337,TRUE,trigger)</f>
        <v>#NUM!</v>
      </c>
      <c r="AJ2337" s="45" t="e">
        <f t="shared" si="46"/>
        <v>#NUM!</v>
      </c>
    </row>
    <row r="2338" spans="28:36" x14ac:dyDescent="0.2">
      <c r="AB2338" s="122" t="s">
        <v>88</v>
      </c>
      <c r="AC2338" s="40">
        <f>_xll.qlInterestRateIndexFixingDate($Y$21,AD2338)</f>
        <v>55786</v>
      </c>
      <c r="AD2338" s="40">
        <f>_xll.qlCalendarAdvance(calendar,$AD2337,AB2338,,,trigger)</f>
        <v>55788</v>
      </c>
      <c r="AE2338" s="40">
        <f>_xll.qlInterestRateIndexMaturity($Y$21,AD2338,)</f>
        <v>55969</v>
      </c>
      <c r="AF2338" s="43" t="e">
        <f>_xll.qlTenorBasisValue(TenorBasis6M,AD2338,_xll.ohTrigger(trigger,$Y$36))</f>
        <v>#NUM!</v>
      </c>
      <c r="AG2338" s="90" t="e">
        <f>_xll.qlTenorBasisForwardRate(TenorBasis6M,AD2338,_xll.ohTrigger(trigger,$Y$36))</f>
        <v>#NUM!</v>
      </c>
      <c r="AH2338" s="90" t="e">
        <f>_xll.qlIndexFixing(TenorBasisIndex6M,$AC2338,TRUE,_xll.ohTrigger(trigger,$Y$36))</f>
        <v>#NUM!</v>
      </c>
      <c r="AI2338" s="43" t="e">
        <f>_xll.qlIndexFixing($Y$6,$AC2338,TRUE,trigger)</f>
        <v>#NUM!</v>
      </c>
      <c r="AJ2338" s="45" t="e">
        <f t="shared" si="46"/>
        <v>#NUM!</v>
      </c>
    </row>
    <row r="2339" spans="28:36" x14ac:dyDescent="0.2">
      <c r="AB2339" s="122" t="s">
        <v>88</v>
      </c>
      <c r="AC2339" s="40">
        <f>_xll.qlInterestRateIndexFixingDate($Y$21,AD2339)</f>
        <v>55793</v>
      </c>
      <c r="AD2339" s="40">
        <f>_xll.qlCalendarAdvance(calendar,$AD2338,AB2339,,,trigger)</f>
        <v>55795</v>
      </c>
      <c r="AE2339" s="40">
        <f>_xll.qlInterestRateIndexMaturity($Y$21,AD2339,)</f>
        <v>55977</v>
      </c>
      <c r="AF2339" s="43" t="e">
        <f>_xll.qlTenorBasisValue(TenorBasis6M,AD2339,_xll.ohTrigger(trigger,$Y$36))</f>
        <v>#NUM!</v>
      </c>
      <c r="AG2339" s="90" t="e">
        <f>_xll.qlTenorBasisForwardRate(TenorBasis6M,AD2339,_xll.ohTrigger(trigger,$Y$36))</f>
        <v>#NUM!</v>
      </c>
      <c r="AH2339" s="90" t="e">
        <f>_xll.qlIndexFixing(TenorBasisIndex6M,$AC2339,TRUE,_xll.ohTrigger(trigger,$Y$36))</f>
        <v>#NUM!</v>
      </c>
      <c r="AI2339" s="43" t="e">
        <f>_xll.qlIndexFixing($Y$6,$AC2339,TRUE,trigger)</f>
        <v>#NUM!</v>
      </c>
      <c r="AJ2339" s="45" t="e">
        <f t="shared" si="46"/>
        <v>#NUM!</v>
      </c>
    </row>
    <row r="2340" spans="28:36" x14ac:dyDescent="0.2">
      <c r="AB2340" s="122" t="s">
        <v>88</v>
      </c>
      <c r="AC2340" s="40">
        <f>_xll.qlInterestRateIndexFixingDate($Y$21,AD2340)</f>
        <v>55800</v>
      </c>
      <c r="AD2340" s="40">
        <f>_xll.qlCalendarAdvance(calendar,$AD2339,AB2340,,,trigger)</f>
        <v>55802</v>
      </c>
      <c r="AE2340" s="40">
        <f>_xll.qlInterestRateIndexMaturity($Y$21,AD2340,)</f>
        <v>55984</v>
      </c>
      <c r="AF2340" s="43" t="e">
        <f>_xll.qlTenorBasisValue(TenorBasis6M,AD2340,_xll.ohTrigger(trigger,$Y$36))</f>
        <v>#NUM!</v>
      </c>
      <c r="AG2340" s="90" t="e">
        <f>_xll.qlTenorBasisForwardRate(TenorBasis6M,AD2340,_xll.ohTrigger(trigger,$Y$36))</f>
        <v>#NUM!</v>
      </c>
      <c r="AH2340" s="90" t="e">
        <f>_xll.qlIndexFixing(TenorBasisIndex6M,$AC2340,TRUE,_xll.ohTrigger(trigger,$Y$36))</f>
        <v>#NUM!</v>
      </c>
      <c r="AI2340" s="43" t="e">
        <f>_xll.qlIndexFixing($Y$6,$AC2340,TRUE,trigger)</f>
        <v>#NUM!</v>
      </c>
      <c r="AJ2340" s="45" t="e">
        <f t="shared" si="46"/>
        <v>#NUM!</v>
      </c>
    </row>
    <row r="2341" spans="28:36" x14ac:dyDescent="0.2">
      <c r="AB2341" s="122" t="s">
        <v>88</v>
      </c>
      <c r="AC2341" s="40">
        <f>_xll.qlInterestRateIndexFixingDate($Y$21,AD2341)</f>
        <v>55807</v>
      </c>
      <c r="AD2341" s="40">
        <f>_xll.qlCalendarAdvance(calendar,$AD2340,AB2341,,,trigger)</f>
        <v>55809</v>
      </c>
      <c r="AE2341" s="40">
        <f>_xll.qlInterestRateIndexMaturity($Y$21,AD2341,)</f>
        <v>55991</v>
      </c>
      <c r="AF2341" s="43" t="e">
        <f>_xll.qlTenorBasisValue(TenorBasis6M,AD2341,_xll.ohTrigger(trigger,$Y$36))</f>
        <v>#NUM!</v>
      </c>
      <c r="AG2341" s="90" t="e">
        <f>_xll.qlTenorBasisForwardRate(TenorBasis6M,AD2341,_xll.ohTrigger(trigger,$Y$36))</f>
        <v>#NUM!</v>
      </c>
      <c r="AH2341" s="90" t="e">
        <f>_xll.qlIndexFixing(TenorBasisIndex6M,$AC2341,TRUE,_xll.ohTrigger(trigger,$Y$36))</f>
        <v>#NUM!</v>
      </c>
      <c r="AI2341" s="43" t="e">
        <f>_xll.qlIndexFixing($Y$6,$AC2341,TRUE,trigger)</f>
        <v>#NUM!</v>
      </c>
      <c r="AJ2341" s="45" t="e">
        <f t="shared" si="46"/>
        <v>#NUM!</v>
      </c>
    </row>
    <row r="2342" spans="28:36" x14ac:dyDescent="0.2">
      <c r="AB2342" s="122" t="s">
        <v>88</v>
      </c>
      <c r="AC2342" s="40">
        <f>_xll.qlInterestRateIndexFixingDate($Y$21,AD2342)</f>
        <v>55814</v>
      </c>
      <c r="AD2342" s="40">
        <f>_xll.qlCalendarAdvance(calendar,$AD2341,AB2342,,,trigger)</f>
        <v>55816</v>
      </c>
      <c r="AE2342" s="40">
        <f>_xll.qlInterestRateIndexMaturity($Y$21,AD2342,)</f>
        <v>55998</v>
      </c>
      <c r="AF2342" s="43" t="e">
        <f>_xll.qlTenorBasisValue(TenorBasis6M,AD2342,_xll.ohTrigger(trigger,$Y$36))</f>
        <v>#NUM!</v>
      </c>
      <c r="AG2342" s="90" t="e">
        <f>_xll.qlTenorBasisForwardRate(TenorBasis6M,AD2342,_xll.ohTrigger(trigger,$Y$36))</f>
        <v>#NUM!</v>
      </c>
      <c r="AH2342" s="90" t="e">
        <f>_xll.qlIndexFixing(TenorBasisIndex6M,$AC2342,TRUE,_xll.ohTrigger(trigger,$Y$36))</f>
        <v>#NUM!</v>
      </c>
      <c r="AI2342" s="43" t="e">
        <f>_xll.qlIndexFixing($Y$6,$AC2342,TRUE,trigger)</f>
        <v>#NUM!</v>
      </c>
      <c r="AJ2342" s="45" t="e">
        <f t="shared" si="46"/>
        <v>#NUM!</v>
      </c>
    </row>
    <row r="2343" spans="28:36" x14ac:dyDescent="0.2">
      <c r="AB2343" s="122" t="s">
        <v>88</v>
      </c>
      <c r="AC2343" s="40">
        <f>_xll.qlInterestRateIndexFixingDate($Y$21,AD2343)</f>
        <v>55821</v>
      </c>
      <c r="AD2343" s="40">
        <f>_xll.qlCalendarAdvance(calendar,$AD2342,AB2343,,,trigger)</f>
        <v>55823</v>
      </c>
      <c r="AE2343" s="40">
        <f>_xll.qlInterestRateIndexMaturity($Y$21,AD2343,)</f>
        <v>56004</v>
      </c>
      <c r="AF2343" s="43" t="e">
        <f>_xll.qlTenorBasisValue(TenorBasis6M,AD2343,_xll.ohTrigger(trigger,$Y$36))</f>
        <v>#NUM!</v>
      </c>
      <c r="AG2343" s="90" t="e">
        <f>_xll.qlTenorBasisForwardRate(TenorBasis6M,AD2343,_xll.ohTrigger(trigger,$Y$36))</f>
        <v>#NUM!</v>
      </c>
      <c r="AH2343" s="90" t="e">
        <f>_xll.qlIndexFixing(TenorBasisIndex6M,$AC2343,TRUE,_xll.ohTrigger(trigger,$Y$36))</f>
        <v>#NUM!</v>
      </c>
      <c r="AI2343" s="43" t="e">
        <f>_xll.qlIndexFixing($Y$6,$AC2343,TRUE,trigger)</f>
        <v>#NUM!</v>
      </c>
      <c r="AJ2343" s="45" t="e">
        <f t="shared" si="46"/>
        <v>#NUM!</v>
      </c>
    </row>
    <row r="2344" spans="28:36" x14ac:dyDescent="0.2">
      <c r="AB2344" s="122" t="s">
        <v>88</v>
      </c>
      <c r="AC2344" s="40">
        <f>_xll.qlInterestRateIndexFixingDate($Y$21,AD2344)</f>
        <v>55828</v>
      </c>
      <c r="AD2344" s="40">
        <f>_xll.qlCalendarAdvance(calendar,$AD2343,AB2344,,,trigger)</f>
        <v>55830</v>
      </c>
      <c r="AE2344" s="40">
        <f>_xll.qlInterestRateIndexMaturity($Y$21,AD2344,)</f>
        <v>56011</v>
      </c>
      <c r="AF2344" s="43" t="e">
        <f>_xll.qlTenorBasisValue(TenorBasis6M,AD2344,_xll.ohTrigger(trigger,$Y$36))</f>
        <v>#NUM!</v>
      </c>
      <c r="AG2344" s="90" t="e">
        <f>_xll.qlTenorBasisForwardRate(TenorBasis6M,AD2344,_xll.ohTrigger(trigger,$Y$36))</f>
        <v>#NUM!</v>
      </c>
      <c r="AH2344" s="90" t="e">
        <f>_xll.qlIndexFixing(TenorBasisIndex6M,$AC2344,TRUE,_xll.ohTrigger(trigger,$Y$36))</f>
        <v>#NUM!</v>
      </c>
      <c r="AI2344" s="43" t="e">
        <f>_xll.qlIndexFixing($Y$6,$AC2344,TRUE,trigger)</f>
        <v>#NUM!</v>
      </c>
      <c r="AJ2344" s="45" t="e">
        <f t="shared" si="46"/>
        <v>#NUM!</v>
      </c>
    </row>
    <row r="2345" spans="28:36" x14ac:dyDescent="0.2">
      <c r="AB2345" s="122" t="s">
        <v>88</v>
      </c>
      <c r="AC2345" s="40">
        <f>_xll.qlInterestRateIndexFixingDate($Y$21,AD2345)</f>
        <v>55835</v>
      </c>
      <c r="AD2345" s="40">
        <f>_xll.qlCalendarAdvance(calendar,$AD2344,AB2345,,,trigger)</f>
        <v>55837</v>
      </c>
      <c r="AE2345" s="40">
        <f>_xll.qlInterestRateIndexMaturity($Y$21,AD2345,)</f>
        <v>56018</v>
      </c>
      <c r="AF2345" s="43" t="e">
        <f>_xll.qlTenorBasisValue(TenorBasis6M,AD2345,_xll.ohTrigger(trigger,$Y$36))</f>
        <v>#NUM!</v>
      </c>
      <c r="AG2345" s="90" t="e">
        <f>_xll.qlTenorBasisForwardRate(TenorBasis6M,AD2345,_xll.ohTrigger(trigger,$Y$36))</f>
        <v>#NUM!</v>
      </c>
      <c r="AH2345" s="90" t="e">
        <f>_xll.qlIndexFixing(TenorBasisIndex6M,$AC2345,TRUE,_xll.ohTrigger(trigger,$Y$36))</f>
        <v>#NUM!</v>
      </c>
      <c r="AI2345" s="43" t="e">
        <f>_xll.qlIndexFixing($Y$6,$AC2345,TRUE,trigger)</f>
        <v>#NUM!</v>
      </c>
      <c r="AJ2345" s="45" t="e">
        <f t="shared" si="46"/>
        <v>#NUM!</v>
      </c>
    </row>
    <row r="2346" spans="28:36" x14ac:dyDescent="0.2">
      <c r="AB2346" s="122" t="s">
        <v>88</v>
      </c>
      <c r="AC2346" s="40">
        <f>_xll.qlInterestRateIndexFixingDate($Y$21,AD2346)</f>
        <v>55842</v>
      </c>
      <c r="AD2346" s="40">
        <f>_xll.qlCalendarAdvance(calendar,$AD2345,AB2346,,,trigger)</f>
        <v>55844</v>
      </c>
      <c r="AE2346" s="40">
        <f>_xll.qlInterestRateIndexMaturity($Y$21,AD2346,)</f>
        <v>56025</v>
      </c>
      <c r="AF2346" s="43" t="e">
        <f>_xll.qlTenorBasisValue(TenorBasis6M,AD2346,_xll.ohTrigger(trigger,$Y$36))</f>
        <v>#NUM!</v>
      </c>
      <c r="AG2346" s="90" t="e">
        <f>_xll.qlTenorBasisForwardRate(TenorBasis6M,AD2346,_xll.ohTrigger(trigger,$Y$36))</f>
        <v>#NUM!</v>
      </c>
      <c r="AH2346" s="90" t="e">
        <f>_xll.qlIndexFixing(TenorBasisIndex6M,$AC2346,TRUE,_xll.ohTrigger(trigger,$Y$36))</f>
        <v>#NUM!</v>
      </c>
      <c r="AI2346" s="43" t="e">
        <f>_xll.qlIndexFixing($Y$6,$AC2346,TRUE,trigger)</f>
        <v>#NUM!</v>
      </c>
      <c r="AJ2346" s="45" t="e">
        <f t="shared" ref="AJ2346:AJ2409" si="47">(AH2346-AI2346)*10000</f>
        <v>#NUM!</v>
      </c>
    </row>
    <row r="2347" spans="28:36" x14ac:dyDescent="0.2">
      <c r="AB2347" s="122" t="s">
        <v>88</v>
      </c>
      <c r="AC2347" s="40">
        <f>_xll.qlInterestRateIndexFixingDate($Y$21,AD2347)</f>
        <v>55849</v>
      </c>
      <c r="AD2347" s="40">
        <f>_xll.qlCalendarAdvance(calendar,$AD2346,AB2347,,,trigger)</f>
        <v>55851</v>
      </c>
      <c r="AE2347" s="40">
        <f>_xll.qlInterestRateIndexMaturity($Y$21,AD2347,)</f>
        <v>56032</v>
      </c>
      <c r="AF2347" s="43" t="e">
        <f>_xll.qlTenorBasisValue(TenorBasis6M,AD2347,_xll.ohTrigger(trigger,$Y$36))</f>
        <v>#NUM!</v>
      </c>
      <c r="AG2347" s="90" t="e">
        <f>_xll.qlTenorBasisForwardRate(TenorBasis6M,AD2347,_xll.ohTrigger(trigger,$Y$36))</f>
        <v>#NUM!</v>
      </c>
      <c r="AH2347" s="90" t="e">
        <f>_xll.qlIndexFixing(TenorBasisIndex6M,$AC2347,TRUE,_xll.ohTrigger(trigger,$Y$36))</f>
        <v>#NUM!</v>
      </c>
      <c r="AI2347" s="43" t="e">
        <f>_xll.qlIndexFixing($Y$6,$AC2347,TRUE,trigger)</f>
        <v>#NUM!</v>
      </c>
      <c r="AJ2347" s="45" t="e">
        <f t="shared" si="47"/>
        <v>#NUM!</v>
      </c>
    </row>
    <row r="2348" spans="28:36" x14ac:dyDescent="0.2">
      <c r="AB2348" s="122" t="s">
        <v>88</v>
      </c>
      <c r="AC2348" s="40">
        <f>_xll.qlInterestRateIndexFixingDate($Y$21,AD2348)</f>
        <v>55856</v>
      </c>
      <c r="AD2348" s="40">
        <f>_xll.qlCalendarAdvance(calendar,$AD2347,AB2348,,,trigger)</f>
        <v>55858</v>
      </c>
      <c r="AE2348" s="40">
        <f>_xll.qlInterestRateIndexMaturity($Y$21,AD2348,)</f>
        <v>56040</v>
      </c>
      <c r="AF2348" s="43" t="e">
        <f>_xll.qlTenorBasisValue(TenorBasis6M,AD2348,_xll.ohTrigger(trigger,$Y$36))</f>
        <v>#NUM!</v>
      </c>
      <c r="AG2348" s="90" t="e">
        <f>_xll.qlTenorBasisForwardRate(TenorBasis6M,AD2348,_xll.ohTrigger(trigger,$Y$36))</f>
        <v>#NUM!</v>
      </c>
      <c r="AH2348" s="90" t="e">
        <f>_xll.qlIndexFixing(TenorBasisIndex6M,$AC2348,TRUE,_xll.ohTrigger(trigger,$Y$36))</f>
        <v>#NUM!</v>
      </c>
      <c r="AI2348" s="43" t="e">
        <f>_xll.qlIndexFixing($Y$6,$AC2348,TRUE,trigger)</f>
        <v>#NUM!</v>
      </c>
      <c r="AJ2348" s="45" t="e">
        <f t="shared" si="47"/>
        <v>#NUM!</v>
      </c>
    </row>
    <row r="2349" spans="28:36" x14ac:dyDescent="0.2">
      <c r="AB2349" s="122" t="s">
        <v>88</v>
      </c>
      <c r="AC2349" s="40">
        <f>_xll.qlInterestRateIndexFixingDate($Y$21,AD2349)</f>
        <v>55863</v>
      </c>
      <c r="AD2349" s="40">
        <f>_xll.qlCalendarAdvance(calendar,$AD2348,AB2349,,,trigger)</f>
        <v>55865</v>
      </c>
      <c r="AE2349" s="40">
        <f>_xll.qlInterestRateIndexMaturity($Y$21,AD2349,)</f>
        <v>56047</v>
      </c>
      <c r="AF2349" s="43" t="e">
        <f>_xll.qlTenorBasisValue(TenorBasis6M,AD2349,_xll.ohTrigger(trigger,$Y$36))</f>
        <v>#NUM!</v>
      </c>
      <c r="AG2349" s="90" t="e">
        <f>_xll.qlTenorBasisForwardRate(TenorBasis6M,AD2349,_xll.ohTrigger(trigger,$Y$36))</f>
        <v>#NUM!</v>
      </c>
      <c r="AH2349" s="90" t="e">
        <f>_xll.qlIndexFixing(TenorBasisIndex6M,$AC2349,TRUE,_xll.ohTrigger(trigger,$Y$36))</f>
        <v>#NUM!</v>
      </c>
      <c r="AI2349" s="43" t="e">
        <f>_xll.qlIndexFixing($Y$6,$AC2349,TRUE,trigger)</f>
        <v>#NUM!</v>
      </c>
      <c r="AJ2349" s="45" t="e">
        <f t="shared" si="47"/>
        <v>#NUM!</v>
      </c>
    </row>
    <row r="2350" spans="28:36" x14ac:dyDescent="0.2">
      <c r="AB2350" s="122" t="s">
        <v>88</v>
      </c>
      <c r="AC2350" s="40">
        <f>_xll.qlInterestRateIndexFixingDate($Y$21,AD2350)</f>
        <v>55870</v>
      </c>
      <c r="AD2350" s="40">
        <f>_xll.qlCalendarAdvance(calendar,$AD2349,AB2350,,,trigger)</f>
        <v>55872</v>
      </c>
      <c r="AE2350" s="40">
        <f>_xll.qlInterestRateIndexMaturity($Y$21,AD2350,)</f>
        <v>56054</v>
      </c>
      <c r="AF2350" s="43" t="e">
        <f>_xll.qlTenorBasisValue(TenorBasis6M,AD2350,_xll.ohTrigger(trigger,$Y$36))</f>
        <v>#NUM!</v>
      </c>
      <c r="AG2350" s="90" t="e">
        <f>_xll.qlTenorBasisForwardRate(TenorBasis6M,AD2350,_xll.ohTrigger(trigger,$Y$36))</f>
        <v>#NUM!</v>
      </c>
      <c r="AH2350" s="90" t="e">
        <f>_xll.qlIndexFixing(TenorBasisIndex6M,$AC2350,TRUE,_xll.ohTrigger(trigger,$Y$36))</f>
        <v>#NUM!</v>
      </c>
      <c r="AI2350" s="43" t="e">
        <f>_xll.qlIndexFixing($Y$6,$AC2350,TRUE,trigger)</f>
        <v>#NUM!</v>
      </c>
      <c r="AJ2350" s="45" t="e">
        <f t="shared" si="47"/>
        <v>#NUM!</v>
      </c>
    </row>
    <row r="2351" spans="28:36" x14ac:dyDescent="0.2">
      <c r="AB2351" s="122" t="s">
        <v>88</v>
      </c>
      <c r="AC2351" s="40">
        <f>_xll.qlInterestRateIndexFixingDate($Y$21,AD2351)</f>
        <v>55876</v>
      </c>
      <c r="AD2351" s="40">
        <f>_xll.qlCalendarAdvance(calendar,$AD2350,AB2351,,,trigger)</f>
        <v>55880</v>
      </c>
      <c r="AE2351" s="40">
        <f>_xll.qlInterestRateIndexMaturity($Y$21,AD2351,)</f>
        <v>56062</v>
      </c>
      <c r="AF2351" s="43" t="e">
        <f>_xll.qlTenorBasisValue(TenorBasis6M,AD2351,_xll.ohTrigger(trigger,$Y$36))</f>
        <v>#NUM!</v>
      </c>
      <c r="AG2351" s="90" t="e">
        <f>_xll.qlTenorBasisForwardRate(TenorBasis6M,AD2351,_xll.ohTrigger(trigger,$Y$36))</f>
        <v>#NUM!</v>
      </c>
      <c r="AH2351" s="90" t="e">
        <f>_xll.qlIndexFixing(TenorBasisIndex6M,$AC2351,TRUE,_xll.ohTrigger(trigger,$Y$36))</f>
        <v>#NUM!</v>
      </c>
      <c r="AI2351" s="43" t="e">
        <f>_xll.qlIndexFixing($Y$6,$AC2351,TRUE,trigger)</f>
        <v>#NUM!</v>
      </c>
      <c r="AJ2351" s="45" t="e">
        <f t="shared" si="47"/>
        <v>#NUM!</v>
      </c>
    </row>
    <row r="2352" spans="28:36" x14ac:dyDescent="0.2">
      <c r="AB2352" s="122" t="s">
        <v>88</v>
      </c>
      <c r="AC2352" s="40">
        <f>_xll.qlInterestRateIndexFixingDate($Y$21,AD2352)</f>
        <v>55884</v>
      </c>
      <c r="AD2352" s="40">
        <f>_xll.qlCalendarAdvance(calendar,$AD2351,AB2352,,,trigger)</f>
        <v>55887</v>
      </c>
      <c r="AE2352" s="40">
        <f>_xll.qlInterestRateIndexMaturity($Y$21,AD2352,)</f>
        <v>56068</v>
      </c>
      <c r="AF2352" s="43" t="e">
        <f>_xll.qlTenorBasisValue(TenorBasis6M,AD2352,_xll.ohTrigger(trigger,$Y$36))</f>
        <v>#NUM!</v>
      </c>
      <c r="AG2352" s="90" t="e">
        <f>_xll.qlTenorBasisForwardRate(TenorBasis6M,AD2352,_xll.ohTrigger(trigger,$Y$36))</f>
        <v>#NUM!</v>
      </c>
      <c r="AH2352" s="90" t="e">
        <f>_xll.qlIndexFixing(TenorBasisIndex6M,$AC2352,TRUE,_xll.ohTrigger(trigger,$Y$36))</f>
        <v>#NUM!</v>
      </c>
      <c r="AI2352" s="43" t="e">
        <f>_xll.qlIndexFixing($Y$6,$AC2352,TRUE,trigger)</f>
        <v>#NUM!</v>
      </c>
      <c r="AJ2352" s="45" t="e">
        <f t="shared" si="47"/>
        <v>#NUM!</v>
      </c>
    </row>
    <row r="2353" spans="28:36" x14ac:dyDescent="0.2">
      <c r="AB2353" s="122" t="s">
        <v>88</v>
      </c>
      <c r="AC2353" s="40">
        <f>_xll.qlInterestRateIndexFixingDate($Y$21,AD2353)</f>
        <v>55892</v>
      </c>
      <c r="AD2353" s="40">
        <f>_xll.qlCalendarAdvance(calendar,$AD2352,AB2353,,,trigger)</f>
        <v>55894</v>
      </c>
      <c r="AE2353" s="40">
        <f>_xll.qlInterestRateIndexMaturity($Y$21,AD2353,)</f>
        <v>56075</v>
      </c>
      <c r="AF2353" s="43" t="e">
        <f>_xll.qlTenorBasisValue(TenorBasis6M,AD2353,_xll.ohTrigger(trigger,$Y$36))</f>
        <v>#NUM!</v>
      </c>
      <c r="AG2353" s="90" t="e">
        <f>_xll.qlTenorBasisForwardRate(TenorBasis6M,AD2353,_xll.ohTrigger(trigger,$Y$36))</f>
        <v>#NUM!</v>
      </c>
      <c r="AH2353" s="90" t="e">
        <f>_xll.qlIndexFixing(TenorBasisIndex6M,$AC2353,TRUE,_xll.ohTrigger(trigger,$Y$36))</f>
        <v>#NUM!</v>
      </c>
      <c r="AI2353" s="43" t="e">
        <f>_xll.qlIndexFixing($Y$6,$AC2353,TRUE,trigger)</f>
        <v>#NUM!</v>
      </c>
      <c r="AJ2353" s="45" t="e">
        <f t="shared" si="47"/>
        <v>#NUM!</v>
      </c>
    </row>
    <row r="2354" spans="28:36" x14ac:dyDescent="0.2">
      <c r="AB2354" s="122" t="s">
        <v>88</v>
      </c>
      <c r="AC2354" s="40">
        <f>_xll.qlInterestRateIndexFixingDate($Y$21,AD2354)</f>
        <v>55899</v>
      </c>
      <c r="AD2354" s="40">
        <f>_xll.qlCalendarAdvance(calendar,$AD2353,AB2354,,,trigger)</f>
        <v>55901</v>
      </c>
      <c r="AE2354" s="40">
        <f>_xll.qlInterestRateIndexMaturity($Y$21,AD2354,)</f>
        <v>56082</v>
      </c>
      <c r="AF2354" s="43" t="e">
        <f>_xll.qlTenorBasisValue(TenorBasis6M,AD2354,_xll.ohTrigger(trigger,$Y$36))</f>
        <v>#NUM!</v>
      </c>
      <c r="AG2354" s="90" t="e">
        <f>_xll.qlTenorBasisForwardRate(TenorBasis6M,AD2354,_xll.ohTrigger(trigger,$Y$36))</f>
        <v>#NUM!</v>
      </c>
      <c r="AH2354" s="90" t="e">
        <f>_xll.qlIndexFixing(TenorBasisIndex6M,$AC2354,TRUE,_xll.ohTrigger(trigger,$Y$36))</f>
        <v>#NUM!</v>
      </c>
      <c r="AI2354" s="43" t="e">
        <f>_xll.qlIndexFixing($Y$6,$AC2354,TRUE,trigger)</f>
        <v>#NUM!</v>
      </c>
      <c r="AJ2354" s="45" t="e">
        <f t="shared" si="47"/>
        <v>#NUM!</v>
      </c>
    </row>
    <row r="2355" spans="28:36" x14ac:dyDescent="0.2">
      <c r="AB2355" s="122" t="s">
        <v>88</v>
      </c>
      <c r="AC2355" s="40">
        <f>_xll.qlInterestRateIndexFixingDate($Y$21,AD2355)</f>
        <v>55906</v>
      </c>
      <c r="AD2355" s="40">
        <f>_xll.qlCalendarAdvance(calendar,$AD2354,AB2355,,,trigger)</f>
        <v>55908</v>
      </c>
      <c r="AE2355" s="40">
        <f>_xll.qlInterestRateIndexMaturity($Y$21,AD2355,)</f>
        <v>56089</v>
      </c>
      <c r="AF2355" s="43" t="e">
        <f>_xll.qlTenorBasisValue(TenorBasis6M,AD2355,_xll.ohTrigger(trigger,$Y$36))</f>
        <v>#NUM!</v>
      </c>
      <c r="AG2355" s="90" t="e">
        <f>_xll.qlTenorBasisForwardRate(TenorBasis6M,AD2355,_xll.ohTrigger(trigger,$Y$36))</f>
        <v>#NUM!</v>
      </c>
      <c r="AH2355" s="90" t="e">
        <f>_xll.qlIndexFixing(TenorBasisIndex6M,$AC2355,TRUE,_xll.ohTrigger(trigger,$Y$36))</f>
        <v>#NUM!</v>
      </c>
      <c r="AI2355" s="43" t="e">
        <f>_xll.qlIndexFixing($Y$6,$AC2355,TRUE,trigger)</f>
        <v>#NUM!</v>
      </c>
      <c r="AJ2355" s="45" t="e">
        <f t="shared" si="47"/>
        <v>#NUM!</v>
      </c>
    </row>
    <row r="2356" spans="28:36" x14ac:dyDescent="0.2">
      <c r="AB2356" s="122" t="s">
        <v>88</v>
      </c>
      <c r="AC2356" s="40">
        <f>_xll.qlInterestRateIndexFixingDate($Y$21,AD2356)</f>
        <v>55913</v>
      </c>
      <c r="AD2356" s="40">
        <f>_xll.qlCalendarAdvance(calendar,$AD2355,AB2356,,,trigger)</f>
        <v>55915</v>
      </c>
      <c r="AE2356" s="40">
        <f>_xll.qlInterestRateIndexMaturity($Y$21,AD2356,)</f>
        <v>56096</v>
      </c>
      <c r="AF2356" s="43" t="e">
        <f>_xll.qlTenorBasisValue(TenorBasis6M,AD2356,_xll.ohTrigger(trigger,$Y$36))</f>
        <v>#NUM!</v>
      </c>
      <c r="AG2356" s="90" t="e">
        <f>_xll.qlTenorBasisForwardRate(TenorBasis6M,AD2356,_xll.ohTrigger(trigger,$Y$36))</f>
        <v>#NUM!</v>
      </c>
      <c r="AH2356" s="90" t="e">
        <f>_xll.qlIndexFixing(TenorBasisIndex6M,$AC2356,TRUE,_xll.ohTrigger(trigger,$Y$36))</f>
        <v>#NUM!</v>
      </c>
      <c r="AI2356" s="43" t="e">
        <f>_xll.qlIndexFixing($Y$6,$AC2356,TRUE,trigger)</f>
        <v>#NUM!</v>
      </c>
      <c r="AJ2356" s="45" t="e">
        <f t="shared" si="47"/>
        <v>#NUM!</v>
      </c>
    </row>
    <row r="2357" spans="28:36" x14ac:dyDescent="0.2">
      <c r="AB2357" s="122" t="s">
        <v>88</v>
      </c>
      <c r="AC2357" s="40">
        <f>_xll.qlInterestRateIndexFixingDate($Y$21,AD2357)</f>
        <v>55920</v>
      </c>
      <c r="AD2357" s="40">
        <f>_xll.qlCalendarAdvance(calendar,$AD2356,AB2357,,,trigger)</f>
        <v>55922</v>
      </c>
      <c r="AE2357" s="40">
        <f>_xll.qlInterestRateIndexMaturity($Y$21,AD2357,)</f>
        <v>56103</v>
      </c>
      <c r="AF2357" s="43" t="e">
        <f>_xll.qlTenorBasisValue(TenorBasis6M,AD2357,_xll.ohTrigger(trigger,$Y$36))</f>
        <v>#NUM!</v>
      </c>
      <c r="AG2357" s="90" t="e">
        <f>_xll.qlTenorBasisForwardRate(TenorBasis6M,AD2357,_xll.ohTrigger(trigger,$Y$36))</f>
        <v>#NUM!</v>
      </c>
      <c r="AH2357" s="90" t="e">
        <f>_xll.qlIndexFixing(TenorBasisIndex6M,$AC2357,TRUE,_xll.ohTrigger(trigger,$Y$36))</f>
        <v>#NUM!</v>
      </c>
      <c r="AI2357" s="43" t="e">
        <f>_xll.qlIndexFixing($Y$6,$AC2357,TRUE,trigger)</f>
        <v>#NUM!</v>
      </c>
      <c r="AJ2357" s="45" t="e">
        <f t="shared" si="47"/>
        <v>#NUM!</v>
      </c>
    </row>
    <row r="2358" spans="28:36" x14ac:dyDescent="0.2">
      <c r="AB2358" s="122" t="s">
        <v>88</v>
      </c>
      <c r="AC2358" s="40">
        <f>_xll.qlInterestRateIndexFixingDate($Y$21,AD2358)</f>
        <v>55927</v>
      </c>
      <c r="AD2358" s="40">
        <f>_xll.qlCalendarAdvance(calendar,$AD2357,AB2358,,,trigger)</f>
        <v>55929</v>
      </c>
      <c r="AE2358" s="40">
        <f>_xll.qlInterestRateIndexMaturity($Y$21,AD2358,)</f>
        <v>56110</v>
      </c>
      <c r="AF2358" s="43" t="e">
        <f>_xll.qlTenorBasisValue(TenorBasis6M,AD2358,_xll.ohTrigger(trigger,$Y$36))</f>
        <v>#NUM!</v>
      </c>
      <c r="AG2358" s="90" t="e">
        <f>_xll.qlTenorBasisForwardRate(TenorBasis6M,AD2358,_xll.ohTrigger(trigger,$Y$36))</f>
        <v>#NUM!</v>
      </c>
      <c r="AH2358" s="90" t="e">
        <f>_xll.qlIndexFixing(TenorBasisIndex6M,$AC2358,TRUE,_xll.ohTrigger(trigger,$Y$36))</f>
        <v>#NUM!</v>
      </c>
      <c r="AI2358" s="43" t="e">
        <f>_xll.qlIndexFixing($Y$6,$AC2358,TRUE,trigger)</f>
        <v>#NUM!</v>
      </c>
      <c r="AJ2358" s="45" t="e">
        <f t="shared" si="47"/>
        <v>#NUM!</v>
      </c>
    </row>
    <row r="2359" spans="28:36" x14ac:dyDescent="0.2">
      <c r="AB2359" s="122" t="s">
        <v>88</v>
      </c>
      <c r="AC2359" s="40">
        <f>_xll.qlInterestRateIndexFixingDate($Y$21,AD2359)</f>
        <v>55934</v>
      </c>
      <c r="AD2359" s="40">
        <f>_xll.qlCalendarAdvance(calendar,$AD2358,AB2359,,,trigger)</f>
        <v>55936</v>
      </c>
      <c r="AE2359" s="40">
        <f>_xll.qlInterestRateIndexMaturity($Y$21,AD2359,)</f>
        <v>56117</v>
      </c>
      <c r="AF2359" s="43" t="e">
        <f>_xll.qlTenorBasisValue(TenorBasis6M,AD2359,_xll.ohTrigger(trigger,$Y$36))</f>
        <v>#NUM!</v>
      </c>
      <c r="AG2359" s="90" t="e">
        <f>_xll.qlTenorBasisForwardRate(TenorBasis6M,AD2359,_xll.ohTrigger(trigger,$Y$36))</f>
        <v>#NUM!</v>
      </c>
      <c r="AH2359" s="90" t="e">
        <f>_xll.qlIndexFixing(TenorBasisIndex6M,$AC2359,TRUE,_xll.ohTrigger(trigger,$Y$36))</f>
        <v>#NUM!</v>
      </c>
      <c r="AI2359" s="43" t="e">
        <f>_xll.qlIndexFixing($Y$6,$AC2359,TRUE,trigger)</f>
        <v>#NUM!</v>
      </c>
      <c r="AJ2359" s="45" t="e">
        <f t="shared" si="47"/>
        <v>#NUM!</v>
      </c>
    </row>
    <row r="2360" spans="28:36" x14ac:dyDescent="0.2">
      <c r="AB2360" s="122" t="s">
        <v>88</v>
      </c>
      <c r="AC2360" s="40">
        <f>_xll.qlInterestRateIndexFixingDate($Y$21,AD2360)</f>
        <v>55941</v>
      </c>
      <c r="AD2360" s="40">
        <f>_xll.qlCalendarAdvance(calendar,$AD2359,AB2360,,,trigger)</f>
        <v>55943</v>
      </c>
      <c r="AE2360" s="40">
        <f>_xll.qlInterestRateIndexMaturity($Y$21,AD2360,)</f>
        <v>56125</v>
      </c>
      <c r="AF2360" s="43" t="e">
        <f>_xll.qlTenorBasisValue(TenorBasis6M,AD2360,_xll.ohTrigger(trigger,$Y$36))</f>
        <v>#NUM!</v>
      </c>
      <c r="AG2360" s="90" t="e">
        <f>_xll.qlTenorBasisForwardRate(TenorBasis6M,AD2360,_xll.ohTrigger(trigger,$Y$36))</f>
        <v>#NUM!</v>
      </c>
      <c r="AH2360" s="90" t="e">
        <f>_xll.qlIndexFixing(TenorBasisIndex6M,$AC2360,TRUE,_xll.ohTrigger(trigger,$Y$36))</f>
        <v>#NUM!</v>
      </c>
      <c r="AI2360" s="43" t="e">
        <f>_xll.qlIndexFixing($Y$6,$AC2360,TRUE,trigger)</f>
        <v>#NUM!</v>
      </c>
      <c r="AJ2360" s="45" t="e">
        <f t="shared" si="47"/>
        <v>#NUM!</v>
      </c>
    </row>
    <row r="2361" spans="28:36" x14ac:dyDescent="0.2">
      <c r="AB2361" s="122" t="s">
        <v>88</v>
      </c>
      <c r="AC2361" s="40">
        <f>_xll.qlInterestRateIndexFixingDate($Y$21,AD2361)</f>
        <v>55948</v>
      </c>
      <c r="AD2361" s="40">
        <f>_xll.qlCalendarAdvance(calendar,$AD2360,AB2361,,,trigger)</f>
        <v>55950</v>
      </c>
      <c r="AE2361" s="40">
        <f>_xll.qlInterestRateIndexMaturity($Y$21,AD2361,)</f>
        <v>56135</v>
      </c>
      <c r="AF2361" s="43" t="e">
        <f>_xll.qlTenorBasisValue(TenorBasis6M,AD2361,_xll.ohTrigger(trigger,$Y$36))</f>
        <v>#NUM!</v>
      </c>
      <c r="AG2361" s="90" t="e">
        <f>_xll.qlTenorBasisForwardRate(TenorBasis6M,AD2361,_xll.ohTrigger(trigger,$Y$36))</f>
        <v>#NUM!</v>
      </c>
      <c r="AH2361" s="90" t="e">
        <f>_xll.qlIndexFixing(TenorBasisIndex6M,$AC2361,TRUE,_xll.ohTrigger(trigger,$Y$36))</f>
        <v>#NUM!</v>
      </c>
      <c r="AI2361" s="43" t="e">
        <f>_xll.qlIndexFixing($Y$6,$AC2361,TRUE,trigger)</f>
        <v>#NUM!</v>
      </c>
      <c r="AJ2361" s="45" t="e">
        <f t="shared" si="47"/>
        <v>#NUM!</v>
      </c>
    </row>
    <row r="2362" spans="28:36" x14ac:dyDescent="0.2">
      <c r="AB2362" s="122" t="s">
        <v>88</v>
      </c>
      <c r="AC2362" s="40">
        <f>_xll.qlInterestRateIndexFixingDate($Y$21,AD2362)</f>
        <v>55955</v>
      </c>
      <c r="AD2362" s="40">
        <f>_xll.qlCalendarAdvance(calendar,$AD2361,AB2362,,,trigger)</f>
        <v>55957</v>
      </c>
      <c r="AE2362" s="40">
        <f>_xll.qlInterestRateIndexMaturity($Y$21,AD2362,)</f>
        <v>56142</v>
      </c>
      <c r="AF2362" s="43" t="e">
        <f>_xll.qlTenorBasisValue(TenorBasis6M,AD2362,_xll.ohTrigger(trigger,$Y$36))</f>
        <v>#NUM!</v>
      </c>
      <c r="AG2362" s="90" t="e">
        <f>_xll.qlTenorBasisForwardRate(TenorBasis6M,AD2362,_xll.ohTrigger(trigger,$Y$36))</f>
        <v>#NUM!</v>
      </c>
      <c r="AH2362" s="90" t="e">
        <f>_xll.qlIndexFixing(TenorBasisIndex6M,$AC2362,TRUE,_xll.ohTrigger(trigger,$Y$36))</f>
        <v>#NUM!</v>
      </c>
      <c r="AI2362" s="43" t="e">
        <f>_xll.qlIndexFixing($Y$6,$AC2362,TRUE,trigger)</f>
        <v>#NUM!</v>
      </c>
      <c r="AJ2362" s="45" t="e">
        <f t="shared" si="47"/>
        <v>#NUM!</v>
      </c>
    </row>
    <row r="2363" spans="28:36" x14ac:dyDescent="0.2">
      <c r="AB2363" s="122" t="s">
        <v>88</v>
      </c>
      <c r="AC2363" s="40">
        <f>_xll.qlInterestRateIndexFixingDate($Y$21,AD2363)</f>
        <v>55962</v>
      </c>
      <c r="AD2363" s="40">
        <f>_xll.qlCalendarAdvance(calendar,$AD2362,AB2363,,,trigger)</f>
        <v>55964</v>
      </c>
      <c r="AE2363" s="40">
        <f>_xll.qlInterestRateIndexMaturity($Y$21,AD2363,)</f>
        <v>56149</v>
      </c>
      <c r="AF2363" s="43" t="e">
        <f>_xll.qlTenorBasisValue(TenorBasis6M,AD2363,_xll.ohTrigger(trigger,$Y$36))</f>
        <v>#NUM!</v>
      </c>
      <c r="AG2363" s="90" t="e">
        <f>_xll.qlTenorBasisForwardRate(TenorBasis6M,AD2363,_xll.ohTrigger(trigger,$Y$36))</f>
        <v>#NUM!</v>
      </c>
      <c r="AH2363" s="90" t="e">
        <f>_xll.qlIndexFixing(TenorBasisIndex6M,$AC2363,TRUE,_xll.ohTrigger(trigger,$Y$36))</f>
        <v>#NUM!</v>
      </c>
      <c r="AI2363" s="43" t="e">
        <f>_xll.qlIndexFixing($Y$6,$AC2363,TRUE,trigger)</f>
        <v>#NUM!</v>
      </c>
      <c r="AJ2363" s="45" t="e">
        <f t="shared" si="47"/>
        <v>#NUM!</v>
      </c>
    </row>
    <row r="2364" spans="28:36" x14ac:dyDescent="0.2">
      <c r="AB2364" s="122" t="s">
        <v>88</v>
      </c>
      <c r="AC2364" s="40">
        <f>_xll.qlInterestRateIndexFixingDate($Y$21,AD2364)</f>
        <v>55969</v>
      </c>
      <c r="AD2364" s="40">
        <f>_xll.qlCalendarAdvance(calendar,$AD2363,AB2364,,,trigger)</f>
        <v>55971</v>
      </c>
      <c r="AE2364" s="40">
        <f>_xll.qlInterestRateIndexMaturity($Y$21,AD2364,)</f>
        <v>56156</v>
      </c>
      <c r="AF2364" s="43" t="e">
        <f>_xll.qlTenorBasisValue(TenorBasis6M,AD2364,_xll.ohTrigger(trigger,$Y$36))</f>
        <v>#NUM!</v>
      </c>
      <c r="AG2364" s="90" t="e">
        <f>_xll.qlTenorBasisForwardRate(TenorBasis6M,AD2364,_xll.ohTrigger(trigger,$Y$36))</f>
        <v>#NUM!</v>
      </c>
      <c r="AH2364" s="90" t="e">
        <f>_xll.qlIndexFixing(TenorBasisIndex6M,$AC2364,TRUE,_xll.ohTrigger(trigger,$Y$36))</f>
        <v>#NUM!</v>
      </c>
      <c r="AI2364" s="43" t="e">
        <f>_xll.qlIndexFixing($Y$6,$AC2364,TRUE,trigger)</f>
        <v>#NUM!</v>
      </c>
      <c r="AJ2364" s="45" t="e">
        <f t="shared" si="47"/>
        <v>#NUM!</v>
      </c>
    </row>
    <row r="2365" spans="28:36" x14ac:dyDescent="0.2">
      <c r="AB2365" s="122" t="s">
        <v>88</v>
      </c>
      <c r="AC2365" s="40">
        <f>_xll.qlInterestRateIndexFixingDate($Y$21,AD2365)</f>
        <v>55976</v>
      </c>
      <c r="AD2365" s="40">
        <f>_xll.qlCalendarAdvance(calendar,$AD2364,AB2365,,,trigger)</f>
        <v>55982</v>
      </c>
      <c r="AE2365" s="40">
        <f>_xll.qlInterestRateIndexMaturity($Y$21,AD2365,)</f>
        <v>56165</v>
      </c>
      <c r="AF2365" s="43" t="e">
        <f>_xll.qlTenorBasisValue(TenorBasis6M,AD2365,_xll.ohTrigger(trigger,$Y$36))</f>
        <v>#NUM!</v>
      </c>
      <c r="AG2365" s="90" t="e">
        <f>_xll.qlTenorBasisForwardRate(TenorBasis6M,AD2365,_xll.ohTrigger(trigger,$Y$36))</f>
        <v>#NUM!</v>
      </c>
      <c r="AH2365" s="90" t="e">
        <f>_xll.qlIndexFixing(TenorBasisIndex6M,$AC2365,TRUE,_xll.ohTrigger(trigger,$Y$36))</f>
        <v>#NUM!</v>
      </c>
      <c r="AI2365" s="43" t="e">
        <f>_xll.qlIndexFixing($Y$6,$AC2365,TRUE,trigger)</f>
        <v>#NUM!</v>
      </c>
      <c r="AJ2365" s="45" t="e">
        <f t="shared" si="47"/>
        <v>#NUM!</v>
      </c>
    </row>
    <row r="2366" spans="28:36" x14ac:dyDescent="0.2">
      <c r="AB2366" s="122" t="s">
        <v>88</v>
      </c>
      <c r="AC2366" s="40">
        <f>_xll.qlInterestRateIndexFixingDate($Y$21,AD2366)</f>
        <v>55985</v>
      </c>
      <c r="AD2366" s="40">
        <f>_xll.qlCalendarAdvance(calendar,$AD2365,AB2366,,,trigger)</f>
        <v>55989</v>
      </c>
      <c r="AE2366" s="40">
        <f>_xll.qlInterestRateIndexMaturity($Y$21,AD2366,)</f>
        <v>56172</v>
      </c>
      <c r="AF2366" s="43" t="e">
        <f>_xll.qlTenorBasisValue(TenorBasis6M,AD2366,_xll.ohTrigger(trigger,$Y$36))</f>
        <v>#NUM!</v>
      </c>
      <c r="AG2366" s="90" t="e">
        <f>_xll.qlTenorBasisForwardRate(TenorBasis6M,AD2366,_xll.ohTrigger(trigger,$Y$36))</f>
        <v>#NUM!</v>
      </c>
      <c r="AH2366" s="90" t="e">
        <f>_xll.qlIndexFixing(TenorBasisIndex6M,$AC2366,TRUE,_xll.ohTrigger(trigger,$Y$36))</f>
        <v>#NUM!</v>
      </c>
      <c r="AI2366" s="43" t="e">
        <f>_xll.qlIndexFixing($Y$6,$AC2366,TRUE,trigger)</f>
        <v>#NUM!</v>
      </c>
      <c r="AJ2366" s="45" t="e">
        <f t="shared" si="47"/>
        <v>#NUM!</v>
      </c>
    </row>
    <row r="2367" spans="28:36" x14ac:dyDescent="0.2">
      <c r="AB2367" s="122" t="s">
        <v>88</v>
      </c>
      <c r="AC2367" s="40">
        <f>_xll.qlInterestRateIndexFixingDate($Y$21,AD2367)</f>
        <v>55992</v>
      </c>
      <c r="AD2367" s="40">
        <f>_xll.qlCalendarAdvance(calendar,$AD2366,AB2367,,,trigger)</f>
        <v>55996</v>
      </c>
      <c r="AE2367" s="40">
        <f>_xll.qlInterestRateIndexMaturity($Y$21,AD2367,)</f>
        <v>56179</v>
      </c>
      <c r="AF2367" s="43" t="e">
        <f>_xll.qlTenorBasisValue(TenorBasis6M,AD2367,_xll.ohTrigger(trigger,$Y$36))</f>
        <v>#NUM!</v>
      </c>
      <c r="AG2367" s="90" t="e">
        <f>_xll.qlTenorBasisForwardRate(TenorBasis6M,AD2367,_xll.ohTrigger(trigger,$Y$36))</f>
        <v>#NUM!</v>
      </c>
      <c r="AH2367" s="90" t="e">
        <f>_xll.qlIndexFixing(TenorBasisIndex6M,$AC2367,TRUE,_xll.ohTrigger(trigger,$Y$36))</f>
        <v>#NUM!</v>
      </c>
      <c r="AI2367" s="43" t="e">
        <f>_xll.qlIndexFixing($Y$6,$AC2367,TRUE,trigger)</f>
        <v>#NUM!</v>
      </c>
      <c r="AJ2367" s="45" t="e">
        <f t="shared" si="47"/>
        <v>#NUM!</v>
      </c>
    </row>
    <row r="2368" spans="28:36" x14ac:dyDescent="0.2">
      <c r="AB2368" s="122" t="s">
        <v>88</v>
      </c>
      <c r="AC2368" s="40">
        <f>_xll.qlInterestRateIndexFixingDate($Y$21,AD2368)</f>
        <v>55999</v>
      </c>
      <c r="AD2368" s="40">
        <f>_xll.qlCalendarAdvance(calendar,$AD2367,AB2368,,,trigger)</f>
        <v>56003</v>
      </c>
      <c r="AE2368" s="40">
        <f>_xll.qlInterestRateIndexMaturity($Y$21,AD2368,)</f>
        <v>56186</v>
      </c>
      <c r="AF2368" s="43" t="e">
        <f>_xll.qlTenorBasisValue(TenorBasis6M,AD2368,_xll.ohTrigger(trigger,$Y$36))</f>
        <v>#NUM!</v>
      </c>
      <c r="AG2368" s="90" t="e">
        <f>_xll.qlTenorBasisForwardRate(TenorBasis6M,AD2368,_xll.ohTrigger(trigger,$Y$36))</f>
        <v>#NUM!</v>
      </c>
      <c r="AH2368" s="90" t="e">
        <f>_xll.qlIndexFixing(TenorBasisIndex6M,$AC2368,TRUE,_xll.ohTrigger(trigger,$Y$36))</f>
        <v>#NUM!</v>
      </c>
      <c r="AI2368" s="43" t="e">
        <f>_xll.qlIndexFixing($Y$6,$AC2368,TRUE,trigger)</f>
        <v>#NUM!</v>
      </c>
      <c r="AJ2368" s="45" t="e">
        <f t="shared" si="47"/>
        <v>#NUM!</v>
      </c>
    </row>
    <row r="2369" spans="28:36" x14ac:dyDescent="0.2">
      <c r="AB2369" s="122" t="s">
        <v>88</v>
      </c>
      <c r="AC2369" s="40">
        <f>_xll.qlInterestRateIndexFixingDate($Y$21,AD2369)</f>
        <v>56006</v>
      </c>
      <c r="AD2369" s="40">
        <f>_xll.qlCalendarAdvance(calendar,$AD2368,AB2369,,,trigger)</f>
        <v>56010</v>
      </c>
      <c r="AE2369" s="40">
        <f>_xll.qlInterestRateIndexMaturity($Y$21,AD2369,)</f>
        <v>56194</v>
      </c>
      <c r="AF2369" s="43" t="e">
        <f>_xll.qlTenorBasisValue(TenorBasis6M,AD2369,_xll.ohTrigger(trigger,$Y$36))</f>
        <v>#NUM!</v>
      </c>
      <c r="AG2369" s="90" t="e">
        <f>_xll.qlTenorBasisForwardRate(TenorBasis6M,AD2369,_xll.ohTrigger(trigger,$Y$36))</f>
        <v>#NUM!</v>
      </c>
      <c r="AH2369" s="90" t="e">
        <f>_xll.qlIndexFixing(TenorBasisIndex6M,$AC2369,TRUE,_xll.ohTrigger(trigger,$Y$36))</f>
        <v>#NUM!</v>
      </c>
      <c r="AI2369" s="43" t="e">
        <f>_xll.qlIndexFixing($Y$6,$AC2369,TRUE,trigger)</f>
        <v>#NUM!</v>
      </c>
      <c r="AJ2369" s="45" t="e">
        <f t="shared" si="47"/>
        <v>#NUM!</v>
      </c>
    </row>
    <row r="2370" spans="28:36" x14ac:dyDescent="0.2">
      <c r="AB2370" s="122" t="s">
        <v>88</v>
      </c>
      <c r="AC2370" s="40">
        <f>_xll.qlInterestRateIndexFixingDate($Y$21,AD2370)</f>
        <v>56013</v>
      </c>
      <c r="AD2370" s="40">
        <f>_xll.qlCalendarAdvance(calendar,$AD2369,AB2370,,,trigger)</f>
        <v>56017</v>
      </c>
      <c r="AE2370" s="40">
        <f>_xll.qlInterestRateIndexMaturity($Y$21,AD2370,)</f>
        <v>56201</v>
      </c>
      <c r="AF2370" s="43" t="e">
        <f>_xll.qlTenorBasisValue(TenorBasis6M,AD2370,_xll.ohTrigger(trigger,$Y$36))</f>
        <v>#NUM!</v>
      </c>
      <c r="AG2370" s="90" t="e">
        <f>_xll.qlTenorBasisForwardRate(TenorBasis6M,AD2370,_xll.ohTrigger(trigger,$Y$36))</f>
        <v>#NUM!</v>
      </c>
      <c r="AH2370" s="90" t="e">
        <f>_xll.qlIndexFixing(TenorBasisIndex6M,$AC2370,TRUE,_xll.ohTrigger(trigger,$Y$36))</f>
        <v>#NUM!</v>
      </c>
      <c r="AI2370" s="43" t="e">
        <f>_xll.qlIndexFixing($Y$6,$AC2370,TRUE,trigger)</f>
        <v>#NUM!</v>
      </c>
      <c r="AJ2370" s="45" t="e">
        <f t="shared" si="47"/>
        <v>#NUM!</v>
      </c>
    </row>
    <row r="2371" spans="28:36" x14ac:dyDescent="0.2">
      <c r="AB2371" s="122" t="s">
        <v>88</v>
      </c>
      <c r="AC2371" s="40">
        <f>_xll.qlInterestRateIndexFixingDate($Y$21,AD2371)</f>
        <v>56020</v>
      </c>
      <c r="AD2371" s="40">
        <f>_xll.qlCalendarAdvance(calendar,$AD2370,AB2371,,,trigger)</f>
        <v>56024</v>
      </c>
      <c r="AE2371" s="40">
        <f>_xll.qlInterestRateIndexMaturity($Y$21,AD2371,)</f>
        <v>56208</v>
      </c>
      <c r="AF2371" s="43" t="e">
        <f>_xll.qlTenorBasisValue(TenorBasis6M,AD2371,_xll.ohTrigger(trigger,$Y$36))</f>
        <v>#NUM!</v>
      </c>
      <c r="AG2371" s="90" t="e">
        <f>_xll.qlTenorBasisForwardRate(TenorBasis6M,AD2371,_xll.ohTrigger(trigger,$Y$36))</f>
        <v>#NUM!</v>
      </c>
      <c r="AH2371" s="90" t="e">
        <f>_xll.qlIndexFixing(TenorBasisIndex6M,$AC2371,TRUE,_xll.ohTrigger(trigger,$Y$36))</f>
        <v>#NUM!</v>
      </c>
      <c r="AI2371" s="43" t="e">
        <f>_xll.qlIndexFixing($Y$6,$AC2371,TRUE,trigger)</f>
        <v>#NUM!</v>
      </c>
      <c r="AJ2371" s="45" t="e">
        <f t="shared" si="47"/>
        <v>#NUM!</v>
      </c>
    </row>
    <row r="2372" spans="28:36" x14ac:dyDescent="0.2">
      <c r="AB2372" s="122" t="s">
        <v>88</v>
      </c>
      <c r="AC2372" s="40">
        <f>_xll.qlInterestRateIndexFixingDate($Y$21,AD2372)</f>
        <v>56027</v>
      </c>
      <c r="AD2372" s="40">
        <f>_xll.qlCalendarAdvance(calendar,$AD2371,AB2372,,,trigger)</f>
        <v>56031</v>
      </c>
      <c r="AE2372" s="40">
        <f>_xll.qlInterestRateIndexMaturity($Y$21,AD2372,)</f>
        <v>56215</v>
      </c>
      <c r="AF2372" s="43" t="e">
        <f>_xll.qlTenorBasisValue(TenorBasis6M,AD2372,_xll.ohTrigger(trigger,$Y$36))</f>
        <v>#NUM!</v>
      </c>
      <c r="AG2372" s="90" t="e">
        <f>_xll.qlTenorBasisForwardRate(TenorBasis6M,AD2372,_xll.ohTrigger(trigger,$Y$36))</f>
        <v>#NUM!</v>
      </c>
      <c r="AH2372" s="90" t="e">
        <f>_xll.qlIndexFixing(TenorBasisIndex6M,$AC2372,TRUE,_xll.ohTrigger(trigger,$Y$36))</f>
        <v>#NUM!</v>
      </c>
      <c r="AI2372" s="43" t="e">
        <f>_xll.qlIndexFixing($Y$6,$AC2372,TRUE,trigger)</f>
        <v>#NUM!</v>
      </c>
      <c r="AJ2372" s="45" t="e">
        <f t="shared" si="47"/>
        <v>#NUM!</v>
      </c>
    </row>
    <row r="2373" spans="28:36" x14ac:dyDescent="0.2">
      <c r="AB2373" s="122" t="s">
        <v>88</v>
      </c>
      <c r="AC2373" s="40">
        <f>_xll.qlInterestRateIndexFixingDate($Y$21,AD2373)</f>
        <v>56034</v>
      </c>
      <c r="AD2373" s="40">
        <f>_xll.qlCalendarAdvance(calendar,$AD2372,AB2373,,,trigger)</f>
        <v>56038</v>
      </c>
      <c r="AE2373" s="40">
        <f>_xll.qlInterestRateIndexMaturity($Y$21,AD2373,)</f>
        <v>56221</v>
      </c>
      <c r="AF2373" s="43" t="e">
        <f>_xll.qlTenorBasisValue(TenorBasis6M,AD2373,_xll.ohTrigger(trigger,$Y$36))</f>
        <v>#NUM!</v>
      </c>
      <c r="AG2373" s="90" t="e">
        <f>_xll.qlTenorBasisForwardRate(TenorBasis6M,AD2373,_xll.ohTrigger(trigger,$Y$36))</f>
        <v>#NUM!</v>
      </c>
      <c r="AH2373" s="90" t="e">
        <f>_xll.qlIndexFixing(TenorBasisIndex6M,$AC2373,TRUE,_xll.ohTrigger(trigger,$Y$36))</f>
        <v>#NUM!</v>
      </c>
      <c r="AI2373" s="43" t="e">
        <f>_xll.qlIndexFixing($Y$6,$AC2373,TRUE,trigger)</f>
        <v>#NUM!</v>
      </c>
      <c r="AJ2373" s="45" t="e">
        <f t="shared" si="47"/>
        <v>#NUM!</v>
      </c>
    </row>
    <row r="2374" spans="28:36" x14ac:dyDescent="0.2">
      <c r="AB2374" s="122" t="s">
        <v>88</v>
      </c>
      <c r="AC2374" s="40">
        <f>_xll.qlInterestRateIndexFixingDate($Y$21,AD2374)</f>
        <v>56041</v>
      </c>
      <c r="AD2374" s="40">
        <f>_xll.qlCalendarAdvance(calendar,$AD2373,AB2374,,,trigger)</f>
        <v>56045</v>
      </c>
      <c r="AE2374" s="40">
        <f>_xll.qlInterestRateIndexMaturity($Y$21,AD2374,)</f>
        <v>56228</v>
      </c>
      <c r="AF2374" s="43" t="e">
        <f>_xll.qlTenorBasisValue(TenorBasis6M,AD2374,_xll.ohTrigger(trigger,$Y$36))</f>
        <v>#NUM!</v>
      </c>
      <c r="AG2374" s="90" t="e">
        <f>_xll.qlTenorBasisForwardRate(TenorBasis6M,AD2374,_xll.ohTrigger(trigger,$Y$36))</f>
        <v>#NUM!</v>
      </c>
      <c r="AH2374" s="90" t="e">
        <f>_xll.qlIndexFixing(TenorBasisIndex6M,$AC2374,TRUE,_xll.ohTrigger(trigger,$Y$36))</f>
        <v>#NUM!</v>
      </c>
      <c r="AI2374" s="43" t="e">
        <f>_xll.qlIndexFixing($Y$6,$AC2374,TRUE,trigger)</f>
        <v>#NUM!</v>
      </c>
      <c r="AJ2374" s="45" t="e">
        <f t="shared" si="47"/>
        <v>#NUM!</v>
      </c>
    </row>
    <row r="2375" spans="28:36" x14ac:dyDescent="0.2">
      <c r="AB2375" s="122" t="s">
        <v>88</v>
      </c>
      <c r="AC2375" s="40">
        <f>_xll.qlInterestRateIndexFixingDate($Y$21,AD2375)</f>
        <v>56048</v>
      </c>
      <c r="AD2375" s="40">
        <f>_xll.qlCalendarAdvance(calendar,$AD2374,AB2375,,,trigger)</f>
        <v>56052</v>
      </c>
      <c r="AE2375" s="40">
        <f>_xll.qlInterestRateIndexMaturity($Y$21,AD2375,)</f>
        <v>56235</v>
      </c>
      <c r="AF2375" s="43" t="e">
        <f>_xll.qlTenorBasisValue(TenorBasis6M,AD2375,_xll.ohTrigger(trigger,$Y$36))</f>
        <v>#NUM!</v>
      </c>
      <c r="AG2375" s="90" t="e">
        <f>_xll.qlTenorBasisForwardRate(TenorBasis6M,AD2375,_xll.ohTrigger(trigger,$Y$36))</f>
        <v>#NUM!</v>
      </c>
      <c r="AH2375" s="90" t="e">
        <f>_xll.qlIndexFixing(TenorBasisIndex6M,$AC2375,TRUE,_xll.ohTrigger(trigger,$Y$36))</f>
        <v>#NUM!</v>
      </c>
      <c r="AI2375" s="43" t="e">
        <f>_xll.qlIndexFixing($Y$6,$AC2375,TRUE,trigger)</f>
        <v>#NUM!</v>
      </c>
      <c r="AJ2375" s="45" t="e">
        <f t="shared" si="47"/>
        <v>#NUM!</v>
      </c>
    </row>
    <row r="2376" spans="28:36" x14ac:dyDescent="0.2">
      <c r="AB2376" s="122" t="s">
        <v>88</v>
      </c>
      <c r="AC2376" s="40">
        <f>_xll.qlInterestRateIndexFixingDate($Y$21,AD2376)</f>
        <v>56055</v>
      </c>
      <c r="AD2376" s="40">
        <f>_xll.qlCalendarAdvance(calendar,$AD2375,AB2376,,,trigger)</f>
        <v>56059</v>
      </c>
      <c r="AE2376" s="40">
        <f>_xll.qlInterestRateIndexMaturity($Y$21,AD2376,)</f>
        <v>56242</v>
      </c>
      <c r="AF2376" s="43" t="e">
        <f>_xll.qlTenorBasisValue(TenorBasis6M,AD2376,_xll.ohTrigger(trigger,$Y$36))</f>
        <v>#NUM!</v>
      </c>
      <c r="AG2376" s="90" t="e">
        <f>_xll.qlTenorBasisForwardRate(TenorBasis6M,AD2376,_xll.ohTrigger(trigger,$Y$36))</f>
        <v>#NUM!</v>
      </c>
      <c r="AH2376" s="90" t="e">
        <f>_xll.qlIndexFixing(TenorBasisIndex6M,$AC2376,TRUE,_xll.ohTrigger(trigger,$Y$36))</f>
        <v>#NUM!</v>
      </c>
      <c r="AI2376" s="43" t="e">
        <f>_xll.qlIndexFixing($Y$6,$AC2376,TRUE,trigger)</f>
        <v>#NUM!</v>
      </c>
      <c r="AJ2376" s="45" t="e">
        <f t="shared" si="47"/>
        <v>#NUM!</v>
      </c>
    </row>
    <row r="2377" spans="28:36" x14ac:dyDescent="0.2">
      <c r="AB2377" s="122" t="s">
        <v>88</v>
      </c>
      <c r="AC2377" s="40">
        <f>_xll.qlInterestRateIndexFixingDate($Y$21,AD2377)</f>
        <v>56062</v>
      </c>
      <c r="AD2377" s="40">
        <f>_xll.qlCalendarAdvance(calendar,$AD2376,AB2377,,,trigger)</f>
        <v>56066</v>
      </c>
      <c r="AE2377" s="40">
        <f>_xll.qlInterestRateIndexMaturity($Y$21,AD2377,)</f>
        <v>56251</v>
      </c>
      <c r="AF2377" s="43" t="e">
        <f>_xll.qlTenorBasisValue(TenorBasis6M,AD2377,_xll.ohTrigger(trigger,$Y$36))</f>
        <v>#NUM!</v>
      </c>
      <c r="AG2377" s="90" t="e">
        <f>_xll.qlTenorBasisForwardRate(TenorBasis6M,AD2377,_xll.ohTrigger(trigger,$Y$36))</f>
        <v>#NUM!</v>
      </c>
      <c r="AH2377" s="90" t="e">
        <f>_xll.qlIndexFixing(TenorBasisIndex6M,$AC2377,TRUE,_xll.ohTrigger(trigger,$Y$36))</f>
        <v>#NUM!</v>
      </c>
      <c r="AI2377" s="43" t="e">
        <f>_xll.qlIndexFixing($Y$6,$AC2377,TRUE,trigger)</f>
        <v>#NUM!</v>
      </c>
      <c r="AJ2377" s="45" t="e">
        <f t="shared" si="47"/>
        <v>#NUM!</v>
      </c>
    </row>
    <row r="2378" spans="28:36" x14ac:dyDescent="0.2">
      <c r="AB2378" s="122" t="s">
        <v>88</v>
      </c>
      <c r="AC2378" s="40">
        <f>_xll.qlInterestRateIndexFixingDate($Y$21,AD2378)</f>
        <v>56069</v>
      </c>
      <c r="AD2378" s="40">
        <f>_xll.qlCalendarAdvance(calendar,$AD2377,AB2378,,,trigger)</f>
        <v>56073</v>
      </c>
      <c r="AE2378" s="40">
        <f>_xll.qlInterestRateIndexMaturity($Y$21,AD2378,)</f>
        <v>56257</v>
      </c>
      <c r="AF2378" s="43" t="e">
        <f>_xll.qlTenorBasisValue(TenorBasis6M,AD2378,_xll.ohTrigger(trigger,$Y$36))</f>
        <v>#NUM!</v>
      </c>
      <c r="AG2378" s="90" t="e">
        <f>_xll.qlTenorBasisForwardRate(TenorBasis6M,AD2378,_xll.ohTrigger(trigger,$Y$36))</f>
        <v>#NUM!</v>
      </c>
      <c r="AH2378" s="90" t="e">
        <f>_xll.qlIndexFixing(TenorBasisIndex6M,$AC2378,TRUE,_xll.ohTrigger(trigger,$Y$36))</f>
        <v>#NUM!</v>
      </c>
      <c r="AI2378" s="43" t="e">
        <f>_xll.qlIndexFixing($Y$6,$AC2378,TRUE,trigger)</f>
        <v>#NUM!</v>
      </c>
      <c r="AJ2378" s="45" t="e">
        <f t="shared" si="47"/>
        <v>#NUM!</v>
      </c>
    </row>
    <row r="2379" spans="28:36" x14ac:dyDescent="0.2">
      <c r="AB2379" s="122" t="s">
        <v>88</v>
      </c>
      <c r="AC2379" s="40">
        <f>_xll.qlInterestRateIndexFixingDate($Y$21,AD2379)</f>
        <v>56076</v>
      </c>
      <c r="AD2379" s="40">
        <f>_xll.qlCalendarAdvance(calendar,$AD2378,AB2379,,,trigger)</f>
        <v>56080</v>
      </c>
      <c r="AE2379" s="40">
        <f>_xll.qlInterestRateIndexMaturity($Y$21,AD2379,)</f>
        <v>56264</v>
      </c>
      <c r="AF2379" s="43" t="e">
        <f>_xll.qlTenorBasisValue(TenorBasis6M,AD2379,_xll.ohTrigger(trigger,$Y$36))</f>
        <v>#NUM!</v>
      </c>
      <c r="AG2379" s="90" t="e">
        <f>_xll.qlTenorBasisForwardRate(TenorBasis6M,AD2379,_xll.ohTrigger(trigger,$Y$36))</f>
        <v>#NUM!</v>
      </c>
      <c r="AH2379" s="90" t="e">
        <f>_xll.qlIndexFixing(TenorBasisIndex6M,$AC2379,TRUE,_xll.ohTrigger(trigger,$Y$36))</f>
        <v>#NUM!</v>
      </c>
      <c r="AI2379" s="43" t="e">
        <f>_xll.qlIndexFixing($Y$6,$AC2379,TRUE,trigger)</f>
        <v>#NUM!</v>
      </c>
      <c r="AJ2379" s="45" t="e">
        <f t="shared" si="47"/>
        <v>#NUM!</v>
      </c>
    </row>
    <row r="2380" spans="28:36" x14ac:dyDescent="0.2">
      <c r="AB2380" s="122" t="s">
        <v>88</v>
      </c>
      <c r="AC2380" s="40">
        <f>_xll.qlInterestRateIndexFixingDate($Y$21,AD2380)</f>
        <v>56083</v>
      </c>
      <c r="AD2380" s="40">
        <f>_xll.qlCalendarAdvance(calendar,$AD2379,AB2380,,,trigger)</f>
        <v>56087</v>
      </c>
      <c r="AE2380" s="40">
        <f>_xll.qlInterestRateIndexMaturity($Y$21,AD2380,)</f>
        <v>56271</v>
      </c>
      <c r="AF2380" s="43" t="e">
        <f>_xll.qlTenorBasisValue(TenorBasis6M,AD2380,_xll.ohTrigger(trigger,$Y$36))</f>
        <v>#NUM!</v>
      </c>
      <c r="AG2380" s="90" t="e">
        <f>_xll.qlTenorBasisForwardRate(TenorBasis6M,AD2380,_xll.ohTrigger(trigger,$Y$36))</f>
        <v>#NUM!</v>
      </c>
      <c r="AH2380" s="90" t="e">
        <f>_xll.qlIndexFixing(TenorBasisIndex6M,$AC2380,TRUE,_xll.ohTrigger(trigger,$Y$36))</f>
        <v>#NUM!</v>
      </c>
      <c r="AI2380" s="43" t="e">
        <f>_xll.qlIndexFixing($Y$6,$AC2380,TRUE,trigger)</f>
        <v>#NUM!</v>
      </c>
      <c r="AJ2380" s="45" t="e">
        <f t="shared" si="47"/>
        <v>#NUM!</v>
      </c>
    </row>
    <row r="2381" spans="28:36" x14ac:dyDescent="0.2">
      <c r="AB2381" s="122" t="s">
        <v>88</v>
      </c>
      <c r="AC2381" s="40">
        <f>_xll.qlInterestRateIndexFixingDate($Y$21,AD2381)</f>
        <v>56090</v>
      </c>
      <c r="AD2381" s="40">
        <f>_xll.qlCalendarAdvance(calendar,$AD2380,AB2381,,,trigger)</f>
        <v>56094</v>
      </c>
      <c r="AE2381" s="40">
        <f>_xll.qlInterestRateIndexMaturity($Y$21,AD2381,)</f>
        <v>56278</v>
      </c>
      <c r="AF2381" s="43" t="e">
        <f>_xll.qlTenorBasisValue(TenorBasis6M,AD2381,_xll.ohTrigger(trigger,$Y$36))</f>
        <v>#NUM!</v>
      </c>
      <c r="AG2381" s="90" t="e">
        <f>_xll.qlTenorBasisForwardRate(TenorBasis6M,AD2381,_xll.ohTrigger(trigger,$Y$36))</f>
        <v>#NUM!</v>
      </c>
      <c r="AH2381" s="90" t="e">
        <f>_xll.qlIndexFixing(TenorBasisIndex6M,$AC2381,TRUE,_xll.ohTrigger(trigger,$Y$36))</f>
        <v>#NUM!</v>
      </c>
      <c r="AI2381" s="43" t="e">
        <f>_xll.qlIndexFixing($Y$6,$AC2381,TRUE,trigger)</f>
        <v>#NUM!</v>
      </c>
      <c r="AJ2381" s="45" t="e">
        <f t="shared" si="47"/>
        <v>#NUM!</v>
      </c>
    </row>
    <row r="2382" spans="28:36" x14ac:dyDescent="0.2">
      <c r="AB2382" s="122" t="s">
        <v>88</v>
      </c>
      <c r="AC2382" s="40">
        <f>_xll.qlInterestRateIndexFixingDate($Y$21,AD2382)</f>
        <v>56097</v>
      </c>
      <c r="AD2382" s="40">
        <f>_xll.qlCalendarAdvance(calendar,$AD2381,AB2382,,,trigger)</f>
        <v>56101</v>
      </c>
      <c r="AE2382" s="40">
        <f>_xll.qlInterestRateIndexMaturity($Y$21,AD2382,)</f>
        <v>56285</v>
      </c>
      <c r="AF2382" s="43" t="e">
        <f>_xll.qlTenorBasisValue(TenorBasis6M,AD2382,_xll.ohTrigger(trigger,$Y$36))</f>
        <v>#NUM!</v>
      </c>
      <c r="AG2382" s="90" t="e">
        <f>_xll.qlTenorBasisForwardRate(TenorBasis6M,AD2382,_xll.ohTrigger(trigger,$Y$36))</f>
        <v>#NUM!</v>
      </c>
      <c r="AH2382" s="90" t="e">
        <f>_xll.qlIndexFixing(TenorBasisIndex6M,$AC2382,TRUE,_xll.ohTrigger(trigger,$Y$36))</f>
        <v>#NUM!</v>
      </c>
      <c r="AI2382" s="43" t="e">
        <f>_xll.qlIndexFixing($Y$6,$AC2382,TRUE,trigger)</f>
        <v>#NUM!</v>
      </c>
      <c r="AJ2382" s="45" t="e">
        <f t="shared" si="47"/>
        <v>#NUM!</v>
      </c>
    </row>
    <row r="2383" spans="28:36" x14ac:dyDescent="0.2">
      <c r="AB2383" s="122" t="s">
        <v>88</v>
      </c>
      <c r="AC2383" s="40">
        <f>_xll.qlInterestRateIndexFixingDate($Y$21,AD2383)</f>
        <v>56104</v>
      </c>
      <c r="AD2383" s="40">
        <f>_xll.qlCalendarAdvance(calendar,$AD2382,AB2383,,,trigger)</f>
        <v>56108</v>
      </c>
      <c r="AE2383" s="40">
        <f>_xll.qlInterestRateIndexMaturity($Y$21,AD2383,)</f>
        <v>56292</v>
      </c>
      <c r="AF2383" s="43" t="e">
        <f>_xll.qlTenorBasisValue(TenorBasis6M,AD2383,_xll.ohTrigger(trigger,$Y$36))</f>
        <v>#NUM!</v>
      </c>
      <c r="AG2383" s="90" t="e">
        <f>_xll.qlTenorBasisForwardRate(TenorBasis6M,AD2383,_xll.ohTrigger(trigger,$Y$36))</f>
        <v>#NUM!</v>
      </c>
      <c r="AH2383" s="90" t="e">
        <f>_xll.qlIndexFixing(TenorBasisIndex6M,$AC2383,TRUE,_xll.ohTrigger(trigger,$Y$36))</f>
        <v>#NUM!</v>
      </c>
      <c r="AI2383" s="43" t="e">
        <f>_xll.qlIndexFixing($Y$6,$AC2383,TRUE,trigger)</f>
        <v>#NUM!</v>
      </c>
      <c r="AJ2383" s="45" t="e">
        <f t="shared" si="47"/>
        <v>#NUM!</v>
      </c>
    </row>
    <row r="2384" spans="28:36" x14ac:dyDescent="0.2">
      <c r="AB2384" s="122" t="s">
        <v>88</v>
      </c>
      <c r="AC2384" s="40">
        <f>_xll.qlInterestRateIndexFixingDate($Y$21,AD2384)</f>
        <v>56111</v>
      </c>
      <c r="AD2384" s="40">
        <f>_xll.qlCalendarAdvance(calendar,$AD2383,AB2384,,,trigger)</f>
        <v>56115</v>
      </c>
      <c r="AE2384" s="40">
        <f>_xll.qlInterestRateIndexMaturity($Y$21,AD2384,)</f>
        <v>56299</v>
      </c>
      <c r="AF2384" s="43" t="e">
        <f>_xll.qlTenorBasisValue(TenorBasis6M,AD2384,_xll.ohTrigger(trigger,$Y$36))</f>
        <v>#NUM!</v>
      </c>
      <c r="AG2384" s="90" t="e">
        <f>_xll.qlTenorBasisForwardRate(TenorBasis6M,AD2384,_xll.ohTrigger(trigger,$Y$36))</f>
        <v>#NUM!</v>
      </c>
      <c r="AH2384" s="90" t="e">
        <f>_xll.qlIndexFixing(TenorBasisIndex6M,$AC2384,TRUE,_xll.ohTrigger(trigger,$Y$36))</f>
        <v>#NUM!</v>
      </c>
      <c r="AI2384" s="43" t="e">
        <f>_xll.qlIndexFixing($Y$6,$AC2384,TRUE,trigger)</f>
        <v>#NUM!</v>
      </c>
      <c r="AJ2384" s="45" t="e">
        <f t="shared" si="47"/>
        <v>#NUM!</v>
      </c>
    </row>
    <row r="2385" spans="28:36" x14ac:dyDescent="0.2">
      <c r="AB2385" s="122" t="s">
        <v>88</v>
      </c>
      <c r="AC2385" s="40">
        <f>_xll.qlInterestRateIndexFixingDate($Y$21,AD2385)</f>
        <v>56118</v>
      </c>
      <c r="AD2385" s="40">
        <f>_xll.qlCalendarAdvance(calendar,$AD2384,AB2385,,,trigger)</f>
        <v>56122</v>
      </c>
      <c r="AE2385" s="40">
        <f>_xll.qlInterestRateIndexMaturity($Y$21,AD2385,)</f>
        <v>56306</v>
      </c>
      <c r="AF2385" s="43" t="e">
        <f>_xll.qlTenorBasisValue(TenorBasis6M,AD2385,_xll.ohTrigger(trigger,$Y$36))</f>
        <v>#NUM!</v>
      </c>
      <c r="AG2385" s="90" t="e">
        <f>_xll.qlTenorBasisForwardRate(TenorBasis6M,AD2385,_xll.ohTrigger(trigger,$Y$36))</f>
        <v>#NUM!</v>
      </c>
      <c r="AH2385" s="90" t="e">
        <f>_xll.qlIndexFixing(TenorBasisIndex6M,$AC2385,TRUE,_xll.ohTrigger(trigger,$Y$36))</f>
        <v>#NUM!</v>
      </c>
      <c r="AI2385" s="43" t="e">
        <f>_xll.qlIndexFixing($Y$6,$AC2385,TRUE,trigger)</f>
        <v>#NUM!</v>
      </c>
      <c r="AJ2385" s="45" t="e">
        <f t="shared" si="47"/>
        <v>#NUM!</v>
      </c>
    </row>
    <row r="2386" spans="28:36" x14ac:dyDescent="0.2">
      <c r="AB2386" s="122" t="s">
        <v>88</v>
      </c>
      <c r="AC2386" s="40">
        <f>_xll.qlInterestRateIndexFixingDate($Y$21,AD2386)</f>
        <v>56125</v>
      </c>
      <c r="AD2386" s="40">
        <f>_xll.qlCalendarAdvance(calendar,$AD2385,AB2386,,,trigger)</f>
        <v>56129</v>
      </c>
      <c r="AE2386" s="40">
        <f>_xll.qlInterestRateIndexMaturity($Y$21,AD2386,)</f>
        <v>56310</v>
      </c>
      <c r="AF2386" s="43" t="e">
        <f>_xll.qlTenorBasisValue(TenorBasis6M,AD2386,_xll.ohTrigger(trigger,$Y$36))</f>
        <v>#NUM!</v>
      </c>
      <c r="AG2386" s="90" t="e">
        <f>_xll.qlTenorBasisForwardRate(TenorBasis6M,AD2386,_xll.ohTrigger(trigger,$Y$36))</f>
        <v>#NUM!</v>
      </c>
      <c r="AH2386" s="90" t="e">
        <f>_xll.qlIndexFixing(TenorBasisIndex6M,$AC2386,TRUE,_xll.ohTrigger(trigger,$Y$36))</f>
        <v>#NUM!</v>
      </c>
      <c r="AI2386" s="43" t="e">
        <f>_xll.qlIndexFixing($Y$6,$AC2386,TRUE,trigger)</f>
        <v>#NUM!</v>
      </c>
      <c r="AJ2386" s="45" t="e">
        <f t="shared" si="47"/>
        <v>#NUM!</v>
      </c>
    </row>
    <row r="2387" spans="28:36" x14ac:dyDescent="0.2">
      <c r="AB2387" s="122" t="s">
        <v>88</v>
      </c>
      <c r="AC2387" s="40">
        <f>_xll.qlInterestRateIndexFixingDate($Y$21,AD2387)</f>
        <v>56132</v>
      </c>
      <c r="AD2387" s="40">
        <f>_xll.qlCalendarAdvance(calendar,$AD2386,AB2387,,,trigger)</f>
        <v>56136</v>
      </c>
      <c r="AE2387" s="40">
        <f>_xll.qlInterestRateIndexMaturity($Y$21,AD2387,)</f>
        <v>56317</v>
      </c>
      <c r="AF2387" s="43" t="e">
        <f>_xll.qlTenorBasisValue(TenorBasis6M,AD2387,_xll.ohTrigger(trigger,$Y$36))</f>
        <v>#NUM!</v>
      </c>
      <c r="AG2387" s="90" t="e">
        <f>_xll.qlTenorBasisForwardRate(TenorBasis6M,AD2387,_xll.ohTrigger(trigger,$Y$36))</f>
        <v>#NUM!</v>
      </c>
      <c r="AH2387" s="90" t="e">
        <f>_xll.qlIndexFixing(TenorBasisIndex6M,$AC2387,TRUE,_xll.ohTrigger(trigger,$Y$36))</f>
        <v>#NUM!</v>
      </c>
      <c r="AI2387" s="43" t="e">
        <f>_xll.qlIndexFixing($Y$6,$AC2387,TRUE,trigger)</f>
        <v>#NUM!</v>
      </c>
      <c r="AJ2387" s="45" t="e">
        <f t="shared" si="47"/>
        <v>#NUM!</v>
      </c>
    </row>
    <row r="2388" spans="28:36" x14ac:dyDescent="0.2">
      <c r="AB2388" s="122" t="s">
        <v>88</v>
      </c>
      <c r="AC2388" s="40">
        <f>_xll.qlInterestRateIndexFixingDate($Y$21,AD2388)</f>
        <v>56139</v>
      </c>
      <c r="AD2388" s="40">
        <f>_xll.qlCalendarAdvance(calendar,$AD2387,AB2388,,,trigger)</f>
        <v>56143</v>
      </c>
      <c r="AE2388" s="40">
        <f>_xll.qlInterestRateIndexMaturity($Y$21,AD2388,)</f>
        <v>56324</v>
      </c>
      <c r="AF2388" s="43" t="e">
        <f>_xll.qlTenorBasisValue(TenorBasis6M,AD2388,_xll.ohTrigger(trigger,$Y$36))</f>
        <v>#NUM!</v>
      </c>
      <c r="AG2388" s="90" t="e">
        <f>_xll.qlTenorBasisForwardRate(TenorBasis6M,AD2388,_xll.ohTrigger(trigger,$Y$36))</f>
        <v>#NUM!</v>
      </c>
      <c r="AH2388" s="90" t="e">
        <f>_xll.qlIndexFixing(TenorBasisIndex6M,$AC2388,TRUE,_xll.ohTrigger(trigger,$Y$36))</f>
        <v>#NUM!</v>
      </c>
      <c r="AI2388" s="43" t="e">
        <f>_xll.qlIndexFixing($Y$6,$AC2388,TRUE,trigger)</f>
        <v>#NUM!</v>
      </c>
      <c r="AJ2388" s="45" t="e">
        <f t="shared" si="47"/>
        <v>#NUM!</v>
      </c>
    </row>
    <row r="2389" spans="28:36" x14ac:dyDescent="0.2">
      <c r="AB2389" s="122" t="s">
        <v>88</v>
      </c>
      <c r="AC2389" s="40">
        <f>_xll.qlInterestRateIndexFixingDate($Y$21,AD2389)</f>
        <v>56146</v>
      </c>
      <c r="AD2389" s="40">
        <f>_xll.qlCalendarAdvance(calendar,$AD2388,AB2389,,,trigger)</f>
        <v>56150</v>
      </c>
      <c r="AE2389" s="40">
        <f>_xll.qlInterestRateIndexMaturity($Y$21,AD2389,)</f>
        <v>56331</v>
      </c>
      <c r="AF2389" s="43" t="e">
        <f>_xll.qlTenorBasisValue(TenorBasis6M,AD2389,_xll.ohTrigger(trigger,$Y$36))</f>
        <v>#NUM!</v>
      </c>
      <c r="AG2389" s="90" t="e">
        <f>_xll.qlTenorBasisForwardRate(TenorBasis6M,AD2389,_xll.ohTrigger(trigger,$Y$36))</f>
        <v>#NUM!</v>
      </c>
      <c r="AH2389" s="90" t="e">
        <f>_xll.qlIndexFixing(TenorBasisIndex6M,$AC2389,TRUE,_xll.ohTrigger(trigger,$Y$36))</f>
        <v>#NUM!</v>
      </c>
      <c r="AI2389" s="43" t="e">
        <f>_xll.qlIndexFixing($Y$6,$AC2389,TRUE,trigger)</f>
        <v>#NUM!</v>
      </c>
      <c r="AJ2389" s="45" t="e">
        <f t="shared" si="47"/>
        <v>#NUM!</v>
      </c>
    </row>
    <row r="2390" spans="28:36" x14ac:dyDescent="0.2">
      <c r="AB2390" s="122" t="s">
        <v>88</v>
      </c>
      <c r="AC2390" s="40">
        <f>_xll.qlInterestRateIndexFixingDate($Y$21,AD2390)</f>
        <v>56153</v>
      </c>
      <c r="AD2390" s="40">
        <f>_xll.qlCalendarAdvance(calendar,$AD2389,AB2390,,,trigger)</f>
        <v>56157</v>
      </c>
      <c r="AE2390" s="40">
        <f>_xll.qlInterestRateIndexMaturity($Y$21,AD2390,)</f>
        <v>56339</v>
      </c>
      <c r="AF2390" s="43" t="e">
        <f>_xll.qlTenorBasisValue(TenorBasis6M,AD2390,_xll.ohTrigger(trigger,$Y$36))</f>
        <v>#NUM!</v>
      </c>
      <c r="AG2390" s="90" t="e">
        <f>_xll.qlTenorBasisForwardRate(TenorBasis6M,AD2390,_xll.ohTrigger(trigger,$Y$36))</f>
        <v>#NUM!</v>
      </c>
      <c r="AH2390" s="90" t="e">
        <f>_xll.qlIndexFixing(TenorBasisIndex6M,$AC2390,TRUE,_xll.ohTrigger(trigger,$Y$36))</f>
        <v>#NUM!</v>
      </c>
      <c r="AI2390" s="43" t="e">
        <f>_xll.qlIndexFixing($Y$6,$AC2390,TRUE,trigger)</f>
        <v>#NUM!</v>
      </c>
      <c r="AJ2390" s="45" t="e">
        <f t="shared" si="47"/>
        <v>#NUM!</v>
      </c>
    </row>
    <row r="2391" spans="28:36" x14ac:dyDescent="0.2">
      <c r="AB2391" s="122" t="s">
        <v>88</v>
      </c>
      <c r="AC2391" s="40">
        <f>_xll.qlInterestRateIndexFixingDate($Y$21,AD2391)</f>
        <v>56160</v>
      </c>
      <c r="AD2391" s="40">
        <f>_xll.qlCalendarAdvance(calendar,$AD2390,AB2391,,,trigger)</f>
        <v>56164</v>
      </c>
      <c r="AE2391" s="40">
        <f>_xll.qlInterestRateIndexMaturity($Y$21,AD2391,)</f>
        <v>56346</v>
      </c>
      <c r="AF2391" s="43" t="e">
        <f>_xll.qlTenorBasisValue(TenorBasis6M,AD2391,_xll.ohTrigger(trigger,$Y$36))</f>
        <v>#NUM!</v>
      </c>
      <c r="AG2391" s="90" t="e">
        <f>_xll.qlTenorBasisForwardRate(TenorBasis6M,AD2391,_xll.ohTrigger(trigger,$Y$36))</f>
        <v>#NUM!</v>
      </c>
      <c r="AH2391" s="90" t="e">
        <f>_xll.qlIndexFixing(TenorBasisIndex6M,$AC2391,TRUE,_xll.ohTrigger(trigger,$Y$36))</f>
        <v>#NUM!</v>
      </c>
      <c r="AI2391" s="43" t="e">
        <f>_xll.qlIndexFixing($Y$6,$AC2391,TRUE,trigger)</f>
        <v>#NUM!</v>
      </c>
      <c r="AJ2391" s="45" t="e">
        <f t="shared" si="47"/>
        <v>#NUM!</v>
      </c>
    </row>
    <row r="2392" spans="28:36" x14ac:dyDescent="0.2">
      <c r="AB2392" s="122" t="s">
        <v>88</v>
      </c>
      <c r="AC2392" s="40">
        <f>_xll.qlInterestRateIndexFixingDate($Y$21,AD2392)</f>
        <v>56167</v>
      </c>
      <c r="AD2392" s="40">
        <f>_xll.qlCalendarAdvance(calendar,$AD2391,AB2392,,,trigger)</f>
        <v>56171</v>
      </c>
      <c r="AE2392" s="40">
        <f>_xll.qlInterestRateIndexMaturity($Y$21,AD2392,)</f>
        <v>56353</v>
      </c>
      <c r="AF2392" s="43" t="e">
        <f>_xll.qlTenorBasisValue(TenorBasis6M,AD2392,_xll.ohTrigger(trigger,$Y$36))</f>
        <v>#NUM!</v>
      </c>
      <c r="AG2392" s="90" t="e">
        <f>_xll.qlTenorBasisForwardRate(TenorBasis6M,AD2392,_xll.ohTrigger(trigger,$Y$36))</f>
        <v>#NUM!</v>
      </c>
      <c r="AH2392" s="90" t="e">
        <f>_xll.qlIndexFixing(TenorBasisIndex6M,$AC2392,TRUE,_xll.ohTrigger(trigger,$Y$36))</f>
        <v>#NUM!</v>
      </c>
      <c r="AI2392" s="43" t="e">
        <f>_xll.qlIndexFixing($Y$6,$AC2392,TRUE,trigger)</f>
        <v>#NUM!</v>
      </c>
      <c r="AJ2392" s="45" t="e">
        <f t="shared" si="47"/>
        <v>#NUM!</v>
      </c>
    </row>
    <row r="2393" spans="28:36" x14ac:dyDescent="0.2">
      <c r="AB2393" s="122" t="s">
        <v>88</v>
      </c>
      <c r="AC2393" s="40">
        <f>_xll.qlInterestRateIndexFixingDate($Y$21,AD2393)</f>
        <v>56174</v>
      </c>
      <c r="AD2393" s="40">
        <f>_xll.qlCalendarAdvance(calendar,$AD2392,AB2393,,,trigger)</f>
        <v>56178</v>
      </c>
      <c r="AE2393" s="40">
        <f>_xll.qlInterestRateIndexMaturity($Y$21,AD2393,)</f>
        <v>56360</v>
      </c>
      <c r="AF2393" s="43" t="e">
        <f>_xll.qlTenorBasisValue(TenorBasis6M,AD2393,_xll.ohTrigger(trigger,$Y$36))</f>
        <v>#NUM!</v>
      </c>
      <c r="AG2393" s="90" t="e">
        <f>_xll.qlTenorBasisForwardRate(TenorBasis6M,AD2393,_xll.ohTrigger(trigger,$Y$36))</f>
        <v>#NUM!</v>
      </c>
      <c r="AH2393" s="90" t="e">
        <f>_xll.qlIndexFixing(TenorBasisIndex6M,$AC2393,TRUE,_xll.ohTrigger(trigger,$Y$36))</f>
        <v>#NUM!</v>
      </c>
      <c r="AI2393" s="43" t="e">
        <f>_xll.qlIndexFixing($Y$6,$AC2393,TRUE,trigger)</f>
        <v>#NUM!</v>
      </c>
      <c r="AJ2393" s="45" t="e">
        <f t="shared" si="47"/>
        <v>#NUM!</v>
      </c>
    </row>
    <row r="2394" spans="28:36" x14ac:dyDescent="0.2">
      <c r="AB2394" s="122" t="s">
        <v>88</v>
      </c>
      <c r="AC2394" s="40">
        <f>_xll.qlInterestRateIndexFixingDate($Y$21,AD2394)</f>
        <v>56181</v>
      </c>
      <c r="AD2394" s="40">
        <f>_xll.qlCalendarAdvance(calendar,$AD2393,AB2394,,,trigger)</f>
        <v>56185</v>
      </c>
      <c r="AE2394" s="40">
        <f>_xll.qlInterestRateIndexMaturity($Y$21,AD2394,)</f>
        <v>56367</v>
      </c>
      <c r="AF2394" s="43" t="e">
        <f>_xll.qlTenorBasisValue(TenorBasis6M,AD2394,_xll.ohTrigger(trigger,$Y$36))</f>
        <v>#NUM!</v>
      </c>
      <c r="AG2394" s="90" t="e">
        <f>_xll.qlTenorBasisForwardRate(TenorBasis6M,AD2394,_xll.ohTrigger(trigger,$Y$36))</f>
        <v>#NUM!</v>
      </c>
      <c r="AH2394" s="90" t="e">
        <f>_xll.qlIndexFixing(TenorBasisIndex6M,$AC2394,TRUE,_xll.ohTrigger(trigger,$Y$36))</f>
        <v>#NUM!</v>
      </c>
      <c r="AI2394" s="43" t="e">
        <f>_xll.qlIndexFixing($Y$6,$AC2394,TRUE,trigger)</f>
        <v>#NUM!</v>
      </c>
      <c r="AJ2394" s="45" t="e">
        <f t="shared" si="47"/>
        <v>#NUM!</v>
      </c>
    </row>
    <row r="2395" spans="28:36" x14ac:dyDescent="0.2">
      <c r="AB2395" s="122" t="s">
        <v>88</v>
      </c>
      <c r="AC2395" s="40">
        <f>_xll.qlInterestRateIndexFixingDate($Y$21,AD2395)</f>
        <v>56188</v>
      </c>
      <c r="AD2395" s="40">
        <f>_xll.qlCalendarAdvance(calendar,$AD2394,AB2395,,,trigger)</f>
        <v>56192</v>
      </c>
      <c r="AE2395" s="40">
        <f>_xll.qlInterestRateIndexMaturity($Y$21,AD2395,)</f>
        <v>56373</v>
      </c>
      <c r="AF2395" s="43" t="e">
        <f>_xll.qlTenorBasisValue(TenorBasis6M,AD2395,_xll.ohTrigger(trigger,$Y$36))</f>
        <v>#NUM!</v>
      </c>
      <c r="AG2395" s="90" t="e">
        <f>_xll.qlTenorBasisForwardRate(TenorBasis6M,AD2395,_xll.ohTrigger(trigger,$Y$36))</f>
        <v>#NUM!</v>
      </c>
      <c r="AH2395" s="90" t="e">
        <f>_xll.qlIndexFixing(TenorBasisIndex6M,$AC2395,TRUE,_xll.ohTrigger(trigger,$Y$36))</f>
        <v>#NUM!</v>
      </c>
      <c r="AI2395" s="43" t="e">
        <f>_xll.qlIndexFixing($Y$6,$AC2395,TRUE,trigger)</f>
        <v>#NUM!</v>
      </c>
      <c r="AJ2395" s="45" t="e">
        <f t="shared" si="47"/>
        <v>#NUM!</v>
      </c>
    </row>
    <row r="2396" spans="28:36" x14ac:dyDescent="0.2">
      <c r="AB2396" s="122" t="s">
        <v>88</v>
      </c>
      <c r="AC2396" s="40">
        <f>_xll.qlInterestRateIndexFixingDate($Y$21,AD2396)</f>
        <v>56195</v>
      </c>
      <c r="AD2396" s="40">
        <f>_xll.qlCalendarAdvance(calendar,$AD2395,AB2396,,,trigger)</f>
        <v>56199</v>
      </c>
      <c r="AE2396" s="40">
        <f>_xll.qlInterestRateIndexMaturity($Y$21,AD2396,)</f>
        <v>56380</v>
      </c>
      <c r="AF2396" s="43" t="e">
        <f>_xll.qlTenorBasisValue(TenorBasis6M,AD2396,_xll.ohTrigger(trigger,$Y$36))</f>
        <v>#NUM!</v>
      </c>
      <c r="AG2396" s="90" t="e">
        <f>_xll.qlTenorBasisForwardRate(TenorBasis6M,AD2396,_xll.ohTrigger(trigger,$Y$36))</f>
        <v>#NUM!</v>
      </c>
      <c r="AH2396" s="90" t="e">
        <f>_xll.qlIndexFixing(TenorBasisIndex6M,$AC2396,TRUE,_xll.ohTrigger(trigger,$Y$36))</f>
        <v>#NUM!</v>
      </c>
      <c r="AI2396" s="43" t="e">
        <f>_xll.qlIndexFixing($Y$6,$AC2396,TRUE,trigger)</f>
        <v>#NUM!</v>
      </c>
      <c r="AJ2396" s="45" t="e">
        <f t="shared" si="47"/>
        <v>#NUM!</v>
      </c>
    </row>
    <row r="2397" spans="28:36" x14ac:dyDescent="0.2">
      <c r="AB2397" s="122" t="s">
        <v>88</v>
      </c>
      <c r="AC2397" s="40">
        <f>_xll.qlInterestRateIndexFixingDate($Y$21,AD2397)</f>
        <v>56202</v>
      </c>
      <c r="AD2397" s="40">
        <f>_xll.qlCalendarAdvance(calendar,$AD2396,AB2397,,,trigger)</f>
        <v>56206</v>
      </c>
      <c r="AE2397" s="40">
        <f>_xll.qlInterestRateIndexMaturity($Y$21,AD2397,)</f>
        <v>56387</v>
      </c>
      <c r="AF2397" s="43" t="e">
        <f>_xll.qlTenorBasisValue(TenorBasis6M,AD2397,_xll.ohTrigger(trigger,$Y$36))</f>
        <v>#NUM!</v>
      </c>
      <c r="AG2397" s="90" t="e">
        <f>_xll.qlTenorBasisForwardRate(TenorBasis6M,AD2397,_xll.ohTrigger(trigger,$Y$36))</f>
        <v>#NUM!</v>
      </c>
      <c r="AH2397" s="90" t="e">
        <f>_xll.qlIndexFixing(TenorBasisIndex6M,$AC2397,TRUE,_xll.ohTrigger(trigger,$Y$36))</f>
        <v>#NUM!</v>
      </c>
      <c r="AI2397" s="43" t="e">
        <f>_xll.qlIndexFixing($Y$6,$AC2397,TRUE,trigger)</f>
        <v>#NUM!</v>
      </c>
      <c r="AJ2397" s="45" t="e">
        <f t="shared" si="47"/>
        <v>#NUM!</v>
      </c>
    </row>
    <row r="2398" spans="28:36" x14ac:dyDescent="0.2">
      <c r="AB2398" s="122" t="s">
        <v>88</v>
      </c>
      <c r="AC2398" s="40">
        <f>_xll.qlInterestRateIndexFixingDate($Y$21,AD2398)</f>
        <v>56209</v>
      </c>
      <c r="AD2398" s="40">
        <f>_xll.qlCalendarAdvance(calendar,$AD2397,AB2398,,,trigger)</f>
        <v>56213</v>
      </c>
      <c r="AE2398" s="40">
        <f>_xll.qlInterestRateIndexMaturity($Y$21,AD2398,)</f>
        <v>56394</v>
      </c>
      <c r="AF2398" s="43" t="e">
        <f>_xll.qlTenorBasisValue(TenorBasis6M,AD2398,_xll.ohTrigger(trigger,$Y$36))</f>
        <v>#NUM!</v>
      </c>
      <c r="AG2398" s="90" t="e">
        <f>_xll.qlTenorBasisForwardRate(TenorBasis6M,AD2398,_xll.ohTrigger(trigger,$Y$36))</f>
        <v>#NUM!</v>
      </c>
      <c r="AH2398" s="90" t="e">
        <f>_xll.qlIndexFixing(TenorBasisIndex6M,$AC2398,TRUE,_xll.ohTrigger(trigger,$Y$36))</f>
        <v>#NUM!</v>
      </c>
      <c r="AI2398" s="43" t="e">
        <f>_xll.qlIndexFixing($Y$6,$AC2398,TRUE,trigger)</f>
        <v>#NUM!</v>
      </c>
      <c r="AJ2398" s="45" t="e">
        <f t="shared" si="47"/>
        <v>#NUM!</v>
      </c>
    </row>
    <row r="2399" spans="28:36" x14ac:dyDescent="0.2">
      <c r="AB2399" s="122" t="s">
        <v>88</v>
      </c>
      <c r="AC2399" s="40">
        <f>_xll.qlInterestRateIndexFixingDate($Y$21,AD2399)</f>
        <v>56216</v>
      </c>
      <c r="AD2399" s="40">
        <f>_xll.qlCalendarAdvance(calendar,$AD2398,AB2399,,,trigger)</f>
        <v>56220</v>
      </c>
      <c r="AE2399" s="40">
        <f>_xll.qlInterestRateIndexMaturity($Y$21,AD2399,)</f>
        <v>56402</v>
      </c>
      <c r="AF2399" s="43" t="e">
        <f>_xll.qlTenorBasisValue(TenorBasis6M,AD2399,_xll.ohTrigger(trigger,$Y$36))</f>
        <v>#NUM!</v>
      </c>
      <c r="AG2399" s="90" t="e">
        <f>_xll.qlTenorBasisForwardRate(TenorBasis6M,AD2399,_xll.ohTrigger(trigger,$Y$36))</f>
        <v>#NUM!</v>
      </c>
      <c r="AH2399" s="90" t="e">
        <f>_xll.qlIndexFixing(TenorBasisIndex6M,$AC2399,TRUE,_xll.ohTrigger(trigger,$Y$36))</f>
        <v>#NUM!</v>
      </c>
      <c r="AI2399" s="43" t="e">
        <f>_xll.qlIndexFixing($Y$6,$AC2399,TRUE,trigger)</f>
        <v>#NUM!</v>
      </c>
      <c r="AJ2399" s="45" t="e">
        <f t="shared" si="47"/>
        <v>#NUM!</v>
      </c>
    </row>
    <row r="2400" spans="28:36" x14ac:dyDescent="0.2">
      <c r="AB2400" s="122" t="s">
        <v>88</v>
      </c>
      <c r="AC2400" s="40">
        <f>_xll.qlInterestRateIndexFixingDate($Y$21,AD2400)</f>
        <v>56223</v>
      </c>
      <c r="AD2400" s="40">
        <f>_xll.qlCalendarAdvance(calendar,$AD2399,AB2400,,,trigger)</f>
        <v>56227</v>
      </c>
      <c r="AE2400" s="40">
        <f>_xll.qlInterestRateIndexMaturity($Y$21,AD2400,)</f>
        <v>56409</v>
      </c>
      <c r="AF2400" s="43" t="e">
        <f>_xll.qlTenorBasisValue(TenorBasis6M,AD2400,_xll.ohTrigger(trigger,$Y$36))</f>
        <v>#NUM!</v>
      </c>
      <c r="AG2400" s="90" t="e">
        <f>_xll.qlTenorBasisForwardRate(TenorBasis6M,AD2400,_xll.ohTrigger(trigger,$Y$36))</f>
        <v>#NUM!</v>
      </c>
      <c r="AH2400" s="90" t="e">
        <f>_xll.qlIndexFixing(TenorBasisIndex6M,$AC2400,TRUE,_xll.ohTrigger(trigger,$Y$36))</f>
        <v>#NUM!</v>
      </c>
      <c r="AI2400" s="43" t="e">
        <f>_xll.qlIndexFixing($Y$6,$AC2400,TRUE,trigger)</f>
        <v>#NUM!</v>
      </c>
      <c r="AJ2400" s="45" t="e">
        <f t="shared" si="47"/>
        <v>#NUM!</v>
      </c>
    </row>
    <row r="2401" spans="28:36" x14ac:dyDescent="0.2">
      <c r="AB2401" s="122" t="s">
        <v>88</v>
      </c>
      <c r="AC2401" s="40">
        <f>_xll.qlInterestRateIndexFixingDate($Y$21,AD2401)</f>
        <v>56230</v>
      </c>
      <c r="AD2401" s="40">
        <f>_xll.qlCalendarAdvance(calendar,$AD2400,AB2401,,,trigger)</f>
        <v>56234</v>
      </c>
      <c r="AE2401" s="40">
        <f>_xll.qlInterestRateIndexMaturity($Y$21,AD2401,)</f>
        <v>56416</v>
      </c>
      <c r="AF2401" s="43" t="e">
        <f>_xll.qlTenorBasisValue(TenorBasis6M,AD2401,_xll.ohTrigger(trigger,$Y$36))</f>
        <v>#NUM!</v>
      </c>
      <c r="AG2401" s="90" t="e">
        <f>_xll.qlTenorBasisForwardRate(TenorBasis6M,AD2401,_xll.ohTrigger(trigger,$Y$36))</f>
        <v>#NUM!</v>
      </c>
      <c r="AH2401" s="90" t="e">
        <f>_xll.qlIndexFixing(TenorBasisIndex6M,$AC2401,TRUE,_xll.ohTrigger(trigger,$Y$36))</f>
        <v>#NUM!</v>
      </c>
      <c r="AI2401" s="43" t="e">
        <f>_xll.qlIndexFixing($Y$6,$AC2401,TRUE,trigger)</f>
        <v>#NUM!</v>
      </c>
      <c r="AJ2401" s="45" t="e">
        <f t="shared" si="47"/>
        <v>#NUM!</v>
      </c>
    </row>
    <row r="2402" spans="28:36" x14ac:dyDescent="0.2">
      <c r="AB2402" s="122" t="s">
        <v>88</v>
      </c>
      <c r="AC2402" s="40">
        <f>_xll.qlInterestRateIndexFixingDate($Y$21,AD2402)</f>
        <v>56237</v>
      </c>
      <c r="AD2402" s="40">
        <f>_xll.qlCalendarAdvance(calendar,$AD2401,AB2402,,,trigger)</f>
        <v>56241</v>
      </c>
      <c r="AE2402" s="40">
        <f>_xll.qlInterestRateIndexMaturity($Y$21,AD2402,)</f>
        <v>56423</v>
      </c>
      <c r="AF2402" s="43" t="e">
        <f>_xll.qlTenorBasisValue(TenorBasis6M,AD2402,_xll.ohTrigger(trigger,$Y$36))</f>
        <v>#NUM!</v>
      </c>
      <c r="AG2402" s="90" t="e">
        <f>_xll.qlTenorBasisForwardRate(TenorBasis6M,AD2402,_xll.ohTrigger(trigger,$Y$36))</f>
        <v>#NUM!</v>
      </c>
      <c r="AH2402" s="90" t="e">
        <f>_xll.qlIndexFixing(TenorBasisIndex6M,$AC2402,TRUE,_xll.ohTrigger(trigger,$Y$36))</f>
        <v>#NUM!</v>
      </c>
      <c r="AI2402" s="43" t="e">
        <f>_xll.qlIndexFixing($Y$6,$AC2402,TRUE,trigger)</f>
        <v>#NUM!</v>
      </c>
      <c r="AJ2402" s="45" t="e">
        <f t="shared" si="47"/>
        <v>#NUM!</v>
      </c>
    </row>
    <row r="2403" spans="28:36" x14ac:dyDescent="0.2">
      <c r="AB2403" s="122" t="s">
        <v>88</v>
      </c>
      <c r="AC2403" s="40">
        <f>_xll.qlInterestRateIndexFixingDate($Y$21,AD2403)</f>
        <v>56242</v>
      </c>
      <c r="AD2403" s="40">
        <f>_xll.qlCalendarAdvance(calendar,$AD2402,AB2403,,,trigger)</f>
        <v>56248</v>
      </c>
      <c r="AE2403" s="40">
        <f>_xll.qlInterestRateIndexMaturity($Y$21,AD2403,)</f>
        <v>56430</v>
      </c>
      <c r="AF2403" s="43" t="e">
        <f>_xll.qlTenorBasisValue(TenorBasis6M,AD2403,_xll.ohTrigger(trigger,$Y$36))</f>
        <v>#NUM!</v>
      </c>
      <c r="AG2403" s="90" t="e">
        <f>_xll.qlTenorBasisForwardRate(TenorBasis6M,AD2403,_xll.ohTrigger(trigger,$Y$36))</f>
        <v>#NUM!</v>
      </c>
      <c r="AH2403" s="90" t="e">
        <f>_xll.qlIndexFixing(TenorBasisIndex6M,$AC2403,TRUE,_xll.ohTrigger(trigger,$Y$36))</f>
        <v>#NUM!</v>
      </c>
      <c r="AI2403" s="43" t="e">
        <f>_xll.qlIndexFixing($Y$6,$AC2403,TRUE,trigger)</f>
        <v>#NUM!</v>
      </c>
      <c r="AJ2403" s="45" t="e">
        <f t="shared" si="47"/>
        <v>#NUM!</v>
      </c>
    </row>
    <row r="2404" spans="28:36" x14ac:dyDescent="0.2">
      <c r="AB2404" s="122" t="s">
        <v>88</v>
      </c>
      <c r="AC2404" s="40">
        <f>_xll.qlInterestRateIndexFixingDate($Y$21,AD2404)</f>
        <v>56251</v>
      </c>
      <c r="AD2404" s="40">
        <f>_xll.qlCalendarAdvance(calendar,$AD2403,AB2404,,,trigger)</f>
        <v>56255</v>
      </c>
      <c r="AE2404" s="40">
        <f>_xll.qlInterestRateIndexMaturity($Y$21,AD2404,)</f>
        <v>56436</v>
      </c>
      <c r="AF2404" s="43" t="e">
        <f>_xll.qlTenorBasisValue(TenorBasis6M,AD2404,_xll.ohTrigger(trigger,$Y$36))</f>
        <v>#NUM!</v>
      </c>
      <c r="AG2404" s="90" t="e">
        <f>_xll.qlTenorBasisForwardRate(TenorBasis6M,AD2404,_xll.ohTrigger(trigger,$Y$36))</f>
        <v>#NUM!</v>
      </c>
      <c r="AH2404" s="90" t="e">
        <f>_xll.qlIndexFixing(TenorBasisIndex6M,$AC2404,TRUE,_xll.ohTrigger(trigger,$Y$36))</f>
        <v>#NUM!</v>
      </c>
      <c r="AI2404" s="43" t="e">
        <f>_xll.qlIndexFixing($Y$6,$AC2404,TRUE,trigger)</f>
        <v>#NUM!</v>
      </c>
      <c r="AJ2404" s="45" t="e">
        <f t="shared" si="47"/>
        <v>#NUM!</v>
      </c>
    </row>
    <row r="2405" spans="28:36" x14ac:dyDescent="0.2">
      <c r="AB2405" s="122" t="s">
        <v>88</v>
      </c>
      <c r="AC2405" s="40">
        <f>_xll.qlInterestRateIndexFixingDate($Y$21,AD2405)</f>
        <v>56258</v>
      </c>
      <c r="AD2405" s="40">
        <f>_xll.qlCalendarAdvance(calendar,$AD2404,AB2405,,,trigger)</f>
        <v>56262</v>
      </c>
      <c r="AE2405" s="40">
        <f>_xll.qlInterestRateIndexMaturity($Y$21,AD2405,)</f>
        <v>56443</v>
      </c>
      <c r="AF2405" s="43" t="e">
        <f>_xll.qlTenorBasisValue(TenorBasis6M,AD2405,_xll.ohTrigger(trigger,$Y$36))</f>
        <v>#NUM!</v>
      </c>
      <c r="AG2405" s="90" t="e">
        <f>_xll.qlTenorBasisForwardRate(TenorBasis6M,AD2405,_xll.ohTrigger(trigger,$Y$36))</f>
        <v>#NUM!</v>
      </c>
      <c r="AH2405" s="90" t="e">
        <f>_xll.qlIndexFixing(TenorBasisIndex6M,$AC2405,TRUE,_xll.ohTrigger(trigger,$Y$36))</f>
        <v>#NUM!</v>
      </c>
      <c r="AI2405" s="43" t="e">
        <f>_xll.qlIndexFixing($Y$6,$AC2405,TRUE,trigger)</f>
        <v>#NUM!</v>
      </c>
      <c r="AJ2405" s="45" t="e">
        <f t="shared" si="47"/>
        <v>#NUM!</v>
      </c>
    </row>
    <row r="2406" spans="28:36" x14ac:dyDescent="0.2">
      <c r="AB2406" s="122" t="s">
        <v>88</v>
      </c>
      <c r="AC2406" s="40">
        <f>_xll.qlInterestRateIndexFixingDate($Y$21,AD2406)</f>
        <v>56265</v>
      </c>
      <c r="AD2406" s="40">
        <f>_xll.qlCalendarAdvance(calendar,$AD2405,AB2406,,,trigger)</f>
        <v>56269</v>
      </c>
      <c r="AE2406" s="40">
        <f>_xll.qlInterestRateIndexMaturity($Y$21,AD2406,)</f>
        <v>56450</v>
      </c>
      <c r="AF2406" s="43" t="e">
        <f>_xll.qlTenorBasisValue(TenorBasis6M,AD2406,_xll.ohTrigger(trigger,$Y$36))</f>
        <v>#NUM!</v>
      </c>
      <c r="AG2406" s="90" t="e">
        <f>_xll.qlTenorBasisForwardRate(TenorBasis6M,AD2406,_xll.ohTrigger(trigger,$Y$36))</f>
        <v>#NUM!</v>
      </c>
      <c r="AH2406" s="90" t="e">
        <f>_xll.qlIndexFixing(TenorBasisIndex6M,$AC2406,TRUE,_xll.ohTrigger(trigger,$Y$36))</f>
        <v>#NUM!</v>
      </c>
      <c r="AI2406" s="43" t="e">
        <f>_xll.qlIndexFixing($Y$6,$AC2406,TRUE,trigger)</f>
        <v>#NUM!</v>
      </c>
      <c r="AJ2406" s="45" t="e">
        <f t="shared" si="47"/>
        <v>#NUM!</v>
      </c>
    </row>
    <row r="2407" spans="28:36" x14ac:dyDescent="0.2">
      <c r="AB2407" s="122" t="s">
        <v>88</v>
      </c>
      <c r="AC2407" s="40">
        <f>_xll.qlInterestRateIndexFixingDate($Y$21,AD2407)</f>
        <v>56272</v>
      </c>
      <c r="AD2407" s="40">
        <f>_xll.qlCalendarAdvance(calendar,$AD2406,AB2407,,,trigger)</f>
        <v>56276</v>
      </c>
      <c r="AE2407" s="40">
        <f>_xll.qlInterestRateIndexMaturity($Y$21,AD2407,)</f>
        <v>56457</v>
      </c>
      <c r="AF2407" s="43" t="e">
        <f>_xll.qlTenorBasisValue(TenorBasis6M,AD2407,_xll.ohTrigger(trigger,$Y$36))</f>
        <v>#NUM!</v>
      </c>
      <c r="AG2407" s="90" t="e">
        <f>_xll.qlTenorBasisForwardRate(TenorBasis6M,AD2407,_xll.ohTrigger(trigger,$Y$36))</f>
        <v>#NUM!</v>
      </c>
      <c r="AH2407" s="90" t="e">
        <f>_xll.qlIndexFixing(TenorBasisIndex6M,$AC2407,TRUE,_xll.ohTrigger(trigger,$Y$36))</f>
        <v>#NUM!</v>
      </c>
      <c r="AI2407" s="43" t="e">
        <f>_xll.qlIndexFixing($Y$6,$AC2407,TRUE,trigger)</f>
        <v>#NUM!</v>
      </c>
      <c r="AJ2407" s="45" t="e">
        <f t="shared" si="47"/>
        <v>#NUM!</v>
      </c>
    </row>
    <row r="2408" spans="28:36" x14ac:dyDescent="0.2">
      <c r="AB2408" s="122" t="s">
        <v>88</v>
      </c>
      <c r="AC2408" s="40">
        <f>_xll.qlInterestRateIndexFixingDate($Y$21,AD2408)</f>
        <v>56279</v>
      </c>
      <c r="AD2408" s="40">
        <f>_xll.qlCalendarAdvance(calendar,$AD2407,AB2408,,,trigger)</f>
        <v>56283</v>
      </c>
      <c r="AE2408" s="40">
        <f>_xll.qlInterestRateIndexMaturity($Y$21,AD2408,)</f>
        <v>56464</v>
      </c>
      <c r="AF2408" s="43" t="e">
        <f>_xll.qlTenorBasisValue(TenorBasis6M,AD2408,_xll.ohTrigger(trigger,$Y$36))</f>
        <v>#NUM!</v>
      </c>
      <c r="AG2408" s="90" t="e">
        <f>_xll.qlTenorBasisForwardRate(TenorBasis6M,AD2408,_xll.ohTrigger(trigger,$Y$36))</f>
        <v>#NUM!</v>
      </c>
      <c r="AH2408" s="90" t="e">
        <f>_xll.qlIndexFixing(TenorBasisIndex6M,$AC2408,TRUE,_xll.ohTrigger(trigger,$Y$36))</f>
        <v>#NUM!</v>
      </c>
      <c r="AI2408" s="43" t="e">
        <f>_xll.qlIndexFixing($Y$6,$AC2408,TRUE,trigger)</f>
        <v>#NUM!</v>
      </c>
      <c r="AJ2408" s="45" t="e">
        <f t="shared" si="47"/>
        <v>#NUM!</v>
      </c>
    </row>
    <row r="2409" spans="28:36" x14ac:dyDescent="0.2">
      <c r="AB2409" s="122" t="s">
        <v>88</v>
      </c>
      <c r="AC2409" s="40">
        <f>_xll.qlInterestRateIndexFixingDate($Y$21,AD2409)</f>
        <v>56286</v>
      </c>
      <c r="AD2409" s="40">
        <f>_xll.qlCalendarAdvance(calendar,$AD2408,AB2409,,,trigger)</f>
        <v>56290</v>
      </c>
      <c r="AE2409" s="40">
        <f>_xll.qlInterestRateIndexMaturity($Y$21,AD2409,)</f>
        <v>56471</v>
      </c>
      <c r="AF2409" s="43" t="e">
        <f>_xll.qlTenorBasisValue(TenorBasis6M,AD2409,_xll.ohTrigger(trigger,$Y$36))</f>
        <v>#NUM!</v>
      </c>
      <c r="AG2409" s="90" t="e">
        <f>_xll.qlTenorBasisForwardRate(TenorBasis6M,AD2409,_xll.ohTrigger(trigger,$Y$36))</f>
        <v>#NUM!</v>
      </c>
      <c r="AH2409" s="90" t="e">
        <f>_xll.qlIndexFixing(TenorBasisIndex6M,$AC2409,TRUE,_xll.ohTrigger(trigger,$Y$36))</f>
        <v>#NUM!</v>
      </c>
      <c r="AI2409" s="43" t="e">
        <f>_xll.qlIndexFixing($Y$6,$AC2409,TRUE,trigger)</f>
        <v>#NUM!</v>
      </c>
      <c r="AJ2409" s="45" t="e">
        <f t="shared" si="47"/>
        <v>#NUM!</v>
      </c>
    </row>
    <row r="2410" spans="28:36" x14ac:dyDescent="0.2">
      <c r="AB2410" s="122" t="s">
        <v>88</v>
      </c>
      <c r="AC2410" s="40">
        <f>_xll.qlInterestRateIndexFixingDate($Y$21,AD2410)</f>
        <v>56293</v>
      </c>
      <c r="AD2410" s="40">
        <f>_xll.qlCalendarAdvance(calendar,$AD2409,AB2410,,,trigger)</f>
        <v>56297</v>
      </c>
      <c r="AE2410" s="40">
        <f>_xll.qlInterestRateIndexMaturity($Y$21,AD2410,)</f>
        <v>56478</v>
      </c>
      <c r="AF2410" s="43" t="e">
        <f>_xll.qlTenorBasisValue(TenorBasis6M,AD2410,_xll.ohTrigger(trigger,$Y$36))</f>
        <v>#NUM!</v>
      </c>
      <c r="AG2410" s="90" t="e">
        <f>_xll.qlTenorBasisForwardRate(TenorBasis6M,AD2410,_xll.ohTrigger(trigger,$Y$36))</f>
        <v>#NUM!</v>
      </c>
      <c r="AH2410" s="90" t="e">
        <f>_xll.qlIndexFixing(TenorBasisIndex6M,$AC2410,TRUE,_xll.ohTrigger(trigger,$Y$36))</f>
        <v>#NUM!</v>
      </c>
      <c r="AI2410" s="43" t="e">
        <f>_xll.qlIndexFixing($Y$6,$AC2410,TRUE,trigger)</f>
        <v>#NUM!</v>
      </c>
      <c r="AJ2410" s="45" t="e">
        <f t="shared" ref="AJ2410:AJ2473" si="48">(AH2410-AI2410)*10000</f>
        <v>#NUM!</v>
      </c>
    </row>
    <row r="2411" spans="28:36" x14ac:dyDescent="0.2">
      <c r="AB2411" s="122" t="s">
        <v>88</v>
      </c>
      <c r="AC2411" s="40">
        <f>_xll.qlInterestRateIndexFixingDate($Y$21,AD2411)</f>
        <v>56300</v>
      </c>
      <c r="AD2411" s="40">
        <f>_xll.qlCalendarAdvance(calendar,$AD2410,AB2411,,,trigger)</f>
        <v>56304</v>
      </c>
      <c r="AE2411" s="40">
        <f>_xll.qlInterestRateIndexMaturity($Y$21,AD2411,)</f>
        <v>56485</v>
      </c>
      <c r="AF2411" s="43" t="e">
        <f>_xll.qlTenorBasisValue(TenorBasis6M,AD2411,_xll.ohTrigger(trigger,$Y$36))</f>
        <v>#NUM!</v>
      </c>
      <c r="AG2411" s="90" t="e">
        <f>_xll.qlTenorBasisForwardRate(TenorBasis6M,AD2411,_xll.ohTrigger(trigger,$Y$36))</f>
        <v>#NUM!</v>
      </c>
      <c r="AH2411" s="90" t="e">
        <f>_xll.qlIndexFixing(TenorBasisIndex6M,$AC2411,TRUE,_xll.ohTrigger(trigger,$Y$36))</f>
        <v>#NUM!</v>
      </c>
      <c r="AI2411" s="43" t="e">
        <f>_xll.qlIndexFixing($Y$6,$AC2411,TRUE,trigger)</f>
        <v>#NUM!</v>
      </c>
      <c r="AJ2411" s="45" t="e">
        <f t="shared" si="48"/>
        <v>#NUM!</v>
      </c>
    </row>
    <row r="2412" spans="28:36" x14ac:dyDescent="0.2">
      <c r="AB2412" s="122" t="s">
        <v>88</v>
      </c>
      <c r="AC2412" s="40">
        <f>_xll.qlInterestRateIndexFixingDate($Y$21,AD2412)</f>
        <v>56307</v>
      </c>
      <c r="AD2412" s="40">
        <f>_xll.qlCalendarAdvance(calendar,$AD2411,AB2412,,,trigger)</f>
        <v>56311</v>
      </c>
      <c r="AE2412" s="40">
        <f>_xll.qlInterestRateIndexMaturity($Y$21,AD2412,)</f>
        <v>56495</v>
      </c>
      <c r="AF2412" s="43" t="e">
        <f>_xll.qlTenorBasisValue(TenorBasis6M,AD2412,_xll.ohTrigger(trigger,$Y$36))</f>
        <v>#NUM!</v>
      </c>
      <c r="AG2412" s="90" t="e">
        <f>_xll.qlTenorBasisForwardRate(TenorBasis6M,AD2412,_xll.ohTrigger(trigger,$Y$36))</f>
        <v>#NUM!</v>
      </c>
      <c r="AH2412" s="90" t="e">
        <f>_xll.qlIndexFixing(TenorBasisIndex6M,$AC2412,TRUE,_xll.ohTrigger(trigger,$Y$36))</f>
        <v>#NUM!</v>
      </c>
      <c r="AI2412" s="43" t="e">
        <f>_xll.qlIndexFixing($Y$6,$AC2412,TRUE,trigger)</f>
        <v>#NUM!</v>
      </c>
      <c r="AJ2412" s="45" t="e">
        <f t="shared" si="48"/>
        <v>#NUM!</v>
      </c>
    </row>
    <row r="2413" spans="28:36" x14ac:dyDescent="0.2">
      <c r="AB2413" s="122" t="s">
        <v>88</v>
      </c>
      <c r="AC2413" s="40">
        <f>_xll.qlInterestRateIndexFixingDate($Y$21,AD2413)</f>
        <v>56314</v>
      </c>
      <c r="AD2413" s="40">
        <f>_xll.qlCalendarAdvance(calendar,$AD2412,AB2413,,,trigger)</f>
        <v>56318</v>
      </c>
      <c r="AE2413" s="40">
        <f>_xll.qlInterestRateIndexMaturity($Y$21,AD2413,)</f>
        <v>56502</v>
      </c>
      <c r="AF2413" s="43" t="e">
        <f>_xll.qlTenorBasisValue(TenorBasis6M,AD2413,_xll.ohTrigger(trigger,$Y$36))</f>
        <v>#NUM!</v>
      </c>
      <c r="AG2413" s="90" t="e">
        <f>_xll.qlTenorBasisForwardRate(TenorBasis6M,AD2413,_xll.ohTrigger(trigger,$Y$36))</f>
        <v>#NUM!</v>
      </c>
      <c r="AH2413" s="90" t="e">
        <f>_xll.qlIndexFixing(TenorBasisIndex6M,$AC2413,TRUE,_xll.ohTrigger(trigger,$Y$36))</f>
        <v>#NUM!</v>
      </c>
      <c r="AI2413" s="43" t="e">
        <f>_xll.qlIndexFixing($Y$6,$AC2413,TRUE,trigger)</f>
        <v>#NUM!</v>
      </c>
      <c r="AJ2413" s="45" t="e">
        <f t="shared" si="48"/>
        <v>#NUM!</v>
      </c>
    </row>
    <row r="2414" spans="28:36" x14ac:dyDescent="0.2">
      <c r="AB2414" s="122" t="s">
        <v>88</v>
      </c>
      <c r="AC2414" s="40">
        <f>_xll.qlInterestRateIndexFixingDate($Y$21,AD2414)</f>
        <v>56321</v>
      </c>
      <c r="AD2414" s="40">
        <f>_xll.qlCalendarAdvance(calendar,$AD2413,AB2414,,,trigger)</f>
        <v>56325</v>
      </c>
      <c r="AE2414" s="40">
        <f>_xll.qlInterestRateIndexMaturity($Y$21,AD2414,)</f>
        <v>56509</v>
      </c>
      <c r="AF2414" s="43" t="e">
        <f>_xll.qlTenorBasisValue(TenorBasis6M,AD2414,_xll.ohTrigger(trigger,$Y$36))</f>
        <v>#NUM!</v>
      </c>
      <c r="AG2414" s="90" t="e">
        <f>_xll.qlTenorBasisForwardRate(TenorBasis6M,AD2414,_xll.ohTrigger(trigger,$Y$36))</f>
        <v>#NUM!</v>
      </c>
      <c r="AH2414" s="90" t="e">
        <f>_xll.qlIndexFixing(TenorBasisIndex6M,$AC2414,TRUE,_xll.ohTrigger(trigger,$Y$36))</f>
        <v>#NUM!</v>
      </c>
      <c r="AI2414" s="43" t="e">
        <f>_xll.qlIndexFixing($Y$6,$AC2414,TRUE,trigger)</f>
        <v>#NUM!</v>
      </c>
      <c r="AJ2414" s="45" t="e">
        <f t="shared" si="48"/>
        <v>#NUM!</v>
      </c>
    </row>
    <row r="2415" spans="28:36" x14ac:dyDescent="0.2">
      <c r="AB2415" s="122" t="s">
        <v>88</v>
      </c>
      <c r="AC2415" s="40">
        <f>_xll.qlInterestRateIndexFixingDate($Y$21,AD2415)</f>
        <v>56328</v>
      </c>
      <c r="AD2415" s="40">
        <f>_xll.qlCalendarAdvance(calendar,$AD2414,AB2415,,,trigger)</f>
        <v>56332</v>
      </c>
      <c r="AE2415" s="40">
        <f>_xll.qlInterestRateIndexMaturity($Y$21,AD2415,)</f>
        <v>56516</v>
      </c>
      <c r="AF2415" s="43" t="e">
        <f>_xll.qlTenorBasisValue(TenorBasis6M,AD2415,_xll.ohTrigger(trigger,$Y$36))</f>
        <v>#NUM!</v>
      </c>
      <c r="AG2415" s="90" t="e">
        <f>_xll.qlTenorBasisForwardRate(TenorBasis6M,AD2415,_xll.ohTrigger(trigger,$Y$36))</f>
        <v>#NUM!</v>
      </c>
      <c r="AH2415" s="90" t="e">
        <f>_xll.qlIndexFixing(TenorBasisIndex6M,$AC2415,TRUE,_xll.ohTrigger(trigger,$Y$36))</f>
        <v>#NUM!</v>
      </c>
      <c r="AI2415" s="43" t="e">
        <f>_xll.qlIndexFixing($Y$6,$AC2415,TRUE,trigger)</f>
        <v>#NUM!</v>
      </c>
      <c r="AJ2415" s="45" t="e">
        <f t="shared" si="48"/>
        <v>#NUM!</v>
      </c>
    </row>
    <row r="2416" spans="28:36" x14ac:dyDescent="0.2">
      <c r="AB2416" s="122" t="s">
        <v>88</v>
      </c>
      <c r="AC2416" s="40">
        <f>_xll.qlInterestRateIndexFixingDate($Y$21,AD2416)</f>
        <v>56333</v>
      </c>
      <c r="AD2416" s="40">
        <f>_xll.qlCalendarAdvance(calendar,$AD2415,AB2416,,,trigger)</f>
        <v>56339</v>
      </c>
      <c r="AE2416" s="40">
        <f>_xll.qlInterestRateIndexMaturity($Y$21,AD2416,)</f>
        <v>56522</v>
      </c>
      <c r="AF2416" s="43" t="e">
        <f>_xll.qlTenorBasisValue(TenorBasis6M,AD2416,_xll.ohTrigger(trigger,$Y$36))</f>
        <v>#NUM!</v>
      </c>
      <c r="AG2416" s="90" t="e">
        <f>_xll.qlTenorBasisForwardRate(TenorBasis6M,AD2416,_xll.ohTrigger(trigger,$Y$36))</f>
        <v>#NUM!</v>
      </c>
      <c r="AH2416" s="90" t="e">
        <f>_xll.qlIndexFixing(TenorBasisIndex6M,$AC2416,TRUE,_xll.ohTrigger(trigger,$Y$36))</f>
        <v>#NUM!</v>
      </c>
      <c r="AI2416" s="43" t="e">
        <f>_xll.qlIndexFixing($Y$6,$AC2416,TRUE,trigger)</f>
        <v>#NUM!</v>
      </c>
      <c r="AJ2416" s="45" t="e">
        <f t="shared" si="48"/>
        <v>#NUM!</v>
      </c>
    </row>
    <row r="2417" spans="28:36" x14ac:dyDescent="0.2">
      <c r="AB2417" s="122" t="s">
        <v>88</v>
      </c>
      <c r="AC2417" s="40">
        <f>_xll.qlInterestRateIndexFixingDate($Y$21,AD2417)</f>
        <v>56342</v>
      </c>
      <c r="AD2417" s="40">
        <f>_xll.qlCalendarAdvance(calendar,$AD2416,AB2417,,,trigger)</f>
        <v>56346</v>
      </c>
      <c r="AE2417" s="40">
        <f>_xll.qlInterestRateIndexMaturity($Y$21,AD2417,)</f>
        <v>56529</v>
      </c>
      <c r="AF2417" s="43" t="e">
        <f>_xll.qlTenorBasisValue(TenorBasis6M,AD2417,_xll.ohTrigger(trigger,$Y$36))</f>
        <v>#NUM!</v>
      </c>
      <c r="AG2417" s="90" t="e">
        <f>_xll.qlTenorBasisForwardRate(TenorBasis6M,AD2417,_xll.ohTrigger(trigger,$Y$36))</f>
        <v>#NUM!</v>
      </c>
      <c r="AH2417" s="90" t="e">
        <f>_xll.qlIndexFixing(TenorBasisIndex6M,$AC2417,TRUE,_xll.ohTrigger(trigger,$Y$36))</f>
        <v>#NUM!</v>
      </c>
      <c r="AI2417" s="43" t="e">
        <f>_xll.qlIndexFixing($Y$6,$AC2417,TRUE,trigger)</f>
        <v>#NUM!</v>
      </c>
      <c r="AJ2417" s="45" t="e">
        <f t="shared" si="48"/>
        <v>#NUM!</v>
      </c>
    </row>
    <row r="2418" spans="28:36" x14ac:dyDescent="0.2">
      <c r="AB2418" s="122" t="s">
        <v>88</v>
      </c>
      <c r="AC2418" s="40">
        <f>_xll.qlInterestRateIndexFixingDate($Y$21,AD2418)</f>
        <v>56349</v>
      </c>
      <c r="AD2418" s="40">
        <f>_xll.qlCalendarAdvance(calendar,$AD2417,AB2418,,,trigger)</f>
        <v>56353</v>
      </c>
      <c r="AE2418" s="40">
        <f>_xll.qlInterestRateIndexMaturity($Y$21,AD2418,)</f>
        <v>56536</v>
      </c>
      <c r="AF2418" s="43" t="e">
        <f>_xll.qlTenorBasisValue(TenorBasis6M,AD2418,_xll.ohTrigger(trigger,$Y$36))</f>
        <v>#NUM!</v>
      </c>
      <c r="AG2418" s="90" t="e">
        <f>_xll.qlTenorBasisForwardRate(TenorBasis6M,AD2418,_xll.ohTrigger(trigger,$Y$36))</f>
        <v>#NUM!</v>
      </c>
      <c r="AH2418" s="90" t="e">
        <f>_xll.qlIndexFixing(TenorBasisIndex6M,$AC2418,TRUE,_xll.ohTrigger(trigger,$Y$36))</f>
        <v>#NUM!</v>
      </c>
      <c r="AI2418" s="43" t="e">
        <f>_xll.qlIndexFixing($Y$6,$AC2418,TRUE,trigger)</f>
        <v>#NUM!</v>
      </c>
      <c r="AJ2418" s="45" t="e">
        <f t="shared" si="48"/>
        <v>#NUM!</v>
      </c>
    </row>
    <row r="2419" spans="28:36" x14ac:dyDescent="0.2">
      <c r="AB2419" s="122" t="s">
        <v>88</v>
      </c>
      <c r="AC2419" s="40">
        <f>_xll.qlInterestRateIndexFixingDate($Y$21,AD2419)</f>
        <v>56356</v>
      </c>
      <c r="AD2419" s="40">
        <f>_xll.qlCalendarAdvance(calendar,$AD2418,AB2419,,,trigger)</f>
        <v>56360</v>
      </c>
      <c r="AE2419" s="40">
        <f>_xll.qlInterestRateIndexMaturity($Y$21,AD2419,)</f>
        <v>56543</v>
      </c>
      <c r="AF2419" s="43" t="e">
        <f>_xll.qlTenorBasisValue(TenorBasis6M,AD2419,_xll.ohTrigger(trigger,$Y$36))</f>
        <v>#NUM!</v>
      </c>
      <c r="AG2419" s="90" t="e">
        <f>_xll.qlTenorBasisForwardRate(TenorBasis6M,AD2419,_xll.ohTrigger(trigger,$Y$36))</f>
        <v>#NUM!</v>
      </c>
      <c r="AH2419" s="90" t="e">
        <f>_xll.qlIndexFixing(TenorBasisIndex6M,$AC2419,TRUE,_xll.ohTrigger(trigger,$Y$36))</f>
        <v>#NUM!</v>
      </c>
      <c r="AI2419" s="43" t="e">
        <f>_xll.qlIndexFixing($Y$6,$AC2419,TRUE,trigger)</f>
        <v>#NUM!</v>
      </c>
      <c r="AJ2419" s="45" t="e">
        <f t="shared" si="48"/>
        <v>#NUM!</v>
      </c>
    </row>
    <row r="2420" spans="28:36" x14ac:dyDescent="0.2">
      <c r="AB2420" s="122" t="s">
        <v>88</v>
      </c>
      <c r="AC2420" s="40">
        <f>_xll.qlInterestRateIndexFixingDate($Y$21,AD2420)</f>
        <v>56363</v>
      </c>
      <c r="AD2420" s="40">
        <f>_xll.qlCalendarAdvance(calendar,$AD2419,AB2420,,,trigger)</f>
        <v>56367</v>
      </c>
      <c r="AE2420" s="40">
        <f>_xll.qlInterestRateIndexMaturity($Y$21,AD2420,)</f>
        <v>56550</v>
      </c>
      <c r="AF2420" s="43" t="e">
        <f>_xll.qlTenorBasisValue(TenorBasis6M,AD2420,_xll.ohTrigger(trigger,$Y$36))</f>
        <v>#NUM!</v>
      </c>
      <c r="AG2420" s="90" t="e">
        <f>_xll.qlTenorBasisForwardRate(TenorBasis6M,AD2420,_xll.ohTrigger(trigger,$Y$36))</f>
        <v>#NUM!</v>
      </c>
      <c r="AH2420" s="90" t="e">
        <f>_xll.qlIndexFixing(TenorBasisIndex6M,$AC2420,TRUE,_xll.ohTrigger(trigger,$Y$36))</f>
        <v>#NUM!</v>
      </c>
      <c r="AI2420" s="43" t="e">
        <f>_xll.qlIndexFixing($Y$6,$AC2420,TRUE,trigger)</f>
        <v>#NUM!</v>
      </c>
      <c r="AJ2420" s="45" t="e">
        <f t="shared" si="48"/>
        <v>#NUM!</v>
      </c>
    </row>
    <row r="2421" spans="28:36" x14ac:dyDescent="0.2">
      <c r="AB2421" s="122" t="s">
        <v>88</v>
      </c>
      <c r="AC2421" s="40">
        <f>_xll.qlInterestRateIndexFixingDate($Y$21,AD2421)</f>
        <v>56369</v>
      </c>
      <c r="AD2421" s="40">
        <f>_xll.qlCalendarAdvance(calendar,$AD2420,AB2421,,,trigger)</f>
        <v>56374</v>
      </c>
      <c r="AE2421" s="40">
        <f>_xll.qlInterestRateIndexMaturity($Y$21,AD2421,)</f>
        <v>56558</v>
      </c>
      <c r="AF2421" s="43" t="e">
        <f>_xll.qlTenorBasisValue(TenorBasis6M,AD2421,_xll.ohTrigger(trigger,$Y$36))</f>
        <v>#NUM!</v>
      </c>
      <c r="AG2421" s="90" t="e">
        <f>_xll.qlTenorBasisForwardRate(TenorBasis6M,AD2421,_xll.ohTrigger(trigger,$Y$36))</f>
        <v>#NUM!</v>
      </c>
      <c r="AH2421" s="90" t="e">
        <f>_xll.qlIndexFixing(TenorBasisIndex6M,$AC2421,TRUE,_xll.ohTrigger(trigger,$Y$36))</f>
        <v>#NUM!</v>
      </c>
      <c r="AI2421" s="43" t="e">
        <f>_xll.qlIndexFixing($Y$6,$AC2421,TRUE,trigger)</f>
        <v>#NUM!</v>
      </c>
      <c r="AJ2421" s="45" t="e">
        <f t="shared" si="48"/>
        <v>#NUM!</v>
      </c>
    </row>
    <row r="2422" spans="28:36" x14ac:dyDescent="0.2">
      <c r="AB2422" s="122" t="s">
        <v>88</v>
      </c>
      <c r="AC2422" s="40">
        <f>_xll.qlInterestRateIndexFixingDate($Y$21,AD2422)</f>
        <v>56377</v>
      </c>
      <c r="AD2422" s="40">
        <f>_xll.qlCalendarAdvance(calendar,$AD2421,AB2422,,,trigger)</f>
        <v>56381</v>
      </c>
      <c r="AE2422" s="40">
        <f>_xll.qlInterestRateIndexMaturity($Y$21,AD2422,)</f>
        <v>56565</v>
      </c>
      <c r="AF2422" s="43" t="e">
        <f>_xll.qlTenorBasisValue(TenorBasis6M,AD2422,_xll.ohTrigger(trigger,$Y$36))</f>
        <v>#NUM!</v>
      </c>
      <c r="AG2422" s="90" t="e">
        <f>_xll.qlTenorBasisForwardRate(TenorBasis6M,AD2422,_xll.ohTrigger(trigger,$Y$36))</f>
        <v>#NUM!</v>
      </c>
      <c r="AH2422" s="90" t="e">
        <f>_xll.qlIndexFixing(TenorBasisIndex6M,$AC2422,TRUE,_xll.ohTrigger(trigger,$Y$36))</f>
        <v>#NUM!</v>
      </c>
      <c r="AI2422" s="43" t="e">
        <f>_xll.qlIndexFixing($Y$6,$AC2422,TRUE,trigger)</f>
        <v>#NUM!</v>
      </c>
      <c r="AJ2422" s="45" t="e">
        <f t="shared" si="48"/>
        <v>#NUM!</v>
      </c>
    </row>
    <row r="2423" spans="28:36" x14ac:dyDescent="0.2">
      <c r="AB2423" s="122" t="s">
        <v>88</v>
      </c>
      <c r="AC2423" s="40">
        <f>_xll.qlInterestRateIndexFixingDate($Y$21,AD2423)</f>
        <v>56384</v>
      </c>
      <c r="AD2423" s="40">
        <f>_xll.qlCalendarAdvance(calendar,$AD2422,AB2423,,,trigger)</f>
        <v>56388</v>
      </c>
      <c r="AE2423" s="40">
        <f>_xll.qlInterestRateIndexMaturity($Y$21,AD2423,)</f>
        <v>56572</v>
      </c>
      <c r="AF2423" s="43" t="e">
        <f>_xll.qlTenorBasisValue(TenorBasis6M,AD2423,_xll.ohTrigger(trigger,$Y$36))</f>
        <v>#NUM!</v>
      </c>
      <c r="AG2423" s="90" t="e">
        <f>_xll.qlTenorBasisForwardRate(TenorBasis6M,AD2423,_xll.ohTrigger(trigger,$Y$36))</f>
        <v>#NUM!</v>
      </c>
      <c r="AH2423" s="90" t="e">
        <f>_xll.qlIndexFixing(TenorBasisIndex6M,$AC2423,TRUE,_xll.ohTrigger(trigger,$Y$36))</f>
        <v>#NUM!</v>
      </c>
      <c r="AI2423" s="43" t="e">
        <f>_xll.qlIndexFixing($Y$6,$AC2423,TRUE,trigger)</f>
        <v>#NUM!</v>
      </c>
      <c r="AJ2423" s="45" t="e">
        <f t="shared" si="48"/>
        <v>#NUM!</v>
      </c>
    </row>
    <row r="2424" spans="28:36" x14ac:dyDescent="0.2">
      <c r="AB2424" s="122" t="s">
        <v>88</v>
      </c>
      <c r="AC2424" s="40">
        <f>_xll.qlInterestRateIndexFixingDate($Y$21,AD2424)</f>
        <v>56391</v>
      </c>
      <c r="AD2424" s="40">
        <f>_xll.qlCalendarAdvance(calendar,$AD2423,AB2424,,,trigger)</f>
        <v>56395</v>
      </c>
      <c r="AE2424" s="40">
        <f>_xll.qlInterestRateIndexMaturity($Y$21,AD2424,)</f>
        <v>56579</v>
      </c>
      <c r="AF2424" s="43" t="e">
        <f>_xll.qlTenorBasisValue(TenorBasis6M,AD2424,_xll.ohTrigger(trigger,$Y$36))</f>
        <v>#NUM!</v>
      </c>
      <c r="AG2424" s="90" t="e">
        <f>_xll.qlTenorBasisForwardRate(TenorBasis6M,AD2424,_xll.ohTrigger(trigger,$Y$36))</f>
        <v>#NUM!</v>
      </c>
      <c r="AH2424" s="90" t="e">
        <f>_xll.qlIndexFixing(TenorBasisIndex6M,$AC2424,TRUE,_xll.ohTrigger(trigger,$Y$36))</f>
        <v>#NUM!</v>
      </c>
      <c r="AI2424" s="43" t="e">
        <f>_xll.qlIndexFixing($Y$6,$AC2424,TRUE,trigger)</f>
        <v>#NUM!</v>
      </c>
      <c r="AJ2424" s="45" t="e">
        <f t="shared" si="48"/>
        <v>#NUM!</v>
      </c>
    </row>
    <row r="2425" spans="28:36" x14ac:dyDescent="0.2">
      <c r="AB2425" s="122" t="s">
        <v>88</v>
      </c>
      <c r="AC2425" s="40">
        <f>_xll.qlInterestRateIndexFixingDate($Y$21,AD2425)</f>
        <v>56398</v>
      </c>
      <c r="AD2425" s="40">
        <f>_xll.qlCalendarAdvance(calendar,$AD2424,AB2425,,,trigger)</f>
        <v>56402</v>
      </c>
      <c r="AE2425" s="40">
        <f>_xll.qlInterestRateIndexMaturity($Y$21,AD2425,)</f>
        <v>56585</v>
      </c>
      <c r="AF2425" s="43" t="e">
        <f>_xll.qlTenorBasisValue(TenorBasis6M,AD2425,_xll.ohTrigger(trigger,$Y$36))</f>
        <v>#NUM!</v>
      </c>
      <c r="AG2425" s="90" t="e">
        <f>_xll.qlTenorBasisForwardRate(TenorBasis6M,AD2425,_xll.ohTrigger(trigger,$Y$36))</f>
        <v>#NUM!</v>
      </c>
      <c r="AH2425" s="90" t="e">
        <f>_xll.qlIndexFixing(TenorBasisIndex6M,$AC2425,TRUE,_xll.ohTrigger(trigger,$Y$36))</f>
        <v>#NUM!</v>
      </c>
      <c r="AI2425" s="43" t="e">
        <f>_xll.qlIndexFixing($Y$6,$AC2425,TRUE,trigger)</f>
        <v>#NUM!</v>
      </c>
      <c r="AJ2425" s="45" t="e">
        <f t="shared" si="48"/>
        <v>#NUM!</v>
      </c>
    </row>
    <row r="2426" spans="28:36" x14ac:dyDescent="0.2">
      <c r="AB2426" s="122" t="s">
        <v>88</v>
      </c>
      <c r="AC2426" s="40">
        <f>_xll.qlInterestRateIndexFixingDate($Y$21,AD2426)</f>
        <v>56405</v>
      </c>
      <c r="AD2426" s="40">
        <f>_xll.qlCalendarAdvance(calendar,$AD2425,AB2426,,,trigger)</f>
        <v>56409</v>
      </c>
      <c r="AE2426" s="40">
        <f>_xll.qlInterestRateIndexMaturity($Y$21,AD2426,)</f>
        <v>56592</v>
      </c>
      <c r="AF2426" s="43" t="e">
        <f>_xll.qlTenorBasisValue(TenorBasis6M,AD2426,_xll.ohTrigger(trigger,$Y$36))</f>
        <v>#NUM!</v>
      </c>
      <c r="AG2426" s="90" t="e">
        <f>_xll.qlTenorBasisForwardRate(TenorBasis6M,AD2426,_xll.ohTrigger(trigger,$Y$36))</f>
        <v>#NUM!</v>
      </c>
      <c r="AH2426" s="90" t="e">
        <f>_xll.qlIndexFixing(TenorBasisIndex6M,$AC2426,TRUE,_xll.ohTrigger(trigger,$Y$36))</f>
        <v>#NUM!</v>
      </c>
      <c r="AI2426" s="43" t="e">
        <f>_xll.qlIndexFixing($Y$6,$AC2426,TRUE,trigger)</f>
        <v>#NUM!</v>
      </c>
      <c r="AJ2426" s="45" t="e">
        <f t="shared" si="48"/>
        <v>#NUM!</v>
      </c>
    </row>
    <row r="2427" spans="28:36" x14ac:dyDescent="0.2">
      <c r="AB2427" s="122" t="s">
        <v>88</v>
      </c>
      <c r="AC2427" s="40">
        <f>_xll.qlInterestRateIndexFixingDate($Y$21,AD2427)</f>
        <v>56412</v>
      </c>
      <c r="AD2427" s="40">
        <f>_xll.qlCalendarAdvance(calendar,$AD2426,AB2427,,,trigger)</f>
        <v>56416</v>
      </c>
      <c r="AE2427" s="40">
        <f>_xll.qlInterestRateIndexMaturity($Y$21,AD2427,)</f>
        <v>56599</v>
      </c>
      <c r="AF2427" s="43" t="e">
        <f>_xll.qlTenorBasisValue(TenorBasis6M,AD2427,_xll.ohTrigger(trigger,$Y$36))</f>
        <v>#NUM!</v>
      </c>
      <c r="AG2427" s="90" t="e">
        <f>_xll.qlTenorBasisForwardRate(TenorBasis6M,AD2427,_xll.ohTrigger(trigger,$Y$36))</f>
        <v>#NUM!</v>
      </c>
      <c r="AH2427" s="90" t="e">
        <f>_xll.qlIndexFixing(TenorBasisIndex6M,$AC2427,TRUE,_xll.ohTrigger(trigger,$Y$36))</f>
        <v>#NUM!</v>
      </c>
      <c r="AI2427" s="43" t="e">
        <f>_xll.qlIndexFixing($Y$6,$AC2427,TRUE,trigger)</f>
        <v>#NUM!</v>
      </c>
      <c r="AJ2427" s="45" t="e">
        <f t="shared" si="48"/>
        <v>#NUM!</v>
      </c>
    </row>
    <row r="2428" spans="28:36" x14ac:dyDescent="0.2">
      <c r="AB2428" s="122" t="s">
        <v>88</v>
      </c>
      <c r="AC2428" s="40">
        <f>_xll.qlInterestRateIndexFixingDate($Y$21,AD2428)</f>
        <v>56419</v>
      </c>
      <c r="AD2428" s="40">
        <f>_xll.qlCalendarAdvance(calendar,$AD2427,AB2428,,,trigger)</f>
        <v>56423</v>
      </c>
      <c r="AE2428" s="40">
        <f>_xll.qlInterestRateIndexMaturity($Y$21,AD2428,)</f>
        <v>56606</v>
      </c>
      <c r="AF2428" s="43" t="e">
        <f>_xll.qlTenorBasisValue(TenorBasis6M,AD2428,_xll.ohTrigger(trigger,$Y$36))</f>
        <v>#NUM!</v>
      </c>
      <c r="AG2428" s="90" t="e">
        <f>_xll.qlTenorBasisForwardRate(TenorBasis6M,AD2428,_xll.ohTrigger(trigger,$Y$36))</f>
        <v>#NUM!</v>
      </c>
      <c r="AH2428" s="90" t="e">
        <f>_xll.qlIndexFixing(TenorBasisIndex6M,$AC2428,TRUE,_xll.ohTrigger(trigger,$Y$36))</f>
        <v>#NUM!</v>
      </c>
      <c r="AI2428" s="43" t="e">
        <f>_xll.qlIndexFixing($Y$6,$AC2428,TRUE,trigger)</f>
        <v>#NUM!</v>
      </c>
      <c r="AJ2428" s="45" t="e">
        <f t="shared" si="48"/>
        <v>#NUM!</v>
      </c>
    </row>
    <row r="2429" spans="28:36" x14ac:dyDescent="0.2">
      <c r="AB2429" s="122" t="s">
        <v>88</v>
      </c>
      <c r="AC2429" s="40">
        <f>_xll.qlInterestRateIndexFixingDate($Y$21,AD2429)</f>
        <v>56426</v>
      </c>
      <c r="AD2429" s="40">
        <f>_xll.qlCalendarAdvance(calendar,$AD2428,AB2429,,,trigger)</f>
        <v>56430</v>
      </c>
      <c r="AE2429" s="40">
        <f>_xll.qlInterestRateIndexMaturity($Y$21,AD2429,)</f>
        <v>56614</v>
      </c>
      <c r="AF2429" s="43" t="e">
        <f>_xll.qlTenorBasisValue(TenorBasis6M,AD2429,_xll.ohTrigger(trigger,$Y$36))</f>
        <v>#NUM!</v>
      </c>
      <c r="AG2429" s="90" t="e">
        <f>_xll.qlTenorBasisForwardRate(TenorBasis6M,AD2429,_xll.ohTrigger(trigger,$Y$36))</f>
        <v>#NUM!</v>
      </c>
      <c r="AH2429" s="90" t="e">
        <f>_xll.qlIndexFixing(TenorBasisIndex6M,$AC2429,TRUE,_xll.ohTrigger(trigger,$Y$36))</f>
        <v>#NUM!</v>
      </c>
      <c r="AI2429" s="43" t="e">
        <f>_xll.qlIndexFixing($Y$6,$AC2429,TRUE,trigger)</f>
        <v>#NUM!</v>
      </c>
      <c r="AJ2429" s="45" t="e">
        <f t="shared" si="48"/>
        <v>#NUM!</v>
      </c>
    </row>
    <row r="2430" spans="28:36" x14ac:dyDescent="0.2">
      <c r="AB2430" s="122" t="s">
        <v>88</v>
      </c>
      <c r="AC2430" s="40">
        <f>_xll.qlInterestRateIndexFixingDate($Y$21,AD2430)</f>
        <v>56433</v>
      </c>
      <c r="AD2430" s="40">
        <f>_xll.qlCalendarAdvance(calendar,$AD2429,AB2430,,,trigger)</f>
        <v>56437</v>
      </c>
      <c r="AE2430" s="40">
        <f>_xll.qlInterestRateIndexMaturity($Y$21,AD2430,)</f>
        <v>56621</v>
      </c>
      <c r="AF2430" s="43" t="e">
        <f>_xll.qlTenorBasisValue(TenorBasis6M,AD2430,_xll.ohTrigger(trigger,$Y$36))</f>
        <v>#NUM!</v>
      </c>
      <c r="AG2430" s="90" t="e">
        <f>_xll.qlTenorBasisForwardRate(TenorBasis6M,AD2430,_xll.ohTrigger(trigger,$Y$36))</f>
        <v>#NUM!</v>
      </c>
      <c r="AH2430" s="90" t="e">
        <f>_xll.qlIndexFixing(TenorBasisIndex6M,$AC2430,TRUE,_xll.ohTrigger(trigger,$Y$36))</f>
        <v>#NUM!</v>
      </c>
      <c r="AI2430" s="43" t="e">
        <f>_xll.qlIndexFixing($Y$6,$AC2430,TRUE,trigger)</f>
        <v>#NUM!</v>
      </c>
      <c r="AJ2430" s="45" t="e">
        <f t="shared" si="48"/>
        <v>#NUM!</v>
      </c>
    </row>
    <row r="2431" spans="28:36" x14ac:dyDescent="0.2">
      <c r="AB2431" s="122" t="s">
        <v>88</v>
      </c>
      <c r="AC2431" s="40">
        <f>_xll.qlInterestRateIndexFixingDate($Y$21,AD2431)</f>
        <v>56440</v>
      </c>
      <c r="AD2431" s="40">
        <f>_xll.qlCalendarAdvance(calendar,$AD2430,AB2431,,,trigger)</f>
        <v>56444</v>
      </c>
      <c r="AE2431" s="40">
        <f>_xll.qlInterestRateIndexMaturity($Y$21,AD2431,)</f>
        <v>56628</v>
      </c>
      <c r="AF2431" s="43" t="e">
        <f>_xll.qlTenorBasisValue(TenorBasis6M,AD2431,_xll.ohTrigger(trigger,$Y$36))</f>
        <v>#NUM!</v>
      </c>
      <c r="AG2431" s="90" t="e">
        <f>_xll.qlTenorBasisForwardRate(TenorBasis6M,AD2431,_xll.ohTrigger(trigger,$Y$36))</f>
        <v>#NUM!</v>
      </c>
      <c r="AH2431" s="90" t="e">
        <f>_xll.qlIndexFixing(TenorBasisIndex6M,$AC2431,TRUE,_xll.ohTrigger(trigger,$Y$36))</f>
        <v>#NUM!</v>
      </c>
      <c r="AI2431" s="43" t="e">
        <f>_xll.qlIndexFixing($Y$6,$AC2431,TRUE,trigger)</f>
        <v>#NUM!</v>
      </c>
      <c r="AJ2431" s="45" t="e">
        <f t="shared" si="48"/>
        <v>#NUM!</v>
      </c>
    </row>
    <row r="2432" spans="28:36" x14ac:dyDescent="0.2">
      <c r="AB2432" s="122" t="s">
        <v>88</v>
      </c>
      <c r="AC2432" s="40">
        <f>_xll.qlInterestRateIndexFixingDate($Y$21,AD2432)</f>
        <v>56447</v>
      </c>
      <c r="AD2432" s="40">
        <f>_xll.qlCalendarAdvance(calendar,$AD2431,AB2432,,,trigger)</f>
        <v>56451</v>
      </c>
      <c r="AE2432" s="40">
        <f>_xll.qlInterestRateIndexMaturity($Y$21,AD2432,)</f>
        <v>56635</v>
      </c>
      <c r="AF2432" s="43" t="e">
        <f>_xll.qlTenorBasisValue(TenorBasis6M,AD2432,_xll.ohTrigger(trigger,$Y$36))</f>
        <v>#NUM!</v>
      </c>
      <c r="AG2432" s="90" t="e">
        <f>_xll.qlTenorBasisForwardRate(TenorBasis6M,AD2432,_xll.ohTrigger(trigger,$Y$36))</f>
        <v>#NUM!</v>
      </c>
      <c r="AH2432" s="90" t="e">
        <f>_xll.qlIndexFixing(TenorBasisIndex6M,$AC2432,TRUE,_xll.ohTrigger(trigger,$Y$36))</f>
        <v>#NUM!</v>
      </c>
      <c r="AI2432" s="43" t="e">
        <f>_xll.qlIndexFixing($Y$6,$AC2432,TRUE,trigger)</f>
        <v>#NUM!</v>
      </c>
      <c r="AJ2432" s="45" t="e">
        <f t="shared" si="48"/>
        <v>#NUM!</v>
      </c>
    </row>
    <row r="2433" spans="28:36" x14ac:dyDescent="0.2">
      <c r="AB2433" s="122" t="s">
        <v>88</v>
      </c>
      <c r="AC2433" s="40">
        <f>_xll.qlInterestRateIndexFixingDate($Y$21,AD2433)</f>
        <v>56454</v>
      </c>
      <c r="AD2433" s="40">
        <f>_xll.qlCalendarAdvance(calendar,$AD2432,AB2433,,,trigger)</f>
        <v>56458</v>
      </c>
      <c r="AE2433" s="40">
        <f>_xll.qlInterestRateIndexMaturity($Y$21,AD2433,)</f>
        <v>56642</v>
      </c>
      <c r="AF2433" s="43" t="e">
        <f>_xll.qlTenorBasisValue(TenorBasis6M,AD2433,_xll.ohTrigger(trigger,$Y$36))</f>
        <v>#NUM!</v>
      </c>
      <c r="AG2433" s="90" t="e">
        <f>_xll.qlTenorBasisForwardRate(TenorBasis6M,AD2433,_xll.ohTrigger(trigger,$Y$36))</f>
        <v>#NUM!</v>
      </c>
      <c r="AH2433" s="90" t="e">
        <f>_xll.qlIndexFixing(TenorBasisIndex6M,$AC2433,TRUE,_xll.ohTrigger(trigger,$Y$36))</f>
        <v>#NUM!</v>
      </c>
      <c r="AI2433" s="43" t="e">
        <f>_xll.qlIndexFixing($Y$6,$AC2433,TRUE,trigger)</f>
        <v>#NUM!</v>
      </c>
      <c r="AJ2433" s="45" t="e">
        <f t="shared" si="48"/>
        <v>#NUM!</v>
      </c>
    </row>
    <row r="2434" spans="28:36" x14ac:dyDescent="0.2">
      <c r="AB2434" s="122" t="s">
        <v>88</v>
      </c>
      <c r="AC2434" s="40">
        <f>_xll.qlInterestRateIndexFixingDate($Y$21,AD2434)</f>
        <v>56461</v>
      </c>
      <c r="AD2434" s="40">
        <f>_xll.qlCalendarAdvance(calendar,$AD2433,AB2434,,,trigger)</f>
        <v>56465</v>
      </c>
      <c r="AE2434" s="40">
        <f>_xll.qlInterestRateIndexMaturity($Y$21,AD2434,)</f>
        <v>56649</v>
      </c>
      <c r="AF2434" s="43" t="e">
        <f>_xll.qlTenorBasisValue(TenorBasis6M,AD2434,_xll.ohTrigger(trigger,$Y$36))</f>
        <v>#NUM!</v>
      </c>
      <c r="AG2434" s="90" t="e">
        <f>_xll.qlTenorBasisForwardRate(TenorBasis6M,AD2434,_xll.ohTrigger(trigger,$Y$36))</f>
        <v>#NUM!</v>
      </c>
      <c r="AH2434" s="90" t="e">
        <f>_xll.qlIndexFixing(TenorBasisIndex6M,$AC2434,TRUE,_xll.ohTrigger(trigger,$Y$36))</f>
        <v>#NUM!</v>
      </c>
      <c r="AI2434" s="43" t="e">
        <f>_xll.qlIndexFixing($Y$6,$AC2434,TRUE,trigger)</f>
        <v>#NUM!</v>
      </c>
      <c r="AJ2434" s="45" t="e">
        <f t="shared" si="48"/>
        <v>#NUM!</v>
      </c>
    </row>
    <row r="2435" spans="28:36" x14ac:dyDescent="0.2">
      <c r="AB2435" s="122" t="s">
        <v>88</v>
      </c>
      <c r="AC2435" s="40">
        <f>_xll.qlInterestRateIndexFixingDate($Y$21,AD2435)</f>
        <v>56468</v>
      </c>
      <c r="AD2435" s="40">
        <f>_xll.qlCalendarAdvance(calendar,$AD2434,AB2435,,,trigger)</f>
        <v>56472</v>
      </c>
      <c r="AE2435" s="40">
        <f>_xll.qlInterestRateIndexMaturity($Y$21,AD2435,)</f>
        <v>56656</v>
      </c>
      <c r="AF2435" s="43" t="e">
        <f>_xll.qlTenorBasisValue(TenorBasis6M,AD2435,_xll.ohTrigger(trigger,$Y$36))</f>
        <v>#NUM!</v>
      </c>
      <c r="AG2435" s="90" t="e">
        <f>_xll.qlTenorBasisForwardRate(TenorBasis6M,AD2435,_xll.ohTrigger(trigger,$Y$36))</f>
        <v>#NUM!</v>
      </c>
      <c r="AH2435" s="90" t="e">
        <f>_xll.qlIndexFixing(TenorBasisIndex6M,$AC2435,TRUE,_xll.ohTrigger(trigger,$Y$36))</f>
        <v>#NUM!</v>
      </c>
      <c r="AI2435" s="43" t="e">
        <f>_xll.qlIndexFixing($Y$6,$AC2435,TRUE,trigger)</f>
        <v>#NUM!</v>
      </c>
      <c r="AJ2435" s="45" t="e">
        <f t="shared" si="48"/>
        <v>#NUM!</v>
      </c>
    </row>
    <row r="2436" spans="28:36" x14ac:dyDescent="0.2">
      <c r="AB2436" s="122" t="s">
        <v>88</v>
      </c>
      <c r="AC2436" s="40">
        <f>_xll.qlInterestRateIndexFixingDate($Y$21,AD2436)</f>
        <v>56475</v>
      </c>
      <c r="AD2436" s="40">
        <f>_xll.qlCalendarAdvance(calendar,$AD2435,AB2436,,,trigger)</f>
        <v>56479</v>
      </c>
      <c r="AE2436" s="40">
        <f>_xll.qlInterestRateIndexMaturity($Y$21,AD2436,)</f>
        <v>56663</v>
      </c>
      <c r="AF2436" s="43" t="e">
        <f>_xll.qlTenorBasisValue(TenorBasis6M,AD2436,_xll.ohTrigger(trigger,$Y$36))</f>
        <v>#NUM!</v>
      </c>
      <c r="AG2436" s="90" t="e">
        <f>_xll.qlTenorBasisForwardRate(TenorBasis6M,AD2436,_xll.ohTrigger(trigger,$Y$36))</f>
        <v>#NUM!</v>
      </c>
      <c r="AH2436" s="90" t="e">
        <f>_xll.qlIndexFixing(TenorBasisIndex6M,$AC2436,TRUE,_xll.ohTrigger(trigger,$Y$36))</f>
        <v>#NUM!</v>
      </c>
      <c r="AI2436" s="43" t="e">
        <f>_xll.qlIndexFixing($Y$6,$AC2436,TRUE,trigger)</f>
        <v>#NUM!</v>
      </c>
      <c r="AJ2436" s="45" t="e">
        <f t="shared" si="48"/>
        <v>#NUM!</v>
      </c>
    </row>
    <row r="2437" spans="28:36" x14ac:dyDescent="0.2">
      <c r="AB2437" s="122" t="s">
        <v>88</v>
      </c>
      <c r="AC2437" s="40">
        <f>_xll.qlInterestRateIndexFixingDate($Y$21,AD2437)</f>
        <v>56482</v>
      </c>
      <c r="AD2437" s="40">
        <f>_xll.qlCalendarAdvance(calendar,$AD2436,AB2437,,,trigger)</f>
        <v>56486</v>
      </c>
      <c r="AE2437" s="40">
        <f>_xll.qlInterestRateIndexMaturity($Y$21,AD2437,)</f>
        <v>56670</v>
      </c>
      <c r="AF2437" s="43" t="e">
        <f>_xll.qlTenorBasisValue(TenorBasis6M,AD2437,_xll.ohTrigger(trigger,$Y$36))</f>
        <v>#NUM!</v>
      </c>
      <c r="AG2437" s="90" t="e">
        <f>_xll.qlTenorBasisForwardRate(TenorBasis6M,AD2437,_xll.ohTrigger(trigger,$Y$36))</f>
        <v>#NUM!</v>
      </c>
      <c r="AH2437" s="90" t="e">
        <f>_xll.qlIndexFixing(TenorBasisIndex6M,$AC2437,TRUE,_xll.ohTrigger(trigger,$Y$36))</f>
        <v>#NUM!</v>
      </c>
      <c r="AI2437" s="43" t="e">
        <f>_xll.qlIndexFixing($Y$6,$AC2437,TRUE,trigger)</f>
        <v>#NUM!</v>
      </c>
      <c r="AJ2437" s="45" t="e">
        <f t="shared" si="48"/>
        <v>#NUM!</v>
      </c>
    </row>
    <row r="2438" spans="28:36" x14ac:dyDescent="0.2">
      <c r="AB2438" s="122" t="s">
        <v>88</v>
      </c>
      <c r="AC2438" s="40">
        <f>_xll.qlInterestRateIndexFixingDate($Y$21,AD2438)</f>
        <v>56489</v>
      </c>
      <c r="AD2438" s="40">
        <f>_xll.qlCalendarAdvance(calendar,$AD2437,AB2438,,,trigger)</f>
        <v>56493</v>
      </c>
      <c r="AE2438" s="40">
        <f>_xll.qlInterestRateIndexMaturity($Y$21,AD2438,)</f>
        <v>56674</v>
      </c>
      <c r="AF2438" s="43" t="e">
        <f>_xll.qlTenorBasisValue(TenorBasis6M,AD2438,_xll.ohTrigger(trigger,$Y$36))</f>
        <v>#NUM!</v>
      </c>
      <c r="AG2438" s="90" t="e">
        <f>_xll.qlTenorBasisForwardRate(TenorBasis6M,AD2438,_xll.ohTrigger(trigger,$Y$36))</f>
        <v>#NUM!</v>
      </c>
      <c r="AH2438" s="90" t="e">
        <f>_xll.qlIndexFixing(TenorBasisIndex6M,$AC2438,TRUE,_xll.ohTrigger(trigger,$Y$36))</f>
        <v>#NUM!</v>
      </c>
      <c r="AI2438" s="43" t="e">
        <f>_xll.qlIndexFixing($Y$6,$AC2438,TRUE,trigger)</f>
        <v>#NUM!</v>
      </c>
      <c r="AJ2438" s="45" t="e">
        <f t="shared" si="48"/>
        <v>#NUM!</v>
      </c>
    </row>
    <row r="2439" spans="28:36" x14ac:dyDescent="0.2">
      <c r="AB2439" s="122" t="s">
        <v>88</v>
      </c>
      <c r="AC2439" s="40">
        <f>_xll.qlInterestRateIndexFixingDate($Y$21,AD2439)</f>
        <v>56496</v>
      </c>
      <c r="AD2439" s="40">
        <f>_xll.qlCalendarAdvance(calendar,$AD2438,AB2439,,,trigger)</f>
        <v>56500</v>
      </c>
      <c r="AE2439" s="40">
        <f>_xll.qlInterestRateIndexMaturity($Y$21,AD2439,)</f>
        <v>56681</v>
      </c>
      <c r="AF2439" s="43" t="e">
        <f>_xll.qlTenorBasisValue(TenorBasis6M,AD2439,_xll.ohTrigger(trigger,$Y$36))</f>
        <v>#NUM!</v>
      </c>
      <c r="AG2439" s="90" t="e">
        <f>_xll.qlTenorBasisForwardRate(TenorBasis6M,AD2439,_xll.ohTrigger(trigger,$Y$36))</f>
        <v>#NUM!</v>
      </c>
      <c r="AH2439" s="90" t="e">
        <f>_xll.qlIndexFixing(TenorBasisIndex6M,$AC2439,TRUE,_xll.ohTrigger(trigger,$Y$36))</f>
        <v>#NUM!</v>
      </c>
      <c r="AI2439" s="43" t="e">
        <f>_xll.qlIndexFixing($Y$6,$AC2439,TRUE,trigger)</f>
        <v>#NUM!</v>
      </c>
      <c r="AJ2439" s="45" t="e">
        <f t="shared" si="48"/>
        <v>#NUM!</v>
      </c>
    </row>
    <row r="2440" spans="28:36" x14ac:dyDescent="0.2">
      <c r="AB2440" s="122" t="s">
        <v>88</v>
      </c>
      <c r="AC2440" s="40">
        <f>_xll.qlInterestRateIndexFixingDate($Y$21,AD2440)</f>
        <v>56503</v>
      </c>
      <c r="AD2440" s="40">
        <f>_xll.qlCalendarAdvance(calendar,$AD2439,AB2440,,,trigger)</f>
        <v>56507</v>
      </c>
      <c r="AE2440" s="40">
        <f>_xll.qlInterestRateIndexMaturity($Y$21,AD2440,)</f>
        <v>56688</v>
      </c>
      <c r="AF2440" s="43" t="e">
        <f>_xll.qlTenorBasisValue(TenorBasis6M,AD2440,_xll.ohTrigger(trigger,$Y$36))</f>
        <v>#NUM!</v>
      </c>
      <c r="AG2440" s="90" t="e">
        <f>_xll.qlTenorBasisForwardRate(TenorBasis6M,AD2440,_xll.ohTrigger(trigger,$Y$36))</f>
        <v>#NUM!</v>
      </c>
      <c r="AH2440" s="90" t="e">
        <f>_xll.qlIndexFixing(TenorBasisIndex6M,$AC2440,TRUE,_xll.ohTrigger(trigger,$Y$36))</f>
        <v>#NUM!</v>
      </c>
      <c r="AI2440" s="43" t="e">
        <f>_xll.qlIndexFixing($Y$6,$AC2440,TRUE,trigger)</f>
        <v>#NUM!</v>
      </c>
      <c r="AJ2440" s="45" t="e">
        <f t="shared" si="48"/>
        <v>#NUM!</v>
      </c>
    </row>
    <row r="2441" spans="28:36" x14ac:dyDescent="0.2">
      <c r="AB2441" s="122" t="s">
        <v>88</v>
      </c>
      <c r="AC2441" s="40">
        <f>_xll.qlInterestRateIndexFixingDate($Y$21,AD2441)</f>
        <v>56510</v>
      </c>
      <c r="AD2441" s="40">
        <f>_xll.qlCalendarAdvance(calendar,$AD2440,AB2441,,,trigger)</f>
        <v>56514</v>
      </c>
      <c r="AE2441" s="40">
        <f>_xll.qlInterestRateIndexMaturity($Y$21,AD2441,)</f>
        <v>56695</v>
      </c>
      <c r="AF2441" s="43" t="e">
        <f>_xll.qlTenorBasisValue(TenorBasis6M,AD2441,_xll.ohTrigger(trigger,$Y$36))</f>
        <v>#NUM!</v>
      </c>
      <c r="AG2441" s="90" t="e">
        <f>_xll.qlTenorBasisForwardRate(TenorBasis6M,AD2441,_xll.ohTrigger(trigger,$Y$36))</f>
        <v>#NUM!</v>
      </c>
      <c r="AH2441" s="90" t="e">
        <f>_xll.qlIndexFixing(TenorBasisIndex6M,$AC2441,TRUE,_xll.ohTrigger(trigger,$Y$36))</f>
        <v>#NUM!</v>
      </c>
      <c r="AI2441" s="43" t="e">
        <f>_xll.qlIndexFixing($Y$6,$AC2441,TRUE,trigger)</f>
        <v>#NUM!</v>
      </c>
      <c r="AJ2441" s="45" t="e">
        <f t="shared" si="48"/>
        <v>#NUM!</v>
      </c>
    </row>
    <row r="2442" spans="28:36" x14ac:dyDescent="0.2">
      <c r="AB2442" s="122" t="s">
        <v>88</v>
      </c>
      <c r="AC2442" s="40">
        <f>_xll.qlInterestRateIndexFixingDate($Y$21,AD2442)</f>
        <v>56517</v>
      </c>
      <c r="AD2442" s="40">
        <f>_xll.qlCalendarAdvance(calendar,$AD2441,AB2442,,,trigger)</f>
        <v>56521</v>
      </c>
      <c r="AE2442" s="40">
        <f>_xll.qlInterestRateIndexMaturity($Y$21,AD2442,)</f>
        <v>56702</v>
      </c>
      <c r="AF2442" s="43" t="e">
        <f>_xll.qlTenorBasisValue(TenorBasis6M,AD2442,_xll.ohTrigger(trigger,$Y$36))</f>
        <v>#NUM!</v>
      </c>
      <c r="AG2442" s="90" t="e">
        <f>_xll.qlTenorBasisForwardRate(TenorBasis6M,AD2442,_xll.ohTrigger(trigger,$Y$36))</f>
        <v>#NUM!</v>
      </c>
      <c r="AH2442" s="90" t="e">
        <f>_xll.qlIndexFixing(TenorBasisIndex6M,$AC2442,TRUE,_xll.ohTrigger(trigger,$Y$36))</f>
        <v>#NUM!</v>
      </c>
      <c r="AI2442" s="43" t="e">
        <f>_xll.qlIndexFixing($Y$6,$AC2442,TRUE,trigger)</f>
        <v>#NUM!</v>
      </c>
      <c r="AJ2442" s="45" t="e">
        <f t="shared" si="48"/>
        <v>#NUM!</v>
      </c>
    </row>
    <row r="2443" spans="28:36" x14ac:dyDescent="0.2">
      <c r="AB2443" s="122" t="s">
        <v>88</v>
      </c>
      <c r="AC2443" s="40">
        <f>_xll.qlInterestRateIndexFixingDate($Y$21,AD2443)</f>
        <v>56524</v>
      </c>
      <c r="AD2443" s="40">
        <f>_xll.qlCalendarAdvance(calendar,$AD2442,AB2443,,,trigger)</f>
        <v>56528</v>
      </c>
      <c r="AE2443" s="40">
        <f>_xll.qlInterestRateIndexMaturity($Y$21,AD2443,)</f>
        <v>56710</v>
      </c>
      <c r="AF2443" s="43" t="e">
        <f>_xll.qlTenorBasisValue(TenorBasis6M,AD2443,_xll.ohTrigger(trigger,$Y$36))</f>
        <v>#NUM!</v>
      </c>
      <c r="AG2443" s="90" t="e">
        <f>_xll.qlTenorBasisForwardRate(TenorBasis6M,AD2443,_xll.ohTrigger(trigger,$Y$36))</f>
        <v>#NUM!</v>
      </c>
      <c r="AH2443" s="90" t="e">
        <f>_xll.qlIndexFixing(TenorBasisIndex6M,$AC2443,TRUE,_xll.ohTrigger(trigger,$Y$36))</f>
        <v>#NUM!</v>
      </c>
      <c r="AI2443" s="43" t="e">
        <f>_xll.qlIndexFixing($Y$6,$AC2443,TRUE,trigger)</f>
        <v>#NUM!</v>
      </c>
      <c r="AJ2443" s="45" t="e">
        <f t="shared" si="48"/>
        <v>#NUM!</v>
      </c>
    </row>
    <row r="2444" spans="28:36" x14ac:dyDescent="0.2">
      <c r="AB2444" s="122" t="s">
        <v>88</v>
      </c>
      <c r="AC2444" s="40">
        <f>_xll.qlInterestRateIndexFixingDate($Y$21,AD2444)</f>
        <v>56531</v>
      </c>
      <c r="AD2444" s="40">
        <f>_xll.qlCalendarAdvance(calendar,$AD2443,AB2444,,,trigger)</f>
        <v>56535</v>
      </c>
      <c r="AE2444" s="40">
        <f>_xll.qlInterestRateIndexMaturity($Y$21,AD2444,)</f>
        <v>56717</v>
      </c>
      <c r="AF2444" s="43" t="e">
        <f>_xll.qlTenorBasisValue(TenorBasis6M,AD2444,_xll.ohTrigger(trigger,$Y$36))</f>
        <v>#NUM!</v>
      </c>
      <c r="AG2444" s="90" t="e">
        <f>_xll.qlTenorBasisForwardRate(TenorBasis6M,AD2444,_xll.ohTrigger(trigger,$Y$36))</f>
        <v>#NUM!</v>
      </c>
      <c r="AH2444" s="90" t="e">
        <f>_xll.qlIndexFixing(TenorBasisIndex6M,$AC2444,TRUE,_xll.ohTrigger(trigger,$Y$36))</f>
        <v>#NUM!</v>
      </c>
      <c r="AI2444" s="43" t="e">
        <f>_xll.qlIndexFixing($Y$6,$AC2444,TRUE,trigger)</f>
        <v>#NUM!</v>
      </c>
      <c r="AJ2444" s="45" t="e">
        <f t="shared" si="48"/>
        <v>#NUM!</v>
      </c>
    </row>
    <row r="2445" spans="28:36" x14ac:dyDescent="0.2">
      <c r="AB2445" s="122" t="s">
        <v>88</v>
      </c>
      <c r="AC2445" s="40">
        <f>_xll.qlInterestRateIndexFixingDate($Y$21,AD2445)</f>
        <v>56538</v>
      </c>
      <c r="AD2445" s="40">
        <f>_xll.qlCalendarAdvance(calendar,$AD2444,AB2445,,,trigger)</f>
        <v>56542</v>
      </c>
      <c r="AE2445" s="40">
        <f>_xll.qlInterestRateIndexMaturity($Y$21,AD2445,)</f>
        <v>56724</v>
      </c>
      <c r="AF2445" s="43" t="e">
        <f>_xll.qlTenorBasisValue(TenorBasis6M,AD2445,_xll.ohTrigger(trigger,$Y$36))</f>
        <v>#NUM!</v>
      </c>
      <c r="AG2445" s="90" t="e">
        <f>_xll.qlTenorBasisForwardRate(TenorBasis6M,AD2445,_xll.ohTrigger(trigger,$Y$36))</f>
        <v>#NUM!</v>
      </c>
      <c r="AH2445" s="90" t="e">
        <f>_xll.qlIndexFixing(TenorBasisIndex6M,$AC2445,TRUE,_xll.ohTrigger(trigger,$Y$36))</f>
        <v>#NUM!</v>
      </c>
      <c r="AI2445" s="43" t="e">
        <f>_xll.qlIndexFixing($Y$6,$AC2445,TRUE,trigger)</f>
        <v>#NUM!</v>
      </c>
      <c r="AJ2445" s="45" t="e">
        <f t="shared" si="48"/>
        <v>#NUM!</v>
      </c>
    </row>
    <row r="2446" spans="28:36" x14ac:dyDescent="0.2">
      <c r="AB2446" s="122" t="s">
        <v>88</v>
      </c>
      <c r="AC2446" s="40">
        <f>_xll.qlInterestRateIndexFixingDate($Y$21,AD2446)</f>
        <v>56545</v>
      </c>
      <c r="AD2446" s="40">
        <f>_xll.qlCalendarAdvance(calendar,$AD2445,AB2446,,,trigger)</f>
        <v>56549</v>
      </c>
      <c r="AE2446" s="40">
        <f>_xll.qlInterestRateIndexMaturity($Y$21,AD2446,)</f>
        <v>56731</v>
      </c>
      <c r="AF2446" s="43" t="e">
        <f>_xll.qlTenorBasisValue(TenorBasis6M,AD2446,_xll.ohTrigger(trigger,$Y$36))</f>
        <v>#NUM!</v>
      </c>
      <c r="AG2446" s="90" t="e">
        <f>_xll.qlTenorBasisForwardRate(TenorBasis6M,AD2446,_xll.ohTrigger(trigger,$Y$36))</f>
        <v>#NUM!</v>
      </c>
      <c r="AH2446" s="90" t="e">
        <f>_xll.qlIndexFixing(TenorBasisIndex6M,$AC2446,TRUE,_xll.ohTrigger(trigger,$Y$36))</f>
        <v>#NUM!</v>
      </c>
      <c r="AI2446" s="43" t="e">
        <f>_xll.qlIndexFixing($Y$6,$AC2446,TRUE,trigger)</f>
        <v>#NUM!</v>
      </c>
      <c r="AJ2446" s="45" t="e">
        <f t="shared" si="48"/>
        <v>#NUM!</v>
      </c>
    </row>
    <row r="2447" spans="28:36" x14ac:dyDescent="0.2">
      <c r="AB2447" s="122" t="s">
        <v>88</v>
      </c>
      <c r="AC2447" s="40">
        <f>_xll.qlInterestRateIndexFixingDate($Y$21,AD2447)</f>
        <v>56552</v>
      </c>
      <c r="AD2447" s="40">
        <f>_xll.qlCalendarAdvance(calendar,$AD2446,AB2447,,,trigger)</f>
        <v>56556</v>
      </c>
      <c r="AE2447" s="40">
        <f>_xll.qlInterestRateIndexMaturity($Y$21,AD2447,)</f>
        <v>56737</v>
      </c>
      <c r="AF2447" s="43" t="e">
        <f>_xll.qlTenorBasisValue(TenorBasis6M,AD2447,_xll.ohTrigger(trigger,$Y$36))</f>
        <v>#NUM!</v>
      </c>
      <c r="AG2447" s="90" t="e">
        <f>_xll.qlTenorBasisForwardRate(TenorBasis6M,AD2447,_xll.ohTrigger(trigger,$Y$36))</f>
        <v>#NUM!</v>
      </c>
      <c r="AH2447" s="90" t="e">
        <f>_xll.qlIndexFixing(TenorBasisIndex6M,$AC2447,TRUE,_xll.ohTrigger(trigger,$Y$36))</f>
        <v>#NUM!</v>
      </c>
      <c r="AI2447" s="43" t="e">
        <f>_xll.qlIndexFixing($Y$6,$AC2447,TRUE,trigger)</f>
        <v>#NUM!</v>
      </c>
      <c r="AJ2447" s="45" t="e">
        <f t="shared" si="48"/>
        <v>#NUM!</v>
      </c>
    </row>
    <row r="2448" spans="28:36" x14ac:dyDescent="0.2">
      <c r="AB2448" s="122" t="s">
        <v>88</v>
      </c>
      <c r="AC2448" s="40">
        <f>_xll.qlInterestRateIndexFixingDate($Y$21,AD2448)</f>
        <v>56559</v>
      </c>
      <c r="AD2448" s="40">
        <f>_xll.qlCalendarAdvance(calendar,$AD2447,AB2448,,,trigger)</f>
        <v>56563</v>
      </c>
      <c r="AE2448" s="40">
        <f>_xll.qlInterestRateIndexMaturity($Y$21,AD2448,)</f>
        <v>56744</v>
      </c>
      <c r="AF2448" s="43" t="e">
        <f>_xll.qlTenorBasisValue(TenorBasis6M,AD2448,_xll.ohTrigger(trigger,$Y$36))</f>
        <v>#NUM!</v>
      </c>
      <c r="AG2448" s="90" t="e">
        <f>_xll.qlTenorBasisForwardRate(TenorBasis6M,AD2448,_xll.ohTrigger(trigger,$Y$36))</f>
        <v>#NUM!</v>
      </c>
      <c r="AH2448" s="90" t="e">
        <f>_xll.qlIndexFixing(TenorBasisIndex6M,$AC2448,TRUE,_xll.ohTrigger(trigger,$Y$36))</f>
        <v>#NUM!</v>
      </c>
      <c r="AI2448" s="43" t="e">
        <f>_xll.qlIndexFixing($Y$6,$AC2448,TRUE,trigger)</f>
        <v>#NUM!</v>
      </c>
      <c r="AJ2448" s="45" t="e">
        <f t="shared" si="48"/>
        <v>#NUM!</v>
      </c>
    </row>
    <row r="2449" spans="28:36" x14ac:dyDescent="0.2">
      <c r="AB2449" s="122" t="s">
        <v>88</v>
      </c>
      <c r="AC2449" s="40">
        <f>_xll.qlInterestRateIndexFixingDate($Y$21,AD2449)</f>
        <v>56566</v>
      </c>
      <c r="AD2449" s="40">
        <f>_xll.qlCalendarAdvance(calendar,$AD2448,AB2449,,,trigger)</f>
        <v>56570</v>
      </c>
      <c r="AE2449" s="40">
        <f>_xll.qlInterestRateIndexMaturity($Y$21,AD2449,)</f>
        <v>56751</v>
      </c>
      <c r="AF2449" s="43" t="e">
        <f>_xll.qlTenorBasisValue(TenorBasis6M,AD2449,_xll.ohTrigger(trigger,$Y$36))</f>
        <v>#NUM!</v>
      </c>
      <c r="AG2449" s="90" t="e">
        <f>_xll.qlTenorBasisForwardRate(TenorBasis6M,AD2449,_xll.ohTrigger(trigger,$Y$36))</f>
        <v>#NUM!</v>
      </c>
      <c r="AH2449" s="90" t="e">
        <f>_xll.qlIndexFixing(TenorBasisIndex6M,$AC2449,TRUE,_xll.ohTrigger(trigger,$Y$36))</f>
        <v>#NUM!</v>
      </c>
      <c r="AI2449" s="43" t="e">
        <f>_xll.qlIndexFixing($Y$6,$AC2449,TRUE,trigger)</f>
        <v>#NUM!</v>
      </c>
      <c r="AJ2449" s="45" t="e">
        <f t="shared" si="48"/>
        <v>#NUM!</v>
      </c>
    </row>
    <row r="2450" spans="28:36" x14ac:dyDescent="0.2">
      <c r="AB2450" s="122" t="s">
        <v>88</v>
      </c>
      <c r="AC2450" s="40">
        <f>_xll.qlInterestRateIndexFixingDate($Y$21,AD2450)</f>
        <v>56573</v>
      </c>
      <c r="AD2450" s="40">
        <f>_xll.qlCalendarAdvance(calendar,$AD2449,AB2450,,,trigger)</f>
        <v>56577</v>
      </c>
      <c r="AE2450" s="40">
        <f>_xll.qlInterestRateIndexMaturity($Y$21,AD2450,)</f>
        <v>56758</v>
      </c>
      <c r="AF2450" s="43" t="e">
        <f>_xll.qlTenorBasisValue(TenorBasis6M,AD2450,_xll.ohTrigger(trigger,$Y$36))</f>
        <v>#NUM!</v>
      </c>
      <c r="AG2450" s="90" t="e">
        <f>_xll.qlTenorBasisForwardRate(TenorBasis6M,AD2450,_xll.ohTrigger(trigger,$Y$36))</f>
        <v>#NUM!</v>
      </c>
      <c r="AH2450" s="90" t="e">
        <f>_xll.qlIndexFixing(TenorBasisIndex6M,$AC2450,TRUE,_xll.ohTrigger(trigger,$Y$36))</f>
        <v>#NUM!</v>
      </c>
      <c r="AI2450" s="43" t="e">
        <f>_xll.qlIndexFixing($Y$6,$AC2450,TRUE,trigger)</f>
        <v>#NUM!</v>
      </c>
      <c r="AJ2450" s="45" t="e">
        <f t="shared" si="48"/>
        <v>#NUM!</v>
      </c>
    </row>
    <row r="2451" spans="28:36" x14ac:dyDescent="0.2">
      <c r="AB2451" s="122" t="s">
        <v>88</v>
      </c>
      <c r="AC2451" s="40">
        <f>_xll.qlInterestRateIndexFixingDate($Y$21,AD2451)</f>
        <v>56580</v>
      </c>
      <c r="AD2451" s="40">
        <f>_xll.qlCalendarAdvance(calendar,$AD2450,AB2451,,,trigger)</f>
        <v>56584</v>
      </c>
      <c r="AE2451" s="40">
        <f>_xll.qlInterestRateIndexMaturity($Y$21,AD2451,)</f>
        <v>56766</v>
      </c>
      <c r="AF2451" s="43" t="e">
        <f>_xll.qlTenorBasisValue(TenorBasis6M,AD2451,_xll.ohTrigger(trigger,$Y$36))</f>
        <v>#NUM!</v>
      </c>
      <c r="AG2451" s="90" t="e">
        <f>_xll.qlTenorBasisForwardRate(TenorBasis6M,AD2451,_xll.ohTrigger(trigger,$Y$36))</f>
        <v>#NUM!</v>
      </c>
      <c r="AH2451" s="90" t="e">
        <f>_xll.qlIndexFixing(TenorBasisIndex6M,$AC2451,TRUE,_xll.ohTrigger(trigger,$Y$36))</f>
        <v>#NUM!</v>
      </c>
      <c r="AI2451" s="43" t="e">
        <f>_xll.qlIndexFixing($Y$6,$AC2451,TRUE,trigger)</f>
        <v>#NUM!</v>
      </c>
      <c r="AJ2451" s="45" t="e">
        <f t="shared" si="48"/>
        <v>#NUM!</v>
      </c>
    </row>
    <row r="2452" spans="28:36" x14ac:dyDescent="0.2">
      <c r="AB2452" s="122" t="s">
        <v>88</v>
      </c>
      <c r="AC2452" s="40">
        <f>_xll.qlInterestRateIndexFixingDate($Y$21,AD2452)</f>
        <v>56587</v>
      </c>
      <c r="AD2452" s="40">
        <f>_xll.qlCalendarAdvance(calendar,$AD2451,AB2452,,,trigger)</f>
        <v>56591</v>
      </c>
      <c r="AE2452" s="40">
        <f>_xll.qlInterestRateIndexMaturity($Y$21,AD2452,)</f>
        <v>56773</v>
      </c>
      <c r="AF2452" s="43" t="e">
        <f>_xll.qlTenorBasisValue(TenorBasis6M,AD2452,_xll.ohTrigger(trigger,$Y$36))</f>
        <v>#NUM!</v>
      </c>
      <c r="AG2452" s="90" t="e">
        <f>_xll.qlTenorBasisForwardRate(TenorBasis6M,AD2452,_xll.ohTrigger(trigger,$Y$36))</f>
        <v>#NUM!</v>
      </c>
      <c r="AH2452" s="90" t="e">
        <f>_xll.qlIndexFixing(TenorBasisIndex6M,$AC2452,TRUE,_xll.ohTrigger(trigger,$Y$36))</f>
        <v>#NUM!</v>
      </c>
      <c r="AI2452" s="43" t="e">
        <f>_xll.qlIndexFixing($Y$6,$AC2452,TRUE,trigger)</f>
        <v>#NUM!</v>
      </c>
      <c r="AJ2452" s="45" t="e">
        <f t="shared" si="48"/>
        <v>#NUM!</v>
      </c>
    </row>
    <row r="2453" spans="28:36" x14ac:dyDescent="0.2">
      <c r="AB2453" s="122" t="s">
        <v>88</v>
      </c>
      <c r="AC2453" s="40">
        <f>_xll.qlInterestRateIndexFixingDate($Y$21,AD2453)</f>
        <v>56594</v>
      </c>
      <c r="AD2453" s="40">
        <f>_xll.qlCalendarAdvance(calendar,$AD2452,AB2453,,,trigger)</f>
        <v>56598</v>
      </c>
      <c r="AE2453" s="40">
        <f>_xll.qlInterestRateIndexMaturity($Y$21,AD2453,)</f>
        <v>56780</v>
      </c>
      <c r="AF2453" s="43" t="e">
        <f>_xll.qlTenorBasisValue(TenorBasis6M,AD2453,_xll.ohTrigger(trigger,$Y$36))</f>
        <v>#NUM!</v>
      </c>
      <c r="AG2453" s="90" t="e">
        <f>_xll.qlTenorBasisForwardRate(TenorBasis6M,AD2453,_xll.ohTrigger(trigger,$Y$36))</f>
        <v>#NUM!</v>
      </c>
      <c r="AH2453" s="90" t="e">
        <f>_xll.qlIndexFixing(TenorBasisIndex6M,$AC2453,TRUE,_xll.ohTrigger(trigger,$Y$36))</f>
        <v>#NUM!</v>
      </c>
      <c r="AI2453" s="43" t="e">
        <f>_xll.qlIndexFixing($Y$6,$AC2453,TRUE,trigger)</f>
        <v>#NUM!</v>
      </c>
      <c r="AJ2453" s="45" t="e">
        <f t="shared" si="48"/>
        <v>#NUM!</v>
      </c>
    </row>
    <row r="2454" spans="28:36" x14ac:dyDescent="0.2">
      <c r="AB2454" s="122" t="s">
        <v>88</v>
      </c>
      <c r="AC2454" s="40">
        <f>_xll.qlInterestRateIndexFixingDate($Y$21,AD2454)</f>
        <v>56601</v>
      </c>
      <c r="AD2454" s="40">
        <f>_xll.qlCalendarAdvance(calendar,$AD2453,AB2454,,,trigger)</f>
        <v>56605</v>
      </c>
      <c r="AE2454" s="40">
        <f>_xll.qlInterestRateIndexMaturity($Y$21,AD2454,)</f>
        <v>56787</v>
      </c>
      <c r="AF2454" s="43" t="e">
        <f>_xll.qlTenorBasisValue(TenorBasis6M,AD2454,_xll.ohTrigger(trigger,$Y$36))</f>
        <v>#NUM!</v>
      </c>
      <c r="AG2454" s="90" t="e">
        <f>_xll.qlTenorBasisForwardRate(TenorBasis6M,AD2454,_xll.ohTrigger(trigger,$Y$36))</f>
        <v>#NUM!</v>
      </c>
      <c r="AH2454" s="90" t="e">
        <f>_xll.qlIndexFixing(TenorBasisIndex6M,$AC2454,TRUE,_xll.ohTrigger(trigger,$Y$36))</f>
        <v>#NUM!</v>
      </c>
      <c r="AI2454" s="43" t="e">
        <f>_xll.qlIndexFixing($Y$6,$AC2454,TRUE,trigger)</f>
        <v>#NUM!</v>
      </c>
      <c r="AJ2454" s="45" t="e">
        <f t="shared" si="48"/>
        <v>#NUM!</v>
      </c>
    </row>
    <row r="2455" spans="28:36" x14ac:dyDescent="0.2">
      <c r="AB2455" s="122" t="s">
        <v>88</v>
      </c>
      <c r="AC2455" s="40">
        <f>_xll.qlInterestRateIndexFixingDate($Y$21,AD2455)</f>
        <v>56607</v>
      </c>
      <c r="AD2455" s="40">
        <f>_xll.qlCalendarAdvance(calendar,$AD2454,AB2455,,,trigger)</f>
        <v>56612</v>
      </c>
      <c r="AE2455" s="40">
        <f>_xll.qlInterestRateIndexMaturity($Y$21,AD2455,)</f>
        <v>56794</v>
      </c>
      <c r="AF2455" s="43" t="e">
        <f>_xll.qlTenorBasisValue(TenorBasis6M,AD2455,_xll.ohTrigger(trigger,$Y$36))</f>
        <v>#NUM!</v>
      </c>
      <c r="AG2455" s="90" t="e">
        <f>_xll.qlTenorBasisForwardRate(TenorBasis6M,AD2455,_xll.ohTrigger(trigger,$Y$36))</f>
        <v>#NUM!</v>
      </c>
      <c r="AH2455" s="90" t="e">
        <f>_xll.qlIndexFixing(TenorBasisIndex6M,$AC2455,TRUE,_xll.ohTrigger(trigger,$Y$36))</f>
        <v>#NUM!</v>
      </c>
      <c r="AI2455" s="43" t="e">
        <f>_xll.qlIndexFixing($Y$6,$AC2455,TRUE,trigger)</f>
        <v>#NUM!</v>
      </c>
      <c r="AJ2455" s="45" t="e">
        <f t="shared" si="48"/>
        <v>#NUM!</v>
      </c>
    </row>
    <row r="2456" spans="28:36" x14ac:dyDescent="0.2">
      <c r="AB2456" s="122" t="s">
        <v>88</v>
      </c>
      <c r="AC2456" s="40">
        <f>_xll.qlInterestRateIndexFixingDate($Y$21,AD2456)</f>
        <v>56614</v>
      </c>
      <c r="AD2456" s="40">
        <f>_xll.qlCalendarAdvance(calendar,$AD2455,AB2456,,,trigger)</f>
        <v>56619</v>
      </c>
      <c r="AE2456" s="40">
        <f>_xll.qlInterestRateIndexMaturity($Y$21,AD2456,)</f>
        <v>56800</v>
      </c>
      <c r="AF2456" s="43" t="e">
        <f>_xll.qlTenorBasisValue(TenorBasis6M,AD2456,_xll.ohTrigger(trigger,$Y$36))</f>
        <v>#NUM!</v>
      </c>
      <c r="AG2456" s="90" t="e">
        <f>_xll.qlTenorBasisForwardRate(TenorBasis6M,AD2456,_xll.ohTrigger(trigger,$Y$36))</f>
        <v>#NUM!</v>
      </c>
      <c r="AH2456" s="90" t="e">
        <f>_xll.qlIndexFixing(TenorBasisIndex6M,$AC2456,TRUE,_xll.ohTrigger(trigger,$Y$36))</f>
        <v>#NUM!</v>
      </c>
      <c r="AI2456" s="43" t="e">
        <f>_xll.qlIndexFixing($Y$6,$AC2456,TRUE,trigger)</f>
        <v>#NUM!</v>
      </c>
      <c r="AJ2456" s="45" t="e">
        <f t="shared" si="48"/>
        <v>#NUM!</v>
      </c>
    </row>
    <row r="2457" spans="28:36" x14ac:dyDescent="0.2">
      <c r="AB2457" s="122" t="s">
        <v>88</v>
      </c>
      <c r="AC2457" s="40">
        <f>_xll.qlInterestRateIndexFixingDate($Y$21,AD2457)</f>
        <v>56622</v>
      </c>
      <c r="AD2457" s="40">
        <f>_xll.qlCalendarAdvance(calendar,$AD2456,AB2457,,,trigger)</f>
        <v>56626</v>
      </c>
      <c r="AE2457" s="40">
        <f>_xll.qlInterestRateIndexMaturity($Y$21,AD2457,)</f>
        <v>56807</v>
      </c>
      <c r="AF2457" s="43" t="e">
        <f>_xll.qlTenorBasisValue(TenorBasis6M,AD2457,_xll.ohTrigger(trigger,$Y$36))</f>
        <v>#NUM!</v>
      </c>
      <c r="AG2457" s="90" t="e">
        <f>_xll.qlTenorBasisForwardRate(TenorBasis6M,AD2457,_xll.ohTrigger(trigger,$Y$36))</f>
        <v>#NUM!</v>
      </c>
      <c r="AH2457" s="90" t="e">
        <f>_xll.qlIndexFixing(TenorBasisIndex6M,$AC2457,TRUE,_xll.ohTrigger(trigger,$Y$36))</f>
        <v>#NUM!</v>
      </c>
      <c r="AI2457" s="43" t="e">
        <f>_xll.qlIndexFixing($Y$6,$AC2457,TRUE,trigger)</f>
        <v>#NUM!</v>
      </c>
      <c r="AJ2457" s="45" t="e">
        <f t="shared" si="48"/>
        <v>#NUM!</v>
      </c>
    </row>
    <row r="2458" spans="28:36" x14ac:dyDescent="0.2">
      <c r="AB2458" s="122" t="s">
        <v>88</v>
      </c>
      <c r="AC2458" s="40">
        <f>_xll.qlInterestRateIndexFixingDate($Y$21,AD2458)</f>
        <v>56629</v>
      </c>
      <c r="AD2458" s="40">
        <f>_xll.qlCalendarAdvance(calendar,$AD2457,AB2458,,,trigger)</f>
        <v>56633</v>
      </c>
      <c r="AE2458" s="40">
        <f>_xll.qlInterestRateIndexMaturity($Y$21,AD2458,)</f>
        <v>56814</v>
      </c>
      <c r="AF2458" s="43" t="e">
        <f>_xll.qlTenorBasisValue(TenorBasis6M,AD2458,_xll.ohTrigger(trigger,$Y$36))</f>
        <v>#NUM!</v>
      </c>
      <c r="AG2458" s="90" t="e">
        <f>_xll.qlTenorBasisForwardRate(TenorBasis6M,AD2458,_xll.ohTrigger(trigger,$Y$36))</f>
        <v>#NUM!</v>
      </c>
      <c r="AH2458" s="90" t="e">
        <f>_xll.qlIndexFixing(TenorBasisIndex6M,$AC2458,TRUE,_xll.ohTrigger(trigger,$Y$36))</f>
        <v>#NUM!</v>
      </c>
      <c r="AI2458" s="43" t="e">
        <f>_xll.qlIndexFixing($Y$6,$AC2458,TRUE,trigger)</f>
        <v>#NUM!</v>
      </c>
      <c r="AJ2458" s="45" t="e">
        <f t="shared" si="48"/>
        <v>#NUM!</v>
      </c>
    </row>
    <row r="2459" spans="28:36" x14ac:dyDescent="0.2">
      <c r="AB2459" s="122" t="s">
        <v>88</v>
      </c>
      <c r="AC2459" s="40">
        <f>_xll.qlInterestRateIndexFixingDate($Y$21,AD2459)</f>
        <v>56636</v>
      </c>
      <c r="AD2459" s="40">
        <f>_xll.qlCalendarAdvance(calendar,$AD2458,AB2459,,,trigger)</f>
        <v>56640</v>
      </c>
      <c r="AE2459" s="40">
        <f>_xll.qlInterestRateIndexMaturity($Y$21,AD2459,)</f>
        <v>56821</v>
      </c>
      <c r="AF2459" s="43" t="e">
        <f>_xll.qlTenorBasisValue(TenorBasis6M,AD2459,_xll.ohTrigger(trigger,$Y$36))</f>
        <v>#NUM!</v>
      </c>
      <c r="AG2459" s="90" t="e">
        <f>_xll.qlTenorBasisForwardRate(TenorBasis6M,AD2459,_xll.ohTrigger(trigger,$Y$36))</f>
        <v>#NUM!</v>
      </c>
      <c r="AH2459" s="90" t="e">
        <f>_xll.qlIndexFixing(TenorBasisIndex6M,$AC2459,TRUE,_xll.ohTrigger(trigger,$Y$36))</f>
        <v>#NUM!</v>
      </c>
      <c r="AI2459" s="43" t="e">
        <f>_xll.qlIndexFixing($Y$6,$AC2459,TRUE,trigger)</f>
        <v>#NUM!</v>
      </c>
      <c r="AJ2459" s="45" t="e">
        <f t="shared" si="48"/>
        <v>#NUM!</v>
      </c>
    </row>
    <row r="2460" spans="28:36" x14ac:dyDescent="0.2">
      <c r="AB2460" s="122" t="s">
        <v>88</v>
      </c>
      <c r="AC2460" s="40">
        <f>_xll.qlInterestRateIndexFixingDate($Y$21,AD2460)</f>
        <v>56643</v>
      </c>
      <c r="AD2460" s="40">
        <f>_xll.qlCalendarAdvance(calendar,$AD2459,AB2460,,,trigger)</f>
        <v>56647</v>
      </c>
      <c r="AE2460" s="40">
        <f>_xll.qlInterestRateIndexMaturity($Y$21,AD2460,)</f>
        <v>56828</v>
      </c>
      <c r="AF2460" s="43" t="e">
        <f>_xll.qlTenorBasisValue(TenorBasis6M,AD2460,_xll.ohTrigger(trigger,$Y$36))</f>
        <v>#NUM!</v>
      </c>
      <c r="AG2460" s="90" t="e">
        <f>_xll.qlTenorBasisForwardRate(TenorBasis6M,AD2460,_xll.ohTrigger(trigger,$Y$36))</f>
        <v>#NUM!</v>
      </c>
      <c r="AH2460" s="90" t="e">
        <f>_xll.qlIndexFixing(TenorBasisIndex6M,$AC2460,TRUE,_xll.ohTrigger(trigger,$Y$36))</f>
        <v>#NUM!</v>
      </c>
      <c r="AI2460" s="43" t="e">
        <f>_xll.qlIndexFixing($Y$6,$AC2460,TRUE,trigger)</f>
        <v>#NUM!</v>
      </c>
      <c r="AJ2460" s="45" t="e">
        <f t="shared" si="48"/>
        <v>#NUM!</v>
      </c>
    </row>
    <row r="2461" spans="28:36" x14ac:dyDescent="0.2">
      <c r="AB2461" s="122" t="s">
        <v>88</v>
      </c>
      <c r="AC2461" s="40">
        <f>_xll.qlInterestRateIndexFixingDate($Y$21,AD2461)</f>
        <v>56650</v>
      </c>
      <c r="AD2461" s="40">
        <f>_xll.qlCalendarAdvance(calendar,$AD2460,AB2461,,,trigger)</f>
        <v>56654</v>
      </c>
      <c r="AE2461" s="40">
        <f>_xll.qlInterestRateIndexMaturity($Y$21,AD2461,)</f>
        <v>56835</v>
      </c>
      <c r="AF2461" s="43" t="e">
        <f>_xll.qlTenorBasisValue(TenorBasis6M,AD2461,_xll.ohTrigger(trigger,$Y$36))</f>
        <v>#NUM!</v>
      </c>
      <c r="AG2461" s="90" t="e">
        <f>_xll.qlTenorBasisForwardRate(TenorBasis6M,AD2461,_xll.ohTrigger(trigger,$Y$36))</f>
        <v>#NUM!</v>
      </c>
      <c r="AH2461" s="90" t="e">
        <f>_xll.qlIndexFixing(TenorBasisIndex6M,$AC2461,TRUE,_xll.ohTrigger(trigger,$Y$36))</f>
        <v>#NUM!</v>
      </c>
      <c r="AI2461" s="43" t="e">
        <f>_xll.qlIndexFixing($Y$6,$AC2461,TRUE,trigger)</f>
        <v>#NUM!</v>
      </c>
      <c r="AJ2461" s="45" t="e">
        <f t="shared" si="48"/>
        <v>#NUM!</v>
      </c>
    </row>
    <row r="2462" spans="28:36" x14ac:dyDescent="0.2">
      <c r="AB2462" s="122" t="s">
        <v>88</v>
      </c>
      <c r="AC2462" s="40">
        <f>_xll.qlInterestRateIndexFixingDate($Y$21,AD2462)</f>
        <v>56657</v>
      </c>
      <c r="AD2462" s="40">
        <f>_xll.qlCalendarAdvance(calendar,$AD2461,AB2462,,,trigger)</f>
        <v>56661</v>
      </c>
      <c r="AE2462" s="40">
        <f>_xll.qlInterestRateIndexMaturity($Y$21,AD2462,)</f>
        <v>56842</v>
      </c>
      <c r="AF2462" s="43" t="e">
        <f>_xll.qlTenorBasisValue(TenorBasis6M,AD2462,_xll.ohTrigger(trigger,$Y$36))</f>
        <v>#NUM!</v>
      </c>
      <c r="AG2462" s="90" t="e">
        <f>_xll.qlTenorBasisForwardRate(TenorBasis6M,AD2462,_xll.ohTrigger(trigger,$Y$36))</f>
        <v>#NUM!</v>
      </c>
      <c r="AH2462" s="90" t="e">
        <f>_xll.qlIndexFixing(TenorBasisIndex6M,$AC2462,TRUE,_xll.ohTrigger(trigger,$Y$36))</f>
        <v>#NUM!</v>
      </c>
      <c r="AI2462" s="43" t="e">
        <f>_xll.qlIndexFixing($Y$6,$AC2462,TRUE,trigger)</f>
        <v>#NUM!</v>
      </c>
      <c r="AJ2462" s="45" t="e">
        <f t="shared" si="48"/>
        <v>#NUM!</v>
      </c>
    </row>
    <row r="2463" spans="28:36" x14ac:dyDescent="0.2">
      <c r="AB2463" s="122" t="s">
        <v>88</v>
      </c>
      <c r="AC2463" s="40">
        <f>_xll.qlInterestRateIndexFixingDate($Y$21,AD2463)</f>
        <v>56664</v>
      </c>
      <c r="AD2463" s="40">
        <f>_xll.qlCalendarAdvance(calendar,$AD2462,AB2463,,,trigger)</f>
        <v>56668</v>
      </c>
      <c r="AE2463" s="40">
        <f>_xll.qlInterestRateIndexMaturity($Y$21,AD2463,)</f>
        <v>56849</v>
      </c>
      <c r="AF2463" s="43" t="e">
        <f>_xll.qlTenorBasisValue(TenorBasis6M,AD2463,_xll.ohTrigger(trigger,$Y$36))</f>
        <v>#NUM!</v>
      </c>
      <c r="AG2463" s="90" t="e">
        <f>_xll.qlTenorBasisForwardRate(TenorBasis6M,AD2463,_xll.ohTrigger(trigger,$Y$36))</f>
        <v>#NUM!</v>
      </c>
      <c r="AH2463" s="90" t="e">
        <f>_xll.qlIndexFixing(TenorBasisIndex6M,$AC2463,TRUE,_xll.ohTrigger(trigger,$Y$36))</f>
        <v>#NUM!</v>
      </c>
      <c r="AI2463" s="43" t="e">
        <f>_xll.qlIndexFixing($Y$6,$AC2463,TRUE,trigger)</f>
        <v>#NUM!</v>
      </c>
      <c r="AJ2463" s="45" t="e">
        <f t="shared" si="48"/>
        <v>#NUM!</v>
      </c>
    </row>
    <row r="2464" spans="28:36" x14ac:dyDescent="0.2">
      <c r="AB2464" s="122" t="s">
        <v>88</v>
      </c>
      <c r="AC2464" s="40">
        <f>_xll.qlInterestRateIndexFixingDate($Y$21,AD2464)</f>
        <v>56671</v>
      </c>
      <c r="AD2464" s="40">
        <f>_xll.qlCalendarAdvance(calendar,$AD2463,AB2464,,,trigger)</f>
        <v>56675</v>
      </c>
      <c r="AE2464" s="40">
        <f>_xll.qlInterestRateIndexMaturity($Y$21,AD2464,)</f>
        <v>56859</v>
      </c>
      <c r="AF2464" s="43" t="e">
        <f>_xll.qlTenorBasisValue(TenorBasis6M,AD2464,_xll.ohTrigger(trigger,$Y$36))</f>
        <v>#NUM!</v>
      </c>
      <c r="AG2464" s="90" t="e">
        <f>_xll.qlTenorBasisForwardRate(TenorBasis6M,AD2464,_xll.ohTrigger(trigger,$Y$36))</f>
        <v>#NUM!</v>
      </c>
      <c r="AH2464" s="90" t="e">
        <f>_xll.qlIndexFixing(TenorBasisIndex6M,$AC2464,TRUE,_xll.ohTrigger(trigger,$Y$36))</f>
        <v>#NUM!</v>
      </c>
      <c r="AI2464" s="43" t="e">
        <f>_xll.qlIndexFixing($Y$6,$AC2464,TRUE,trigger)</f>
        <v>#NUM!</v>
      </c>
      <c r="AJ2464" s="45" t="e">
        <f t="shared" si="48"/>
        <v>#NUM!</v>
      </c>
    </row>
    <row r="2465" spans="28:36" x14ac:dyDescent="0.2">
      <c r="AB2465" s="122" t="s">
        <v>88</v>
      </c>
      <c r="AC2465" s="40">
        <f>_xll.qlInterestRateIndexFixingDate($Y$21,AD2465)</f>
        <v>56678</v>
      </c>
      <c r="AD2465" s="40">
        <f>_xll.qlCalendarAdvance(calendar,$AD2464,AB2465,,,trigger)</f>
        <v>56682</v>
      </c>
      <c r="AE2465" s="40">
        <f>_xll.qlInterestRateIndexMaturity($Y$21,AD2465,)</f>
        <v>56866</v>
      </c>
      <c r="AF2465" s="43" t="e">
        <f>_xll.qlTenorBasisValue(TenorBasis6M,AD2465,_xll.ohTrigger(trigger,$Y$36))</f>
        <v>#NUM!</v>
      </c>
      <c r="AG2465" s="90" t="e">
        <f>_xll.qlTenorBasisForwardRate(TenorBasis6M,AD2465,_xll.ohTrigger(trigger,$Y$36))</f>
        <v>#NUM!</v>
      </c>
      <c r="AH2465" s="90" t="e">
        <f>_xll.qlIndexFixing(TenorBasisIndex6M,$AC2465,TRUE,_xll.ohTrigger(trigger,$Y$36))</f>
        <v>#NUM!</v>
      </c>
      <c r="AI2465" s="43" t="e">
        <f>_xll.qlIndexFixing($Y$6,$AC2465,TRUE,trigger)</f>
        <v>#NUM!</v>
      </c>
      <c r="AJ2465" s="45" t="e">
        <f t="shared" si="48"/>
        <v>#NUM!</v>
      </c>
    </row>
    <row r="2466" spans="28:36" x14ac:dyDescent="0.2">
      <c r="AB2466" s="122" t="s">
        <v>88</v>
      </c>
      <c r="AC2466" s="40">
        <f>_xll.qlInterestRateIndexFixingDate($Y$21,AD2466)</f>
        <v>56685</v>
      </c>
      <c r="AD2466" s="40">
        <f>_xll.qlCalendarAdvance(calendar,$AD2465,AB2466,,,trigger)</f>
        <v>56689</v>
      </c>
      <c r="AE2466" s="40">
        <f>_xll.qlInterestRateIndexMaturity($Y$21,AD2466,)</f>
        <v>56873</v>
      </c>
      <c r="AF2466" s="43" t="e">
        <f>_xll.qlTenorBasisValue(TenorBasis6M,AD2466,_xll.ohTrigger(trigger,$Y$36))</f>
        <v>#NUM!</v>
      </c>
      <c r="AG2466" s="90" t="e">
        <f>_xll.qlTenorBasisForwardRate(TenorBasis6M,AD2466,_xll.ohTrigger(trigger,$Y$36))</f>
        <v>#NUM!</v>
      </c>
      <c r="AH2466" s="90" t="e">
        <f>_xll.qlIndexFixing(TenorBasisIndex6M,$AC2466,TRUE,_xll.ohTrigger(trigger,$Y$36))</f>
        <v>#NUM!</v>
      </c>
      <c r="AI2466" s="43" t="e">
        <f>_xll.qlIndexFixing($Y$6,$AC2466,TRUE,trigger)</f>
        <v>#NUM!</v>
      </c>
      <c r="AJ2466" s="45" t="e">
        <f t="shared" si="48"/>
        <v>#NUM!</v>
      </c>
    </row>
    <row r="2467" spans="28:36" x14ac:dyDescent="0.2">
      <c r="AB2467" s="122" t="s">
        <v>88</v>
      </c>
      <c r="AC2467" s="40">
        <f>_xll.qlInterestRateIndexFixingDate($Y$21,AD2467)</f>
        <v>56692</v>
      </c>
      <c r="AD2467" s="40">
        <f>_xll.qlCalendarAdvance(calendar,$AD2466,AB2467,,,trigger)</f>
        <v>56696</v>
      </c>
      <c r="AE2467" s="40">
        <f>_xll.qlInterestRateIndexMaturity($Y$21,AD2467,)</f>
        <v>56880</v>
      </c>
      <c r="AF2467" s="43" t="e">
        <f>_xll.qlTenorBasisValue(TenorBasis6M,AD2467,_xll.ohTrigger(trigger,$Y$36))</f>
        <v>#NUM!</v>
      </c>
      <c r="AG2467" s="90" t="e">
        <f>_xll.qlTenorBasisForwardRate(TenorBasis6M,AD2467,_xll.ohTrigger(trigger,$Y$36))</f>
        <v>#NUM!</v>
      </c>
      <c r="AH2467" s="90" t="e">
        <f>_xll.qlIndexFixing(TenorBasisIndex6M,$AC2467,TRUE,_xll.ohTrigger(trigger,$Y$36))</f>
        <v>#NUM!</v>
      </c>
      <c r="AI2467" s="43" t="e">
        <f>_xll.qlIndexFixing($Y$6,$AC2467,TRUE,trigger)</f>
        <v>#NUM!</v>
      </c>
      <c r="AJ2467" s="45" t="e">
        <f t="shared" si="48"/>
        <v>#NUM!</v>
      </c>
    </row>
    <row r="2468" spans="28:36" x14ac:dyDescent="0.2">
      <c r="AB2468" s="122" t="s">
        <v>88</v>
      </c>
      <c r="AC2468" s="40">
        <f>_xll.qlInterestRateIndexFixingDate($Y$21,AD2468)</f>
        <v>56699</v>
      </c>
      <c r="AD2468" s="40">
        <f>_xll.qlCalendarAdvance(calendar,$AD2467,AB2468,,,trigger)</f>
        <v>56703</v>
      </c>
      <c r="AE2468" s="40">
        <f>_xll.qlInterestRateIndexMaturity($Y$21,AD2468,)</f>
        <v>56887</v>
      </c>
      <c r="AF2468" s="43" t="e">
        <f>_xll.qlTenorBasisValue(TenorBasis6M,AD2468,_xll.ohTrigger(trigger,$Y$36))</f>
        <v>#NUM!</v>
      </c>
      <c r="AG2468" s="90" t="e">
        <f>_xll.qlTenorBasisForwardRate(TenorBasis6M,AD2468,_xll.ohTrigger(trigger,$Y$36))</f>
        <v>#NUM!</v>
      </c>
      <c r="AH2468" s="90" t="e">
        <f>_xll.qlIndexFixing(TenorBasisIndex6M,$AC2468,TRUE,_xll.ohTrigger(trigger,$Y$36))</f>
        <v>#NUM!</v>
      </c>
      <c r="AI2468" s="43" t="e">
        <f>_xll.qlIndexFixing($Y$6,$AC2468,TRUE,trigger)</f>
        <v>#NUM!</v>
      </c>
      <c r="AJ2468" s="45" t="e">
        <f t="shared" si="48"/>
        <v>#NUM!</v>
      </c>
    </row>
    <row r="2469" spans="28:36" x14ac:dyDescent="0.2">
      <c r="AB2469" s="122" t="s">
        <v>88</v>
      </c>
      <c r="AC2469" s="40">
        <f>_xll.qlInterestRateIndexFixingDate($Y$21,AD2469)</f>
        <v>56706</v>
      </c>
      <c r="AD2469" s="40">
        <f>_xll.qlCalendarAdvance(calendar,$AD2468,AB2469,,,trigger)</f>
        <v>56710</v>
      </c>
      <c r="AE2469" s="40">
        <f>_xll.qlInterestRateIndexMaturity($Y$21,AD2469,)</f>
        <v>56893</v>
      </c>
      <c r="AF2469" s="43" t="e">
        <f>_xll.qlTenorBasisValue(TenorBasis6M,AD2469,_xll.ohTrigger(trigger,$Y$36))</f>
        <v>#NUM!</v>
      </c>
      <c r="AG2469" s="90" t="e">
        <f>_xll.qlTenorBasisForwardRate(TenorBasis6M,AD2469,_xll.ohTrigger(trigger,$Y$36))</f>
        <v>#NUM!</v>
      </c>
      <c r="AH2469" s="90" t="e">
        <f>_xll.qlIndexFixing(TenorBasisIndex6M,$AC2469,TRUE,_xll.ohTrigger(trigger,$Y$36))</f>
        <v>#NUM!</v>
      </c>
      <c r="AI2469" s="43" t="e">
        <f>_xll.qlIndexFixing($Y$6,$AC2469,TRUE,trigger)</f>
        <v>#NUM!</v>
      </c>
      <c r="AJ2469" s="45" t="e">
        <f t="shared" si="48"/>
        <v>#NUM!</v>
      </c>
    </row>
    <row r="2470" spans="28:36" x14ac:dyDescent="0.2">
      <c r="AB2470" s="122" t="s">
        <v>88</v>
      </c>
      <c r="AC2470" s="40">
        <f>_xll.qlInterestRateIndexFixingDate($Y$21,AD2470)</f>
        <v>56713</v>
      </c>
      <c r="AD2470" s="40">
        <f>_xll.qlCalendarAdvance(calendar,$AD2469,AB2470,,,trigger)</f>
        <v>56717</v>
      </c>
      <c r="AE2470" s="40">
        <f>_xll.qlInterestRateIndexMaturity($Y$21,AD2470,)</f>
        <v>56900</v>
      </c>
      <c r="AF2470" s="43" t="e">
        <f>_xll.qlTenorBasisValue(TenorBasis6M,AD2470,_xll.ohTrigger(trigger,$Y$36))</f>
        <v>#NUM!</v>
      </c>
      <c r="AG2470" s="90" t="e">
        <f>_xll.qlTenorBasisForwardRate(TenorBasis6M,AD2470,_xll.ohTrigger(trigger,$Y$36))</f>
        <v>#NUM!</v>
      </c>
      <c r="AH2470" s="90" t="e">
        <f>_xll.qlIndexFixing(TenorBasisIndex6M,$AC2470,TRUE,_xll.ohTrigger(trigger,$Y$36))</f>
        <v>#NUM!</v>
      </c>
      <c r="AI2470" s="43" t="e">
        <f>_xll.qlIndexFixing($Y$6,$AC2470,TRUE,trigger)</f>
        <v>#NUM!</v>
      </c>
      <c r="AJ2470" s="45" t="e">
        <f t="shared" si="48"/>
        <v>#NUM!</v>
      </c>
    </row>
    <row r="2471" spans="28:36" x14ac:dyDescent="0.2">
      <c r="AB2471" s="122" t="s">
        <v>88</v>
      </c>
      <c r="AC2471" s="40">
        <f>_xll.qlInterestRateIndexFixingDate($Y$21,AD2471)</f>
        <v>56718</v>
      </c>
      <c r="AD2471" s="40">
        <f>_xll.qlCalendarAdvance(calendar,$AD2470,AB2471,,,trigger)</f>
        <v>56724</v>
      </c>
      <c r="AE2471" s="40">
        <f>_xll.qlInterestRateIndexMaturity($Y$21,AD2471,)</f>
        <v>56907</v>
      </c>
      <c r="AF2471" s="43" t="e">
        <f>_xll.qlTenorBasisValue(TenorBasis6M,AD2471,_xll.ohTrigger(trigger,$Y$36))</f>
        <v>#NUM!</v>
      </c>
      <c r="AG2471" s="90" t="e">
        <f>_xll.qlTenorBasisForwardRate(TenorBasis6M,AD2471,_xll.ohTrigger(trigger,$Y$36))</f>
        <v>#NUM!</v>
      </c>
      <c r="AH2471" s="90" t="e">
        <f>_xll.qlIndexFixing(TenorBasisIndex6M,$AC2471,TRUE,_xll.ohTrigger(trigger,$Y$36))</f>
        <v>#NUM!</v>
      </c>
      <c r="AI2471" s="43" t="e">
        <f>_xll.qlIndexFixing($Y$6,$AC2471,TRUE,trigger)</f>
        <v>#NUM!</v>
      </c>
      <c r="AJ2471" s="45" t="e">
        <f t="shared" si="48"/>
        <v>#NUM!</v>
      </c>
    </row>
    <row r="2472" spans="28:36" x14ac:dyDescent="0.2">
      <c r="AB2472" s="122" t="s">
        <v>88</v>
      </c>
      <c r="AC2472" s="40">
        <f>_xll.qlInterestRateIndexFixingDate($Y$21,AD2472)</f>
        <v>56727</v>
      </c>
      <c r="AD2472" s="40">
        <f>_xll.qlCalendarAdvance(calendar,$AD2471,AB2472,,,trigger)</f>
        <v>56731</v>
      </c>
      <c r="AE2472" s="40">
        <f>_xll.qlInterestRateIndexMaturity($Y$21,AD2472,)</f>
        <v>56914</v>
      </c>
      <c r="AF2472" s="43" t="e">
        <f>_xll.qlTenorBasisValue(TenorBasis6M,AD2472,_xll.ohTrigger(trigger,$Y$36))</f>
        <v>#NUM!</v>
      </c>
      <c r="AG2472" s="90" t="e">
        <f>_xll.qlTenorBasisForwardRate(TenorBasis6M,AD2472,_xll.ohTrigger(trigger,$Y$36))</f>
        <v>#NUM!</v>
      </c>
      <c r="AH2472" s="90" t="e">
        <f>_xll.qlIndexFixing(TenorBasisIndex6M,$AC2472,TRUE,_xll.ohTrigger(trigger,$Y$36))</f>
        <v>#NUM!</v>
      </c>
      <c r="AI2472" s="43" t="e">
        <f>_xll.qlIndexFixing($Y$6,$AC2472,TRUE,trigger)</f>
        <v>#NUM!</v>
      </c>
      <c r="AJ2472" s="45" t="e">
        <f t="shared" si="48"/>
        <v>#NUM!</v>
      </c>
    </row>
    <row r="2473" spans="28:36" x14ac:dyDescent="0.2">
      <c r="AB2473" s="122" t="s">
        <v>88</v>
      </c>
      <c r="AC2473" s="40">
        <f>_xll.qlInterestRateIndexFixingDate($Y$21,AD2473)</f>
        <v>56734</v>
      </c>
      <c r="AD2473" s="40">
        <f>_xll.qlCalendarAdvance(calendar,$AD2472,AB2473,,,trigger)</f>
        <v>56738</v>
      </c>
      <c r="AE2473" s="40">
        <f>_xll.qlInterestRateIndexMaturity($Y$21,AD2473,)</f>
        <v>56922</v>
      </c>
      <c r="AF2473" s="43" t="e">
        <f>_xll.qlTenorBasisValue(TenorBasis6M,AD2473,_xll.ohTrigger(trigger,$Y$36))</f>
        <v>#NUM!</v>
      </c>
      <c r="AG2473" s="90" t="e">
        <f>_xll.qlTenorBasisForwardRate(TenorBasis6M,AD2473,_xll.ohTrigger(trigger,$Y$36))</f>
        <v>#NUM!</v>
      </c>
      <c r="AH2473" s="90" t="e">
        <f>_xll.qlIndexFixing(TenorBasisIndex6M,$AC2473,TRUE,_xll.ohTrigger(trigger,$Y$36))</f>
        <v>#NUM!</v>
      </c>
      <c r="AI2473" s="43" t="e">
        <f>_xll.qlIndexFixing($Y$6,$AC2473,TRUE,trigger)</f>
        <v>#NUM!</v>
      </c>
      <c r="AJ2473" s="45" t="e">
        <f t="shared" si="48"/>
        <v>#NUM!</v>
      </c>
    </row>
    <row r="2474" spans="28:36" x14ac:dyDescent="0.2">
      <c r="AB2474" s="122" t="s">
        <v>88</v>
      </c>
      <c r="AC2474" s="40">
        <f>_xll.qlInterestRateIndexFixingDate($Y$21,AD2474)</f>
        <v>56741</v>
      </c>
      <c r="AD2474" s="40">
        <f>_xll.qlCalendarAdvance(calendar,$AD2473,AB2474,,,trigger)</f>
        <v>56745</v>
      </c>
      <c r="AE2474" s="40">
        <f>_xll.qlInterestRateIndexMaturity($Y$21,AD2474,)</f>
        <v>56929</v>
      </c>
      <c r="AF2474" s="43" t="e">
        <f>_xll.qlTenorBasisValue(TenorBasis6M,AD2474,_xll.ohTrigger(trigger,$Y$36))</f>
        <v>#NUM!</v>
      </c>
      <c r="AG2474" s="90" t="e">
        <f>_xll.qlTenorBasisForwardRate(TenorBasis6M,AD2474,_xll.ohTrigger(trigger,$Y$36))</f>
        <v>#NUM!</v>
      </c>
      <c r="AH2474" s="90" t="e">
        <f>_xll.qlIndexFixing(TenorBasisIndex6M,$AC2474,TRUE,_xll.ohTrigger(trigger,$Y$36))</f>
        <v>#NUM!</v>
      </c>
      <c r="AI2474" s="43" t="e">
        <f>_xll.qlIndexFixing($Y$6,$AC2474,TRUE,trigger)</f>
        <v>#NUM!</v>
      </c>
      <c r="AJ2474" s="45" t="e">
        <f t="shared" ref="AJ2474:AJ2537" si="49">(AH2474-AI2474)*10000</f>
        <v>#NUM!</v>
      </c>
    </row>
    <row r="2475" spans="28:36" x14ac:dyDescent="0.2">
      <c r="AB2475" s="122" t="s">
        <v>88</v>
      </c>
      <c r="AC2475" s="40">
        <f>_xll.qlInterestRateIndexFixingDate($Y$21,AD2475)</f>
        <v>56748</v>
      </c>
      <c r="AD2475" s="40">
        <f>_xll.qlCalendarAdvance(calendar,$AD2474,AB2475,,,trigger)</f>
        <v>56752</v>
      </c>
      <c r="AE2475" s="40">
        <f>_xll.qlInterestRateIndexMaturity($Y$21,AD2475,)</f>
        <v>56936</v>
      </c>
      <c r="AF2475" s="43" t="e">
        <f>_xll.qlTenorBasisValue(TenorBasis6M,AD2475,_xll.ohTrigger(trigger,$Y$36))</f>
        <v>#NUM!</v>
      </c>
      <c r="AG2475" s="90" t="e">
        <f>_xll.qlTenorBasisForwardRate(TenorBasis6M,AD2475,_xll.ohTrigger(trigger,$Y$36))</f>
        <v>#NUM!</v>
      </c>
      <c r="AH2475" s="90" t="e">
        <f>_xll.qlIndexFixing(TenorBasisIndex6M,$AC2475,TRUE,_xll.ohTrigger(trigger,$Y$36))</f>
        <v>#NUM!</v>
      </c>
      <c r="AI2475" s="43" t="e">
        <f>_xll.qlIndexFixing($Y$6,$AC2475,TRUE,trigger)</f>
        <v>#NUM!</v>
      </c>
      <c r="AJ2475" s="45" t="e">
        <f t="shared" si="49"/>
        <v>#NUM!</v>
      </c>
    </row>
    <row r="2476" spans="28:36" x14ac:dyDescent="0.2">
      <c r="AB2476" s="122" t="s">
        <v>88</v>
      </c>
      <c r="AC2476" s="40">
        <f>_xll.qlInterestRateIndexFixingDate($Y$21,AD2476)</f>
        <v>56755</v>
      </c>
      <c r="AD2476" s="40">
        <f>_xll.qlCalendarAdvance(calendar,$AD2475,AB2476,,,trigger)</f>
        <v>56759</v>
      </c>
      <c r="AE2476" s="40">
        <f>_xll.qlInterestRateIndexMaturity($Y$21,AD2476,)</f>
        <v>56943</v>
      </c>
      <c r="AF2476" s="43" t="e">
        <f>_xll.qlTenorBasisValue(TenorBasis6M,AD2476,_xll.ohTrigger(trigger,$Y$36))</f>
        <v>#NUM!</v>
      </c>
      <c r="AG2476" s="90" t="e">
        <f>_xll.qlTenorBasisForwardRate(TenorBasis6M,AD2476,_xll.ohTrigger(trigger,$Y$36))</f>
        <v>#NUM!</v>
      </c>
      <c r="AH2476" s="90" t="e">
        <f>_xll.qlIndexFixing(TenorBasisIndex6M,$AC2476,TRUE,_xll.ohTrigger(trigger,$Y$36))</f>
        <v>#NUM!</v>
      </c>
      <c r="AI2476" s="43" t="e">
        <f>_xll.qlIndexFixing($Y$6,$AC2476,TRUE,trigger)</f>
        <v>#NUM!</v>
      </c>
      <c r="AJ2476" s="45" t="e">
        <f t="shared" si="49"/>
        <v>#NUM!</v>
      </c>
    </row>
    <row r="2477" spans="28:36" x14ac:dyDescent="0.2">
      <c r="AB2477" s="122" t="s">
        <v>88</v>
      </c>
      <c r="AC2477" s="40">
        <f>_xll.qlInterestRateIndexFixingDate($Y$21,AD2477)</f>
        <v>56762</v>
      </c>
      <c r="AD2477" s="40">
        <f>_xll.qlCalendarAdvance(calendar,$AD2476,AB2477,,,trigger)</f>
        <v>56766</v>
      </c>
      <c r="AE2477" s="40">
        <f>_xll.qlInterestRateIndexMaturity($Y$21,AD2477,)</f>
        <v>56949</v>
      </c>
      <c r="AF2477" s="43" t="e">
        <f>_xll.qlTenorBasisValue(TenorBasis6M,AD2477,_xll.ohTrigger(trigger,$Y$36))</f>
        <v>#NUM!</v>
      </c>
      <c r="AG2477" s="90" t="e">
        <f>_xll.qlTenorBasisForwardRate(TenorBasis6M,AD2477,_xll.ohTrigger(trigger,$Y$36))</f>
        <v>#NUM!</v>
      </c>
      <c r="AH2477" s="90" t="e">
        <f>_xll.qlIndexFixing(TenorBasisIndex6M,$AC2477,TRUE,_xll.ohTrigger(trigger,$Y$36))</f>
        <v>#NUM!</v>
      </c>
      <c r="AI2477" s="43" t="e">
        <f>_xll.qlIndexFixing($Y$6,$AC2477,TRUE,trigger)</f>
        <v>#NUM!</v>
      </c>
      <c r="AJ2477" s="45" t="e">
        <f t="shared" si="49"/>
        <v>#NUM!</v>
      </c>
    </row>
    <row r="2478" spans="28:36" x14ac:dyDescent="0.2">
      <c r="AB2478" s="122" t="s">
        <v>88</v>
      </c>
      <c r="AC2478" s="40">
        <f>_xll.qlInterestRateIndexFixingDate($Y$21,AD2478)</f>
        <v>56769</v>
      </c>
      <c r="AD2478" s="40">
        <f>_xll.qlCalendarAdvance(calendar,$AD2477,AB2478,,,trigger)</f>
        <v>56773</v>
      </c>
      <c r="AE2478" s="40">
        <f>_xll.qlInterestRateIndexMaturity($Y$21,AD2478,)</f>
        <v>56956</v>
      </c>
      <c r="AF2478" s="43" t="e">
        <f>_xll.qlTenorBasisValue(TenorBasis6M,AD2478,_xll.ohTrigger(trigger,$Y$36))</f>
        <v>#NUM!</v>
      </c>
      <c r="AG2478" s="90" t="e">
        <f>_xll.qlTenorBasisForwardRate(TenorBasis6M,AD2478,_xll.ohTrigger(trigger,$Y$36))</f>
        <v>#NUM!</v>
      </c>
      <c r="AH2478" s="90" t="e">
        <f>_xll.qlIndexFixing(TenorBasisIndex6M,$AC2478,TRUE,_xll.ohTrigger(trigger,$Y$36))</f>
        <v>#NUM!</v>
      </c>
      <c r="AI2478" s="43" t="e">
        <f>_xll.qlIndexFixing($Y$6,$AC2478,TRUE,trigger)</f>
        <v>#NUM!</v>
      </c>
      <c r="AJ2478" s="45" t="e">
        <f t="shared" si="49"/>
        <v>#NUM!</v>
      </c>
    </row>
    <row r="2479" spans="28:36" x14ac:dyDescent="0.2">
      <c r="AB2479" s="122" t="s">
        <v>88</v>
      </c>
      <c r="AC2479" s="40">
        <f>_xll.qlInterestRateIndexFixingDate($Y$21,AD2479)</f>
        <v>56776</v>
      </c>
      <c r="AD2479" s="40">
        <f>_xll.qlCalendarAdvance(calendar,$AD2478,AB2479,,,trigger)</f>
        <v>56780</v>
      </c>
      <c r="AE2479" s="40">
        <f>_xll.qlInterestRateIndexMaturity($Y$21,AD2479,)</f>
        <v>56963</v>
      </c>
      <c r="AF2479" s="43" t="e">
        <f>_xll.qlTenorBasisValue(TenorBasis6M,AD2479,_xll.ohTrigger(trigger,$Y$36))</f>
        <v>#NUM!</v>
      </c>
      <c r="AG2479" s="90" t="e">
        <f>_xll.qlTenorBasisForwardRate(TenorBasis6M,AD2479,_xll.ohTrigger(trigger,$Y$36))</f>
        <v>#NUM!</v>
      </c>
      <c r="AH2479" s="90" t="e">
        <f>_xll.qlIndexFixing(TenorBasisIndex6M,$AC2479,TRUE,_xll.ohTrigger(trigger,$Y$36))</f>
        <v>#NUM!</v>
      </c>
      <c r="AI2479" s="43" t="e">
        <f>_xll.qlIndexFixing($Y$6,$AC2479,TRUE,trigger)</f>
        <v>#NUM!</v>
      </c>
      <c r="AJ2479" s="45" t="e">
        <f t="shared" si="49"/>
        <v>#NUM!</v>
      </c>
    </row>
    <row r="2480" spans="28:36" x14ac:dyDescent="0.2">
      <c r="AB2480" s="122" t="s">
        <v>88</v>
      </c>
      <c r="AC2480" s="40">
        <f>_xll.qlInterestRateIndexFixingDate($Y$21,AD2480)</f>
        <v>56783</v>
      </c>
      <c r="AD2480" s="40">
        <f>_xll.qlCalendarAdvance(calendar,$AD2479,AB2480,,,trigger)</f>
        <v>56787</v>
      </c>
      <c r="AE2480" s="40">
        <f>_xll.qlInterestRateIndexMaturity($Y$21,AD2480,)</f>
        <v>56970</v>
      </c>
      <c r="AF2480" s="43" t="e">
        <f>_xll.qlTenorBasisValue(TenorBasis6M,AD2480,_xll.ohTrigger(trigger,$Y$36))</f>
        <v>#NUM!</v>
      </c>
      <c r="AG2480" s="90" t="e">
        <f>_xll.qlTenorBasisForwardRate(TenorBasis6M,AD2480,_xll.ohTrigger(trigger,$Y$36))</f>
        <v>#NUM!</v>
      </c>
      <c r="AH2480" s="90" t="e">
        <f>_xll.qlIndexFixing(TenorBasisIndex6M,$AC2480,TRUE,_xll.ohTrigger(trigger,$Y$36))</f>
        <v>#NUM!</v>
      </c>
      <c r="AI2480" s="43" t="e">
        <f>_xll.qlIndexFixing($Y$6,$AC2480,TRUE,trigger)</f>
        <v>#NUM!</v>
      </c>
      <c r="AJ2480" s="45" t="e">
        <f t="shared" si="49"/>
        <v>#NUM!</v>
      </c>
    </row>
    <row r="2481" spans="28:36" x14ac:dyDescent="0.2">
      <c r="AB2481" s="122" t="s">
        <v>88</v>
      </c>
      <c r="AC2481" s="40">
        <f>_xll.qlInterestRateIndexFixingDate($Y$21,AD2481)</f>
        <v>56790</v>
      </c>
      <c r="AD2481" s="40">
        <f>_xll.qlCalendarAdvance(calendar,$AD2480,AB2481,,,trigger)</f>
        <v>56794</v>
      </c>
      <c r="AE2481" s="40">
        <f>_xll.qlInterestRateIndexMaturity($Y$21,AD2481,)</f>
        <v>56977</v>
      </c>
      <c r="AF2481" s="43" t="e">
        <f>_xll.qlTenorBasisValue(TenorBasis6M,AD2481,_xll.ohTrigger(trigger,$Y$36))</f>
        <v>#NUM!</v>
      </c>
      <c r="AG2481" s="90" t="e">
        <f>_xll.qlTenorBasisForwardRate(TenorBasis6M,AD2481,_xll.ohTrigger(trigger,$Y$36))</f>
        <v>#NUM!</v>
      </c>
      <c r="AH2481" s="90" t="e">
        <f>_xll.qlIndexFixing(TenorBasisIndex6M,$AC2481,TRUE,_xll.ohTrigger(trigger,$Y$36))</f>
        <v>#NUM!</v>
      </c>
      <c r="AI2481" s="43" t="e">
        <f>_xll.qlIndexFixing($Y$6,$AC2481,TRUE,trigger)</f>
        <v>#NUM!</v>
      </c>
      <c r="AJ2481" s="45" t="e">
        <f t="shared" si="49"/>
        <v>#NUM!</v>
      </c>
    </row>
    <row r="2482" spans="28:36" x14ac:dyDescent="0.2">
      <c r="AB2482" s="122" t="s">
        <v>88</v>
      </c>
      <c r="AC2482" s="40">
        <f>_xll.qlInterestRateIndexFixingDate($Y$21,AD2482)</f>
        <v>56797</v>
      </c>
      <c r="AD2482" s="40">
        <f>_xll.qlCalendarAdvance(calendar,$AD2481,AB2482,,,trigger)</f>
        <v>56801</v>
      </c>
      <c r="AE2482" s="40">
        <f>_xll.qlInterestRateIndexMaturity($Y$21,AD2482,)</f>
        <v>56985</v>
      </c>
      <c r="AF2482" s="43" t="e">
        <f>_xll.qlTenorBasisValue(TenorBasis6M,AD2482,_xll.ohTrigger(trigger,$Y$36))</f>
        <v>#NUM!</v>
      </c>
      <c r="AG2482" s="90" t="e">
        <f>_xll.qlTenorBasisForwardRate(TenorBasis6M,AD2482,_xll.ohTrigger(trigger,$Y$36))</f>
        <v>#NUM!</v>
      </c>
      <c r="AH2482" s="90" t="e">
        <f>_xll.qlIndexFixing(TenorBasisIndex6M,$AC2482,TRUE,_xll.ohTrigger(trigger,$Y$36))</f>
        <v>#NUM!</v>
      </c>
      <c r="AI2482" s="43" t="e">
        <f>_xll.qlIndexFixing($Y$6,$AC2482,TRUE,trigger)</f>
        <v>#NUM!</v>
      </c>
      <c r="AJ2482" s="45" t="e">
        <f t="shared" si="49"/>
        <v>#NUM!</v>
      </c>
    </row>
    <row r="2483" spans="28:36" x14ac:dyDescent="0.2">
      <c r="AB2483" s="122" t="s">
        <v>88</v>
      </c>
      <c r="AC2483" s="40">
        <f>_xll.qlInterestRateIndexFixingDate($Y$21,AD2483)</f>
        <v>56804</v>
      </c>
      <c r="AD2483" s="40">
        <f>_xll.qlCalendarAdvance(calendar,$AD2482,AB2483,,,trigger)</f>
        <v>56808</v>
      </c>
      <c r="AE2483" s="40">
        <f>_xll.qlInterestRateIndexMaturity($Y$21,AD2483,)</f>
        <v>56992</v>
      </c>
      <c r="AF2483" s="43" t="e">
        <f>_xll.qlTenorBasisValue(TenorBasis6M,AD2483,_xll.ohTrigger(trigger,$Y$36))</f>
        <v>#NUM!</v>
      </c>
      <c r="AG2483" s="90" t="e">
        <f>_xll.qlTenorBasisForwardRate(TenorBasis6M,AD2483,_xll.ohTrigger(trigger,$Y$36))</f>
        <v>#NUM!</v>
      </c>
      <c r="AH2483" s="90" t="e">
        <f>_xll.qlIndexFixing(TenorBasisIndex6M,$AC2483,TRUE,_xll.ohTrigger(trigger,$Y$36))</f>
        <v>#NUM!</v>
      </c>
      <c r="AI2483" s="43" t="e">
        <f>_xll.qlIndexFixing($Y$6,$AC2483,TRUE,trigger)</f>
        <v>#NUM!</v>
      </c>
      <c r="AJ2483" s="45" t="e">
        <f t="shared" si="49"/>
        <v>#NUM!</v>
      </c>
    </row>
    <row r="2484" spans="28:36" x14ac:dyDescent="0.2">
      <c r="AB2484" s="122" t="s">
        <v>88</v>
      </c>
      <c r="AC2484" s="40">
        <f>_xll.qlInterestRateIndexFixingDate($Y$21,AD2484)</f>
        <v>56811</v>
      </c>
      <c r="AD2484" s="40">
        <f>_xll.qlCalendarAdvance(calendar,$AD2483,AB2484,,,trigger)</f>
        <v>56815</v>
      </c>
      <c r="AE2484" s="40">
        <f>_xll.qlInterestRateIndexMaturity($Y$21,AD2484,)</f>
        <v>56999</v>
      </c>
      <c r="AF2484" s="43" t="e">
        <f>_xll.qlTenorBasisValue(TenorBasis6M,AD2484,_xll.ohTrigger(trigger,$Y$36))</f>
        <v>#NUM!</v>
      </c>
      <c r="AG2484" s="90" t="e">
        <f>_xll.qlTenorBasisForwardRate(TenorBasis6M,AD2484,_xll.ohTrigger(trigger,$Y$36))</f>
        <v>#NUM!</v>
      </c>
      <c r="AH2484" s="90" t="e">
        <f>_xll.qlIndexFixing(TenorBasisIndex6M,$AC2484,TRUE,_xll.ohTrigger(trigger,$Y$36))</f>
        <v>#NUM!</v>
      </c>
      <c r="AI2484" s="43" t="e">
        <f>_xll.qlIndexFixing($Y$6,$AC2484,TRUE,trigger)</f>
        <v>#NUM!</v>
      </c>
      <c r="AJ2484" s="45" t="e">
        <f t="shared" si="49"/>
        <v>#NUM!</v>
      </c>
    </row>
    <row r="2485" spans="28:36" x14ac:dyDescent="0.2">
      <c r="AB2485" s="122" t="s">
        <v>88</v>
      </c>
      <c r="AC2485" s="40">
        <f>_xll.qlInterestRateIndexFixingDate($Y$21,AD2485)</f>
        <v>56818</v>
      </c>
      <c r="AD2485" s="40">
        <f>_xll.qlCalendarAdvance(calendar,$AD2484,AB2485,,,trigger)</f>
        <v>56822</v>
      </c>
      <c r="AE2485" s="40">
        <f>_xll.qlInterestRateIndexMaturity($Y$21,AD2485,)</f>
        <v>57006</v>
      </c>
      <c r="AF2485" s="43" t="e">
        <f>_xll.qlTenorBasisValue(TenorBasis6M,AD2485,_xll.ohTrigger(trigger,$Y$36))</f>
        <v>#NUM!</v>
      </c>
      <c r="AG2485" s="90" t="e">
        <f>_xll.qlTenorBasisForwardRate(TenorBasis6M,AD2485,_xll.ohTrigger(trigger,$Y$36))</f>
        <v>#NUM!</v>
      </c>
      <c r="AH2485" s="90" t="e">
        <f>_xll.qlIndexFixing(TenorBasisIndex6M,$AC2485,TRUE,_xll.ohTrigger(trigger,$Y$36))</f>
        <v>#NUM!</v>
      </c>
      <c r="AI2485" s="43" t="e">
        <f>_xll.qlIndexFixing($Y$6,$AC2485,TRUE,trigger)</f>
        <v>#NUM!</v>
      </c>
      <c r="AJ2485" s="45" t="e">
        <f t="shared" si="49"/>
        <v>#NUM!</v>
      </c>
    </row>
    <row r="2486" spans="28:36" x14ac:dyDescent="0.2">
      <c r="AB2486" s="122" t="s">
        <v>88</v>
      </c>
      <c r="AC2486" s="40">
        <f>_xll.qlInterestRateIndexFixingDate($Y$21,AD2486)</f>
        <v>56825</v>
      </c>
      <c r="AD2486" s="40">
        <f>_xll.qlCalendarAdvance(calendar,$AD2485,AB2486,,,trigger)</f>
        <v>56829</v>
      </c>
      <c r="AE2486" s="40">
        <f>_xll.qlInterestRateIndexMaturity($Y$21,AD2486,)</f>
        <v>57013</v>
      </c>
      <c r="AF2486" s="43" t="e">
        <f>_xll.qlTenorBasisValue(TenorBasis6M,AD2486,_xll.ohTrigger(trigger,$Y$36))</f>
        <v>#NUM!</v>
      </c>
      <c r="AG2486" s="90" t="e">
        <f>_xll.qlTenorBasisForwardRate(TenorBasis6M,AD2486,_xll.ohTrigger(trigger,$Y$36))</f>
        <v>#NUM!</v>
      </c>
      <c r="AH2486" s="90" t="e">
        <f>_xll.qlIndexFixing(TenorBasisIndex6M,$AC2486,TRUE,_xll.ohTrigger(trigger,$Y$36))</f>
        <v>#NUM!</v>
      </c>
      <c r="AI2486" s="43" t="e">
        <f>_xll.qlIndexFixing($Y$6,$AC2486,TRUE,trigger)</f>
        <v>#NUM!</v>
      </c>
      <c r="AJ2486" s="45" t="e">
        <f t="shared" si="49"/>
        <v>#NUM!</v>
      </c>
    </row>
    <row r="2487" spans="28:36" x14ac:dyDescent="0.2">
      <c r="AB2487" s="122" t="s">
        <v>88</v>
      </c>
      <c r="AC2487" s="40">
        <f>_xll.qlInterestRateIndexFixingDate($Y$21,AD2487)</f>
        <v>56832</v>
      </c>
      <c r="AD2487" s="40">
        <f>_xll.qlCalendarAdvance(calendar,$AD2486,AB2487,,,trigger)</f>
        <v>56836</v>
      </c>
      <c r="AE2487" s="40">
        <f>_xll.qlInterestRateIndexMaturity($Y$21,AD2487,)</f>
        <v>57020</v>
      </c>
      <c r="AF2487" s="43" t="e">
        <f>_xll.qlTenorBasisValue(TenorBasis6M,AD2487,_xll.ohTrigger(trigger,$Y$36))</f>
        <v>#NUM!</v>
      </c>
      <c r="AG2487" s="90" t="e">
        <f>_xll.qlTenorBasisForwardRate(TenorBasis6M,AD2487,_xll.ohTrigger(trigger,$Y$36))</f>
        <v>#NUM!</v>
      </c>
      <c r="AH2487" s="90" t="e">
        <f>_xll.qlIndexFixing(TenorBasisIndex6M,$AC2487,TRUE,_xll.ohTrigger(trigger,$Y$36))</f>
        <v>#NUM!</v>
      </c>
      <c r="AI2487" s="43" t="e">
        <f>_xll.qlIndexFixing($Y$6,$AC2487,TRUE,trigger)</f>
        <v>#NUM!</v>
      </c>
      <c r="AJ2487" s="45" t="e">
        <f t="shared" si="49"/>
        <v>#NUM!</v>
      </c>
    </row>
    <row r="2488" spans="28:36" x14ac:dyDescent="0.2">
      <c r="AB2488" s="122" t="s">
        <v>88</v>
      </c>
      <c r="AC2488" s="40">
        <f>_xll.qlInterestRateIndexFixingDate($Y$21,AD2488)</f>
        <v>56839</v>
      </c>
      <c r="AD2488" s="40">
        <f>_xll.qlCalendarAdvance(calendar,$AD2487,AB2488,,,trigger)</f>
        <v>56843</v>
      </c>
      <c r="AE2488" s="40">
        <f>_xll.qlInterestRateIndexMaturity($Y$21,AD2488,)</f>
        <v>57027</v>
      </c>
      <c r="AF2488" s="43" t="e">
        <f>_xll.qlTenorBasisValue(TenorBasis6M,AD2488,_xll.ohTrigger(trigger,$Y$36))</f>
        <v>#NUM!</v>
      </c>
      <c r="AG2488" s="90" t="e">
        <f>_xll.qlTenorBasisForwardRate(TenorBasis6M,AD2488,_xll.ohTrigger(trigger,$Y$36))</f>
        <v>#NUM!</v>
      </c>
      <c r="AH2488" s="90" t="e">
        <f>_xll.qlIndexFixing(TenorBasisIndex6M,$AC2488,TRUE,_xll.ohTrigger(trigger,$Y$36))</f>
        <v>#NUM!</v>
      </c>
      <c r="AI2488" s="43" t="e">
        <f>_xll.qlIndexFixing($Y$6,$AC2488,TRUE,trigger)</f>
        <v>#NUM!</v>
      </c>
      <c r="AJ2488" s="45" t="e">
        <f t="shared" si="49"/>
        <v>#NUM!</v>
      </c>
    </row>
    <row r="2489" spans="28:36" x14ac:dyDescent="0.2">
      <c r="AB2489" s="122" t="s">
        <v>88</v>
      </c>
      <c r="AC2489" s="40">
        <f>_xll.qlInterestRateIndexFixingDate($Y$21,AD2489)</f>
        <v>56846</v>
      </c>
      <c r="AD2489" s="40">
        <f>_xll.qlCalendarAdvance(calendar,$AD2488,AB2489,,,trigger)</f>
        <v>56850</v>
      </c>
      <c r="AE2489" s="40">
        <f>_xll.qlInterestRateIndexMaturity($Y$21,AD2489,)</f>
        <v>57034</v>
      </c>
      <c r="AF2489" s="43" t="e">
        <f>_xll.qlTenorBasisValue(TenorBasis6M,AD2489,_xll.ohTrigger(trigger,$Y$36))</f>
        <v>#NUM!</v>
      </c>
      <c r="AG2489" s="90" t="e">
        <f>_xll.qlTenorBasisForwardRate(TenorBasis6M,AD2489,_xll.ohTrigger(trigger,$Y$36))</f>
        <v>#NUM!</v>
      </c>
      <c r="AH2489" s="90" t="e">
        <f>_xll.qlIndexFixing(TenorBasisIndex6M,$AC2489,TRUE,_xll.ohTrigger(trigger,$Y$36))</f>
        <v>#NUM!</v>
      </c>
      <c r="AI2489" s="43" t="e">
        <f>_xll.qlIndexFixing($Y$6,$AC2489,TRUE,trigger)</f>
        <v>#NUM!</v>
      </c>
      <c r="AJ2489" s="45" t="e">
        <f t="shared" si="49"/>
        <v>#NUM!</v>
      </c>
    </row>
    <row r="2490" spans="28:36" x14ac:dyDescent="0.2">
      <c r="AB2490" s="122" t="s">
        <v>88</v>
      </c>
      <c r="AC2490" s="40">
        <f>_xll.qlInterestRateIndexFixingDate($Y$21,AD2490)</f>
        <v>56853</v>
      </c>
      <c r="AD2490" s="40">
        <f>_xll.qlCalendarAdvance(calendar,$AD2489,AB2490,,,trigger)</f>
        <v>56857</v>
      </c>
      <c r="AE2490" s="40">
        <f>_xll.qlInterestRateIndexMaturity($Y$21,AD2490,)</f>
        <v>57039</v>
      </c>
      <c r="AF2490" s="43" t="e">
        <f>_xll.qlTenorBasisValue(TenorBasis6M,AD2490,_xll.ohTrigger(trigger,$Y$36))</f>
        <v>#NUM!</v>
      </c>
      <c r="AG2490" s="90" t="e">
        <f>_xll.qlTenorBasisForwardRate(TenorBasis6M,AD2490,_xll.ohTrigger(trigger,$Y$36))</f>
        <v>#NUM!</v>
      </c>
      <c r="AH2490" s="90" t="e">
        <f>_xll.qlIndexFixing(TenorBasisIndex6M,$AC2490,TRUE,_xll.ohTrigger(trigger,$Y$36))</f>
        <v>#NUM!</v>
      </c>
      <c r="AI2490" s="43" t="e">
        <f>_xll.qlIndexFixing($Y$6,$AC2490,TRUE,trigger)</f>
        <v>#NUM!</v>
      </c>
      <c r="AJ2490" s="45" t="e">
        <f t="shared" si="49"/>
        <v>#NUM!</v>
      </c>
    </row>
    <row r="2491" spans="28:36" x14ac:dyDescent="0.2">
      <c r="AB2491" s="122" t="s">
        <v>88</v>
      </c>
      <c r="AC2491" s="40">
        <f>_xll.qlInterestRateIndexFixingDate($Y$21,AD2491)</f>
        <v>56860</v>
      </c>
      <c r="AD2491" s="40">
        <f>_xll.qlCalendarAdvance(calendar,$AD2490,AB2491,,,trigger)</f>
        <v>56864</v>
      </c>
      <c r="AE2491" s="40">
        <f>_xll.qlInterestRateIndexMaturity($Y$21,AD2491,)</f>
        <v>57046</v>
      </c>
      <c r="AF2491" s="43" t="e">
        <f>_xll.qlTenorBasisValue(TenorBasis6M,AD2491,_xll.ohTrigger(trigger,$Y$36))</f>
        <v>#NUM!</v>
      </c>
      <c r="AG2491" s="90" t="e">
        <f>_xll.qlTenorBasisForwardRate(TenorBasis6M,AD2491,_xll.ohTrigger(trigger,$Y$36))</f>
        <v>#NUM!</v>
      </c>
      <c r="AH2491" s="90" t="e">
        <f>_xll.qlIndexFixing(TenorBasisIndex6M,$AC2491,TRUE,_xll.ohTrigger(trigger,$Y$36))</f>
        <v>#NUM!</v>
      </c>
      <c r="AI2491" s="43" t="e">
        <f>_xll.qlIndexFixing($Y$6,$AC2491,TRUE,trigger)</f>
        <v>#NUM!</v>
      </c>
      <c r="AJ2491" s="45" t="e">
        <f t="shared" si="49"/>
        <v>#NUM!</v>
      </c>
    </row>
    <row r="2492" spans="28:36" x14ac:dyDescent="0.2">
      <c r="AB2492" s="122" t="s">
        <v>88</v>
      </c>
      <c r="AC2492" s="40">
        <f>_xll.qlInterestRateIndexFixingDate($Y$21,AD2492)</f>
        <v>56867</v>
      </c>
      <c r="AD2492" s="40">
        <f>_xll.qlCalendarAdvance(calendar,$AD2491,AB2492,,,trigger)</f>
        <v>56871</v>
      </c>
      <c r="AE2492" s="40">
        <f>_xll.qlInterestRateIndexMaturity($Y$21,AD2492,)</f>
        <v>57053</v>
      </c>
      <c r="AF2492" s="43" t="e">
        <f>_xll.qlTenorBasisValue(TenorBasis6M,AD2492,_xll.ohTrigger(trigger,$Y$36))</f>
        <v>#NUM!</v>
      </c>
      <c r="AG2492" s="90" t="e">
        <f>_xll.qlTenorBasisForwardRate(TenorBasis6M,AD2492,_xll.ohTrigger(trigger,$Y$36))</f>
        <v>#NUM!</v>
      </c>
      <c r="AH2492" s="90" t="e">
        <f>_xll.qlIndexFixing(TenorBasisIndex6M,$AC2492,TRUE,_xll.ohTrigger(trigger,$Y$36))</f>
        <v>#NUM!</v>
      </c>
      <c r="AI2492" s="43" t="e">
        <f>_xll.qlIndexFixing($Y$6,$AC2492,TRUE,trigger)</f>
        <v>#NUM!</v>
      </c>
      <c r="AJ2492" s="45" t="e">
        <f t="shared" si="49"/>
        <v>#NUM!</v>
      </c>
    </row>
    <row r="2493" spans="28:36" x14ac:dyDescent="0.2">
      <c r="AB2493" s="122" t="s">
        <v>88</v>
      </c>
      <c r="AC2493" s="40">
        <f>_xll.qlInterestRateIndexFixingDate($Y$21,AD2493)</f>
        <v>56874</v>
      </c>
      <c r="AD2493" s="40">
        <f>_xll.qlCalendarAdvance(calendar,$AD2492,AB2493,,,trigger)</f>
        <v>56878</v>
      </c>
      <c r="AE2493" s="40">
        <f>_xll.qlInterestRateIndexMaturity($Y$21,AD2493,)</f>
        <v>57060</v>
      </c>
      <c r="AF2493" s="43" t="e">
        <f>_xll.qlTenorBasisValue(TenorBasis6M,AD2493,_xll.ohTrigger(trigger,$Y$36))</f>
        <v>#NUM!</v>
      </c>
      <c r="AG2493" s="90" t="e">
        <f>_xll.qlTenorBasisForwardRate(TenorBasis6M,AD2493,_xll.ohTrigger(trigger,$Y$36))</f>
        <v>#NUM!</v>
      </c>
      <c r="AH2493" s="90" t="e">
        <f>_xll.qlIndexFixing(TenorBasisIndex6M,$AC2493,TRUE,_xll.ohTrigger(trigger,$Y$36))</f>
        <v>#NUM!</v>
      </c>
      <c r="AI2493" s="43" t="e">
        <f>_xll.qlIndexFixing($Y$6,$AC2493,TRUE,trigger)</f>
        <v>#NUM!</v>
      </c>
      <c r="AJ2493" s="45" t="e">
        <f t="shared" si="49"/>
        <v>#NUM!</v>
      </c>
    </row>
    <row r="2494" spans="28:36" x14ac:dyDescent="0.2">
      <c r="AB2494" s="122" t="s">
        <v>88</v>
      </c>
      <c r="AC2494" s="40">
        <f>_xll.qlInterestRateIndexFixingDate($Y$21,AD2494)</f>
        <v>56881</v>
      </c>
      <c r="AD2494" s="40">
        <f>_xll.qlCalendarAdvance(calendar,$AD2493,AB2494,,,trigger)</f>
        <v>56885</v>
      </c>
      <c r="AE2494" s="40">
        <f>_xll.qlInterestRateIndexMaturity($Y$21,AD2494,)</f>
        <v>57067</v>
      </c>
      <c r="AF2494" s="43" t="e">
        <f>_xll.qlTenorBasisValue(TenorBasis6M,AD2494,_xll.ohTrigger(trigger,$Y$36))</f>
        <v>#NUM!</v>
      </c>
      <c r="AG2494" s="90" t="e">
        <f>_xll.qlTenorBasisForwardRate(TenorBasis6M,AD2494,_xll.ohTrigger(trigger,$Y$36))</f>
        <v>#NUM!</v>
      </c>
      <c r="AH2494" s="90" t="e">
        <f>_xll.qlIndexFixing(TenorBasisIndex6M,$AC2494,TRUE,_xll.ohTrigger(trigger,$Y$36))</f>
        <v>#NUM!</v>
      </c>
      <c r="AI2494" s="43" t="e">
        <f>_xll.qlIndexFixing($Y$6,$AC2494,TRUE,trigger)</f>
        <v>#NUM!</v>
      </c>
      <c r="AJ2494" s="45" t="e">
        <f t="shared" si="49"/>
        <v>#NUM!</v>
      </c>
    </row>
    <row r="2495" spans="28:36" x14ac:dyDescent="0.2">
      <c r="AB2495" s="122" t="s">
        <v>88</v>
      </c>
      <c r="AC2495" s="40">
        <f>_xll.qlInterestRateIndexFixingDate($Y$21,AD2495)</f>
        <v>56888</v>
      </c>
      <c r="AD2495" s="40">
        <f>_xll.qlCalendarAdvance(calendar,$AD2494,AB2495,,,trigger)</f>
        <v>56892</v>
      </c>
      <c r="AE2495" s="40">
        <f>_xll.qlInterestRateIndexMaturity($Y$21,AD2495,)</f>
        <v>57075</v>
      </c>
      <c r="AF2495" s="43" t="e">
        <f>_xll.qlTenorBasisValue(TenorBasis6M,AD2495,_xll.ohTrigger(trigger,$Y$36))</f>
        <v>#NUM!</v>
      </c>
      <c r="AG2495" s="90" t="e">
        <f>_xll.qlTenorBasisForwardRate(TenorBasis6M,AD2495,_xll.ohTrigger(trigger,$Y$36))</f>
        <v>#NUM!</v>
      </c>
      <c r="AH2495" s="90" t="e">
        <f>_xll.qlIndexFixing(TenorBasisIndex6M,$AC2495,TRUE,_xll.ohTrigger(trigger,$Y$36))</f>
        <v>#NUM!</v>
      </c>
      <c r="AI2495" s="43" t="e">
        <f>_xll.qlIndexFixing($Y$6,$AC2495,TRUE,trigger)</f>
        <v>#NUM!</v>
      </c>
      <c r="AJ2495" s="45" t="e">
        <f t="shared" si="49"/>
        <v>#NUM!</v>
      </c>
    </row>
    <row r="2496" spans="28:36" x14ac:dyDescent="0.2">
      <c r="AB2496" s="122" t="s">
        <v>88</v>
      </c>
      <c r="AC2496" s="40">
        <f>_xll.qlInterestRateIndexFixingDate($Y$21,AD2496)</f>
        <v>56895</v>
      </c>
      <c r="AD2496" s="40">
        <f>_xll.qlCalendarAdvance(calendar,$AD2495,AB2496,,,trigger)</f>
        <v>56899</v>
      </c>
      <c r="AE2496" s="40">
        <f>_xll.qlInterestRateIndexMaturity($Y$21,AD2496,)</f>
        <v>57082</v>
      </c>
      <c r="AF2496" s="43" t="e">
        <f>_xll.qlTenorBasisValue(TenorBasis6M,AD2496,_xll.ohTrigger(trigger,$Y$36))</f>
        <v>#NUM!</v>
      </c>
      <c r="AG2496" s="90" t="e">
        <f>_xll.qlTenorBasisForwardRate(TenorBasis6M,AD2496,_xll.ohTrigger(trigger,$Y$36))</f>
        <v>#NUM!</v>
      </c>
      <c r="AH2496" s="90" t="e">
        <f>_xll.qlIndexFixing(TenorBasisIndex6M,$AC2496,TRUE,_xll.ohTrigger(trigger,$Y$36))</f>
        <v>#NUM!</v>
      </c>
      <c r="AI2496" s="43" t="e">
        <f>_xll.qlIndexFixing($Y$6,$AC2496,TRUE,trigger)</f>
        <v>#NUM!</v>
      </c>
      <c r="AJ2496" s="45" t="e">
        <f t="shared" si="49"/>
        <v>#NUM!</v>
      </c>
    </row>
    <row r="2497" spans="28:36" x14ac:dyDescent="0.2">
      <c r="AB2497" s="122" t="s">
        <v>88</v>
      </c>
      <c r="AC2497" s="40">
        <f>_xll.qlInterestRateIndexFixingDate($Y$21,AD2497)</f>
        <v>56902</v>
      </c>
      <c r="AD2497" s="40">
        <f>_xll.qlCalendarAdvance(calendar,$AD2496,AB2497,,,trigger)</f>
        <v>56906</v>
      </c>
      <c r="AE2497" s="40">
        <f>_xll.qlInterestRateIndexMaturity($Y$21,AD2497,)</f>
        <v>57089</v>
      </c>
      <c r="AF2497" s="43" t="e">
        <f>_xll.qlTenorBasisValue(TenorBasis6M,AD2497,_xll.ohTrigger(trigger,$Y$36))</f>
        <v>#NUM!</v>
      </c>
      <c r="AG2497" s="90" t="e">
        <f>_xll.qlTenorBasisForwardRate(TenorBasis6M,AD2497,_xll.ohTrigger(trigger,$Y$36))</f>
        <v>#NUM!</v>
      </c>
      <c r="AH2497" s="90" t="e">
        <f>_xll.qlIndexFixing(TenorBasisIndex6M,$AC2497,TRUE,_xll.ohTrigger(trigger,$Y$36))</f>
        <v>#NUM!</v>
      </c>
      <c r="AI2497" s="43" t="e">
        <f>_xll.qlIndexFixing($Y$6,$AC2497,TRUE,trigger)</f>
        <v>#NUM!</v>
      </c>
      <c r="AJ2497" s="45" t="e">
        <f t="shared" si="49"/>
        <v>#NUM!</v>
      </c>
    </row>
    <row r="2498" spans="28:36" x14ac:dyDescent="0.2">
      <c r="AB2498" s="122" t="s">
        <v>88</v>
      </c>
      <c r="AC2498" s="40">
        <f>_xll.qlInterestRateIndexFixingDate($Y$21,AD2498)</f>
        <v>56909</v>
      </c>
      <c r="AD2498" s="40">
        <f>_xll.qlCalendarAdvance(calendar,$AD2497,AB2498,,,trigger)</f>
        <v>56913</v>
      </c>
      <c r="AE2498" s="40">
        <f>_xll.qlInterestRateIndexMaturity($Y$21,AD2498,)</f>
        <v>57096</v>
      </c>
      <c r="AF2498" s="43" t="e">
        <f>_xll.qlTenorBasisValue(TenorBasis6M,AD2498,_xll.ohTrigger(trigger,$Y$36))</f>
        <v>#NUM!</v>
      </c>
      <c r="AG2498" s="90" t="e">
        <f>_xll.qlTenorBasisForwardRate(TenorBasis6M,AD2498,_xll.ohTrigger(trigger,$Y$36))</f>
        <v>#NUM!</v>
      </c>
      <c r="AH2498" s="90" t="e">
        <f>_xll.qlIndexFixing(TenorBasisIndex6M,$AC2498,TRUE,_xll.ohTrigger(trigger,$Y$36))</f>
        <v>#NUM!</v>
      </c>
      <c r="AI2498" s="43" t="e">
        <f>_xll.qlIndexFixing($Y$6,$AC2498,TRUE,trigger)</f>
        <v>#NUM!</v>
      </c>
      <c r="AJ2498" s="45" t="e">
        <f t="shared" si="49"/>
        <v>#NUM!</v>
      </c>
    </row>
    <row r="2499" spans="28:36" x14ac:dyDescent="0.2">
      <c r="AB2499" s="122" t="s">
        <v>88</v>
      </c>
      <c r="AC2499" s="40">
        <f>_xll.qlInterestRateIndexFixingDate($Y$21,AD2499)</f>
        <v>56916</v>
      </c>
      <c r="AD2499" s="40">
        <f>_xll.qlCalendarAdvance(calendar,$AD2498,AB2499,,,trigger)</f>
        <v>56920</v>
      </c>
      <c r="AE2499" s="40">
        <f>_xll.qlInterestRateIndexMaturity($Y$21,AD2499,)</f>
        <v>57102</v>
      </c>
      <c r="AF2499" s="43" t="e">
        <f>_xll.qlTenorBasisValue(TenorBasis6M,AD2499,_xll.ohTrigger(trigger,$Y$36))</f>
        <v>#NUM!</v>
      </c>
      <c r="AG2499" s="90" t="e">
        <f>_xll.qlTenorBasisForwardRate(TenorBasis6M,AD2499,_xll.ohTrigger(trigger,$Y$36))</f>
        <v>#NUM!</v>
      </c>
      <c r="AH2499" s="90" t="e">
        <f>_xll.qlIndexFixing(TenorBasisIndex6M,$AC2499,TRUE,_xll.ohTrigger(trigger,$Y$36))</f>
        <v>#NUM!</v>
      </c>
      <c r="AI2499" s="43" t="e">
        <f>_xll.qlIndexFixing($Y$6,$AC2499,TRUE,trigger)</f>
        <v>#NUM!</v>
      </c>
      <c r="AJ2499" s="45" t="e">
        <f t="shared" si="49"/>
        <v>#NUM!</v>
      </c>
    </row>
    <row r="2500" spans="28:36" x14ac:dyDescent="0.2">
      <c r="AB2500" s="122" t="s">
        <v>88</v>
      </c>
      <c r="AC2500" s="40">
        <f>_xll.qlInterestRateIndexFixingDate($Y$21,AD2500)</f>
        <v>56923</v>
      </c>
      <c r="AD2500" s="40">
        <f>_xll.qlCalendarAdvance(calendar,$AD2499,AB2500,,,trigger)</f>
        <v>56927</v>
      </c>
      <c r="AE2500" s="40">
        <f>_xll.qlInterestRateIndexMaturity($Y$21,AD2500,)</f>
        <v>57109</v>
      </c>
      <c r="AF2500" s="43" t="e">
        <f>_xll.qlTenorBasisValue(TenorBasis6M,AD2500,_xll.ohTrigger(trigger,$Y$36))</f>
        <v>#NUM!</v>
      </c>
      <c r="AG2500" s="90" t="e">
        <f>_xll.qlTenorBasisForwardRate(TenorBasis6M,AD2500,_xll.ohTrigger(trigger,$Y$36))</f>
        <v>#NUM!</v>
      </c>
      <c r="AH2500" s="90" t="e">
        <f>_xll.qlIndexFixing(TenorBasisIndex6M,$AC2500,TRUE,_xll.ohTrigger(trigger,$Y$36))</f>
        <v>#NUM!</v>
      </c>
      <c r="AI2500" s="43" t="e">
        <f>_xll.qlIndexFixing($Y$6,$AC2500,TRUE,trigger)</f>
        <v>#NUM!</v>
      </c>
      <c r="AJ2500" s="45" t="e">
        <f t="shared" si="49"/>
        <v>#NUM!</v>
      </c>
    </row>
    <row r="2501" spans="28:36" x14ac:dyDescent="0.2">
      <c r="AB2501" s="122" t="s">
        <v>88</v>
      </c>
      <c r="AC2501" s="40">
        <f>_xll.qlInterestRateIndexFixingDate($Y$21,AD2501)</f>
        <v>56930</v>
      </c>
      <c r="AD2501" s="40">
        <f>_xll.qlCalendarAdvance(calendar,$AD2500,AB2501,,,trigger)</f>
        <v>56934</v>
      </c>
      <c r="AE2501" s="40">
        <f>_xll.qlInterestRateIndexMaturity($Y$21,AD2501,)</f>
        <v>57116</v>
      </c>
      <c r="AF2501" s="43" t="e">
        <f>_xll.qlTenorBasisValue(TenorBasis6M,AD2501,_xll.ohTrigger(trigger,$Y$36))</f>
        <v>#NUM!</v>
      </c>
      <c r="AG2501" s="90" t="e">
        <f>_xll.qlTenorBasisForwardRate(TenorBasis6M,AD2501,_xll.ohTrigger(trigger,$Y$36))</f>
        <v>#NUM!</v>
      </c>
      <c r="AH2501" s="90" t="e">
        <f>_xll.qlIndexFixing(TenorBasisIndex6M,$AC2501,TRUE,_xll.ohTrigger(trigger,$Y$36))</f>
        <v>#NUM!</v>
      </c>
      <c r="AI2501" s="43" t="e">
        <f>_xll.qlIndexFixing($Y$6,$AC2501,TRUE,trigger)</f>
        <v>#NUM!</v>
      </c>
      <c r="AJ2501" s="45" t="e">
        <f t="shared" si="49"/>
        <v>#NUM!</v>
      </c>
    </row>
    <row r="2502" spans="28:36" x14ac:dyDescent="0.2">
      <c r="AB2502" s="122" t="s">
        <v>88</v>
      </c>
      <c r="AC2502" s="40">
        <f>_xll.qlInterestRateIndexFixingDate($Y$21,AD2502)</f>
        <v>56937</v>
      </c>
      <c r="AD2502" s="40">
        <f>_xll.qlCalendarAdvance(calendar,$AD2501,AB2502,,,trigger)</f>
        <v>56941</v>
      </c>
      <c r="AE2502" s="40">
        <f>_xll.qlInterestRateIndexMaturity($Y$21,AD2502,)</f>
        <v>57123</v>
      </c>
      <c r="AF2502" s="43" t="e">
        <f>_xll.qlTenorBasisValue(TenorBasis6M,AD2502,_xll.ohTrigger(trigger,$Y$36))</f>
        <v>#NUM!</v>
      </c>
      <c r="AG2502" s="90" t="e">
        <f>_xll.qlTenorBasisForwardRate(TenorBasis6M,AD2502,_xll.ohTrigger(trigger,$Y$36))</f>
        <v>#NUM!</v>
      </c>
      <c r="AH2502" s="90" t="e">
        <f>_xll.qlIndexFixing(TenorBasisIndex6M,$AC2502,TRUE,_xll.ohTrigger(trigger,$Y$36))</f>
        <v>#NUM!</v>
      </c>
      <c r="AI2502" s="43" t="e">
        <f>_xll.qlIndexFixing($Y$6,$AC2502,TRUE,trigger)</f>
        <v>#NUM!</v>
      </c>
      <c r="AJ2502" s="45" t="e">
        <f t="shared" si="49"/>
        <v>#NUM!</v>
      </c>
    </row>
    <row r="2503" spans="28:36" x14ac:dyDescent="0.2">
      <c r="AB2503" s="122" t="s">
        <v>88</v>
      </c>
      <c r="AC2503" s="40">
        <f>_xll.qlInterestRateIndexFixingDate($Y$21,AD2503)</f>
        <v>56944</v>
      </c>
      <c r="AD2503" s="40">
        <f>_xll.qlCalendarAdvance(calendar,$AD2502,AB2503,,,trigger)</f>
        <v>56948</v>
      </c>
      <c r="AE2503" s="40">
        <f>_xll.qlInterestRateIndexMaturity($Y$21,AD2503,)</f>
        <v>57131</v>
      </c>
      <c r="AF2503" s="43" t="e">
        <f>_xll.qlTenorBasisValue(TenorBasis6M,AD2503,_xll.ohTrigger(trigger,$Y$36))</f>
        <v>#NUM!</v>
      </c>
      <c r="AG2503" s="90" t="e">
        <f>_xll.qlTenorBasisForwardRate(TenorBasis6M,AD2503,_xll.ohTrigger(trigger,$Y$36))</f>
        <v>#NUM!</v>
      </c>
      <c r="AH2503" s="90" t="e">
        <f>_xll.qlIndexFixing(TenorBasisIndex6M,$AC2503,TRUE,_xll.ohTrigger(trigger,$Y$36))</f>
        <v>#NUM!</v>
      </c>
      <c r="AI2503" s="43" t="e">
        <f>_xll.qlIndexFixing($Y$6,$AC2503,TRUE,trigger)</f>
        <v>#NUM!</v>
      </c>
      <c r="AJ2503" s="45" t="e">
        <f t="shared" si="49"/>
        <v>#NUM!</v>
      </c>
    </row>
    <row r="2504" spans="28:36" x14ac:dyDescent="0.2">
      <c r="AB2504" s="122" t="s">
        <v>88</v>
      </c>
      <c r="AC2504" s="40">
        <f>_xll.qlInterestRateIndexFixingDate($Y$21,AD2504)</f>
        <v>56951</v>
      </c>
      <c r="AD2504" s="40">
        <f>_xll.qlCalendarAdvance(calendar,$AD2503,AB2504,,,trigger)</f>
        <v>56955</v>
      </c>
      <c r="AE2504" s="40">
        <f>_xll.qlInterestRateIndexMaturity($Y$21,AD2504,)</f>
        <v>57138</v>
      </c>
      <c r="AF2504" s="43" t="e">
        <f>_xll.qlTenorBasisValue(TenorBasis6M,AD2504,_xll.ohTrigger(trigger,$Y$36))</f>
        <v>#NUM!</v>
      </c>
      <c r="AG2504" s="90" t="e">
        <f>_xll.qlTenorBasisForwardRate(TenorBasis6M,AD2504,_xll.ohTrigger(trigger,$Y$36))</f>
        <v>#NUM!</v>
      </c>
      <c r="AH2504" s="90" t="e">
        <f>_xll.qlIndexFixing(TenorBasisIndex6M,$AC2504,TRUE,_xll.ohTrigger(trigger,$Y$36))</f>
        <v>#NUM!</v>
      </c>
      <c r="AI2504" s="43" t="e">
        <f>_xll.qlIndexFixing($Y$6,$AC2504,TRUE,trigger)</f>
        <v>#NUM!</v>
      </c>
      <c r="AJ2504" s="45" t="e">
        <f t="shared" si="49"/>
        <v>#NUM!</v>
      </c>
    </row>
    <row r="2505" spans="28:36" x14ac:dyDescent="0.2">
      <c r="AB2505" s="122" t="s">
        <v>88</v>
      </c>
      <c r="AC2505" s="40">
        <f>_xll.qlInterestRateIndexFixingDate($Y$21,AD2505)</f>
        <v>56958</v>
      </c>
      <c r="AD2505" s="40">
        <f>_xll.qlCalendarAdvance(calendar,$AD2504,AB2505,,,trigger)</f>
        <v>56962</v>
      </c>
      <c r="AE2505" s="40">
        <f>_xll.qlInterestRateIndexMaturity($Y$21,AD2505,)</f>
        <v>57145</v>
      </c>
      <c r="AF2505" s="43" t="e">
        <f>_xll.qlTenorBasisValue(TenorBasis6M,AD2505,_xll.ohTrigger(trigger,$Y$36))</f>
        <v>#NUM!</v>
      </c>
      <c r="AG2505" s="90" t="e">
        <f>_xll.qlTenorBasisForwardRate(TenorBasis6M,AD2505,_xll.ohTrigger(trigger,$Y$36))</f>
        <v>#NUM!</v>
      </c>
      <c r="AH2505" s="90" t="e">
        <f>_xll.qlIndexFixing(TenorBasisIndex6M,$AC2505,TRUE,_xll.ohTrigger(trigger,$Y$36))</f>
        <v>#NUM!</v>
      </c>
      <c r="AI2505" s="43" t="e">
        <f>_xll.qlIndexFixing($Y$6,$AC2505,TRUE,trigger)</f>
        <v>#NUM!</v>
      </c>
      <c r="AJ2505" s="45" t="e">
        <f t="shared" si="49"/>
        <v>#NUM!</v>
      </c>
    </row>
    <row r="2506" spans="28:36" x14ac:dyDescent="0.2">
      <c r="AB2506" s="122" t="s">
        <v>88</v>
      </c>
      <c r="AC2506" s="40">
        <f>_xll.qlInterestRateIndexFixingDate($Y$21,AD2506)</f>
        <v>56965</v>
      </c>
      <c r="AD2506" s="40">
        <f>_xll.qlCalendarAdvance(calendar,$AD2505,AB2506,,,trigger)</f>
        <v>56969</v>
      </c>
      <c r="AE2506" s="40">
        <f>_xll.qlInterestRateIndexMaturity($Y$21,AD2506,)</f>
        <v>57152</v>
      </c>
      <c r="AF2506" s="43" t="e">
        <f>_xll.qlTenorBasisValue(TenorBasis6M,AD2506,_xll.ohTrigger(trigger,$Y$36))</f>
        <v>#NUM!</v>
      </c>
      <c r="AG2506" s="90" t="e">
        <f>_xll.qlTenorBasisForwardRate(TenorBasis6M,AD2506,_xll.ohTrigger(trigger,$Y$36))</f>
        <v>#NUM!</v>
      </c>
      <c r="AH2506" s="90" t="e">
        <f>_xll.qlIndexFixing(TenorBasisIndex6M,$AC2506,TRUE,_xll.ohTrigger(trigger,$Y$36))</f>
        <v>#NUM!</v>
      </c>
      <c r="AI2506" s="43" t="e">
        <f>_xll.qlIndexFixing($Y$6,$AC2506,TRUE,trigger)</f>
        <v>#NUM!</v>
      </c>
      <c r="AJ2506" s="45" t="e">
        <f t="shared" si="49"/>
        <v>#NUM!</v>
      </c>
    </row>
    <row r="2507" spans="28:36" x14ac:dyDescent="0.2">
      <c r="AB2507" s="122" t="s">
        <v>88</v>
      </c>
      <c r="AC2507" s="40">
        <f>_xll.qlInterestRateIndexFixingDate($Y$21,AD2507)</f>
        <v>56972</v>
      </c>
      <c r="AD2507" s="40">
        <f>_xll.qlCalendarAdvance(calendar,$AD2506,AB2507,,,trigger)</f>
        <v>56976</v>
      </c>
      <c r="AE2507" s="40">
        <f>_xll.qlInterestRateIndexMaturity($Y$21,AD2507,)</f>
        <v>57159</v>
      </c>
      <c r="AF2507" s="43" t="e">
        <f>_xll.qlTenorBasisValue(TenorBasis6M,AD2507,_xll.ohTrigger(trigger,$Y$36))</f>
        <v>#NUM!</v>
      </c>
      <c r="AG2507" s="90" t="e">
        <f>_xll.qlTenorBasisForwardRate(TenorBasis6M,AD2507,_xll.ohTrigger(trigger,$Y$36))</f>
        <v>#NUM!</v>
      </c>
      <c r="AH2507" s="90" t="e">
        <f>_xll.qlIndexFixing(TenorBasisIndex6M,$AC2507,TRUE,_xll.ohTrigger(trigger,$Y$36))</f>
        <v>#NUM!</v>
      </c>
      <c r="AI2507" s="43" t="e">
        <f>_xll.qlIndexFixing($Y$6,$AC2507,TRUE,trigger)</f>
        <v>#NUM!</v>
      </c>
      <c r="AJ2507" s="45" t="e">
        <f t="shared" si="49"/>
        <v>#NUM!</v>
      </c>
    </row>
    <row r="2508" spans="28:36" x14ac:dyDescent="0.2">
      <c r="AB2508" s="122" t="s">
        <v>88</v>
      </c>
      <c r="AC2508" s="40">
        <f>_xll.qlInterestRateIndexFixingDate($Y$21,AD2508)</f>
        <v>56979</v>
      </c>
      <c r="AD2508" s="40">
        <f>_xll.qlCalendarAdvance(calendar,$AD2507,AB2508,,,trigger)</f>
        <v>56983</v>
      </c>
      <c r="AE2508" s="40">
        <f>_xll.qlInterestRateIndexMaturity($Y$21,AD2508,)</f>
        <v>57165</v>
      </c>
      <c r="AF2508" s="43" t="e">
        <f>_xll.qlTenorBasisValue(TenorBasis6M,AD2508,_xll.ohTrigger(trigger,$Y$36))</f>
        <v>#NUM!</v>
      </c>
      <c r="AG2508" s="90" t="e">
        <f>_xll.qlTenorBasisForwardRate(TenorBasis6M,AD2508,_xll.ohTrigger(trigger,$Y$36))</f>
        <v>#NUM!</v>
      </c>
      <c r="AH2508" s="90" t="e">
        <f>_xll.qlIndexFixing(TenorBasisIndex6M,$AC2508,TRUE,_xll.ohTrigger(trigger,$Y$36))</f>
        <v>#NUM!</v>
      </c>
      <c r="AI2508" s="43" t="e">
        <f>_xll.qlIndexFixing($Y$6,$AC2508,TRUE,trigger)</f>
        <v>#NUM!</v>
      </c>
      <c r="AJ2508" s="45" t="e">
        <f t="shared" si="49"/>
        <v>#NUM!</v>
      </c>
    </row>
    <row r="2509" spans="28:36" x14ac:dyDescent="0.2">
      <c r="AB2509" s="122" t="s">
        <v>88</v>
      </c>
      <c r="AC2509" s="40">
        <f>_xll.qlInterestRateIndexFixingDate($Y$21,AD2509)</f>
        <v>56986</v>
      </c>
      <c r="AD2509" s="40">
        <f>_xll.qlCalendarAdvance(calendar,$AD2508,AB2509,,,trigger)</f>
        <v>56990</v>
      </c>
      <c r="AE2509" s="40">
        <f>_xll.qlInterestRateIndexMaturity($Y$21,AD2509,)</f>
        <v>57172</v>
      </c>
      <c r="AF2509" s="43" t="e">
        <f>_xll.qlTenorBasisValue(TenorBasis6M,AD2509,_xll.ohTrigger(trigger,$Y$36))</f>
        <v>#NUM!</v>
      </c>
      <c r="AG2509" s="90" t="e">
        <f>_xll.qlTenorBasisForwardRate(TenorBasis6M,AD2509,_xll.ohTrigger(trigger,$Y$36))</f>
        <v>#NUM!</v>
      </c>
      <c r="AH2509" s="90" t="e">
        <f>_xll.qlIndexFixing(TenorBasisIndex6M,$AC2509,TRUE,_xll.ohTrigger(trigger,$Y$36))</f>
        <v>#NUM!</v>
      </c>
      <c r="AI2509" s="43" t="e">
        <f>_xll.qlIndexFixing($Y$6,$AC2509,TRUE,trigger)</f>
        <v>#NUM!</v>
      </c>
      <c r="AJ2509" s="45" t="e">
        <f t="shared" si="49"/>
        <v>#NUM!</v>
      </c>
    </row>
    <row r="2510" spans="28:36" x14ac:dyDescent="0.2">
      <c r="AB2510" s="122" t="s">
        <v>88</v>
      </c>
      <c r="AC2510" s="40">
        <f>_xll.qlInterestRateIndexFixingDate($Y$21,AD2510)</f>
        <v>56993</v>
      </c>
      <c r="AD2510" s="40">
        <f>_xll.qlCalendarAdvance(calendar,$AD2509,AB2510,,,trigger)</f>
        <v>56997</v>
      </c>
      <c r="AE2510" s="40">
        <f>_xll.qlInterestRateIndexMaturity($Y$21,AD2510,)</f>
        <v>57179</v>
      </c>
      <c r="AF2510" s="43" t="e">
        <f>_xll.qlTenorBasisValue(TenorBasis6M,AD2510,_xll.ohTrigger(trigger,$Y$36))</f>
        <v>#NUM!</v>
      </c>
      <c r="AG2510" s="90" t="e">
        <f>_xll.qlTenorBasisForwardRate(TenorBasis6M,AD2510,_xll.ohTrigger(trigger,$Y$36))</f>
        <v>#NUM!</v>
      </c>
      <c r="AH2510" s="90" t="e">
        <f>_xll.qlIndexFixing(TenorBasisIndex6M,$AC2510,TRUE,_xll.ohTrigger(trigger,$Y$36))</f>
        <v>#NUM!</v>
      </c>
      <c r="AI2510" s="43" t="e">
        <f>_xll.qlIndexFixing($Y$6,$AC2510,TRUE,trigger)</f>
        <v>#NUM!</v>
      </c>
      <c r="AJ2510" s="45" t="e">
        <f t="shared" si="49"/>
        <v>#NUM!</v>
      </c>
    </row>
    <row r="2511" spans="28:36" x14ac:dyDescent="0.2">
      <c r="AB2511" s="122" t="s">
        <v>88</v>
      </c>
      <c r="AC2511" s="40">
        <f>_xll.qlInterestRateIndexFixingDate($Y$21,AD2511)</f>
        <v>57000</v>
      </c>
      <c r="AD2511" s="40">
        <f>_xll.qlCalendarAdvance(calendar,$AD2510,AB2511,,,trigger)</f>
        <v>57004</v>
      </c>
      <c r="AE2511" s="40">
        <f>_xll.qlInterestRateIndexMaturity($Y$21,AD2511,)</f>
        <v>57186</v>
      </c>
      <c r="AF2511" s="43" t="e">
        <f>_xll.qlTenorBasisValue(TenorBasis6M,AD2511,_xll.ohTrigger(trigger,$Y$36))</f>
        <v>#NUM!</v>
      </c>
      <c r="AG2511" s="90" t="e">
        <f>_xll.qlTenorBasisForwardRate(TenorBasis6M,AD2511,_xll.ohTrigger(trigger,$Y$36))</f>
        <v>#NUM!</v>
      </c>
      <c r="AH2511" s="90" t="e">
        <f>_xll.qlIndexFixing(TenorBasisIndex6M,$AC2511,TRUE,_xll.ohTrigger(trigger,$Y$36))</f>
        <v>#NUM!</v>
      </c>
      <c r="AI2511" s="43" t="e">
        <f>_xll.qlIndexFixing($Y$6,$AC2511,TRUE,trigger)</f>
        <v>#NUM!</v>
      </c>
      <c r="AJ2511" s="45" t="e">
        <f t="shared" si="49"/>
        <v>#NUM!</v>
      </c>
    </row>
    <row r="2512" spans="28:36" x14ac:dyDescent="0.2">
      <c r="AB2512" s="122" t="s">
        <v>88</v>
      </c>
      <c r="AC2512" s="40">
        <f>_xll.qlInterestRateIndexFixingDate($Y$21,AD2512)</f>
        <v>57007</v>
      </c>
      <c r="AD2512" s="40">
        <f>_xll.qlCalendarAdvance(calendar,$AD2511,AB2512,,,trigger)</f>
        <v>57011</v>
      </c>
      <c r="AE2512" s="40">
        <f>_xll.qlInterestRateIndexMaturity($Y$21,AD2512,)</f>
        <v>57193</v>
      </c>
      <c r="AF2512" s="43" t="e">
        <f>_xll.qlTenorBasisValue(TenorBasis6M,AD2512,_xll.ohTrigger(trigger,$Y$36))</f>
        <v>#NUM!</v>
      </c>
      <c r="AG2512" s="90" t="e">
        <f>_xll.qlTenorBasisForwardRate(TenorBasis6M,AD2512,_xll.ohTrigger(trigger,$Y$36))</f>
        <v>#NUM!</v>
      </c>
      <c r="AH2512" s="90" t="e">
        <f>_xll.qlIndexFixing(TenorBasisIndex6M,$AC2512,TRUE,_xll.ohTrigger(trigger,$Y$36))</f>
        <v>#NUM!</v>
      </c>
      <c r="AI2512" s="43" t="e">
        <f>_xll.qlIndexFixing($Y$6,$AC2512,TRUE,trigger)</f>
        <v>#NUM!</v>
      </c>
      <c r="AJ2512" s="45" t="e">
        <f t="shared" si="49"/>
        <v>#NUM!</v>
      </c>
    </row>
    <row r="2513" spans="28:36" x14ac:dyDescent="0.2">
      <c r="AB2513" s="122" t="s">
        <v>88</v>
      </c>
      <c r="AC2513" s="40">
        <f>_xll.qlInterestRateIndexFixingDate($Y$21,AD2513)</f>
        <v>57014</v>
      </c>
      <c r="AD2513" s="40">
        <f>_xll.qlCalendarAdvance(calendar,$AD2512,AB2513,,,trigger)</f>
        <v>57018</v>
      </c>
      <c r="AE2513" s="40">
        <f>_xll.qlInterestRateIndexMaturity($Y$21,AD2513,)</f>
        <v>57200</v>
      </c>
      <c r="AF2513" s="43" t="e">
        <f>_xll.qlTenorBasisValue(TenorBasis6M,AD2513,_xll.ohTrigger(trigger,$Y$36))</f>
        <v>#NUM!</v>
      </c>
      <c r="AG2513" s="90" t="e">
        <f>_xll.qlTenorBasisForwardRate(TenorBasis6M,AD2513,_xll.ohTrigger(trigger,$Y$36))</f>
        <v>#NUM!</v>
      </c>
      <c r="AH2513" s="90" t="e">
        <f>_xll.qlIndexFixing(TenorBasisIndex6M,$AC2513,TRUE,_xll.ohTrigger(trigger,$Y$36))</f>
        <v>#NUM!</v>
      </c>
      <c r="AI2513" s="43" t="e">
        <f>_xll.qlIndexFixing($Y$6,$AC2513,TRUE,trigger)</f>
        <v>#NUM!</v>
      </c>
      <c r="AJ2513" s="45" t="e">
        <f t="shared" si="49"/>
        <v>#NUM!</v>
      </c>
    </row>
    <row r="2514" spans="28:36" x14ac:dyDescent="0.2">
      <c r="AB2514" s="122" t="s">
        <v>88</v>
      </c>
      <c r="AC2514" s="40">
        <f>_xll.qlInterestRateIndexFixingDate($Y$21,AD2514)</f>
        <v>57021</v>
      </c>
      <c r="AD2514" s="40">
        <f>_xll.qlCalendarAdvance(calendar,$AD2513,AB2514,,,trigger)</f>
        <v>57025</v>
      </c>
      <c r="AE2514" s="40">
        <f>_xll.qlInterestRateIndexMaturity($Y$21,AD2514,)</f>
        <v>57207</v>
      </c>
      <c r="AF2514" s="43" t="e">
        <f>_xll.qlTenorBasisValue(TenorBasis6M,AD2514,_xll.ohTrigger(trigger,$Y$36))</f>
        <v>#NUM!</v>
      </c>
      <c r="AG2514" s="90" t="e">
        <f>_xll.qlTenorBasisForwardRate(TenorBasis6M,AD2514,_xll.ohTrigger(trigger,$Y$36))</f>
        <v>#NUM!</v>
      </c>
      <c r="AH2514" s="90" t="e">
        <f>_xll.qlIndexFixing(TenorBasisIndex6M,$AC2514,TRUE,_xll.ohTrigger(trigger,$Y$36))</f>
        <v>#NUM!</v>
      </c>
      <c r="AI2514" s="43" t="e">
        <f>_xll.qlIndexFixing($Y$6,$AC2514,TRUE,trigger)</f>
        <v>#NUM!</v>
      </c>
      <c r="AJ2514" s="45" t="e">
        <f t="shared" si="49"/>
        <v>#NUM!</v>
      </c>
    </row>
    <row r="2515" spans="28:36" x14ac:dyDescent="0.2">
      <c r="AB2515" s="122" t="s">
        <v>88</v>
      </c>
      <c r="AC2515" s="40">
        <f>_xll.qlInterestRateIndexFixingDate($Y$21,AD2515)</f>
        <v>57028</v>
      </c>
      <c r="AD2515" s="40">
        <f>_xll.qlCalendarAdvance(calendar,$AD2514,AB2515,,,trigger)</f>
        <v>57032</v>
      </c>
      <c r="AE2515" s="40">
        <f>_xll.qlInterestRateIndexMaturity($Y$21,AD2515,)</f>
        <v>57214</v>
      </c>
      <c r="AF2515" s="43" t="e">
        <f>_xll.qlTenorBasisValue(TenorBasis6M,AD2515,_xll.ohTrigger(trigger,$Y$36))</f>
        <v>#NUM!</v>
      </c>
      <c r="AG2515" s="90" t="e">
        <f>_xll.qlTenorBasisForwardRate(TenorBasis6M,AD2515,_xll.ohTrigger(trigger,$Y$36))</f>
        <v>#NUM!</v>
      </c>
      <c r="AH2515" s="90" t="e">
        <f>_xll.qlIndexFixing(TenorBasisIndex6M,$AC2515,TRUE,_xll.ohTrigger(trigger,$Y$36))</f>
        <v>#NUM!</v>
      </c>
      <c r="AI2515" s="43" t="e">
        <f>_xll.qlIndexFixing($Y$6,$AC2515,TRUE,trigger)</f>
        <v>#NUM!</v>
      </c>
      <c r="AJ2515" s="45" t="e">
        <f t="shared" si="49"/>
        <v>#NUM!</v>
      </c>
    </row>
    <row r="2516" spans="28:36" x14ac:dyDescent="0.2">
      <c r="AB2516" s="122" t="s">
        <v>88</v>
      </c>
      <c r="AC2516" s="40">
        <f>_xll.qlInterestRateIndexFixingDate($Y$21,AD2516)</f>
        <v>57035</v>
      </c>
      <c r="AD2516" s="40">
        <f>_xll.qlCalendarAdvance(calendar,$AD2515,AB2516,,,trigger)</f>
        <v>57039</v>
      </c>
      <c r="AE2516" s="40">
        <f>_xll.qlInterestRateIndexMaturity($Y$21,AD2516,)</f>
        <v>57223</v>
      </c>
      <c r="AF2516" s="43" t="e">
        <f>_xll.qlTenorBasisValue(TenorBasis6M,AD2516,_xll.ohTrigger(trigger,$Y$36))</f>
        <v>#NUM!</v>
      </c>
      <c r="AG2516" s="90" t="e">
        <f>_xll.qlTenorBasisForwardRate(TenorBasis6M,AD2516,_xll.ohTrigger(trigger,$Y$36))</f>
        <v>#NUM!</v>
      </c>
      <c r="AH2516" s="90" t="e">
        <f>_xll.qlIndexFixing(TenorBasisIndex6M,$AC2516,TRUE,_xll.ohTrigger(trigger,$Y$36))</f>
        <v>#NUM!</v>
      </c>
      <c r="AI2516" s="43" t="e">
        <f>_xll.qlIndexFixing($Y$6,$AC2516,TRUE,trigger)</f>
        <v>#NUM!</v>
      </c>
      <c r="AJ2516" s="45" t="e">
        <f t="shared" si="49"/>
        <v>#NUM!</v>
      </c>
    </row>
    <row r="2517" spans="28:36" x14ac:dyDescent="0.2">
      <c r="AB2517" s="122" t="s">
        <v>88</v>
      </c>
      <c r="AC2517" s="40">
        <f>_xll.qlInterestRateIndexFixingDate($Y$21,AD2517)</f>
        <v>57042</v>
      </c>
      <c r="AD2517" s="40">
        <f>_xll.qlCalendarAdvance(calendar,$AD2516,AB2517,,,trigger)</f>
        <v>57046</v>
      </c>
      <c r="AE2517" s="40">
        <f>_xll.qlInterestRateIndexMaturity($Y$21,AD2517,)</f>
        <v>57230</v>
      </c>
      <c r="AF2517" s="43" t="e">
        <f>_xll.qlTenorBasisValue(TenorBasis6M,AD2517,_xll.ohTrigger(trigger,$Y$36))</f>
        <v>#NUM!</v>
      </c>
      <c r="AG2517" s="90" t="e">
        <f>_xll.qlTenorBasisForwardRate(TenorBasis6M,AD2517,_xll.ohTrigger(trigger,$Y$36))</f>
        <v>#NUM!</v>
      </c>
      <c r="AH2517" s="90" t="e">
        <f>_xll.qlIndexFixing(TenorBasisIndex6M,$AC2517,TRUE,_xll.ohTrigger(trigger,$Y$36))</f>
        <v>#NUM!</v>
      </c>
      <c r="AI2517" s="43" t="e">
        <f>_xll.qlIndexFixing($Y$6,$AC2517,TRUE,trigger)</f>
        <v>#NUM!</v>
      </c>
      <c r="AJ2517" s="45" t="e">
        <f t="shared" si="49"/>
        <v>#NUM!</v>
      </c>
    </row>
    <row r="2518" spans="28:36" x14ac:dyDescent="0.2">
      <c r="AB2518" s="122" t="s">
        <v>88</v>
      </c>
      <c r="AC2518" s="40">
        <f>_xll.qlInterestRateIndexFixingDate($Y$21,AD2518)</f>
        <v>57049</v>
      </c>
      <c r="AD2518" s="40">
        <f>_xll.qlCalendarAdvance(calendar,$AD2517,AB2518,,,trigger)</f>
        <v>57053</v>
      </c>
      <c r="AE2518" s="40">
        <f>_xll.qlInterestRateIndexMaturity($Y$21,AD2518,)</f>
        <v>57237</v>
      </c>
      <c r="AF2518" s="43" t="e">
        <f>_xll.qlTenorBasisValue(TenorBasis6M,AD2518,_xll.ohTrigger(trigger,$Y$36))</f>
        <v>#NUM!</v>
      </c>
      <c r="AG2518" s="90" t="e">
        <f>_xll.qlTenorBasisForwardRate(TenorBasis6M,AD2518,_xll.ohTrigger(trigger,$Y$36))</f>
        <v>#NUM!</v>
      </c>
      <c r="AH2518" s="90" t="e">
        <f>_xll.qlIndexFixing(TenorBasisIndex6M,$AC2518,TRUE,_xll.ohTrigger(trigger,$Y$36))</f>
        <v>#NUM!</v>
      </c>
      <c r="AI2518" s="43" t="e">
        <f>_xll.qlIndexFixing($Y$6,$AC2518,TRUE,trigger)</f>
        <v>#NUM!</v>
      </c>
      <c r="AJ2518" s="45" t="e">
        <f t="shared" si="49"/>
        <v>#NUM!</v>
      </c>
    </row>
    <row r="2519" spans="28:36" x14ac:dyDescent="0.2">
      <c r="AB2519" s="122" t="s">
        <v>88</v>
      </c>
      <c r="AC2519" s="40">
        <f>_xll.qlInterestRateIndexFixingDate($Y$21,AD2519)</f>
        <v>57056</v>
      </c>
      <c r="AD2519" s="40">
        <f>_xll.qlCalendarAdvance(calendar,$AD2518,AB2519,,,trigger)</f>
        <v>57060</v>
      </c>
      <c r="AE2519" s="40">
        <f>_xll.qlInterestRateIndexMaturity($Y$21,AD2519,)</f>
        <v>57244</v>
      </c>
      <c r="AF2519" s="43" t="e">
        <f>_xll.qlTenorBasisValue(TenorBasis6M,AD2519,_xll.ohTrigger(trigger,$Y$36))</f>
        <v>#NUM!</v>
      </c>
      <c r="AG2519" s="90" t="e">
        <f>_xll.qlTenorBasisForwardRate(TenorBasis6M,AD2519,_xll.ohTrigger(trigger,$Y$36))</f>
        <v>#NUM!</v>
      </c>
      <c r="AH2519" s="90" t="e">
        <f>_xll.qlIndexFixing(TenorBasisIndex6M,$AC2519,TRUE,_xll.ohTrigger(trigger,$Y$36))</f>
        <v>#NUM!</v>
      </c>
      <c r="AI2519" s="43" t="e">
        <f>_xll.qlIndexFixing($Y$6,$AC2519,TRUE,trigger)</f>
        <v>#NUM!</v>
      </c>
      <c r="AJ2519" s="45" t="e">
        <f t="shared" si="49"/>
        <v>#NUM!</v>
      </c>
    </row>
    <row r="2520" spans="28:36" x14ac:dyDescent="0.2">
      <c r="AB2520" s="122" t="s">
        <v>88</v>
      </c>
      <c r="AC2520" s="40">
        <f>_xll.qlInterestRateIndexFixingDate($Y$21,AD2520)</f>
        <v>57063</v>
      </c>
      <c r="AD2520" s="40">
        <f>_xll.qlCalendarAdvance(calendar,$AD2519,AB2520,,,trigger)</f>
        <v>57067</v>
      </c>
      <c r="AE2520" s="40">
        <f>_xll.qlInterestRateIndexMaturity($Y$21,AD2520,)</f>
        <v>57251</v>
      </c>
      <c r="AF2520" s="43" t="e">
        <f>_xll.qlTenorBasisValue(TenorBasis6M,AD2520,_xll.ohTrigger(trigger,$Y$36))</f>
        <v>#NUM!</v>
      </c>
      <c r="AG2520" s="90" t="e">
        <f>_xll.qlTenorBasisForwardRate(TenorBasis6M,AD2520,_xll.ohTrigger(trigger,$Y$36))</f>
        <v>#NUM!</v>
      </c>
      <c r="AH2520" s="90" t="e">
        <f>_xll.qlIndexFixing(TenorBasisIndex6M,$AC2520,TRUE,_xll.ohTrigger(trigger,$Y$36))</f>
        <v>#NUM!</v>
      </c>
      <c r="AI2520" s="43" t="e">
        <f>_xll.qlIndexFixing($Y$6,$AC2520,TRUE,trigger)</f>
        <v>#NUM!</v>
      </c>
      <c r="AJ2520" s="45" t="e">
        <f t="shared" si="49"/>
        <v>#NUM!</v>
      </c>
    </row>
    <row r="2521" spans="28:36" x14ac:dyDescent="0.2">
      <c r="AB2521" s="122" t="s">
        <v>88</v>
      </c>
      <c r="AC2521" s="40">
        <f>_xll.qlInterestRateIndexFixingDate($Y$21,AD2521)</f>
        <v>57068</v>
      </c>
      <c r="AD2521" s="40">
        <f>_xll.qlCalendarAdvance(calendar,$AD2520,AB2521,,,trigger)</f>
        <v>57074</v>
      </c>
      <c r="AE2521" s="40">
        <f>_xll.qlInterestRateIndexMaturity($Y$21,AD2521,)</f>
        <v>57257</v>
      </c>
      <c r="AF2521" s="43" t="e">
        <f>_xll.qlTenorBasisValue(TenorBasis6M,AD2521,_xll.ohTrigger(trigger,$Y$36))</f>
        <v>#NUM!</v>
      </c>
      <c r="AG2521" s="90" t="e">
        <f>_xll.qlTenorBasisForwardRate(TenorBasis6M,AD2521,_xll.ohTrigger(trigger,$Y$36))</f>
        <v>#NUM!</v>
      </c>
      <c r="AH2521" s="90" t="e">
        <f>_xll.qlIndexFixing(TenorBasisIndex6M,$AC2521,TRUE,_xll.ohTrigger(trigger,$Y$36))</f>
        <v>#NUM!</v>
      </c>
      <c r="AI2521" s="43" t="e">
        <f>_xll.qlIndexFixing($Y$6,$AC2521,TRUE,trigger)</f>
        <v>#NUM!</v>
      </c>
      <c r="AJ2521" s="45" t="e">
        <f t="shared" si="49"/>
        <v>#NUM!</v>
      </c>
    </row>
    <row r="2522" spans="28:36" x14ac:dyDescent="0.2">
      <c r="AB2522" s="122" t="s">
        <v>88</v>
      </c>
      <c r="AC2522" s="40">
        <f>_xll.qlInterestRateIndexFixingDate($Y$21,AD2522)</f>
        <v>57077</v>
      </c>
      <c r="AD2522" s="40">
        <f>_xll.qlCalendarAdvance(calendar,$AD2521,AB2522,,,trigger)</f>
        <v>57081</v>
      </c>
      <c r="AE2522" s="40">
        <f>_xll.qlInterestRateIndexMaturity($Y$21,AD2522,)</f>
        <v>57264</v>
      </c>
      <c r="AF2522" s="43" t="e">
        <f>_xll.qlTenorBasisValue(TenorBasis6M,AD2522,_xll.ohTrigger(trigger,$Y$36))</f>
        <v>#NUM!</v>
      </c>
      <c r="AG2522" s="90" t="e">
        <f>_xll.qlTenorBasisForwardRate(TenorBasis6M,AD2522,_xll.ohTrigger(trigger,$Y$36))</f>
        <v>#NUM!</v>
      </c>
      <c r="AH2522" s="90" t="e">
        <f>_xll.qlIndexFixing(TenorBasisIndex6M,$AC2522,TRUE,_xll.ohTrigger(trigger,$Y$36))</f>
        <v>#NUM!</v>
      </c>
      <c r="AI2522" s="43" t="e">
        <f>_xll.qlIndexFixing($Y$6,$AC2522,TRUE,trigger)</f>
        <v>#NUM!</v>
      </c>
      <c r="AJ2522" s="45" t="e">
        <f t="shared" si="49"/>
        <v>#NUM!</v>
      </c>
    </row>
    <row r="2523" spans="28:36" x14ac:dyDescent="0.2">
      <c r="AB2523" s="122" t="s">
        <v>88</v>
      </c>
      <c r="AC2523" s="40">
        <f>_xll.qlInterestRateIndexFixingDate($Y$21,AD2523)</f>
        <v>57084</v>
      </c>
      <c r="AD2523" s="40">
        <f>_xll.qlCalendarAdvance(calendar,$AD2522,AB2523,,,trigger)</f>
        <v>57088</v>
      </c>
      <c r="AE2523" s="40">
        <f>_xll.qlInterestRateIndexMaturity($Y$21,AD2523,)</f>
        <v>57271</v>
      </c>
      <c r="AF2523" s="43" t="e">
        <f>_xll.qlTenorBasisValue(TenorBasis6M,AD2523,_xll.ohTrigger(trigger,$Y$36))</f>
        <v>#NUM!</v>
      </c>
      <c r="AG2523" s="90" t="e">
        <f>_xll.qlTenorBasisForwardRate(TenorBasis6M,AD2523,_xll.ohTrigger(trigger,$Y$36))</f>
        <v>#NUM!</v>
      </c>
      <c r="AH2523" s="90" t="e">
        <f>_xll.qlIndexFixing(TenorBasisIndex6M,$AC2523,TRUE,_xll.ohTrigger(trigger,$Y$36))</f>
        <v>#NUM!</v>
      </c>
      <c r="AI2523" s="43" t="e">
        <f>_xll.qlIndexFixing($Y$6,$AC2523,TRUE,trigger)</f>
        <v>#NUM!</v>
      </c>
      <c r="AJ2523" s="45" t="e">
        <f t="shared" si="49"/>
        <v>#NUM!</v>
      </c>
    </row>
    <row r="2524" spans="28:36" x14ac:dyDescent="0.2">
      <c r="AB2524" s="122" t="s">
        <v>88</v>
      </c>
      <c r="AC2524" s="40">
        <f>_xll.qlInterestRateIndexFixingDate($Y$21,AD2524)</f>
        <v>57091</v>
      </c>
      <c r="AD2524" s="40">
        <f>_xll.qlCalendarAdvance(calendar,$AD2523,AB2524,,,trigger)</f>
        <v>57095</v>
      </c>
      <c r="AE2524" s="40">
        <f>_xll.qlInterestRateIndexMaturity($Y$21,AD2524,)</f>
        <v>57278</v>
      </c>
      <c r="AF2524" s="43" t="e">
        <f>_xll.qlTenorBasisValue(TenorBasis6M,AD2524,_xll.ohTrigger(trigger,$Y$36))</f>
        <v>#NUM!</v>
      </c>
      <c r="AG2524" s="90" t="e">
        <f>_xll.qlTenorBasisForwardRate(TenorBasis6M,AD2524,_xll.ohTrigger(trigger,$Y$36))</f>
        <v>#NUM!</v>
      </c>
      <c r="AH2524" s="90" t="e">
        <f>_xll.qlIndexFixing(TenorBasisIndex6M,$AC2524,TRUE,_xll.ohTrigger(trigger,$Y$36))</f>
        <v>#NUM!</v>
      </c>
      <c r="AI2524" s="43" t="e">
        <f>_xll.qlIndexFixing($Y$6,$AC2524,TRUE,trigger)</f>
        <v>#NUM!</v>
      </c>
      <c r="AJ2524" s="45" t="e">
        <f t="shared" si="49"/>
        <v>#NUM!</v>
      </c>
    </row>
    <row r="2525" spans="28:36" x14ac:dyDescent="0.2">
      <c r="AB2525" s="122" t="s">
        <v>88</v>
      </c>
      <c r="AC2525" s="40">
        <f>_xll.qlInterestRateIndexFixingDate($Y$21,AD2525)</f>
        <v>57097</v>
      </c>
      <c r="AD2525" s="40">
        <f>_xll.qlCalendarAdvance(calendar,$AD2524,AB2525,,,trigger)</f>
        <v>57102</v>
      </c>
      <c r="AE2525" s="40">
        <f>_xll.qlInterestRateIndexMaturity($Y$21,AD2525,)</f>
        <v>57286</v>
      </c>
      <c r="AF2525" s="43" t="e">
        <f>_xll.qlTenorBasisValue(TenorBasis6M,AD2525,_xll.ohTrigger(trigger,$Y$36))</f>
        <v>#NUM!</v>
      </c>
      <c r="AG2525" s="90" t="e">
        <f>_xll.qlTenorBasisForwardRate(TenorBasis6M,AD2525,_xll.ohTrigger(trigger,$Y$36))</f>
        <v>#NUM!</v>
      </c>
      <c r="AH2525" s="90" t="e">
        <f>_xll.qlIndexFixing(TenorBasisIndex6M,$AC2525,TRUE,_xll.ohTrigger(trigger,$Y$36))</f>
        <v>#NUM!</v>
      </c>
      <c r="AI2525" s="43" t="e">
        <f>_xll.qlIndexFixing($Y$6,$AC2525,TRUE,trigger)</f>
        <v>#NUM!</v>
      </c>
      <c r="AJ2525" s="45" t="e">
        <f t="shared" si="49"/>
        <v>#NUM!</v>
      </c>
    </row>
    <row r="2526" spans="28:36" x14ac:dyDescent="0.2">
      <c r="AB2526" s="122" t="s">
        <v>88</v>
      </c>
      <c r="AC2526" s="40">
        <f>_xll.qlInterestRateIndexFixingDate($Y$21,AD2526)</f>
        <v>57105</v>
      </c>
      <c r="AD2526" s="40">
        <f>_xll.qlCalendarAdvance(calendar,$AD2525,AB2526,,,trigger)</f>
        <v>57109</v>
      </c>
      <c r="AE2526" s="40">
        <f>_xll.qlInterestRateIndexMaturity($Y$21,AD2526,)</f>
        <v>57293</v>
      </c>
      <c r="AF2526" s="43" t="e">
        <f>_xll.qlTenorBasisValue(TenorBasis6M,AD2526,_xll.ohTrigger(trigger,$Y$36))</f>
        <v>#NUM!</v>
      </c>
      <c r="AG2526" s="90" t="e">
        <f>_xll.qlTenorBasisForwardRate(TenorBasis6M,AD2526,_xll.ohTrigger(trigger,$Y$36))</f>
        <v>#NUM!</v>
      </c>
      <c r="AH2526" s="90" t="e">
        <f>_xll.qlIndexFixing(TenorBasisIndex6M,$AC2526,TRUE,_xll.ohTrigger(trigger,$Y$36))</f>
        <v>#NUM!</v>
      </c>
      <c r="AI2526" s="43" t="e">
        <f>_xll.qlIndexFixing($Y$6,$AC2526,TRUE,trigger)</f>
        <v>#NUM!</v>
      </c>
      <c r="AJ2526" s="45" t="e">
        <f t="shared" si="49"/>
        <v>#NUM!</v>
      </c>
    </row>
    <row r="2527" spans="28:36" x14ac:dyDescent="0.2">
      <c r="AB2527" s="122" t="s">
        <v>88</v>
      </c>
      <c r="AC2527" s="40">
        <f>_xll.qlInterestRateIndexFixingDate($Y$21,AD2527)</f>
        <v>57112</v>
      </c>
      <c r="AD2527" s="40">
        <f>_xll.qlCalendarAdvance(calendar,$AD2526,AB2527,,,trigger)</f>
        <v>57116</v>
      </c>
      <c r="AE2527" s="40">
        <f>_xll.qlInterestRateIndexMaturity($Y$21,AD2527,)</f>
        <v>57300</v>
      </c>
      <c r="AF2527" s="43" t="e">
        <f>_xll.qlTenorBasisValue(TenorBasis6M,AD2527,_xll.ohTrigger(trigger,$Y$36))</f>
        <v>#NUM!</v>
      </c>
      <c r="AG2527" s="90" t="e">
        <f>_xll.qlTenorBasisForwardRate(TenorBasis6M,AD2527,_xll.ohTrigger(trigger,$Y$36))</f>
        <v>#NUM!</v>
      </c>
      <c r="AH2527" s="90" t="e">
        <f>_xll.qlIndexFixing(TenorBasisIndex6M,$AC2527,TRUE,_xll.ohTrigger(trigger,$Y$36))</f>
        <v>#NUM!</v>
      </c>
      <c r="AI2527" s="43" t="e">
        <f>_xll.qlIndexFixing($Y$6,$AC2527,TRUE,trigger)</f>
        <v>#NUM!</v>
      </c>
      <c r="AJ2527" s="45" t="e">
        <f t="shared" si="49"/>
        <v>#NUM!</v>
      </c>
    </row>
    <row r="2528" spans="28:36" x14ac:dyDescent="0.2">
      <c r="AB2528" s="122" t="s">
        <v>88</v>
      </c>
      <c r="AC2528" s="40">
        <f>_xll.qlInterestRateIndexFixingDate($Y$21,AD2528)</f>
        <v>57119</v>
      </c>
      <c r="AD2528" s="40">
        <f>_xll.qlCalendarAdvance(calendar,$AD2527,AB2528,,,trigger)</f>
        <v>57123</v>
      </c>
      <c r="AE2528" s="40">
        <f>_xll.qlInterestRateIndexMaturity($Y$21,AD2528,)</f>
        <v>57307</v>
      </c>
      <c r="AF2528" s="43" t="e">
        <f>_xll.qlTenorBasisValue(TenorBasis6M,AD2528,_xll.ohTrigger(trigger,$Y$36))</f>
        <v>#NUM!</v>
      </c>
      <c r="AG2528" s="90" t="e">
        <f>_xll.qlTenorBasisForwardRate(TenorBasis6M,AD2528,_xll.ohTrigger(trigger,$Y$36))</f>
        <v>#NUM!</v>
      </c>
      <c r="AH2528" s="90" t="e">
        <f>_xll.qlIndexFixing(TenorBasisIndex6M,$AC2528,TRUE,_xll.ohTrigger(trigger,$Y$36))</f>
        <v>#NUM!</v>
      </c>
      <c r="AI2528" s="43" t="e">
        <f>_xll.qlIndexFixing($Y$6,$AC2528,TRUE,trigger)</f>
        <v>#NUM!</v>
      </c>
      <c r="AJ2528" s="45" t="e">
        <f t="shared" si="49"/>
        <v>#NUM!</v>
      </c>
    </row>
    <row r="2529" spans="28:36" x14ac:dyDescent="0.2">
      <c r="AB2529" s="122" t="s">
        <v>88</v>
      </c>
      <c r="AC2529" s="40">
        <f>_xll.qlInterestRateIndexFixingDate($Y$21,AD2529)</f>
        <v>57126</v>
      </c>
      <c r="AD2529" s="40">
        <f>_xll.qlCalendarAdvance(calendar,$AD2528,AB2529,,,trigger)</f>
        <v>57130</v>
      </c>
      <c r="AE2529" s="40">
        <f>_xll.qlInterestRateIndexMaturity($Y$21,AD2529,)</f>
        <v>57314</v>
      </c>
      <c r="AF2529" s="43" t="e">
        <f>_xll.qlTenorBasisValue(TenorBasis6M,AD2529,_xll.ohTrigger(trigger,$Y$36))</f>
        <v>#NUM!</v>
      </c>
      <c r="AG2529" s="90" t="e">
        <f>_xll.qlTenorBasisForwardRate(TenorBasis6M,AD2529,_xll.ohTrigger(trigger,$Y$36))</f>
        <v>#NUM!</v>
      </c>
      <c r="AH2529" s="90" t="e">
        <f>_xll.qlIndexFixing(TenorBasisIndex6M,$AC2529,TRUE,_xll.ohTrigger(trigger,$Y$36))</f>
        <v>#NUM!</v>
      </c>
      <c r="AI2529" s="43" t="e">
        <f>_xll.qlIndexFixing($Y$6,$AC2529,TRUE,trigger)</f>
        <v>#NUM!</v>
      </c>
      <c r="AJ2529" s="45" t="e">
        <f t="shared" si="49"/>
        <v>#NUM!</v>
      </c>
    </row>
    <row r="2530" spans="28:36" x14ac:dyDescent="0.2">
      <c r="AB2530" s="122" t="s">
        <v>88</v>
      </c>
      <c r="AC2530" s="40">
        <f>_xll.qlInterestRateIndexFixingDate($Y$21,AD2530)</f>
        <v>57133</v>
      </c>
      <c r="AD2530" s="40">
        <f>_xll.qlCalendarAdvance(calendar,$AD2529,AB2530,,,trigger)</f>
        <v>57137</v>
      </c>
      <c r="AE2530" s="40">
        <f>_xll.qlInterestRateIndexMaturity($Y$21,AD2530,)</f>
        <v>57320</v>
      </c>
      <c r="AF2530" s="43" t="e">
        <f>_xll.qlTenorBasisValue(TenorBasis6M,AD2530,_xll.ohTrigger(trigger,$Y$36))</f>
        <v>#NUM!</v>
      </c>
      <c r="AG2530" s="90" t="e">
        <f>_xll.qlTenorBasisForwardRate(TenorBasis6M,AD2530,_xll.ohTrigger(trigger,$Y$36))</f>
        <v>#NUM!</v>
      </c>
      <c r="AH2530" s="90" t="e">
        <f>_xll.qlIndexFixing(TenorBasisIndex6M,$AC2530,TRUE,_xll.ohTrigger(trigger,$Y$36))</f>
        <v>#NUM!</v>
      </c>
      <c r="AI2530" s="43" t="e">
        <f>_xll.qlIndexFixing($Y$6,$AC2530,TRUE,trigger)</f>
        <v>#NUM!</v>
      </c>
      <c r="AJ2530" s="45" t="e">
        <f t="shared" si="49"/>
        <v>#NUM!</v>
      </c>
    </row>
    <row r="2531" spans="28:36" x14ac:dyDescent="0.2">
      <c r="AB2531" s="122" t="s">
        <v>88</v>
      </c>
      <c r="AC2531" s="40">
        <f>_xll.qlInterestRateIndexFixingDate($Y$21,AD2531)</f>
        <v>57140</v>
      </c>
      <c r="AD2531" s="40">
        <f>_xll.qlCalendarAdvance(calendar,$AD2530,AB2531,,,trigger)</f>
        <v>57144</v>
      </c>
      <c r="AE2531" s="40">
        <f>_xll.qlInterestRateIndexMaturity($Y$21,AD2531,)</f>
        <v>57327</v>
      </c>
      <c r="AF2531" s="43" t="e">
        <f>_xll.qlTenorBasisValue(TenorBasis6M,AD2531,_xll.ohTrigger(trigger,$Y$36))</f>
        <v>#NUM!</v>
      </c>
      <c r="AG2531" s="90" t="e">
        <f>_xll.qlTenorBasisForwardRate(TenorBasis6M,AD2531,_xll.ohTrigger(trigger,$Y$36))</f>
        <v>#NUM!</v>
      </c>
      <c r="AH2531" s="90" t="e">
        <f>_xll.qlIndexFixing(TenorBasisIndex6M,$AC2531,TRUE,_xll.ohTrigger(trigger,$Y$36))</f>
        <v>#NUM!</v>
      </c>
      <c r="AI2531" s="43" t="e">
        <f>_xll.qlIndexFixing($Y$6,$AC2531,TRUE,trigger)</f>
        <v>#NUM!</v>
      </c>
      <c r="AJ2531" s="45" t="e">
        <f t="shared" si="49"/>
        <v>#NUM!</v>
      </c>
    </row>
    <row r="2532" spans="28:36" x14ac:dyDescent="0.2">
      <c r="AB2532" s="122" t="s">
        <v>88</v>
      </c>
      <c r="AC2532" s="40">
        <f>_xll.qlInterestRateIndexFixingDate($Y$21,AD2532)</f>
        <v>57147</v>
      </c>
      <c r="AD2532" s="40">
        <f>_xll.qlCalendarAdvance(calendar,$AD2531,AB2532,,,trigger)</f>
        <v>57151</v>
      </c>
      <c r="AE2532" s="40">
        <f>_xll.qlInterestRateIndexMaturity($Y$21,AD2532,)</f>
        <v>57334</v>
      </c>
      <c r="AF2532" s="43" t="e">
        <f>_xll.qlTenorBasisValue(TenorBasis6M,AD2532,_xll.ohTrigger(trigger,$Y$36))</f>
        <v>#NUM!</v>
      </c>
      <c r="AG2532" s="90" t="e">
        <f>_xll.qlTenorBasisForwardRate(TenorBasis6M,AD2532,_xll.ohTrigger(trigger,$Y$36))</f>
        <v>#NUM!</v>
      </c>
      <c r="AH2532" s="90" t="e">
        <f>_xll.qlIndexFixing(TenorBasisIndex6M,$AC2532,TRUE,_xll.ohTrigger(trigger,$Y$36))</f>
        <v>#NUM!</v>
      </c>
      <c r="AI2532" s="43" t="e">
        <f>_xll.qlIndexFixing($Y$6,$AC2532,TRUE,trigger)</f>
        <v>#NUM!</v>
      </c>
      <c r="AJ2532" s="45" t="e">
        <f t="shared" si="49"/>
        <v>#NUM!</v>
      </c>
    </row>
    <row r="2533" spans="28:36" x14ac:dyDescent="0.2">
      <c r="AB2533" s="122" t="s">
        <v>88</v>
      </c>
      <c r="AC2533" s="40">
        <f>_xll.qlInterestRateIndexFixingDate($Y$21,AD2533)</f>
        <v>57154</v>
      </c>
      <c r="AD2533" s="40">
        <f>_xll.qlCalendarAdvance(calendar,$AD2532,AB2533,,,trigger)</f>
        <v>57158</v>
      </c>
      <c r="AE2533" s="40">
        <f>_xll.qlInterestRateIndexMaturity($Y$21,AD2533,)</f>
        <v>57341</v>
      </c>
      <c r="AF2533" s="43" t="e">
        <f>_xll.qlTenorBasisValue(TenorBasis6M,AD2533,_xll.ohTrigger(trigger,$Y$36))</f>
        <v>#NUM!</v>
      </c>
      <c r="AG2533" s="90" t="e">
        <f>_xll.qlTenorBasisForwardRate(TenorBasis6M,AD2533,_xll.ohTrigger(trigger,$Y$36))</f>
        <v>#NUM!</v>
      </c>
      <c r="AH2533" s="90" t="e">
        <f>_xll.qlIndexFixing(TenorBasisIndex6M,$AC2533,TRUE,_xll.ohTrigger(trigger,$Y$36))</f>
        <v>#NUM!</v>
      </c>
      <c r="AI2533" s="43" t="e">
        <f>_xll.qlIndexFixing($Y$6,$AC2533,TRUE,trigger)</f>
        <v>#NUM!</v>
      </c>
      <c r="AJ2533" s="45" t="e">
        <f t="shared" si="49"/>
        <v>#NUM!</v>
      </c>
    </row>
    <row r="2534" spans="28:36" x14ac:dyDescent="0.2">
      <c r="AB2534" s="122" t="s">
        <v>88</v>
      </c>
      <c r="AC2534" s="40">
        <f>_xll.qlInterestRateIndexFixingDate($Y$21,AD2534)</f>
        <v>57161</v>
      </c>
      <c r="AD2534" s="40">
        <f>_xll.qlCalendarAdvance(calendar,$AD2533,AB2534,,,trigger)</f>
        <v>57165</v>
      </c>
      <c r="AE2534" s="40">
        <f>_xll.qlInterestRateIndexMaturity($Y$21,AD2534,)</f>
        <v>57349</v>
      </c>
      <c r="AF2534" s="43" t="e">
        <f>_xll.qlTenorBasisValue(TenorBasis6M,AD2534,_xll.ohTrigger(trigger,$Y$36))</f>
        <v>#NUM!</v>
      </c>
      <c r="AG2534" s="90" t="e">
        <f>_xll.qlTenorBasisForwardRate(TenorBasis6M,AD2534,_xll.ohTrigger(trigger,$Y$36))</f>
        <v>#NUM!</v>
      </c>
      <c r="AH2534" s="90" t="e">
        <f>_xll.qlIndexFixing(TenorBasisIndex6M,$AC2534,TRUE,_xll.ohTrigger(trigger,$Y$36))</f>
        <v>#NUM!</v>
      </c>
      <c r="AI2534" s="43" t="e">
        <f>_xll.qlIndexFixing($Y$6,$AC2534,TRUE,trigger)</f>
        <v>#NUM!</v>
      </c>
      <c r="AJ2534" s="45" t="e">
        <f t="shared" si="49"/>
        <v>#NUM!</v>
      </c>
    </row>
    <row r="2535" spans="28:36" x14ac:dyDescent="0.2">
      <c r="AB2535" s="122" t="s">
        <v>88</v>
      </c>
      <c r="AC2535" s="40">
        <f>_xll.qlInterestRateIndexFixingDate($Y$21,AD2535)</f>
        <v>57168</v>
      </c>
      <c r="AD2535" s="40">
        <f>_xll.qlCalendarAdvance(calendar,$AD2534,AB2535,,,trigger)</f>
        <v>57172</v>
      </c>
      <c r="AE2535" s="40">
        <f>_xll.qlInterestRateIndexMaturity($Y$21,AD2535,)</f>
        <v>57356</v>
      </c>
      <c r="AF2535" s="43" t="e">
        <f>_xll.qlTenorBasisValue(TenorBasis6M,AD2535,_xll.ohTrigger(trigger,$Y$36))</f>
        <v>#NUM!</v>
      </c>
      <c r="AG2535" s="90" t="e">
        <f>_xll.qlTenorBasisForwardRate(TenorBasis6M,AD2535,_xll.ohTrigger(trigger,$Y$36))</f>
        <v>#NUM!</v>
      </c>
      <c r="AH2535" s="90" t="e">
        <f>_xll.qlIndexFixing(TenorBasisIndex6M,$AC2535,TRUE,_xll.ohTrigger(trigger,$Y$36))</f>
        <v>#NUM!</v>
      </c>
      <c r="AI2535" s="43" t="e">
        <f>_xll.qlIndexFixing($Y$6,$AC2535,TRUE,trigger)</f>
        <v>#NUM!</v>
      </c>
      <c r="AJ2535" s="45" t="e">
        <f t="shared" si="49"/>
        <v>#NUM!</v>
      </c>
    </row>
    <row r="2536" spans="28:36" x14ac:dyDescent="0.2">
      <c r="AB2536" s="122" t="s">
        <v>88</v>
      </c>
      <c r="AC2536" s="40">
        <f>_xll.qlInterestRateIndexFixingDate($Y$21,AD2536)</f>
        <v>57175</v>
      </c>
      <c r="AD2536" s="40">
        <f>_xll.qlCalendarAdvance(calendar,$AD2535,AB2536,,,trigger)</f>
        <v>57179</v>
      </c>
      <c r="AE2536" s="40">
        <f>_xll.qlInterestRateIndexMaturity($Y$21,AD2536,)</f>
        <v>57363</v>
      </c>
      <c r="AF2536" s="43" t="e">
        <f>_xll.qlTenorBasisValue(TenorBasis6M,AD2536,_xll.ohTrigger(trigger,$Y$36))</f>
        <v>#NUM!</v>
      </c>
      <c r="AG2536" s="90" t="e">
        <f>_xll.qlTenorBasisForwardRate(TenorBasis6M,AD2536,_xll.ohTrigger(trigger,$Y$36))</f>
        <v>#NUM!</v>
      </c>
      <c r="AH2536" s="90" t="e">
        <f>_xll.qlIndexFixing(TenorBasisIndex6M,$AC2536,TRUE,_xll.ohTrigger(trigger,$Y$36))</f>
        <v>#NUM!</v>
      </c>
      <c r="AI2536" s="43" t="e">
        <f>_xll.qlIndexFixing($Y$6,$AC2536,TRUE,trigger)</f>
        <v>#NUM!</v>
      </c>
      <c r="AJ2536" s="45" t="e">
        <f t="shared" si="49"/>
        <v>#NUM!</v>
      </c>
    </row>
    <row r="2537" spans="28:36" x14ac:dyDescent="0.2">
      <c r="AB2537" s="122" t="s">
        <v>88</v>
      </c>
      <c r="AC2537" s="40">
        <f>_xll.qlInterestRateIndexFixingDate($Y$21,AD2537)</f>
        <v>57182</v>
      </c>
      <c r="AD2537" s="40">
        <f>_xll.qlCalendarAdvance(calendar,$AD2536,AB2537,,,trigger)</f>
        <v>57186</v>
      </c>
      <c r="AE2537" s="40">
        <f>_xll.qlInterestRateIndexMaturity($Y$21,AD2537,)</f>
        <v>57370</v>
      </c>
      <c r="AF2537" s="43" t="e">
        <f>_xll.qlTenorBasisValue(TenorBasis6M,AD2537,_xll.ohTrigger(trigger,$Y$36))</f>
        <v>#NUM!</v>
      </c>
      <c r="AG2537" s="90" t="e">
        <f>_xll.qlTenorBasisForwardRate(TenorBasis6M,AD2537,_xll.ohTrigger(trigger,$Y$36))</f>
        <v>#NUM!</v>
      </c>
      <c r="AH2537" s="90" t="e">
        <f>_xll.qlIndexFixing(TenorBasisIndex6M,$AC2537,TRUE,_xll.ohTrigger(trigger,$Y$36))</f>
        <v>#NUM!</v>
      </c>
      <c r="AI2537" s="43" t="e">
        <f>_xll.qlIndexFixing($Y$6,$AC2537,TRUE,trigger)</f>
        <v>#NUM!</v>
      </c>
      <c r="AJ2537" s="45" t="e">
        <f t="shared" si="49"/>
        <v>#NUM!</v>
      </c>
    </row>
    <row r="2538" spans="28:36" x14ac:dyDescent="0.2">
      <c r="AB2538" s="122" t="s">
        <v>88</v>
      </c>
      <c r="AC2538" s="40">
        <f>_xll.qlInterestRateIndexFixingDate($Y$21,AD2538)</f>
        <v>57189</v>
      </c>
      <c r="AD2538" s="40">
        <f>_xll.qlCalendarAdvance(calendar,$AD2537,AB2538,,,trigger)</f>
        <v>57193</v>
      </c>
      <c r="AE2538" s="40">
        <f>_xll.qlInterestRateIndexMaturity($Y$21,AD2538,)</f>
        <v>57377</v>
      </c>
      <c r="AF2538" s="43" t="e">
        <f>_xll.qlTenorBasisValue(TenorBasis6M,AD2538,_xll.ohTrigger(trigger,$Y$36))</f>
        <v>#NUM!</v>
      </c>
      <c r="AG2538" s="90" t="e">
        <f>_xll.qlTenorBasisForwardRate(TenorBasis6M,AD2538,_xll.ohTrigger(trigger,$Y$36))</f>
        <v>#NUM!</v>
      </c>
      <c r="AH2538" s="90" t="e">
        <f>_xll.qlIndexFixing(TenorBasisIndex6M,$AC2538,TRUE,_xll.ohTrigger(trigger,$Y$36))</f>
        <v>#NUM!</v>
      </c>
      <c r="AI2538" s="43" t="e">
        <f>_xll.qlIndexFixing($Y$6,$AC2538,TRUE,trigger)</f>
        <v>#NUM!</v>
      </c>
      <c r="AJ2538" s="45" t="e">
        <f t="shared" ref="AJ2538:AJ2601" si="50">(AH2538-AI2538)*10000</f>
        <v>#NUM!</v>
      </c>
    </row>
    <row r="2539" spans="28:36" x14ac:dyDescent="0.2">
      <c r="AB2539" s="122" t="s">
        <v>88</v>
      </c>
      <c r="AC2539" s="40">
        <f>_xll.qlInterestRateIndexFixingDate($Y$21,AD2539)</f>
        <v>57196</v>
      </c>
      <c r="AD2539" s="40">
        <f>_xll.qlCalendarAdvance(calendar,$AD2538,AB2539,,,trigger)</f>
        <v>57200</v>
      </c>
      <c r="AE2539" s="40">
        <f>_xll.qlInterestRateIndexMaturity($Y$21,AD2539,)</f>
        <v>57384</v>
      </c>
      <c r="AF2539" s="43" t="e">
        <f>_xll.qlTenorBasisValue(TenorBasis6M,AD2539,_xll.ohTrigger(trigger,$Y$36))</f>
        <v>#NUM!</v>
      </c>
      <c r="AG2539" s="90" t="e">
        <f>_xll.qlTenorBasisForwardRate(TenorBasis6M,AD2539,_xll.ohTrigger(trigger,$Y$36))</f>
        <v>#NUM!</v>
      </c>
      <c r="AH2539" s="90" t="e">
        <f>_xll.qlIndexFixing(TenorBasisIndex6M,$AC2539,TRUE,_xll.ohTrigger(trigger,$Y$36))</f>
        <v>#NUM!</v>
      </c>
      <c r="AI2539" s="43" t="e">
        <f>_xll.qlIndexFixing($Y$6,$AC2539,TRUE,trigger)</f>
        <v>#NUM!</v>
      </c>
      <c r="AJ2539" s="45" t="e">
        <f t="shared" si="50"/>
        <v>#NUM!</v>
      </c>
    </row>
    <row r="2540" spans="28:36" x14ac:dyDescent="0.2">
      <c r="AB2540" s="122" t="s">
        <v>88</v>
      </c>
      <c r="AC2540" s="40">
        <f>_xll.qlInterestRateIndexFixingDate($Y$21,AD2540)</f>
        <v>57203</v>
      </c>
      <c r="AD2540" s="40">
        <f>_xll.qlCalendarAdvance(calendar,$AD2539,AB2540,,,trigger)</f>
        <v>57207</v>
      </c>
      <c r="AE2540" s="40">
        <f>_xll.qlInterestRateIndexMaturity($Y$21,AD2540,)</f>
        <v>57391</v>
      </c>
      <c r="AF2540" s="43" t="e">
        <f>_xll.qlTenorBasisValue(TenorBasis6M,AD2540,_xll.ohTrigger(trigger,$Y$36))</f>
        <v>#NUM!</v>
      </c>
      <c r="AG2540" s="90" t="e">
        <f>_xll.qlTenorBasisForwardRate(TenorBasis6M,AD2540,_xll.ohTrigger(trigger,$Y$36))</f>
        <v>#NUM!</v>
      </c>
      <c r="AH2540" s="90" t="e">
        <f>_xll.qlIndexFixing(TenorBasisIndex6M,$AC2540,TRUE,_xll.ohTrigger(trigger,$Y$36))</f>
        <v>#NUM!</v>
      </c>
      <c r="AI2540" s="43" t="e">
        <f>_xll.qlIndexFixing($Y$6,$AC2540,TRUE,trigger)</f>
        <v>#NUM!</v>
      </c>
      <c r="AJ2540" s="45" t="e">
        <f t="shared" si="50"/>
        <v>#NUM!</v>
      </c>
    </row>
    <row r="2541" spans="28:36" x14ac:dyDescent="0.2">
      <c r="AB2541" s="122" t="s">
        <v>88</v>
      </c>
      <c r="AC2541" s="40">
        <f>_xll.qlInterestRateIndexFixingDate($Y$21,AD2541)</f>
        <v>57210</v>
      </c>
      <c r="AD2541" s="40">
        <f>_xll.qlCalendarAdvance(calendar,$AD2540,AB2541,,,trigger)</f>
        <v>57214</v>
      </c>
      <c r="AE2541" s="40">
        <f>_xll.qlInterestRateIndexMaturity($Y$21,AD2541,)</f>
        <v>57398</v>
      </c>
      <c r="AF2541" s="43" t="e">
        <f>_xll.qlTenorBasisValue(TenorBasis6M,AD2541,_xll.ohTrigger(trigger,$Y$36))</f>
        <v>#NUM!</v>
      </c>
      <c r="AG2541" s="90" t="e">
        <f>_xll.qlTenorBasisForwardRate(TenorBasis6M,AD2541,_xll.ohTrigger(trigger,$Y$36))</f>
        <v>#NUM!</v>
      </c>
      <c r="AH2541" s="90" t="e">
        <f>_xll.qlIndexFixing(TenorBasisIndex6M,$AC2541,TRUE,_xll.ohTrigger(trigger,$Y$36))</f>
        <v>#NUM!</v>
      </c>
      <c r="AI2541" s="43" t="e">
        <f>_xll.qlIndexFixing($Y$6,$AC2541,TRUE,trigger)</f>
        <v>#NUM!</v>
      </c>
      <c r="AJ2541" s="45" t="e">
        <f t="shared" si="50"/>
        <v>#NUM!</v>
      </c>
    </row>
    <row r="2542" spans="28:36" x14ac:dyDescent="0.2">
      <c r="AB2542" s="122" t="s">
        <v>88</v>
      </c>
      <c r="AC2542" s="40">
        <f>_xll.qlInterestRateIndexFixingDate($Y$21,AD2542)</f>
        <v>57217</v>
      </c>
      <c r="AD2542" s="40">
        <f>_xll.qlCalendarAdvance(calendar,$AD2541,AB2542,,,trigger)</f>
        <v>57221</v>
      </c>
      <c r="AE2542" s="40">
        <f>_xll.qlInterestRateIndexMaturity($Y$21,AD2542,)</f>
        <v>57404</v>
      </c>
      <c r="AF2542" s="43" t="e">
        <f>_xll.qlTenorBasisValue(TenorBasis6M,AD2542,_xll.ohTrigger(trigger,$Y$36))</f>
        <v>#NUM!</v>
      </c>
      <c r="AG2542" s="90" t="e">
        <f>_xll.qlTenorBasisForwardRate(TenorBasis6M,AD2542,_xll.ohTrigger(trigger,$Y$36))</f>
        <v>#NUM!</v>
      </c>
      <c r="AH2542" s="90" t="e">
        <f>_xll.qlIndexFixing(TenorBasisIndex6M,$AC2542,TRUE,_xll.ohTrigger(trigger,$Y$36))</f>
        <v>#NUM!</v>
      </c>
      <c r="AI2542" s="43" t="e">
        <f>_xll.qlIndexFixing($Y$6,$AC2542,TRUE,trigger)</f>
        <v>#NUM!</v>
      </c>
      <c r="AJ2542" s="45" t="e">
        <f t="shared" si="50"/>
        <v>#NUM!</v>
      </c>
    </row>
    <row r="2543" spans="28:36" x14ac:dyDescent="0.2">
      <c r="AB2543" s="122" t="s">
        <v>88</v>
      </c>
      <c r="AC2543" s="40">
        <f>_xll.qlInterestRateIndexFixingDate($Y$21,AD2543)</f>
        <v>57224</v>
      </c>
      <c r="AD2543" s="40">
        <f>_xll.qlCalendarAdvance(calendar,$AD2542,AB2543,,,trigger)</f>
        <v>57228</v>
      </c>
      <c r="AE2543" s="40">
        <f>_xll.qlInterestRateIndexMaturity($Y$21,AD2543,)</f>
        <v>57409</v>
      </c>
      <c r="AF2543" s="43" t="e">
        <f>_xll.qlTenorBasisValue(TenorBasis6M,AD2543,_xll.ohTrigger(trigger,$Y$36))</f>
        <v>#NUM!</v>
      </c>
      <c r="AG2543" s="90" t="e">
        <f>_xll.qlTenorBasisForwardRate(TenorBasis6M,AD2543,_xll.ohTrigger(trigger,$Y$36))</f>
        <v>#NUM!</v>
      </c>
      <c r="AH2543" s="90" t="e">
        <f>_xll.qlIndexFixing(TenorBasisIndex6M,$AC2543,TRUE,_xll.ohTrigger(trigger,$Y$36))</f>
        <v>#NUM!</v>
      </c>
      <c r="AI2543" s="43" t="e">
        <f>_xll.qlIndexFixing($Y$6,$AC2543,TRUE,trigger)</f>
        <v>#NUM!</v>
      </c>
      <c r="AJ2543" s="45" t="e">
        <f t="shared" si="50"/>
        <v>#NUM!</v>
      </c>
    </row>
    <row r="2544" spans="28:36" x14ac:dyDescent="0.2">
      <c r="AB2544" s="122" t="s">
        <v>88</v>
      </c>
      <c r="AC2544" s="40">
        <f>_xll.qlInterestRateIndexFixingDate($Y$21,AD2544)</f>
        <v>57231</v>
      </c>
      <c r="AD2544" s="40">
        <f>_xll.qlCalendarAdvance(calendar,$AD2543,AB2544,,,trigger)</f>
        <v>57235</v>
      </c>
      <c r="AE2544" s="40">
        <f>_xll.qlInterestRateIndexMaturity($Y$21,AD2544,)</f>
        <v>57416</v>
      </c>
      <c r="AF2544" s="43" t="e">
        <f>_xll.qlTenorBasisValue(TenorBasis6M,AD2544,_xll.ohTrigger(trigger,$Y$36))</f>
        <v>#NUM!</v>
      </c>
      <c r="AG2544" s="90" t="e">
        <f>_xll.qlTenorBasisForwardRate(TenorBasis6M,AD2544,_xll.ohTrigger(trigger,$Y$36))</f>
        <v>#NUM!</v>
      </c>
      <c r="AH2544" s="90" t="e">
        <f>_xll.qlIndexFixing(TenorBasisIndex6M,$AC2544,TRUE,_xll.ohTrigger(trigger,$Y$36))</f>
        <v>#NUM!</v>
      </c>
      <c r="AI2544" s="43" t="e">
        <f>_xll.qlIndexFixing($Y$6,$AC2544,TRUE,trigger)</f>
        <v>#NUM!</v>
      </c>
      <c r="AJ2544" s="45" t="e">
        <f t="shared" si="50"/>
        <v>#NUM!</v>
      </c>
    </row>
    <row r="2545" spans="28:36" x14ac:dyDescent="0.2">
      <c r="AB2545" s="122" t="s">
        <v>88</v>
      </c>
      <c r="AC2545" s="40">
        <f>_xll.qlInterestRateIndexFixingDate($Y$21,AD2545)</f>
        <v>57238</v>
      </c>
      <c r="AD2545" s="40">
        <f>_xll.qlCalendarAdvance(calendar,$AD2544,AB2545,,,trigger)</f>
        <v>57242</v>
      </c>
      <c r="AE2545" s="40">
        <f>_xll.qlInterestRateIndexMaturity($Y$21,AD2545,)</f>
        <v>57423</v>
      </c>
      <c r="AF2545" s="43" t="e">
        <f>_xll.qlTenorBasisValue(TenorBasis6M,AD2545,_xll.ohTrigger(trigger,$Y$36))</f>
        <v>#NUM!</v>
      </c>
      <c r="AG2545" s="90" t="e">
        <f>_xll.qlTenorBasisForwardRate(TenorBasis6M,AD2545,_xll.ohTrigger(trigger,$Y$36))</f>
        <v>#NUM!</v>
      </c>
      <c r="AH2545" s="90" t="e">
        <f>_xll.qlIndexFixing(TenorBasisIndex6M,$AC2545,TRUE,_xll.ohTrigger(trigger,$Y$36))</f>
        <v>#NUM!</v>
      </c>
      <c r="AI2545" s="43" t="e">
        <f>_xll.qlIndexFixing($Y$6,$AC2545,TRUE,trigger)</f>
        <v>#NUM!</v>
      </c>
      <c r="AJ2545" s="45" t="e">
        <f t="shared" si="50"/>
        <v>#NUM!</v>
      </c>
    </row>
    <row r="2546" spans="28:36" x14ac:dyDescent="0.2">
      <c r="AB2546" s="122" t="s">
        <v>88</v>
      </c>
      <c r="AC2546" s="40">
        <f>_xll.qlInterestRateIndexFixingDate($Y$21,AD2546)</f>
        <v>57245</v>
      </c>
      <c r="AD2546" s="40">
        <f>_xll.qlCalendarAdvance(calendar,$AD2545,AB2546,,,trigger)</f>
        <v>57249</v>
      </c>
      <c r="AE2546" s="40">
        <f>_xll.qlInterestRateIndexMaturity($Y$21,AD2546,)</f>
        <v>57430</v>
      </c>
      <c r="AF2546" s="43" t="e">
        <f>_xll.qlTenorBasisValue(TenorBasis6M,AD2546,_xll.ohTrigger(trigger,$Y$36))</f>
        <v>#NUM!</v>
      </c>
      <c r="AG2546" s="90" t="e">
        <f>_xll.qlTenorBasisForwardRate(TenorBasis6M,AD2546,_xll.ohTrigger(trigger,$Y$36))</f>
        <v>#NUM!</v>
      </c>
      <c r="AH2546" s="90" t="e">
        <f>_xll.qlIndexFixing(TenorBasisIndex6M,$AC2546,TRUE,_xll.ohTrigger(trigger,$Y$36))</f>
        <v>#NUM!</v>
      </c>
      <c r="AI2546" s="43" t="e">
        <f>_xll.qlIndexFixing($Y$6,$AC2546,TRUE,trigger)</f>
        <v>#NUM!</v>
      </c>
      <c r="AJ2546" s="45" t="e">
        <f t="shared" si="50"/>
        <v>#NUM!</v>
      </c>
    </row>
    <row r="2547" spans="28:36" x14ac:dyDescent="0.2">
      <c r="AB2547" s="122" t="s">
        <v>88</v>
      </c>
      <c r="AC2547" s="40">
        <f>_xll.qlInterestRateIndexFixingDate($Y$21,AD2547)</f>
        <v>57252</v>
      </c>
      <c r="AD2547" s="40">
        <f>_xll.qlCalendarAdvance(calendar,$AD2546,AB2547,,,trigger)</f>
        <v>57256</v>
      </c>
      <c r="AE2547" s="40">
        <f>_xll.qlInterestRateIndexMaturity($Y$21,AD2547,)</f>
        <v>57438</v>
      </c>
      <c r="AF2547" s="43" t="e">
        <f>_xll.qlTenorBasisValue(TenorBasis6M,AD2547,_xll.ohTrigger(trigger,$Y$36))</f>
        <v>#NUM!</v>
      </c>
      <c r="AG2547" s="90" t="e">
        <f>_xll.qlTenorBasisForwardRate(TenorBasis6M,AD2547,_xll.ohTrigger(trigger,$Y$36))</f>
        <v>#NUM!</v>
      </c>
      <c r="AH2547" s="90" t="e">
        <f>_xll.qlIndexFixing(TenorBasisIndex6M,$AC2547,TRUE,_xll.ohTrigger(trigger,$Y$36))</f>
        <v>#NUM!</v>
      </c>
      <c r="AI2547" s="43" t="e">
        <f>_xll.qlIndexFixing($Y$6,$AC2547,TRUE,trigger)</f>
        <v>#NUM!</v>
      </c>
      <c r="AJ2547" s="45" t="e">
        <f t="shared" si="50"/>
        <v>#NUM!</v>
      </c>
    </row>
    <row r="2548" spans="28:36" x14ac:dyDescent="0.2">
      <c r="AB2548" s="122" t="s">
        <v>88</v>
      </c>
      <c r="AC2548" s="40">
        <f>_xll.qlInterestRateIndexFixingDate($Y$21,AD2548)</f>
        <v>57259</v>
      </c>
      <c r="AD2548" s="40">
        <f>_xll.qlCalendarAdvance(calendar,$AD2547,AB2548,,,trigger)</f>
        <v>57263</v>
      </c>
      <c r="AE2548" s="40">
        <f>_xll.qlInterestRateIndexMaturity($Y$21,AD2548,)</f>
        <v>57445</v>
      </c>
      <c r="AF2548" s="43" t="e">
        <f>_xll.qlTenorBasisValue(TenorBasis6M,AD2548,_xll.ohTrigger(trigger,$Y$36))</f>
        <v>#NUM!</v>
      </c>
      <c r="AG2548" s="90" t="e">
        <f>_xll.qlTenorBasisForwardRate(TenorBasis6M,AD2548,_xll.ohTrigger(trigger,$Y$36))</f>
        <v>#NUM!</v>
      </c>
      <c r="AH2548" s="90" t="e">
        <f>_xll.qlIndexFixing(TenorBasisIndex6M,$AC2548,TRUE,_xll.ohTrigger(trigger,$Y$36))</f>
        <v>#NUM!</v>
      </c>
      <c r="AI2548" s="43" t="e">
        <f>_xll.qlIndexFixing($Y$6,$AC2548,TRUE,trigger)</f>
        <v>#NUM!</v>
      </c>
      <c r="AJ2548" s="45" t="e">
        <f t="shared" si="50"/>
        <v>#NUM!</v>
      </c>
    </row>
    <row r="2549" spans="28:36" x14ac:dyDescent="0.2">
      <c r="AB2549" s="122" t="s">
        <v>88</v>
      </c>
      <c r="AC2549" s="40">
        <f>_xll.qlInterestRateIndexFixingDate($Y$21,AD2549)</f>
        <v>57266</v>
      </c>
      <c r="AD2549" s="40">
        <f>_xll.qlCalendarAdvance(calendar,$AD2548,AB2549,,,trigger)</f>
        <v>57270</v>
      </c>
      <c r="AE2549" s="40">
        <f>_xll.qlInterestRateIndexMaturity($Y$21,AD2549,)</f>
        <v>57452</v>
      </c>
      <c r="AF2549" s="43" t="e">
        <f>_xll.qlTenorBasisValue(TenorBasis6M,AD2549,_xll.ohTrigger(trigger,$Y$36))</f>
        <v>#NUM!</v>
      </c>
      <c r="AG2549" s="90" t="e">
        <f>_xll.qlTenorBasisForwardRate(TenorBasis6M,AD2549,_xll.ohTrigger(trigger,$Y$36))</f>
        <v>#NUM!</v>
      </c>
      <c r="AH2549" s="90" t="e">
        <f>_xll.qlIndexFixing(TenorBasisIndex6M,$AC2549,TRUE,_xll.ohTrigger(trigger,$Y$36))</f>
        <v>#NUM!</v>
      </c>
      <c r="AI2549" s="43" t="e">
        <f>_xll.qlIndexFixing($Y$6,$AC2549,TRUE,trigger)</f>
        <v>#NUM!</v>
      </c>
      <c r="AJ2549" s="45" t="e">
        <f t="shared" si="50"/>
        <v>#NUM!</v>
      </c>
    </row>
    <row r="2550" spans="28:36" x14ac:dyDescent="0.2">
      <c r="AB2550" s="122" t="s">
        <v>88</v>
      </c>
      <c r="AC2550" s="40">
        <f>_xll.qlInterestRateIndexFixingDate($Y$21,AD2550)</f>
        <v>57273</v>
      </c>
      <c r="AD2550" s="40">
        <f>_xll.qlCalendarAdvance(calendar,$AD2549,AB2550,,,trigger)</f>
        <v>57277</v>
      </c>
      <c r="AE2550" s="40">
        <f>_xll.qlInterestRateIndexMaturity($Y$21,AD2550,)</f>
        <v>57459</v>
      </c>
      <c r="AF2550" s="43" t="e">
        <f>_xll.qlTenorBasisValue(TenorBasis6M,AD2550,_xll.ohTrigger(trigger,$Y$36))</f>
        <v>#NUM!</v>
      </c>
      <c r="AG2550" s="90" t="e">
        <f>_xll.qlTenorBasisForwardRate(TenorBasis6M,AD2550,_xll.ohTrigger(trigger,$Y$36))</f>
        <v>#NUM!</v>
      </c>
      <c r="AH2550" s="90" t="e">
        <f>_xll.qlIndexFixing(TenorBasisIndex6M,$AC2550,TRUE,_xll.ohTrigger(trigger,$Y$36))</f>
        <v>#NUM!</v>
      </c>
      <c r="AI2550" s="43" t="e">
        <f>_xll.qlIndexFixing($Y$6,$AC2550,TRUE,trigger)</f>
        <v>#NUM!</v>
      </c>
      <c r="AJ2550" s="45" t="e">
        <f t="shared" si="50"/>
        <v>#NUM!</v>
      </c>
    </row>
    <row r="2551" spans="28:36" x14ac:dyDescent="0.2">
      <c r="AB2551" s="122" t="s">
        <v>88</v>
      </c>
      <c r="AC2551" s="40">
        <f>_xll.qlInterestRateIndexFixingDate($Y$21,AD2551)</f>
        <v>57280</v>
      </c>
      <c r="AD2551" s="40">
        <f>_xll.qlCalendarAdvance(calendar,$AD2550,AB2551,,,trigger)</f>
        <v>57284</v>
      </c>
      <c r="AE2551" s="40">
        <f>_xll.qlInterestRateIndexMaturity($Y$21,AD2551,)</f>
        <v>57465</v>
      </c>
      <c r="AF2551" s="43" t="e">
        <f>_xll.qlTenorBasisValue(TenorBasis6M,AD2551,_xll.ohTrigger(trigger,$Y$36))</f>
        <v>#NUM!</v>
      </c>
      <c r="AG2551" s="90" t="e">
        <f>_xll.qlTenorBasisForwardRate(TenorBasis6M,AD2551,_xll.ohTrigger(trigger,$Y$36))</f>
        <v>#NUM!</v>
      </c>
      <c r="AH2551" s="90" t="e">
        <f>_xll.qlIndexFixing(TenorBasisIndex6M,$AC2551,TRUE,_xll.ohTrigger(trigger,$Y$36))</f>
        <v>#NUM!</v>
      </c>
      <c r="AI2551" s="43" t="e">
        <f>_xll.qlIndexFixing($Y$6,$AC2551,TRUE,trigger)</f>
        <v>#NUM!</v>
      </c>
      <c r="AJ2551" s="45" t="e">
        <f t="shared" si="50"/>
        <v>#NUM!</v>
      </c>
    </row>
    <row r="2552" spans="28:36" x14ac:dyDescent="0.2">
      <c r="AB2552" s="122" t="s">
        <v>88</v>
      </c>
      <c r="AC2552" s="40">
        <f>_xll.qlInterestRateIndexFixingDate($Y$21,AD2552)</f>
        <v>57287</v>
      </c>
      <c r="AD2552" s="40">
        <f>_xll.qlCalendarAdvance(calendar,$AD2551,AB2552,,,trigger)</f>
        <v>57291</v>
      </c>
      <c r="AE2552" s="40">
        <f>_xll.qlInterestRateIndexMaturity($Y$21,AD2552,)</f>
        <v>57472</v>
      </c>
      <c r="AF2552" s="43" t="e">
        <f>_xll.qlTenorBasisValue(TenorBasis6M,AD2552,_xll.ohTrigger(trigger,$Y$36))</f>
        <v>#NUM!</v>
      </c>
      <c r="AG2552" s="90" t="e">
        <f>_xll.qlTenorBasisForwardRate(TenorBasis6M,AD2552,_xll.ohTrigger(trigger,$Y$36))</f>
        <v>#NUM!</v>
      </c>
      <c r="AH2552" s="90" t="e">
        <f>_xll.qlIndexFixing(TenorBasisIndex6M,$AC2552,TRUE,_xll.ohTrigger(trigger,$Y$36))</f>
        <v>#NUM!</v>
      </c>
      <c r="AI2552" s="43" t="e">
        <f>_xll.qlIndexFixing($Y$6,$AC2552,TRUE,trigger)</f>
        <v>#NUM!</v>
      </c>
      <c r="AJ2552" s="45" t="e">
        <f t="shared" si="50"/>
        <v>#NUM!</v>
      </c>
    </row>
    <row r="2553" spans="28:36" x14ac:dyDescent="0.2">
      <c r="AB2553" s="122" t="s">
        <v>88</v>
      </c>
      <c r="AC2553" s="40">
        <f>_xll.qlInterestRateIndexFixingDate($Y$21,AD2553)</f>
        <v>57294</v>
      </c>
      <c r="AD2553" s="40">
        <f>_xll.qlCalendarAdvance(calendar,$AD2552,AB2553,,,trigger)</f>
        <v>57298</v>
      </c>
      <c r="AE2553" s="40">
        <f>_xll.qlInterestRateIndexMaturity($Y$21,AD2553,)</f>
        <v>57479</v>
      </c>
      <c r="AF2553" s="43" t="e">
        <f>_xll.qlTenorBasisValue(TenorBasis6M,AD2553,_xll.ohTrigger(trigger,$Y$36))</f>
        <v>#NUM!</v>
      </c>
      <c r="AG2553" s="90" t="e">
        <f>_xll.qlTenorBasisForwardRate(TenorBasis6M,AD2553,_xll.ohTrigger(trigger,$Y$36))</f>
        <v>#NUM!</v>
      </c>
      <c r="AH2553" s="90" t="e">
        <f>_xll.qlIndexFixing(TenorBasisIndex6M,$AC2553,TRUE,_xll.ohTrigger(trigger,$Y$36))</f>
        <v>#NUM!</v>
      </c>
      <c r="AI2553" s="43" t="e">
        <f>_xll.qlIndexFixing($Y$6,$AC2553,TRUE,trigger)</f>
        <v>#NUM!</v>
      </c>
      <c r="AJ2553" s="45" t="e">
        <f t="shared" si="50"/>
        <v>#NUM!</v>
      </c>
    </row>
    <row r="2554" spans="28:36" x14ac:dyDescent="0.2">
      <c r="AB2554" s="122" t="s">
        <v>88</v>
      </c>
      <c r="AC2554" s="40">
        <f>_xll.qlInterestRateIndexFixingDate($Y$21,AD2554)</f>
        <v>57301</v>
      </c>
      <c r="AD2554" s="40">
        <f>_xll.qlCalendarAdvance(calendar,$AD2553,AB2554,,,trigger)</f>
        <v>57305</v>
      </c>
      <c r="AE2554" s="40">
        <f>_xll.qlInterestRateIndexMaturity($Y$21,AD2554,)</f>
        <v>57486</v>
      </c>
      <c r="AF2554" s="43" t="e">
        <f>_xll.qlTenorBasisValue(TenorBasis6M,AD2554,_xll.ohTrigger(trigger,$Y$36))</f>
        <v>#NUM!</v>
      </c>
      <c r="AG2554" s="90" t="e">
        <f>_xll.qlTenorBasisForwardRate(TenorBasis6M,AD2554,_xll.ohTrigger(trigger,$Y$36))</f>
        <v>#NUM!</v>
      </c>
      <c r="AH2554" s="90" t="e">
        <f>_xll.qlIndexFixing(TenorBasisIndex6M,$AC2554,TRUE,_xll.ohTrigger(trigger,$Y$36))</f>
        <v>#NUM!</v>
      </c>
      <c r="AI2554" s="43" t="e">
        <f>_xll.qlIndexFixing($Y$6,$AC2554,TRUE,trigger)</f>
        <v>#NUM!</v>
      </c>
      <c r="AJ2554" s="45" t="e">
        <f t="shared" si="50"/>
        <v>#NUM!</v>
      </c>
    </row>
    <row r="2555" spans="28:36" x14ac:dyDescent="0.2">
      <c r="AB2555" s="122" t="s">
        <v>88</v>
      </c>
      <c r="AC2555" s="40">
        <f>_xll.qlInterestRateIndexFixingDate($Y$21,AD2555)</f>
        <v>57308</v>
      </c>
      <c r="AD2555" s="40">
        <f>_xll.qlCalendarAdvance(calendar,$AD2554,AB2555,,,trigger)</f>
        <v>57312</v>
      </c>
      <c r="AE2555" s="40">
        <f>_xll.qlInterestRateIndexMaturity($Y$21,AD2555,)</f>
        <v>57493</v>
      </c>
      <c r="AF2555" s="43" t="e">
        <f>_xll.qlTenorBasisValue(TenorBasis6M,AD2555,_xll.ohTrigger(trigger,$Y$36))</f>
        <v>#NUM!</v>
      </c>
      <c r="AG2555" s="90" t="e">
        <f>_xll.qlTenorBasisForwardRate(TenorBasis6M,AD2555,_xll.ohTrigger(trigger,$Y$36))</f>
        <v>#NUM!</v>
      </c>
      <c r="AH2555" s="90" t="e">
        <f>_xll.qlIndexFixing(TenorBasisIndex6M,$AC2555,TRUE,_xll.ohTrigger(trigger,$Y$36))</f>
        <v>#NUM!</v>
      </c>
      <c r="AI2555" s="43" t="e">
        <f>_xll.qlIndexFixing($Y$6,$AC2555,TRUE,trigger)</f>
        <v>#NUM!</v>
      </c>
      <c r="AJ2555" s="45" t="e">
        <f t="shared" si="50"/>
        <v>#NUM!</v>
      </c>
    </row>
    <row r="2556" spans="28:36" x14ac:dyDescent="0.2">
      <c r="AB2556" s="122" t="s">
        <v>88</v>
      </c>
      <c r="AC2556" s="40">
        <f>_xll.qlInterestRateIndexFixingDate($Y$21,AD2556)</f>
        <v>57315</v>
      </c>
      <c r="AD2556" s="40">
        <f>_xll.qlCalendarAdvance(calendar,$AD2555,AB2556,,,trigger)</f>
        <v>57319</v>
      </c>
      <c r="AE2556" s="40">
        <f>_xll.qlInterestRateIndexMaturity($Y$21,AD2556,)</f>
        <v>57501</v>
      </c>
      <c r="AF2556" s="43" t="e">
        <f>_xll.qlTenorBasisValue(TenorBasis6M,AD2556,_xll.ohTrigger(trigger,$Y$36))</f>
        <v>#NUM!</v>
      </c>
      <c r="AG2556" s="90" t="e">
        <f>_xll.qlTenorBasisForwardRate(TenorBasis6M,AD2556,_xll.ohTrigger(trigger,$Y$36))</f>
        <v>#NUM!</v>
      </c>
      <c r="AH2556" s="90" t="e">
        <f>_xll.qlIndexFixing(TenorBasisIndex6M,$AC2556,TRUE,_xll.ohTrigger(trigger,$Y$36))</f>
        <v>#NUM!</v>
      </c>
      <c r="AI2556" s="43" t="e">
        <f>_xll.qlIndexFixing($Y$6,$AC2556,TRUE,trigger)</f>
        <v>#NUM!</v>
      </c>
      <c r="AJ2556" s="45" t="e">
        <f t="shared" si="50"/>
        <v>#NUM!</v>
      </c>
    </row>
    <row r="2557" spans="28:36" x14ac:dyDescent="0.2">
      <c r="AB2557" s="122" t="s">
        <v>88</v>
      </c>
      <c r="AC2557" s="40">
        <f>_xll.qlInterestRateIndexFixingDate($Y$21,AD2557)</f>
        <v>57322</v>
      </c>
      <c r="AD2557" s="40">
        <f>_xll.qlCalendarAdvance(calendar,$AD2556,AB2557,,,trigger)</f>
        <v>57326</v>
      </c>
      <c r="AE2557" s="40">
        <f>_xll.qlInterestRateIndexMaturity($Y$21,AD2557,)</f>
        <v>57508</v>
      </c>
      <c r="AF2557" s="43" t="e">
        <f>_xll.qlTenorBasisValue(TenorBasis6M,AD2557,_xll.ohTrigger(trigger,$Y$36))</f>
        <v>#NUM!</v>
      </c>
      <c r="AG2557" s="90" t="e">
        <f>_xll.qlTenorBasisForwardRate(TenorBasis6M,AD2557,_xll.ohTrigger(trigger,$Y$36))</f>
        <v>#NUM!</v>
      </c>
      <c r="AH2557" s="90" t="e">
        <f>_xll.qlIndexFixing(TenorBasisIndex6M,$AC2557,TRUE,_xll.ohTrigger(trigger,$Y$36))</f>
        <v>#NUM!</v>
      </c>
      <c r="AI2557" s="43" t="e">
        <f>_xll.qlIndexFixing($Y$6,$AC2557,TRUE,trigger)</f>
        <v>#NUM!</v>
      </c>
      <c r="AJ2557" s="45" t="e">
        <f t="shared" si="50"/>
        <v>#NUM!</v>
      </c>
    </row>
    <row r="2558" spans="28:36" x14ac:dyDescent="0.2">
      <c r="AB2558" s="122" t="s">
        <v>88</v>
      </c>
      <c r="AC2558" s="40">
        <f>_xll.qlInterestRateIndexFixingDate($Y$21,AD2558)</f>
        <v>57329</v>
      </c>
      <c r="AD2558" s="40">
        <f>_xll.qlCalendarAdvance(calendar,$AD2557,AB2558,,,trigger)</f>
        <v>57333</v>
      </c>
      <c r="AE2558" s="40">
        <f>_xll.qlInterestRateIndexMaturity($Y$21,AD2558,)</f>
        <v>57515</v>
      </c>
      <c r="AF2558" s="43" t="e">
        <f>_xll.qlTenorBasisValue(TenorBasis6M,AD2558,_xll.ohTrigger(trigger,$Y$36))</f>
        <v>#NUM!</v>
      </c>
      <c r="AG2558" s="90" t="e">
        <f>_xll.qlTenorBasisForwardRate(TenorBasis6M,AD2558,_xll.ohTrigger(trigger,$Y$36))</f>
        <v>#NUM!</v>
      </c>
      <c r="AH2558" s="90" t="e">
        <f>_xll.qlIndexFixing(TenorBasisIndex6M,$AC2558,TRUE,_xll.ohTrigger(trigger,$Y$36))</f>
        <v>#NUM!</v>
      </c>
      <c r="AI2558" s="43" t="e">
        <f>_xll.qlIndexFixing($Y$6,$AC2558,TRUE,trigger)</f>
        <v>#NUM!</v>
      </c>
      <c r="AJ2558" s="45" t="e">
        <f t="shared" si="50"/>
        <v>#NUM!</v>
      </c>
    </row>
    <row r="2559" spans="28:36" x14ac:dyDescent="0.2">
      <c r="AB2559" s="122" t="s">
        <v>88</v>
      </c>
      <c r="AC2559" s="40">
        <f>_xll.qlInterestRateIndexFixingDate($Y$21,AD2559)</f>
        <v>57335</v>
      </c>
      <c r="AD2559" s="40">
        <f>_xll.qlCalendarAdvance(calendar,$AD2558,AB2559,,,trigger)</f>
        <v>57341</v>
      </c>
      <c r="AE2559" s="40">
        <f>_xll.qlInterestRateIndexMaturity($Y$21,AD2559,)</f>
        <v>57523</v>
      </c>
      <c r="AF2559" s="43" t="e">
        <f>_xll.qlTenorBasisValue(TenorBasis6M,AD2559,_xll.ohTrigger(trigger,$Y$36))</f>
        <v>#NUM!</v>
      </c>
      <c r="AG2559" s="90" t="e">
        <f>_xll.qlTenorBasisForwardRate(TenorBasis6M,AD2559,_xll.ohTrigger(trigger,$Y$36))</f>
        <v>#NUM!</v>
      </c>
      <c r="AH2559" s="90" t="e">
        <f>_xll.qlIndexFixing(TenorBasisIndex6M,$AC2559,TRUE,_xll.ohTrigger(trigger,$Y$36))</f>
        <v>#NUM!</v>
      </c>
      <c r="AI2559" s="43" t="e">
        <f>_xll.qlIndexFixing($Y$6,$AC2559,TRUE,trigger)</f>
        <v>#NUM!</v>
      </c>
      <c r="AJ2559" s="45" t="e">
        <f t="shared" si="50"/>
        <v>#NUM!</v>
      </c>
    </row>
    <row r="2560" spans="28:36" x14ac:dyDescent="0.2">
      <c r="AB2560" s="122" t="s">
        <v>88</v>
      </c>
      <c r="AC2560" s="40">
        <f>_xll.qlInterestRateIndexFixingDate($Y$21,AD2560)</f>
        <v>57343</v>
      </c>
      <c r="AD2560" s="40">
        <f>_xll.qlCalendarAdvance(calendar,$AD2559,AB2560,,,trigger)</f>
        <v>57348</v>
      </c>
      <c r="AE2560" s="40">
        <f>_xll.qlInterestRateIndexMaturity($Y$21,AD2560,)</f>
        <v>57529</v>
      </c>
      <c r="AF2560" s="43" t="e">
        <f>_xll.qlTenorBasisValue(TenorBasis6M,AD2560,_xll.ohTrigger(trigger,$Y$36))</f>
        <v>#NUM!</v>
      </c>
      <c r="AG2560" s="90" t="e">
        <f>_xll.qlTenorBasisForwardRate(TenorBasis6M,AD2560,_xll.ohTrigger(trigger,$Y$36))</f>
        <v>#NUM!</v>
      </c>
      <c r="AH2560" s="90" t="e">
        <f>_xll.qlIndexFixing(TenorBasisIndex6M,$AC2560,TRUE,_xll.ohTrigger(trigger,$Y$36))</f>
        <v>#NUM!</v>
      </c>
      <c r="AI2560" s="43" t="e">
        <f>_xll.qlIndexFixing($Y$6,$AC2560,TRUE,trigger)</f>
        <v>#NUM!</v>
      </c>
      <c r="AJ2560" s="45" t="e">
        <f t="shared" si="50"/>
        <v>#NUM!</v>
      </c>
    </row>
    <row r="2561" spans="28:36" x14ac:dyDescent="0.2">
      <c r="AB2561" s="122" t="s">
        <v>88</v>
      </c>
      <c r="AC2561" s="40">
        <f>_xll.qlInterestRateIndexFixingDate($Y$21,AD2561)</f>
        <v>57353</v>
      </c>
      <c r="AD2561" s="40">
        <f>_xll.qlCalendarAdvance(calendar,$AD2560,AB2561,,,trigger)</f>
        <v>57355</v>
      </c>
      <c r="AE2561" s="40">
        <f>_xll.qlInterestRateIndexMaturity($Y$21,AD2561,)</f>
        <v>57536</v>
      </c>
      <c r="AF2561" s="43" t="e">
        <f>_xll.qlTenorBasisValue(TenorBasis6M,AD2561,_xll.ohTrigger(trigger,$Y$36))</f>
        <v>#NUM!</v>
      </c>
      <c r="AG2561" s="90" t="e">
        <f>_xll.qlTenorBasisForwardRate(TenorBasis6M,AD2561,_xll.ohTrigger(trigger,$Y$36))</f>
        <v>#NUM!</v>
      </c>
      <c r="AH2561" s="90" t="e">
        <f>_xll.qlIndexFixing(TenorBasisIndex6M,$AC2561,TRUE,_xll.ohTrigger(trigger,$Y$36))</f>
        <v>#NUM!</v>
      </c>
      <c r="AI2561" s="43" t="e">
        <f>_xll.qlIndexFixing($Y$6,$AC2561,TRUE,trigger)</f>
        <v>#NUM!</v>
      </c>
      <c r="AJ2561" s="45" t="e">
        <f t="shared" si="50"/>
        <v>#NUM!</v>
      </c>
    </row>
    <row r="2562" spans="28:36" x14ac:dyDescent="0.2">
      <c r="AB2562" s="122" t="s">
        <v>88</v>
      </c>
      <c r="AC2562" s="40">
        <f>_xll.qlInterestRateIndexFixingDate($Y$21,AD2562)</f>
        <v>57360</v>
      </c>
      <c r="AD2562" s="40">
        <f>_xll.qlCalendarAdvance(calendar,$AD2561,AB2562,,,trigger)</f>
        <v>57362</v>
      </c>
      <c r="AE2562" s="40">
        <f>_xll.qlInterestRateIndexMaturity($Y$21,AD2562,)</f>
        <v>57543</v>
      </c>
      <c r="AF2562" s="43" t="e">
        <f>_xll.qlTenorBasisValue(TenorBasis6M,AD2562,_xll.ohTrigger(trigger,$Y$36))</f>
        <v>#NUM!</v>
      </c>
      <c r="AG2562" s="90" t="e">
        <f>_xll.qlTenorBasisForwardRate(TenorBasis6M,AD2562,_xll.ohTrigger(trigger,$Y$36))</f>
        <v>#NUM!</v>
      </c>
      <c r="AH2562" s="90" t="e">
        <f>_xll.qlIndexFixing(TenorBasisIndex6M,$AC2562,TRUE,_xll.ohTrigger(trigger,$Y$36))</f>
        <v>#NUM!</v>
      </c>
      <c r="AI2562" s="43" t="e">
        <f>_xll.qlIndexFixing($Y$6,$AC2562,TRUE,trigger)</f>
        <v>#NUM!</v>
      </c>
      <c r="AJ2562" s="45" t="e">
        <f t="shared" si="50"/>
        <v>#NUM!</v>
      </c>
    </row>
    <row r="2563" spans="28:36" x14ac:dyDescent="0.2">
      <c r="AB2563" s="122" t="s">
        <v>88</v>
      </c>
      <c r="AC2563" s="40">
        <f>_xll.qlInterestRateIndexFixingDate($Y$21,AD2563)</f>
        <v>57367</v>
      </c>
      <c r="AD2563" s="40">
        <f>_xll.qlCalendarAdvance(calendar,$AD2562,AB2563,,,trigger)</f>
        <v>57369</v>
      </c>
      <c r="AE2563" s="40">
        <f>_xll.qlInterestRateIndexMaturity($Y$21,AD2563,)</f>
        <v>57550</v>
      </c>
      <c r="AF2563" s="43" t="e">
        <f>_xll.qlTenorBasisValue(TenorBasis6M,AD2563,_xll.ohTrigger(trigger,$Y$36))</f>
        <v>#NUM!</v>
      </c>
      <c r="AG2563" s="90" t="e">
        <f>_xll.qlTenorBasisForwardRate(TenorBasis6M,AD2563,_xll.ohTrigger(trigger,$Y$36))</f>
        <v>#NUM!</v>
      </c>
      <c r="AH2563" s="90" t="e">
        <f>_xll.qlIndexFixing(TenorBasisIndex6M,$AC2563,TRUE,_xll.ohTrigger(trigger,$Y$36))</f>
        <v>#NUM!</v>
      </c>
      <c r="AI2563" s="43" t="e">
        <f>_xll.qlIndexFixing($Y$6,$AC2563,TRUE,trigger)</f>
        <v>#NUM!</v>
      </c>
      <c r="AJ2563" s="45" t="e">
        <f t="shared" si="50"/>
        <v>#NUM!</v>
      </c>
    </row>
    <row r="2564" spans="28:36" x14ac:dyDescent="0.2">
      <c r="AB2564" s="122" t="s">
        <v>88</v>
      </c>
      <c r="AC2564" s="40">
        <f>_xll.qlInterestRateIndexFixingDate($Y$21,AD2564)</f>
        <v>57374</v>
      </c>
      <c r="AD2564" s="40">
        <f>_xll.qlCalendarAdvance(calendar,$AD2563,AB2564,,,trigger)</f>
        <v>57376</v>
      </c>
      <c r="AE2564" s="40">
        <f>_xll.qlInterestRateIndexMaturity($Y$21,AD2564,)</f>
        <v>57557</v>
      </c>
      <c r="AF2564" s="43" t="e">
        <f>_xll.qlTenorBasisValue(TenorBasis6M,AD2564,_xll.ohTrigger(trigger,$Y$36))</f>
        <v>#NUM!</v>
      </c>
      <c r="AG2564" s="90" t="e">
        <f>_xll.qlTenorBasisForwardRate(TenorBasis6M,AD2564,_xll.ohTrigger(trigger,$Y$36))</f>
        <v>#NUM!</v>
      </c>
      <c r="AH2564" s="90" t="e">
        <f>_xll.qlIndexFixing(TenorBasisIndex6M,$AC2564,TRUE,_xll.ohTrigger(trigger,$Y$36))</f>
        <v>#NUM!</v>
      </c>
      <c r="AI2564" s="43" t="e">
        <f>_xll.qlIndexFixing($Y$6,$AC2564,TRUE,trigger)</f>
        <v>#NUM!</v>
      </c>
      <c r="AJ2564" s="45" t="e">
        <f t="shared" si="50"/>
        <v>#NUM!</v>
      </c>
    </row>
    <row r="2565" spans="28:36" x14ac:dyDescent="0.2">
      <c r="AB2565" s="122" t="s">
        <v>88</v>
      </c>
      <c r="AC2565" s="40">
        <f>_xll.qlInterestRateIndexFixingDate($Y$21,AD2565)</f>
        <v>57381</v>
      </c>
      <c r="AD2565" s="40">
        <f>_xll.qlCalendarAdvance(calendar,$AD2564,AB2565,,,trigger)</f>
        <v>57383</v>
      </c>
      <c r="AE2565" s="40">
        <f>_xll.qlInterestRateIndexMaturity($Y$21,AD2565,)</f>
        <v>57564</v>
      </c>
      <c r="AF2565" s="43" t="e">
        <f>_xll.qlTenorBasisValue(TenorBasis6M,AD2565,_xll.ohTrigger(trigger,$Y$36))</f>
        <v>#NUM!</v>
      </c>
      <c r="AG2565" s="90" t="e">
        <f>_xll.qlTenorBasisForwardRate(TenorBasis6M,AD2565,_xll.ohTrigger(trigger,$Y$36))</f>
        <v>#NUM!</v>
      </c>
      <c r="AH2565" s="90" t="e">
        <f>_xll.qlIndexFixing(TenorBasisIndex6M,$AC2565,TRUE,_xll.ohTrigger(trigger,$Y$36))</f>
        <v>#NUM!</v>
      </c>
      <c r="AI2565" s="43" t="e">
        <f>_xll.qlIndexFixing($Y$6,$AC2565,TRUE,trigger)</f>
        <v>#NUM!</v>
      </c>
      <c r="AJ2565" s="45" t="e">
        <f t="shared" si="50"/>
        <v>#NUM!</v>
      </c>
    </row>
    <row r="2566" spans="28:36" x14ac:dyDescent="0.2">
      <c r="AB2566" s="122" t="s">
        <v>88</v>
      </c>
      <c r="AC2566" s="40">
        <f>_xll.qlInterestRateIndexFixingDate($Y$21,AD2566)</f>
        <v>57388</v>
      </c>
      <c r="AD2566" s="40">
        <f>_xll.qlCalendarAdvance(calendar,$AD2565,AB2566,,,trigger)</f>
        <v>57390</v>
      </c>
      <c r="AE2566" s="40">
        <f>_xll.qlInterestRateIndexMaturity($Y$21,AD2566,)</f>
        <v>57571</v>
      </c>
      <c r="AF2566" s="43" t="e">
        <f>_xll.qlTenorBasisValue(TenorBasis6M,AD2566,_xll.ohTrigger(trigger,$Y$36))</f>
        <v>#NUM!</v>
      </c>
      <c r="AG2566" s="90" t="e">
        <f>_xll.qlTenorBasisForwardRate(TenorBasis6M,AD2566,_xll.ohTrigger(trigger,$Y$36))</f>
        <v>#NUM!</v>
      </c>
      <c r="AH2566" s="90" t="e">
        <f>_xll.qlIndexFixing(TenorBasisIndex6M,$AC2566,TRUE,_xll.ohTrigger(trigger,$Y$36))</f>
        <v>#NUM!</v>
      </c>
      <c r="AI2566" s="43" t="e">
        <f>_xll.qlIndexFixing($Y$6,$AC2566,TRUE,trigger)</f>
        <v>#NUM!</v>
      </c>
      <c r="AJ2566" s="45" t="e">
        <f t="shared" si="50"/>
        <v>#NUM!</v>
      </c>
    </row>
    <row r="2567" spans="28:36" x14ac:dyDescent="0.2">
      <c r="AB2567" s="122" t="s">
        <v>88</v>
      </c>
      <c r="AC2567" s="40">
        <f>_xll.qlInterestRateIndexFixingDate($Y$21,AD2567)</f>
        <v>57395</v>
      </c>
      <c r="AD2567" s="40">
        <f>_xll.qlCalendarAdvance(calendar,$AD2566,AB2567,,,trigger)</f>
        <v>57397</v>
      </c>
      <c r="AE2567" s="40">
        <f>_xll.qlInterestRateIndexMaturity($Y$21,AD2567,)</f>
        <v>57578</v>
      </c>
      <c r="AF2567" s="43" t="e">
        <f>_xll.qlTenorBasisValue(TenorBasis6M,AD2567,_xll.ohTrigger(trigger,$Y$36))</f>
        <v>#NUM!</v>
      </c>
      <c r="AG2567" s="90" t="e">
        <f>_xll.qlTenorBasisForwardRate(TenorBasis6M,AD2567,_xll.ohTrigger(trigger,$Y$36))</f>
        <v>#NUM!</v>
      </c>
      <c r="AH2567" s="90" t="e">
        <f>_xll.qlIndexFixing(TenorBasisIndex6M,$AC2567,TRUE,_xll.ohTrigger(trigger,$Y$36))</f>
        <v>#NUM!</v>
      </c>
      <c r="AI2567" s="43" t="e">
        <f>_xll.qlIndexFixing($Y$6,$AC2567,TRUE,trigger)</f>
        <v>#NUM!</v>
      </c>
      <c r="AJ2567" s="45" t="e">
        <f t="shared" si="50"/>
        <v>#NUM!</v>
      </c>
    </row>
    <row r="2568" spans="28:36" x14ac:dyDescent="0.2">
      <c r="AB2568" s="122" t="s">
        <v>88</v>
      </c>
      <c r="AC2568" s="40">
        <f>_xll.qlInterestRateIndexFixingDate($Y$21,AD2568)</f>
        <v>57402</v>
      </c>
      <c r="AD2568" s="40">
        <f>_xll.qlCalendarAdvance(calendar,$AD2567,AB2568,,,trigger)</f>
        <v>57404</v>
      </c>
      <c r="AE2568" s="40">
        <f>_xll.qlInterestRateIndexMaturity($Y$21,AD2568,)</f>
        <v>57588</v>
      </c>
      <c r="AF2568" s="43" t="e">
        <f>_xll.qlTenorBasisValue(TenorBasis6M,AD2568,_xll.ohTrigger(trigger,$Y$36))</f>
        <v>#NUM!</v>
      </c>
      <c r="AG2568" s="90" t="e">
        <f>_xll.qlTenorBasisForwardRate(TenorBasis6M,AD2568,_xll.ohTrigger(trigger,$Y$36))</f>
        <v>#NUM!</v>
      </c>
      <c r="AH2568" s="90" t="e">
        <f>_xll.qlIndexFixing(TenorBasisIndex6M,$AC2568,TRUE,_xll.ohTrigger(trigger,$Y$36))</f>
        <v>#NUM!</v>
      </c>
      <c r="AI2568" s="43" t="e">
        <f>_xll.qlIndexFixing($Y$6,$AC2568,TRUE,trigger)</f>
        <v>#NUM!</v>
      </c>
      <c r="AJ2568" s="45" t="e">
        <f t="shared" si="50"/>
        <v>#NUM!</v>
      </c>
    </row>
    <row r="2569" spans="28:36" x14ac:dyDescent="0.2">
      <c r="AB2569" s="122" t="s">
        <v>88</v>
      </c>
      <c r="AC2569" s="40">
        <f>_xll.qlInterestRateIndexFixingDate($Y$21,AD2569)</f>
        <v>57409</v>
      </c>
      <c r="AD2569" s="40">
        <f>_xll.qlCalendarAdvance(calendar,$AD2568,AB2569,,,trigger)</f>
        <v>57411</v>
      </c>
      <c r="AE2569" s="40">
        <f>_xll.qlInterestRateIndexMaturity($Y$21,AD2569,)</f>
        <v>57595</v>
      </c>
      <c r="AF2569" s="43" t="e">
        <f>_xll.qlTenorBasisValue(TenorBasis6M,AD2569,_xll.ohTrigger(trigger,$Y$36))</f>
        <v>#NUM!</v>
      </c>
      <c r="AG2569" s="90" t="e">
        <f>_xll.qlTenorBasisForwardRate(TenorBasis6M,AD2569,_xll.ohTrigger(trigger,$Y$36))</f>
        <v>#NUM!</v>
      </c>
      <c r="AH2569" s="90" t="e">
        <f>_xll.qlIndexFixing(TenorBasisIndex6M,$AC2569,TRUE,_xll.ohTrigger(trigger,$Y$36))</f>
        <v>#NUM!</v>
      </c>
      <c r="AI2569" s="43" t="e">
        <f>_xll.qlIndexFixing($Y$6,$AC2569,TRUE,trigger)</f>
        <v>#NUM!</v>
      </c>
      <c r="AJ2569" s="45" t="e">
        <f t="shared" si="50"/>
        <v>#NUM!</v>
      </c>
    </row>
    <row r="2570" spans="28:36" x14ac:dyDescent="0.2">
      <c r="AB2570" s="122" t="s">
        <v>88</v>
      </c>
      <c r="AC2570" s="40">
        <f>_xll.qlInterestRateIndexFixingDate($Y$21,AD2570)</f>
        <v>57416</v>
      </c>
      <c r="AD2570" s="40">
        <f>_xll.qlCalendarAdvance(calendar,$AD2569,AB2570,,,trigger)</f>
        <v>57418</v>
      </c>
      <c r="AE2570" s="40">
        <f>_xll.qlInterestRateIndexMaturity($Y$21,AD2570,)</f>
        <v>57602</v>
      </c>
      <c r="AF2570" s="43" t="e">
        <f>_xll.qlTenorBasisValue(TenorBasis6M,AD2570,_xll.ohTrigger(trigger,$Y$36))</f>
        <v>#NUM!</v>
      </c>
      <c r="AG2570" s="90" t="e">
        <f>_xll.qlTenorBasisForwardRate(TenorBasis6M,AD2570,_xll.ohTrigger(trigger,$Y$36))</f>
        <v>#NUM!</v>
      </c>
      <c r="AH2570" s="90" t="e">
        <f>_xll.qlIndexFixing(TenorBasisIndex6M,$AC2570,TRUE,_xll.ohTrigger(trigger,$Y$36))</f>
        <v>#NUM!</v>
      </c>
      <c r="AI2570" s="43" t="e">
        <f>_xll.qlIndexFixing($Y$6,$AC2570,TRUE,trigger)</f>
        <v>#NUM!</v>
      </c>
      <c r="AJ2570" s="45" t="e">
        <f t="shared" si="50"/>
        <v>#NUM!</v>
      </c>
    </row>
    <row r="2571" spans="28:36" x14ac:dyDescent="0.2">
      <c r="AB2571" s="122" t="s">
        <v>88</v>
      </c>
      <c r="AC2571" s="40">
        <f>_xll.qlInterestRateIndexFixingDate($Y$21,AD2571)</f>
        <v>57423</v>
      </c>
      <c r="AD2571" s="40">
        <f>_xll.qlCalendarAdvance(calendar,$AD2570,AB2571,,,trigger)</f>
        <v>57425</v>
      </c>
      <c r="AE2571" s="40">
        <f>_xll.qlInterestRateIndexMaturity($Y$21,AD2571,)</f>
        <v>57609</v>
      </c>
      <c r="AF2571" s="43" t="e">
        <f>_xll.qlTenorBasisValue(TenorBasis6M,AD2571,_xll.ohTrigger(trigger,$Y$36))</f>
        <v>#NUM!</v>
      </c>
      <c r="AG2571" s="90" t="e">
        <f>_xll.qlTenorBasisForwardRate(TenorBasis6M,AD2571,_xll.ohTrigger(trigger,$Y$36))</f>
        <v>#NUM!</v>
      </c>
      <c r="AH2571" s="90" t="e">
        <f>_xll.qlIndexFixing(TenorBasisIndex6M,$AC2571,TRUE,_xll.ohTrigger(trigger,$Y$36))</f>
        <v>#NUM!</v>
      </c>
      <c r="AI2571" s="43" t="e">
        <f>_xll.qlIndexFixing($Y$6,$AC2571,TRUE,trigger)</f>
        <v>#NUM!</v>
      </c>
      <c r="AJ2571" s="45" t="e">
        <f t="shared" si="50"/>
        <v>#NUM!</v>
      </c>
    </row>
    <row r="2572" spans="28:36" x14ac:dyDescent="0.2">
      <c r="AB2572" s="122" t="s">
        <v>88</v>
      </c>
      <c r="AC2572" s="40">
        <f>_xll.qlInterestRateIndexFixingDate($Y$21,AD2572)</f>
        <v>57430</v>
      </c>
      <c r="AD2572" s="40">
        <f>_xll.qlCalendarAdvance(calendar,$AD2571,AB2572,,,trigger)</f>
        <v>57432</v>
      </c>
      <c r="AE2572" s="40">
        <f>_xll.qlInterestRateIndexMaturity($Y$21,AD2572,)</f>
        <v>57616</v>
      </c>
      <c r="AF2572" s="43" t="e">
        <f>_xll.qlTenorBasisValue(TenorBasis6M,AD2572,_xll.ohTrigger(trigger,$Y$36))</f>
        <v>#NUM!</v>
      </c>
      <c r="AG2572" s="90" t="e">
        <f>_xll.qlTenorBasisForwardRate(TenorBasis6M,AD2572,_xll.ohTrigger(trigger,$Y$36))</f>
        <v>#NUM!</v>
      </c>
      <c r="AH2572" s="90" t="e">
        <f>_xll.qlIndexFixing(TenorBasisIndex6M,$AC2572,TRUE,_xll.ohTrigger(trigger,$Y$36))</f>
        <v>#NUM!</v>
      </c>
      <c r="AI2572" s="43" t="e">
        <f>_xll.qlIndexFixing($Y$6,$AC2572,TRUE,trigger)</f>
        <v>#NUM!</v>
      </c>
      <c r="AJ2572" s="45" t="e">
        <f t="shared" si="50"/>
        <v>#NUM!</v>
      </c>
    </row>
    <row r="2573" spans="28:36" x14ac:dyDescent="0.2">
      <c r="AB2573" s="122" t="s">
        <v>88</v>
      </c>
      <c r="AC2573" s="40">
        <f>_xll.qlInterestRateIndexFixingDate($Y$21,AD2573)</f>
        <v>57437</v>
      </c>
      <c r="AD2573" s="40">
        <f>_xll.qlCalendarAdvance(calendar,$AD2572,AB2573,,,trigger)</f>
        <v>57439</v>
      </c>
      <c r="AE2573" s="40">
        <f>_xll.qlInterestRateIndexMaturity($Y$21,AD2573,)</f>
        <v>57622</v>
      </c>
      <c r="AF2573" s="43" t="e">
        <f>_xll.qlTenorBasisValue(TenorBasis6M,AD2573,_xll.ohTrigger(trigger,$Y$36))</f>
        <v>#NUM!</v>
      </c>
      <c r="AG2573" s="90" t="e">
        <f>_xll.qlTenorBasisForwardRate(TenorBasis6M,AD2573,_xll.ohTrigger(trigger,$Y$36))</f>
        <v>#NUM!</v>
      </c>
      <c r="AH2573" s="90" t="e">
        <f>_xll.qlIndexFixing(TenorBasisIndex6M,$AC2573,TRUE,_xll.ohTrigger(trigger,$Y$36))</f>
        <v>#NUM!</v>
      </c>
      <c r="AI2573" s="43" t="e">
        <f>_xll.qlIndexFixing($Y$6,$AC2573,TRUE,trigger)</f>
        <v>#NUM!</v>
      </c>
      <c r="AJ2573" s="45" t="e">
        <f t="shared" si="50"/>
        <v>#NUM!</v>
      </c>
    </row>
    <row r="2574" spans="28:36" x14ac:dyDescent="0.2">
      <c r="AB2574" s="122" t="s">
        <v>88</v>
      </c>
      <c r="AC2574" s="40">
        <f>_xll.qlInterestRateIndexFixingDate($Y$21,AD2574)</f>
        <v>57444</v>
      </c>
      <c r="AD2574" s="40">
        <f>_xll.qlCalendarAdvance(calendar,$AD2573,AB2574,,,trigger)</f>
        <v>57446</v>
      </c>
      <c r="AE2574" s="40">
        <f>_xll.qlInterestRateIndexMaturity($Y$21,AD2574,)</f>
        <v>57629</v>
      </c>
      <c r="AF2574" s="43" t="e">
        <f>_xll.qlTenorBasisValue(TenorBasis6M,AD2574,_xll.ohTrigger(trigger,$Y$36))</f>
        <v>#NUM!</v>
      </c>
      <c r="AG2574" s="90" t="e">
        <f>_xll.qlTenorBasisForwardRate(TenorBasis6M,AD2574,_xll.ohTrigger(trigger,$Y$36))</f>
        <v>#NUM!</v>
      </c>
      <c r="AH2574" s="90" t="e">
        <f>_xll.qlIndexFixing(TenorBasisIndex6M,$AC2574,TRUE,_xll.ohTrigger(trigger,$Y$36))</f>
        <v>#NUM!</v>
      </c>
      <c r="AI2574" s="43" t="e">
        <f>_xll.qlIndexFixing($Y$6,$AC2574,TRUE,trigger)</f>
        <v>#NUM!</v>
      </c>
      <c r="AJ2574" s="45" t="e">
        <f t="shared" si="50"/>
        <v>#NUM!</v>
      </c>
    </row>
    <row r="2575" spans="28:36" x14ac:dyDescent="0.2">
      <c r="AB2575" s="122" t="s">
        <v>88</v>
      </c>
      <c r="AC2575" s="40">
        <f>_xll.qlInterestRateIndexFixingDate($Y$21,AD2575)</f>
        <v>57451</v>
      </c>
      <c r="AD2575" s="40">
        <f>_xll.qlCalendarAdvance(calendar,$AD2574,AB2575,,,trigger)</f>
        <v>57453</v>
      </c>
      <c r="AE2575" s="40">
        <f>_xll.qlInterestRateIndexMaturity($Y$21,AD2575,)</f>
        <v>57636</v>
      </c>
      <c r="AF2575" s="43" t="e">
        <f>_xll.qlTenorBasisValue(TenorBasis6M,AD2575,_xll.ohTrigger(trigger,$Y$36))</f>
        <v>#NUM!</v>
      </c>
      <c r="AG2575" s="90" t="e">
        <f>_xll.qlTenorBasisForwardRate(TenorBasis6M,AD2575,_xll.ohTrigger(trigger,$Y$36))</f>
        <v>#NUM!</v>
      </c>
      <c r="AH2575" s="90" t="e">
        <f>_xll.qlIndexFixing(TenorBasisIndex6M,$AC2575,TRUE,_xll.ohTrigger(trigger,$Y$36))</f>
        <v>#NUM!</v>
      </c>
      <c r="AI2575" s="43" t="e">
        <f>_xll.qlIndexFixing($Y$6,$AC2575,TRUE,trigger)</f>
        <v>#NUM!</v>
      </c>
      <c r="AJ2575" s="45" t="e">
        <f t="shared" si="50"/>
        <v>#NUM!</v>
      </c>
    </row>
    <row r="2576" spans="28:36" x14ac:dyDescent="0.2">
      <c r="AB2576" s="122" t="s">
        <v>88</v>
      </c>
      <c r="AC2576" s="40">
        <f>_xll.qlInterestRateIndexFixingDate($Y$21,AD2576)</f>
        <v>57454</v>
      </c>
      <c r="AD2576" s="40">
        <f>_xll.qlCalendarAdvance(calendar,$AD2575,AB2576,,,trigger)</f>
        <v>57460</v>
      </c>
      <c r="AE2576" s="40">
        <f>_xll.qlInterestRateIndexMaturity($Y$21,AD2576,)</f>
        <v>57643</v>
      </c>
      <c r="AF2576" s="43" t="e">
        <f>_xll.qlTenorBasisValue(TenorBasis6M,AD2576,_xll.ohTrigger(trigger,$Y$36))</f>
        <v>#NUM!</v>
      </c>
      <c r="AG2576" s="90" t="e">
        <f>_xll.qlTenorBasisForwardRate(TenorBasis6M,AD2576,_xll.ohTrigger(trigger,$Y$36))</f>
        <v>#NUM!</v>
      </c>
      <c r="AH2576" s="90" t="e">
        <f>_xll.qlIndexFixing(TenorBasisIndex6M,$AC2576,TRUE,_xll.ohTrigger(trigger,$Y$36))</f>
        <v>#NUM!</v>
      </c>
      <c r="AI2576" s="43" t="e">
        <f>_xll.qlIndexFixing($Y$6,$AC2576,TRUE,trigger)</f>
        <v>#NUM!</v>
      </c>
      <c r="AJ2576" s="45" t="e">
        <f t="shared" si="50"/>
        <v>#NUM!</v>
      </c>
    </row>
    <row r="2577" spans="28:36" x14ac:dyDescent="0.2">
      <c r="AB2577" s="122" t="s">
        <v>88</v>
      </c>
      <c r="AC2577" s="40">
        <f>_xll.qlInterestRateIndexFixingDate($Y$21,AD2577)</f>
        <v>57462</v>
      </c>
      <c r="AD2577" s="40">
        <f>_xll.qlCalendarAdvance(calendar,$AD2576,AB2577,,,trigger)</f>
        <v>57467</v>
      </c>
      <c r="AE2577" s="40">
        <f>_xll.qlInterestRateIndexMaturity($Y$21,AD2577,)</f>
        <v>57651</v>
      </c>
      <c r="AF2577" s="43" t="e">
        <f>_xll.qlTenorBasisValue(TenorBasis6M,AD2577,_xll.ohTrigger(trigger,$Y$36))</f>
        <v>#NUM!</v>
      </c>
      <c r="AG2577" s="90" t="e">
        <f>_xll.qlTenorBasisForwardRate(TenorBasis6M,AD2577,_xll.ohTrigger(trigger,$Y$36))</f>
        <v>#NUM!</v>
      </c>
      <c r="AH2577" s="90" t="e">
        <f>_xll.qlIndexFixing(TenorBasisIndex6M,$AC2577,TRUE,_xll.ohTrigger(trigger,$Y$36))</f>
        <v>#NUM!</v>
      </c>
      <c r="AI2577" s="43" t="e">
        <f>_xll.qlIndexFixing($Y$6,$AC2577,TRUE,trigger)</f>
        <v>#NUM!</v>
      </c>
      <c r="AJ2577" s="45" t="e">
        <f t="shared" si="50"/>
        <v>#NUM!</v>
      </c>
    </row>
    <row r="2578" spans="28:36" x14ac:dyDescent="0.2">
      <c r="AB2578" s="122" t="s">
        <v>88</v>
      </c>
      <c r="AC2578" s="40">
        <f>_xll.qlInterestRateIndexFixingDate($Y$21,AD2578)</f>
        <v>57472</v>
      </c>
      <c r="AD2578" s="40">
        <f>_xll.qlCalendarAdvance(calendar,$AD2577,AB2578,,,trigger)</f>
        <v>57474</v>
      </c>
      <c r="AE2578" s="40">
        <f>_xll.qlInterestRateIndexMaturity($Y$21,AD2578,)</f>
        <v>57658</v>
      </c>
      <c r="AF2578" s="43" t="e">
        <f>_xll.qlTenorBasisValue(TenorBasis6M,AD2578,_xll.ohTrigger(trigger,$Y$36))</f>
        <v>#NUM!</v>
      </c>
      <c r="AG2578" s="90" t="e">
        <f>_xll.qlTenorBasisForwardRate(TenorBasis6M,AD2578,_xll.ohTrigger(trigger,$Y$36))</f>
        <v>#NUM!</v>
      </c>
      <c r="AH2578" s="90" t="e">
        <f>_xll.qlIndexFixing(TenorBasisIndex6M,$AC2578,TRUE,_xll.ohTrigger(trigger,$Y$36))</f>
        <v>#NUM!</v>
      </c>
      <c r="AI2578" s="43" t="e">
        <f>_xll.qlIndexFixing($Y$6,$AC2578,TRUE,trigger)</f>
        <v>#NUM!</v>
      </c>
      <c r="AJ2578" s="45" t="e">
        <f t="shared" si="50"/>
        <v>#NUM!</v>
      </c>
    </row>
    <row r="2579" spans="28:36" x14ac:dyDescent="0.2">
      <c r="AB2579" s="122" t="s">
        <v>88</v>
      </c>
      <c r="AC2579" s="40">
        <f>_xll.qlInterestRateIndexFixingDate($Y$21,AD2579)</f>
        <v>57479</v>
      </c>
      <c r="AD2579" s="40">
        <f>_xll.qlCalendarAdvance(calendar,$AD2578,AB2579,,,trigger)</f>
        <v>57481</v>
      </c>
      <c r="AE2579" s="40">
        <f>_xll.qlInterestRateIndexMaturity($Y$21,AD2579,)</f>
        <v>57665</v>
      </c>
      <c r="AF2579" s="43" t="e">
        <f>_xll.qlTenorBasisValue(TenorBasis6M,AD2579,_xll.ohTrigger(trigger,$Y$36))</f>
        <v>#NUM!</v>
      </c>
      <c r="AG2579" s="90" t="e">
        <f>_xll.qlTenorBasisForwardRate(TenorBasis6M,AD2579,_xll.ohTrigger(trigger,$Y$36))</f>
        <v>#NUM!</v>
      </c>
      <c r="AH2579" s="90" t="e">
        <f>_xll.qlIndexFixing(TenorBasisIndex6M,$AC2579,TRUE,_xll.ohTrigger(trigger,$Y$36))</f>
        <v>#NUM!</v>
      </c>
      <c r="AI2579" s="43" t="e">
        <f>_xll.qlIndexFixing($Y$6,$AC2579,TRUE,trigger)</f>
        <v>#NUM!</v>
      </c>
      <c r="AJ2579" s="45" t="e">
        <f t="shared" si="50"/>
        <v>#NUM!</v>
      </c>
    </row>
    <row r="2580" spans="28:36" x14ac:dyDescent="0.2">
      <c r="AB2580" s="122" t="s">
        <v>88</v>
      </c>
      <c r="AC2580" s="40">
        <f>_xll.qlInterestRateIndexFixingDate($Y$21,AD2580)</f>
        <v>57486</v>
      </c>
      <c r="AD2580" s="40">
        <f>_xll.qlCalendarAdvance(calendar,$AD2579,AB2580,,,trigger)</f>
        <v>57488</v>
      </c>
      <c r="AE2580" s="40">
        <f>_xll.qlInterestRateIndexMaturity($Y$21,AD2580,)</f>
        <v>57672</v>
      </c>
      <c r="AF2580" s="43" t="e">
        <f>_xll.qlTenorBasisValue(TenorBasis6M,AD2580,_xll.ohTrigger(trigger,$Y$36))</f>
        <v>#NUM!</v>
      </c>
      <c r="AG2580" s="90" t="e">
        <f>_xll.qlTenorBasisForwardRate(TenorBasis6M,AD2580,_xll.ohTrigger(trigger,$Y$36))</f>
        <v>#NUM!</v>
      </c>
      <c r="AH2580" s="90" t="e">
        <f>_xll.qlIndexFixing(TenorBasisIndex6M,$AC2580,TRUE,_xll.ohTrigger(trigger,$Y$36))</f>
        <v>#NUM!</v>
      </c>
      <c r="AI2580" s="43" t="e">
        <f>_xll.qlIndexFixing($Y$6,$AC2580,TRUE,trigger)</f>
        <v>#NUM!</v>
      </c>
      <c r="AJ2580" s="45" t="e">
        <f t="shared" si="50"/>
        <v>#NUM!</v>
      </c>
    </row>
    <row r="2581" spans="28:36" x14ac:dyDescent="0.2">
      <c r="AB2581" s="122" t="s">
        <v>88</v>
      </c>
      <c r="AC2581" s="40">
        <f>_xll.qlInterestRateIndexFixingDate($Y$21,AD2581)</f>
        <v>57493</v>
      </c>
      <c r="AD2581" s="40">
        <f>_xll.qlCalendarAdvance(calendar,$AD2580,AB2581,,,trigger)</f>
        <v>57495</v>
      </c>
      <c r="AE2581" s="40">
        <f>_xll.qlInterestRateIndexMaturity($Y$21,AD2581,)</f>
        <v>57679</v>
      </c>
      <c r="AF2581" s="43" t="e">
        <f>_xll.qlTenorBasisValue(TenorBasis6M,AD2581,_xll.ohTrigger(trigger,$Y$36))</f>
        <v>#NUM!</v>
      </c>
      <c r="AG2581" s="90" t="e">
        <f>_xll.qlTenorBasisForwardRate(TenorBasis6M,AD2581,_xll.ohTrigger(trigger,$Y$36))</f>
        <v>#NUM!</v>
      </c>
      <c r="AH2581" s="90" t="e">
        <f>_xll.qlIndexFixing(TenorBasisIndex6M,$AC2581,TRUE,_xll.ohTrigger(trigger,$Y$36))</f>
        <v>#NUM!</v>
      </c>
      <c r="AI2581" s="43" t="e">
        <f>_xll.qlIndexFixing($Y$6,$AC2581,TRUE,trigger)</f>
        <v>#NUM!</v>
      </c>
      <c r="AJ2581" s="45" t="e">
        <f t="shared" si="50"/>
        <v>#NUM!</v>
      </c>
    </row>
    <row r="2582" spans="28:36" x14ac:dyDescent="0.2">
      <c r="AB2582" s="122" t="s">
        <v>88</v>
      </c>
      <c r="AC2582" s="40">
        <f>_xll.qlInterestRateIndexFixingDate($Y$21,AD2582)</f>
        <v>57500</v>
      </c>
      <c r="AD2582" s="40">
        <f>_xll.qlCalendarAdvance(calendar,$AD2581,AB2582,,,trigger)</f>
        <v>57502</v>
      </c>
      <c r="AE2582" s="40">
        <f>_xll.qlInterestRateIndexMaturity($Y$21,AD2582,)</f>
        <v>57685</v>
      </c>
      <c r="AF2582" s="43" t="e">
        <f>_xll.qlTenorBasisValue(TenorBasis6M,AD2582,_xll.ohTrigger(trigger,$Y$36))</f>
        <v>#NUM!</v>
      </c>
      <c r="AG2582" s="90" t="e">
        <f>_xll.qlTenorBasisForwardRate(TenorBasis6M,AD2582,_xll.ohTrigger(trigger,$Y$36))</f>
        <v>#NUM!</v>
      </c>
      <c r="AH2582" s="90" t="e">
        <f>_xll.qlIndexFixing(TenorBasisIndex6M,$AC2582,TRUE,_xll.ohTrigger(trigger,$Y$36))</f>
        <v>#NUM!</v>
      </c>
      <c r="AI2582" s="43" t="e">
        <f>_xll.qlIndexFixing($Y$6,$AC2582,TRUE,trigger)</f>
        <v>#NUM!</v>
      </c>
      <c r="AJ2582" s="45" t="e">
        <f t="shared" si="50"/>
        <v>#NUM!</v>
      </c>
    </row>
    <row r="2583" spans="28:36" x14ac:dyDescent="0.2">
      <c r="AB2583" s="122" t="s">
        <v>88</v>
      </c>
      <c r="AC2583" s="40">
        <f>_xll.qlInterestRateIndexFixingDate($Y$21,AD2583)</f>
        <v>57507</v>
      </c>
      <c r="AD2583" s="40">
        <f>_xll.qlCalendarAdvance(calendar,$AD2582,AB2583,,,trigger)</f>
        <v>57509</v>
      </c>
      <c r="AE2583" s="40">
        <f>_xll.qlInterestRateIndexMaturity($Y$21,AD2583,)</f>
        <v>57692</v>
      </c>
      <c r="AF2583" s="43" t="e">
        <f>_xll.qlTenorBasisValue(TenorBasis6M,AD2583,_xll.ohTrigger(trigger,$Y$36))</f>
        <v>#NUM!</v>
      </c>
      <c r="AG2583" s="90" t="e">
        <f>_xll.qlTenorBasisForwardRate(TenorBasis6M,AD2583,_xll.ohTrigger(trigger,$Y$36))</f>
        <v>#NUM!</v>
      </c>
      <c r="AH2583" s="90" t="e">
        <f>_xll.qlIndexFixing(TenorBasisIndex6M,$AC2583,TRUE,_xll.ohTrigger(trigger,$Y$36))</f>
        <v>#NUM!</v>
      </c>
      <c r="AI2583" s="43" t="e">
        <f>_xll.qlIndexFixing($Y$6,$AC2583,TRUE,trigger)</f>
        <v>#NUM!</v>
      </c>
      <c r="AJ2583" s="45" t="e">
        <f t="shared" si="50"/>
        <v>#NUM!</v>
      </c>
    </row>
    <row r="2584" spans="28:36" x14ac:dyDescent="0.2">
      <c r="AB2584" s="122" t="s">
        <v>88</v>
      </c>
      <c r="AC2584" s="40">
        <f>_xll.qlInterestRateIndexFixingDate($Y$21,AD2584)</f>
        <v>57514</v>
      </c>
      <c r="AD2584" s="40">
        <f>_xll.qlCalendarAdvance(calendar,$AD2583,AB2584,,,trigger)</f>
        <v>57516</v>
      </c>
      <c r="AE2584" s="40">
        <f>_xll.qlInterestRateIndexMaturity($Y$21,AD2584,)</f>
        <v>57699</v>
      </c>
      <c r="AF2584" s="43" t="e">
        <f>_xll.qlTenorBasisValue(TenorBasis6M,AD2584,_xll.ohTrigger(trigger,$Y$36))</f>
        <v>#NUM!</v>
      </c>
      <c r="AG2584" s="90" t="e">
        <f>_xll.qlTenorBasisForwardRate(TenorBasis6M,AD2584,_xll.ohTrigger(trigger,$Y$36))</f>
        <v>#NUM!</v>
      </c>
      <c r="AH2584" s="90" t="e">
        <f>_xll.qlIndexFixing(TenorBasisIndex6M,$AC2584,TRUE,_xll.ohTrigger(trigger,$Y$36))</f>
        <v>#NUM!</v>
      </c>
      <c r="AI2584" s="43" t="e">
        <f>_xll.qlIndexFixing($Y$6,$AC2584,TRUE,trigger)</f>
        <v>#NUM!</v>
      </c>
      <c r="AJ2584" s="45" t="e">
        <f t="shared" si="50"/>
        <v>#NUM!</v>
      </c>
    </row>
    <row r="2585" spans="28:36" x14ac:dyDescent="0.2">
      <c r="AB2585" s="122" t="s">
        <v>88</v>
      </c>
      <c r="AC2585" s="40">
        <f>_xll.qlInterestRateIndexFixingDate($Y$21,AD2585)</f>
        <v>57521</v>
      </c>
      <c r="AD2585" s="40">
        <f>_xll.qlCalendarAdvance(calendar,$AD2584,AB2585,,,trigger)</f>
        <v>57523</v>
      </c>
      <c r="AE2585" s="40">
        <f>_xll.qlInterestRateIndexMaturity($Y$21,AD2585,)</f>
        <v>57706</v>
      </c>
      <c r="AF2585" s="43" t="e">
        <f>_xll.qlTenorBasisValue(TenorBasis6M,AD2585,_xll.ohTrigger(trigger,$Y$36))</f>
        <v>#NUM!</v>
      </c>
      <c r="AG2585" s="90" t="e">
        <f>_xll.qlTenorBasisForwardRate(TenorBasis6M,AD2585,_xll.ohTrigger(trigger,$Y$36))</f>
        <v>#NUM!</v>
      </c>
      <c r="AH2585" s="90" t="e">
        <f>_xll.qlIndexFixing(TenorBasisIndex6M,$AC2585,TRUE,_xll.ohTrigger(trigger,$Y$36))</f>
        <v>#NUM!</v>
      </c>
      <c r="AI2585" s="43" t="e">
        <f>_xll.qlIndexFixing($Y$6,$AC2585,TRUE,trigger)</f>
        <v>#NUM!</v>
      </c>
      <c r="AJ2585" s="45" t="e">
        <f t="shared" si="50"/>
        <v>#NUM!</v>
      </c>
    </row>
    <row r="2586" spans="28:36" x14ac:dyDescent="0.2">
      <c r="AB2586" s="122" t="s">
        <v>88</v>
      </c>
      <c r="AC2586" s="40">
        <f>_xll.qlInterestRateIndexFixingDate($Y$21,AD2586)</f>
        <v>57528</v>
      </c>
      <c r="AD2586" s="40">
        <f>_xll.qlCalendarAdvance(calendar,$AD2585,AB2586,,,trigger)</f>
        <v>57530</v>
      </c>
      <c r="AE2586" s="40">
        <f>_xll.qlInterestRateIndexMaturity($Y$21,AD2586,)</f>
        <v>57714</v>
      </c>
      <c r="AF2586" s="43" t="e">
        <f>_xll.qlTenorBasisValue(TenorBasis6M,AD2586,_xll.ohTrigger(trigger,$Y$36))</f>
        <v>#NUM!</v>
      </c>
      <c r="AG2586" s="90" t="e">
        <f>_xll.qlTenorBasisForwardRate(TenorBasis6M,AD2586,_xll.ohTrigger(trigger,$Y$36))</f>
        <v>#NUM!</v>
      </c>
      <c r="AH2586" s="90" t="e">
        <f>_xll.qlIndexFixing(TenorBasisIndex6M,$AC2586,TRUE,_xll.ohTrigger(trigger,$Y$36))</f>
        <v>#NUM!</v>
      </c>
      <c r="AI2586" s="43" t="e">
        <f>_xll.qlIndexFixing($Y$6,$AC2586,TRUE,trigger)</f>
        <v>#NUM!</v>
      </c>
      <c r="AJ2586" s="45" t="e">
        <f t="shared" si="50"/>
        <v>#NUM!</v>
      </c>
    </row>
    <row r="2587" spans="28:36" x14ac:dyDescent="0.2">
      <c r="AB2587" s="122" t="s">
        <v>88</v>
      </c>
      <c r="AC2587" s="40">
        <f>_xll.qlInterestRateIndexFixingDate($Y$21,AD2587)</f>
        <v>57535</v>
      </c>
      <c r="AD2587" s="40">
        <f>_xll.qlCalendarAdvance(calendar,$AD2586,AB2587,,,trigger)</f>
        <v>57537</v>
      </c>
      <c r="AE2587" s="40">
        <f>_xll.qlInterestRateIndexMaturity($Y$21,AD2587,)</f>
        <v>57721</v>
      </c>
      <c r="AF2587" s="43" t="e">
        <f>_xll.qlTenorBasisValue(TenorBasis6M,AD2587,_xll.ohTrigger(trigger,$Y$36))</f>
        <v>#NUM!</v>
      </c>
      <c r="AG2587" s="90" t="e">
        <f>_xll.qlTenorBasisForwardRate(TenorBasis6M,AD2587,_xll.ohTrigger(trigger,$Y$36))</f>
        <v>#NUM!</v>
      </c>
      <c r="AH2587" s="90" t="e">
        <f>_xll.qlIndexFixing(TenorBasisIndex6M,$AC2587,TRUE,_xll.ohTrigger(trigger,$Y$36))</f>
        <v>#NUM!</v>
      </c>
      <c r="AI2587" s="43" t="e">
        <f>_xll.qlIndexFixing($Y$6,$AC2587,TRUE,trigger)</f>
        <v>#NUM!</v>
      </c>
      <c r="AJ2587" s="45" t="e">
        <f t="shared" si="50"/>
        <v>#NUM!</v>
      </c>
    </row>
    <row r="2588" spans="28:36" x14ac:dyDescent="0.2">
      <c r="AB2588" s="122" t="s">
        <v>88</v>
      </c>
      <c r="AC2588" s="40">
        <f>_xll.qlInterestRateIndexFixingDate($Y$21,AD2588)</f>
        <v>57542</v>
      </c>
      <c r="AD2588" s="40">
        <f>_xll.qlCalendarAdvance(calendar,$AD2587,AB2588,,,trigger)</f>
        <v>57544</v>
      </c>
      <c r="AE2588" s="40">
        <f>_xll.qlInterestRateIndexMaturity($Y$21,AD2588,)</f>
        <v>57728</v>
      </c>
      <c r="AF2588" s="43" t="e">
        <f>_xll.qlTenorBasisValue(TenorBasis6M,AD2588,_xll.ohTrigger(trigger,$Y$36))</f>
        <v>#NUM!</v>
      </c>
      <c r="AG2588" s="90" t="e">
        <f>_xll.qlTenorBasisForwardRate(TenorBasis6M,AD2588,_xll.ohTrigger(trigger,$Y$36))</f>
        <v>#NUM!</v>
      </c>
      <c r="AH2588" s="90" t="e">
        <f>_xll.qlIndexFixing(TenorBasisIndex6M,$AC2588,TRUE,_xll.ohTrigger(trigger,$Y$36))</f>
        <v>#NUM!</v>
      </c>
      <c r="AI2588" s="43" t="e">
        <f>_xll.qlIndexFixing($Y$6,$AC2588,TRUE,trigger)</f>
        <v>#NUM!</v>
      </c>
      <c r="AJ2588" s="45" t="e">
        <f t="shared" si="50"/>
        <v>#NUM!</v>
      </c>
    </row>
    <row r="2589" spans="28:36" x14ac:dyDescent="0.2">
      <c r="AB2589" s="122" t="s">
        <v>88</v>
      </c>
      <c r="AC2589" s="40">
        <f>_xll.qlInterestRateIndexFixingDate($Y$21,AD2589)</f>
        <v>57549</v>
      </c>
      <c r="AD2589" s="40">
        <f>_xll.qlCalendarAdvance(calendar,$AD2588,AB2589,,,trigger)</f>
        <v>57551</v>
      </c>
      <c r="AE2589" s="40">
        <f>_xll.qlInterestRateIndexMaturity($Y$21,AD2589,)</f>
        <v>57735</v>
      </c>
      <c r="AF2589" s="43" t="e">
        <f>_xll.qlTenorBasisValue(TenorBasis6M,AD2589,_xll.ohTrigger(trigger,$Y$36))</f>
        <v>#NUM!</v>
      </c>
      <c r="AG2589" s="90" t="e">
        <f>_xll.qlTenorBasisForwardRate(TenorBasis6M,AD2589,_xll.ohTrigger(trigger,$Y$36))</f>
        <v>#NUM!</v>
      </c>
      <c r="AH2589" s="90" t="e">
        <f>_xll.qlIndexFixing(TenorBasisIndex6M,$AC2589,TRUE,_xll.ohTrigger(trigger,$Y$36))</f>
        <v>#NUM!</v>
      </c>
      <c r="AI2589" s="43" t="e">
        <f>_xll.qlIndexFixing($Y$6,$AC2589,TRUE,trigger)</f>
        <v>#NUM!</v>
      </c>
      <c r="AJ2589" s="45" t="e">
        <f t="shared" si="50"/>
        <v>#NUM!</v>
      </c>
    </row>
    <row r="2590" spans="28:36" x14ac:dyDescent="0.2">
      <c r="AB2590" s="122" t="s">
        <v>88</v>
      </c>
      <c r="AC2590" s="40">
        <f>_xll.qlInterestRateIndexFixingDate($Y$21,AD2590)</f>
        <v>57556</v>
      </c>
      <c r="AD2590" s="40">
        <f>_xll.qlCalendarAdvance(calendar,$AD2589,AB2590,,,trigger)</f>
        <v>57558</v>
      </c>
      <c r="AE2590" s="40">
        <f>_xll.qlInterestRateIndexMaturity($Y$21,AD2590,)</f>
        <v>57742</v>
      </c>
      <c r="AF2590" s="43" t="e">
        <f>_xll.qlTenorBasisValue(TenorBasis6M,AD2590,_xll.ohTrigger(trigger,$Y$36))</f>
        <v>#NUM!</v>
      </c>
      <c r="AG2590" s="90" t="e">
        <f>_xll.qlTenorBasisForwardRate(TenorBasis6M,AD2590,_xll.ohTrigger(trigger,$Y$36))</f>
        <v>#NUM!</v>
      </c>
      <c r="AH2590" s="90" t="e">
        <f>_xll.qlIndexFixing(TenorBasisIndex6M,$AC2590,TRUE,_xll.ohTrigger(trigger,$Y$36))</f>
        <v>#NUM!</v>
      </c>
      <c r="AI2590" s="43" t="e">
        <f>_xll.qlIndexFixing($Y$6,$AC2590,TRUE,trigger)</f>
        <v>#NUM!</v>
      </c>
      <c r="AJ2590" s="45" t="e">
        <f t="shared" si="50"/>
        <v>#NUM!</v>
      </c>
    </row>
    <row r="2591" spans="28:36" x14ac:dyDescent="0.2">
      <c r="AB2591" s="122" t="s">
        <v>88</v>
      </c>
      <c r="AC2591" s="40">
        <f>_xll.qlInterestRateIndexFixingDate($Y$21,AD2591)</f>
        <v>57563</v>
      </c>
      <c r="AD2591" s="40">
        <f>_xll.qlCalendarAdvance(calendar,$AD2590,AB2591,,,trigger)</f>
        <v>57565</v>
      </c>
      <c r="AE2591" s="40">
        <f>_xll.qlInterestRateIndexMaturity($Y$21,AD2591,)</f>
        <v>57749</v>
      </c>
      <c r="AF2591" s="43" t="e">
        <f>_xll.qlTenorBasisValue(TenorBasis6M,AD2591,_xll.ohTrigger(trigger,$Y$36))</f>
        <v>#NUM!</v>
      </c>
      <c r="AG2591" s="90" t="e">
        <f>_xll.qlTenorBasisForwardRate(TenorBasis6M,AD2591,_xll.ohTrigger(trigger,$Y$36))</f>
        <v>#NUM!</v>
      </c>
      <c r="AH2591" s="90" t="e">
        <f>_xll.qlIndexFixing(TenorBasisIndex6M,$AC2591,TRUE,_xll.ohTrigger(trigger,$Y$36))</f>
        <v>#NUM!</v>
      </c>
      <c r="AI2591" s="43" t="e">
        <f>_xll.qlIndexFixing($Y$6,$AC2591,TRUE,trigger)</f>
        <v>#NUM!</v>
      </c>
      <c r="AJ2591" s="45" t="e">
        <f t="shared" si="50"/>
        <v>#NUM!</v>
      </c>
    </row>
    <row r="2592" spans="28:36" x14ac:dyDescent="0.2">
      <c r="AB2592" s="122" t="s">
        <v>88</v>
      </c>
      <c r="AC2592" s="40">
        <f>_xll.qlInterestRateIndexFixingDate($Y$21,AD2592)</f>
        <v>57570</v>
      </c>
      <c r="AD2592" s="40">
        <f>_xll.qlCalendarAdvance(calendar,$AD2591,AB2592,,,trigger)</f>
        <v>57572</v>
      </c>
      <c r="AE2592" s="40">
        <f>_xll.qlInterestRateIndexMaturity($Y$21,AD2592,)</f>
        <v>57756</v>
      </c>
      <c r="AF2592" s="43" t="e">
        <f>_xll.qlTenorBasisValue(TenorBasis6M,AD2592,_xll.ohTrigger(trigger,$Y$36))</f>
        <v>#NUM!</v>
      </c>
      <c r="AG2592" s="90" t="e">
        <f>_xll.qlTenorBasisForwardRate(TenorBasis6M,AD2592,_xll.ohTrigger(trigger,$Y$36))</f>
        <v>#NUM!</v>
      </c>
      <c r="AH2592" s="90" t="e">
        <f>_xll.qlIndexFixing(TenorBasisIndex6M,$AC2592,TRUE,_xll.ohTrigger(trigger,$Y$36))</f>
        <v>#NUM!</v>
      </c>
      <c r="AI2592" s="43" t="e">
        <f>_xll.qlIndexFixing($Y$6,$AC2592,TRUE,trigger)</f>
        <v>#NUM!</v>
      </c>
      <c r="AJ2592" s="45" t="e">
        <f t="shared" si="50"/>
        <v>#NUM!</v>
      </c>
    </row>
    <row r="2593" spans="28:36" x14ac:dyDescent="0.2">
      <c r="AB2593" s="122" t="s">
        <v>88</v>
      </c>
      <c r="AC2593" s="40">
        <f>_xll.qlInterestRateIndexFixingDate($Y$21,AD2593)</f>
        <v>57577</v>
      </c>
      <c r="AD2593" s="40">
        <f>_xll.qlCalendarAdvance(calendar,$AD2592,AB2593,,,trigger)</f>
        <v>57579</v>
      </c>
      <c r="AE2593" s="40">
        <f>_xll.qlInterestRateIndexMaturity($Y$21,AD2593,)</f>
        <v>57763</v>
      </c>
      <c r="AF2593" s="43" t="e">
        <f>_xll.qlTenorBasisValue(TenorBasis6M,AD2593,_xll.ohTrigger(trigger,$Y$36))</f>
        <v>#NUM!</v>
      </c>
      <c r="AG2593" s="90" t="e">
        <f>_xll.qlTenorBasisForwardRate(TenorBasis6M,AD2593,_xll.ohTrigger(trigger,$Y$36))</f>
        <v>#NUM!</v>
      </c>
      <c r="AH2593" s="90" t="e">
        <f>_xll.qlIndexFixing(TenorBasisIndex6M,$AC2593,TRUE,_xll.ohTrigger(trigger,$Y$36))</f>
        <v>#NUM!</v>
      </c>
      <c r="AI2593" s="43" t="e">
        <f>_xll.qlIndexFixing($Y$6,$AC2593,TRUE,trigger)</f>
        <v>#NUM!</v>
      </c>
      <c r="AJ2593" s="45" t="e">
        <f t="shared" si="50"/>
        <v>#NUM!</v>
      </c>
    </row>
    <row r="2594" spans="28:36" x14ac:dyDescent="0.2">
      <c r="AB2594" s="122" t="s">
        <v>88</v>
      </c>
      <c r="AC2594" s="40">
        <f>_xll.qlInterestRateIndexFixingDate($Y$21,AD2594)</f>
        <v>57584</v>
      </c>
      <c r="AD2594" s="40">
        <f>_xll.qlCalendarAdvance(calendar,$AD2593,AB2594,,,trigger)</f>
        <v>57586</v>
      </c>
      <c r="AE2594" s="40">
        <f>_xll.qlInterestRateIndexMaturity($Y$21,AD2594,)</f>
        <v>57769</v>
      </c>
      <c r="AF2594" s="43" t="e">
        <f>_xll.qlTenorBasisValue(TenorBasis6M,AD2594,_xll.ohTrigger(trigger,$Y$36))</f>
        <v>#NUM!</v>
      </c>
      <c r="AG2594" s="90" t="e">
        <f>_xll.qlTenorBasisForwardRate(TenorBasis6M,AD2594,_xll.ohTrigger(trigger,$Y$36))</f>
        <v>#NUM!</v>
      </c>
      <c r="AH2594" s="90" t="e">
        <f>_xll.qlIndexFixing(TenorBasisIndex6M,$AC2594,TRUE,_xll.ohTrigger(trigger,$Y$36))</f>
        <v>#NUM!</v>
      </c>
      <c r="AI2594" s="43" t="e">
        <f>_xll.qlIndexFixing($Y$6,$AC2594,TRUE,trigger)</f>
        <v>#NUM!</v>
      </c>
      <c r="AJ2594" s="45" t="e">
        <f t="shared" si="50"/>
        <v>#NUM!</v>
      </c>
    </row>
    <row r="2595" spans="28:36" x14ac:dyDescent="0.2">
      <c r="AB2595" s="122" t="s">
        <v>88</v>
      </c>
      <c r="AC2595" s="40">
        <f>_xll.qlInterestRateIndexFixingDate($Y$21,AD2595)</f>
        <v>57591</v>
      </c>
      <c r="AD2595" s="40">
        <f>_xll.qlCalendarAdvance(calendar,$AD2594,AB2595,,,trigger)</f>
        <v>57593</v>
      </c>
      <c r="AE2595" s="40">
        <f>_xll.qlInterestRateIndexMaturity($Y$21,AD2595,)</f>
        <v>57774</v>
      </c>
      <c r="AF2595" s="43" t="e">
        <f>_xll.qlTenorBasisValue(TenorBasis6M,AD2595,_xll.ohTrigger(trigger,$Y$36))</f>
        <v>#NUM!</v>
      </c>
      <c r="AG2595" s="90" t="e">
        <f>_xll.qlTenorBasisForwardRate(TenorBasis6M,AD2595,_xll.ohTrigger(trigger,$Y$36))</f>
        <v>#NUM!</v>
      </c>
      <c r="AH2595" s="90" t="e">
        <f>_xll.qlIndexFixing(TenorBasisIndex6M,$AC2595,TRUE,_xll.ohTrigger(trigger,$Y$36))</f>
        <v>#NUM!</v>
      </c>
      <c r="AI2595" s="43" t="e">
        <f>_xll.qlIndexFixing($Y$6,$AC2595,TRUE,trigger)</f>
        <v>#NUM!</v>
      </c>
      <c r="AJ2595" s="45" t="e">
        <f t="shared" si="50"/>
        <v>#NUM!</v>
      </c>
    </row>
    <row r="2596" spans="28:36" x14ac:dyDescent="0.2">
      <c r="AB2596" s="122" t="s">
        <v>88</v>
      </c>
      <c r="AC2596" s="40">
        <f>_xll.qlInterestRateIndexFixingDate($Y$21,AD2596)</f>
        <v>57598</v>
      </c>
      <c r="AD2596" s="40">
        <f>_xll.qlCalendarAdvance(calendar,$AD2595,AB2596,,,trigger)</f>
        <v>57600</v>
      </c>
      <c r="AE2596" s="40">
        <f>_xll.qlInterestRateIndexMaturity($Y$21,AD2596,)</f>
        <v>57781</v>
      </c>
      <c r="AF2596" s="43" t="e">
        <f>_xll.qlTenorBasisValue(TenorBasis6M,AD2596,_xll.ohTrigger(trigger,$Y$36))</f>
        <v>#NUM!</v>
      </c>
      <c r="AG2596" s="90" t="e">
        <f>_xll.qlTenorBasisForwardRate(TenorBasis6M,AD2596,_xll.ohTrigger(trigger,$Y$36))</f>
        <v>#NUM!</v>
      </c>
      <c r="AH2596" s="90" t="e">
        <f>_xll.qlIndexFixing(TenorBasisIndex6M,$AC2596,TRUE,_xll.ohTrigger(trigger,$Y$36))</f>
        <v>#NUM!</v>
      </c>
      <c r="AI2596" s="43" t="e">
        <f>_xll.qlIndexFixing($Y$6,$AC2596,TRUE,trigger)</f>
        <v>#NUM!</v>
      </c>
      <c r="AJ2596" s="45" t="e">
        <f t="shared" si="50"/>
        <v>#NUM!</v>
      </c>
    </row>
    <row r="2597" spans="28:36" x14ac:dyDescent="0.2">
      <c r="AB2597" s="122" t="s">
        <v>88</v>
      </c>
      <c r="AC2597" s="40">
        <f>_xll.qlInterestRateIndexFixingDate($Y$21,AD2597)</f>
        <v>57605</v>
      </c>
      <c r="AD2597" s="40">
        <f>_xll.qlCalendarAdvance(calendar,$AD2596,AB2597,,,trigger)</f>
        <v>57607</v>
      </c>
      <c r="AE2597" s="40">
        <f>_xll.qlInterestRateIndexMaturity($Y$21,AD2597,)</f>
        <v>57788</v>
      </c>
      <c r="AF2597" s="43" t="e">
        <f>_xll.qlTenorBasisValue(TenorBasis6M,AD2597,_xll.ohTrigger(trigger,$Y$36))</f>
        <v>#NUM!</v>
      </c>
      <c r="AG2597" s="90" t="e">
        <f>_xll.qlTenorBasisForwardRate(TenorBasis6M,AD2597,_xll.ohTrigger(trigger,$Y$36))</f>
        <v>#NUM!</v>
      </c>
      <c r="AH2597" s="90" t="e">
        <f>_xll.qlIndexFixing(TenorBasisIndex6M,$AC2597,TRUE,_xll.ohTrigger(trigger,$Y$36))</f>
        <v>#NUM!</v>
      </c>
      <c r="AI2597" s="43" t="e">
        <f>_xll.qlIndexFixing($Y$6,$AC2597,TRUE,trigger)</f>
        <v>#NUM!</v>
      </c>
      <c r="AJ2597" s="45" t="e">
        <f t="shared" si="50"/>
        <v>#NUM!</v>
      </c>
    </row>
    <row r="2598" spans="28:36" x14ac:dyDescent="0.2">
      <c r="AB2598" s="122" t="s">
        <v>88</v>
      </c>
      <c r="AC2598" s="40">
        <f>_xll.qlInterestRateIndexFixingDate($Y$21,AD2598)</f>
        <v>57612</v>
      </c>
      <c r="AD2598" s="40">
        <f>_xll.qlCalendarAdvance(calendar,$AD2597,AB2598,,,trigger)</f>
        <v>57614</v>
      </c>
      <c r="AE2598" s="40">
        <f>_xll.qlInterestRateIndexMaturity($Y$21,AD2598,)</f>
        <v>57795</v>
      </c>
      <c r="AF2598" s="43" t="e">
        <f>_xll.qlTenorBasisValue(TenorBasis6M,AD2598,_xll.ohTrigger(trigger,$Y$36))</f>
        <v>#NUM!</v>
      </c>
      <c r="AG2598" s="90" t="e">
        <f>_xll.qlTenorBasisForwardRate(TenorBasis6M,AD2598,_xll.ohTrigger(trigger,$Y$36))</f>
        <v>#NUM!</v>
      </c>
      <c r="AH2598" s="90" t="e">
        <f>_xll.qlIndexFixing(TenorBasisIndex6M,$AC2598,TRUE,_xll.ohTrigger(trigger,$Y$36))</f>
        <v>#NUM!</v>
      </c>
      <c r="AI2598" s="43" t="e">
        <f>_xll.qlIndexFixing($Y$6,$AC2598,TRUE,trigger)</f>
        <v>#NUM!</v>
      </c>
      <c r="AJ2598" s="45" t="e">
        <f t="shared" si="50"/>
        <v>#NUM!</v>
      </c>
    </row>
    <row r="2599" spans="28:36" x14ac:dyDescent="0.2">
      <c r="AB2599" s="122" t="s">
        <v>88</v>
      </c>
      <c r="AC2599" s="40">
        <f>_xll.qlInterestRateIndexFixingDate($Y$21,AD2599)</f>
        <v>57619</v>
      </c>
      <c r="AD2599" s="40">
        <f>_xll.qlCalendarAdvance(calendar,$AD2598,AB2599,,,trigger)</f>
        <v>57621</v>
      </c>
      <c r="AE2599" s="40">
        <f>_xll.qlInterestRateIndexMaturity($Y$21,AD2599,)</f>
        <v>57803</v>
      </c>
      <c r="AF2599" s="43" t="e">
        <f>_xll.qlTenorBasisValue(TenorBasis6M,AD2599,_xll.ohTrigger(trigger,$Y$36))</f>
        <v>#NUM!</v>
      </c>
      <c r="AG2599" s="90" t="e">
        <f>_xll.qlTenorBasisForwardRate(TenorBasis6M,AD2599,_xll.ohTrigger(trigger,$Y$36))</f>
        <v>#NUM!</v>
      </c>
      <c r="AH2599" s="90" t="e">
        <f>_xll.qlIndexFixing(TenorBasisIndex6M,$AC2599,TRUE,_xll.ohTrigger(trigger,$Y$36))</f>
        <v>#NUM!</v>
      </c>
      <c r="AI2599" s="43" t="e">
        <f>_xll.qlIndexFixing($Y$6,$AC2599,TRUE,trigger)</f>
        <v>#NUM!</v>
      </c>
      <c r="AJ2599" s="45" t="e">
        <f t="shared" si="50"/>
        <v>#NUM!</v>
      </c>
    </row>
    <row r="2600" spans="28:36" x14ac:dyDescent="0.2">
      <c r="AB2600" s="122" t="s">
        <v>88</v>
      </c>
      <c r="AC2600" s="40">
        <f>_xll.qlInterestRateIndexFixingDate($Y$21,AD2600)</f>
        <v>57626</v>
      </c>
      <c r="AD2600" s="40">
        <f>_xll.qlCalendarAdvance(calendar,$AD2599,AB2600,,,trigger)</f>
        <v>57628</v>
      </c>
      <c r="AE2600" s="40">
        <f>_xll.qlInterestRateIndexMaturity($Y$21,AD2600,)</f>
        <v>57810</v>
      </c>
      <c r="AF2600" s="43" t="e">
        <f>_xll.qlTenorBasisValue(TenorBasis6M,AD2600,_xll.ohTrigger(trigger,$Y$36))</f>
        <v>#NUM!</v>
      </c>
      <c r="AG2600" s="90" t="e">
        <f>_xll.qlTenorBasisForwardRate(TenorBasis6M,AD2600,_xll.ohTrigger(trigger,$Y$36))</f>
        <v>#NUM!</v>
      </c>
      <c r="AH2600" s="90" t="e">
        <f>_xll.qlIndexFixing(TenorBasisIndex6M,$AC2600,TRUE,_xll.ohTrigger(trigger,$Y$36))</f>
        <v>#NUM!</v>
      </c>
      <c r="AI2600" s="43" t="e">
        <f>_xll.qlIndexFixing($Y$6,$AC2600,TRUE,trigger)</f>
        <v>#NUM!</v>
      </c>
      <c r="AJ2600" s="45" t="e">
        <f t="shared" si="50"/>
        <v>#NUM!</v>
      </c>
    </row>
    <row r="2601" spans="28:36" x14ac:dyDescent="0.2">
      <c r="AB2601" s="122" t="s">
        <v>88</v>
      </c>
      <c r="AC2601" s="40">
        <f>_xll.qlInterestRateIndexFixingDate($Y$21,AD2601)</f>
        <v>57633</v>
      </c>
      <c r="AD2601" s="40">
        <f>_xll.qlCalendarAdvance(calendar,$AD2600,AB2601,,,trigger)</f>
        <v>57635</v>
      </c>
      <c r="AE2601" s="40">
        <f>_xll.qlInterestRateIndexMaturity($Y$21,AD2601,)</f>
        <v>57817</v>
      </c>
      <c r="AF2601" s="43" t="e">
        <f>_xll.qlTenorBasisValue(TenorBasis6M,AD2601,_xll.ohTrigger(trigger,$Y$36))</f>
        <v>#NUM!</v>
      </c>
      <c r="AG2601" s="90" t="e">
        <f>_xll.qlTenorBasisForwardRate(TenorBasis6M,AD2601,_xll.ohTrigger(trigger,$Y$36))</f>
        <v>#NUM!</v>
      </c>
      <c r="AH2601" s="90" t="e">
        <f>_xll.qlIndexFixing(TenorBasisIndex6M,$AC2601,TRUE,_xll.ohTrigger(trigger,$Y$36))</f>
        <v>#NUM!</v>
      </c>
      <c r="AI2601" s="43" t="e">
        <f>_xll.qlIndexFixing($Y$6,$AC2601,TRUE,trigger)</f>
        <v>#NUM!</v>
      </c>
      <c r="AJ2601" s="45" t="e">
        <f t="shared" si="50"/>
        <v>#NUM!</v>
      </c>
    </row>
    <row r="2602" spans="28:36" x14ac:dyDescent="0.2">
      <c r="AB2602" s="122" t="s">
        <v>88</v>
      </c>
      <c r="AC2602" s="40">
        <f>_xll.qlInterestRateIndexFixingDate($Y$21,AD2602)</f>
        <v>57640</v>
      </c>
      <c r="AD2602" s="40">
        <f>_xll.qlCalendarAdvance(calendar,$AD2601,AB2602,,,trigger)</f>
        <v>57642</v>
      </c>
      <c r="AE2602" s="40">
        <f>_xll.qlInterestRateIndexMaturity($Y$21,AD2602,)</f>
        <v>57824</v>
      </c>
      <c r="AF2602" s="43" t="e">
        <f>_xll.qlTenorBasisValue(TenorBasis6M,AD2602,_xll.ohTrigger(trigger,$Y$36))</f>
        <v>#NUM!</v>
      </c>
      <c r="AG2602" s="90" t="e">
        <f>_xll.qlTenorBasisForwardRate(TenorBasis6M,AD2602,_xll.ohTrigger(trigger,$Y$36))</f>
        <v>#NUM!</v>
      </c>
      <c r="AH2602" s="90" t="e">
        <f>_xll.qlIndexFixing(TenorBasisIndex6M,$AC2602,TRUE,_xll.ohTrigger(trigger,$Y$36))</f>
        <v>#NUM!</v>
      </c>
      <c r="AI2602" s="43" t="e">
        <f>_xll.qlIndexFixing($Y$6,$AC2602,TRUE,trigger)</f>
        <v>#NUM!</v>
      </c>
      <c r="AJ2602" s="45" t="e">
        <f t="shared" ref="AJ2602:AJ2665" si="51">(AH2602-AI2602)*10000</f>
        <v>#NUM!</v>
      </c>
    </row>
    <row r="2603" spans="28:36" x14ac:dyDescent="0.2">
      <c r="AB2603" s="122" t="s">
        <v>88</v>
      </c>
      <c r="AC2603" s="40">
        <f>_xll.qlInterestRateIndexFixingDate($Y$21,AD2603)</f>
        <v>57647</v>
      </c>
      <c r="AD2603" s="40">
        <f>_xll.qlCalendarAdvance(calendar,$AD2602,AB2603,,,trigger)</f>
        <v>57649</v>
      </c>
      <c r="AE2603" s="40">
        <f>_xll.qlInterestRateIndexMaturity($Y$21,AD2603,)</f>
        <v>57830</v>
      </c>
      <c r="AF2603" s="43" t="e">
        <f>_xll.qlTenorBasisValue(TenorBasis6M,AD2603,_xll.ohTrigger(trigger,$Y$36))</f>
        <v>#NUM!</v>
      </c>
      <c r="AG2603" s="90" t="e">
        <f>_xll.qlTenorBasisForwardRate(TenorBasis6M,AD2603,_xll.ohTrigger(trigger,$Y$36))</f>
        <v>#NUM!</v>
      </c>
      <c r="AH2603" s="90" t="e">
        <f>_xll.qlIndexFixing(TenorBasisIndex6M,$AC2603,TRUE,_xll.ohTrigger(trigger,$Y$36))</f>
        <v>#NUM!</v>
      </c>
      <c r="AI2603" s="43" t="e">
        <f>_xll.qlIndexFixing($Y$6,$AC2603,TRUE,trigger)</f>
        <v>#NUM!</v>
      </c>
      <c r="AJ2603" s="45" t="e">
        <f t="shared" si="51"/>
        <v>#NUM!</v>
      </c>
    </row>
    <row r="2604" spans="28:36" x14ac:dyDescent="0.2">
      <c r="AB2604" s="122" t="s">
        <v>88</v>
      </c>
      <c r="AC2604" s="40">
        <f>_xll.qlInterestRateIndexFixingDate($Y$21,AD2604)</f>
        <v>57654</v>
      </c>
      <c r="AD2604" s="40">
        <f>_xll.qlCalendarAdvance(calendar,$AD2603,AB2604,,,trigger)</f>
        <v>57656</v>
      </c>
      <c r="AE2604" s="40">
        <f>_xll.qlInterestRateIndexMaturity($Y$21,AD2604,)</f>
        <v>57837</v>
      </c>
      <c r="AF2604" s="43" t="e">
        <f>_xll.qlTenorBasisValue(TenorBasis6M,AD2604,_xll.ohTrigger(trigger,$Y$36))</f>
        <v>#NUM!</v>
      </c>
      <c r="AG2604" s="90" t="e">
        <f>_xll.qlTenorBasisForwardRate(TenorBasis6M,AD2604,_xll.ohTrigger(trigger,$Y$36))</f>
        <v>#NUM!</v>
      </c>
      <c r="AH2604" s="90" t="e">
        <f>_xll.qlIndexFixing(TenorBasisIndex6M,$AC2604,TRUE,_xll.ohTrigger(trigger,$Y$36))</f>
        <v>#NUM!</v>
      </c>
      <c r="AI2604" s="43" t="e">
        <f>_xll.qlIndexFixing($Y$6,$AC2604,TRUE,trigger)</f>
        <v>#NUM!</v>
      </c>
      <c r="AJ2604" s="45" t="e">
        <f t="shared" si="51"/>
        <v>#NUM!</v>
      </c>
    </row>
    <row r="2605" spans="28:36" x14ac:dyDescent="0.2">
      <c r="AB2605" s="122" t="s">
        <v>88</v>
      </c>
      <c r="AC2605" s="40">
        <f>_xll.qlInterestRateIndexFixingDate($Y$21,AD2605)</f>
        <v>57661</v>
      </c>
      <c r="AD2605" s="40">
        <f>_xll.qlCalendarAdvance(calendar,$AD2604,AB2605,,,trigger)</f>
        <v>57663</v>
      </c>
      <c r="AE2605" s="40">
        <f>_xll.qlInterestRateIndexMaturity($Y$21,AD2605,)</f>
        <v>57844</v>
      </c>
      <c r="AF2605" s="43" t="e">
        <f>_xll.qlTenorBasisValue(TenorBasis6M,AD2605,_xll.ohTrigger(trigger,$Y$36))</f>
        <v>#NUM!</v>
      </c>
      <c r="AG2605" s="90" t="e">
        <f>_xll.qlTenorBasisForwardRate(TenorBasis6M,AD2605,_xll.ohTrigger(trigger,$Y$36))</f>
        <v>#NUM!</v>
      </c>
      <c r="AH2605" s="90" t="e">
        <f>_xll.qlIndexFixing(TenorBasisIndex6M,$AC2605,TRUE,_xll.ohTrigger(trigger,$Y$36))</f>
        <v>#NUM!</v>
      </c>
      <c r="AI2605" s="43" t="e">
        <f>_xll.qlIndexFixing($Y$6,$AC2605,TRUE,trigger)</f>
        <v>#NUM!</v>
      </c>
      <c r="AJ2605" s="45" t="e">
        <f t="shared" si="51"/>
        <v>#NUM!</v>
      </c>
    </row>
    <row r="2606" spans="28:36" x14ac:dyDescent="0.2">
      <c r="AB2606" s="122" t="s">
        <v>88</v>
      </c>
      <c r="AC2606" s="40">
        <f>_xll.qlInterestRateIndexFixingDate($Y$21,AD2606)</f>
        <v>57668</v>
      </c>
      <c r="AD2606" s="40">
        <f>_xll.qlCalendarAdvance(calendar,$AD2605,AB2606,,,trigger)</f>
        <v>57670</v>
      </c>
      <c r="AE2606" s="40">
        <f>_xll.qlInterestRateIndexMaturity($Y$21,AD2606,)</f>
        <v>57851</v>
      </c>
      <c r="AF2606" s="43" t="e">
        <f>_xll.qlTenorBasisValue(TenorBasis6M,AD2606,_xll.ohTrigger(trigger,$Y$36))</f>
        <v>#NUM!</v>
      </c>
      <c r="AG2606" s="90" t="e">
        <f>_xll.qlTenorBasisForwardRate(TenorBasis6M,AD2606,_xll.ohTrigger(trigger,$Y$36))</f>
        <v>#NUM!</v>
      </c>
      <c r="AH2606" s="90" t="e">
        <f>_xll.qlIndexFixing(TenorBasisIndex6M,$AC2606,TRUE,_xll.ohTrigger(trigger,$Y$36))</f>
        <v>#NUM!</v>
      </c>
      <c r="AI2606" s="43" t="e">
        <f>_xll.qlIndexFixing($Y$6,$AC2606,TRUE,trigger)</f>
        <v>#NUM!</v>
      </c>
      <c r="AJ2606" s="45" t="e">
        <f t="shared" si="51"/>
        <v>#NUM!</v>
      </c>
    </row>
    <row r="2607" spans="28:36" x14ac:dyDescent="0.2">
      <c r="AB2607" s="122" t="s">
        <v>88</v>
      </c>
      <c r="AC2607" s="40">
        <f>_xll.qlInterestRateIndexFixingDate($Y$21,AD2607)</f>
        <v>57675</v>
      </c>
      <c r="AD2607" s="40">
        <f>_xll.qlCalendarAdvance(calendar,$AD2606,AB2607,,,trigger)</f>
        <v>57677</v>
      </c>
      <c r="AE2607" s="40">
        <f>_xll.qlInterestRateIndexMaturity($Y$21,AD2607,)</f>
        <v>57858</v>
      </c>
      <c r="AF2607" s="43" t="e">
        <f>_xll.qlTenorBasisValue(TenorBasis6M,AD2607,_xll.ohTrigger(trigger,$Y$36))</f>
        <v>#NUM!</v>
      </c>
      <c r="AG2607" s="90" t="e">
        <f>_xll.qlTenorBasisForwardRate(TenorBasis6M,AD2607,_xll.ohTrigger(trigger,$Y$36))</f>
        <v>#NUM!</v>
      </c>
      <c r="AH2607" s="90" t="e">
        <f>_xll.qlIndexFixing(TenorBasisIndex6M,$AC2607,TRUE,_xll.ohTrigger(trigger,$Y$36))</f>
        <v>#NUM!</v>
      </c>
      <c r="AI2607" s="43" t="e">
        <f>_xll.qlIndexFixing($Y$6,$AC2607,TRUE,trigger)</f>
        <v>#NUM!</v>
      </c>
      <c r="AJ2607" s="45" t="e">
        <f t="shared" si="51"/>
        <v>#NUM!</v>
      </c>
    </row>
    <row r="2608" spans="28:36" x14ac:dyDescent="0.2">
      <c r="AB2608" s="122" t="s">
        <v>88</v>
      </c>
      <c r="AC2608" s="40">
        <f>_xll.qlInterestRateIndexFixingDate($Y$21,AD2608)</f>
        <v>57682</v>
      </c>
      <c r="AD2608" s="40">
        <f>_xll.qlCalendarAdvance(calendar,$AD2607,AB2608,,,trigger)</f>
        <v>57684</v>
      </c>
      <c r="AE2608" s="40">
        <f>_xll.qlInterestRateIndexMaturity($Y$21,AD2608,)</f>
        <v>57866</v>
      </c>
      <c r="AF2608" s="43" t="e">
        <f>_xll.qlTenorBasisValue(TenorBasis6M,AD2608,_xll.ohTrigger(trigger,$Y$36))</f>
        <v>#NUM!</v>
      </c>
      <c r="AG2608" s="90" t="e">
        <f>_xll.qlTenorBasisForwardRate(TenorBasis6M,AD2608,_xll.ohTrigger(trigger,$Y$36))</f>
        <v>#NUM!</v>
      </c>
      <c r="AH2608" s="90" t="e">
        <f>_xll.qlIndexFixing(TenorBasisIndex6M,$AC2608,TRUE,_xll.ohTrigger(trigger,$Y$36))</f>
        <v>#NUM!</v>
      </c>
      <c r="AI2608" s="43" t="e">
        <f>_xll.qlIndexFixing($Y$6,$AC2608,TRUE,trigger)</f>
        <v>#NUM!</v>
      </c>
      <c r="AJ2608" s="45" t="e">
        <f t="shared" si="51"/>
        <v>#NUM!</v>
      </c>
    </row>
    <row r="2609" spans="28:36" x14ac:dyDescent="0.2">
      <c r="AB2609" s="122" t="s">
        <v>88</v>
      </c>
      <c r="AC2609" s="40">
        <f>_xll.qlInterestRateIndexFixingDate($Y$21,AD2609)</f>
        <v>57689</v>
      </c>
      <c r="AD2609" s="40">
        <f>_xll.qlCalendarAdvance(calendar,$AD2608,AB2609,,,trigger)</f>
        <v>57691</v>
      </c>
      <c r="AE2609" s="40">
        <f>_xll.qlInterestRateIndexMaturity($Y$21,AD2609,)</f>
        <v>57873</v>
      </c>
      <c r="AF2609" s="43" t="e">
        <f>_xll.qlTenorBasisValue(TenorBasis6M,AD2609,_xll.ohTrigger(trigger,$Y$36))</f>
        <v>#NUM!</v>
      </c>
      <c r="AG2609" s="90" t="e">
        <f>_xll.qlTenorBasisForwardRate(TenorBasis6M,AD2609,_xll.ohTrigger(trigger,$Y$36))</f>
        <v>#NUM!</v>
      </c>
      <c r="AH2609" s="90" t="e">
        <f>_xll.qlIndexFixing(TenorBasisIndex6M,$AC2609,TRUE,_xll.ohTrigger(trigger,$Y$36))</f>
        <v>#NUM!</v>
      </c>
      <c r="AI2609" s="43" t="e">
        <f>_xll.qlIndexFixing($Y$6,$AC2609,TRUE,trigger)</f>
        <v>#NUM!</v>
      </c>
      <c r="AJ2609" s="45" t="e">
        <f t="shared" si="51"/>
        <v>#NUM!</v>
      </c>
    </row>
    <row r="2610" spans="28:36" x14ac:dyDescent="0.2">
      <c r="AB2610" s="122" t="s">
        <v>88</v>
      </c>
      <c r="AC2610" s="40">
        <f>_xll.qlInterestRateIndexFixingDate($Y$21,AD2610)</f>
        <v>57696</v>
      </c>
      <c r="AD2610" s="40">
        <f>_xll.qlCalendarAdvance(calendar,$AD2609,AB2610,,,trigger)</f>
        <v>57698</v>
      </c>
      <c r="AE2610" s="40">
        <f>_xll.qlInterestRateIndexMaturity($Y$21,AD2610,)</f>
        <v>57880</v>
      </c>
      <c r="AF2610" s="43" t="e">
        <f>_xll.qlTenorBasisValue(TenorBasis6M,AD2610,_xll.ohTrigger(trigger,$Y$36))</f>
        <v>#NUM!</v>
      </c>
      <c r="AG2610" s="90" t="e">
        <f>_xll.qlTenorBasisForwardRate(TenorBasis6M,AD2610,_xll.ohTrigger(trigger,$Y$36))</f>
        <v>#NUM!</v>
      </c>
      <c r="AH2610" s="90" t="e">
        <f>_xll.qlIndexFixing(TenorBasisIndex6M,$AC2610,TRUE,_xll.ohTrigger(trigger,$Y$36))</f>
        <v>#NUM!</v>
      </c>
      <c r="AI2610" s="43" t="e">
        <f>_xll.qlIndexFixing($Y$6,$AC2610,TRUE,trigger)</f>
        <v>#NUM!</v>
      </c>
      <c r="AJ2610" s="45" t="e">
        <f t="shared" si="51"/>
        <v>#NUM!</v>
      </c>
    </row>
    <row r="2611" spans="28:36" x14ac:dyDescent="0.2">
      <c r="AB2611" s="122" t="s">
        <v>88</v>
      </c>
      <c r="AC2611" s="40">
        <f>_xll.qlInterestRateIndexFixingDate($Y$21,AD2611)</f>
        <v>57700</v>
      </c>
      <c r="AD2611" s="40">
        <f>_xll.qlCalendarAdvance(calendar,$AD2610,AB2611,,,trigger)</f>
        <v>57706</v>
      </c>
      <c r="AE2611" s="40">
        <f>_xll.qlInterestRateIndexMaturity($Y$21,AD2611,)</f>
        <v>57888</v>
      </c>
      <c r="AF2611" s="43" t="e">
        <f>_xll.qlTenorBasisValue(TenorBasis6M,AD2611,_xll.ohTrigger(trigger,$Y$36))</f>
        <v>#NUM!</v>
      </c>
      <c r="AG2611" s="90" t="e">
        <f>_xll.qlTenorBasisForwardRate(TenorBasis6M,AD2611,_xll.ohTrigger(trigger,$Y$36))</f>
        <v>#NUM!</v>
      </c>
      <c r="AH2611" s="90" t="e">
        <f>_xll.qlIndexFixing(TenorBasisIndex6M,$AC2611,TRUE,_xll.ohTrigger(trigger,$Y$36))</f>
        <v>#NUM!</v>
      </c>
      <c r="AI2611" s="43" t="e">
        <f>_xll.qlIndexFixing($Y$6,$AC2611,TRUE,trigger)</f>
        <v>#NUM!</v>
      </c>
      <c r="AJ2611" s="45" t="e">
        <f t="shared" si="51"/>
        <v>#NUM!</v>
      </c>
    </row>
    <row r="2612" spans="28:36" x14ac:dyDescent="0.2">
      <c r="AB2612" s="122" t="s">
        <v>88</v>
      </c>
      <c r="AC2612" s="40">
        <f>_xll.qlInterestRateIndexFixingDate($Y$21,AD2612)</f>
        <v>57710</v>
      </c>
      <c r="AD2612" s="40">
        <f>_xll.qlCalendarAdvance(calendar,$AD2611,AB2612,,,trigger)</f>
        <v>57713</v>
      </c>
      <c r="AE2612" s="40">
        <f>_xll.qlInterestRateIndexMaturity($Y$21,AD2612,)</f>
        <v>57894</v>
      </c>
      <c r="AF2612" s="43" t="e">
        <f>_xll.qlTenorBasisValue(TenorBasis6M,AD2612,_xll.ohTrigger(trigger,$Y$36))</f>
        <v>#NUM!</v>
      </c>
      <c r="AG2612" s="90" t="e">
        <f>_xll.qlTenorBasisForwardRate(TenorBasis6M,AD2612,_xll.ohTrigger(trigger,$Y$36))</f>
        <v>#NUM!</v>
      </c>
      <c r="AH2612" s="90" t="e">
        <f>_xll.qlIndexFixing(TenorBasisIndex6M,$AC2612,TRUE,_xll.ohTrigger(trigger,$Y$36))</f>
        <v>#NUM!</v>
      </c>
      <c r="AI2612" s="43" t="e">
        <f>_xll.qlIndexFixing($Y$6,$AC2612,TRUE,trigger)</f>
        <v>#NUM!</v>
      </c>
      <c r="AJ2612" s="45" t="e">
        <f t="shared" si="51"/>
        <v>#NUM!</v>
      </c>
    </row>
    <row r="2613" spans="28:36" x14ac:dyDescent="0.2">
      <c r="AB2613" s="122" t="s">
        <v>88</v>
      </c>
      <c r="AC2613" s="40">
        <f>_xll.qlInterestRateIndexFixingDate($Y$21,AD2613)</f>
        <v>57718</v>
      </c>
      <c r="AD2613" s="40">
        <f>_xll.qlCalendarAdvance(calendar,$AD2612,AB2613,,,trigger)</f>
        <v>57720</v>
      </c>
      <c r="AE2613" s="40">
        <f>_xll.qlInterestRateIndexMaturity($Y$21,AD2613,)</f>
        <v>57901</v>
      </c>
      <c r="AF2613" s="43" t="e">
        <f>_xll.qlTenorBasisValue(TenorBasis6M,AD2613,_xll.ohTrigger(trigger,$Y$36))</f>
        <v>#NUM!</v>
      </c>
      <c r="AG2613" s="90" t="e">
        <f>_xll.qlTenorBasisForwardRate(TenorBasis6M,AD2613,_xll.ohTrigger(trigger,$Y$36))</f>
        <v>#NUM!</v>
      </c>
      <c r="AH2613" s="90" t="e">
        <f>_xll.qlIndexFixing(TenorBasisIndex6M,$AC2613,TRUE,_xll.ohTrigger(trigger,$Y$36))</f>
        <v>#NUM!</v>
      </c>
      <c r="AI2613" s="43" t="e">
        <f>_xll.qlIndexFixing($Y$6,$AC2613,TRUE,trigger)</f>
        <v>#NUM!</v>
      </c>
      <c r="AJ2613" s="45" t="e">
        <f t="shared" si="51"/>
        <v>#NUM!</v>
      </c>
    </row>
    <row r="2614" spans="28:36" x14ac:dyDescent="0.2">
      <c r="AB2614" s="122" t="s">
        <v>88</v>
      </c>
      <c r="AC2614" s="40">
        <f>_xll.qlInterestRateIndexFixingDate($Y$21,AD2614)</f>
        <v>57725</v>
      </c>
      <c r="AD2614" s="40">
        <f>_xll.qlCalendarAdvance(calendar,$AD2613,AB2614,,,trigger)</f>
        <v>57727</v>
      </c>
      <c r="AE2614" s="40">
        <f>_xll.qlInterestRateIndexMaturity($Y$21,AD2614,)</f>
        <v>57908</v>
      </c>
      <c r="AF2614" s="43" t="e">
        <f>_xll.qlTenorBasisValue(TenorBasis6M,AD2614,_xll.ohTrigger(trigger,$Y$36))</f>
        <v>#NUM!</v>
      </c>
      <c r="AG2614" s="90" t="e">
        <f>_xll.qlTenorBasisForwardRate(TenorBasis6M,AD2614,_xll.ohTrigger(trigger,$Y$36))</f>
        <v>#NUM!</v>
      </c>
      <c r="AH2614" s="90" t="e">
        <f>_xll.qlIndexFixing(TenorBasisIndex6M,$AC2614,TRUE,_xll.ohTrigger(trigger,$Y$36))</f>
        <v>#NUM!</v>
      </c>
      <c r="AI2614" s="43" t="e">
        <f>_xll.qlIndexFixing($Y$6,$AC2614,TRUE,trigger)</f>
        <v>#NUM!</v>
      </c>
      <c r="AJ2614" s="45" t="e">
        <f t="shared" si="51"/>
        <v>#NUM!</v>
      </c>
    </row>
    <row r="2615" spans="28:36" x14ac:dyDescent="0.2">
      <c r="AB2615" s="122" t="s">
        <v>88</v>
      </c>
      <c r="AC2615" s="40">
        <f>_xll.qlInterestRateIndexFixingDate($Y$21,AD2615)</f>
        <v>57732</v>
      </c>
      <c r="AD2615" s="40">
        <f>_xll.qlCalendarAdvance(calendar,$AD2614,AB2615,,,trigger)</f>
        <v>57734</v>
      </c>
      <c r="AE2615" s="40">
        <f>_xll.qlInterestRateIndexMaturity($Y$21,AD2615,)</f>
        <v>57915</v>
      </c>
      <c r="AF2615" s="43" t="e">
        <f>_xll.qlTenorBasisValue(TenorBasis6M,AD2615,_xll.ohTrigger(trigger,$Y$36))</f>
        <v>#NUM!</v>
      </c>
      <c r="AG2615" s="90" t="e">
        <f>_xll.qlTenorBasisForwardRate(TenorBasis6M,AD2615,_xll.ohTrigger(trigger,$Y$36))</f>
        <v>#NUM!</v>
      </c>
      <c r="AH2615" s="90" t="e">
        <f>_xll.qlIndexFixing(TenorBasisIndex6M,$AC2615,TRUE,_xll.ohTrigger(trigger,$Y$36))</f>
        <v>#NUM!</v>
      </c>
      <c r="AI2615" s="43" t="e">
        <f>_xll.qlIndexFixing($Y$6,$AC2615,TRUE,trigger)</f>
        <v>#NUM!</v>
      </c>
      <c r="AJ2615" s="45" t="e">
        <f t="shared" si="51"/>
        <v>#NUM!</v>
      </c>
    </row>
    <row r="2616" spans="28:36" x14ac:dyDescent="0.2">
      <c r="AB2616" s="122" t="s">
        <v>88</v>
      </c>
      <c r="AC2616" s="40">
        <f>_xll.qlInterestRateIndexFixingDate($Y$21,AD2616)</f>
        <v>57739</v>
      </c>
      <c r="AD2616" s="40">
        <f>_xll.qlCalendarAdvance(calendar,$AD2615,AB2616,,,trigger)</f>
        <v>57741</v>
      </c>
      <c r="AE2616" s="40">
        <f>_xll.qlInterestRateIndexMaturity($Y$21,AD2616,)</f>
        <v>57922</v>
      </c>
      <c r="AF2616" s="43" t="e">
        <f>_xll.qlTenorBasisValue(TenorBasis6M,AD2616,_xll.ohTrigger(trigger,$Y$36))</f>
        <v>#NUM!</v>
      </c>
      <c r="AG2616" s="90" t="e">
        <f>_xll.qlTenorBasisForwardRate(TenorBasis6M,AD2616,_xll.ohTrigger(trigger,$Y$36))</f>
        <v>#NUM!</v>
      </c>
      <c r="AH2616" s="90" t="e">
        <f>_xll.qlIndexFixing(TenorBasisIndex6M,$AC2616,TRUE,_xll.ohTrigger(trigger,$Y$36))</f>
        <v>#NUM!</v>
      </c>
      <c r="AI2616" s="43" t="e">
        <f>_xll.qlIndexFixing($Y$6,$AC2616,TRUE,trigger)</f>
        <v>#NUM!</v>
      </c>
      <c r="AJ2616" s="45" t="e">
        <f t="shared" si="51"/>
        <v>#NUM!</v>
      </c>
    </row>
    <row r="2617" spans="28:36" x14ac:dyDescent="0.2">
      <c r="AB2617" s="122" t="s">
        <v>88</v>
      </c>
      <c r="AC2617" s="40">
        <f>_xll.qlInterestRateIndexFixingDate($Y$21,AD2617)</f>
        <v>57746</v>
      </c>
      <c r="AD2617" s="40">
        <f>_xll.qlCalendarAdvance(calendar,$AD2616,AB2617,,,trigger)</f>
        <v>57748</v>
      </c>
      <c r="AE2617" s="40">
        <f>_xll.qlInterestRateIndexMaturity($Y$21,AD2617,)</f>
        <v>57929</v>
      </c>
      <c r="AF2617" s="43" t="e">
        <f>_xll.qlTenorBasisValue(TenorBasis6M,AD2617,_xll.ohTrigger(trigger,$Y$36))</f>
        <v>#NUM!</v>
      </c>
      <c r="AG2617" s="90" t="e">
        <f>_xll.qlTenorBasisForwardRate(TenorBasis6M,AD2617,_xll.ohTrigger(trigger,$Y$36))</f>
        <v>#NUM!</v>
      </c>
      <c r="AH2617" s="90" t="e">
        <f>_xll.qlIndexFixing(TenorBasisIndex6M,$AC2617,TRUE,_xll.ohTrigger(trigger,$Y$36))</f>
        <v>#NUM!</v>
      </c>
      <c r="AI2617" s="43" t="e">
        <f>_xll.qlIndexFixing($Y$6,$AC2617,TRUE,trigger)</f>
        <v>#NUM!</v>
      </c>
      <c r="AJ2617" s="45" t="e">
        <f t="shared" si="51"/>
        <v>#NUM!</v>
      </c>
    </row>
    <row r="2618" spans="28:36" x14ac:dyDescent="0.2">
      <c r="AB2618" s="122" t="s">
        <v>88</v>
      </c>
      <c r="AC2618" s="40">
        <f>_xll.qlInterestRateIndexFixingDate($Y$21,AD2618)</f>
        <v>57753</v>
      </c>
      <c r="AD2618" s="40">
        <f>_xll.qlCalendarAdvance(calendar,$AD2617,AB2618,,,trigger)</f>
        <v>57755</v>
      </c>
      <c r="AE2618" s="40">
        <f>_xll.qlInterestRateIndexMaturity($Y$21,AD2618,)</f>
        <v>57936</v>
      </c>
      <c r="AF2618" s="43" t="e">
        <f>_xll.qlTenorBasisValue(TenorBasis6M,AD2618,_xll.ohTrigger(trigger,$Y$36))</f>
        <v>#NUM!</v>
      </c>
      <c r="AG2618" s="90" t="e">
        <f>_xll.qlTenorBasisForwardRate(TenorBasis6M,AD2618,_xll.ohTrigger(trigger,$Y$36))</f>
        <v>#NUM!</v>
      </c>
      <c r="AH2618" s="90" t="e">
        <f>_xll.qlIndexFixing(TenorBasisIndex6M,$AC2618,TRUE,_xll.ohTrigger(trigger,$Y$36))</f>
        <v>#NUM!</v>
      </c>
      <c r="AI2618" s="43" t="e">
        <f>_xll.qlIndexFixing($Y$6,$AC2618,TRUE,trigger)</f>
        <v>#NUM!</v>
      </c>
      <c r="AJ2618" s="45" t="e">
        <f t="shared" si="51"/>
        <v>#NUM!</v>
      </c>
    </row>
    <row r="2619" spans="28:36" x14ac:dyDescent="0.2">
      <c r="AB2619" s="122" t="s">
        <v>88</v>
      </c>
      <c r="AC2619" s="40">
        <f>_xll.qlInterestRateIndexFixingDate($Y$21,AD2619)</f>
        <v>57760</v>
      </c>
      <c r="AD2619" s="40">
        <f>_xll.qlCalendarAdvance(calendar,$AD2618,AB2619,,,trigger)</f>
        <v>57762</v>
      </c>
      <c r="AE2619" s="40">
        <f>_xll.qlInterestRateIndexMaturity($Y$21,AD2619,)</f>
        <v>57943</v>
      </c>
      <c r="AF2619" s="43" t="e">
        <f>_xll.qlTenorBasisValue(TenorBasis6M,AD2619,_xll.ohTrigger(trigger,$Y$36))</f>
        <v>#NUM!</v>
      </c>
      <c r="AG2619" s="90" t="e">
        <f>_xll.qlTenorBasisForwardRate(TenorBasis6M,AD2619,_xll.ohTrigger(trigger,$Y$36))</f>
        <v>#NUM!</v>
      </c>
      <c r="AH2619" s="90" t="e">
        <f>_xll.qlIndexFixing(TenorBasisIndex6M,$AC2619,TRUE,_xll.ohTrigger(trigger,$Y$36))</f>
        <v>#NUM!</v>
      </c>
      <c r="AI2619" s="43" t="e">
        <f>_xll.qlIndexFixing($Y$6,$AC2619,TRUE,trigger)</f>
        <v>#NUM!</v>
      </c>
      <c r="AJ2619" s="45" t="e">
        <f t="shared" si="51"/>
        <v>#NUM!</v>
      </c>
    </row>
    <row r="2620" spans="28:36" x14ac:dyDescent="0.2">
      <c r="AB2620" s="122" t="s">
        <v>88</v>
      </c>
      <c r="AC2620" s="40">
        <f>_xll.qlInterestRateIndexFixingDate($Y$21,AD2620)</f>
        <v>57767</v>
      </c>
      <c r="AD2620" s="40">
        <f>_xll.qlCalendarAdvance(calendar,$AD2619,AB2620,,,trigger)</f>
        <v>57769</v>
      </c>
      <c r="AE2620" s="40">
        <f>_xll.qlInterestRateIndexMaturity($Y$21,AD2620,)</f>
        <v>57952</v>
      </c>
      <c r="AF2620" s="43" t="e">
        <f>_xll.qlTenorBasisValue(TenorBasis6M,AD2620,_xll.ohTrigger(trigger,$Y$36))</f>
        <v>#NUM!</v>
      </c>
      <c r="AG2620" s="90" t="e">
        <f>_xll.qlTenorBasisForwardRate(TenorBasis6M,AD2620,_xll.ohTrigger(trigger,$Y$36))</f>
        <v>#NUM!</v>
      </c>
      <c r="AH2620" s="90" t="e">
        <f>_xll.qlIndexFixing(TenorBasisIndex6M,$AC2620,TRUE,_xll.ohTrigger(trigger,$Y$36))</f>
        <v>#NUM!</v>
      </c>
      <c r="AI2620" s="43" t="e">
        <f>_xll.qlIndexFixing($Y$6,$AC2620,TRUE,trigger)</f>
        <v>#NUM!</v>
      </c>
      <c r="AJ2620" s="45" t="e">
        <f t="shared" si="51"/>
        <v>#NUM!</v>
      </c>
    </row>
    <row r="2621" spans="28:36" x14ac:dyDescent="0.2">
      <c r="AB2621" s="122" t="s">
        <v>88</v>
      </c>
      <c r="AC2621" s="40">
        <f>_xll.qlInterestRateIndexFixingDate($Y$21,AD2621)</f>
        <v>57774</v>
      </c>
      <c r="AD2621" s="40">
        <f>_xll.qlCalendarAdvance(calendar,$AD2620,AB2621,,,trigger)</f>
        <v>57776</v>
      </c>
      <c r="AE2621" s="40">
        <f>_xll.qlInterestRateIndexMaturity($Y$21,AD2621,)</f>
        <v>57962</v>
      </c>
      <c r="AF2621" s="43" t="e">
        <f>_xll.qlTenorBasisValue(TenorBasis6M,AD2621,_xll.ohTrigger(trigger,$Y$36))</f>
        <v>#NUM!</v>
      </c>
      <c r="AG2621" s="90" t="e">
        <f>_xll.qlTenorBasisForwardRate(TenorBasis6M,AD2621,_xll.ohTrigger(trigger,$Y$36))</f>
        <v>#NUM!</v>
      </c>
      <c r="AH2621" s="90" t="e">
        <f>_xll.qlIndexFixing(TenorBasisIndex6M,$AC2621,TRUE,_xll.ohTrigger(trigger,$Y$36))</f>
        <v>#NUM!</v>
      </c>
      <c r="AI2621" s="43" t="e">
        <f>_xll.qlIndexFixing($Y$6,$AC2621,TRUE,trigger)</f>
        <v>#NUM!</v>
      </c>
      <c r="AJ2621" s="45" t="e">
        <f t="shared" si="51"/>
        <v>#NUM!</v>
      </c>
    </row>
    <row r="2622" spans="28:36" x14ac:dyDescent="0.2">
      <c r="AB2622" s="122" t="s">
        <v>88</v>
      </c>
      <c r="AC2622" s="40">
        <f>_xll.qlInterestRateIndexFixingDate($Y$21,AD2622)</f>
        <v>57781</v>
      </c>
      <c r="AD2622" s="40">
        <f>_xll.qlCalendarAdvance(calendar,$AD2621,AB2622,,,trigger)</f>
        <v>57783</v>
      </c>
      <c r="AE2622" s="40">
        <f>_xll.qlInterestRateIndexMaturity($Y$21,AD2622,)</f>
        <v>57969</v>
      </c>
      <c r="AF2622" s="43" t="e">
        <f>_xll.qlTenorBasisValue(TenorBasis6M,AD2622,_xll.ohTrigger(trigger,$Y$36))</f>
        <v>#NUM!</v>
      </c>
      <c r="AG2622" s="90" t="e">
        <f>_xll.qlTenorBasisForwardRate(TenorBasis6M,AD2622,_xll.ohTrigger(trigger,$Y$36))</f>
        <v>#NUM!</v>
      </c>
      <c r="AH2622" s="90" t="e">
        <f>_xll.qlIndexFixing(TenorBasisIndex6M,$AC2622,TRUE,_xll.ohTrigger(trigger,$Y$36))</f>
        <v>#NUM!</v>
      </c>
      <c r="AI2622" s="43" t="e">
        <f>_xll.qlIndexFixing($Y$6,$AC2622,TRUE,trigger)</f>
        <v>#NUM!</v>
      </c>
      <c r="AJ2622" s="45" t="e">
        <f t="shared" si="51"/>
        <v>#NUM!</v>
      </c>
    </row>
    <row r="2623" spans="28:36" x14ac:dyDescent="0.2">
      <c r="AB2623" s="122" t="s">
        <v>88</v>
      </c>
      <c r="AC2623" s="40">
        <f>_xll.qlInterestRateIndexFixingDate($Y$21,AD2623)</f>
        <v>57788</v>
      </c>
      <c r="AD2623" s="40">
        <f>_xll.qlCalendarAdvance(calendar,$AD2622,AB2623,,,trigger)</f>
        <v>57790</v>
      </c>
      <c r="AE2623" s="40">
        <f>_xll.qlInterestRateIndexMaturity($Y$21,AD2623,)</f>
        <v>57976</v>
      </c>
      <c r="AF2623" s="43" t="e">
        <f>_xll.qlTenorBasisValue(TenorBasis6M,AD2623,_xll.ohTrigger(trigger,$Y$36))</f>
        <v>#NUM!</v>
      </c>
      <c r="AG2623" s="90" t="e">
        <f>_xll.qlTenorBasisForwardRate(TenorBasis6M,AD2623,_xll.ohTrigger(trigger,$Y$36))</f>
        <v>#NUM!</v>
      </c>
      <c r="AH2623" s="90" t="e">
        <f>_xll.qlIndexFixing(TenorBasisIndex6M,$AC2623,TRUE,_xll.ohTrigger(trigger,$Y$36))</f>
        <v>#NUM!</v>
      </c>
      <c r="AI2623" s="43" t="e">
        <f>_xll.qlIndexFixing($Y$6,$AC2623,TRUE,trigger)</f>
        <v>#NUM!</v>
      </c>
      <c r="AJ2623" s="45" t="e">
        <f t="shared" si="51"/>
        <v>#NUM!</v>
      </c>
    </row>
    <row r="2624" spans="28:36" x14ac:dyDescent="0.2">
      <c r="AB2624" s="122" t="s">
        <v>88</v>
      </c>
      <c r="AC2624" s="40">
        <f>_xll.qlInterestRateIndexFixingDate($Y$21,AD2624)</f>
        <v>57795</v>
      </c>
      <c r="AD2624" s="40">
        <f>_xll.qlCalendarAdvance(calendar,$AD2623,AB2624,,,trigger)</f>
        <v>57797</v>
      </c>
      <c r="AE2624" s="40">
        <f>_xll.qlInterestRateIndexMaturity($Y$21,AD2624,)</f>
        <v>57983</v>
      </c>
      <c r="AF2624" s="43" t="e">
        <f>_xll.qlTenorBasisValue(TenorBasis6M,AD2624,_xll.ohTrigger(trigger,$Y$36))</f>
        <v>#NUM!</v>
      </c>
      <c r="AG2624" s="90" t="e">
        <f>_xll.qlTenorBasisForwardRate(TenorBasis6M,AD2624,_xll.ohTrigger(trigger,$Y$36))</f>
        <v>#NUM!</v>
      </c>
      <c r="AH2624" s="90" t="e">
        <f>_xll.qlIndexFixing(TenorBasisIndex6M,$AC2624,TRUE,_xll.ohTrigger(trigger,$Y$36))</f>
        <v>#NUM!</v>
      </c>
      <c r="AI2624" s="43" t="e">
        <f>_xll.qlIndexFixing($Y$6,$AC2624,TRUE,trigger)</f>
        <v>#NUM!</v>
      </c>
      <c r="AJ2624" s="45" t="e">
        <f t="shared" si="51"/>
        <v>#NUM!</v>
      </c>
    </row>
    <row r="2625" spans="28:36" x14ac:dyDescent="0.2">
      <c r="AB2625" s="122" t="s">
        <v>88</v>
      </c>
      <c r="AC2625" s="40">
        <f>_xll.qlInterestRateIndexFixingDate($Y$21,AD2625)</f>
        <v>57802</v>
      </c>
      <c r="AD2625" s="40">
        <f>_xll.qlCalendarAdvance(calendar,$AD2624,AB2625,,,trigger)</f>
        <v>57804</v>
      </c>
      <c r="AE2625" s="40">
        <f>_xll.qlInterestRateIndexMaturity($Y$21,AD2625,)</f>
        <v>57987</v>
      </c>
      <c r="AF2625" s="43" t="e">
        <f>_xll.qlTenorBasisValue(TenorBasis6M,AD2625,_xll.ohTrigger(trigger,$Y$36))</f>
        <v>#NUM!</v>
      </c>
      <c r="AG2625" s="90" t="e">
        <f>_xll.qlTenorBasisForwardRate(TenorBasis6M,AD2625,_xll.ohTrigger(trigger,$Y$36))</f>
        <v>#NUM!</v>
      </c>
      <c r="AH2625" s="90" t="e">
        <f>_xll.qlIndexFixing(TenorBasisIndex6M,$AC2625,TRUE,_xll.ohTrigger(trigger,$Y$36))</f>
        <v>#NUM!</v>
      </c>
      <c r="AI2625" s="43" t="e">
        <f>_xll.qlIndexFixing($Y$6,$AC2625,TRUE,trigger)</f>
        <v>#NUM!</v>
      </c>
      <c r="AJ2625" s="45" t="e">
        <f t="shared" si="51"/>
        <v>#NUM!</v>
      </c>
    </row>
    <row r="2626" spans="28:36" x14ac:dyDescent="0.2">
      <c r="AB2626" s="122" t="s">
        <v>88</v>
      </c>
      <c r="AC2626" s="40">
        <f>_xll.qlInterestRateIndexFixingDate($Y$21,AD2626)</f>
        <v>57809</v>
      </c>
      <c r="AD2626" s="40">
        <f>_xll.qlCalendarAdvance(calendar,$AD2625,AB2626,,,trigger)</f>
        <v>57811</v>
      </c>
      <c r="AE2626" s="40">
        <f>_xll.qlInterestRateIndexMaturity($Y$21,AD2626,)</f>
        <v>57994</v>
      </c>
      <c r="AF2626" s="43" t="e">
        <f>_xll.qlTenorBasisValue(TenorBasis6M,AD2626,_xll.ohTrigger(trigger,$Y$36))</f>
        <v>#NUM!</v>
      </c>
      <c r="AG2626" s="90" t="e">
        <f>_xll.qlTenorBasisForwardRate(TenorBasis6M,AD2626,_xll.ohTrigger(trigger,$Y$36))</f>
        <v>#NUM!</v>
      </c>
      <c r="AH2626" s="90" t="e">
        <f>_xll.qlIndexFixing(TenorBasisIndex6M,$AC2626,TRUE,_xll.ohTrigger(trigger,$Y$36))</f>
        <v>#NUM!</v>
      </c>
      <c r="AI2626" s="43" t="e">
        <f>_xll.qlIndexFixing($Y$6,$AC2626,TRUE,trigger)</f>
        <v>#NUM!</v>
      </c>
      <c r="AJ2626" s="45" t="e">
        <f t="shared" si="51"/>
        <v>#NUM!</v>
      </c>
    </row>
    <row r="2627" spans="28:36" x14ac:dyDescent="0.2">
      <c r="AB2627" s="122" t="s">
        <v>88</v>
      </c>
      <c r="AC2627" s="40">
        <f>_xll.qlInterestRateIndexFixingDate($Y$21,AD2627)</f>
        <v>57816</v>
      </c>
      <c r="AD2627" s="40">
        <f>_xll.qlCalendarAdvance(calendar,$AD2626,AB2627,,,trigger)</f>
        <v>57818</v>
      </c>
      <c r="AE2627" s="40">
        <f>_xll.qlInterestRateIndexMaturity($Y$21,AD2627,)</f>
        <v>58001</v>
      </c>
      <c r="AF2627" s="43" t="e">
        <f>_xll.qlTenorBasisValue(TenorBasis6M,AD2627,_xll.ohTrigger(trigger,$Y$36))</f>
        <v>#NUM!</v>
      </c>
      <c r="AG2627" s="90" t="e">
        <f>_xll.qlTenorBasisForwardRate(TenorBasis6M,AD2627,_xll.ohTrigger(trigger,$Y$36))</f>
        <v>#NUM!</v>
      </c>
      <c r="AH2627" s="90" t="e">
        <f>_xll.qlIndexFixing(TenorBasisIndex6M,$AC2627,TRUE,_xll.ohTrigger(trigger,$Y$36))</f>
        <v>#NUM!</v>
      </c>
      <c r="AI2627" s="43" t="e">
        <f>_xll.qlIndexFixing($Y$6,$AC2627,TRUE,trigger)</f>
        <v>#NUM!</v>
      </c>
      <c r="AJ2627" s="45" t="e">
        <f t="shared" si="51"/>
        <v>#NUM!</v>
      </c>
    </row>
    <row r="2628" spans="28:36" x14ac:dyDescent="0.2">
      <c r="AB2628" s="122" t="s">
        <v>88</v>
      </c>
      <c r="AC2628" s="40">
        <f>_xll.qlInterestRateIndexFixingDate($Y$21,AD2628)</f>
        <v>57823</v>
      </c>
      <c r="AD2628" s="40">
        <f>_xll.qlCalendarAdvance(calendar,$AD2627,AB2628,,,trigger)</f>
        <v>57825</v>
      </c>
      <c r="AE2628" s="40">
        <f>_xll.qlInterestRateIndexMaturity($Y$21,AD2628,)</f>
        <v>58008</v>
      </c>
      <c r="AF2628" s="43" t="e">
        <f>_xll.qlTenorBasisValue(TenorBasis6M,AD2628,_xll.ohTrigger(trigger,$Y$36))</f>
        <v>#NUM!</v>
      </c>
      <c r="AG2628" s="90" t="e">
        <f>_xll.qlTenorBasisForwardRate(TenorBasis6M,AD2628,_xll.ohTrigger(trigger,$Y$36))</f>
        <v>#NUM!</v>
      </c>
      <c r="AH2628" s="90" t="e">
        <f>_xll.qlIndexFixing(TenorBasisIndex6M,$AC2628,TRUE,_xll.ohTrigger(trigger,$Y$36))</f>
        <v>#NUM!</v>
      </c>
      <c r="AI2628" s="43" t="e">
        <f>_xll.qlIndexFixing($Y$6,$AC2628,TRUE,trigger)</f>
        <v>#NUM!</v>
      </c>
      <c r="AJ2628" s="45" t="e">
        <f t="shared" si="51"/>
        <v>#NUM!</v>
      </c>
    </row>
    <row r="2629" spans="28:36" x14ac:dyDescent="0.2">
      <c r="AB2629" s="122" t="s">
        <v>88</v>
      </c>
      <c r="AC2629" s="40">
        <f>_xll.qlInterestRateIndexFixingDate($Y$21,AD2629)</f>
        <v>57829</v>
      </c>
      <c r="AD2629" s="40">
        <f>_xll.qlCalendarAdvance(calendar,$AD2628,AB2629,,,trigger)</f>
        <v>57832</v>
      </c>
      <c r="AE2629" s="40">
        <f>_xll.qlInterestRateIndexMaturity($Y$21,AD2629,)</f>
        <v>58018</v>
      </c>
      <c r="AF2629" s="43" t="e">
        <f>_xll.qlTenorBasisValue(TenorBasis6M,AD2629,_xll.ohTrigger(trigger,$Y$36))</f>
        <v>#NUM!</v>
      </c>
      <c r="AG2629" s="90" t="e">
        <f>_xll.qlTenorBasisForwardRate(TenorBasis6M,AD2629,_xll.ohTrigger(trigger,$Y$36))</f>
        <v>#NUM!</v>
      </c>
      <c r="AH2629" s="90" t="e">
        <f>_xll.qlIndexFixing(TenorBasisIndex6M,$AC2629,TRUE,_xll.ohTrigger(trigger,$Y$36))</f>
        <v>#NUM!</v>
      </c>
      <c r="AI2629" s="43" t="e">
        <f>_xll.qlIndexFixing($Y$6,$AC2629,TRUE,trigger)</f>
        <v>#NUM!</v>
      </c>
      <c r="AJ2629" s="45" t="e">
        <f t="shared" si="51"/>
        <v>#NUM!</v>
      </c>
    </row>
    <row r="2630" spans="28:36" x14ac:dyDescent="0.2">
      <c r="AB2630" s="122" t="s">
        <v>88</v>
      </c>
      <c r="AC2630" s="40">
        <f>_xll.qlInterestRateIndexFixingDate($Y$21,AD2630)</f>
        <v>57837</v>
      </c>
      <c r="AD2630" s="40">
        <f>_xll.qlCalendarAdvance(calendar,$AD2629,AB2630,,,trigger)</f>
        <v>57839</v>
      </c>
      <c r="AE2630" s="40">
        <f>_xll.qlInterestRateIndexMaturity($Y$21,AD2630,)</f>
        <v>58025</v>
      </c>
      <c r="AF2630" s="43" t="e">
        <f>_xll.qlTenorBasisValue(TenorBasis6M,AD2630,_xll.ohTrigger(trigger,$Y$36))</f>
        <v>#NUM!</v>
      </c>
      <c r="AG2630" s="90" t="e">
        <f>_xll.qlTenorBasisForwardRate(TenorBasis6M,AD2630,_xll.ohTrigger(trigger,$Y$36))</f>
        <v>#NUM!</v>
      </c>
      <c r="AH2630" s="90" t="e">
        <f>_xll.qlIndexFixing(TenorBasisIndex6M,$AC2630,TRUE,_xll.ohTrigger(trigger,$Y$36))</f>
        <v>#NUM!</v>
      </c>
      <c r="AI2630" s="43" t="e">
        <f>_xll.qlIndexFixing($Y$6,$AC2630,TRUE,trigger)</f>
        <v>#NUM!</v>
      </c>
      <c r="AJ2630" s="45" t="e">
        <f t="shared" si="51"/>
        <v>#NUM!</v>
      </c>
    </row>
    <row r="2631" spans="28:36" x14ac:dyDescent="0.2">
      <c r="AB2631" s="122" t="s">
        <v>88</v>
      </c>
      <c r="AC2631" s="40">
        <f>_xll.qlInterestRateIndexFixingDate($Y$21,AD2631)</f>
        <v>57844</v>
      </c>
      <c r="AD2631" s="40">
        <f>_xll.qlCalendarAdvance(calendar,$AD2630,AB2631,,,trigger)</f>
        <v>57846</v>
      </c>
      <c r="AE2631" s="40">
        <f>_xll.qlInterestRateIndexMaturity($Y$21,AD2631,)</f>
        <v>58032</v>
      </c>
      <c r="AF2631" s="43" t="e">
        <f>_xll.qlTenorBasisValue(TenorBasis6M,AD2631,_xll.ohTrigger(trigger,$Y$36))</f>
        <v>#NUM!</v>
      </c>
      <c r="AG2631" s="90" t="e">
        <f>_xll.qlTenorBasisForwardRate(TenorBasis6M,AD2631,_xll.ohTrigger(trigger,$Y$36))</f>
        <v>#NUM!</v>
      </c>
      <c r="AH2631" s="90" t="e">
        <f>_xll.qlIndexFixing(TenorBasisIndex6M,$AC2631,TRUE,_xll.ohTrigger(trigger,$Y$36))</f>
        <v>#NUM!</v>
      </c>
      <c r="AI2631" s="43" t="e">
        <f>_xll.qlIndexFixing($Y$6,$AC2631,TRUE,trigger)</f>
        <v>#NUM!</v>
      </c>
      <c r="AJ2631" s="45" t="e">
        <f t="shared" si="51"/>
        <v>#NUM!</v>
      </c>
    </row>
    <row r="2632" spans="28:36" x14ac:dyDescent="0.2">
      <c r="AB2632" s="122" t="s">
        <v>88</v>
      </c>
      <c r="AC2632" s="40">
        <f>_xll.qlInterestRateIndexFixingDate($Y$21,AD2632)</f>
        <v>57851</v>
      </c>
      <c r="AD2632" s="40">
        <f>_xll.qlCalendarAdvance(calendar,$AD2631,AB2632,,,trigger)</f>
        <v>57853</v>
      </c>
      <c r="AE2632" s="40">
        <f>_xll.qlInterestRateIndexMaturity($Y$21,AD2632,)</f>
        <v>58039</v>
      </c>
      <c r="AF2632" s="43" t="e">
        <f>_xll.qlTenorBasisValue(TenorBasis6M,AD2632,_xll.ohTrigger(trigger,$Y$36))</f>
        <v>#NUM!</v>
      </c>
      <c r="AG2632" s="90" t="e">
        <f>_xll.qlTenorBasisForwardRate(TenorBasis6M,AD2632,_xll.ohTrigger(trigger,$Y$36))</f>
        <v>#NUM!</v>
      </c>
      <c r="AH2632" s="90" t="e">
        <f>_xll.qlIndexFixing(TenorBasisIndex6M,$AC2632,TRUE,_xll.ohTrigger(trigger,$Y$36))</f>
        <v>#NUM!</v>
      </c>
      <c r="AI2632" s="43" t="e">
        <f>_xll.qlIndexFixing($Y$6,$AC2632,TRUE,trigger)</f>
        <v>#NUM!</v>
      </c>
      <c r="AJ2632" s="45" t="e">
        <f t="shared" si="51"/>
        <v>#NUM!</v>
      </c>
    </row>
    <row r="2633" spans="28:36" x14ac:dyDescent="0.2">
      <c r="AB2633" s="122" t="s">
        <v>88</v>
      </c>
      <c r="AC2633" s="40">
        <f>_xll.qlInterestRateIndexFixingDate($Y$21,AD2633)</f>
        <v>57858</v>
      </c>
      <c r="AD2633" s="40">
        <f>_xll.qlCalendarAdvance(calendar,$AD2632,AB2633,,,trigger)</f>
        <v>57860</v>
      </c>
      <c r="AE2633" s="40">
        <f>_xll.qlInterestRateIndexMaturity($Y$21,AD2633,)</f>
        <v>58043</v>
      </c>
      <c r="AF2633" s="43" t="e">
        <f>_xll.qlTenorBasisValue(TenorBasis6M,AD2633,_xll.ohTrigger(trigger,$Y$36))</f>
        <v>#NUM!</v>
      </c>
      <c r="AG2633" s="90" t="e">
        <f>_xll.qlTenorBasisForwardRate(TenorBasis6M,AD2633,_xll.ohTrigger(trigger,$Y$36))</f>
        <v>#NUM!</v>
      </c>
      <c r="AH2633" s="90" t="e">
        <f>_xll.qlIndexFixing(TenorBasisIndex6M,$AC2633,TRUE,_xll.ohTrigger(trigger,$Y$36))</f>
        <v>#NUM!</v>
      </c>
      <c r="AI2633" s="43" t="e">
        <f>_xll.qlIndexFixing($Y$6,$AC2633,TRUE,trigger)</f>
        <v>#NUM!</v>
      </c>
      <c r="AJ2633" s="45" t="e">
        <f t="shared" si="51"/>
        <v>#NUM!</v>
      </c>
    </row>
    <row r="2634" spans="28:36" x14ac:dyDescent="0.2">
      <c r="AB2634" s="122" t="s">
        <v>88</v>
      </c>
      <c r="AC2634" s="40">
        <f>_xll.qlInterestRateIndexFixingDate($Y$21,AD2634)</f>
        <v>57865</v>
      </c>
      <c r="AD2634" s="40">
        <f>_xll.qlCalendarAdvance(calendar,$AD2633,AB2634,,,trigger)</f>
        <v>57867</v>
      </c>
      <c r="AE2634" s="40">
        <f>_xll.qlInterestRateIndexMaturity($Y$21,AD2634,)</f>
        <v>58050</v>
      </c>
      <c r="AF2634" s="43" t="e">
        <f>_xll.qlTenorBasisValue(TenorBasis6M,AD2634,_xll.ohTrigger(trigger,$Y$36))</f>
        <v>#NUM!</v>
      </c>
      <c r="AG2634" s="90" t="e">
        <f>_xll.qlTenorBasisForwardRate(TenorBasis6M,AD2634,_xll.ohTrigger(trigger,$Y$36))</f>
        <v>#NUM!</v>
      </c>
      <c r="AH2634" s="90" t="e">
        <f>_xll.qlIndexFixing(TenorBasisIndex6M,$AC2634,TRUE,_xll.ohTrigger(trigger,$Y$36))</f>
        <v>#NUM!</v>
      </c>
      <c r="AI2634" s="43" t="e">
        <f>_xll.qlIndexFixing($Y$6,$AC2634,TRUE,trigger)</f>
        <v>#NUM!</v>
      </c>
      <c r="AJ2634" s="45" t="e">
        <f t="shared" si="51"/>
        <v>#NUM!</v>
      </c>
    </row>
    <row r="2635" spans="28:36" x14ac:dyDescent="0.2">
      <c r="AB2635" s="122" t="s">
        <v>88</v>
      </c>
      <c r="AC2635" s="40">
        <f>_xll.qlInterestRateIndexFixingDate($Y$21,AD2635)</f>
        <v>57872</v>
      </c>
      <c r="AD2635" s="40">
        <f>_xll.qlCalendarAdvance(calendar,$AD2634,AB2635,,,trigger)</f>
        <v>57874</v>
      </c>
      <c r="AE2635" s="40">
        <f>_xll.qlInterestRateIndexMaturity($Y$21,AD2635,)</f>
        <v>58057</v>
      </c>
      <c r="AF2635" s="43" t="e">
        <f>_xll.qlTenorBasisValue(TenorBasis6M,AD2635,_xll.ohTrigger(trigger,$Y$36))</f>
        <v>#NUM!</v>
      </c>
      <c r="AG2635" s="90" t="e">
        <f>_xll.qlTenorBasisForwardRate(TenorBasis6M,AD2635,_xll.ohTrigger(trigger,$Y$36))</f>
        <v>#NUM!</v>
      </c>
      <c r="AH2635" s="90" t="e">
        <f>_xll.qlIndexFixing(TenorBasisIndex6M,$AC2635,TRUE,_xll.ohTrigger(trigger,$Y$36))</f>
        <v>#NUM!</v>
      </c>
      <c r="AI2635" s="43" t="e">
        <f>_xll.qlIndexFixing($Y$6,$AC2635,TRUE,trigger)</f>
        <v>#NUM!</v>
      </c>
      <c r="AJ2635" s="45" t="e">
        <f t="shared" si="51"/>
        <v>#NUM!</v>
      </c>
    </row>
    <row r="2636" spans="28:36" x14ac:dyDescent="0.2">
      <c r="AB2636" s="122" t="s">
        <v>88</v>
      </c>
      <c r="AC2636" s="40">
        <f>_xll.qlInterestRateIndexFixingDate($Y$21,AD2636)</f>
        <v>57879</v>
      </c>
      <c r="AD2636" s="40">
        <f>_xll.qlCalendarAdvance(calendar,$AD2635,AB2636,,,trigger)</f>
        <v>57881</v>
      </c>
      <c r="AE2636" s="40">
        <f>_xll.qlInterestRateIndexMaturity($Y$21,AD2636,)</f>
        <v>58064</v>
      </c>
      <c r="AF2636" s="43" t="e">
        <f>_xll.qlTenorBasisValue(TenorBasis6M,AD2636,_xll.ohTrigger(trigger,$Y$36))</f>
        <v>#NUM!</v>
      </c>
      <c r="AG2636" s="90" t="e">
        <f>_xll.qlTenorBasisForwardRate(TenorBasis6M,AD2636,_xll.ohTrigger(trigger,$Y$36))</f>
        <v>#NUM!</v>
      </c>
      <c r="AH2636" s="90" t="e">
        <f>_xll.qlIndexFixing(TenorBasisIndex6M,$AC2636,TRUE,_xll.ohTrigger(trigger,$Y$36))</f>
        <v>#NUM!</v>
      </c>
      <c r="AI2636" s="43" t="e">
        <f>_xll.qlIndexFixing($Y$6,$AC2636,TRUE,trigger)</f>
        <v>#NUM!</v>
      </c>
      <c r="AJ2636" s="45" t="e">
        <f t="shared" si="51"/>
        <v>#NUM!</v>
      </c>
    </row>
    <row r="2637" spans="28:36" x14ac:dyDescent="0.2">
      <c r="AB2637" s="122" t="s">
        <v>88</v>
      </c>
      <c r="AC2637" s="40">
        <f>_xll.qlInterestRateIndexFixingDate($Y$21,AD2637)</f>
        <v>57886</v>
      </c>
      <c r="AD2637" s="40">
        <f>_xll.qlCalendarAdvance(calendar,$AD2636,AB2637,,,trigger)</f>
        <v>57888</v>
      </c>
      <c r="AE2637" s="40">
        <f>_xll.qlInterestRateIndexMaturity($Y$21,AD2637,)</f>
        <v>58071</v>
      </c>
      <c r="AF2637" s="43" t="e">
        <f>_xll.qlTenorBasisValue(TenorBasis6M,AD2637,_xll.ohTrigger(trigger,$Y$36))</f>
        <v>#NUM!</v>
      </c>
      <c r="AG2637" s="90" t="e">
        <f>_xll.qlTenorBasisForwardRate(TenorBasis6M,AD2637,_xll.ohTrigger(trigger,$Y$36))</f>
        <v>#NUM!</v>
      </c>
      <c r="AH2637" s="90" t="e">
        <f>_xll.qlIndexFixing(TenorBasisIndex6M,$AC2637,TRUE,_xll.ohTrigger(trigger,$Y$36))</f>
        <v>#NUM!</v>
      </c>
      <c r="AI2637" s="43" t="e">
        <f>_xll.qlIndexFixing($Y$6,$AC2637,TRUE,trigger)</f>
        <v>#NUM!</v>
      </c>
      <c r="AJ2637" s="45" t="e">
        <f t="shared" si="51"/>
        <v>#NUM!</v>
      </c>
    </row>
    <row r="2638" spans="28:36" x14ac:dyDescent="0.2">
      <c r="AB2638" s="122" t="s">
        <v>88</v>
      </c>
      <c r="AC2638" s="40">
        <f>_xll.qlInterestRateIndexFixingDate($Y$21,AD2638)</f>
        <v>57893</v>
      </c>
      <c r="AD2638" s="40">
        <f>_xll.qlCalendarAdvance(calendar,$AD2637,AB2638,,,trigger)</f>
        <v>57895</v>
      </c>
      <c r="AE2638" s="40">
        <f>_xll.qlInterestRateIndexMaturity($Y$21,AD2638,)</f>
        <v>58081</v>
      </c>
      <c r="AF2638" s="43" t="e">
        <f>_xll.qlTenorBasisValue(TenorBasis6M,AD2638,_xll.ohTrigger(trigger,$Y$36))</f>
        <v>#NUM!</v>
      </c>
      <c r="AG2638" s="90" t="e">
        <f>_xll.qlTenorBasisForwardRate(TenorBasis6M,AD2638,_xll.ohTrigger(trigger,$Y$36))</f>
        <v>#NUM!</v>
      </c>
      <c r="AH2638" s="90" t="e">
        <f>_xll.qlIndexFixing(TenorBasisIndex6M,$AC2638,TRUE,_xll.ohTrigger(trigger,$Y$36))</f>
        <v>#NUM!</v>
      </c>
      <c r="AI2638" s="43" t="e">
        <f>_xll.qlIndexFixing($Y$6,$AC2638,TRUE,trigger)</f>
        <v>#NUM!</v>
      </c>
      <c r="AJ2638" s="45" t="e">
        <f t="shared" si="51"/>
        <v>#NUM!</v>
      </c>
    </row>
    <row r="2639" spans="28:36" x14ac:dyDescent="0.2">
      <c r="AB2639" s="122" t="s">
        <v>88</v>
      </c>
      <c r="AC2639" s="40">
        <f>_xll.qlInterestRateIndexFixingDate($Y$21,AD2639)</f>
        <v>57900</v>
      </c>
      <c r="AD2639" s="40">
        <f>_xll.qlCalendarAdvance(calendar,$AD2638,AB2639,,,trigger)</f>
        <v>57902</v>
      </c>
      <c r="AE2639" s="40">
        <f>_xll.qlInterestRateIndexMaturity($Y$21,AD2639,)</f>
        <v>58088</v>
      </c>
      <c r="AF2639" s="43" t="e">
        <f>_xll.qlTenorBasisValue(TenorBasis6M,AD2639,_xll.ohTrigger(trigger,$Y$36))</f>
        <v>#NUM!</v>
      </c>
      <c r="AG2639" s="90" t="e">
        <f>_xll.qlTenorBasisForwardRate(TenorBasis6M,AD2639,_xll.ohTrigger(trigger,$Y$36))</f>
        <v>#NUM!</v>
      </c>
      <c r="AH2639" s="90" t="e">
        <f>_xll.qlIndexFixing(TenorBasisIndex6M,$AC2639,TRUE,_xll.ohTrigger(trigger,$Y$36))</f>
        <v>#NUM!</v>
      </c>
      <c r="AI2639" s="43" t="e">
        <f>_xll.qlIndexFixing($Y$6,$AC2639,TRUE,trigger)</f>
        <v>#NUM!</v>
      </c>
      <c r="AJ2639" s="45" t="e">
        <f t="shared" si="51"/>
        <v>#NUM!</v>
      </c>
    </row>
    <row r="2640" spans="28:36" x14ac:dyDescent="0.2">
      <c r="AB2640" s="122" t="s">
        <v>88</v>
      </c>
      <c r="AC2640" s="40">
        <f>_xll.qlInterestRateIndexFixingDate($Y$21,AD2640)</f>
        <v>57907</v>
      </c>
      <c r="AD2640" s="40">
        <f>_xll.qlCalendarAdvance(calendar,$AD2639,AB2640,,,trigger)</f>
        <v>57909</v>
      </c>
      <c r="AE2640" s="40">
        <f>_xll.qlInterestRateIndexMaturity($Y$21,AD2640,)</f>
        <v>58095</v>
      </c>
      <c r="AF2640" s="43" t="e">
        <f>_xll.qlTenorBasisValue(TenorBasis6M,AD2640,_xll.ohTrigger(trigger,$Y$36))</f>
        <v>#NUM!</v>
      </c>
      <c r="AG2640" s="90" t="e">
        <f>_xll.qlTenorBasisForwardRate(TenorBasis6M,AD2640,_xll.ohTrigger(trigger,$Y$36))</f>
        <v>#NUM!</v>
      </c>
      <c r="AH2640" s="90" t="e">
        <f>_xll.qlIndexFixing(TenorBasisIndex6M,$AC2640,TRUE,_xll.ohTrigger(trigger,$Y$36))</f>
        <v>#NUM!</v>
      </c>
      <c r="AI2640" s="43" t="e">
        <f>_xll.qlIndexFixing($Y$6,$AC2640,TRUE,trigger)</f>
        <v>#NUM!</v>
      </c>
      <c r="AJ2640" s="45" t="e">
        <f t="shared" si="51"/>
        <v>#NUM!</v>
      </c>
    </row>
    <row r="2641" spans="28:36" x14ac:dyDescent="0.2">
      <c r="AB2641" s="122" t="s">
        <v>88</v>
      </c>
      <c r="AC2641" s="40">
        <f>_xll.qlInterestRateIndexFixingDate($Y$21,AD2641)</f>
        <v>57914</v>
      </c>
      <c r="AD2641" s="40">
        <f>_xll.qlCalendarAdvance(calendar,$AD2640,AB2641,,,trigger)</f>
        <v>57916</v>
      </c>
      <c r="AE2641" s="40">
        <f>_xll.qlInterestRateIndexMaturity($Y$21,AD2641,)</f>
        <v>58102</v>
      </c>
      <c r="AF2641" s="43" t="e">
        <f>_xll.qlTenorBasisValue(TenorBasis6M,AD2641,_xll.ohTrigger(trigger,$Y$36))</f>
        <v>#NUM!</v>
      </c>
      <c r="AG2641" s="90" t="e">
        <f>_xll.qlTenorBasisForwardRate(TenorBasis6M,AD2641,_xll.ohTrigger(trigger,$Y$36))</f>
        <v>#NUM!</v>
      </c>
      <c r="AH2641" s="90" t="e">
        <f>_xll.qlIndexFixing(TenorBasisIndex6M,$AC2641,TRUE,_xll.ohTrigger(trigger,$Y$36))</f>
        <v>#NUM!</v>
      </c>
      <c r="AI2641" s="43" t="e">
        <f>_xll.qlIndexFixing($Y$6,$AC2641,TRUE,trigger)</f>
        <v>#NUM!</v>
      </c>
      <c r="AJ2641" s="45" t="e">
        <f t="shared" si="51"/>
        <v>#NUM!</v>
      </c>
    </row>
    <row r="2642" spans="28:36" x14ac:dyDescent="0.2">
      <c r="AB2642" s="122" t="s">
        <v>88</v>
      </c>
      <c r="AC2642" s="40">
        <f>_xll.qlInterestRateIndexFixingDate($Y$21,AD2642)</f>
        <v>57921</v>
      </c>
      <c r="AD2642" s="40">
        <f>_xll.qlCalendarAdvance(calendar,$AD2641,AB2642,,,trigger)</f>
        <v>57923</v>
      </c>
      <c r="AE2642" s="40">
        <f>_xll.qlInterestRateIndexMaturity($Y$21,AD2642,)</f>
        <v>58109</v>
      </c>
      <c r="AF2642" s="43" t="e">
        <f>_xll.qlTenorBasisValue(TenorBasis6M,AD2642,_xll.ohTrigger(trigger,$Y$36))</f>
        <v>#NUM!</v>
      </c>
      <c r="AG2642" s="90" t="e">
        <f>_xll.qlTenorBasisForwardRate(TenorBasis6M,AD2642,_xll.ohTrigger(trigger,$Y$36))</f>
        <v>#NUM!</v>
      </c>
      <c r="AH2642" s="90" t="e">
        <f>_xll.qlIndexFixing(TenorBasisIndex6M,$AC2642,TRUE,_xll.ohTrigger(trigger,$Y$36))</f>
        <v>#NUM!</v>
      </c>
      <c r="AI2642" s="43" t="e">
        <f>_xll.qlIndexFixing($Y$6,$AC2642,TRUE,trigger)</f>
        <v>#NUM!</v>
      </c>
      <c r="AJ2642" s="45" t="e">
        <f t="shared" si="51"/>
        <v>#NUM!</v>
      </c>
    </row>
    <row r="2643" spans="28:36" x14ac:dyDescent="0.2">
      <c r="AB2643" s="122" t="s">
        <v>88</v>
      </c>
      <c r="AC2643" s="40">
        <f>_xll.qlInterestRateIndexFixingDate($Y$21,AD2643)</f>
        <v>57928</v>
      </c>
      <c r="AD2643" s="40">
        <f>_xll.qlCalendarAdvance(calendar,$AD2642,AB2643,,,trigger)</f>
        <v>57930</v>
      </c>
      <c r="AE2643" s="40">
        <f>_xll.qlInterestRateIndexMaturity($Y$21,AD2643,)</f>
        <v>58116</v>
      </c>
      <c r="AF2643" s="43" t="e">
        <f>_xll.qlTenorBasisValue(TenorBasis6M,AD2643,_xll.ohTrigger(trigger,$Y$36))</f>
        <v>#NUM!</v>
      </c>
      <c r="AG2643" s="90" t="e">
        <f>_xll.qlTenorBasisForwardRate(TenorBasis6M,AD2643,_xll.ohTrigger(trigger,$Y$36))</f>
        <v>#NUM!</v>
      </c>
      <c r="AH2643" s="90" t="e">
        <f>_xll.qlIndexFixing(TenorBasisIndex6M,$AC2643,TRUE,_xll.ohTrigger(trigger,$Y$36))</f>
        <v>#NUM!</v>
      </c>
      <c r="AI2643" s="43" t="e">
        <f>_xll.qlIndexFixing($Y$6,$AC2643,TRUE,trigger)</f>
        <v>#NUM!</v>
      </c>
      <c r="AJ2643" s="45" t="e">
        <f t="shared" si="51"/>
        <v>#NUM!</v>
      </c>
    </row>
    <row r="2644" spans="28:36" x14ac:dyDescent="0.2">
      <c r="AB2644" s="122" t="s">
        <v>88</v>
      </c>
      <c r="AC2644" s="40">
        <f>_xll.qlInterestRateIndexFixingDate($Y$21,AD2644)</f>
        <v>57935</v>
      </c>
      <c r="AD2644" s="40">
        <f>_xll.qlCalendarAdvance(calendar,$AD2643,AB2644,,,trigger)</f>
        <v>57937</v>
      </c>
      <c r="AE2644" s="40">
        <f>_xll.qlInterestRateIndexMaturity($Y$21,AD2644,)</f>
        <v>58123</v>
      </c>
      <c r="AF2644" s="43" t="e">
        <f>_xll.qlTenorBasisValue(TenorBasis6M,AD2644,_xll.ohTrigger(trigger,$Y$36))</f>
        <v>#NUM!</v>
      </c>
      <c r="AG2644" s="90" t="e">
        <f>_xll.qlTenorBasisForwardRate(TenorBasis6M,AD2644,_xll.ohTrigger(trigger,$Y$36))</f>
        <v>#NUM!</v>
      </c>
      <c r="AH2644" s="90" t="e">
        <f>_xll.qlIndexFixing(TenorBasisIndex6M,$AC2644,TRUE,_xll.ohTrigger(trigger,$Y$36))</f>
        <v>#NUM!</v>
      </c>
      <c r="AI2644" s="43" t="e">
        <f>_xll.qlIndexFixing($Y$6,$AC2644,TRUE,trigger)</f>
        <v>#NUM!</v>
      </c>
      <c r="AJ2644" s="45" t="e">
        <f t="shared" si="51"/>
        <v>#NUM!</v>
      </c>
    </row>
    <row r="2645" spans="28:36" x14ac:dyDescent="0.2">
      <c r="AB2645" s="122" t="s">
        <v>88</v>
      </c>
      <c r="AC2645" s="40">
        <f>_xll.qlInterestRateIndexFixingDate($Y$21,AD2645)</f>
        <v>57942</v>
      </c>
      <c r="AD2645" s="40">
        <f>_xll.qlCalendarAdvance(calendar,$AD2644,AB2645,,,trigger)</f>
        <v>57944</v>
      </c>
      <c r="AE2645" s="40">
        <f>_xll.qlInterestRateIndexMaturity($Y$21,AD2645,)</f>
        <v>58130</v>
      </c>
      <c r="AF2645" s="43" t="e">
        <f>_xll.qlTenorBasisValue(TenorBasis6M,AD2645,_xll.ohTrigger(trigger,$Y$36))</f>
        <v>#NUM!</v>
      </c>
      <c r="AG2645" s="90" t="e">
        <f>_xll.qlTenorBasisForwardRate(TenorBasis6M,AD2645,_xll.ohTrigger(trigger,$Y$36))</f>
        <v>#NUM!</v>
      </c>
      <c r="AH2645" s="90" t="e">
        <f>_xll.qlIndexFixing(TenorBasisIndex6M,$AC2645,TRUE,_xll.ohTrigger(trigger,$Y$36))</f>
        <v>#NUM!</v>
      </c>
      <c r="AI2645" s="43" t="e">
        <f>_xll.qlIndexFixing($Y$6,$AC2645,TRUE,trigger)</f>
        <v>#NUM!</v>
      </c>
      <c r="AJ2645" s="45" t="e">
        <f t="shared" si="51"/>
        <v>#NUM!</v>
      </c>
    </row>
    <row r="2646" spans="28:36" x14ac:dyDescent="0.2">
      <c r="AB2646" s="122" t="s">
        <v>88</v>
      </c>
      <c r="AC2646" s="40">
        <f>_xll.qlInterestRateIndexFixingDate($Y$21,AD2646)</f>
        <v>57949</v>
      </c>
      <c r="AD2646" s="40">
        <f>_xll.qlCalendarAdvance(calendar,$AD2645,AB2646,,,trigger)</f>
        <v>57951</v>
      </c>
      <c r="AE2646" s="40">
        <f>_xll.qlInterestRateIndexMaturity($Y$21,AD2646,)</f>
        <v>58134</v>
      </c>
      <c r="AF2646" s="43" t="e">
        <f>_xll.qlTenorBasisValue(TenorBasis6M,AD2646,_xll.ohTrigger(trigger,$Y$36))</f>
        <v>#NUM!</v>
      </c>
      <c r="AG2646" s="90" t="e">
        <f>_xll.qlTenorBasisForwardRate(TenorBasis6M,AD2646,_xll.ohTrigger(trigger,$Y$36))</f>
        <v>#NUM!</v>
      </c>
      <c r="AH2646" s="90" t="e">
        <f>_xll.qlIndexFixing(TenorBasisIndex6M,$AC2646,TRUE,_xll.ohTrigger(trigger,$Y$36))</f>
        <v>#NUM!</v>
      </c>
      <c r="AI2646" s="43" t="e">
        <f>_xll.qlIndexFixing($Y$6,$AC2646,TRUE,trigger)</f>
        <v>#NUM!</v>
      </c>
      <c r="AJ2646" s="45" t="e">
        <f t="shared" si="51"/>
        <v>#NUM!</v>
      </c>
    </row>
    <row r="2647" spans="28:36" x14ac:dyDescent="0.2">
      <c r="AB2647" s="122" t="s">
        <v>88</v>
      </c>
      <c r="AC2647" s="40">
        <f>_xll.qlInterestRateIndexFixingDate($Y$21,AD2647)</f>
        <v>57956</v>
      </c>
      <c r="AD2647" s="40">
        <f>_xll.qlCalendarAdvance(calendar,$AD2646,AB2647,,,trigger)</f>
        <v>57958</v>
      </c>
      <c r="AE2647" s="40">
        <f>_xll.qlInterestRateIndexMaturity($Y$21,AD2647,)</f>
        <v>58139</v>
      </c>
      <c r="AF2647" s="43" t="e">
        <f>_xll.qlTenorBasisValue(TenorBasis6M,AD2647,_xll.ohTrigger(trigger,$Y$36))</f>
        <v>#NUM!</v>
      </c>
      <c r="AG2647" s="90" t="e">
        <f>_xll.qlTenorBasisForwardRate(TenorBasis6M,AD2647,_xll.ohTrigger(trigger,$Y$36))</f>
        <v>#NUM!</v>
      </c>
      <c r="AH2647" s="90" t="e">
        <f>_xll.qlIndexFixing(TenorBasisIndex6M,$AC2647,TRUE,_xll.ohTrigger(trigger,$Y$36))</f>
        <v>#NUM!</v>
      </c>
      <c r="AI2647" s="43" t="e">
        <f>_xll.qlIndexFixing($Y$6,$AC2647,TRUE,trigger)</f>
        <v>#NUM!</v>
      </c>
      <c r="AJ2647" s="45" t="e">
        <f t="shared" si="51"/>
        <v>#NUM!</v>
      </c>
    </row>
    <row r="2648" spans="28:36" x14ac:dyDescent="0.2">
      <c r="AB2648" s="122" t="s">
        <v>88</v>
      </c>
      <c r="AC2648" s="40">
        <f>_xll.qlInterestRateIndexFixingDate($Y$21,AD2648)</f>
        <v>57963</v>
      </c>
      <c r="AD2648" s="40">
        <f>_xll.qlCalendarAdvance(calendar,$AD2647,AB2648,,,trigger)</f>
        <v>57965</v>
      </c>
      <c r="AE2648" s="40">
        <f>_xll.qlInterestRateIndexMaturity($Y$21,AD2648,)</f>
        <v>58146</v>
      </c>
      <c r="AF2648" s="43" t="e">
        <f>_xll.qlTenorBasisValue(TenorBasis6M,AD2648,_xll.ohTrigger(trigger,$Y$36))</f>
        <v>#NUM!</v>
      </c>
      <c r="AG2648" s="90" t="e">
        <f>_xll.qlTenorBasisForwardRate(TenorBasis6M,AD2648,_xll.ohTrigger(trigger,$Y$36))</f>
        <v>#NUM!</v>
      </c>
      <c r="AH2648" s="90" t="e">
        <f>_xll.qlIndexFixing(TenorBasisIndex6M,$AC2648,TRUE,_xll.ohTrigger(trigger,$Y$36))</f>
        <v>#NUM!</v>
      </c>
      <c r="AI2648" s="43" t="e">
        <f>_xll.qlIndexFixing($Y$6,$AC2648,TRUE,trigger)</f>
        <v>#NUM!</v>
      </c>
      <c r="AJ2648" s="45" t="e">
        <f t="shared" si="51"/>
        <v>#NUM!</v>
      </c>
    </row>
    <row r="2649" spans="28:36" x14ac:dyDescent="0.2">
      <c r="AB2649" s="122" t="s">
        <v>88</v>
      </c>
      <c r="AC2649" s="40">
        <f>_xll.qlInterestRateIndexFixingDate($Y$21,AD2649)</f>
        <v>57970</v>
      </c>
      <c r="AD2649" s="40">
        <f>_xll.qlCalendarAdvance(calendar,$AD2648,AB2649,,,trigger)</f>
        <v>57972</v>
      </c>
      <c r="AE2649" s="40">
        <f>_xll.qlInterestRateIndexMaturity($Y$21,AD2649,)</f>
        <v>58153</v>
      </c>
      <c r="AF2649" s="43" t="e">
        <f>_xll.qlTenorBasisValue(TenorBasis6M,AD2649,_xll.ohTrigger(trigger,$Y$36))</f>
        <v>#NUM!</v>
      </c>
      <c r="AG2649" s="90" t="e">
        <f>_xll.qlTenorBasisForwardRate(TenorBasis6M,AD2649,_xll.ohTrigger(trigger,$Y$36))</f>
        <v>#NUM!</v>
      </c>
      <c r="AH2649" s="90" t="e">
        <f>_xll.qlIndexFixing(TenorBasisIndex6M,$AC2649,TRUE,_xll.ohTrigger(trigger,$Y$36))</f>
        <v>#NUM!</v>
      </c>
      <c r="AI2649" s="43" t="e">
        <f>_xll.qlIndexFixing($Y$6,$AC2649,TRUE,trigger)</f>
        <v>#NUM!</v>
      </c>
      <c r="AJ2649" s="45" t="e">
        <f t="shared" si="51"/>
        <v>#NUM!</v>
      </c>
    </row>
    <row r="2650" spans="28:36" x14ac:dyDescent="0.2">
      <c r="AB2650" s="122" t="s">
        <v>88</v>
      </c>
      <c r="AC2650" s="40">
        <f>_xll.qlInterestRateIndexFixingDate($Y$21,AD2650)</f>
        <v>57977</v>
      </c>
      <c r="AD2650" s="40">
        <f>_xll.qlCalendarAdvance(calendar,$AD2649,AB2650,,,trigger)</f>
        <v>57979</v>
      </c>
      <c r="AE2650" s="40">
        <f>_xll.qlInterestRateIndexMaturity($Y$21,AD2650,)</f>
        <v>58160</v>
      </c>
      <c r="AF2650" s="43" t="e">
        <f>_xll.qlTenorBasisValue(TenorBasis6M,AD2650,_xll.ohTrigger(trigger,$Y$36))</f>
        <v>#NUM!</v>
      </c>
      <c r="AG2650" s="90" t="e">
        <f>_xll.qlTenorBasisForwardRate(TenorBasis6M,AD2650,_xll.ohTrigger(trigger,$Y$36))</f>
        <v>#NUM!</v>
      </c>
      <c r="AH2650" s="90" t="e">
        <f>_xll.qlIndexFixing(TenorBasisIndex6M,$AC2650,TRUE,_xll.ohTrigger(trigger,$Y$36))</f>
        <v>#NUM!</v>
      </c>
      <c r="AI2650" s="43" t="e">
        <f>_xll.qlIndexFixing($Y$6,$AC2650,TRUE,trigger)</f>
        <v>#NUM!</v>
      </c>
      <c r="AJ2650" s="45" t="e">
        <f t="shared" si="51"/>
        <v>#NUM!</v>
      </c>
    </row>
    <row r="2651" spans="28:36" x14ac:dyDescent="0.2">
      <c r="AB2651" s="122" t="s">
        <v>88</v>
      </c>
      <c r="AC2651" s="40">
        <f>_xll.qlInterestRateIndexFixingDate($Y$21,AD2651)</f>
        <v>57984</v>
      </c>
      <c r="AD2651" s="40">
        <f>_xll.qlCalendarAdvance(calendar,$AD2650,AB2651,,,trigger)</f>
        <v>57986</v>
      </c>
      <c r="AE2651" s="40">
        <f>_xll.qlInterestRateIndexMaturity($Y$21,AD2651,)</f>
        <v>58168</v>
      </c>
      <c r="AF2651" s="43" t="e">
        <f>_xll.qlTenorBasisValue(TenorBasis6M,AD2651,_xll.ohTrigger(trigger,$Y$36))</f>
        <v>#NUM!</v>
      </c>
      <c r="AG2651" s="90" t="e">
        <f>_xll.qlTenorBasisForwardRate(TenorBasis6M,AD2651,_xll.ohTrigger(trigger,$Y$36))</f>
        <v>#NUM!</v>
      </c>
      <c r="AH2651" s="90" t="e">
        <f>_xll.qlIndexFixing(TenorBasisIndex6M,$AC2651,TRUE,_xll.ohTrigger(trigger,$Y$36))</f>
        <v>#NUM!</v>
      </c>
      <c r="AI2651" s="43" t="e">
        <f>_xll.qlIndexFixing($Y$6,$AC2651,TRUE,trigger)</f>
        <v>#NUM!</v>
      </c>
      <c r="AJ2651" s="45" t="e">
        <f t="shared" si="51"/>
        <v>#NUM!</v>
      </c>
    </row>
    <row r="2652" spans="28:36" x14ac:dyDescent="0.2">
      <c r="AB2652" s="122" t="s">
        <v>88</v>
      </c>
      <c r="AC2652" s="40">
        <f>_xll.qlInterestRateIndexFixingDate($Y$21,AD2652)</f>
        <v>57991</v>
      </c>
      <c r="AD2652" s="40">
        <f>_xll.qlCalendarAdvance(calendar,$AD2651,AB2652,,,trigger)</f>
        <v>57993</v>
      </c>
      <c r="AE2652" s="40">
        <f>_xll.qlInterestRateIndexMaturity($Y$21,AD2652,)</f>
        <v>58175</v>
      </c>
      <c r="AF2652" s="43" t="e">
        <f>_xll.qlTenorBasisValue(TenorBasis6M,AD2652,_xll.ohTrigger(trigger,$Y$36))</f>
        <v>#NUM!</v>
      </c>
      <c r="AG2652" s="90" t="e">
        <f>_xll.qlTenorBasisForwardRate(TenorBasis6M,AD2652,_xll.ohTrigger(trigger,$Y$36))</f>
        <v>#NUM!</v>
      </c>
      <c r="AH2652" s="90" t="e">
        <f>_xll.qlIndexFixing(TenorBasisIndex6M,$AC2652,TRUE,_xll.ohTrigger(trigger,$Y$36))</f>
        <v>#NUM!</v>
      </c>
      <c r="AI2652" s="43" t="e">
        <f>_xll.qlIndexFixing($Y$6,$AC2652,TRUE,trigger)</f>
        <v>#NUM!</v>
      </c>
      <c r="AJ2652" s="45" t="e">
        <f t="shared" si="51"/>
        <v>#NUM!</v>
      </c>
    </row>
    <row r="2653" spans="28:36" x14ac:dyDescent="0.2">
      <c r="AB2653" s="122" t="s">
        <v>88</v>
      </c>
      <c r="AC2653" s="40">
        <f>_xll.qlInterestRateIndexFixingDate($Y$21,AD2653)</f>
        <v>57998</v>
      </c>
      <c r="AD2653" s="40">
        <f>_xll.qlCalendarAdvance(calendar,$AD2652,AB2653,,,trigger)</f>
        <v>58000</v>
      </c>
      <c r="AE2653" s="40">
        <f>_xll.qlInterestRateIndexMaturity($Y$21,AD2653,)</f>
        <v>58182</v>
      </c>
      <c r="AF2653" s="43" t="e">
        <f>_xll.qlTenorBasisValue(TenorBasis6M,AD2653,_xll.ohTrigger(trigger,$Y$36))</f>
        <v>#NUM!</v>
      </c>
      <c r="AG2653" s="90" t="e">
        <f>_xll.qlTenorBasisForwardRate(TenorBasis6M,AD2653,_xll.ohTrigger(trigger,$Y$36))</f>
        <v>#NUM!</v>
      </c>
      <c r="AH2653" s="90" t="e">
        <f>_xll.qlIndexFixing(TenorBasisIndex6M,$AC2653,TRUE,_xll.ohTrigger(trigger,$Y$36))</f>
        <v>#NUM!</v>
      </c>
      <c r="AI2653" s="43" t="e">
        <f>_xll.qlIndexFixing($Y$6,$AC2653,TRUE,trigger)</f>
        <v>#NUM!</v>
      </c>
      <c r="AJ2653" s="45" t="e">
        <f t="shared" si="51"/>
        <v>#NUM!</v>
      </c>
    </row>
    <row r="2654" spans="28:36" x14ac:dyDescent="0.2">
      <c r="AB2654" s="122" t="s">
        <v>88</v>
      </c>
      <c r="AC2654" s="40">
        <f>_xll.qlInterestRateIndexFixingDate($Y$21,AD2654)</f>
        <v>58005</v>
      </c>
      <c r="AD2654" s="40">
        <f>_xll.qlCalendarAdvance(calendar,$AD2653,AB2654,,,trigger)</f>
        <v>58007</v>
      </c>
      <c r="AE2654" s="40">
        <f>_xll.qlInterestRateIndexMaturity($Y$21,AD2654,)</f>
        <v>58189</v>
      </c>
      <c r="AF2654" s="43" t="e">
        <f>_xll.qlTenorBasisValue(TenorBasis6M,AD2654,_xll.ohTrigger(trigger,$Y$36))</f>
        <v>#NUM!</v>
      </c>
      <c r="AG2654" s="90" t="e">
        <f>_xll.qlTenorBasisForwardRate(TenorBasis6M,AD2654,_xll.ohTrigger(trigger,$Y$36))</f>
        <v>#NUM!</v>
      </c>
      <c r="AH2654" s="90" t="e">
        <f>_xll.qlIndexFixing(TenorBasisIndex6M,$AC2654,TRUE,_xll.ohTrigger(trigger,$Y$36))</f>
        <v>#NUM!</v>
      </c>
      <c r="AI2654" s="43" t="e">
        <f>_xll.qlIndexFixing($Y$6,$AC2654,TRUE,trigger)</f>
        <v>#NUM!</v>
      </c>
      <c r="AJ2654" s="45" t="e">
        <f t="shared" si="51"/>
        <v>#NUM!</v>
      </c>
    </row>
    <row r="2655" spans="28:36" x14ac:dyDescent="0.2">
      <c r="AB2655" s="122" t="s">
        <v>88</v>
      </c>
      <c r="AC2655" s="40">
        <f>_xll.qlInterestRateIndexFixingDate($Y$21,AD2655)</f>
        <v>58012</v>
      </c>
      <c r="AD2655" s="40">
        <f>_xll.qlCalendarAdvance(calendar,$AD2654,AB2655,,,trigger)</f>
        <v>58014</v>
      </c>
      <c r="AE2655" s="40">
        <f>_xll.qlInterestRateIndexMaturity($Y$21,AD2655,)</f>
        <v>58195</v>
      </c>
      <c r="AF2655" s="43" t="e">
        <f>_xll.qlTenorBasisValue(TenorBasis6M,AD2655,_xll.ohTrigger(trigger,$Y$36))</f>
        <v>#NUM!</v>
      </c>
      <c r="AG2655" s="90" t="e">
        <f>_xll.qlTenorBasisForwardRate(TenorBasis6M,AD2655,_xll.ohTrigger(trigger,$Y$36))</f>
        <v>#NUM!</v>
      </c>
      <c r="AH2655" s="90" t="e">
        <f>_xll.qlIndexFixing(TenorBasisIndex6M,$AC2655,TRUE,_xll.ohTrigger(trigger,$Y$36))</f>
        <v>#NUM!</v>
      </c>
      <c r="AI2655" s="43" t="e">
        <f>_xll.qlIndexFixing($Y$6,$AC2655,TRUE,trigger)</f>
        <v>#NUM!</v>
      </c>
      <c r="AJ2655" s="45" t="e">
        <f t="shared" si="51"/>
        <v>#NUM!</v>
      </c>
    </row>
    <row r="2656" spans="28:36" x14ac:dyDescent="0.2">
      <c r="AB2656" s="122" t="s">
        <v>88</v>
      </c>
      <c r="AC2656" s="40">
        <f>_xll.qlInterestRateIndexFixingDate($Y$21,AD2656)</f>
        <v>58019</v>
      </c>
      <c r="AD2656" s="40">
        <f>_xll.qlCalendarAdvance(calendar,$AD2655,AB2656,,,trigger)</f>
        <v>58021</v>
      </c>
      <c r="AE2656" s="40">
        <f>_xll.qlInterestRateIndexMaturity($Y$21,AD2656,)</f>
        <v>58202</v>
      </c>
      <c r="AF2656" s="43" t="e">
        <f>_xll.qlTenorBasisValue(TenorBasis6M,AD2656,_xll.ohTrigger(trigger,$Y$36))</f>
        <v>#NUM!</v>
      </c>
      <c r="AG2656" s="90" t="e">
        <f>_xll.qlTenorBasisForwardRate(TenorBasis6M,AD2656,_xll.ohTrigger(trigger,$Y$36))</f>
        <v>#NUM!</v>
      </c>
      <c r="AH2656" s="90" t="e">
        <f>_xll.qlIndexFixing(TenorBasisIndex6M,$AC2656,TRUE,_xll.ohTrigger(trigger,$Y$36))</f>
        <v>#NUM!</v>
      </c>
      <c r="AI2656" s="43" t="e">
        <f>_xll.qlIndexFixing($Y$6,$AC2656,TRUE,trigger)</f>
        <v>#NUM!</v>
      </c>
      <c r="AJ2656" s="45" t="e">
        <f t="shared" si="51"/>
        <v>#NUM!</v>
      </c>
    </row>
    <row r="2657" spans="28:36" x14ac:dyDescent="0.2">
      <c r="AB2657" s="122" t="s">
        <v>88</v>
      </c>
      <c r="AC2657" s="40">
        <f>_xll.qlInterestRateIndexFixingDate($Y$21,AD2657)</f>
        <v>58026</v>
      </c>
      <c r="AD2657" s="40">
        <f>_xll.qlCalendarAdvance(calendar,$AD2656,AB2657,,,trigger)</f>
        <v>58028</v>
      </c>
      <c r="AE2657" s="40">
        <f>_xll.qlInterestRateIndexMaturity($Y$21,AD2657,)</f>
        <v>58209</v>
      </c>
      <c r="AF2657" s="43" t="e">
        <f>_xll.qlTenorBasisValue(TenorBasis6M,AD2657,_xll.ohTrigger(trigger,$Y$36))</f>
        <v>#NUM!</v>
      </c>
      <c r="AG2657" s="90" t="e">
        <f>_xll.qlTenorBasisForwardRate(TenorBasis6M,AD2657,_xll.ohTrigger(trigger,$Y$36))</f>
        <v>#NUM!</v>
      </c>
      <c r="AH2657" s="90" t="e">
        <f>_xll.qlIndexFixing(TenorBasisIndex6M,$AC2657,TRUE,_xll.ohTrigger(trigger,$Y$36))</f>
        <v>#NUM!</v>
      </c>
      <c r="AI2657" s="43" t="e">
        <f>_xll.qlIndexFixing($Y$6,$AC2657,TRUE,trigger)</f>
        <v>#NUM!</v>
      </c>
      <c r="AJ2657" s="45" t="e">
        <f t="shared" si="51"/>
        <v>#NUM!</v>
      </c>
    </row>
    <row r="2658" spans="28:36" x14ac:dyDescent="0.2">
      <c r="AB2658" s="122" t="s">
        <v>88</v>
      </c>
      <c r="AC2658" s="40">
        <f>_xll.qlInterestRateIndexFixingDate($Y$21,AD2658)</f>
        <v>58033</v>
      </c>
      <c r="AD2658" s="40">
        <f>_xll.qlCalendarAdvance(calendar,$AD2657,AB2658,,,trigger)</f>
        <v>58035</v>
      </c>
      <c r="AE2658" s="40">
        <f>_xll.qlInterestRateIndexMaturity($Y$21,AD2658,)</f>
        <v>58216</v>
      </c>
      <c r="AF2658" s="43" t="e">
        <f>_xll.qlTenorBasisValue(TenorBasis6M,AD2658,_xll.ohTrigger(trigger,$Y$36))</f>
        <v>#NUM!</v>
      </c>
      <c r="AG2658" s="90" t="e">
        <f>_xll.qlTenorBasisForwardRate(TenorBasis6M,AD2658,_xll.ohTrigger(trigger,$Y$36))</f>
        <v>#NUM!</v>
      </c>
      <c r="AH2658" s="90" t="e">
        <f>_xll.qlIndexFixing(TenorBasisIndex6M,$AC2658,TRUE,_xll.ohTrigger(trigger,$Y$36))</f>
        <v>#NUM!</v>
      </c>
      <c r="AI2658" s="43" t="e">
        <f>_xll.qlIndexFixing($Y$6,$AC2658,TRUE,trigger)</f>
        <v>#NUM!</v>
      </c>
      <c r="AJ2658" s="45" t="e">
        <f t="shared" si="51"/>
        <v>#NUM!</v>
      </c>
    </row>
    <row r="2659" spans="28:36" x14ac:dyDescent="0.2">
      <c r="AB2659" s="122" t="s">
        <v>88</v>
      </c>
      <c r="AC2659" s="40">
        <f>_xll.qlInterestRateIndexFixingDate($Y$21,AD2659)</f>
        <v>58040</v>
      </c>
      <c r="AD2659" s="40">
        <f>_xll.qlCalendarAdvance(calendar,$AD2658,AB2659,,,trigger)</f>
        <v>58042</v>
      </c>
      <c r="AE2659" s="40">
        <f>_xll.qlInterestRateIndexMaturity($Y$21,AD2659,)</f>
        <v>58223</v>
      </c>
      <c r="AF2659" s="43" t="e">
        <f>_xll.qlTenorBasisValue(TenorBasis6M,AD2659,_xll.ohTrigger(trigger,$Y$36))</f>
        <v>#NUM!</v>
      </c>
      <c r="AG2659" s="90" t="e">
        <f>_xll.qlTenorBasisForwardRate(TenorBasis6M,AD2659,_xll.ohTrigger(trigger,$Y$36))</f>
        <v>#NUM!</v>
      </c>
      <c r="AH2659" s="90" t="e">
        <f>_xll.qlIndexFixing(TenorBasisIndex6M,$AC2659,TRUE,_xll.ohTrigger(trigger,$Y$36))</f>
        <v>#NUM!</v>
      </c>
      <c r="AI2659" s="43" t="e">
        <f>_xll.qlIndexFixing($Y$6,$AC2659,TRUE,trigger)</f>
        <v>#NUM!</v>
      </c>
      <c r="AJ2659" s="45" t="e">
        <f t="shared" si="51"/>
        <v>#NUM!</v>
      </c>
    </row>
    <row r="2660" spans="28:36" x14ac:dyDescent="0.2">
      <c r="AB2660" s="122" t="s">
        <v>88</v>
      </c>
      <c r="AC2660" s="40">
        <f>_xll.qlInterestRateIndexFixingDate($Y$21,AD2660)</f>
        <v>58047</v>
      </c>
      <c r="AD2660" s="40">
        <f>_xll.qlCalendarAdvance(calendar,$AD2659,AB2660,,,trigger)</f>
        <v>58049</v>
      </c>
      <c r="AE2660" s="40">
        <f>_xll.qlInterestRateIndexMaturity($Y$21,AD2660,)</f>
        <v>58231</v>
      </c>
      <c r="AF2660" s="43" t="e">
        <f>_xll.qlTenorBasisValue(TenorBasis6M,AD2660,_xll.ohTrigger(trigger,$Y$36))</f>
        <v>#NUM!</v>
      </c>
      <c r="AG2660" s="90" t="e">
        <f>_xll.qlTenorBasisForwardRate(TenorBasis6M,AD2660,_xll.ohTrigger(trigger,$Y$36))</f>
        <v>#NUM!</v>
      </c>
      <c r="AH2660" s="90" t="e">
        <f>_xll.qlIndexFixing(TenorBasisIndex6M,$AC2660,TRUE,_xll.ohTrigger(trigger,$Y$36))</f>
        <v>#NUM!</v>
      </c>
      <c r="AI2660" s="43" t="e">
        <f>_xll.qlIndexFixing($Y$6,$AC2660,TRUE,trigger)</f>
        <v>#NUM!</v>
      </c>
      <c r="AJ2660" s="45" t="e">
        <f t="shared" si="51"/>
        <v>#NUM!</v>
      </c>
    </row>
    <row r="2661" spans="28:36" x14ac:dyDescent="0.2">
      <c r="AB2661" s="122" t="s">
        <v>88</v>
      </c>
      <c r="AC2661" s="40">
        <f>_xll.qlInterestRateIndexFixingDate($Y$21,AD2661)</f>
        <v>58054</v>
      </c>
      <c r="AD2661" s="40">
        <f>_xll.qlCalendarAdvance(calendar,$AD2660,AB2661,,,trigger)</f>
        <v>58056</v>
      </c>
      <c r="AE2661" s="40">
        <f>_xll.qlInterestRateIndexMaturity($Y$21,AD2661,)</f>
        <v>58238</v>
      </c>
      <c r="AF2661" s="43" t="e">
        <f>_xll.qlTenorBasisValue(TenorBasis6M,AD2661,_xll.ohTrigger(trigger,$Y$36))</f>
        <v>#NUM!</v>
      </c>
      <c r="AG2661" s="90" t="e">
        <f>_xll.qlTenorBasisForwardRate(TenorBasis6M,AD2661,_xll.ohTrigger(trigger,$Y$36))</f>
        <v>#NUM!</v>
      </c>
      <c r="AH2661" s="90" t="e">
        <f>_xll.qlIndexFixing(TenorBasisIndex6M,$AC2661,TRUE,_xll.ohTrigger(trigger,$Y$36))</f>
        <v>#NUM!</v>
      </c>
      <c r="AI2661" s="43" t="e">
        <f>_xll.qlIndexFixing($Y$6,$AC2661,TRUE,trigger)</f>
        <v>#NUM!</v>
      </c>
      <c r="AJ2661" s="45" t="e">
        <f t="shared" si="51"/>
        <v>#NUM!</v>
      </c>
    </row>
    <row r="2662" spans="28:36" x14ac:dyDescent="0.2">
      <c r="AB2662" s="122" t="s">
        <v>88</v>
      </c>
      <c r="AC2662" s="40">
        <f>_xll.qlInterestRateIndexFixingDate($Y$21,AD2662)</f>
        <v>58061</v>
      </c>
      <c r="AD2662" s="40">
        <f>_xll.qlCalendarAdvance(calendar,$AD2661,AB2662,,,trigger)</f>
        <v>58063</v>
      </c>
      <c r="AE2662" s="40">
        <f>_xll.qlInterestRateIndexMaturity($Y$21,AD2662,)</f>
        <v>58245</v>
      </c>
      <c r="AF2662" s="43" t="e">
        <f>_xll.qlTenorBasisValue(TenorBasis6M,AD2662,_xll.ohTrigger(trigger,$Y$36))</f>
        <v>#NUM!</v>
      </c>
      <c r="AG2662" s="90" t="e">
        <f>_xll.qlTenorBasisForwardRate(TenorBasis6M,AD2662,_xll.ohTrigger(trigger,$Y$36))</f>
        <v>#NUM!</v>
      </c>
      <c r="AH2662" s="90" t="e">
        <f>_xll.qlIndexFixing(TenorBasisIndex6M,$AC2662,TRUE,_xll.ohTrigger(trigger,$Y$36))</f>
        <v>#NUM!</v>
      </c>
      <c r="AI2662" s="43" t="e">
        <f>_xll.qlIndexFixing($Y$6,$AC2662,TRUE,trigger)</f>
        <v>#NUM!</v>
      </c>
      <c r="AJ2662" s="45" t="e">
        <f t="shared" si="51"/>
        <v>#NUM!</v>
      </c>
    </row>
    <row r="2663" spans="28:36" x14ac:dyDescent="0.2">
      <c r="AB2663" s="122" t="s">
        <v>88</v>
      </c>
      <c r="AC2663" s="40">
        <f>_xll.qlInterestRateIndexFixingDate($Y$21,AD2663)</f>
        <v>58067</v>
      </c>
      <c r="AD2663" s="40">
        <f>_xll.qlCalendarAdvance(calendar,$AD2662,AB2663,,,trigger)</f>
        <v>58071</v>
      </c>
      <c r="AE2663" s="40">
        <f>_xll.qlInterestRateIndexMaturity($Y$21,AD2663,)</f>
        <v>58253</v>
      </c>
      <c r="AF2663" s="43" t="e">
        <f>_xll.qlTenorBasisValue(TenorBasis6M,AD2663,_xll.ohTrigger(trigger,$Y$36))</f>
        <v>#NUM!</v>
      </c>
      <c r="AG2663" s="90" t="e">
        <f>_xll.qlTenorBasisForwardRate(TenorBasis6M,AD2663,_xll.ohTrigger(trigger,$Y$36))</f>
        <v>#NUM!</v>
      </c>
      <c r="AH2663" s="90" t="e">
        <f>_xll.qlIndexFixing(TenorBasisIndex6M,$AC2663,TRUE,_xll.ohTrigger(trigger,$Y$36))</f>
        <v>#NUM!</v>
      </c>
      <c r="AI2663" s="43" t="e">
        <f>_xll.qlIndexFixing($Y$6,$AC2663,TRUE,trigger)</f>
        <v>#NUM!</v>
      </c>
      <c r="AJ2663" s="45" t="e">
        <f t="shared" si="51"/>
        <v>#NUM!</v>
      </c>
    </row>
    <row r="2664" spans="28:36" x14ac:dyDescent="0.2">
      <c r="AB2664" s="122" t="s">
        <v>88</v>
      </c>
      <c r="AC2664" s="40">
        <f>_xll.qlInterestRateIndexFixingDate($Y$21,AD2664)</f>
        <v>58075</v>
      </c>
      <c r="AD2664" s="40">
        <f>_xll.qlCalendarAdvance(calendar,$AD2663,AB2664,,,trigger)</f>
        <v>58078</v>
      </c>
      <c r="AE2664" s="40">
        <f>_xll.qlInterestRateIndexMaturity($Y$21,AD2664,)</f>
        <v>58259</v>
      </c>
      <c r="AF2664" s="43" t="e">
        <f>_xll.qlTenorBasisValue(TenorBasis6M,AD2664,_xll.ohTrigger(trigger,$Y$36))</f>
        <v>#NUM!</v>
      </c>
      <c r="AG2664" s="90" t="e">
        <f>_xll.qlTenorBasisForwardRate(TenorBasis6M,AD2664,_xll.ohTrigger(trigger,$Y$36))</f>
        <v>#NUM!</v>
      </c>
      <c r="AH2664" s="90" t="e">
        <f>_xll.qlIndexFixing(TenorBasisIndex6M,$AC2664,TRUE,_xll.ohTrigger(trigger,$Y$36))</f>
        <v>#NUM!</v>
      </c>
      <c r="AI2664" s="43" t="e">
        <f>_xll.qlIndexFixing($Y$6,$AC2664,TRUE,trigger)</f>
        <v>#NUM!</v>
      </c>
      <c r="AJ2664" s="45" t="e">
        <f t="shared" si="51"/>
        <v>#NUM!</v>
      </c>
    </row>
    <row r="2665" spans="28:36" x14ac:dyDescent="0.2">
      <c r="AB2665" s="122" t="s">
        <v>88</v>
      </c>
      <c r="AC2665" s="40">
        <f>_xll.qlInterestRateIndexFixingDate($Y$21,AD2665)</f>
        <v>58083</v>
      </c>
      <c r="AD2665" s="40">
        <f>_xll.qlCalendarAdvance(calendar,$AD2664,AB2665,,,trigger)</f>
        <v>58085</v>
      </c>
      <c r="AE2665" s="40">
        <f>_xll.qlInterestRateIndexMaturity($Y$21,AD2665,)</f>
        <v>58266</v>
      </c>
      <c r="AF2665" s="43" t="e">
        <f>_xll.qlTenorBasisValue(TenorBasis6M,AD2665,_xll.ohTrigger(trigger,$Y$36))</f>
        <v>#NUM!</v>
      </c>
      <c r="AG2665" s="90" t="e">
        <f>_xll.qlTenorBasisForwardRate(TenorBasis6M,AD2665,_xll.ohTrigger(trigger,$Y$36))</f>
        <v>#NUM!</v>
      </c>
      <c r="AH2665" s="90" t="e">
        <f>_xll.qlIndexFixing(TenorBasisIndex6M,$AC2665,TRUE,_xll.ohTrigger(trigger,$Y$36))</f>
        <v>#NUM!</v>
      </c>
      <c r="AI2665" s="43" t="e">
        <f>_xll.qlIndexFixing($Y$6,$AC2665,TRUE,trigger)</f>
        <v>#NUM!</v>
      </c>
      <c r="AJ2665" s="45" t="e">
        <f t="shared" si="51"/>
        <v>#NUM!</v>
      </c>
    </row>
    <row r="2666" spans="28:36" x14ac:dyDescent="0.2">
      <c r="AB2666" s="122" t="s">
        <v>88</v>
      </c>
      <c r="AC2666" s="40">
        <f>_xll.qlInterestRateIndexFixingDate($Y$21,AD2666)</f>
        <v>58090</v>
      </c>
      <c r="AD2666" s="40">
        <f>_xll.qlCalendarAdvance(calendar,$AD2665,AB2666,,,trigger)</f>
        <v>58092</v>
      </c>
      <c r="AE2666" s="40">
        <f>_xll.qlInterestRateIndexMaturity($Y$21,AD2666,)</f>
        <v>58273</v>
      </c>
      <c r="AF2666" s="43" t="e">
        <f>_xll.qlTenorBasisValue(TenorBasis6M,AD2666,_xll.ohTrigger(trigger,$Y$36))</f>
        <v>#NUM!</v>
      </c>
      <c r="AG2666" s="90" t="e">
        <f>_xll.qlTenorBasisForwardRate(TenorBasis6M,AD2666,_xll.ohTrigger(trigger,$Y$36))</f>
        <v>#NUM!</v>
      </c>
      <c r="AH2666" s="90" t="e">
        <f>_xll.qlIndexFixing(TenorBasisIndex6M,$AC2666,TRUE,_xll.ohTrigger(trigger,$Y$36))</f>
        <v>#NUM!</v>
      </c>
      <c r="AI2666" s="43" t="e">
        <f>_xll.qlIndexFixing($Y$6,$AC2666,TRUE,trigger)</f>
        <v>#NUM!</v>
      </c>
      <c r="AJ2666" s="45" t="e">
        <f t="shared" ref="AJ2666:AJ2729" si="52">(AH2666-AI2666)*10000</f>
        <v>#NUM!</v>
      </c>
    </row>
    <row r="2667" spans="28:36" x14ac:dyDescent="0.2">
      <c r="AB2667" s="122" t="s">
        <v>88</v>
      </c>
      <c r="AC2667" s="40">
        <f>_xll.qlInterestRateIndexFixingDate($Y$21,AD2667)</f>
        <v>58097</v>
      </c>
      <c r="AD2667" s="40">
        <f>_xll.qlCalendarAdvance(calendar,$AD2666,AB2667,,,trigger)</f>
        <v>58099</v>
      </c>
      <c r="AE2667" s="40">
        <f>_xll.qlInterestRateIndexMaturity($Y$21,AD2667,)</f>
        <v>58280</v>
      </c>
      <c r="AF2667" s="43" t="e">
        <f>_xll.qlTenorBasisValue(TenorBasis6M,AD2667,_xll.ohTrigger(trigger,$Y$36))</f>
        <v>#NUM!</v>
      </c>
      <c r="AG2667" s="90" t="e">
        <f>_xll.qlTenorBasisForwardRate(TenorBasis6M,AD2667,_xll.ohTrigger(trigger,$Y$36))</f>
        <v>#NUM!</v>
      </c>
      <c r="AH2667" s="90" t="e">
        <f>_xll.qlIndexFixing(TenorBasisIndex6M,$AC2667,TRUE,_xll.ohTrigger(trigger,$Y$36))</f>
        <v>#NUM!</v>
      </c>
      <c r="AI2667" s="43" t="e">
        <f>_xll.qlIndexFixing($Y$6,$AC2667,TRUE,trigger)</f>
        <v>#NUM!</v>
      </c>
      <c r="AJ2667" s="45" t="e">
        <f t="shared" si="52"/>
        <v>#NUM!</v>
      </c>
    </row>
    <row r="2668" spans="28:36" x14ac:dyDescent="0.2">
      <c r="AB2668" s="122" t="s">
        <v>88</v>
      </c>
      <c r="AC2668" s="40">
        <f>_xll.qlInterestRateIndexFixingDate($Y$21,AD2668)</f>
        <v>58104</v>
      </c>
      <c r="AD2668" s="40">
        <f>_xll.qlCalendarAdvance(calendar,$AD2667,AB2668,,,trigger)</f>
        <v>58106</v>
      </c>
      <c r="AE2668" s="40">
        <f>_xll.qlInterestRateIndexMaturity($Y$21,AD2668,)</f>
        <v>58287</v>
      </c>
      <c r="AF2668" s="43" t="e">
        <f>_xll.qlTenorBasisValue(TenorBasis6M,AD2668,_xll.ohTrigger(trigger,$Y$36))</f>
        <v>#NUM!</v>
      </c>
      <c r="AG2668" s="90" t="e">
        <f>_xll.qlTenorBasisForwardRate(TenorBasis6M,AD2668,_xll.ohTrigger(trigger,$Y$36))</f>
        <v>#NUM!</v>
      </c>
      <c r="AH2668" s="90" t="e">
        <f>_xll.qlIndexFixing(TenorBasisIndex6M,$AC2668,TRUE,_xll.ohTrigger(trigger,$Y$36))</f>
        <v>#NUM!</v>
      </c>
      <c r="AI2668" s="43" t="e">
        <f>_xll.qlIndexFixing($Y$6,$AC2668,TRUE,trigger)</f>
        <v>#NUM!</v>
      </c>
      <c r="AJ2668" s="45" t="e">
        <f t="shared" si="52"/>
        <v>#NUM!</v>
      </c>
    </row>
    <row r="2669" spans="28:36" x14ac:dyDescent="0.2">
      <c r="AB2669" s="122" t="s">
        <v>88</v>
      </c>
      <c r="AC2669" s="40">
        <f>_xll.qlInterestRateIndexFixingDate($Y$21,AD2669)</f>
        <v>58111</v>
      </c>
      <c r="AD2669" s="40">
        <f>_xll.qlCalendarAdvance(calendar,$AD2668,AB2669,,,trigger)</f>
        <v>58113</v>
      </c>
      <c r="AE2669" s="40">
        <f>_xll.qlInterestRateIndexMaturity($Y$21,AD2669,)</f>
        <v>58294</v>
      </c>
      <c r="AF2669" s="43" t="e">
        <f>_xll.qlTenorBasisValue(TenorBasis6M,AD2669,_xll.ohTrigger(trigger,$Y$36))</f>
        <v>#NUM!</v>
      </c>
      <c r="AG2669" s="90" t="e">
        <f>_xll.qlTenorBasisForwardRate(TenorBasis6M,AD2669,_xll.ohTrigger(trigger,$Y$36))</f>
        <v>#NUM!</v>
      </c>
      <c r="AH2669" s="90" t="e">
        <f>_xll.qlIndexFixing(TenorBasisIndex6M,$AC2669,TRUE,_xll.ohTrigger(trigger,$Y$36))</f>
        <v>#NUM!</v>
      </c>
      <c r="AI2669" s="43" t="e">
        <f>_xll.qlIndexFixing($Y$6,$AC2669,TRUE,trigger)</f>
        <v>#NUM!</v>
      </c>
      <c r="AJ2669" s="45" t="e">
        <f t="shared" si="52"/>
        <v>#NUM!</v>
      </c>
    </row>
    <row r="2670" spans="28:36" x14ac:dyDescent="0.2">
      <c r="AB2670" s="122" t="s">
        <v>88</v>
      </c>
      <c r="AC2670" s="40">
        <f>_xll.qlInterestRateIndexFixingDate($Y$21,AD2670)</f>
        <v>58118</v>
      </c>
      <c r="AD2670" s="40">
        <f>_xll.qlCalendarAdvance(calendar,$AD2669,AB2670,,,trigger)</f>
        <v>58120</v>
      </c>
      <c r="AE2670" s="40">
        <f>_xll.qlInterestRateIndexMaturity($Y$21,AD2670,)</f>
        <v>58301</v>
      </c>
      <c r="AF2670" s="43" t="e">
        <f>_xll.qlTenorBasisValue(TenorBasis6M,AD2670,_xll.ohTrigger(trigger,$Y$36))</f>
        <v>#NUM!</v>
      </c>
      <c r="AG2670" s="90" t="e">
        <f>_xll.qlTenorBasisForwardRate(TenorBasis6M,AD2670,_xll.ohTrigger(trigger,$Y$36))</f>
        <v>#NUM!</v>
      </c>
      <c r="AH2670" s="90" t="e">
        <f>_xll.qlIndexFixing(TenorBasisIndex6M,$AC2670,TRUE,_xll.ohTrigger(trigger,$Y$36))</f>
        <v>#NUM!</v>
      </c>
      <c r="AI2670" s="43" t="e">
        <f>_xll.qlIndexFixing($Y$6,$AC2670,TRUE,trigger)</f>
        <v>#NUM!</v>
      </c>
      <c r="AJ2670" s="45" t="e">
        <f t="shared" si="52"/>
        <v>#NUM!</v>
      </c>
    </row>
    <row r="2671" spans="28:36" x14ac:dyDescent="0.2">
      <c r="AB2671" s="122" t="s">
        <v>88</v>
      </c>
      <c r="AC2671" s="40">
        <f>_xll.qlInterestRateIndexFixingDate($Y$21,AD2671)</f>
        <v>58125</v>
      </c>
      <c r="AD2671" s="40">
        <f>_xll.qlCalendarAdvance(calendar,$AD2670,AB2671,,,trigger)</f>
        <v>58127</v>
      </c>
      <c r="AE2671" s="40">
        <f>_xll.qlInterestRateIndexMaturity($Y$21,AD2671,)</f>
        <v>58308</v>
      </c>
      <c r="AF2671" s="43" t="e">
        <f>_xll.qlTenorBasisValue(TenorBasis6M,AD2671,_xll.ohTrigger(trigger,$Y$36))</f>
        <v>#NUM!</v>
      </c>
      <c r="AG2671" s="90" t="e">
        <f>_xll.qlTenorBasisForwardRate(TenorBasis6M,AD2671,_xll.ohTrigger(trigger,$Y$36))</f>
        <v>#NUM!</v>
      </c>
      <c r="AH2671" s="90" t="e">
        <f>_xll.qlIndexFixing(TenorBasisIndex6M,$AC2671,TRUE,_xll.ohTrigger(trigger,$Y$36))</f>
        <v>#NUM!</v>
      </c>
      <c r="AI2671" s="43" t="e">
        <f>_xll.qlIndexFixing($Y$6,$AC2671,TRUE,trigger)</f>
        <v>#NUM!</v>
      </c>
      <c r="AJ2671" s="45" t="e">
        <f t="shared" si="52"/>
        <v>#NUM!</v>
      </c>
    </row>
    <row r="2672" spans="28:36" x14ac:dyDescent="0.2">
      <c r="AB2672" s="122" t="s">
        <v>88</v>
      </c>
      <c r="AC2672" s="40">
        <f>_xll.qlInterestRateIndexFixingDate($Y$21,AD2672)</f>
        <v>58132</v>
      </c>
      <c r="AD2672" s="40">
        <f>_xll.qlCalendarAdvance(calendar,$AD2671,AB2672,,,trigger)</f>
        <v>58134</v>
      </c>
      <c r="AE2672" s="40">
        <f>_xll.qlInterestRateIndexMaturity($Y$21,AD2672,)</f>
        <v>58316</v>
      </c>
      <c r="AF2672" s="43" t="e">
        <f>_xll.qlTenorBasisValue(TenorBasis6M,AD2672,_xll.ohTrigger(trigger,$Y$36))</f>
        <v>#NUM!</v>
      </c>
      <c r="AG2672" s="90" t="e">
        <f>_xll.qlTenorBasisForwardRate(TenorBasis6M,AD2672,_xll.ohTrigger(trigger,$Y$36))</f>
        <v>#NUM!</v>
      </c>
      <c r="AH2672" s="90" t="e">
        <f>_xll.qlIndexFixing(TenorBasisIndex6M,$AC2672,TRUE,_xll.ohTrigger(trigger,$Y$36))</f>
        <v>#NUM!</v>
      </c>
      <c r="AI2672" s="43" t="e">
        <f>_xll.qlIndexFixing($Y$6,$AC2672,TRUE,trigger)</f>
        <v>#NUM!</v>
      </c>
      <c r="AJ2672" s="45" t="e">
        <f t="shared" si="52"/>
        <v>#NUM!</v>
      </c>
    </row>
    <row r="2673" spans="28:36" x14ac:dyDescent="0.2">
      <c r="AB2673" s="122" t="s">
        <v>88</v>
      </c>
      <c r="AC2673" s="40">
        <f>_xll.qlInterestRateIndexFixingDate($Y$21,AD2673)</f>
        <v>58139</v>
      </c>
      <c r="AD2673" s="40">
        <f>_xll.qlCalendarAdvance(calendar,$AD2672,AB2673,,,trigger)</f>
        <v>58141</v>
      </c>
      <c r="AE2673" s="40">
        <f>_xll.qlInterestRateIndexMaturity($Y$21,AD2673,)</f>
        <v>58326</v>
      </c>
      <c r="AF2673" s="43" t="e">
        <f>_xll.qlTenorBasisValue(TenorBasis6M,AD2673,_xll.ohTrigger(trigger,$Y$36))</f>
        <v>#NUM!</v>
      </c>
      <c r="AG2673" s="90" t="e">
        <f>_xll.qlTenorBasisForwardRate(TenorBasis6M,AD2673,_xll.ohTrigger(trigger,$Y$36))</f>
        <v>#NUM!</v>
      </c>
      <c r="AH2673" s="90" t="e">
        <f>_xll.qlIndexFixing(TenorBasisIndex6M,$AC2673,TRUE,_xll.ohTrigger(trigger,$Y$36))</f>
        <v>#NUM!</v>
      </c>
      <c r="AI2673" s="43" t="e">
        <f>_xll.qlIndexFixing($Y$6,$AC2673,TRUE,trigger)</f>
        <v>#NUM!</v>
      </c>
      <c r="AJ2673" s="45" t="e">
        <f t="shared" si="52"/>
        <v>#NUM!</v>
      </c>
    </row>
    <row r="2674" spans="28:36" x14ac:dyDescent="0.2">
      <c r="AB2674" s="122" t="s">
        <v>88</v>
      </c>
      <c r="AC2674" s="40">
        <f>_xll.qlInterestRateIndexFixingDate($Y$21,AD2674)</f>
        <v>58146</v>
      </c>
      <c r="AD2674" s="40">
        <f>_xll.qlCalendarAdvance(calendar,$AD2673,AB2674,,,trigger)</f>
        <v>58148</v>
      </c>
      <c r="AE2674" s="40">
        <f>_xll.qlInterestRateIndexMaturity($Y$21,AD2674,)</f>
        <v>58333</v>
      </c>
      <c r="AF2674" s="43" t="e">
        <f>_xll.qlTenorBasisValue(TenorBasis6M,AD2674,_xll.ohTrigger(trigger,$Y$36))</f>
        <v>#NUM!</v>
      </c>
      <c r="AG2674" s="90" t="e">
        <f>_xll.qlTenorBasisForwardRate(TenorBasis6M,AD2674,_xll.ohTrigger(trigger,$Y$36))</f>
        <v>#NUM!</v>
      </c>
      <c r="AH2674" s="90" t="e">
        <f>_xll.qlIndexFixing(TenorBasisIndex6M,$AC2674,TRUE,_xll.ohTrigger(trigger,$Y$36))</f>
        <v>#NUM!</v>
      </c>
      <c r="AI2674" s="43" t="e">
        <f>_xll.qlIndexFixing($Y$6,$AC2674,TRUE,trigger)</f>
        <v>#NUM!</v>
      </c>
      <c r="AJ2674" s="45" t="e">
        <f t="shared" si="52"/>
        <v>#NUM!</v>
      </c>
    </row>
    <row r="2675" spans="28:36" x14ac:dyDescent="0.2">
      <c r="AB2675" s="122" t="s">
        <v>88</v>
      </c>
      <c r="AC2675" s="40">
        <f>_xll.qlInterestRateIndexFixingDate($Y$21,AD2675)</f>
        <v>58153</v>
      </c>
      <c r="AD2675" s="40">
        <f>_xll.qlCalendarAdvance(calendar,$AD2674,AB2675,,,trigger)</f>
        <v>58155</v>
      </c>
      <c r="AE2675" s="40">
        <f>_xll.qlInterestRateIndexMaturity($Y$21,AD2675,)</f>
        <v>58340</v>
      </c>
      <c r="AF2675" s="43" t="e">
        <f>_xll.qlTenorBasisValue(TenorBasis6M,AD2675,_xll.ohTrigger(trigger,$Y$36))</f>
        <v>#NUM!</v>
      </c>
      <c r="AG2675" s="90" t="e">
        <f>_xll.qlTenorBasisForwardRate(TenorBasis6M,AD2675,_xll.ohTrigger(trigger,$Y$36))</f>
        <v>#NUM!</v>
      </c>
      <c r="AH2675" s="90" t="e">
        <f>_xll.qlIndexFixing(TenorBasisIndex6M,$AC2675,TRUE,_xll.ohTrigger(trigger,$Y$36))</f>
        <v>#NUM!</v>
      </c>
      <c r="AI2675" s="43" t="e">
        <f>_xll.qlIndexFixing($Y$6,$AC2675,TRUE,trigger)</f>
        <v>#NUM!</v>
      </c>
      <c r="AJ2675" s="45" t="e">
        <f t="shared" si="52"/>
        <v>#NUM!</v>
      </c>
    </row>
    <row r="2676" spans="28:36" x14ac:dyDescent="0.2">
      <c r="AB2676" s="122" t="s">
        <v>88</v>
      </c>
      <c r="AC2676" s="40">
        <f>_xll.qlInterestRateIndexFixingDate($Y$21,AD2676)</f>
        <v>58160</v>
      </c>
      <c r="AD2676" s="40">
        <f>_xll.qlCalendarAdvance(calendar,$AD2675,AB2676,,,trigger)</f>
        <v>58166</v>
      </c>
      <c r="AE2676" s="40">
        <f>_xll.qlInterestRateIndexMaturity($Y$21,AD2676,)</f>
        <v>58349</v>
      </c>
      <c r="AF2676" s="43" t="e">
        <f>_xll.qlTenorBasisValue(TenorBasis6M,AD2676,_xll.ohTrigger(trigger,$Y$36))</f>
        <v>#NUM!</v>
      </c>
      <c r="AG2676" s="90" t="e">
        <f>_xll.qlTenorBasisForwardRate(TenorBasis6M,AD2676,_xll.ohTrigger(trigger,$Y$36))</f>
        <v>#NUM!</v>
      </c>
      <c r="AH2676" s="90" t="e">
        <f>_xll.qlIndexFixing(TenorBasisIndex6M,$AC2676,TRUE,_xll.ohTrigger(trigger,$Y$36))</f>
        <v>#NUM!</v>
      </c>
      <c r="AI2676" s="43" t="e">
        <f>_xll.qlIndexFixing($Y$6,$AC2676,TRUE,trigger)</f>
        <v>#NUM!</v>
      </c>
      <c r="AJ2676" s="45" t="e">
        <f t="shared" si="52"/>
        <v>#NUM!</v>
      </c>
    </row>
    <row r="2677" spans="28:36" x14ac:dyDescent="0.2">
      <c r="AB2677" s="122" t="s">
        <v>88</v>
      </c>
      <c r="AC2677" s="40">
        <f>_xll.qlInterestRateIndexFixingDate($Y$21,AD2677)</f>
        <v>58169</v>
      </c>
      <c r="AD2677" s="40">
        <f>_xll.qlCalendarAdvance(calendar,$AD2676,AB2677,,,trigger)</f>
        <v>58173</v>
      </c>
      <c r="AE2677" s="40">
        <f>_xll.qlInterestRateIndexMaturity($Y$21,AD2677,)</f>
        <v>58356</v>
      </c>
      <c r="AF2677" s="43" t="e">
        <f>_xll.qlTenorBasisValue(TenorBasis6M,AD2677,_xll.ohTrigger(trigger,$Y$36))</f>
        <v>#NUM!</v>
      </c>
      <c r="AG2677" s="90" t="e">
        <f>_xll.qlTenorBasisForwardRate(TenorBasis6M,AD2677,_xll.ohTrigger(trigger,$Y$36))</f>
        <v>#NUM!</v>
      </c>
      <c r="AH2677" s="90" t="e">
        <f>_xll.qlIndexFixing(TenorBasisIndex6M,$AC2677,TRUE,_xll.ohTrigger(trigger,$Y$36))</f>
        <v>#NUM!</v>
      </c>
      <c r="AI2677" s="43" t="e">
        <f>_xll.qlIndexFixing($Y$6,$AC2677,TRUE,trigger)</f>
        <v>#NUM!</v>
      </c>
      <c r="AJ2677" s="45" t="e">
        <f t="shared" si="52"/>
        <v>#NUM!</v>
      </c>
    </row>
    <row r="2678" spans="28:36" x14ac:dyDescent="0.2">
      <c r="AB2678" s="122" t="s">
        <v>88</v>
      </c>
      <c r="AC2678" s="40">
        <f>_xll.qlInterestRateIndexFixingDate($Y$21,AD2678)</f>
        <v>58176</v>
      </c>
      <c r="AD2678" s="40">
        <f>_xll.qlCalendarAdvance(calendar,$AD2677,AB2678,,,trigger)</f>
        <v>58180</v>
      </c>
      <c r="AE2678" s="40">
        <f>_xll.qlInterestRateIndexMaturity($Y$21,AD2678,)</f>
        <v>58363</v>
      </c>
      <c r="AF2678" s="43" t="e">
        <f>_xll.qlTenorBasisValue(TenorBasis6M,AD2678,_xll.ohTrigger(trigger,$Y$36))</f>
        <v>#NUM!</v>
      </c>
      <c r="AG2678" s="90" t="e">
        <f>_xll.qlTenorBasisForwardRate(TenorBasis6M,AD2678,_xll.ohTrigger(trigger,$Y$36))</f>
        <v>#NUM!</v>
      </c>
      <c r="AH2678" s="90" t="e">
        <f>_xll.qlIndexFixing(TenorBasisIndex6M,$AC2678,TRUE,_xll.ohTrigger(trigger,$Y$36))</f>
        <v>#NUM!</v>
      </c>
      <c r="AI2678" s="43" t="e">
        <f>_xll.qlIndexFixing($Y$6,$AC2678,TRUE,trigger)</f>
        <v>#NUM!</v>
      </c>
      <c r="AJ2678" s="45" t="e">
        <f t="shared" si="52"/>
        <v>#NUM!</v>
      </c>
    </row>
    <row r="2679" spans="28:36" x14ac:dyDescent="0.2">
      <c r="AB2679" s="122" t="s">
        <v>88</v>
      </c>
      <c r="AC2679" s="40">
        <f>_xll.qlInterestRateIndexFixingDate($Y$21,AD2679)</f>
        <v>58183</v>
      </c>
      <c r="AD2679" s="40">
        <f>_xll.qlCalendarAdvance(calendar,$AD2678,AB2679,,,trigger)</f>
        <v>58187</v>
      </c>
      <c r="AE2679" s="40">
        <f>_xll.qlInterestRateIndexMaturity($Y$21,AD2679,)</f>
        <v>58370</v>
      </c>
      <c r="AF2679" s="43" t="e">
        <f>_xll.qlTenorBasisValue(TenorBasis6M,AD2679,_xll.ohTrigger(trigger,$Y$36))</f>
        <v>#NUM!</v>
      </c>
      <c r="AG2679" s="90" t="e">
        <f>_xll.qlTenorBasisForwardRate(TenorBasis6M,AD2679,_xll.ohTrigger(trigger,$Y$36))</f>
        <v>#NUM!</v>
      </c>
      <c r="AH2679" s="90" t="e">
        <f>_xll.qlIndexFixing(TenorBasisIndex6M,$AC2679,TRUE,_xll.ohTrigger(trigger,$Y$36))</f>
        <v>#NUM!</v>
      </c>
      <c r="AI2679" s="43" t="e">
        <f>_xll.qlIndexFixing($Y$6,$AC2679,TRUE,trigger)</f>
        <v>#NUM!</v>
      </c>
      <c r="AJ2679" s="45" t="e">
        <f t="shared" si="52"/>
        <v>#NUM!</v>
      </c>
    </row>
    <row r="2680" spans="28:36" x14ac:dyDescent="0.2">
      <c r="AB2680" s="122" t="s">
        <v>88</v>
      </c>
      <c r="AC2680" s="40">
        <f>_xll.qlInterestRateIndexFixingDate($Y$21,AD2680)</f>
        <v>58190</v>
      </c>
      <c r="AD2680" s="40">
        <f>_xll.qlCalendarAdvance(calendar,$AD2679,AB2680,,,trigger)</f>
        <v>58194</v>
      </c>
      <c r="AE2680" s="40">
        <f>_xll.qlInterestRateIndexMaturity($Y$21,AD2680,)</f>
        <v>58377</v>
      </c>
      <c r="AF2680" s="43" t="e">
        <f>_xll.qlTenorBasisValue(TenorBasis6M,AD2680,_xll.ohTrigger(trigger,$Y$36))</f>
        <v>#NUM!</v>
      </c>
      <c r="AG2680" s="90" t="e">
        <f>_xll.qlTenorBasisForwardRate(TenorBasis6M,AD2680,_xll.ohTrigger(trigger,$Y$36))</f>
        <v>#NUM!</v>
      </c>
      <c r="AH2680" s="90" t="e">
        <f>_xll.qlIndexFixing(TenorBasisIndex6M,$AC2680,TRUE,_xll.ohTrigger(trigger,$Y$36))</f>
        <v>#NUM!</v>
      </c>
      <c r="AI2680" s="43" t="e">
        <f>_xll.qlIndexFixing($Y$6,$AC2680,TRUE,trigger)</f>
        <v>#NUM!</v>
      </c>
      <c r="AJ2680" s="45" t="e">
        <f t="shared" si="52"/>
        <v>#NUM!</v>
      </c>
    </row>
    <row r="2681" spans="28:36" x14ac:dyDescent="0.2">
      <c r="AB2681" s="122" t="s">
        <v>88</v>
      </c>
      <c r="AC2681" s="40">
        <f>_xll.qlInterestRateIndexFixingDate($Y$21,AD2681)</f>
        <v>58197</v>
      </c>
      <c r="AD2681" s="40">
        <f>_xll.qlCalendarAdvance(calendar,$AD2680,AB2681,,,trigger)</f>
        <v>58201</v>
      </c>
      <c r="AE2681" s="40">
        <f>_xll.qlInterestRateIndexMaturity($Y$21,AD2681,)</f>
        <v>58385</v>
      </c>
      <c r="AF2681" s="43" t="e">
        <f>_xll.qlTenorBasisValue(TenorBasis6M,AD2681,_xll.ohTrigger(trigger,$Y$36))</f>
        <v>#NUM!</v>
      </c>
      <c r="AG2681" s="90" t="e">
        <f>_xll.qlTenorBasisForwardRate(TenorBasis6M,AD2681,_xll.ohTrigger(trigger,$Y$36))</f>
        <v>#NUM!</v>
      </c>
      <c r="AH2681" s="90" t="e">
        <f>_xll.qlIndexFixing(TenorBasisIndex6M,$AC2681,TRUE,_xll.ohTrigger(trigger,$Y$36))</f>
        <v>#NUM!</v>
      </c>
      <c r="AI2681" s="43" t="e">
        <f>_xll.qlIndexFixing($Y$6,$AC2681,TRUE,trigger)</f>
        <v>#NUM!</v>
      </c>
      <c r="AJ2681" s="45" t="e">
        <f t="shared" si="52"/>
        <v>#NUM!</v>
      </c>
    </row>
    <row r="2682" spans="28:36" x14ac:dyDescent="0.2">
      <c r="AB2682" s="122" t="s">
        <v>88</v>
      </c>
      <c r="AC2682" s="40">
        <f>_xll.qlInterestRateIndexFixingDate($Y$21,AD2682)</f>
        <v>58204</v>
      </c>
      <c r="AD2682" s="40">
        <f>_xll.qlCalendarAdvance(calendar,$AD2681,AB2682,,,trigger)</f>
        <v>58208</v>
      </c>
      <c r="AE2682" s="40">
        <f>_xll.qlInterestRateIndexMaturity($Y$21,AD2682,)</f>
        <v>58392</v>
      </c>
      <c r="AF2682" s="43" t="e">
        <f>_xll.qlTenorBasisValue(TenorBasis6M,AD2682,_xll.ohTrigger(trigger,$Y$36))</f>
        <v>#NUM!</v>
      </c>
      <c r="AG2682" s="90" t="e">
        <f>_xll.qlTenorBasisForwardRate(TenorBasis6M,AD2682,_xll.ohTrigger(trigger,$Y$36))</f>
        <v>#NUM!</v>
      </c>
      <c r="AH2682" s="90" t="e">
        <f>_xll.qlIndexFixing(TenorBasisIndex6M,$AC2682,TRUE,_xll.ohTrigger(trigger,$Y$36))</f>
        <v>#NUM!</v>
      </c>
      <c r="AI2682" s="43" t="e">
        <f>_xll.qlIndexFixing($Y$6,$AC2682,TRUE,trigger)</f>
        <v>#NUM!</v>
      </c>
      <c r="AJ2682" s="45" t="e">
        <f t="shared" si="52"/>
        <v>#NUM!</v>
      </c>
    </row>
    <row r="2683" spans="28:36" x14ac:dyDescent="0.2">
      <c r="AB2683" s="122" t="s">
        <v>88</v>
      </c>
      <c r="AC2683" s="40">
        <f>_xll.qlInterestRateIndexFixingDate($Y$21,AD2683)</f>
        <v>58211</v>
      </c>
      <c r="AD2683" s="40">
        <f>_xll.qlCalendarAdvance(calendar,$AD2682,AB2683,,,trigger)</f>
        <v>58215</v>
      </c>
      <c r="AE2683" s="40">
        <f>_xll.qlInterestRateIndexMaturity($Y$21,AD2683,)</f>
        <v>58399</v>
      </c>
      <c r="AF2683" s="43" t="e">
        <f>_xll.qlTenorBasisValue(TenorBasis6M,AD2683,_xll.ohTrigger(trigger,$Y$36))</f>
        <v>#NUM!</v>
      </c>
      <c r="AG2683" s="90" t="e">
        <f>_xll.qlTenorBasisForwardRate(TenorBasis6M,AD2683,_xll.ohTrigger(trigger,$Y$36))</f>
        <v>#NUM!</v>
      </c>
      <c r="AH2683" s="90" t="e">
        <f>_xll.qlIndexFixing(TenorBasisIndex6M,$AC2683,TRUE,_xll.ohTrigger(trigger,$Y$36))</f>
        <v>#NUM!</v>
      </c>
      <c r="AI2683" s="43" t="e">
        <f>_xll.qlIndexFixing($Y$6,$AC2683,TRUE,trigger)</f>
        <v>#NUM!</v>
      </c>
      <c r="AJ2683" s="45" t="e">
        <f t="shared" si="52"/>
        <v>#NUM!</v>
      </c>
    </row>
    <row r="2684" spans="28:36" x14ac:dyDescent="0.2">
      <c r="AB2684" s="122" t="s">
        <v>88</v>
      </c>
      <c r="AC2684" s="40">
        <f>_xll.qlInterestRateIndexFixingDate($Y$21,AD2684)</f>
        <v>58218</v>
      </c>
      <c r="AD2684" s="40">
        <f>_xll.qlCalendarAdvance(calendar,$AD2683,AB2684,,,trigger)</f>
        <v>58222</v>
      </c>
      <c r="AE2684" s="40">
        <f>_xll.qlInterestRateIndexMaturity($Y$21,AD2684,)</f>
        <v>58406</v>
      </c>
      <c r="AF2684" s="43" t="e">
        <f>_xll.qlTenorBasisValue(TenorBasis6M,AD2684,_xll.ohTrigger(trigger,$Y$36))</f>
        <v>#NUM!</v>
      </c>
      <c r="AG2684" s="90" t="e">
        <f>_xll.qlTenorBasisForwardRate(TenorBasis6M,AD2684,_xll.ohTrigger(trigger,$Y$36))</f>
        <v>#NUM!</v>
      </c>
      <c r="AH2684" s="90" t="e">
        <f>_xll.qlIndexFixing(TenorBasisIndex6M,$AC2684,TRUE,_xll.ohTrigger(trigger,$Y$36))</f>
        <v>#NUM!</v>
      </c>
      <c r="AI2684" s="43" t="e">
        <f>_xll.qlIndexFixing($Y$6,$AC2684,TRUE,trigger)</f>
        <v>#NUM!</v>
      </c>
      <c r="AJ2684" s="45" t="e">
        <f t="shared" si="52"/>
        <v>#NUM!</v>
      </c>
    </row>
    <row r="2685" spans="28:36" x14ac:dyDescent="0.2">
      <c r="AB2685" s="122" t="s">
        <v>88</v>
      </c>
      <c r="AC2685" s="40">
        <f>_xll.qlInterestRateIndexFixingDate($Y$21,AD2685)</f>
        <v>58225</v>
      </c>
      <c r="AD2685" s="40">
        <f>_xll.qlCalendarAdvance(calendar,$AD2684,AB2685,,,trigger)</f>
        <v>58229</v>
      </c>
      <c r="AE2685" s="40">
        <f>_xll.qlInterestRateIndexMaturity($Y$21,AD2685,)</f>
        <v>58412</v>
      </c>
      <c r="AF2685" s="43" t="e">
        <f>_xll.qlTenorBasisValue(TenorBasis6M,AD2685,_xll.ohTrigger(trigger,$Y$36))</f>
        <v>#NUM!</v>
      </c>
      <c r="AG2685" s="90" t="e">
        <f>_xll.qlTenorBasisForwardRate(TenorBasis6M,AD2685,_xll.ohTrigger(trigger,$Y$36))</f>
        <v>#NUM!</v>
      </c>
      <c r="AH2685" s="90" t="e">
        <f>_xll.qlIndexFixing(TenorBasisIndex6M,$AC2685,TRUE,_xll.ohTrigger(trigger,$Y$36))</f>
        <v>#NUM!</v>
      </c>
      <c r="AI2685" s="43" t="e">
        <f>_xll.qlIndexFixing($Y$6,$AC2685,TRUE,trigger)</f>
        <v>#NUM!</v>
      </c>
      <c r="AJ2685" s="45" t="e">
        <f t="shared" si="52"/>
        <v>#NUM!</v>
      </c>
    </row>
    <row r="2686" spans="28:36" x14ac:dyDescent="0.2">
      <c r="AB2686" s="122" t="s">
        <v>88</v>
      </c>
      <c r="AC2686" s="40">
        <f>_xll.qlInterestRateIndexFixingDate($Y$21,AD2686)</f>
        <v>58232</v>
      </c>
      <c r="AD2686" s="40">
        <f>_xll.qlCalendarAdvance(calendar,$AD2685,AB2686,,,trigger)</f>
        <v>58236</v>
      </c>
      <c r="AE2686" s="40">
        <f>_xll.qlInterestRateIndexMaturity($Y$21,AD2686,)</f>
        <v>58419</v>
      </c>
      <c r="AF2686" s="43" t="e">
        <f>_xll.qlTenorBasisValue(TenorBasis6M,AD2686,_xll.ohTrigger(trigger,$Y$36))</f>
        <v>#NUM!</v>
      </c>
      <c r="AG2686" s="90" t="e">
        <f>_xll.qlTenorBasisForwardRate(TenorBasis6M,AD2686,_xll.ohTrigger(trigger,$Y$36))</f>
        <v>#NUM!</v>
      </c>
      <c r="AH2686" s="90" t="e">
        <f>_xll.qlIndexFixing(TenorBasisIndex6M,$AC2686,TRUE,_xll.ohTrigger(trigger,$Y$36))</f>
        <v>#NUM!</v>
      </c>
      <c r="AI2686" s="43" t="e">
        <f>_xll.qlIndexFixing($Y$6,$AC2686,TRUE,trigger)</f>
        <v>#NUM!</v>
      </c>
      <c r="AJ2686" s="45" t="e">
        <f t="shared" si="52"/>
        <v>#NUM!</v>
      </c>
    </row>
    <row r="2687" spans="28:36" x14ac:dyDescent="0.2">
      <c r="AB2687" s="122" t="s">
        <v>88</v>
      </c>
      <c r="AC2687" s="40">
        <f>_xll.qlInterestRateIndexFixingDate($Y$21,AD2687)</f>
        <v>58239</v>
      </c>
      <c r="AD2687" s="40">
        <f>_xll.qlCalendarAdvance(calendar,$AD2686,AB2687,,,trigger)</f>
        <v>58243</v>
      </c>
      <c r="AE2687" s="40">
        <f>_xll.qlInterestRateIndexMaturity($Y$21,AD2687,)</f>
        <v>58426</v>
      </c>
      <c r="AF2687" s="43" t="e">
        <f>_xll.qlTenorBasisValue(TenorBasis6M,AD2687,_xll.ohTrigger(trigger,$Y$36))</f>
        <v>#NUM!</v>
      </c>
      <c r="AG2687" s="90" t="e">
        <f>_xll.qlTenorBasisForwardRate(TenorBasis6M,AD2687,_xll.ohTrigger(trigger,$Y$36))</f>
        <v>#NUM!</v>
      </c>
      <c r="AH2687" s="90" t="e">
        <f>_xll.qlIndexFixing(TenorBasisIndex6M,$AC2687,TRUE,_xll.ohTrigger(trigger,$Y$36))</f>
        <v>#NUM!</v>
      </c>
      <c r="AI2687" s="43" t="e">
        <f>_xll.qlIndexFixing($Y$6,$AC2687,TRUE,trigger)</f>
        <v>#NUM!</v>
      </c>
      <c r="AJ2687" s="45" t="e">
        <f t="shared" si="52"/>
        <v>#NUM!</v>
      </c>
    </row>
    <row r="2688" spans="28:36" x14ac:dyDescent="0.2">
      <c r="AB2688" s="122" t="s">
        <v>88</v>
      </c>
      <c r="AC2688" s="40">
        <f>_xll.qlInterestRateIndexFixingDate($Y$21,AD2688)</f>
        <v>58246</v>
      </c>
      <c r="AD2688" s="40">
        <f>_xll.qlCalendarAdvance(calendar,$AD2687,AB2688,,,trigger)</f>
        <v>58250</v>
      </c>
      <c r="AE2688" s="40">
        <f>_xll.qlInterestRateIndexMaturity($Y$21,AD2688,)</f>
        <v>58433</v>
      </c>
      <c r="AF2688" s="43" t="e">
        <f>_xll.qlTenorBasisValue(TenorBasis6M,AD2688,_xll.ohTrigger(trigger,$Y$36))</f>
        <v>#NUM!</v>
      </c>
      <c r="AG2688" s="90" t="e">
        <f>_xll.qlTenorBasisForwardRate(TenorBasis6M,AD2688,_xll.ohTrigger(trigger,$Y$36))</f>
        <v>#NUM!</v>
      </c>
      <c r="AH2688" s="90" t="e">
        <f>_xll.qlIndexFixing(TenorBasisIndex6M,$AC2688,TRUE,_xll.ohTrigger(trigger,$Y$36))</f>
        <v>#NUM!</v>
      </c>
      <c r="AI2688" s="43" t="e">
        <f>_xll.qlIndexFixing($Y$6,$AC2688,TRUE,trigger)</f>
        <v>#NUM!</v>
      </c>
      <c r="AJ2688" s="45" t="e">
        <f t="shared" si="52"/>
        <v>#NUM!</v>
      </c>
    </row>
    <row r="2689" spans="28:36" x14ac:dyDescent="0.2">
      <c r="AB2689" s="122" t="s">
        <v>88</v>
      </c>
      <c r="AC2689" s="40">
        <f>_xll.qlInterestRateIndexFixingDate($Y$21,AD2689)</f>
        <v>58253</v>
      </c>
      <c r="AD2689" s="40">
        <f>_xll.qlCalendarAdvance(calendar,$AD2688,AB2689,,,trigger)</f>
        <v>58257</v>
      </c>
      <c r="AE2689" s="40">
        <f>_xll.qlInterestRateIndexMaturity($Y$21,AD2689,)</f>
        <v>58442</v>
      </c>
      <c r="AF2689" s="43" t="e">
        <f>_xll.qlTenorBasisValue(TenorBasis6M,AD2689,_xll.ohTrigger(trigger,$Y$36))</f>
        <v>#NUM!</v>
      </c>
      <c r="AG2689" s="90" t="e">
        <f>_xll.qlTenorBasisForwardRate(TenorBasis6M,AD2689,_xll.ohTrigger(trigger,$Y$36))</f>
        <v>#NUM!</v>
      </c>
      <c r="AH2689" s="90" t="e">
        <f>_xll.qlIndexFixing(TenorBasisIndex6M,$AC2689,TRUE,_xll.ohTrigger(trigger,$Y$36))</f>
        <v>#NUM!</v>
      </c>
      <c r="AI2689" s="43" t="e">
        <f>_xll.qlIndexFixing($Y$6,$AC2689,TRUE,trigger)</f>
        <v>#NUM!</v>
      </c>
      <c r="AJ2689" s="45" t="e">
        <f t="shared" si="52"/>
        <v>#NUM!</v>
      </c>
    </row>
    <row r="2690" spans="28:36" x14ac:dyDescent="0.2">
      <c r="AB2690" s="122" t="s">
        <v>88</v>
      </c>
      <c r="AC2690" s="40">
        <f>_xll.qlInterestRateIndexFixingDate($Y$21,AD2690)</f>
        <v>58260</v>
      </c>
      <c r="AD2690" s="40">
        <f>_xll.qlCalendarAdvance(calendar,$AD2689,AB2690,,,trigger)</f>
        <v>58264</v>
      </c>
      <c r="AE2690" s="40">
        <f>_xll.qlInterestRateIndexMaturity($Y$21,AD2690,)</f>
        <v>58448</v>
      </c>
      <c r="AF2690" s="43" t="e">
        <f>_xll.qlTenorBasisValue(TenorBasis6M,AD2690,_xll.ohTrigger(trigger,$Y$36))</f>
        <v>#NUM!</v>
      </c>
      <c r="AG2690" s="90" t="e">
        <f>_xll.qlTenorBasisForwardRate(TenorBasis6M,AD2690,_xll.ohTrigger(trigger,$Y$36))</f>
        <v>#NUM!</v>
      </c>
      <c r="AH2690" s="90" t="e">
        <f>_xll.qlIndexFixing(TenorBasisIndex6M,$AC2690,TRUE,_xll.ohTrigger(trigger,$Y$36))</f>
        <v>#NUM!</v>
      </c>
      <c r="AI2690" s="43" t="e">
        <f>_xll.qlIndexFixing($Y$6,$AC2690,TRUE,trigger)</f>
        <v>#NUM!</v>
      </c>
      <c r="AJ2690" s="45" t="e">
        <f t="shared" si="52"/>
        <v>#NUM!</v>
      </c>
    </row>
    <row r="2691" spans="28:36" x14ac:dyDescent="0.2">
      <c r="AB2691" s="122" t="s">
        <v>88</v>
      </c>
      <c r="AC2691" s="40">
        <f>_xll.qlInterestRateIndexFixingDate($Y$21,AD2691)</f>
        <v>58267</v>
      </c>
      <c r="AD2691" s="40">
        <f>_xll.qlCalendarAdvance(calendar,$AD2690,AB2691,,,trigger)</f>
        <v>58271</v>
      </c>
      <c r="AE2691" s="40">
        <f>_xll.qlInterestRateIndexMaturity($Y$21,AD2691,)</f>
        <v>58455</v>
      </c>
      <c r="AF2691" s="43" t="e">
        <f>_xll.qlTenorBasisValue(TenorBasis6M,AD2691,_xll.ohTrigger(trigger,$Y$36))</f>
        <v>#NUM!</v>
      </c>
      <c r="AG2691" s="90" t="e">
        <f>_xll.qlTenorBasisForwardRate(TenorBasis6M,AD2691,_xll.ohTrigger(trigger,$Y$36))</f>
        <v>#NUM!</v>
      </c>
      <c r="AH2691" s="90" t="e">
        <f>_xll.qlIndexFixing(TenorBasisIndex6M,$AC2691,TRUE,_xll.ohTrigger(trigger,$Y$36))</f>
        <v>#NUM!</v>
      </c>
      <c r="AI2691" s="43" t="e">
        <f>_xll.qlIndexFixing($Y$6,$AC2691,TRUE,trigger)</f>
        <v>#NUM!</v>
      </c>
      <c r="AJ2691" s="45" t="e">
        <f t="shared" si="52"/>
        <v>#NUM!</v>
      </c>
    </row>
    <row r="2692" spans="28:36" x14ac:dyDescent="0.2">
      <c r="AB2692" s="122" t="s">
        <v>88</v>
      </c>
      <c r="AC2692" s="40">
        <f>_xll.qlInterestRateIndexFixingDate($Y$21,AD2692)</f>
        <v>58274</v>
      </c>
      <c r="AD2692" s="40">
        <f>_xll.qlCalendarAdvance(calendar,$AD2691,AB2692,,,trigger)</f>
        <v>58278</v>
      </c>
      <c r="AE2692" s="40">
        <f>_xll.qlInterestRateIndexMaturity($Y$21,AD2692,)</f>
        <v>58462</v>
      </c>
      <c r="AF2692" s="43" t="e">
        <f>_xll.qlTenorBasisValue(TenorBasis6M,AD2692,_xll.ohTrigger(trigger,$Y$36))</f>
        <v>#NUM!</v>
      </c>
      <c r="AG2692" s="90" t="e">
        <f>_xll.qlTenorBasisForwardRate(TenorBasis6M,AD2692,_xll.ohTrigger(trigger,$Y$36))</f>
        <v>#NUM!</v>
      </c>
      <c r="AH2692" s="90" t="e">
        <f>_xll.qlIndexFixing(TenorBasisIndex6M,$AC2692,TRUE,_xll.ohTrigger(trigger,$Y$36))</f>
        <v>#NUM!</v>
      </c>
      <c r="AI2692" s="43" t="e">
        <f>_xll.qlIndexFixing($Y$6,$AC2692,TRUE,trigger)</f>
        <v>#NUM!</v>
      </c>
      <c r="AJ2692" s="45" t="e">
        <f t="shared" si="52"/>
        <v>#NUM!</v>
      </c>
    </row>
    <row r="2693" spans="28:36" x14ac:dyDescent="0.2">
      <c r="AB2693" s="122" t="s">
        <v>88</v>
      </c>
      <c r="AC2693" s="40">
        <f>_xll.qlInterestRateIndexFixingDate($Y$21,AD2693)</f>
        <v>58281</v>
      </c>
      <c r="AD2693" s="40">
        <f>_xll.qlCalendarAdvance(calendar,$AD2692,AB2693,,,trigger)</f>
        <v>58285</v>
      </c>
      <c r="AE2693" s="40">
        <f>_xll.qlInterestRateIndexMaturity($Y$21,AD2693,)</f>
        <v>58469</v>
      </c>
      <c r="AF2693" s="43" t="e">
        <f>_xll.qlTenorBasisValue(TenorBasis6M,AD2693,_xll.ohTrigger(trigger,$Y$36))</f>
        <v>#NUM!</v>
      </c>
      <c r="AG2693" s="90" t="e">
        <f>_xll.qlTenorBasisForwardRate(TenorBasis6M,AD2693,_xll.ohTrigger(trigger,$Y$36))</f>
        <v>#NUM!</v>
      </c>
      <c r="AH2693" s="90" t="e">
        <f>_xll.qlIndexFixing(TenorBasisIndex6M,$AC2693,TRUE,_xll.ohTrigger(trigger,$Y$36))</f>
        <v>#NUM!</v>
      </c>
      <c r="AI2693" s="43" t="e">
        <f>_xll.qlIndexFixing($Y$6,$AC2693,TRUE,trigger)</f>
        <v>#NUM!</v>
      </c>
      <c r="AJ2693" s="45" t="e">
        <f t="shared" si="52"/>
        <v>#NUM!</v>
      </c>
    </row>
    <row r="2694" spans="28:36" x14ac:dyDescent="0.2">
      <c r="AB2694" s="122" t="s">
        <v>88</v>
      </c>
      <c r="AC2694" s="40">
        <f>_xll.qlInterestRateIndexFixingDate($Y$21,AD2694)</f>
        <v>58288</v>
      </c>
      <c r="AD2694" s="40">
        <f>_xll.qlCalendarAdvance(calendar,$AD2693,AB2694,,,trigger)</f>
        <v>58292</v>
      </c>
      <c r="AE2694" s="40">
        <f>_xll.qlInterestRateIndexMaturity($Y$21,AD2694,)</f>
        <v>58476</v>
      </c>
      <c r="AF2694" s="43" t="e">
        <f>_xll.qlTenorBasisValue(TenorBasis6M,AD2694,_xll.ohTrigger(trigger,$Y$36))</f>
        <v>#NUM!</v>
      </c>
      <c r="AG2694" s="90" t="e">
        <f>_xll.qlTenorBasisForwardRate(TenorBasis6M,AD2694,_xll.ohTrigger(trigger,$Y$36))</f>
        <v>#NUM!</v>
      </c>
      <c r="AH2694" s="90" t="e">
        <f>_xll.qlIndexFixing(TenorBasisIndex6M,$AC2694,TRUE,_xll.ohTrigger(trigger,$Y$36))</f>
        <v>#NUM!</v>
      </c>
      <c r="AI2694" s="43" t="e">
        <f>_xll.qlIndexFixing($Y$6,$AC2694,TRUE,trigger)</f>
        <v>#NUM!</v>
      </c>
      <c r="AJ2694" s="45" t="e">
        <f t="shared" si="52"/>
        <v>#NUM!</v>
      </c>
    </row>
    <row r="2695" spans="28:36" x14ac:dyDescent="0.2">
      <c r="AB2695" s="122" t="s">
        <v>88</v>
      </c>
      <c r="AC2695" s="40">
        <f>_xll.qlInterestRateIndexFixingDate($Y$21,AD2695)</f>
        <v>58295</v>
      </c>
      <c r="AD2695" s="40">
        <f>_xll.qlCalendarAdvance(calendar,$AD2694,AB2695,,,trigger)</f>
        <v>58299</v>
      </c>
      <c r="AE2695" s="40">
        <f>_xll.qlInterestRateIndexMaturity($Y$21,AD2695,)</f>
        <v>58483</v>
      </c>
      <c r="AF2695" s="43" t="e">
        <f>_xll.qlTenorBasisValue(TenorBasis6M,AD2695,_xll.ohTrigger(trigger,$Y$36))</f>
        <v>#NUM!</v>
      </c>
      <c r="AG2695" s="90" t="e">
        <f>_xll.qlTenorBasisForwardRate(TenorBasis6M,AD2695,_xll.ohTrigger(trigger,$Y$36))</f>
        <v>#NUM!</v>
      </c>
      <c r="AH2695" s="90" t="e">
        <f>_xll.qlIndexFixing(TenorBasisIndex6M,$AC2695,TRUE,_xll.ohTrigger(trigger,$Y$36))</f>
        <v>#NUM!</v>
      </c>
      <c r="AI2695" s="43" t="e">
        <f>_xll.qlIndexFixing($Y$6,$AC2695,TRUE,trigger)</f>
        <v>#NUM!</v>
      </c>
      <c r="AJ2695" s="45" t="e">
        <f t="shared" si="52"/>
        <v>#NUM!</v>
      </c>
    </row>
    <row r="2696" spans="28:36" x14ac:dyDescent="0.2">
      <c r="AB2696" s="122" t="s">
        <v>88</v>
      </c>
      <c r="AC2696" s="40">
        <f>_xll.qlInterestRateIndexFixingDate($Y$21,AD2696)</f>
        <v>58302</v>
      </c>
      <c r="AD2696" s="40">
        <f>_xll.qlCalendarAdvance(calendar,$AD2695,AB2696,,,trigger)</f>
        <v>58306</v>
      </c>
      <c r="AE2696" s="40">
        <f>_xll.qlInterestRateIndexMaturity($Y$21,AD2696,)</f>
        <v>58490</v>
      </c>
      <c r="AF2696" s="43" t="e">
        <f>_xll.qlTenorBasisValue(TenorBasis6M,AD2696,_xll.ohTrigger(trigger,$Y$36))</f>
        <v>#NUM!</v>
      </c>
      <c r="AG2696" s="90" t="e">
        <f>_xll.qlTenorBasisForwardRate(TenorBasis6M,AD2696,_xll.ohTrigger(trigger,$Y$36))</f>
        <v>#NUM!</v>
      </c>
      <c r="AH2696" s="90" t="e">
        <f>_xll.qlIndexFixing(TenorBasisIndex6M,$AC2696,TRUE,_xll.ohTrigger(trigger,$Y$36))</f>
        <v>#NUM!</v>
      </c>
      <c r="AI2696" s="43" t="e">
        <f>_xll.qlIndexFixing($Y$6,$AC2696,TRUE,trigger)</f>
        <v>#NUM!</v>
      </c>
      <c r="AJ2696" s="45" t="e">
        <f t="shared" si="52"/>
        <v>#NUM!</v>
      </c>
    </row>
    <row r="2697" spans="28:36" x14ac:dyDescent="0.2">
      <c r="AB2697" s="122" t="s">
        <v>88</v>
      </c>
      <c r="AC2697" s="40">
        <f>_xll.qlInterestRateIndexFixingDate($Y$21,AD2697)</f>
        <v>58309</v>
      </c>
      <c r="AD2697" s="40">
        <f>_xll.qlCalendarAdvance(calendar,$AD2696,AB2697,,,trigger)</f>
        <v>58313</v>
      </c>
      <c r="AE2697" s="40">
        <f>_xll.qlInterestRateIndexMaturity($Y$21,AD2697,)</f>
        <v>58497</v>
      </c>
      <c r="AF2697" s="43" t="e">
        <f>_xll.qlTenorBasisValue(TenorBasis6M,AD2697,_xll.ohTrigger(trigger,$Y$36))</f>
        <v>#NUM!</v>
      </c>
      <c r="AG2697" s="90" t="e">
        <f>_xll.qlTenorBasisForwardRate(TenorBasis6M,AD2697,_xll.ohTrigger(trigger,$Y$36))</f>
        <v>#NUM!</v>
      </c>
      <c r="AH2697" s="90" t="e">
        <f>_xll.qlIndexFixing(TenorBasisIndex6M,$AC2697,TRUE,_xll.ohTrigger(trigger,$Y$36))</f>
        <v>#NUM!</v>
      </c>
      <c r="AI2697" s="43" t="e">
        <f>_xll.qlIndexFixing($Y$6,$AC2697,TRUE,trigger)</f>
        <v>#NUM!</v>
      </c>
      <c r="AJ2697" s="45" t="e">
        <f t="shared" si="52"/>
        <v>#NUM!</v>
      </c>
    </row>
    <row r="2698" spans="28:36" x14ac:dyDescent="0.2">
      <c r="AB2698" s="122" t="s">
        <v>88</v>
      </c>
      <c r="AC2698" s="40">
        <f>_xll.qlInterestRateIndexFixingDate($Y$21,AD2698)</f>
        <v>58316</v>
      </c>
      <c r="AD2698" s="40">
        <f>_xll.qlCalendarAdvance(calendar,$AD2697,AB2698,,,trigger)</f>
        <v>58320</v>
      </c>
      <c r="AE2698" s="40">
        <f>_xll.qlInterestRateIndexMaturity($Y$21,AD2698,)</f>
        <v>58502</v>
      </c>
      <c r="AF2698" s="43" t="e">
        <f>_xll.qlTenorBasisValue(TenorBasis6M,AD2698,_xll.ohTrigger(trigger,$Y$36))</f>
        <v>#NUM!</v>
      </c>
      <c r="AG2698" s="90" t="e">
        <f>_xll.qlTenorBasisForwardRate(TenorBasis6M,AD2698,_xll.ohTrigger(trigger,$Y$36))</f>
        <v>#NUM!</v>
      </c>
      <c r="AH2698" s="90" t="e">
        <f>_xll.qlIndexFixing(TenorBasisIndex6M,$AC2698,TRUE,_xll.ohTrigger(trigger,$Y$36))</f>
        <v>#NUM!</v>
      </c>
      <c r="AI2698" s="43" t="e">
        <f>_xll.qlIndexFixing($Y$6,$AC2698,TRUE,trigger)</f>
        <v>#NUM!</v>
      </c>
      <c r="AJ2698" s="45" t="e">
        <f t="shared" si="52"/>
        <v>#NUM!</v>
      </c>
    </row>
    <row r="2699" spans="28:36" x14ac:dyDescent="0.2">
      <c r="AB2699" s="122" t="s">
        <v>88</v>
      </c>
      <c r="AC2699" s="40">
        <f>_xll.qlInterestRateIndexFixingDate($Y$21,AD2699)</f>
        <v>58323</v>
      </c>
      <c r="AD2699" s="40">
        <f>_xll.qlCalendarAdvance(calendar,$AD2698,AB2699,,,trigger)</f>
        <v>58327</v>
      </c>
      <c r="AE2699" s="40">
        <f>_xll.qlInterestRateIndexMaturity($Y$21,AD2699,)</f>
        <v>58509</v>
      </c>
      <c r="AF2699" s="43" t="e">
        <f>_xll.qlTenorBasisValue(TenorBasis6M,AD2699,_xll.ohTrigger(trigger,$Y$36))</f>
        <v>#NUM!</v>
      </c>
      <c r="AG2699" s="90" t="e">
        <f>_xll.qlTenorBasisForwardRate(TenorBasis6M,AD2699,_xll.ohTrigger(trigger,$Y$36))</f>
        <v>#NUM!</v>
      </c>
      <c r="AH2699" s="90" t="e">
        <f>_xll.qlIndexFixing(TenorBasisIndex6M,$AC2699,TRUE,_xll.ohTrigger(trigger,$Y$36))</f>
        <v>#NUM!</v>
      </c>
      <c r="AI2699" s="43" t="e">
        <f>_xll.qlIndexFixing($Y$6,$AC2699,TRUE,trigger)</f>
        <v>#NUM!</v>
      </c>
      <c r="AJ2699" s="45" t="e">
        <f t="shared" si="52"/>
        <v>#NUM!</v>
      </c>
    </row>
    <row r="2700" spans="28:36" x14ac:dyDescent="0.2">
      <c r="AB2700" s="122" t="s">
        <v>88</v>
      </c>
      <c r="AC2700" s="40">
        <f>_xll.qlInterestRateIndexFixingDate($Y$21,AD2700)</f>
        <v>58330</v>
      </c>
      <c r="AD2700" s="40">
        <f>_xll.qlCalendarAdvance(calendar,$AD2699,AB2700,,,trigger)</f>
        <v>58334</v>
      </c>
      <c r="AE2700" s="40">
        <f>_xll.qlInterestRateIndexMaturity($Y$21,AD2700,)</f>
        <v>58516</v>
      </c>
      <c r="AF2700" s="43" t="e">
        <f>_xll.qlTenorBasisValue(TenorBasis6M,AD2700,_xll.ohTrigger(trigger,$Y$36))</f>
        <v>#NUM!</v>
      </c>
      <c r="AG2700" s="90" t="e">
        <f>_xll.qlTenorBasisForwardRate(TenorBasis6M,AD2700,_xll.ohTrigger(trigger,$Y$36))</f>
        <v>#NUM!</v>
      </c>
      <c r="AH2700" s="90" t="e">
        <f>_xll.qlIndexFixing(TenorBasisIndex6M,$AC2700,TRUE,_xll.ohTrigger(trigger,$Y$36))</f>
        <v>#NUM!</v>
      </c>
      <c r="AI2700" s="43" t="e">
        <f>_xll.qlIndexFixing($Y$6,$AC2700,TRUE,trigger)</f>
        <v>#NUM!</v>
      </c>
      <c r="AJ2700" s="45" t="e">
        <f t="shared" si="52"/>
        <v>#NUM!</v>
      </c>
    </row>
    <row r="2701" spans="28:36" x14ac:dyDescent="0.2">
      <c r="AB2701" s="122" t="s">
        <v>88</v>
      </c>
      <c r="AC2701" s="40">
        <f>_xll.qlInterestRateIndexFixingDate($Y$21,AD2701)</f>
        <v>58337</v>
      </c>
      <c r="AD2701" s="40">
        <f>_xll.qlCalendarAdvance(calendar,$AD2700,AB2701,,,trigger)</f>
        <v>58341</v>
      </c>
      <c r="AE2701" s="40">
        <f>_xll.qlInterestRateIndexMaturity($Y$21,AD2701,)</f>
        <v>58523</v>
      </c>
      <c r="AF2701" s="43" t="e">
        <f>_xll.qlTenorBasisValue(TenorBasis6M,AD2701,_xll.ohTrigger(trigger,$Y$36))</f>
        <v>#NUM!</v>
      </c>
      <c r="AG2701" s="90" t="e">
        <f>_xll.qlTenorBasisForwardRate(TenorBasis6M,AD2701,_xll.ohTrigger(trigger,$Y$36))</f>
        <v>#NUM!</v>
      </c>
      <c r="AH2701" s="90" t="e">
        <f>_xll.qlIndexFixing(TenorBasisIndex6M,$AC2701,TRUE,_xll.ohTrigger(trigger,$Y$36))</f>
        <v>#NUM!</v>
      </c>
      <c r="AI2701" s="43" t="e">
        <f>_xll.qlIndexFixing($Y$6,$AC2701,TRUE,trigger)</f>
        <v>#NUM!</v>
      </c>
      <c r="AJ2701" s="45" t="e">
        <f t="shared" si="52"/>
        <v>#NUM!</v>
      </c>
    </row>
    <row r="2702" spans="28:36" x14ac:dyDescent="0.2">
      <c r="AB2702" s="122" t="s">
        <v>88</v>
      </c>
      <c r="AC2702" s="40">
        <f>_xll.qlInterestRateIndexFixingDate($Y$21,AD2702)</f>
        <v>58344</v>
      </c>
      <c r="AD2702" s="40">
        <f>_xll.qlCalendarAdvance(calendar,$AD2701,AB2702,,,trigger)</f>
        <v>58348</v>
      </c>
      <c r="AE2702" s="40">
        <f>_xll.qlInterestRateIndexMaturity($Y$21,AD2702,)</f>
        <v>58531</v>
      </c>
      <c r="AF2702" s="43" t="e">
        <f>_xll.qlTenorBasisValue(TenorBasis6M,AD2702,_xll.ohTrigger(trigger,$Y$36))</f>
        <v>#NUM!</v>
      </c>
      <c r="AG2702" s="90" t="e">
        <f>_xll.qlTenorBasisForwardRate(TenorBasis6M,AD2702,_xll.ohTrigger(trigger,$Y$36))</f>
        <v>#NUM!</v>
      </c>
      <c r="AH2702" s="90" t="e">
        <f>_xll.qlIndexFixing(TenorBasisIndex6M,$AC2702,TRUE,_xll.ohTrigger(trigger,$Y$36))</f>
        <v>#NUM!</v>
      </c>
      <c r="AI2702" s="43" t="e">
        <f>_xll.qlIndexFixing($Y$6,$AC2702,TRUE,trigger)</f>
        <v>#NUM!</v>
      </c>
      <c r="AJ2702" s="45" t="e">
        <f t="shared" si="52"/>
        <v>#NUM!</v>
      </c>
    </row>
    <row r="2703" spans="28:36" x14ac:dyDescent="0.2">
      <c r="AB2703" s="122" t="s">
        <v>88</v>
      </c>
      <c r="AC2703" s="40">
        <f>_xll.qlInterestRateIndexFixingDate($Y$21,AD2703)</f>
        <v>58351</v>
      </c>
      <c r="AD2703" s="40">
        <f>_xll.qlCalendarAdvance(calendar,$AD2702,AB2703,,,trigger)</f>
        <v>58355</v>
      </c>
      <c r="AE2703" s="40">
        <f>_xll.qlInterestRateIndexMaturity($Y$21,AD2703,)</f>
        <v>58538</v>
      </c>
      <c r="AF2703" s="43" t="e">
        <f>_xll.qlTenorBasisValue(TenorBasis6M,AD2703,_xll.ohTrigger(trigger,$Y$36))</f>
        <v>#NUM!</v>
      </c>
      <c r="AG2703" s="90" t="e">
        <f>_xll.qlTenorBasisForwardRate(TenorBasis6M,AD2703,_xll.ohTrigger(trigger,$Y$36))</f>
        <v>#NUM!</v>
      </c>
      <c r="AH2703" s="90" t="e">
        <f>_xll.qlIndexFixing(TenorBasisIndex6M,$AC2703,TRUE,_xll.ohTrigger(trigger,$Y$36))</f>
        <v>#NUM!</v>
      </c>
      <c r="AI2703" s="43" t="e">
        <f>_xll.qlIndexFixing($Y$6,$AC2703,TRUE,trigger)</f>
        <v>#NUM!</v>
      </c>
      <c r="AJ2703" s="45" t="e">
        <f t="shared" si="52"/>
        <v>#NUM!</v>
      </c>
    </row>
    <row r="2704" spans="28:36" x14ac:dyDescent="0.2">
      <c r="AB2704" s="122" t="s">
        <v>88</v>
      </c>
      <c r="AC2704" s="40">
        <f>_xll.qlInterestRateIndexFixingDate($Y$21,AD2704)</f>
        <v>58358</v>
      </c>
      <c r="AD2704" s="40">
        <f>_xll.qlCalendarAdvance(calendar,$AD2703,AB2704,,,trigger)</f>
        <v>58362</v>
      </c>
      <c r="AE2704" s="40">
        <f>_xll.qlInterestRateIndexMaturity($Y$21,AD2704,)</f>
        <v>58545</v>
      </c>
      <c r="AF2704" s="43" t="e">
        <f>_xll.qlTenorBasisValue(TenorBasis6M,AD2704,_xll.ohTrigger(trigger,$Y$36))</f>
        <v>#NUM!</v>
      </c>
      <c r="AG2704" s="90" t="e">
        <f>_xll.qlTenorBasisForwardRate(TenorBasis6M,AD2704,_xll.ohTrigger(trigger,$Y$36))</f>
        <v>#NUM!</v>
      </c>
      <c r="AH2704" s="90" t="e">
        <f>_xll.qlIndexFixing(TenorBasisIndex6M,$AC2704,TRUE,_xll.ohTrigger(trigger,$Y$36))</f>
        <v>#NUM!</v>
      </c>
      <c r="AI2704" s="43" t="e">
        <f>_xll.qlIndexFixing($Y$6,$AC2704,TRUE,trigger)</f>
        <v>#NUM!</v>
      </c>
      <c r="AJ2704" s="45" t="e">
        <f t="shared" si="52"/>
        <v>#NUM!</v>
      </c>
    </row>
    <row r="2705" spans="28:36" x14ac:dyDescent="0.2">
      <c r="AB2705" s="122" t="s">
        <v>88</v>
      </c>
      <c r="AC2705" s="40">
        <f>_xll.qlInterestRateIndexFixingDate($Y$21,AD2705)</f>
        <v>58365</v>
      </c>
      <c r="AD2705" s="40">
        <f>_xll.qlCalendarAdvance(calendar,$AD2704,AB2705,,,trigger)</f>
        <v>58369</v>
      </c>
      <c r="AE2705" s="40">
        <f>_xll.qlInterestRateIndexMaturity($Y$21,AD2705,)</f>
        <v>58552</v>
      </c>
      <c r="AF2705" s="43" t="e">
        <f>_xll.qlTenorBasisValue(TenorBasis6M,AD2705,_xll.ohTrigger(trigger,$Y$36))</f>
        <v>#NUM!</v>
      </c>
      <c r="AG2705" s="90" t="e">
        <f>_xll.qlTenorBasisForwardRate(TenorBasis6M,AD2705,_xll.ohTrigger(trigger,$Y$36))</f>
        <v>#NUM!</v>
      </c>
      <c r="AH2705" s="90" t="e">
        <f>_xll.qlIndexFixing(TenorBasisIndex6M,$AC2705,TRUE,_xll.ohTrigger(trigger,$Y$36))</f>
        <v>#NUM!</v>
      </c>
      <c r="AI2705" s="43" t="e">
        <f>_xll.qlIndexFixing($Y$6,$AC2705,TRUE,trigger)</f>
        <v>#NUM!</v>
      </c>
      <c r="AJ2705" s="45" t="e">
        <f t="shared" si="52"/>
        <v>#NUM!</v>
      </c>
    </row>
    <row r="2706" spans="28:36" x14ac:dyDescent="0.2">
      <c r="AB2706" s="122" t="s">
        <v>88</v>
      </c>
      <c r="AC2706" s="40">
        <f>_xll.qlInterestRateIndexFixingDate($Y$21,AD2706)</f>
        <v>58372</v>
      </c>
      <c r="AD2706" s="40">
        <f>_xll.qlCalendarAdvance(calendar,$AD2705,AB2706,,,trigger)</f>
        <v>58376</v>
      </c>
      <c r="AE2706" s="40">
        <f>_xll.qlInterestRateIndexMaturity($Y$21,AD2706,)</f>
        <v>58559</v>
      </c>
      <c r="AF2706" s="43" t="e">
        <f>_xll.qlTenorBasisValue(TenorBasis6M,AD2706,_xll.ohTrigger(trigger,$Y$36))</f>
        <v>#NUM!</v>
      </c>
      <c r="AG2706" s="90" t="e">
        <f>_xll.qlTenorBasisForwardRate(TenorBasis6M,AD2706,_xll.ohTrigger(trigger,$Y$36))</f>
        <v>#NUM!</v>
      </c>
      <c r="AH2706" s="90" t="e">
        <f>_xll.qlIndexFixing(TenorBasisIndex6M,$AC2706,TRUE,_xll.ohTrigger(trigger,$Y$36))</f>
        <v>#NUM!</v>
      </c>
      <c r="AI2706" s="43" t="e">
        <f>_xll.qlIndexFixing($Y$6,$AC2706,TRUE,trigger)</f>
        <v>#NUM!</v>
      </c>
      <c r="AJ2706" s="45" t="e">
        <f t="shared" si="52"/>
        <v>#NUM!</v>
      </c>
    </row>
    <row r="2707" spans="28:36" x14ac:dyDescent="0.2">
      <c r="AB2707" s="122" t="s">
        <v>88</v>
      </c>
      <c r="AC2707" s="40">
        <f>_xll.qlInterestRateIndexFixingDate($Y$21,AD2707)</f>
        <v>58379</v>
      </c>
      <c r="AD2707" s="40">
        <f>_xll.qlCalendarAdvance(calendar,$AD2706,AB2707,,,trigger)</f>
        <v>58383</v>
      </c>
      <c r="AE2707" s="40">
        <f>_xll.qlInterestRateIndexMaturity($Y$21,AD2707,)</f>
        <v>58565</v>
      </c>
      <c r="AF2707" s="43" t="e">
        <f>_xll.qlTenorBasisValue(TenorBasis6M,AD2707,_xll.ohTrigger(trigger,$Y$36))</f>
        <v>#NUM!</v>
      </c>
      <c r="AG2707" s="90" t="e">
        <f>_xll.qlTenorBasisForwardRate(TenorBasis6M,AD2707,_xll.ohTrigger(trigger,$Y$36))</f>
        <v>#NUM!</v>
      </c>
      <c r="AH2707" s="90" t="e">
        <f>_xll.qlIndexFixing(TenorBasisIndex6M,$AC2707,TRUE,_xll.ohTrigger(trigger,$Y$36))</f>
        <v>#NUM!</v>
      </c>
      <c r="AI2707" s="43" t="e">
        <f>_xll.qlIndexFixing($Y$6,$AC2707,TRUE,trigger)</f>
        <v>#NUM!</v>
      </c>
      <c r="AJ2707" s="45" t="e">
        <f t="shared" si="52"/>
        <v>#NUM!</v>
      </c>
    </row>
    <row r="2708" spans="28:36" x14ac:dyDescent="0.2">
      <c r="AB2708" s="122" t="s">
        <v>88</v>
      </c>
      <c r="AC2708" s="40">
        <f>_xll.qlInterestRateIndexFixingDate($Y$21,AD2708)</f>
        <v>58386</v>
      </c>
      <c r="AD2708" s="40">
        <f>_xll.qlCalendarAdvance(calendar,$AD2707,AB2708,,,trigger)</f>
        <v>58390</v>
      </c>
      <c r="AE2708" s="40">
        <f>_xll.qlInterestRateIndexMaturity($Y$21,AD2708,)</f>
        <v>58572</v>
      </c>
      <c r="AF2708" s="43" t="e">
        <f>_xll.qlTenorBasisValue(TenorBasis6M,AD2708,_xll.ohTrigger(trigger,$Y$36))</f>
        <v>#NUM!</v>
      </c>
      <c r="AG2708" s="90" t="e">
        <f>_xll.qlTenorBasisForwardRate(TenorBasis6M,AD2708,_xll.ohTrigger(trigger,$Y$36))</f>
        <v>#NUM!</v>
      </c>
      <c r="AH2708" s="90" t="e">
        <f>_xll.qlIndexFixing(TenorBasisIndex6M,$AC2708,TRUE,_xll.ohTrigger(trigger,$Y$36))</f>
        <v>#NUM!</v>
      </c>
      <c r="AI2708" s="43" t="e">
        <f>_xll.qlIndexFixing($Y$6,$AC2708,TRUE,trigger)</f>
        <v>#NUM!</v>
      </c>
      <c r="AJ2708" s="45" t="e">
        <f t="shared" si="52"/>
        <v>#NUM!</v>
      </c>
    </row>
    <row r="2709" spans="28:36" x14ac:dyDescent="0.2">
      <c r="AB2709" s="122" t="s">
        <v>88</v>
      </c>
      <c r="AC2709" s="40">
        <f>_xll.qlInterestRateIndexFixingDate($Y$21,AD2709)</f>
        <v>58393</v>
      </c>
      <c r="AD2709" s="40">
        <f>_xll.qlCalendarAdvance(calendar,$AD2708,AB2709,,,trigger)</f>
        <v>58397</v>
      </c>
      <c r="AE2709" s="40">
        <f>_xll.qlInterestRateIndexMaturity($Y$21,AD2709,)</f>
        <v>58579</v>
      </c>
      <c r="AF2709" s="43" t="e">
        <f>_xll.qlTenorBasisValue(TenorBasis6M,AD2709,_xll.ohTrigger(trigger,$Y$36))</f>
        <v>#NUM!</v>
      </c>
      <c r="AG2709" s="90" t="e">
        <f>_xll.qlTenorBasisForwardRate(TenorBasis6M,AD2709,_xll.ohTrigger(trigger,$Y$36))</f>
        <v>#NUM!</v>
      </c>
      <c r="AH2709" s="90" t="e">
        <f>_xll.qlIndexFixing(TenorBasisIndex6M,$AC2709,TRUE,_xll.ohTrigger(trigger,$Y$36))</f>
        <v>#NUM!</v>
      </c>
      <c r="AI2709" s="43" t="e">
        <f>_xll.qlIndexFixing($Y$6,$AC2709,TRUE,trigger)</f>
        <v>#NUM!</v>
      </c>
      <c r="AJ2709" s="45" t="e">
        <f t="shared" si="52"/>
        <v>#NUM!</v>
      </c>
    </row>
    <row r="2710" spans="28:36" x14ac:dyDescent="0.2">
      <c r="AB2710" s="122" t="s">
        <v>88</v>
      </c>
      <c r="AC2710" s="40">
        <f>_xll.qlInterestRateIndexFixingDate($Y$21,AD2710)</f>
        <v>58400</v>
      </c>
      <c r="AD2710" s="40">
        <f>_xll.qlCalendarAdvance(calendar,$AD2709,AB2710,,,trigger)</f>
        <v>58404</v>
      </c>
      <c r="AE2710" s="40">
        <f>_xll.qlInterestRateIndexMaturity($Y$21,AD2710,)</f>
        <v>58586</v>
      </c>
      <c r="AF2710" s="43" t="e">
        <f>_xll.qlTenorBasisValue(TenorBasis6M,AD2710,_xll.ohTrigger(trigger,$Y$36))</f>
        <v>#NUM!</v>
      </c>
      <c r="AG2710" s="90" t="e">
        <f>_xll.qlTenorBasisForwardRate(TenorBasis6M,AD2710,_xll.ohTrigger(trigger,$Y$36))</f>
        <v>#NUM!</v>
      </c>
      <c r="AH2710" s="90" t="e">
        <f>_xll.qlIndexFixing(TenorBasisIndex6M,$AC2710,TRUE,_xll.ohTrigger(trigger,$Y$36))</f>
        <v>#NUM!</v>
      </c>
      <c r="AI2710" s="43" t="e">
        <f>_xll.qlIndexFixing($Y$6,$AC2710,TRUE,trigger)</f>
        <v>#NUM!</v>
      </c>
      <c r="AJ2710" s="45" t="e">
        <f t="shared" si="52"/>
        <v>#NUM!</v>
      </c>
    </row>
    <row r="2711" spans="28:36" x14ac:dyDescent="0.2">
      <c r="AB2711" s="122" t="s">
        <v>88</v>
      </c>
      <c r="AC2711" s="40">
        <f>_xll.qlInterestRateIndexFixingDate($Y$21,AD2711)</f>
        <v>58407</v>
      </c>
      <c r="AD2711" s="40">
        <f>_xll.qlCalendarAdvance(calendar,$AD2710,AB2711,,,trigger)</f>
        <v>58411</v>
      </c>
      <c r="AE2711" s="40">
        <f>_xll.qlInterestRateIndexMaturity($Y$21,AD2711,)</f>
        <v>58594</v>
      </c>
      <c r="AF2711" s="43" t="e">
        <f>_xll.qlTenorBasisValue(TenorBasis6M,AD2711,_xll.ohTrigger(trigger,$Y$36))</f>
        <v>#NUM!</v>
      </c>
      <c r="AG2711" s="90" t="e">
        <f>_xll.qlTenorBasisForwardRate(TenorBasis6M,AD2711,_xll.ohTrigger(trigger,$Y$36))</f>
        <v>#NUM!</v>
      </c>
      <c r="AH2711" s="90" t="e">
        <f>_xll.qlIndexFixing(TenorBasisIndex6M,$AC2711,TRUE,_xll.ohTrigger(trigger,$Y$36))</f>
        <v>#NUM!</v>
      </c>
      <c r="AI2711" s="43" t="e">
        <f>_xll.qlIndexFixing($Y$6,$AC2711,TRUE,trigger)</f>
        <v>#NUM!</v>
      </c>
      <c r="AJ2711" s="45" t="e">
        <f t="shared" si="52"/>
        <v>#NUM!</v>
      </c>
    </row>
    <row r="2712" spans="28:36" x14ac:dyDescent="0.2">
      <c r="AB2712" s="122" t="s">
        <v>88</v>
      </c>
      <c r="AC2712" s="40">
        <f>_xll.qlInterestRateIndexFixingDate($Y$21,AD2712)</f>
        <v>58414</v>
      </c>
      <c r="AD2712" s="40">
        <f>_xll.qlCalendarAdvance(calendar,$AD2711,AB2712,,,trigger)</f>
        <v>58418</v>
      </c>
      <c r="AE2712" s="40">
        <f>_xll.qlInterestRateIndexMaturity($Y$21,AD2712,)</f>
        <v>58601</v>
      </c>
      <c r="AF2712" s="43" t="e">
        <f>_xll.qlTenorBasisValue(TenorBasis6M,AD2712,_xll.ohTrigger(trigger,$Y$36))</f>
        <v>#NUM!</v>
      </c>
      <c r="AG2712" s="90" t="e">
        <f>_xll.qlTenorBasisForwardRate(TenorBasis6M,AD2712,_xll.ohTrigger(trigger,$Y$36))</f>
        <v>#NUM!</v>
      </c>
      <c r="AH2712" s="90" t="e">
        <f>_xll.qlIndexFixing(TenorBasisIndex6M,$AC2712,TRUE,_xll.ohTrigger(trigger,$Y$36))</f>
        <v>#NUM!</v>
      </c>
      <c r="AI2712" s="43" t="e">
        <f>_xll.qlIndexFixing($Y$6,$AC2712,TRUE,trigger)</f>
        <v>#NUM!</v>
      </c>
      <c r="AJ2712" s="45" t="e">
        <f t="shared" si="52"/>
        <v>#NUM!</v>
      </c>
    </row>
    <row r="2713" spans="28:36" x14ac:dyDescent="0.2">
      <c r="AB2713" s="122" t="s">
        <v>88</v>
      </c>
      <c r="AC2713" s="40">
        <f>_xll.qlInterestRateIndexFixingDate($Y$21,AD2713)</f>
        <v>58421</v>
      </c>
      <c r="AD2713" s="40">
        <f>_xll.qlCalendarAdvance(calendar,$AD2712,AB2713,,,trigger)</f>
        <v>58425</v>
      </c>
      <c r="AE2713" s="40">
        <f>_xll.qlInterestRateIndexMaturity($Y$21,AD2713,)</f>
        <v>58608</v>
      </c>
      <c r="AF2713" s="43" t="e">
        <f>_xll.qlTenorBasisValue(TenorBasis6M,AD2713,_xll.ohTrigger(trigger,$Y$36))</f>
        <v>#NUM!</v>
      </c>
      <c r="AG2713" s="90" t="e">
        <f>_xll.qlTenorBasisForwardRate(TenorBasis6M,AD2713,_xll.ohTrigger(trigger,$Y$36))</f>
        <v>#NUM!</v>
      </c>
      <c r="AH2713" s="90" t="e">
        <f>_xll.qlIndexFixing(TenorBasisIndex6M,$AC2713,TRUE,_xll.ohTrigger(trigger,$Y$36))</f>
        <v>#NUM!</v>
      </c>
      <c r="AI2713" s="43" t="e">
        <f>_xll.qlIndexFixing($Y$6,$AC2713,TRUE,trigger)</f>
        <v>#NUM!</v>
      </c>
      <c r="AJ2713" s="45" t="e">
        <f t="shared" si="52"/>
        <v>#NUM!</v>
      </c>
    </row>
    <row r="2714" spans="28:36" x14ac:dyDescent="0.2">
      <c r="AB2714" s="122" t="s">
        <v>88</v>
      </c>
      <c r="AC2714" s="40">
        <f>_xll.qlInterestRateIndexFixingDate($Y$21,AD2714)</f>
        <v>58428</v>
      </c>
      <c r="AD2714" s="40">
        <f>_xll.qlCalendarAdvance(calendar,$AD2713,AB2714,,,trigger)</f>
        <v>58432</v>
      </c>
      <c r="AE2714" s="40">
        <f>_xll.qlInterestRateIndexMaturity($Y$21,AD2714,)</f>
        <v>58615</v>
      </c>
      <c r="AF2714" s="43" t="e">
        <f>_xll.qlTenorBasisValue(TenorBasis6M,AD2714,_xll.ohTrigger(trigger,$Y$36))</f>
        <v>#NUM!</v>
      </c>
      <c r="AG2714" s="90" t="e">
        <f>_xll.qlTenorBasisForwardRate(TenorBasis6M,AD2714,_xll.ohTrigger(trigger,$Y$36))</f>
        <v>#NUM!</v>
      </c>
      <c r="AH2714" s="90" t="e">
        <f>_xll.qlIndexFixing(TenorBasisIndex6M,$AC2714,TRUE,_xll.ohTrigger(trigger,$Y$36))</f>
        <v>#NUM!</v>
      </c>
      <c r="AI2714" s="43" t="e">
        <f>_xll.qlIndexFixing($Y$6,$AC2714,TRUE,trigger)</f>
        <v>#NUM!</v>
      </c>
      <c r="AJ2714" s="45" t="e">
        <f t="shared" si="52"/>
        <v>#NUM!</v>
      </c>
    </row>
    <row r="2715" spans="28:36" x14ac:dyDescent="0.2">
      <c r="AB2715" s="122" t="s">
        <v>88</v>
      </c>
      <c r="AC2715" s="40">
        <f>_xll.qlInterestRateIndexFixingDate($Y$21,AD2715)</f>
        <v>58433</v>
      </c>
      <c r="AD2715" s="40">
        <f>_xll.qlCalendarAdvance(calendar,$AD2714,AB2715,,,trigger)</f>
        <v>58439</v>
      </c>
      <c r="AE2715" s="40">
        <f>_xll.qlInterestRateIndexMaturity($Y$21,AD2715,)</f>
        <v>58622</v>
      </c>
      <c r="AF2715" s="43" t="e">
        <f>_xll.qlTenorBasisValue(TenorBasis6M,AD2715,_xll.ohTrigger(trigger,$Y$36))</f>
        <v>#NUM!</v>
      </c>
      <c r="AG2715" s="90" t="e">
        <f>_xll.qlTenorBasisForwardRate(TenorBasis6M,AD2715,_xll.ohTrigger(trigger,$Y$36))</f>
        <v>#NUM!</v>
      </c>
      <c r="AH2715" s="90" t="e">
        <f>_xll.qlIndexFixing(TenorBasisIndex6M,$AC2715,TRUE,_xll.ohTrigger(trigger,$Y$36))</f>
        <v>#NUM!</v>
      </c>
      <c r="AI2715" s="43" t="e">
        <f>_xll.qlIndexFixing($Y$6,$AC2715,TRUE,trigger)</f>
        <v>#NUM!</v>
      </c>
      <c r="AJ2715" s="45" t="e">
        <f t="shared" si="52"/>
        <v>#NUM!</v>
      </c>
    </row>
    <row r="2716" spans="28:36" x14ac:dyDescent="0.2">
      <c r="AB2716" s="122" t="s">
        <v>88</v>
      </c>
      <c r="AC2716" s="40">
        <f>_xll.qlInterestRateIndexFixingDate($Y$21,AD2716)</f>
        <v>58442</v>
      </c>
      <c r="AD2716" s="40">
        <f>_xll.qlCalendarAdvance(calendar,$AD2715,AB2716,,,trigger)</f>
        <v>58446</v>
      </c>
      <c r="AE2716" s="40">
        <f>_xll.qlInterestRateIndexMaturity($Y$21,AD2716,)</f>
        <v>58628</v>
      </c>
      <c r="AF2716" s="43" t="e">
        <f>_xll.qlTenorBasisValue(TenorBasis6M,AD2716,_xll.ohTrigger(trigger,$Y$36))</f>
        <v>#NUM!</v>
      </c>
      <c r="AG2716" s="90" t="e">
        <f>_xll.qlTenorBasisForwardRate(TenorBasis6M,AD2716,_xll.ohTrigger(trigger,$Y$36))</f>
        <v>#NUM!</v>
      </c>
      <c r="AH2716" s="90" t="e">
        <f>_xll.qlIndexFixing(TenorBasisIndex6M,$AC2716,TRUE,_xll.ohTrigger(trigger,$Y$36))</f>
        <v>#NUM!</v>
      </c>
      <c r="AI2716" s="43" t="e">
        <f>_xll.qlIndexFixing($Y$6,$AC2716,TRUE,trigger)</f>
        <v>#NUM!</v>
      </c>
      <c r="AJ2716" s="45" t="e">
        <f t="shared" si="52"/>
        <v>#NUM!</v>
      </c>
    </row>
    <row r="2717" spans="28:36" x14ac:dyDescent="0.2">
      <c r="AB2717" s="122" t="s">
        <v>88</v>
      </c>
      <c r="AC2717" s="40">
        <f>_xll.qlInterestRateIndexFixingDate($Y$21,AD2717)</f>
        <v>58449</v>
      </c>
      <c r="AD2717" s="40">
        <f>_xll.qlCalendarAdvance(calendar,$AD2716,AB2717,,,trigger)</f>
        <v>58453</v>
      </c>
      <c r="AE2717" s="40">
        <f>_xll.qlInterestRateIndexMaturity($Y$21,AD2717,)</f>
        <v>58635</v>
      </c>
      <c r="AF2717" s="43" t="e">
        <f>_xll.qlTenorBasisValue(TenorBasis6M,AD2717,_xll.ohTrigger(trigger,$Y$36))</f>
        <v>#NUM!</v>
      </c>
      <c r="AG2717" s="90" t="e">
        <f>_xll.qlTenorBasisForwardRate(TenorBasis6M,AD2717,_xll.ohTrigger(trigger,$Y$36))</f>
        <v>#NUM!</v>
      </c>
      <c r="AH2717" s="90" t="e">
        <f>_xll.qlIndexFixing(TenorBasisIndex6M,$AC2717,TRUE,_xll.ohTrigger(trigger,$Y$36))</f>
        <v>#NUM!</v>
      </c>
      <c r="AI2717" s="43" t="e">
        <f>_xll.qlIndexFixing($Y$6,$AC2717,TRUE,trigger)</f>
        <v>#NUM!</v>
      </c>
      <c r="AJ2717" s="45" t="e">
        <f t="shared" si="52"/>
        <v>#NUM!</v>
      </c>
    </row>
    <row r="2718" spans="28:36" x14ac:dyDescent="0.2">
      <c r="AB2718" s="122" t="s">
        <v>88</v>
      </c>
      <c r="AC2718" s="40">
        <f>_xll.qlInterestRateIndexFixingDate($Y$21,AD2718)</f>
        <v>58456</v>
      </c>
      <c r="AD2718" s="40">
        <f>_xll.qlCalendarAdvance(calendar,$AD2717,AB2718,,,trigger)</f>
        <v>58460</v>
      </c>
      <c r="AE2718" s="40">
        <f>_xll.qlInterestRateIndexMaturity($Y$21,AD2718,)</f>
        <v>58642</v>
      </c>
      <c r="AF2718" s="43" t="e">
        <f>_xll.qlTenorBasisValue(TenorBasis6M,AD2718,_xll.ohTrigger(trigger,$Y$36))</f>
        <v>#NUM!</v>
      </c>
      <c r="AG2718" s="90" t="e">
        <f>_xll.qlTenorBasisForwardRate(TenorBasis6M,AD2718,_xll.ohTrigger(trigger,$Y$36))</f>
        <v>#NUM!</v>
      </c>
      <c r="AH2718" s="90" t="e">
        <f>_xll.qlIndexFixing(TenorBasisIndex6M,$AC2718,TRUE,_xll.ohTrigger(trigger,$Y$36))</f>
        <v>#NUM!</v>
      </c>
      <c r="AI2718" s="43" t="e">
        <f>_xll.qlIndexFixing($Y$6,$AC2718,TRUE,trigger)</f>
        <v>#NUM!</v>
      </c>
      <c r="AJ2718" s="45" t="e">
        <f t="shared" si="52"/>
        <v>#NUM!</v>
      </c>
    </row>
    <row r="2719" spans="28:36" x14ac:dyDescent="0.2">
      <c r="AB2719" s="122" t="s">
        <v>88</v>
      </c>
      <c r="AC2719" s="40">
        <f>_xll.qlInterestRateIndexFixingDate($Y$21,AD2719)</f>
        <v>58463</v>
      </c>
      <c r="AD2719" s="40">
        <f>_xll.qlCalendarAdvance(calendar,$AD2718,AB2719,,,trigger)</f>
        <v>58467</v>
      </c>
      <c r="AE2719" s="40">
        <f>_xll.qlInterestRateIndexMaturity($Y$21,AD2719,)</f>
        <v>58649</v>
      </c>
      <c r="AF2719" s="43" t="e">
        <f>_xll.qlTenorBasisValue(TenorBasis6M,AD2719,_xll.ohTrigger(trigger,$Y$36))</f>
        <v>#NUM!</v>
      </c>
      <c r="AG2719" s="90" t="e">
        <f>_xll.qlTenorBasisForwardRate(TenorBasis6M,AD2719,_xll.ohTrigger(trigger,$Y$36))</f>
        <v>#NUM!</v>
      </c>
      <c r="AH2719" s="90" t="e">
        <f>_xll.qlIndexFixing(TenorBasisIndex6M,$AC2719,TRUE,_xll.ohTrigger(trigger,$Y$36))</f>
        <v>#NUM!</v>
      </c>
      <c r="AI2719" s="43" t="e">
        <f>_xll.qlIndexFixing($Y$6,$AC2719,TRUE,trigger)</f>
        <v>#NUM!</v>
      </c>
      <c r="AJ2719" s="45" t="e">
        <f t="shared" si="52"/>
        <v>#NUM!</v>
      </c>
    </row>
    <row r="2720" spans="28:36" x14ac:dyDescent="0.2">
      <c r="AB2720" s="122" t="s">
        <v>88</v>
      </c>
      <c r="AC2720" s="40">
        <f>_xll.qlInterestRateIndexFixingDate($Y$21,AD2720)</f>
        <v>58470</v>
      </c>
      <c r="AD2720" s="40">
        <f>_xll.qlCalendarAdvance(calendar,$AD2719,AB2720,,,trigger)</f>
        <v>58474</v>
      </c>
      <c r="AE2720" s="40">
        <f>_xll.qlInterestRateIndexMaturity($Y$21,AD2720,)</f>
        <v>58656</v>
      </c>
      <c r="AF2720" s="43" t="e">
        <f>_xll.qlTenorBasisValue(TenorBasis6M,AD2720,_xll.ohTrigger(trigger,$Y$36))</f>
        <v>#NUM!</v>
      </c>
      <c r="AG2720" s="90" t="e">
        <f>_xll.qlTenorBasisForwardRate(TenorBasis6M,AD2720,_xll.ohTrigger(trigger,$Y$36))</f>
        <v>#NUM!</v>
      </c>
      <c r="AH2720" s="90" t="e">
        <f>_xll.qlIndexFixing(TenorBasisIndex6M,$AC2720,TRUE,_xll.ohTrigger(trigger,$Y$36))</f>
        <v>#NUM!</v>
      </c>
      <c r="AI2720" s="43" t="e">
        <f>_xll.qlIndexFixing($Y$6,$AC2720,TRUE,trigger)</f>
        <v>#NUM!</v>
      </c>
      <c r="AJ2720" s="45" t="e">
        <f t="shared" si="52"/>
        <v>#NUM!</v>
      </c>
    </row>
    <row r="2721" spans="28:36" x14ac:dyDescent="0.2">
      <c r="AB2721" s="122" t="s">
        <v>88</v>
      </c>
      <c r="AC2721" s="40">
        <f>_xll.qlInterestRateIndexFixingDate($Y$21,AD2721)</f>
        <v>58477</v>
      </c>
      <c r="AD2721" s="40">
        <f>_xll.qlCalendarAdvance(calendar,$AD2720,AB2721,,,trigger)</f>
        <v>58481</v>
      </c>
      <c r="AE2721" s="40">
        <f>_xll.qlInterestRateIndexMaturity($Y$21,AD2721,)</f>
        <v>58663</v>
      </c>
      <c r="AF2721" s="43" t="e">
        <f>_xll.qlTenorBasisValue(TenorBasis6M,AD2721,_xll.ohTrigger(trigger,$Y$36))</f>
        <v>#NUM!</v>
      </c>
      <c r="AG2721" s="90" t="e">
        <f>_xll.qlTenorBasisForwardRate(TenorBasis6M,AD2721,_xll.ohTrigger(trigger,$Y$36))</f>
        <v>#NUM!</v>
      </c>
      <c r="AH2721" s="90" t="e">
        <f>_xll.qlIndexFixing(TenorBasisIndex6M,$AC2721,TRUE,_xll.ohTrigger(trigger,$Y$36))</f>
        <v>#NUM!</v>
      </c>
      <c r="AI2721" s="43" t="e">
        <f>_xll.qlIndexFixing($Y$6,$AC2721,TRUE,trigger)</f>
        <v>#NUM!</v>
      </c>
      <c r="AJ2721" s="45" t="e">
        <f t="shared" si="52"/>
        <v>#NUM!</v>
      </c>
    </row>
    <row r="2722" spans="28:36" x14ac:dyDescent="0.2">
      <c r="AB2722" s="122" t="s">
        <v>88</v>
      </c>
      <c r="AC2722" s="40">
        <f>_xll.qlInterestRateIndexFixingDate($Y$21,AD2722)</f>
        <v>58484</v>
      </c>
      <c r="AD2722" s="40">
        <f>_xll.qlCalendarAdvance(calendar,$AD2721,AB2722,,,trigger)</f>
        <v>58488</v>
      </c>
      <c r="AE2722" s="40">
        <f>_xll.qlInterestRateIndexMaturity($Y$21,AD2722,)</f>
        <v>58670</v>
      </c>
      <c r="AF2722" s="43" t="e">
        <f>_xll.qlTenorBasisValue(TenorBasis6M,AD2722,_xll.ohTrigger(trigger,$Y$36))</f>
        <v>#NUM!</v>
      </c>
      <c r="AG2722" s="90" t="e">
        <f>_xll.qlTenorBasisForwardRate(TenorBasis6M,AD2722,_xll.ohTrigger(trigger,$Y$36))</f>
        <v>#NUM!</v>
      </c>
      <c r="AH2722" s="90" t="e">
        <f>_xll.qlIndexFixing(TenorBasisIndex6M,$AC2722,TRUE,_xll.ohTrigger(trigger,$Y$36))</f>
        <v>#NUM!</v>
      </c>
      <c r="AI2722" s="43" t="e">
        <f>_xll.qlIndexFixing($Y$6,$AC2722,TRUE,trigger)</f>
        <v>#NUM!</v>
      </c>
      <c r="AJ2722" s="45" t="e">
        <f t="shared" si="52"/>
        <v>#NUM!</v>
      </c>
    </row>
    <row r="2723" spans="28:36" x14ac:dyDescent="0.2">
      <c r="AB2723" s="122" t="s">
        <v>88</v>
      </c>
      <c r="AC2723" s="40">
        <f>_xll.qlInterestRateIndexFixingDate($Y$21,AD2723)</f>
        <v>58491</v>
      </c>
      <c r="AD2723" s="40">
        <f>_xll.qlCalendarAdvance(calendar,$AD2722,AB2723,,,trigger)</f>
        <v>58495</v>
      </c>
      <c r="AE2723" s="40">
        <f>_xll.qlInterestRateIndexMaturity($Y$21,AD2723,)</f>
        <v>58677</v>
      </c>
      <c r="AF2723" s="43" t="e">
        <f>_xll.qlTenorBasisValue(TenorBasis6M,AD2723,_xll.ohTrigger(trigger,$Y$36))</f>
        <v>#NUM!</v>
      </c>
      <c r="AG2723" s="90" t="e">
        <f>_xll.qlTenorBasisForwardRate(TenorBasis6M,AD2723,_xll.ohTrigger(trigger,$Y$36))</f>
        <v>#NUM!</v>
      </c>
      <c r="AH2723" s="90" t="e">
        <f>_xll.qlIndexFixing(TenorBasisIndex6M,$AC2723,TRUE,_xll.ohTrigger(trigger,$Y$36))</f>
        <v>#NUM!</v>
      </c>
      <c r="AI2723" s="43" t="e">
        <f>_xll.qlIndexFixing($Y$6,$AC2723,TRUE,trigger)</f>
        <v>#NUM!</v>
      </c>
      <c r="AJ2723" s="45" t="e">
        <f t="shared" si="52"/>
        <v>#NUM!</v>
      </c>
    </row>
    <row r="2724" spans="28:36" x14ac:dyDescent="0.2">
      <c r="AB2724" s="122" t="s">
        <v>88</v>
      </c>
      <c r="AC2724" s="40">
        <f>_xll.qlInterestRateIndexFixingDate($Y$21,AD2724)</f>
        <v>58498</v>
      </c>
      <c r="AD2724" s="40">
        <f>_xll.qlCalendarAdvance(calendar,$AD2723,AB2724,,,trigger)</f>
        <v>58502</v>
      </c>
      <c r="AE2724" s="40">
        <f>_xll.qlInterestRateIndexMaturity($Y$21,AD2724,)</f>
        <v>58686</v>
      </c>
      <c r="AF2724" s="43" t="e">
        <f>_xll.qlTenorBasisValue(TenorBasis6M,AD2724,_xll.ohTrigger(trigger,$Y$36))</f>
        <v>#NUM!</v>
      </c>
      <c r="AG2724" s="90" t="e">
        <f>_xll.qlTenorBasisForwardRate(TenorBasis6M,AD2724,_xll.ohTrigger(trigger,$Y$36))</f>
        <v>#NUM!</v>
      </c>
      <c r="AH2724" s="90" t="e">
        <f>_xll.qlIndexFixing(TenorBasisIndex6M,$AC2724,TRUE,_xll.ohTrigger(trigger,$Y$36))</f>
        <v>#NUM!</v>
      </c>
      <c r="AI2724" s="43" t="e">
        <f>_xll.qlIndexFixing($Y$6,$AC2724,TRUE,trigger)</f>
        <v>#NUM!</v>
      </c>
      <c r="AJ2724" s="45" t="e">
        <f t="shared" si="52"/>
        <v>#NUM!</v>
      </c>
    </row>
    <row r="2725" spans="28:36" x14ac:dyDescent="0.2">
      <c r="AB2725" s="122" t="s">
        <v>88</v>
      </c>
      <c r="AC2725" s="40">
        <f>_xll.qlInterestRateIndexFixingDate($Y$21,AD2725)</f>
        <v>58505</v>
      </c>
      <c r="AD2725" s="40">
        <f>_xll.qlCalendarAdvance(calendar,$AD2724,AB2725,,,trigger)</f>
        <v>58509</v>
      </c>
      <c r="AE2725" s="40">
        <f>_xll.qlInterestRateIndexMaturity($Y$21,AD2725,)</f>
        <v>58693</v>
      </c>
      <c r="AF2725" s="43" t="e">
        <f>_xll.qlTenorBasisValue(TenorBasis6M,AD2725,_xll.ohTrigger(trigger,$Y$36))</f>
        <v>#NUM!</v>
      </c>
      <c r="AG2725" s="90" t="e">
        <f>_xll.qlTenorBasisForwardRate(TenorBasis6M,AD2725,_xll.ohTrigger(trigger,$Y$36))</f>
        <v>#NUM!</v>
      </c>
      <c r="AH2725" s="90" t="e">
        <f>_xll.qlIndexFixing(TenorBasisIndex6M,$AC2725,TRUE,_xll.ohTrigger(trigger,$Y$36))</f>
        <v>#NUM!</v>
      </c>
      <c r="AI2725" s="43" t="e">
        <f>_xll.qlIndexFixing($Y$6,$AC2725,TRUE,trigger)</f>
        <v>#NUM!</v>
      </c>
      <c r="AJ2725" s="45" t="e">
        <f t="shared" si="52"/>
        <v>#NUM!</v>
      </c>
    </row>
    <row r="2726" spans="28:36" x14ac:dyDescent="0.2">
      <c r="AB2726" s="122" t="s">
        <v>88</v>
      </c>
      <c r="AC2726" s="40">
        <f>_xll.qlInterestRateIndexFixingDate($Y$21,AD2726)</f>
        <v>58512</v>
      </c>
      <c r="AD2726" s="40">
        <f>_xll.qlCalendarAdvance(calendar,$AD2725,AB2726,,,trigger)</f>
        <v>58516</v>
      </c>
      <c r="AE2726" s="40">
        <f>_xll.qlInterestRateIndexMaturity($Y$21,AD2726,)</f>
        <v>58700</v>
      </c>
      <c r="AF2726" s="43" t="e">
        <f>_xll.qlTenorBasisValue(TenorBasis6M,AD2726,_xll.ohTrigger(trigger,$Y$36))</f>
        <v>#NUM!</v>
      </c>
      <c r="AG2726" s="90" t="e">
        <f>_xll.qlTenorBasisForwardRate(TenorBasis6M,AD2726,_xll.ohTrigger(trigger,$Y$36))</f>
        <v>#NUM!</v>
      </c>
      <c r="AH2726" s="90" t="e">
        <f>_xll.qlIndexFixing(TenorBasisIndex6M,$AC2726,TRUE,_xll.ohTrigger(trigger,$Y$36))</f>
        <v>#NUM!</v>
      </c>
      <c r="AI2726" s="43" t="e">
        <f>_xll.qlIndexFixing($Y$6,$AC2726,TRUE,trigger)</f>
        <v>#NUM!</v>
      </c>
      <c r="AJ2726" s="45" t="e">
        <f t="shared" si="52"/>
        <v>#NUM!</v>
      </c>
    </row>
    <row r="2727" spans="28:36" x14ac:dyDescent="0.2">
      <c r="AB2727" s="122" t="s">
        <v>88</v>
      </c>
      <c r="AC2727" s="40">
        <f>_xll.qlInterestRateIndexFixingDate($Y$21,AD2727)</f>
        <v>58519</v>
      </c>
      <c r="AD2727" s="40">
        <f>_xll.qlCalendarAdvance(calendar,$AD2726,AB2727,,,trigger)</f>
        <v>58523</v>
      </c>
      <c r="AE2727" s="40">
        <f>_xll.qlInterestRateIndexMaturity($Y$21,AD2727,)</f>
        <v>58707</v>
      </c>
      <c r="AF2727" s="43" t="e">
        <f>_xll.qlTenorBasisValue(TenorBasis6M,AD2727,_xll.ohTrigger(trigger,$Y$36))</f>
        <v>#NUM!</v>
      </c>
      <c r="AG2727" s="90" t="e">
        <f>_xll.qlTenorBasisForwardRate(TenorBasis6M,AD2727,_xll.ohTrigger(trigger,$Y$36))</f>
        <v>#NUM!</v>
      </c>
      <c r="AH2727" s="90" t="e">
        <f>_xll.qlIndexFixing(TenorBasisIndex6M,$AC2727,TRUE,_xll.ohTrigger(trigger,$Y$36))</f>
        <v>#NUM!</v>
      </c>
      <c r="AI2727" s="43" t="e">
        <f>_xll.qlIndexFixing($Y$6,$AC2727,TRUE,trigger)</f>
        <v>#NUM!</v>
      </c>
      <c r="AJ2727" s="45" t="e">
        <f t="shared" si="52"/>
        <v>#NUM!</v>
      </c>
    </row>
    <row r="2728" spans="28:36" x14ac:dyDescent="0.2">
      <c r="AB2728" s="122" t="s">
        <v>88</v>
      </c>
      <c r="AC2728" s="40">
        <f>_xll.qlInterestRateIndexFixingDate($Y$21,AD2728)</f>
        <v>58526</v>
      </c>
      <c r="AD2728" s="40">
        <f>_xll.qlCalendarAdvance(calendar,$AD2727,AB2728,,,trigger)</f>
        <v>58530</v>
      </c>
      <c r="AE2728" s="40">
        <f>_xll.qlInterestRateIndexMaturity($Y$21,AD2728,)</f>
        <v>58714</v>
      </c>
      <c r="AF2728" s="43" t="e">
        <f>_xll.qlTenorBasisValue(TenorBasis6M,AD2728,_xll.ohTrigger(trigger,$Y$36))</f>
        <v>#NUM!</v>
      </c>
      <c r="AG2728" s="90" t="e">
        <f>_xll.qlTenorBasisForwardRate(TenorBasis6M,AD2728,_xll.ohTrigger(trigger,$Y$36))</f>
        <v>#NUM!</v>
      </c>
      <c r="AH2728" s="90" t="e">
        <f>_xll.qlIndexFixing(TenorBasisIndex6M,$AC2728,TRUE,_xll.ohTrigger(trigger,$Y$36))</f>
        <v>#NUM!</v>
      </c>
      <c r="AI2728" s="43" t="e">
        <f>_xll.qlIndexFixing($Y$6,$AC2728,TRUE,trigger)</f>
        <v>#NUM!</v>
      </c>
      <c r="AJ2728" s="45" t="e">
        <f t="shared" si="52"/>
        <v>#NUM!</v>
      </c>
    </row>
    <row r="2729" spans="28:36" x14ac:dyDescent="0.2">
      <c r="AB2729" s="122" t="s">
        <v>88</v>
      </c>
      <c r="AC2729" s="40">
        <f>_xll.qlInterestRateIndexFixingDate($Y$21,AD2729)</f>
        <v>58533</v>
      </c>
      <c r="AD2729" s="40">
        <f>_xll.qlCalendarAdvance(calendar,$AD2728,AB2729,,,trigger)</f>
        <v>58537</v>
      </c>
      <c r="AE2729" s="40">
        <f>_xll.qlInterestRateIndexMaturity($Y$21,AD2729,)</f>
        <v>58720</v>
      </c>
      <c r="AF2729" s="43" t="e">
        <f>_xll.qlTenorBasisValue(TenorBasis6M,AD2729,_xll.ohTrigger(trigger,$Y$36))</f>
        <v>#NUM!</v>
      </c>
      <c r="AG2729" s="90" t="e">
        <f>_xll.qlTenorBasisForwardRate(TenorBasis6M,AD2729,_xll.ohTrigger(trigger,$Y$36))</f>
        <v>#NUM!</v>
      </c>
      <c r="AH2729" s="90" t="e">
        <f>_xll.qlIndexFixing(TenorBasisIndex6M,$AC2729,TRUE,_xll.ohTrigger(trigger,$Y$36))</f>
        <v>#NUM!</v>
      </c>
      <c r="AI2729" s="43" t="e">
        <f>_xll.qlIndexFixing($Y$6,$AC2729,TRUE,trigger)</f>
        <v>#NUM!</v>
      </c>
      <c r="AJ2729" s="45" t="e">
        <f t="shared" si="52"/>
        <v>#NUM!</v>
      </c>
    </row>
    <row r="2730" spans="28:36" x14ac:dyDescent="0.2">
      <c r="AB2730" s="122" t="s">
        <v>88</v>
      </c>
      <c r="AC2730" s="40">
        <f>_xll.qlInterestRateIndexFixingDate($Y$21,AD2730)</f>
        <v>58540</v>
      </c>
      <c r="AD2730" s="40">
        <f>_xll.qlCalendarAdvance(calendar,$AD2729,AB2730,,,trigger)</f>
        <v>58544</v>
      </c>
      <c r="AE2730" s="40">
        <f>_xll.qlInterestRateIndexMaturity($Y$21,AD2730,)</f>
        <v>58727</v>
      </c>
      <c r="AF2730" s="43" t="e">
        <f>_xll.qlTenorBasisValue(TenorBasis6M,AD2730,_xll.ohTrigger(trigger,$Y$36))</f>
        <v>#NUM!</v>
      </c>
      <c r="AG2730" s="90" t="e">
        <f>_xll.qlTenorBasisForwardRate(TenorBasis6M,AD2730,_xll.ohTrigger(trigger,$Y$36))</f>
        <v>#NUM!</v>
      </c>
      <c r="AH2730" s="90" t="e">
        <f>_xll.qlIndexFixing(TenorBasisIndex6M,$AC2730,TRUE,_xll.ohTrigger(trigger,$Y$36))</f>
        <v>#NUM!</v>
      </c>
      <c r="AI2730" s="43" t="e">
        <f>_xll.qlIndexFixing($Y$6,$AC2730,TRUE,trigger)</f>
        <v>#NUM!</v>
      </c>
      <c r="AJ2730" s="45" t="e">
        <f t="shared" ref="AJ2730:AJ2793" si="53">(AH2730-AI2730)*10000</f>
        <v>#NUM!</v>
      </c>
    </row>
    <row r="2731" spans="28:36" x14ac:dyDescent="0.2">
      <c r="AB2731" s="122" t="s">
        <v>88</v>
      </c>
      <c r="AC2731" s="40">
        <f>_xll.qlInterestRateIndexFixingDate($Y$21,AD2731)</f>
        <v>58545</v>
      </c>
      <c r="AD2731" s="40">
        <f>_xll.qlCalendarAdvance(calendar,$AD2730,AB2731,,,trigger)</f>
        <v>58551</v>
      </c>
      <c r="AE2731" s="40">
        <f>_xll.qlInterestRateIndexMaturity($Y$21,AD2731,)</f>
        <v>58734</v>
      </c>
      <c r="AF2731" s="43" t="e">
        <f>_xll.qlTenorBasisValue(TenorBasis6M,AD2731,_xll.ohTrigger(trigger,$Y$36))</f>
        <v>#NUM!</v>
      </c>
      <c r="AG2731" s="90" t="e">
        <f>_xll.qlTenorBasisForwardRate(TenorBasis6M,AD2731,_xll.ohTrigger(trigger,$Y$36))</f>
        <v>#NUM!</v>
      </c>
      <c r="AH2731" s="90" t="e">
        <f>_xll.qlIndexFixing(TenorBasisIndex6M,$AC2731,TRUE,_xll.ohTrigger(trigger,$Y$36))</f>
        <v>#NUM!</v>
      </c>
      <c r="AI2731" s="43" t="e">
        <f>_xll.qlIndexFixing($Y$6,$AC2731,TRUE,trigger)</f>
        <v>#NUM!</v>
      </c>
      <c r="AJ2731" s="45" t="e">
        <f t="shared" si="53"/>
        <v>#NUM!</v>
      </c>
    </row>
    <row r="2732" spans="28:36" x14ac:dyDescent="0.2">
      <c r="AB2732" s="122" t="s">
        <v>88</v>
      </c>
      <c r="AC2732" s="40">
        <f>_xll.qlInterestRateIndexFixingDate($Y$21,AD2732)</f>
        <v>58554</v>
      </c>
      <c r="AD2732" s="40">
        <f>_xll.qlCalendarAdvance(calendar,$AD2731,AB2732,,,trigger)</f>
        <v>58558</v>
      </c>
      <c r="AE2732" s="40">
        <f>_xll.qlInterestRateIndexMaturity($Y$21,AD2732,)</f>
        <v>58741</v>
      </c>
      <c r="AF2732" s="43" t="e">
        <f>_xll.qlTenorBasisValue(TenorBasis6M,AD2732,_xll.ohTrigger(trigger,$Y$36))</f>
        <v>#NUM!</v>
      </c>
      <c r="AG2732" s="90" t="e">
        <f>_xll.qlTenorBasisForwardRate(TenorBasis6M,AD2732,_xll.ohTrigger(trigger,$Y$36))</f>
        <v>#NUM!</v>
      </c>
      <c r="AH2732" s="90" t="e">
        <f>_xll.qlIndexFixing(TenorBasisIndex6M,$AC2732,TRUE,_xll.ohTrigger(trigger,$Y$36))</f>
        <v>#NUM!</v>
      </c>
      <c r="AI2732" s="43" t="e">
        <f>_xll.qlIndexFixing($Y$6,$AC2732,TRUE,trigger)</f>
        <v>#NUM!</v>
      </c>
      <c r="AJ2732" s="45" t="e">
        <f t="shared" si="53"/>
        <v>#NUM!</v>
      </c>
    </row>
    <row r="2733" spans="28:36" x14ac:dyDescent="0.2">
      <c r="AB2733" s="122" t="s">
        <v>88</v>
      </c>
      <c r="AC2733" s="40">
        <f>_xll.qlInterestRateIndexFixingDate($Y$21,AD2733)</f>
        <v>58561</v>
      </c>
      <c r="AD2733" s="40">
        <f>_xll.qlCalendarAdvance(calendar,$AD2732,AB2733,,,trigger)</f>
        <v>58565</v>
      </c>
      <c r="AE2733" s="40">
        <f>_xll.qlInterestRateIndexMaturity($Y$21,AD2733,)</f>
        <v>58749</v>
      </c>
      <c r="AF2733" s="43" t="e">
        <f>_xll.qlTenorBasisValue(TenorBasis6M,AD2733,_xll.ohTrigger(trigger,$Y$36))</f>
        <v>#NUM!</v>
      </c>
      <c r="AG2733" s="90" t="e">
        <f>_xll.qlTenorBasisForwardRate(TenorBasis6M,AD2733,_xll.ohTrigger(trigger,$Y$36))</f>
        <v>#NUM!</v>
      </c>
      <c r="AH2733" s="90" t="e">
        <f>_xll.qlIndexFixing(TenorBasisIndex6M,$AC2733,TRUE,_xll.ohTrigger(trigger,$Y$36))</f>
        <v>#NUM!</v>
      </c>
      <c r="AI2733" s="43" t="e">
        <f>_xll.qlIndexFixing($Y$6,$AC2733,TRUE,trigger)</f>
        <v>#NUM!</v>
      </c>
      <c r="AJ2733" s="45" t="e">
        <f t="shared" si="53"/>
        <v>#NUM!</v>
      </c>
    </row>
    <row r="2734" spans="28:36" x14ac:dyDescent="0.2">
      <c r="AB2734" s="122" t="s">
        <v>88</v>
      </c>
      <c r="AC2734" s="40">
        <f>_xll.qlInterestRateIndexFixingDate($Y$21,AD2734)</f>
        <v>58568</v>
      </c>
      <c r="AD2734" s="40">
        <f>_xll.qlCalendarAdvance(calendar,$AD2733,AB2734,,,trigger)</f>
        <v>58572</v>
      </c>
      <c r="AE2734" s="40">
        <f>_xll.qlInterestRateIndexMaturity($Y$21,AD2734,)</f>
        <v>58756</v>
      </c>
      <c r="AF2734" s="43" t="e">
        <f>_xll.qlTenorBasisValue(TenorBasis6M,AD2734,_xll.ohTrigger(trigger,$Y$36))</f>
        <v>#NUM!</v>
      </c>
      <c r="AG2734" s="90" t="e">
        <f>_xll.qlTenorBasisForwardRate(TenorBasis6M,AD2734,_xll.ohTrigger(trigger,$Y$36))</f>
        <v>#NUM!</v>
      </c>
      <c r="AH2734" s="90" t="e">
        <f>_xll.qlIndexFixing(TenorBasisIndex6M,$AC2734,TRUE,_xll.ohTrigger(trigger,$Y$36))</f>
        <v>#NUM!</v>
      </c>
      <c r="AI2734" s="43" t="e">
        <f>_xll.qlIndexFixing($Y$6,$AC2734,TRUE,trigger)</f>
        <v>#NUM!</v>
      </c>
      <c r="AJ2734" s="45" t="e">
        <f t="shared" si="53"/>
        <v>#NUM!</v>
      </c>
    </row>
    <row r="2735" spans="28:36" x14ac:dyDescent="0.2">
      <c r="AB2735" s="122" t="s">
        <v>88</v>
      </c>
      <c r="AC2735" s="40">
        <f>_xll.qlInterestRateIndexFixingDate($Y$21,AD2735)</f>
        <v>58575</v>
      </c>
      <c r="AD2735" s="40">
        <f>_xll.qlCalendarAdvance(calendar,$AD2734,AB2735,,,trigger)</f>
        <v>58579</v>
      </c>
      <c r="AE2735" s="40">
        <f>_xll.qlInterestRateIndexMaturity($Y$21,AD2735,)</f>
        <v>58763</v>
      </c>
      <c r="AF2735" s="43" t="e">
        <f>_xll.qlTenorBasisValue(TenorBasis6M,AD2735,_xll.ohTrigger(trigger,$Y$36))</f>
        <v>#NUM!</v>
      </c>
      <c r="AG2735" s="90" t="e">
        <f>_xll.qlTenorBasisForwardRate(TenorBasis6M,AD2735,_xll.ohTrigger(trigger,$Y$36))</f>
        <v>#NUM!</v>
      </c>
      <c r="AH2735" s="90" t="e">
        <f>_xll.qlIndexFixing(TenorBasisIndex6M,$AC2735,TRUE,_xll.ohTrigger(trigger,$Y$36))</f>
        <v>#NUM!</v>
      </c>
      <c r="AI2735" s="43" t="e">
        <f>_xll.qlIndexFixing($Y$6,$AC2735,TRUE,trigger)</f>
        <v>#NUM!</v>
      </c>
      <c r="AJ2735" s="45" t="e">
        <f t="shared" si="53"/>
        <v>#NUM!</v>
      </c>
    </row>
    <row r="2736" spans="28:36" x14ac:dyDescent="0.2">
      <c r="AB2736" s="122" t="s">
        <v>88</v>
      </c>
      <c r="AC2736" s="40">
        <f>_xll.qlInterestRateIndexFixingDate($Y$21,AD2736)</f>
        <v>58582</v>
      </c>
      <c r="AD2736" s="40">
        <f>_xll.qlCalendarAdvance(calendar,$AD2735,AB2736,,,trigger)</f>
        <v>58586</v>
      </c>
      <c r="AE2736" s="40">
        <f>_xll.qlInterestRateIndexMaturity($Y$21,AD2736,)</f>
        <v>58770</v>
      </c>
      <c r="AF2736" s="43" t="e">
        <f>_xll.qlTenorBasisValue(TenorBasis6M,AD2736,_xll.ohTrigger(trigger,$Y$36))</f>
        <v>#NUM!</v>
      </c>
      <c r="AG2736" s="90" t="e">
        <f>_xll.qlTenorBasisForwardRate(TenorBasis6M,AD2736,_xll.ohTrigger(trigger,$Y$36))</f>
        <v>#NUM!</v>
      </c>
      <c r="AH2736" s="90" t="e">
        <f>_xll.qlIndexFixing(TenorBasisIndex6M,$AC2736,TRUE,_xll.ohTrigger(trigger,$Y$36))</f>
        <v>#NUM!</v>
      </c>
      <c r="AI2736" s="43" t="e">
        <f>_xll.qlIndexFixing($Y$6,$AC2736,TRUE,trigger)</f>
        <v>#NUM!</v>
      </c>
      <c r="AJ2736" s="45" t="e">
        <f t="shared" si="53"/>
        <v>#NUM!</v>
      </c>
    </row>
    <row r="2737" spans="28:36" x14ac:dyDescent="0.2">
      <c r="AB2737" s="122" t="s">
        <v>88</v>
      </c>
      <c r="AC2737" s="40">
        <f>_xll.qlInterestRateIndexFixingDate($Y$21,AD2737)</f>
        <v>58589</v>
      </c>
      <c r="AD2737" s="40">
        <f>_xll.qlCalendarAdvance(calendar,$AD2736,AB2737,,,trigger)</f>
        <v>58593</v>
      </c>
      <c r="AE2737" s="40">
        <f>_xll.qlInterestRateIndexMaturity($Y$21,AD2737,)</f>
        <v>58776</v>
      </c>
      <c r="AF2737" s="43" t="e">
        <f>_xll.qlTenorBasisValue(TenorBasis6M,AD2737,_xll.ohTrigger(trigger,$Y$36))</f>
        <v>#NUM!</v>
      </c>
      <c r="AG2737" s="90" t="e">
        <f>_xll.qlTenorBasisForwardRate(TenorBasis6M,AD2737,_xll.ohTrigger(trigger,$Y$36))</f>
        <v>#NUM!</v>
      </c>
      <c r="AH2737" s="90" t="e">
        <f>_xll.qlIndexFixing(TenorBasisIndex6M,$AC2737,TRUE,_xll.ohTrigger(trigger,$Y$36))</f>
        <v>#NUM!</v>
      </c>
      <c r="AI2737" s="43" t="e">
        <f>_xll.qlIndexFixing($Y$6,$AC2737,TRUE,trigger)</f>
        <v>#NUM!</v>
      </c>
      <c r="AJ2737" s="45" t="e">
        <f t="shared" si="53"/>
        <v>#NUM!</v>
      </c>
    </row>
    <row r="2738" spans="28:36" x14ac:dyDescent="0.2">
      <c r="AB2738" s="122" t="s">
        <v>88</v>
      </c>
      <c r="AC2738" s="40">
        <f>_xll.qlInterestRateIndexFixingDate($Y$21,AD2738)</f>
        <v>58596</v>
      </c>
      <c r="AD2738" s="40">
        <f>_xll.qlCalendarAdvance(calendar,$AD2737,AB2738,,,trigger)</f>
        <v>58600</v>
      </c>
      <c r="AE2738" s="40">
        <f>_xll.qlInterestRateIndexMaturity($Y$21,AD2738,)</f>
        <v>58783</v>
      </c>
      <c r="AF2738" s="43" t="e">
        <f>_xll.qlTenorBasisValue(TenorBasis6M,AD2738,_xll.ohTrigger(trigger,$Y$36))</f>
        <v>#NUM!</v>
      </c>
      <c r="AG2738" s="90" t="e">
        <f>_xll.qlTenorBasisForwardRate(TenorBasis6M,AD2738,_xll.ohTrigger(trigger,$Y$36))</f>
        <v>#NUM!</v>
      </c>
      <c r="AH2738" s="90" t="e">
        <f>_xll.qlIndexFixing(TenorBasisIndex6M,$AC2738,TRUE,_xll.ohTrigger(trigger,$Y$36))</f>
        <v>#NUM!</v>
      </c>
      <c r="AI2738" s="43" t="e">
        <f>_xll.qlIndexFixing($Y$6,$AC2738,TRUE,trigger)</f>
        <v>#NUM!</v>
      </c>
      <c r="AJ2738" s="45" t="e">
        <f t="shared" si="53"/>
        <v>#NUM!</v>
      </c>
    </row>
    <row r="2739" spans="28:36" x14ac:dyDescent="0.2">
      <c r="AB2739" s="122" t="s">
        <v>88</v>
      </c>
      <c r="AC2739" s="40">
        <f>_xll.qlInterestRateIndexFixingDate($Y$21,AD2739)</f>
        <v>58603</v>
      </c>
      <c r="AD2739" s="40">
        <f>_xll.qlCalendarAdvance(calendar,$AD2738,AB2739,,,trigger)</f>
        <v>58607</v>
      </c>
      <c r="AE2739" s="40">
        <f>_xll.qlInterestRateIndexMaturity($Y$21,AD2739,)</f>
        <v>58790</v>
      </c>
      <c r="AF2739" s="43" t="e">
        <f>_xll.qlTenorBasisValue(TenorBasis6M,AD2739,_xll.ohTrigger(trigger,$Y$36))</f>
        <v>#NUM!</v>
      </c>
      <c r="AG2739" s="90" t="e">
        <f>_xll.qlTenorBasisForwardRate(TenorBasis6M,AD2739,_xll.ohTrigger(trigger,$Y$36))</f>
        <v>#NUM!</v>
      </c>
      <c r="AH2739" s="90" t="e">
        <f>_xll.qlIndexFixing(TenorBasisIndex6M,$AC2739,TRUE,_xll.ohTrigger(trigger,$Y$36))</f>
        <v>#NUM!</v>
      </c>
      <c r="AI2739" s="43" t="e">
        <f>_xll.qlIndexFixing($Y$6,$AC2739,TRUE,trigger)</f>
        <v>#NUM!</v>
      </c>
      <c r="AJ2739" s="45" t="e">
        <f t="shared" si="53"/>
        <v>#NUM!</v>
      </c>
    </row>
    <row r="2740" spans="28:36" x14ac:dyDescent="0.2">
      <c r="AB2740" s="122" t="s">
        <v>88</v>
      </c>
      <c r="AC2740" s="40">
        <f>_xll.qlInterestRateIndexFixingDate($Y$21,AD2740)</f>
        <v>58610</v>
      </c>
      <c r="AD2740" s="40">
        <f>_xll.qlCalendarAdvance(calendar,$AD2739,AB2740,,,trigger)</f>
        <v>58614</v>
      </c>
      <c r="AE2740" s="40">
        <f>_xll.qlInterestRateIndexMaturity($Y$21,AD2740,)</f>
        <v>58797</v>
      </c>
      <c r="AF2740" s="43" t="e">
        <f>_xll.qlTenorBasisValue(TenorBasis6M,AD2740,_xll.ohTrigger(trigger,$Y$36))</f>
        <v>#NUM!</v>
      </c>
      <c r="AG2740" s="90" t="e">
        <f>_xll.qlTenorBasisForwardRate(TenorBasis6M,AD2740,_xll.ohTrigger(trigger,$Y$36))</f>
        <v>#NUM!</v>
      </c>
      <c r="AH2740" s="90" t="e">
        <f>_xll.qlIndexFixing(TenorBasisIndex6M,$AC2740,TRUE,_xll.ohTrigger(trigger,$Y$36))</f>
        <v>#NUM!</v>
      </c>
      <c r="AI2740" s="43" t="e">
        <f>_xll.qlIndexFixing($Y$6,$AC2740,TRUE,trigger)</f>
        <v>#NUM!</v>
      </c>
      <c r="AJ2740" s="45" t="e">
        <f t="shared" si="53"/>
        <v>#NUM!</v>
      </c>
    </row>
    <row r="2741" spans="28:36" x14ac:dyDescent="0.2">
      <c r="AB2741" s="122" t="s">
        <v>88</v>
      </c>
      <c r="AC2741" s="40">
        <f>_xll.qlInterestRateIndexFixingDate($Y$21,AD2741)</f>
        <v>58617</v>
      </c>
      <c r="AD2741" s="40">
        <f>_xll.qlCalendarAdvance(calendar,$AD2740,AB2741,,,trigger)</f>
        <v>58621</v>
      </c>
      <c r="AE2741" s="40">
        <f>_xll.qlInterestRateIndexMaturity($Y$21,AD2741,)</f>
        <v>58804</v>
      </c>
      <c r="AF2741" s="43" t="e">
        <f>_xll.qlTenorBasisValue(TenorBasis6M,AD2741,_xll.ohTrigger(trigger,$Y$36))</f>
        <v>#NUM!</v>
      </c>
      <c r="AG2741" s="90" t="e">
        <f>_xll.qlTenorBasisForwardRate(TenorBasis6M,AD2741,_xll.ohTrigger(trigger,$Y$36))</f>
        <v>#NUM!</v>
      </c>
      <c r="AH2741" s="90" t="e">
        <f>_xll.qlIndexFixing(TenorBasisIndex6M,$AC2741,TRUE,_xll.ohTrigger(trigger,$Y$36))</f>
        <v>#NUM!</v>
      </c>
      <c r="AI2741" s="43" t="e">
        <f>_xll.qlIndexFixing($Y$6,$AC2741,TRUE,trigger)</f>
        <v>#NUM!</v>
      </c>
      <c r="AJ2741" s="45" t="e">
        <f t="shared" si="53"/>
        <v>#NUM!</v>
      </c>
    </row>
    <row r="2742" spans="28:36" x14ac:dyDescent="0.2">
      <c r="AB2742" s="122" t="s">
        <v>88</v>
      </c>
      <c r="AC2742" s="40">
        <f>_xll.qlInterestRateIndexFixingDate($Y$21,AD2742)</f>
        <v>58624</v>
      </c>
      <c r="AD2742" s="40">
        <f>_xll.qlCalendarAdvance(calendar,$AD2741,AB2742,,,trigger)</f>
        <v>58628</v>
      </c>
      <c r="AE2742" s="40">
        <f>_xll.qlInterestRateIndexMaturity($Y$21,AD2742,)</f>
        <v>58812</v>
      </c>
      <c r="AF2742" s="43" t="e">
        <f>_xll.qlTenorBasisValue(TenorBasis6M,AD2742,_xll.ohTrigger(trigger,$Y$36))</f>
        <v>#NUM!</v>
      </c>
      <c r="AG2742" s="90" t="e">
        <f>_xll.qlTenorBasisForwardRate(TenorBasis6M,AD2742,_xll.ohTrigger(trigger,$Y$36))</f>
        <v>#NUM!</v>
      </c>
      <c r="AH2742" s="90" t="e">
        <f>_xll.qlIndexFixing(TenorBasisIndex6M,$AC2742,TRUE,_xll.ohTrigger(trigger,$Y$36))</f>
        <v>#NUM!</v>
      </c>
      <c r="AI2742" s="43" t="e">
        <f>_xll.qlIndexFixing($Y$6,$AC2742,TRUE,trigger)</f>
        <v>#NUM!</v>
      </c>
      <c r="AJ2742" s="45" t="e">
        <f t="shared" si="53"/>
        <v>#NUM!</v>
      </c>
    </row>
    <row r="2743" spans="28:36" x14ac:dyDescent="0.2">
      <c r="AB2743" s="122" t="s">
        <v>88</v>
      </c>
      <c r="AC2743" s="40">
        <f>_xll.qlInterestRateIndexFixingDate($Y$21,AD2743)</f>
        <v>58631</v>
      </c>
      <c r="AD2743" s="40">
        <f>_xll.qlCalendarAdvance(calendar,$AD2742,AB2743,,,trigger)</f>
        <v>58635</v>
      </c>
      <c r="AE2743" s="40">
        <f>_xll.qlInterestRateIndexMaturity($Y$21,AD2743,)</f>
        <v>58819</v>
      </c>
      <c r="AF2743" s="43" t="e">
        <f>_xll.qlTenorBasisValue(TenorBasis6M,AD2743,_xll.ohTrigger(trigger,$Y$36))</f>
        <v>#NUM!</v>
      </c>
      <c r="AG2743" s="90" t="e">
        <f>_xll.qlTenorBasisForwardRate(TenorBasis6M,AD2743,_xll.ohTrigger(trigger,$Y$36))</f>
        <v>#NUM!</v>
      </c>
      <c r="AH2743" s="90" t="e">
        <f>_xll.qlIndexFixing(TenorBasisIndex6M,$AC2743,TRUE,_xll.ohTrigger(trigger,$Y$36))</f>
        <v>#NUM!</v>
      </c>
      <c r="AI2743" s="43" t="e">
        <f>_xll.qlIndexFixing($Y$6,$AC2743,TRUE,trigger)</f>
        <v>#NUM!</v>
      </c>
      <c r="AJ2743" s="45" t="e">
        <f t="shared" si="53"/>
        <v>#NUM!</v>
      </c>
    </row>
    <row r="2744" spans="28:36" x14ac:dyDescent="0.2">
      <c r="AB2744" s="122" t="s">
        <v>88</v>
      </c>
      <c r="AC2744" s="40">
        <f>_xll.qlInterestRateIndexFixingDate($Y$21,AD2744)</f>
        <v>58638</v>
      </c>
      <c r="AD2744" s="40">
        <f>_xll.qlCalendarAdvance(calendar,$AD2743,AB2744,,,trigger)</f>
        <v>58642</v>
      </c>
      <c r="AE2744" s="40">
        <f>_xll.qlInterestRateIndexMaturity($Y$21,AD2744,)</f>
        <v>58826</v>
      </c>
      <c r="AF2744" s="43" t="e">
        <f>_xll.qlTenorBasisValue(TenorBasis6M,AD2744,_xll.ohTrigger(trigger,$Y$36))</f>
        <v>#NUM!</v>
      </c>
      <c r="AG2744" s="90" t="e">
        <f>_xll.qlTenorBasisForwardRate(TenorBasis6M,AD2744,_xll.ohTrigger(trigger,$Y$36))</f>
        <v>#NUM!</v>
      </c>
      <c r="AH2744" s="90" t="e">
        <f>_xll.qlIndexFixing(TenorBasisIndex6M,$AC2744,TRUE,_xll.ohTrigger(trigger,$Y$36))</f>
        <v>#NUM!</v>
      </c>
      <c r="AI2744" s="43" t="e">
        <f>_xll.qlIndexFixing($Y$6,$AC2744,TRUE,trigger)</f>
        <v>#NUM!</v>
      </c>
      <c r="AJ2744" s="45" t="e">
        <f t="shared" si="53"/>
        <v>#NUM!</v>
      </c>
    </row>
    <row r="2745" spans="28:36" x14ac:dyDescent="0.2">
      <c r="AB2745" s="122" t="s">
        <v>88</v>
      </c>
      <c r="AC2745" s="40">
        <f>_xll.qlInterestRateIndexFixingDate($Y$21,AD2745)</f>
        <v>58645</v>
      </c>
      <c r="AD2745" s="40">
        <f>_xll.qlCalendarAdvance(calendar,$AD2744,AB2745,,,trigger)</f>
        <v>58649</v>
      </c>
      <c r="AE2745" s="40">
        <f>_xll.qlInterestRateIndexMaturity($Y$21,AD2745,)</f>
        <v>58833</v>
      </c>
      <c r="AF2745" s="43" t="e">
        <f>_xll.qlTenorBasisValue(TenorBasis6M,AD2745,_xll.ohTrigger(trigger,$Y$36))</f>
        <v>#NUM!</v>
      </c>
      <c r="AG2745" s="90" t="e">
        <f>_xll.qlTenorBasisForwardRate(TenorBasis6M,AD2745,_xll.ohTrigger(trigger,$Y$36))</f>
        <v>#NUM!</v>
      </c>
      <c r="AH2745" s="90" t="e">
        <f>_xll.qlIndexFixing(TenorBasisIndex6M,$AC2745,TRUE,_xll.ohTrigger(trigger,$Y$36))</f>
        <v>#NUM!</v>
      </c>
      <c r="AI2745" s="43" t="e">
        <f>_xll.qlIndexFixing($Y$6,$AC2745,TRUE,trigger)</f>
        <v>#NUM!</v>
      </c>
      <c r="AJ2745" s="45" t="e">
        <f t="shared" si="53"/>
        <v>#NUM!</v>
      </c>
    </row>
    <row r="2746" spans="28:36" x14ac:dyDescent="0.2">
      <c r="AB2746" s="122" t="s">
        <v>88</v>
      </c>
      <c r="AC2746" s="40">
        <f>_xll.qlInterestRateIndexFixingDate($Y$21,AD2746)</f>
        <v>58652</v>
      </c>
      <c r="AD2746" s="40">
        <f>_xll.qlCalendarAdvance(calendar,$AD2745,AB2746,,,trigger)</f>
        <v>58656</v>
      </c>
      <c r="AE2746" s="40">
        <f>_xll.qlInterestRateIndexMaturity($Y$21,AD2746,)</f>
        <v>58840</v>
      </c>
      <c r="AF2746" s="43" t="e">
        <f>_xll.qlTenorBasisValue(TenorBasis6M,AD2746,_xll.ohTrigger(trigger,$Y$36))</f>
        <v>#NUM!</v>
      </c>
      <c r="AG2746" s="90" t="e">
        <f>_xll.qlTenorBasisForwardRate(TenorBasis6M,AD2746,_xll.ohTrigger(trigger,$Y$36))</f>
        <v>#NUM!</v>
      </c>
      <c r="AH2746" s="90" t="e">
        <f>_xll.qlIndexFixing(TenorBasisIndex6M,$AC2746,TRUE,_xll.ohTrigger(trigger,$Y$36))</f>
        <v>#NUM!</v>
      </c>
      <c r="AI2746" s="43" t="e">
        <f>_xll.qlIndexFixing($Y$6,$AC2746,TRUE,trigger)</f>
        <v>#NUM!</v>
      </c>
      <c r="AJ2746" s="45" t="e">
        <f t="shared" si="53"/>
        <v>#NUM!</v>
      </c>
    </row>
    <row r="2747" spans="28:36" x14ac:dyDescent="0.2">
      <c r="AB2747" s="122" t="s">
        <v>88</v>
      </c>
      <c r="AC2747" s="40">
        <f>_xll.qlInterestRateIndexFixingDate($Y$21,AD2747)</f>
        <v>58659</v>
      </c>
      <c r="AD2747" s="40">
        <f>_xll.qlCalendarAdvance(calendar,$AD2746,AB2747,,,trigger)</f>
        <v>58663</v>
      </c>
      <c r="AE2747" s="40">
        <f>_xll.qlInterestRateIndexMaturity($Y$21,AD2747,)</f>
        <v>58847</v>
      </c>
      <c r="AF2747" s="43" t="e">
        <f>_xll.qlTenorBasisValue(TenorBasis6M,AD2747,_xll.ohTrigger(trigger,$Y$36))</f>
        <v>#NUM!</v>
      </c>
      <c r="AG2747" s="90" t="e">
        <f>_xll.qlTenorBasisForwardRate(TenorBasis6M,AD2747,_xll.ohTrigger(trigger,$Y$36))</f>
        <v>#NUM!</v>
      </c>
      <c r="AH2747" s="90" t="e">
        <f>_xll.qlIndexFixing(TenorBasisIndex6M,$AC2747,TRUE,_xll.ohTrigger(trigger,$Y$36))</f>
        <v>#NUM!</v>
      </c>
      <c r="AI2747" s="43" t="e">
        <f>_xll.qlIndexFixing($Y$6,$AC2747,TRUE,trigger)</f>
        <v>#NUM!</v>
      </c>
      <c r="AJ2747" s="45" t="e">
        <f t="shared" si="53"/>
        <v>#NUM!</v>
      </c>
    </row>
    <row r="2748" spans="28:36" x14ac:dyDescent="0.2">
      <c r="AB2748" s="122" t="s">
        <v>88</v>
      </c>
      <c r="AC2748" s="40">
        <f>_xll.qlInterestRateIndexFixingDate($Y$21,AD2748)</f>
        <v>58666</v>
      </c>
      <c r="AD2748" s="40">
        <f>_xll.qlCalendarAdvance(calendar,$AD2747,AB2748,,,trigger)</f>
        <v>58670</v>
      </c>
      <c r="AE2748" s="40">
        <f>_xll.qlInterestRateIndexMaturity($Y$21,AD2748,)</f>
        <v>58854</v>
      </c>
      <c r="AF2748" s="43" t="e">
        <f>_xll.qlTenorBasisValue(TenorBasis6M,AD2748,_xll.ohTrigger(trigger,$Y$36))</f>
        <v>#NUM!</v>
      </c>
      <c r="AG2748" s="90" t="e">
        <f>_xll.qlTenorBasisForwardRate(TenorBasis6M,AD2748,_xll.ohTrigger(trigger,$Y$36))</f>
        <v>#NUM!</v>
      </c>
      <c r="AH2748" s="90" t="e">
        <f>_xll.qlIndexFixing(TenorBasisIndex6M,$AC2748,TRUE,_xll.ohTrigger(trigger,$Y$36))</f>
        <v>#NUM!</v>
      </c>
      <c r="AI2748" s="43" t="e">
        <f>_xll.qlIndexFixing($Y$6,$AC2748,TRUE,trigger)</f>
        <v>#NUM!</v>
      </c>
      <c r="AJ2748" s="45" t="e">
        <f t="shared" si="53"/>
        <v>#NUM!</v>
      </c>
    </row>
    <row r="2749" spans="28:36" x14ac:dyDescent="0.2">
      <c r="AB2749" s="122" t="s">
        <v>88</v>
      </c>
      <c r="AC2749" s="40">
        <f>_xll.qlInterestRateIndexFixingDate($Y$21,AD2749)</f>
        <v>58673</v>
      </c>
      <c r="AD2749" s="40">
        <f>_xll.qlCalendarAdvance(calendar,$AD2748,AB2749,,,trigger)</f>
        <v>58677</v>
      </c>
      <c r="AE2749" s="40">
        <f>_xll.qlInterestRateIndexMaturity($Y$21,AD2749,)</f>
        <v>58861</v>
      </c>
      <c r="AF2749" s="43" t="e">
        <f>_xll.qlTenorBasisValue(TenorBasis6M,AD2749,_xll.ohTrigger(trigger,$Y$36))</f>
        <v>#NUM!</v>
      </c>
      <c r="AG2749" s="90" t="e">
        <f>_xll.qlTenorBasisForwardRate(TenorBasis6M,AD2749,_xll.ohTrigger(trigger,$Y$36))</f>
        <v>#NUM!</v>
      </c>
      <c r="AH2749" s="90" t="e">
        <f>_xll.qlIndexFixing(TenorBasisIndex6M,$AC2749,TRUE,_xll.ohTrigger(trigger,$Y$36))</f>
        <v>#NUM!</v>
      </c>
      <c r="AI2749" s="43" t="e">
        <f>_xll.qlIndexFixing($Y$6,$AC2749,TRUE,trigger)</f>
        <v>#NUM!</v>
      </c>
      <c r="AJ2749" s="45" t="e">
        <f t="shared" si="53"/>
        <v>#NUM!</v>
      </c>
    </row>
    <row r="2750" spans="28:36" x14ac:dyDescent="0.2">
      <c r="AB2750" s="122" t="s">
        <v>88</v>
      </c>
      <c r="AC2750" s="40">
        <f>_xll.qlInterestRateIndexFixingDate($Y$21,AD2750)</f>
        <v>58680</v>
      </c>
      <c r="AD2750" s="40">
        <f>_xll.qlCalendarAdvance(calendar,$AD2749,AB2750,,,trigger)</f>
        <v>58684</v>
      </c>
      <c r="AE2750" s="40">
        <f>_xll.qlInterestRateIndexMaturity($Y$21,AD2750,)</f>
        <v>58865</v>
      </c>
      <c r="AF2750" s="43" t="e">
        <f>_xll.qlTenorBasisValue(TenorBasis6M,AD2750,_xll.ohTrigger(trigger,$Y$36))</f>
        <v>#NUM!</v>
      </c>
      <c r="AG2750" s="90" t="e">
        <f>_xll.qlTenorBasisForwardRate(TenorBasis6M,AD2750,_xll.ohTrigger(trigger,$Y$36))</f>
        <v>#NUM!</v>
      </c>
      <c r="AH2750" s="90" t="e">
        <f>_xll.qlIndexFixing(TenorBasisIndex6M,$AC2750,TRUE,_xll.ohTrigger(trigger,$Y$36))</f>
        <v>#NUM!</v>
      </c>
      <c r="AI2750" s="43" t="e">
        <f>_xll.qlIndexFixing($Y$6,$AC2750,TRUE,trigger)</f>
        <v>#NUM!</v>
      </c>
      <c r="AJ2750" s="45" t="e">
        <f t="shared" si="53"/>
        <v>#NUM!</v>
      </c>
    </row>
    <row r="2751" spans="28:36" x14ac:dyDescent="0.2">
      <c r="AB2751" s="122" t="s">
        <v>88</v>
      </c>
      <c r="AC2751" s="40">
        <f>_xll.qlInterestRateIndexFixingDate($Y$21,AD2751)</f>
        <v>58687</v>
      </c>
      <c r="AD2751" s="40">
        <f>_xll.qlCalendarAdvance(calendar,$AD2750,AB2751,,,trigger)</f>
        <v>58691</v>
      </c>
      <c r="AE2751" s="40">
        <f>_xll.qlInterestRateIndexMaturity($Y$21,AD2751,)</f>
        <v>58872</v>
      </c>
      <c r="AF2751" s="43" t="e">
        <f>_xll.qlTenorBasisValue(TenorBasis6M,AD2751,_xll.ohTrigger(trigger,$Y$36))</f>
        <v>#NUM!</v>
      </c>
      <c r="AG2751" s="90" t="e">
        <f>_xll.qlTenorBasisForwardRate(TenorBasis6M,AD2751,_xll.ohTrigger(trigger,$Y$36))</f>
        <v>#NUM!</v>
      </c>
      <c r="AH2751" s="90" t="e">
        <f>_xll.qlIndexFixing(TenorBasisIndex6M,$AC2751,TRUE,_xll.ohTrigger(trigger,$Y$36))</f>
        <v>#NUM!</v>
      </c>
      <c r="AI2751" s="43" t="e">
        <f>_xll.qlIndexFixing($Y$6,$AC2751,TRUE,trigger)</f>
        <v>#NUM!</v>
      </c>
      <c r="AJ2751" s="45" t="e">
        <f t="shared" si="53"/>
        <v>#NUM!</v>
      </c>
    </row>
    <row r="2752" spans="28:36" x14ac:dyDescent="0.2">
      <c r="AB2752" s="122" t="s">
        <v>88</v>
      </c>
      <c r="AC2752" s="40">
        <f>_xll.qlInterestRateIndexFixingDate($Y$21,AD2752)</f>
        <v>58694</v>
      </c>
      <c r="AD2752" s="40">
        <f>_xll.qlCalendarAdvance(calendar,$AD2751,AB2752,,,trigger)</f>
        <v>58698</v>
      </c>
      <c r="AE2752" s="40">
        <f>_xll.qlInterestRateIndexMaturity($Y$21,AD2752,)</f>
        <v>58879</v>
      </c>
      <c r="AF2752" s="43" t="e">
        <f>_xll.qlTenorBasisValue(TenorBasis6M,AD2752,_xll.ohTrigger(trigger,$Y$36))</f>
        <v>#NUM!</v>
      </c>
      <c r="AG2752" s="90" t="e">
        <f>_xll.qlTenorBasisForwardRate(TenorBasis6M,AD2752,_xll.ohTrigger(trigger,$Y$36))</f>
        <v>#NUM!</v>
      </c>
      <c r="AH2752" s="90" t="e">
        <f>_xll.qlIndexFixing(TenorBasisIndex6M,$AC2752,TRUE,_xll.ohTrigger(trigger,$Y$36))</f>
        <v>#NUM!</v>
      </c>
      <c r="AI2752" s="43" t="e">
        <f>_xll.qlIndexFixing($Y$6,$AC2752,TRUE,trigger)</f>
        <v>#NUM!</v>
      </c>
      <c r="AJ2752" s="45" t="e">
        <f t="shared" si="53"/>
        <v>#NUM!</v>
      </c>
    </row>
    <row r="2753" spans="28:36" x14ac:dyDescent="0.2">
      <c r="AB2753" s="122" t="s">
        <v>88</v>
      </c>
      <c r="AC2753" s="40">
        <f>_xll.qlInterestRateIndexFixingDate($Y$21,AD2753)</f>
        <v>58701</v>
      </c>
      <c r="AD2753" s="40">
        <f>_xll.qlCalendarAdvance(calendar,$AD2752,AB2753,,,trigger)</f>
        <v>58705</v>
      </c>
      <c r="AE2753" s="40">
        <f>_xll.qlInterestRateIndexMaturity($Y$21,AD2753,)</f>
        <v>58886</v>
      </c>
      <c r="AF2753" s="43" t="e">
        <f>_xll.qlTenorBasisValue(TenorBasis6M,AD2753,_xll.ohTrigger(trigger,$Y$36))</f>
        <v>#NUM!</v>
      </c>
      <c r="AG2753" s="90" t="e">
        <f>_xll.qlTenorBasisForwardRate(TenorBasis6M,AD2753,_xll.ohTrigger(trigger,$Y$36))</f>
        <v>#NUM!</v>
      </c>
      <c r="AH2753" s="90" t="e">
        <f>_xll.qlIndexFixing(TenorBasisIndex6M,$AC2753,TRUE,_xll.ohTrigger(trigger,$Y$36))</f>
        <v>#NUM!</v>
      </c>
      <c r="AI2753" s="43" t="e">
        <f>_xll.qlIndexFixing($Y$6,$AC2753,TRUE,trigger)</f>
        <v>#NUM!</v>
      </c>
      <c r="AJ2753" s="45" t="e">
        <f t="shared" si="53"/>
        <v>#NUM!</v>
      </c>
    </row>
    <row r="2754" spans="28:36" x14ac:dyDescent="0.2">
      <c r="AB2754" s="122" t="s">
        <v>88</v>
      </c>
      <c r="AC2754" s="40">
        <f>_xll.qlInterestRateIndexFixingDate($Y$21,AD2754)</f>
        <v>58708</v>
      </c>
      <c r="AD2754" s="40">
        <f>_xll.qlCalendarAdvance(calendar,$AD2753,AB2754,,,trigger)</f>
        <v>58712</v>
      </c>
      <c r="AE2754" s="40">
        <f>_xll.qlInterestRateIndexMaturity($Y$21,AD2754,)</f>
        <v>58893</v>
      </c>
      <c r="AF2754" s="43" t="e">
        <f>_xll.qlTenorBasisValue(TenorBasis6M,AD2754,_xll.ohTrigger(trigger,$Y$36))</f>
        <v>#NUM!</v>
      </c>
      <c r="AG2754" s="90" t="e">
        <f>_xll.qlTenorBasisForwardRate(TenorBasis6M,AD2754,_xll.ohTrigger(trigger,$Y$36))</f>
        <v>#NUM!</v>
      </c>
      <c r="AH2754" s="90" t="e">
        <f>_xll.qlIndexFixing(TenorBasisIndex6M,$AC2754,TRUE,_xll.ohTrigger(trigger,$Y$36))</f>
        <v>#NUM!</v>
      </c>
      <c r="AI2754" s="43" t="e">
        <f>_xll.qlIndexFixing($Y$6,$AC2754,TRUE,trigger)</f>
        <v>#NUM!</v>
      </c>
      <c r="AJ2754" s="45" t="e">
        <f t="shared" si="53"/>
        <v>#NUM!</v>
      </c>
    </row>
    <row r="2755" spans="28:36" x14ac:dyDescent="0.2">
      <c r="AB2755" s="122" t="s">
        <v>88</v>
      </c>
      <c r="AC2755" s="40">
        <f>_xll.qlInterestRateIndexFixingDate($Y$21,AD2755)</f>
        <v>58715</v>
      </c>
      <c r="AD2755" s="40">
        <f>_xll.qlCalendarAdvance(calendar,$AD2754,AB2755,,,trigger)</f>
        <v>58719</v>
      </c>
      <c r="AE2755" s="40">
        <f>_xll.qlInterestRateIndexMaturity($Y$21,AD2755,)</f>
        <v>58901</v>
      </c>
      <c r="AF2755" s="43" t="e">
        <f>_xll.qlTenorBasisValue(TenorBasis6M,AD2755,_xll.ohTrigger(trigger,$Y$36))</f>
        <v>#NUM!</v>
      </c>
      <c r="AG2755" s="90" t="e">
        <f>_xll.qlTenorBasisForwardRate(TenorBasis6M,AD2755,_xll.ohTrigger(trigger,$Y$36))</f>
        <v>#NUM!</v>
      </c>
      <c r="AH2755" s="90" t="e">
        <f>_xll.qlIndexFixing(TenorBasisIndex6M,$AC2755,TRUE,_xll.ohTrigger(trigger,$Y$36))</f>
        <v>#NUM!</v>
      </c>
      <c r="AI2755" s="43" t="e">
        <f>_xll.qlIndexFixing($Y$6,$AC2755,TRUE,trigger)</f>
        <v>#NUM!</v>
      </c>
      <c r="AJ2755" s="45" t="e">
        <f t="shared" si="53"/>
        <v>#NUM!</v>
      </c>
    </row>
    <row r="2756" spans="28:36" x14ac:dyDescent="0.2">
      <c r="AB2756" s="122" t="s">
        <v>88</v>
      </c>
      <c r="AC2756" s="40">
        <f>_xll.qlInterestRateIndexFixingDate($Y$21,AD2756)</f>
        <v>58722</v>
      </c>
      <c r="AD2756" s="40">
        <f>_xll.qlCalendarAdvance(calendar,$AD2755,AB2756,,,trigger)</f>
        <v>58726</v>
      </c>
      <c r="AE2756" s="40">
        <f>_xll.qlInterestRateIndexMaturity($Y$21,AD2756,)</f>
        <v>58908</v>
      </c>
      <c r="AF2756" s="43" t="e">
        <f>_xll.qlTenorBasisValue(TenorBasis6M,AD2756,_xll.ohTrigger(trigger,$Y$36))</f>
        <v>#NUM!</v>
      </c>
      <c r="AG2756" s="90" t="e">
        <f>_xll.qlTenorBasisForwardRate(TenorBasis6M,AD2756,_xll.ohTrigger(trigger,$Y$36))</f>
        <v>#NUM!</v>
      </c>
      <c r="AH2756" s="90" t="e">
        <f>_xll.qlIndexFixing(TenorBasisIndex6M,$AC2756,TRUE,_xll.ohTrigger(trigger,$Y$36))</f>
        <v>#NUM!</v>
      </c>
      <c r="AI2756" s="43" t="e">
        <f>_xll.qlIndexFixing($Y$6,$AC2756,TRUE,trigger)</f>
        <v>#NUM!</v>
      </c>
      <c r="AJ2756" s="45" t="e">
        <f t="shared" si="53"/>
        <v>#NUM!</v>
      </c>
    </row>
    <row r="2757" spans="28:36" x14ac:dyDescent="0.2">
      <c r="AB2757" s="122" t="s">
        <v>88</v>
      </c>
      <c r="AC2757" s="40">
        <f>_xll.qlInterestRateIndexFixingDate($Y$21,AD2757)</f>
        <v>58729</v>
      </c>
      <c r="AD2757" s="40">
        <f>_xll.qlCalendarAdvance(calendar,$AD2756,AB2757,,,trigger)</f>
        <v>58733</v>
      </c>
      <c r="AE2757" s="40">
        <f>_xll.qlInterestRateIndexMaturity($Y$21,AD2757,)</f>
        <v>58915</v>
      </c>
      <c r="AF2757" s="43" t="e">
        <f>_xll.qlTenorBasisValue(TenorBasis6M,AD2757,_xll.ohTrigger(trigger,$Y$36))</f>
        <v>#NUM!</v>
      </c>
      <c r="AG2757" s="90" t="e">
        <f>_xll.qlTenorBasisForwardRate(TenorBasis6M,AD2757,_xll.ohTrigger(trigger,$Y$36))</f>
        <v>#NUM!</v>
      </c>
      <c r="AH2757" s="90" t="e">
        <f>_xll.qlIndexFixing(TenorBasisIndex6M,$AC2757,TRUE,_xll.ohTrigger(trigger,$Y$36))</f>
        <v>#NUM!</v>
      </c>
      <c r="AI2757" s="43" t="e">
        <f>_xll.qlIndexFixing($Y$6,$AC2757,TRUE,trigger)</f>
        <v>#NUM!</v>
      </c>
      <c r="AJ2757" s="45" t="e">
        <f t="shared" si="53"/>
        <v>#NUM!</v>
      </c>
    </row>
    <row r="2758" spans="28:36" x14ac:dyDescent="0.2">
      <c r="AB2758" s="122" t="s">
        <v>88</v>
      </c>
      <c r="AC2758" s="40">
        <f>_xll.qlInterestRateIndexFixingDate($Y$21,AD2758)</f>
        <v>58736</v>
      </c>
      <c r="AD2758" s="40">
        <f>_xll.qlCalendarAdvance(calendar,$AD2757,AB2758,,,trigger)</f>
        <v>58740</v>
      </c>
      <c r="AE2758" s="40">
        <f>_xll.qlInterestRateIndexMaturity($Y$21,AD2758,)</f>
        <v>58922</v>
      </c>
      <c r="AF2758" s="43" t="e">
        <f>_xll.qlTenorBasisValue(TenorBasis6M,AD2758,_xll.ohTrigger(trigger,$Y$36))</f>
        <v>#NUM!</v>
      </c>
      <c r="AG2758" s="90" t="e">
        <f>_xll.qlTenorBasisForwardRate(TenorBasis6M,AD2758,_xll.ohTrigger(trigger,$Y$36))</f>
        <v>#NUM!</v>
      </c>
      <c r="AH2758" s="90" t="e">
        <f>_xll.qlIndexFixing(TenorBasisIndex6M,$AC2758,TRUE,_xll.ohTrigger(trigger,$Y$36))</f>
        <v>#NUM!</v>
      </c>
      <c r="AI2758" s="43" t="e">
        <f>_xll.qlIndexFixing($Y$6,$AC2758,TRUE,trigger)</f>
        <v>#NUM!</v>
      </c>
      <c r="AJ2758" s="45" t="e">
        <f t="shared" si="53"/>
        <v>#NUM!</v>
      </c>
    </row>
    <row r="2759" spans="28:36" x14ac:dyDescent="0.2">
      <c r="AB2759" s="122" t="s">
        <v>88</v>
      </c>
      <c r="AC2759" s="40">
        <f>_xll.qlInterestRateIndexFixingDate($Y$21,AD2759)</f>
        <v>58743</v>
      </c>
      <c r="AD2759" s="40">
        <f>_xll.qlCalendarAdvance(calendar,$AD2758,AB2759,,,trigger)</f>
        <v>58747</v>
      </c>
      <c r="AE2759" s="40">
        <f>_xll.qlInterestRateIndexMaturity($Y$21,AD2759,)</f>
        <v>58928</v>
      </c>
      <c r="AF2759" s="43" t="e">
        <f>_xll.qlTenorBasisValue(TenorBasis6M,AD2759,_xll.ohTrigger(trigger,$Y$36))</f>
        <v>#NUM!</v>
      </c>
      <c r="AG2759" s="90" t="e">
        <f>_xll.qlTenorBasisForwardRate(TenorBasis6M,AD2759,_xll.ohTrigger(trigger,$Y$36))</f>
        <v>#NUM!</v>
      </c>
      <c r="AH2759" s="90" t="e">
        <f>_xll.qlIndexFixing(TenorBasisIndex6M,$AC2759,TRUE,_xll.ohTrigger(trigger,$Y$36))</f>
        <v>#NUM!</v>
      </c>
      <c r="AI2759" s="43" t="e">
        <f>_xll.qlIndexFixing($Y$6,$AC2759,TRUE,trigger)</f>
        <v>#NUM!</v>
      </c>
      <c r="AJ2759" s="45" t="e">
        <f t="shared" si="53"/>
        <v>#NUM!</v>
      </c>
    </row>
    <row r="2760" spans="28:36" x14ac:dyDescent="0.2">
      <c r="AB2760" s="122" t="s">
        <v>88</v>
      </c>
      <c r="AC2760" s="40">
        <f>_xll.qlInterestRateIndexFixingDate($Y$21,AD2760)</f>
        <v>58750</v>
      </c>
      <c r="AD2760" s="40">
        <f>_xll.qlCalendarAdvance(calendar,$AD2759,AB2760,,,trigger)</f>
        <v>58754</v>
      </c>
      <c r="AE2760" s="40">
        <f>_xll.qlInterestRateIndexMaturity($Y$21,AD2760,)</f>
        <v>58935</v>
      </c>
      <c r="AF2760" s="43" t="e">
        <f>_xll.qlTenorBasisValue(TenorBasis6M,AD2760,_xll.ohTrigger(trigger,$Y$36))</f>
        <v>#NUM!</v>
      </c>
      <c r="AG2760" s="90" t="e">
        <f>_xll.qlTenorBasisForwardRate(TenorBasis6M,AD2760,_xll.ohTrigger(trigger,$Y$36))</f>
        <v>#NUM!</v>
      </c>
      <c r="AH2760" s="90" t="e">
        <f>_xll.qlIndexFixing(TenorBasisIndex6M,$AC2760,TRUE,_xll.ohTrigger(trigger,$Y$36))</f>
        <v>#NUM!</v>
      </c>
      <c r="AI2760" s="43" t="e">
        <f>_xll.qlIndexFixing($Y$6,$AC2760,TRUE,trigger)</f>
        <v>#NUM!</v>
      </c>
      <c r="AJ2760" s="45" t="e">
        <f t="shared" si="53"/>
        <v>#NUM!</v>
      </c>
    </row>
    <row r="2761" spans="28:36" x14ac:dyDescent="0.2">
      <c r="AB2761" s="122" t="s">
        <v>88</v>
      </c>
      <c r="AC2761" s="40">
        <f>_xll.qlInterestRateIndexFixingDate($Y$21,AD2761)</f>
        <v>58757</v>
      </c>
      <c r="AD2761" s="40">
        <f>_xll.qlCalendarAdvance(calendar,$AD2760,AB2761,,,trigger)</f>
        <v>58761</v>
      </c>
      <c r="AE2761" s="40">
        <f>_xll.qlInterestRateIndexMaturity($Y$21,AD2761,)</f>
        <v>58942</v>
      </c>
      <c r="AF2761" s="43" t="e">
        <f>_xll.qlTenorBasisValue(TenorBasis6M,AD2761,_xll.ohTrigger(trigger,$Y$36))</f>
        <v>#NUM!</v>
      </c>
      <c r="AG2761" s="90" t="e">
        <f>_xll.qlTenorBasisForwardRate(TenorBasis6M,AD2761,_xll.ohTrigger(trigger,$Y$36))</f>
        <v>#NUM!</v>
      </c>
      <c r="AH2761" s="90" t="e">
        <f>_xll.qlIndexFixing(TenorBasisIndex6M,$AC2761,TRUE,_xll.ohTrigger(trigger,$Y$36))</f>
        <v>#NUM!</v>
      </c>
      <c r="AI2761" s="43" t="e">
        <f>_xll.qlIndexFixing($Y$6,$AC2761,TRUE,trigger)</f>
        <v>#NUM!</v>
      </c>
      <c r="AJ2761" s="45" t="e">
        <f t="shared" si="53"/>
        <v>#NUM!</v>
      </c>
    </row>
    <row r="2762" spans="28:36" x14ac:dyDescent="0.2">
      <c r="AB2762" s="122" t="s">
        <v>88</v>
      </c>
      <c r="AC2762" s="40">
        <f>_xll.qlInterestRateIndexFixingDate($Y$21,AD2762)</f>
        <v>58764</v>
      </c>
      <c r="AD2762" s="40">
        <f>_xll.qlCalendarAdvance(calendar,$AD2761,AB2762,,,trigger)</f>
        <v>58768</v>
      </c>
      <c r="AE2762" s="40">
        <f>_xll.qlInterestRateIndexMaturity($Y$21,AD2762,)</f>
        <v>58949</v>
      </c>
      <c r="AF2762" s="43" t="e">
        <f>_xll.qlTenorBasisValue(TenorBasis6M,AD2762,_xll.ohTrigger(trigger,$Y$36))</f>
        <v>#NUM!</v>
      </c>
      <c r="AG2762" s="90" t="e">
        <f>_xll.qlTenorBasisForwardRate(TenorBasis6M,AD2762,_xll.ohTrigger(trigger,$Y$36))</f>
        <v>#NUM!</v>
      </c>
      <c r="AH2762" s="90" t="e">
        <f>_xll.qlIndexFixing(TenorBasisIndex6M,$AC2762,TRUE,_xll.ohTrigger(trigger,$Y$36))</f>
        <v>#NUM!</v>
      </c>
      <c r="AI2762" s="43" t="e">
        <f>_xll.qlIndexFixing($Y$6,$AC2762,TRUE,trigger)</f>
        <v>#NUM!</v>
      </c>
      <c r="AJ2762" s="45" t="e">
        <f t="shared" si="53"/>
        <v>#NUM!</v>
      </c>
    </row>
    <row r="2763" spans="28:36" x14ac:dyDescent="0.2">
      <c r="AB2763" s="122" t="s">
        <v>88</v>
      </c>
      <c r="AC2763" s="40">
        <f>_xll.qlInterestRateIndexFixingDate($Y$21,AD2763)</f>
        <v>58771</v>
      </c>
      <c r="AD2763" s="40">
        <f>_xll.qlCalendarAdvance(calendar,$AD2762,AB2763,,,trigger)</f>
        <v>58775</v>
      </c>
      <c r="AE2763" s="40">
        <f>_xll.qlInterestRateIndexMaturity($Y$21,AD2763,)</f>
        <v>58957</v>
      </c>
      <c r="AF2763" s="43" t="e">
        <f>_xll.qlTenorBasisValue(TenorBasis6M,AD2763,_xll.ohTrigger(trigger,$Y$36))</f>
        <v>#NUM!</v>
      </c>
      <c r="AG2763" s="90" t="e">
        <f>_xll.qlTenorBasisForwardRate(TenorBasis6M,AD2763,_xll.ohTrigger(trigger,$Y$36))</f>
        <v>#NUM!</v>
      </c>
      <c r="AH2763" s="90" t="e">
        <f>_xll.qlIndexFixing(TenorBasisIndex6M,$AC2763,TRUE,_xll.ohTrigger(trigger,$Y$36))</f>
        <v>#NUM!</v>
      </c>
      <c r="AI2763" s="43" t="e">
        <f>_xll.qlIndexFixing($Y$6,$AC2763,TRUE,trigger)</f>
        <v>#NUM!</v>
      </c>
      <c r="AJ2763" s="45" t="e">
        <f t="shared" si="53"/>
        <v>#NUM!</v>
      </c>
    </row>
    <row r="2764" spans="28:36" x14ac:dyDescent="0.2">
      <c r="AB2764" s="122" t="s">
        <v>88</v>
      </c>
      <c r="AC2764" s="40">
        <f>_xll.qlInterestRateIndexFixingDate($Y$21,AD2764)</f>
        <v>58778</v>
      </c>
      <c r="AD2764" s="40">
        <f>_xll.qlCalendarAdvance(calendar,$AD2763,AB2764,,,trigger)</f>
        <v>58782</v>
      </c>
      <c r="AE2764" s="40">
        <f>_xll.qlInterestRateIndexMaturity($Y$21,AD2764,)</f>
        <v>58964</v>
      </c>
      <c r="AF2764" s="43" t="e">
        <f>_xll.qlTenorBasisValue(TenorBasis6M,AD2764,_xll.ohTrigger(trigger,$Y$36))</f>
        <v>#NUM!</v>
      </c>
      <c r="AG2764" s="90" t="e">
        <f>_xll.qlTenorBasisForwardRate(TenorBasis6M,AD2764,_xll.ohTrigger(trigger,$Y$36))</f>
        <v>#NUM!</v>
      </c>
      <c r="AH2764" s="90" t="e">
        <f>_xll.qlIndexFixing(TenorBasisIndex6M,$AC2764,TRUE,_xll.ohTrigger(trigger,$Y$36))</f>
        <v>#NUM!</v>
      </c>
      <c r="AI2764" s="43" t="e">
        <f>_xll.qlIndexFixing($Y$6,$AC2764,TRUE,trigger)</f>
        <v>#NUM!</v>
      </c>
      <c r="AJ2764" s="45" t="e">
        <f t="shared" si="53"/>
        <v>#NUM!</v>
      </c>
    </row>
    <row r="2765" spans="28:36" x14ac:dyDescent="0.2">
      <c r="AB2765" s="122" t="s">
        <v>88</v>
      </c>
      <c r="AC2765" s="40">
        <f>_xll.qlInterestRateIndexFixingDate($Y$21,AD2765)</f>
        <v>58785</v>
      </c>
      <c r="AD2765" s="40">
        <f>_xll.qlCalendarAdvance(calendar,$AD2764,AB2765,,,trigger)</f>
        <v>58789</v>
      </c>
      <c r="AE2765" s="40">
        <f>_xll.qlInterestRateIndexMaturity($Y$21,AD2765,)</f>
        <v>58971</v>
      </c>
      <c r="AF2765" s="43" t="e">
        <f>_xll.qlTenorBasisValue(TenorBasis6M,AD2765,_xll.ohTrigger(trigger,$Y$36))</f>
        <v>#NUM!</v>
      </c>
      <c r="AG2765" s="90" t="e">
        <f>_xll.qlTenorBasisForwardRate(TenorBasis6M,AD2765,_xll.ohTrigger(trigger,$Y$36))</f>
        <v>#NUM!</v>
      </c>
      <c r="AH2765" s="90" t="e">
        <f>_xll.qlIndexFixing(TenorBasisIndex6M,$AC2765,TRUE,_xll.ohTrigger(trigger,$Y$36))</f>
        <v>#NUM!</v>
      </c>
      <c r="AI2765" s="43" t="e">
        <f>_xll.qlIndexFixing($Y$6,$AC2765,TRUE,trigger)</f>
        <v>#NUM!</v>
      </c>
      <c r="AJ2765" s="45" t="e">
        <f t="shared" si="53"/>
        <v>#NUM!</v>
      </c>
    </row>
    <row r="2766" spans="28:36" x14ac:dyDescent="0.2">
      <c r="AB2766" s="122" t="s">
        <v>88</v>
      </c>
      <c r="AC2766" s="40">
        <f>_xll.qlInterestRateIndexFixingDate($Y$21,AD2766)</f>
        <v>58792</v>
      </c>
      <c r="AD2766" s="40">
        <f>_xll.qlCalendarAdvance(calendar,$AD2765,AB2766,,,trigger)</f>
        <v>58796</v>
      </c>
      <c r="AE2766" s="40">
        <f>_xll.qlInterestRateIndexMaturity($Y$21,AD2766,)</f>
        <v>58978</v>
      </c>
      <c r="AF2766" s="43" t="e">
        <f>_xll.qlTenorBasisValue(TenorBasis6M,AD2766,_xll.ohTrigger(trigger,$Y$36))</f>
        <v>#NUM!</v>
      </c>
      <c r="AG2766" s="90" t="e">
        <f>_xll.qlTenorBasisForwardRate(TenorBasis6M,AD2766,_xll.ohTrigger(trigger,$Y$36))</f>
        <v>#NUM!</v>
      </c>
      <c r="AH2766" s="90" t="e">
        <f>_xll.qlIndexFixing(TenorBasisIndex6M,$AC2766,TRUE,_xll.ohTrigger(trigger,$Y$36))</f>
        <v>#NUM!</v>
      </c>
      <c r="AI2766" s="43" t="e">
        <f>_xll.qlIndexFixing($Y$6,$AC2766,TRUE,trigger)</f>
        <v>#NUM!</v>
      </c>
      <c r="AJ2766" s="45" t="e">
        <f t="shared" si="53"/>
        <v>#NUM!</v>
      </c>
    </row>
    <row r="2767" spans="28:36" x14ac:dyDescent="0.2">
      <c r="AB2767" s="122" t="s">
        <v>88</v>
      </c>
      <c r="AC2767" s="40">
        <f>_xll.qlInterestRateIndexFixingDate($Y$21,AD2767)</f>
        <v>58799</v>
      </c>
      <c r="AD2767" s="40">
        <f>_xll.qlCalendarAdvance(calendar,$AD2766,AB2767,,,trigger)</f>
        <v>58803</v>
      </c>
      <c r="AE2767" s="40">
        <f>_xll.qlInterestRateIndexMaturity($Y$21,AD2767,)</f>
        <v>58985</v>
      </c>
      <c r="AF2767" s="43" t="e">
        <f>_xll.qlTenorBasisValue(TenorBasis6M,AD2767,_xll.ohTrigger(trigger,$Y$36))</f>
        <v>#NUM!</v>
      </c>
      <c r="AG2767" s="90" t="e">
        <f>_xll.qlTenorBasisForwardRate(TenorBasis6M,AD2767,_xll.ohTrigger(trigger,$Y$36))</f>
        <v>#NUM!</v>
      </c>
      <c r="AH2767" s="90" t="e">
        <f>_xll.qlIndexFixing(TenorBasisIndex6M,$AC2767,TRUE,_xll.ohTrigger(trigger,$Y$36))</f>
        <v>#NUM!</v>
      </c>
      <c r="AI2767" s="43" t="e">
        <f>_xll.qlIndexFixing($Y$6,$AC2767,TRUE,trigger)</f>
        <v>#NUM!</v>
      </c>
      <c r="AJ2767" s="45" t="e">
        <f t="shared" si="53"/>
        <v>#NUM!</v>
      </c>
    </row>
    <row r="2768" spans="28:36" x14ac:dyDescent="0.2">
      <c r="AB2768" s="122" t="s">
        <v>88</v>
      </c>
      <c r="AC2768" s="40">
        <f>_xll.qlInterestRateIndexFixingDate($Y$21,AD2768)</f>
        <v>58806</v>
      </c>
      <c r="AD2768" s="40">
        <f>_xll.qlCalendarAdvance(calendar,$AD2767,AB2768,,,trigger)</f>
        <v>58810</v>
      </c>
      <c r="AE2768" s="40">
        <f>_xll.qlInterestRateIndexMaturity($Y$21,AD2768,)</f>
        <v>58991</v>
      </c>
      <c r="AF2768" s="43" t="e">
        <f>_xll.qlTenorBasisValue(TenorBasis6M,AD2768,_xll.ohTrigger(trigger,$Y$36))</f>
        <v>#NUM!</v>
      </c>
      <c r="AG2768" s="90" t="e">
        <f>_xll.qlTenorBasisForwardRate(TenorBasis6M,AD2768,_xll.ohTrigger(trigger,$Y$36))</f>
        <v>#NUM!</v>
      </c>
      <c r="AH2768" s="90" t="e">
        <f>_xll.qlIndexFixing(TenorBasisIndex6M,$AC2768,TRUE,_xll.ohTrigger(trigger,$Y$36))</f>
        <v>#NUM!</v>
      </c>
      <c r="AI2768" s="43" t="e">
        <f>_xll.qlIndexFixing($Y$6,$AC2768,TRUE,trigger)</f>
        <v>#NUM!</v>
      </c>
      <c r="AJ2768" s="45" t="e">
        <f t="shared" si="53"/>
        <v>#NUM!</v>
      </c>
    </row>
    <row r="2769" spans="28:36" x14ac:dyDescent="0.2">
      <c r="AB2769" s="122" t="s">
        <v>88</v>
      </c>
      <c r="AC2769" s="40">
        <f>_xll.qlInterestRateIndexFixingDate($Y$21,AD2769)</f>
        <v>58813</v>
      </c>
      <c r="AD2769" s="40">
        <f>_xll.qlCalendarAdvance(calendar,$AD2768,AB2769,,,trigger)</f>
        <v>58817</v>
      </c>
      <c r="AE2769" s="40">
        <f>_xll.qlInterestRateIndexMaturity($Y$21,AD2769,)</f>
        <v>58998</v>
      </c>
      <c r="AF2769" s="43" t="e">
        <f>_xll.qlTenorBasisValue(TenorBasis6M,AD2769,_xll.ohTrigger(trigger,$Y$36))</f>
        <v>#NUM!</v>
      </c>
      <c r="AG2769" s="90" t="e">
        <f>_xll.qlTenorBasisForwardRate(TenorBasis6M,AD2769,_xll.ohTrigger(trigger,$Y$36))</f>
        <v>#NUM!</v>
      </c>
      <c r="AH2769" s="90" t="e">
        <f>_xll.qlIndexFixing(TenorBasisIndex6M,$AC2769,TRUE,_xll.ohTrigger(trigger,$Y$36))</f>
        <v>#NUM!</v>
      </c>
      <c r="AI2769" s="43" t="e">
        <f>_xll.qlIndexFixing($Y$6,$AC2769,TRUE,trigger)</f>
        <v>#NUM!</v>
      </c>
      <c r="AJ2769" s="45" t="e">
        <f t="shared" si="53"/>
        <v>#NUM!</v>
      </c>
    </row>
    <row r="2770" spans="28:36" x14ac:dyDescent="0.2">
      <c r="AB2770" s="122" t="s">
        <v>88</v>
      </c>
      <c r="AC2770" s="40">
        <f>_xll.qlInterestRateIndexFixingDate($Y$21,AD2770)</f>
        <v>58820</v>
      </c>
      <c r="AD2770" s="40">
        <f>_xll.qlCalendarAdvance(calendar,$AD2769,AB2770,,,trigger)</f>
        <v>58824</v>
      </c>
      <c r="AE2770" s="40">
        <f>_xll.qlInterestRateIndexMaturity($Y$21,AD2770,)</f>
        <v>59005</v>
      </c>
      <c r="AF2770" s="43" t="e">
        <f>_xll.qlTenorBasisValue(TenorBasis6M,AD2770,_xll.ohTrigger(trigger,$Y$36))</f>
        <v>#NUM!</v>
      </c>
      <c r="AG2770" s="90" t="e">
        <f>_xll.qlTenorBasisForwardRate(TenorBasis6M,AD2770,_xll.ohTrigger(trigger,$Y$36))</f>
        <v>#NUM!</v>
      </c>
      <c r="AH2770" s="90" t="e">
        <f>_xll.qlIndexFixing(TenorBasisIndex6M,$AC2770,TRUE,_xll.ohTrigger(trigger,$Y$36))</f>
        <v>#NUM!</v>
      </c>
      <c r="AI2770" s="43" t="e">
        <f>_xll.qlIndexFixing($Y$6,$AC2770,TRUE,trigger)</f>
        <v>#NUM!</v>
      </c>
      <c r="AJ2770" s="45" t="e">
        <f t="shared" si="53"/>
        <v>#NUM!</v>
      </c>
    </row>
    <row r="2771" spans="28:36" x14ac:dyDescent="0.2">
      <c r="AB2771" s="122" t="s">
        <v>88</v>
      </c>
      <c r="AC2771" s="40">
        <f>_xll.qlInterestRateIndexFixingDate($Y$21,AD2771)</f>
        <v>58827</v>
      </c>
      <c r="AD2771" s="40">
        <f>_xll.qlCalendarAdvance(calendar,$AD2770,AB2771,,,trigger)</f>
        <v>58831</v>
      </c>
      <c r="AE2771" s="40">
        <f>_xll.qlInterestRateIndexMaturity($Y$21,AD2771,)</f>
        <v>59012</v>
      </c>
      <c r="AF2771" s="43" t="e">
        <f>_xll.qlTenorBasisValue(TenorBasis6M,AD2771,_xll.ohTrigger(trigger,$Y$36))</f>
        <v>#NUM!</v>
      </c>
      <c r="AG2771" s="90" t="e">
        <f>_xll.qlTenorBasisForwardRate(TenorBasis6M,AD2771,_xll.ohTrigger(trigger,$Y$36))</f>
        <v>#NUM!</v>
      </c>
      <c r="AH2771" s="90" t="e">
        <f>_xll.qlIndexFixing(TenorBasisIndex6M,$AC2771,TRUE,_xll.ohTrigger(trigger,$Y$36))</f>
        <v>#NUM!</v>
      </c>
      <c r="AI2771" s="43" t="e">
        <f>_xll.qlIndexFixing($Y$6,$AC2771,TRUE,trigger)</f>
        <v>#NUM!</v>
      </c>
      <c r="AJ2771" s="45" t="e">
        <f t="shared" si="53"/>
        <v>#NUM!</v>
      </c>
    </row>
    <row r="2772" spans="28:36" x14ac:dyDescent="0.2">
      <c r="AB2772" s="122" t="s">
        <v>88</v>
      </c>
      <c r="AC2772" s="40">
        <f>_xll.qlInterestRateIndexFixingDate($Y$21,AD2772)</f>
        <v>58834</v>
      </c>
      <c r="AD2772" s="40">
        <f>_xll.qlCalendarAdvance(calendar,$AD2771,AB2772,,,trigger)</f>
        <v>58838</v>
      </c>
      <c r="AE2772" s="40">
        <f>_xll.qlInterestRateIndexMaturity($Y$21,AD2772,)</f>
        <v>59019</v>
      </c>
      <c r="AF2772" s="43" t="e">
        <f>_xll.qlTenorBasisValue(TenorBasis6M,AD2772,_xll.ohTrigger(trigger,$Y$36))</f>
        <v>#NUM!</v>
      </c>
      <c r="AG2772" s="90" t="e">
        <f>_xll.qlTenorBasisForwardRate(TenorBasis6M,AD2772,_xll.ohTrigger(trigger,$Y$36))</f>
        <v>#NUM!</v>
      </c>
      <c r="AH2772" s="90" t="e">
        <f>_xll.qlIndexFixing(TenorBasisIndex6M,$AC2772,TRUE,_xll.ohTrigger(trigger,$Y$36))</f>
        <v>#NUM!</v>
      </c>
      <c r="AI2772" s="43" t="e">
        <f>_xll.qlIndexFixing($Y$6,$AC2772,TRUE,trigger)</f>
        <v>#NUM!</v>
      </c>
      <c r="AJ2772" s="45" t="e">
        <f t="shared" si="53"/>
        <v>#NUM!</v>
      </c>
    </row>
    <row r="2773" spans="28:36" x14ac:dyDescent="0.2">
      <c r="AB2773" s="122" t="s">
        <v>88</v>
      </c>
      <c r="AC2773" s="40">
        <f>_xll.qlInterestRateIndexFixingDate($Y$21,AD2773)</f>
        <v>58841</v>
      </c>
      <c r="AD2773" s="40">
        <f>_xll.qlCalendarAdvance(calendar,$AD2772,AB2773,,,trigger)</f>
        <v>58845</v>
      </c>
      <c r="AE2773" s="40">
        <f>_xll.qlInterestRateIndexMaturity($Y$21,AD2773,)</f>
        <v>59026</v>
      </c>
      <c r="AF2773" s="43" t="e">
        <f>_xll.qlTenorBasisValue(TenorBasis6M,AD2773,_xll.ohTrigger(trigger,$Y$36))</f>
        <v>#NUM!</v>
      </c>
      <c r="AG2773" s="90" t="e">
        <f>_xll.qlTenorBasisForwardRate(TenorBasis6M,AD2773,_xll.ohTrigger(trigger,$Y$36))</f>
        <v>#NUM!</v>
      </c>
      <c r="AH2773" s="90" t="e">
        <f>_xll.qlIndexFixing(TenorBasisIndex6M,$AC2773,TRUE,_xll.ohTrigger(trigger,$Y$36))</f>
        <v>#NUM!</v>
      </c>
      <c r="AI2773" s="43" t="e">
        <f>_xll.qlIndexFixing($Y$6,$AC2773,TRUE,trigger)</f>
        <v>#NUM!</v>
      </c>
      <c r="AJ2773" s="45" t="e">
        <f t="shared" si="53"/>
        <v>#NUM!</v>
      </c>
    </row>
    <row r="2774" spans="28:36" x14ac:dyDescent="0.2">
      <c r="AB2774" s="122" t="s">
        <v>88</v>
      </c>
      <c r="AC2774" s="40">
        <f>_xll.qlInterestRateIndexFixingDate($Y$21,AD2774)</f>
        <v>58848</v>
      </c>
      <c r="AD2774" s="40">
        <f>_xll.qlCalendarAdvance(calendar,$AD2773,AB2774,,,trigger)</f>
        <v>58852</v>
      </c>
      <c r="AE2774" s="40">
        <f>_xll.qlInterestRateIndexMaturity($Y$21,AD2774,)</f>
        <v>59033</v>
      </c>
      <c r="AF2774" s="43" t="e">
        <f>_xll.qlTenorBasisValue(TenorBasis6M,AD2774,_xll.ohTrigger(trigger,$Y$36))</f>
        <v>#NUM!</v>
      </c>
      <c r="AG2774" s="90" t="e">
        <f>_xll.qlTenorBasisForwardRate(TenorBasis6M,AD2774,_xll.ohTrigger(trigger,$Y$36))</f>
        <v>#NUM!</v>
      </c>
      <c r="AH2774" s="90" t="e">
        <f>_xll.qlIndexFixing(TenorBasisIndex6M,$AC2774,TRUE,_xll.ohTrigger(trigger,$Y$36))</f>
        <v>#NUM!</v>
      </c>
      <c r="AI2774" s="43" t="e">
        <f>_xll.qlIndexFixing($Y$6,$AC2774,TRUE,trigger)</f>
        <v>#NUM!</v>
      </c>
      <c r="AJ2774" s="45" t="e">
        <f t="shared" si="53"/>
        <v>#NUM!</v>
      </c>
    </row>
    <row r="2775" spans="28:36" x14ac:dyDescent="0.2">
      <c r="AB2775" s="122" t="s">
        <v>88</v>
      </c>
      <c r="AC2775" s="40">
        <f>_xll.qlInterestRateIndexFixingDate($Y$21,AD2775)</f>
        <v>58855</v>
      </c>
      <c r="AD2775" s="40">
        <f>_xll.qlCalendarAdvance(calendar,$AD2774,AB2775,,,trigger)</f>
        <v>58859</v>
      </c>
      <c r="AE2775" s="40">
        <f>_xll.qlInterestRateIndexMaturity($Y$21,AD2775,)</f>
        <v>59040</v>
      </c>
      <c r="AF2775" s="43" t="e">
        <f>_xll.qlTenorBasisValue(TenorBasis6M,AD2775,_xll.ohTrigger(trigger,$Y$36))</f>
        <v>#NUM!</v>
      </c>
      <c r="AG2775" s="90" t="e">
        <f>_xll.qlTenorBasisForwardRate(TenorBasis6M,AD2775,_xll.ohTrigger(trigger,$Y$36))</f>
        <v>#NUM!</v>
      </c>
      <c r="AH2775" s="90" t="e">
        <f>_xll.qlIndexFixing(TenorBasisIndex6M,$AC2775,TRUE,_xll.ohTrigger(trigger,$Y$36))</f>
        <v>#NUM!</v>
      </c>
      <c r="AI2775" s="43" t="e">
        <f>_xll.qlIndexFixing($Y$6,$AC2775,TRUE,trigger)</f>
        <v>#NUM!</v>
      </c>
      <c r="AJ2775" s="45" t="e">
        <f t="shared" si="53"/>
        <v>#NUM!</v>
      </c>
    </row>
    <row r="2776" spans="28:36" x14ac:dyDescent="0.2">
      <c r="AB2776" s="122" t="s">
        <v>88</v>
      </c>
      <c r="AC2776" s="40">
        <f>_xll.qlInterestRateIndexFixingDate($Y$21,AD2776)</f>
        <v>58862</v>
      </c>
      <c r="AD2776" s="40">
        <f>_xll.qlCalendarAdvance(calendar,$AD2775,AB2776,,,trigger)</f>
        <v>58866</v>
      </c>
      <c r="AE2776" s="40">
        <f>_xll.qlInterestRateIndexMaturity($Y$21,AD2776,)</f>
        <v>59050</v>
      </c>
      <c r="AF2776" s="43" t="e">
        <f>_xll.qlTenorBasisValue(TenorBasis6M,AD2776,_xll.ohTrigger(trigger,$Y$36))</f>
        <v>#NUM!</v>
      </c>
      <c r="AG2776" s="90" t="e">
        <f>_xll.qlTenorBasisForwardRate(TenorBasis6M,AD2776,_xll.ohTrigger(trigger,$Y$36))</f>
        <v>#NUM!</v>
      </c>
      <c r="AH2776" s="90" t="e">
        <f>_xll.qlIndexFixing(TenorBasisIndex6M,$AC2776,TRUE,_xll.ohTrigger(trigger,$Y$36))</f>
        <v>#NUM!</v>
      </c>
      <c r="AI2776" s="43" t="e">
        <f>_xll.qlIndexFixing($Y$6,$AC2776,TRUE,trigger)</f>
        <v>#NUM!</v>
      </c>
      <c r="AJ2776" s="45" t="e">
        <f t="shared" si="53"/>
        <v>#NUM!</v>
      </c>
    </row>
    <row r="2777" spans="28:36" x14ac:dyDescent="0.2">
      <c r="AB2777" s="122" t="s">
        <v>88</v>
      </c>
      <c r="AC2777" s="40">
        <f>_xll.qlInterestRateIndexFixingDate($Y$21,AD2777)</f>
        <v>58869</v>
      </c>
      <c r="AD2777" s="40">
        <f>_xll.qlCalendarAdvance(calendar,$AD2776,AB2777,,,trigger)</f>
        <v>58873</v>
      </c>
      <c r="AE2777" s="40">
        <f>_xll.qlInterestRateIndexMaturity($Y$21,AD2777,)</f>
        <v>59057</v>
      </c>
      <c r="AF2777" s="43" t="e">
        <f>_xll.qlTenorBasisValue(TenorBasis6M,AD2777,_xll.ohTrigger(trigger,$Y$36))</f>
        <v>#NUM!</v>
      </c>
      <c r="AG2777" s="90" t="e">
        <f>_xll.qlTenorBasisForwardRate(TenorBasis6M,AD2777,_xll.ohTrigger(trigger,$Y$36))</f>
        <v>#NUM!</v>
      </c>
      <c r="AH2777" s="90" t="e">
        <f>_xll.qlIndexFixing(TenorBasisIndex6M,$AC2777,TRUE,_xll.ohTrigger(trigger,$Y$36))</f>
        <v>#NUM!</v>
      </c>
      <c r="AI2777" s="43" t="e">
        <f>_xll.qlIndexFixing($Y$6,$AC2777,TRUE,trigger)</f>
        <v>#NUM!</v>
      </c>
      <c r="AJ2777" s="45" t="e">
        <f t="shared" si="53"/>
        <v>#NUM!</v>
      </c>
    </row>
    <row r="2778" spans="28:36" x14ac:dyDescent="0.2">
      <c r="AB2778" s="122" t="s">
        <v>88</v>
      </c>
      <c r="AC2778" s="40">
        <f>_xll.qlInterestRateIndexFixingDate($Y$21,AD2778)</f>
        <v>58876</v>
      </c>
      <c r="AD2778" s="40">
        <f>_xll.qlCalendarAdvance(calendar,$AD2777,AB2778,,,trigger)</f>
        <v>58880</v>
      </c>
      <c r="AE2778" s="40">
        <f>_xll.qlInterestRateIndexMaturity($Y$21,AD2778,)</f>
        <v>59064</v>
      </c>
      <c r="AF2778" s="43" t="e">
        <f>_xll.qlTenorBasisValue(TenorBasis6M,AD2778,_xll.ohTrigger(trigger,$Y$36))</f>
        <v>#NUM!</v>
      </c>
      <c r="AG2778" s="90" t="e">
        <f>_xll.qlTenorBasisForwardRate(TenorBasis6M,AD2778,_xll.ohTrigger(trigger,$Y$36))</f>
        <v>#NUM!</v>
      </c>
      <c r="AH2778" s="90" t="e">
        <f>_xll.qlIndexFixing(TenorBasisIndex6M,$AC2778,TRUE,_xll.ohTrigger(trigger,$Y$36))</f>
        <v>#NUM!</v>
      </c>
      <c r="AI2778" s="43" t="e">
        <f>_xll.qlIndexFixing($Y$6,$AC2778,TRUE,trigger)</f>
        <v>#NUM!</v>
      </c>
      <c r="AJ2778" s="45" t="e">
        <f t="shared" si="53"/>
        <v>#NUM!</v>
      </c>
    </row>
    <row r="2779" spans="28:36" x14ac:dyDescent="0.2">
      <c r="AB2779" s="122" t="s">
        <v>88</v>
      </c>
      <c r="AC2779" s="40">
        <f>_xll.qlInterestRateIndexFixingDate($Y$21,AD2779)</f>
        <v>58883</v>
      </c>
      <c r="AD2779" s="40">
        <f>_xll.qlCalendarAdvance(calendar,$AD2778,AB2779,,,trigger)</f>
        <v>58887</v>
      </c>
      <c r="AE2779" s="40">
        <f>_xll.qlInterestRateIndexMaturity($Y$21,AD2779,)</f>
        <v>59071</v>
      </c>
      <c r="AF2779" s="43" t="e">
        <f>_xll.qlTenorBasisValue(TenorBasis6M,AD2779,_xll.ohTrigger(trigger,$Y$36))</f>
        <v>#NUM!</v>
      </c>
      <c r="AG2779" s="90" t="e">
        <f>_xll.qlTenorBasisForwardRate(TenorBasis6M,AD2779,_xll.ohTrigger(trigger,$Y$36))</f>
        <v>#NUM!</v>
      </c>
      <c r="AH2779" s="90" t="e">
        <f>_xll.qlIndexFixing(TenorBasisIndex6M,$AC2779,TRUE,_xll.ohTrigger(trigger,$Y$36))</f>
        <v>#NUM!</v>
      </c>
      <c r="AI2779" s="43" t="e">
        <f>_xll.qlIndexFixing($Y$6,$AC2779,TRUE,trigger)</f>
        <v>#NUM!</v>
      </c>
      <c r="AJ2779" s="45" t="e">
        <f t="shared" si="53"/>
        <v>#NUM!</v>
      </c>
    </row>
    <row r="2780" spans="28:36" x14ac:dyDescent="0.2">
      <c r="AB2780" s="122" t="s">
        <v>88</v>
      </c>
      <c r="AC2780" s="40">
        <f>_xll.qlInterestRateIndexFixingDate($Y$21,AD2780)</f>
        <v>58890</v>
      </c>
      <c r="AD2780" s="40">
        <f>_xll.qlCalendarAdvance(calendar,$AD2779,AB2780,,,trigger)</f>
        <v>58894</v>
      </c>
      <c r="AE2780" s="40">
        <f>_xll.qlInterestRateIndexMaturity($Y$21,AD2780,)</f>
        <v>59078</v>
      </c>
      <c r="AF2780" s="43" t="e">
        <f>_xll.qlTenorBasisValue(TenorBasis6M,AD2780,_xll.ohTrigger(trigger,$Y$36))</f>
        <v>#NUM!</v>
      </c>
      <c r="AG2780" s="90" t="e">
        <f>_xll.qlTenorBasisForwardRate(TenorBasis6M,AD2780,_xll.ohTrigger(trigger,$Y$36))</f>
        <v>#NUM!</v>
      </c>
      <c r="AH2780" s="90" t="e">
        <f>_xll.qlIndexFixing(TenorBasisIndex6M,$AC2780,TRUE,_xll.ohTrigger(trigger,$Y$36))</f>
        <v>#NUM!</v>
      </c>
      <c r="AI2780" s="43" t="e">
        <f>_xll.qlIndexFixing($Y$6,$AC2780,TRUE,trigger)</f>
        <v>#NUM!</v>
      </c>
      <c r="AJ2780" s="45" t="e">
        <f t="shared" si="53"/>
        <v>#NUM!</v>
      </c>
    </row>
    <row r="2781" spans="28:36" x14ac:dyDescent="0.2">
      <c r="AB2781" s="122" t="s">
        <v>88</v>
      </c>
      <c r="AC2781" s="40">
        <f>_xll.qlInterestRateIndexFixingDate($Y$21,AD2781)</f>
        <v>58897</v>
      </c>
      <c r="AD2781" s="40">
        <f>_xll.qlCalendarAdvance(calendar,$AD2780,AB2781,,,trigger)</f>
        <v>58901</v>
      </c>
      <c r="AE2781" s="40">
        <f>_xll.qlInterestRateIndexMaturity($Y$21,AD2781,)</f>
        <v>59084</v>
      </c>
      <c r="AF2781" s="43" t="e">
        <f>_xll.qlTenorBasisValue(TenorBasis6M,AD2781,_xll.ohTrigger(trigger,$Y$36))</f>
        <v>#NUM!</v>
      </c>
      <c r="AG2781" s="90" t="e">
        <f>_xll.qlTenorBasisForwardRate(TenorBasis6M,AD2781,_xll.ohTrigger(trigger,$Y$36))</f>
        <v>#NUM!</v>
      </c>
      <c r="AH2781" s="90" t="e">
        <f>_xll.qlIndexFixing(TenorBasisIndex6M,$AC2781,TRUE,_xll.ohTrigger(trigger,$Y$36))</f>
        <v>#NUM!</v>
      </c>
      <c r="AI2781" s="43" t="e">
        <f>_xll.qlIndexFixing($Y$6,$AC2781,TRUE,trigger)</f>
        <v>#NUM!</v>
      </c>
      <c r="AJ2781" s="45" t="e">
        <f t="shared" si="53"/>
        <v>#NUM!</v>
      </c>
    </row>
    <row r="2782" spans="28:36" x14ac:dyDescent="0.2">
      <c r="AB2782" s="122" t="s">
        <v>88</v>
      </c>
      <c r="AC2782" s="40">
        <f>_xll.qlInterestRateIndexFixingDate($Y$21,AD2782)</f>
        <v>58902</v>
      </c>
      <c r="AD2782" s="40">
        <f>_xll.qlCalendarAdvance(calendar,$AD2781,AB2782,,,trigger)</f>
        <v>58908</v>
      </c>
      <c r="AE2782" s="40">
        <f>_xll.qlInterestRateIndexMaturity($Y$21,AD2782,)</f>
        <v>59091</v>
      </c>
      <c r="AF2782" s="43" t="e">
        <f>_xll.qlTenorBasisValue(TenorBasis6M,AD2782,_xll.ohTrigger(trigger,$Y$36))</f>
        <v>#NUM!</v>
      </c>
      <c r="AG2782" s="90" t="e">
        <f>_xll.qlTenorBasisForwardRate(TenorBasis6M,AD2782,_xll.ohTrigger(trigger,$Y$36))</f>
        <v>#NUM!</v>
      </c>
      <c r="AH2782" s="90" t="e">
        <f>_xll.qlIndexFixing(TenorBasisIndex6M,$AC2782,TRUE,_xll.ohTrigger(trigger,$Y$36))</f>
        <v>#NUM!</v>
      </c>
      <c r="AI2782" s="43" t="e">
        <f>_xll.qlIndexFixing($Y$6,$AC2782,TRUE,trigger)</f>
        <v>#NUM!</v>
      </c>
      <c r="AJ2782" s="45" t="e">
        <f t="shared" si="53"/>
        <v>#NUM!</v>
      </c>
    </row>
    <row r="2783" spans="28:36" x14ac:dyDescent="0.2">
      <c r="AB2783" s="122" t="s">
        <v>88</v>
      </c>
      <c r="AC2783" s="40">
        <f>_xll.qlInterestRateIndexFixingDate($Y$21,AD2783)</f>
        <v>58911</v>
      </c>
      <c r="AD2783" s="40">
        <f>_xll.qlCalendarAdvance(calendar,$AD2782,AB2783,,,trigger)</f>
        <v>58915</v>
      </c>
      <c r="AE2783" s="40">
        <f>_xll.qlInterestRateIndexMaturity($Y$21,AD2783,)</f>
        <v>59098</v>
      </c>
      <c r="AF2783" s="43" t="e">
        <f>_xll.qlTenorBasisValue(TenorBasis6M,AD2783,_xll.ohTrigger(trigger,$Y$36))</f>
        <v>#NUM!</v>
      </c>
      <c r="AG2783" s="90" t="e">
        <f>_xll.qlTenorBasisForwardRate(TenorBasis6M,AD2783,_xll.ohTrigger(trigger,$Y$36))</f>
        <v>#NUM!</v>
      </c>
      <c r="AH2783" s="90" t="e">
        <f>_xll.qlIndexFixing(TenorBasisIndex6M,$AC2783,TRUE,_xll.ohTrigger(trigger,$Y$36))</f>
        <v>#NUM!</v>
      </c>
      <c r="AI2783" s="43" t="e">
        <f>_xll.qlIndexFixing($Y$6,$AC2783,TRUE,trigger)</f>
        <v>#NUM!</v>
      </c>
      <c r="AJ2783" s="45" t="e">
        <f t="shared" si="53"/>
        <v>#NUM!</v>
      </c>
    </row>
    <row r="2784" spans="28:36" x14ac:dyDescent="0.2">
      <c r="AB2784" s="122" t="s">
        <v>88</v>
      </c>
      <c r="AC2784" s="40">
        <f>_xll.qlInterestRateIndexFixingDate($Y$21,AD2784)</f>
        <v>58918</v>
      </c>
      <c r="AD2784" s="40">
        <f>_xll.qlCalendarAdvance(calendar,$AD2783,AB2784,,,trigger)</f>
        <v>58922</v>
      </c>
      <c r="AE2784" s="40">
        <f>_xll.qlInterestRateIndexMaturity($Y$21,AD2784,)</f>
        <v>59105</v>
      </c>
      <c r="AF2784" s="43" t="e">
        <f>_xll.qlTenorBasisValue(TenorBasis6M,AD2784,_xll.ohTrigger(trigger,$Y$36))</f>
        <v>#NUM!</v>
      </c>
      <c r="AG2784" s="90" t="e">
        <f>_xll.qlTenorBasisForwardRate(TenorBasis6M,AD2784,_xll.ohTrigger(trigger,$Y$36))</f>
        <v>#NUM!</v>
      </c>
      <c r="AH2784" s="90" t="e">
        <f>_xll.qlIndexFixing(TenorBasisIndex6M,$AC2784,TRUE,_xll.ohTrigger(trigger,$Y$36))</f>
        <v>#NUM!</v>
      </c>
      <c r="AI2784" s="43" t="e">
        <f>_xll.qlIndexFixing($Y$6,$AC2784,TRUE,trigger)</f>
        <v>#NUM!</v>
      </c>
      <c r="AJ2784" s="45" t="e">
        <f t="shared" si="53"/>
        <v>#NUM!</v>
      </c>
    </row>
    <row r="2785" spans="28:36" x14ac:dyDescent="0.2">
      <c r="AB2785" s="122" t="s">
        <v>88</v>
      </c>
      <c r="AC2785" s="40">
        <f>_xll.qlInterestRateIndexFixingDate($Y$21,AD2785)</f>
        <v>58925</v>
      </c>
      <c r="AD2785" s="40">
        <f>_xll.qlCalendarAdvance(calendar,$AD2784,AB2785,,,trigger)</f>
        <v>58929</v>
      </c>
      <c r="AE2785" s="40">
        <f>_xll.qlInterestRateIndexMaturity($Y$21,AD2785,)</f>
        <v>59113</v>
      </c>
      <c r="AF2785" s="43" t="e">
        <f>_xll.qlTenorBasisValue(TenorBasis6M,AD2785,_xll.ohTrigger(trigger,$Y$36))</f>
        <v>#NUM!</v>
      </c>
      <c r="AG2785" s="90" t="e">
        <f>_xll.qlTenorBasisForwardRate(TenorBasis6M,AD2785,_xll.ohTrigger(trigger,$Y$36))</f>
        <v>#NUM!</v>
      </c>
      <c r="AH2785" s="90" t="e">
        <f>_xll.qlIndexFixing(TenorBasisIndex6M,$AC2785,TRUE,_xll.ohTrigger(trigger,$Y$36))</f>
        <v>#NUM!</v>
      </c>
      <c r="AI2785" s="43" t="e">
        <f>_xll.qlIndexFixing($Y$6,$AC2785,TRUE,trigger)</f>
        <v>#NUM!</v>
      </c>
      <c r="AJ2785" s="45" t="e">
        <f t="shared" si="53"/>
        <v>#NUM!</v>
      </c>
    </row>
    <row r="2786" spans="28:36" x14ac:dyDescent="0.2">
      <c r="AB2786" s="122" t="s">
        <v>88</v>
      </c>
      <c r="AC2786" s="40">
        <f>_xll.qlInterestRateIndexFixingDate($Y$21,AD2786)</f>
        <v>58932</v>
      </c>
      <c r="AD2786" s="40">
        <f>_xll.qlCalendarAdvance(calendar,$AD2785,AB2786,,,trigger)</f>
        <v>58936</v>
      </c>
      <c r="AE2786" s="40">
        <f>_xll.qlInterestRateIndexMaturity($Y$21,AD2786,)</f>
        <v>59120</v>
      </c>
      <c r="AF2786" s="43" t="e">
        <f>_xll.qlTenorBasisValue(TenorBasis6M,AD2786,_xll.ohTrigger(trigger,$Y$36))</f>
        <v>#NUM!</v>
      </c>
      <c r="AG2786" s="90" t="e">
        <f>_xll.qlTenorBasisForwardRate(TenorBasis6M,AD2786,_xll.ohTrigger(trigger,$Y$36))</f>
        <v>#NUM!</v>
      </c>
      <c r="AH2786" s="90" t="e">
        <f>_xll.qlIndexFixing(TenorBasisIndex6M,$AC2786,TRUE,_xll.ohTrigger(trigger,$Y$36))</f>
        <v>#NUM!</v>
      </c>
      <c r="AI2786" s="43" t="e">
        <f>_xll.qlIndexFixing($Y$6,$AC2786,TRUE,trigger)</f>
        <v>#NUM!</v>
      </c>
      <c r="AJ2786" s="45" t="e">
        <f t="shared" si="53"/>
        <v>#NUM!</v>
      </c>
    </row>
    <row r="2787" spans="28:36" x14ac:dyDescent="0.2">
      <c r="AB2787" s="122" t="s">
        <v>88</v>
      </c>
      <c r="AC2787" s="40">
        <f>_xll.qlInterestRateIndexFixingDate($Y$21,AD2787)</f>
        <v>58939</v>
      </c>
      <c r="AD2787" s="40">
        <f>_xll.qlCalendarAdvance(calendar,$AD2786,AB2787,,,trigger)</f>
        <v>58943</v>
      </c>
      <c r="AE2787" s="40">
        <f>_xll.qlInterestRateIndexMaturity($Y$21,AD2787,)</f>
        <v>59127</v>
      </c>
      <c r="AF2787" s="43" t="e">
        <f>_xll.qlTenorBasisValue(TenorBasis6M,AD2787,_xll.ohTrigger(trigger,$Y$36))</f>
        <v>#NUM!</v>
      </c>
      <c r="AG2787" s="90" t="e">
        <f>_xll.qlTenorBasisForwardRate(TenorBasis6M,AD2787,_xll.ohTrigger(trigger,$Y$36))</f>
        <v>#NUM!</v>
      </c>
      <c r="AH2787" s="90" t="e">
        <f>_xll.qlIndexFixing(TenorBasisIndex6M,$AC2787,TRUE,_xll.ohTrigger(trigger,$Y$36))</f>
        <v>#NUM!</v>
      </c>
      <c r="AI2787" s="43" t="e">
        <f>_xll.qlIndexFixing($Y$6,$AC2787,TRUE,trigger)</f>
        <v>#NUM!</v>
      </c>
      <c r="AJ2787" s="45" t="e">
        <f t="shared" si="53"/>
        <v>#NUM!</v>
      </c>
    </row>
    <row r="2788" spans="28:36" x14ac:dyDescent="0.2">
      <c r="AB2788" s="122" t="s">
        <v>88</v>
      </c>
      <c r="AC2788" s="40">
        <f>_xll.qlInterestRateIndexFixingDate($Y$21,AD2788)</f>
        <v>58946</v>
      </c>
      <c r="AD2788" s="40">
        <f>_xll.qlCalendarAdvance(calendar,$AD2787,AB2788,,,trigger)</f>
        <v>58950</v>
      </c>
      <c r="AE2788" s="40">
        <f>_xll.qlInterestRateIndexMaturity($Y$21,AD2788,)</f>
        <v>59134</v>
      </c>
      <c r="AF2788" s="43" t="e">
        <f>_xll.qlTenorBasisValue(TenorBasis6M,AD2788,_xll.ohTrigger(trigger,$Y$36))</f>
        <v>#NUM!</v>
      </c>
      <c r="AG2788" s="90" t="e">
        <f>_xll.qlTenorBasisForwardRate(TenorBasis6M,AD2788,_xll.ohTrigger(trigger,$Y$36))</f>
        <v>#NUM!</v>
      </c>
      <c r="AH2788" s="90" t="e">
        <f>_xll.qlIndexFixing(TenorBasisIndex6M,$AC2788,TRUE,_xll.ohTrigger(trigger,$Y$36))</f>
        <v>#NUM!</v>
      </c>
      <c r="AI2788" s="43" t="e">
        <f>_xll.qlIndexFixing($Y$6,$AC2788,TRUE,trigger)</f>
        <v>#NUM!</v>
      </c>
      <c r="AJ2788" s="45" t="e">
        <f t="shared" si="53"/>
        <v>#NUM!</v>
      </c>
    </row>
    <row r="2789" spans="28:36" x14ac:dyDescent="0.2">
      <c r="AB2789" s="122" t="s">
        <v>88</v>
      </c>
      <c r="AC2789" s="40">
        <f>_xll.qlInterestRateIndexFixingDate($Y$21,AD2789)</f>
        <v>58953</v>
      </c>
      <c r="AD2789" s="40">
        <f>_xll.qlCalendarAdvance(calendar,$AD2788,AB2789,,,trigger)</f>
        <v>58957</v>
      </c>
      <c r="AE2789" s="40">
        <f>_xll.qlInterestRateIndexMaturity($Y$21,AD2789,)</f>
        <v>59140</v>
      </c>
      <c r="AF2789" s="43" t="e">
        <f>_xll.qlTenorBasisValue(TenorBasis6M,AD2789,_xll.ohTrigger(trigger,$Y$36))</f>
        <v>#NUM!</v>
      </c>
      <c r="AG2789" s="90" t="e">
        <f>_xll.qlTenorBasisForwardRate(TenorBasis6M,AD2789,_xll.ohTrigger(trigger,$Y$36))</f>
        <v>#NUM!</v>
      </c>
      <c r="AH2789" s="90" t="e">
        <f>_xll.qlIndexFixing(TenorBasisIndex6M,$AC2789,TRUE,_xll.ohTrigger(trigger,$Y$36))</f>
        <v>#NUM!</v>
      </c>
      <c r="AI2789" s="43" t="e">
        <f>_xll.qlIndexFixing($Y$6,$AC2789,TRUE,trigger)</f>
        <v>#NUM!</v>
      </c>
      <c r="AJ2789" s="45" t="e">
        <f t="shared" si="53"/>
        <v>#NUM!</v>
      </c>
    </row>
    <row r="2790" spans="28:36" x14ac:dyDescent="0.2">
      <c r="AB2790" s="122" t="s">
        <v>88</v>
      </c>
      <c r="AC2790" s="40">
        <f>_xll.qlInterestRateIndexFixingDate($Y$21,AD2790)</f>
        <v>58960</v>
      </c>
      <c r="AD2790" s="40">
        <f>_xll.qlCalendarAdvance(calendar,$AD2789,AB2790,,,trigger)</f>
        <v>58964</v>
      </c>
      <c r="AE2790" s="40">
        <f>_xll.qlInterestRateIndexMaturity($Y$21,AD2790,)</f>
        <v>59147</v>
      </c>
      <c r="AF2790" s="43" t="e">
        <f>_xll.qlTenorBasisValue(TenorBasis6M,AD2790,_xll.ohTrigger(trigger,$Y$36))</f>
        <v>#NUM!</v>
      </c>
      <c r="AG2790" s="90" t="e">
        <f>_xll.qlTenorBasisForwardRate(TenorBasis6M,AD2790,_xll.ohTrigger(trigger,$Y$36))</f>
        <v>#NUM!</v>
      </c>
      <c r="AH2790" s="90" t="e">
        <f>_xll.qlIndexFixing(TenorBasisIndex6M,$AC2790,TRUE,_xll.ohTrigger(trigger,$Y$36))</f>
        <v>#NUM!</v>
      </c>
      <c r="AI2790" s="43" t="e">
        <f>_xll.qlIndexFixing($Y$6,$AC2790,TRUE,trigger)</f>
        <v>#NUM!</v>
      </c>
      <c r="AJ2790" s="45" t="e">
        <f t="shared" si="53"/>
        <v>#NUM!</v>
      </c>
    </row>
    <row r="2791" spans="28:36" x14ac:dyDescent="0.2">
      <c r="AB2791" s="122" t="s">
        <v>88</v>
      </c>
      <c r="AC2791" s="40">
        <f>_xll.qlInterestRateIndexFixingDate($Y$21,AD2791)</f>
        <v>58967</v>
      </c>
      <c r="AD2791" s="40">
        <f>_xll.qlCalendarAdvance(calendar,$AD2790,AB2791,,,trigger)</f>
        <v>58971</v>
      </c>
      <c r="AE2791" s="40">
        <f>_xll.qlInterestRateIndexMaturity($Y$21,AD2791,)</f>
        <v>59154</v>
      </c>
      <c r="AF2791" s="43" t="e">
        <f>_xll.qlTenorBasisValue(TenorBasis6M,AD2791,_xll.ohTrigger(trigger,$Y$36))</f>
        <v>#NUM!</v>
      </c>
      <c r="AG2791" s="90" t="e">
        <f>_xll.qlTenorBasisForwardRate(TenorBasis6M,AD2791,_xll.ohTrigger(trigger,$Y$36))</f>
        <v>#NUM!</v>
      </c>
      <c r="AH2791" s="90" t="e">
        <f>_xll.qlIndexFixing(TenorBasisIndex6M,$AC2791,TRUE,_xll.ohTrigger(trigger,$Y$36))</f>
        <v>#NUM!</v>
      </c>
      <c r="AI2791" s="43" t="e">
        <f>_xll.qlIndexFixing($Y$6,$AC2791,TRUE,trigger)</f>
        <v>#NUM!</v>
      </c>
      <c r="AJ2791" s="45" t="e">
        <f t="shared" si="53"/>
        <v>#NUM!</v>
      </c>
    </row>
    <row r="2792" spans="28:36" x14ac:dyDescent="0.2">
      <c r="AB2792" s="122" t="s">
        <v>88</v>
      </c>
      <c r="AC2792" s="40">
        <f>_xll.qlInterestRateIndexFixingDate($Y$21,AD2792)</f>
        <v>58974</v>
      </c>
      <c r="AD2792" s="40">
        <f>_xll.qlCalendarAdvance(calendar,$AD2791,AB2792,,,trigger)</f>
        <v>58978</v>
      </c>
      <c r="AE2792" s="40">
        <f>_xll.qlInterestRateIndexMaturity($Y$21,AD2792,)</f>
        <v>59161</v>
      </c>
      <c r="AF2792" s="43" t="e">
        <f>_xll.qlTenorBasisValue(TenorBasis6M,AD2792,_xll.ohTrigger(trigger,$Y$36))</f>
        <v>#NUM!</v>
      </c>
      <c r="AG2792" s="90" t="e">
        <f>_xll.qlTenorBasisForwardRate(TenorBasis6M,AD2792,_xll.ohTrigger(trigger,$Y$36))</f>
        <v>#NUM!</v>
      </c>
      <c r="AH2792" s="90" t="e">
        <f>_xll.qlIndexFixing(TenorBasisIndex6M,$AC2792,TRUE,_xll.ohTrigger(trigger,$Y$36))</f>
        <v>#NUM!</v>
      </c>
      <c r="AI2792" s="43" t="e">
        <f>_xll.qlIndexFixing($Y$6,$AC2792,TRUE,trigger)</f>
        <v>#NUM!</v>
      </c>
      <c r="AJ2792" s="45" t="e">
        <f t="shared" si="53"/>
        <v>#NUM!</v>
      </c>
    </row>
    <row r="2793" spans="28:36" x14ac:dyDescent="0.2">
      <c r="AB2793" s="122" t="s">
        <v>88</v>
      </c>
      <c r="AC2793" s="40">
        <f>_xll.qlInterestRateIndexFixingDate($Y$21,AD2793)</f>
        <v>58981</v>
      </c>
      <c r="AD2793" s="40">
        <f>_xll.qlCalendarAdvance(calendar,$AD2792,AB2793,,,trigger)</f>
        <v>58985</v>
      </c>
      <c r="AE2793" s="40">
        <f>_xll.qlInterestRateIndexMaturity($Y$21,AD2793,)</f>
        <v>59168</v>
      </c>
      <c r="AF2793" s="43" t="e">
        <f>_xll.qlTenorBasisValue(TenorBasis6M,AD2793,_xll.ohTrigger(trigger,$Y$36))</f>
        <v>#NUM!</v>
      </c>
      <c r="AG2793" s="90" t="e">
        <f>_xll.qlTenorBasisForwardRate(TenorBasis6M,AD2793,_xll.ohTrigger(trigger,$Y$36))</f>
        <v>#NUM!</v>
      </c>
      <c r="AH2793" s="90" t="e">
        <f>_xll.qlIndexFixing(TenorBasisIndex6M,$AC2793,TRUE,_xll.ohTrigger(trigger,$Y$36))</f>
        <v>#NUM!</v>
      </c>
      <c r="AI2793" s="43" t="e">
        <f>_xll.qlIndexFixing($Y$6,$AC2793,TRUE,trigger)</f>
        <v>#NUM!</v>
      </c>
      <c r="AJ2793" s="45" t="e">
        <f t="shared" si="53"/>
        <v>#NUM!</v>
      </c>
    </row>
    <row r="2794" spans="28:36" x14ac:dyDescent="0.2">
      <c r="AB2794" s="122" t="s">
        <v>88</v>
      </c>
      <c r="AC2794" s="40">
        <f>_xll.qlInterestRateIndexFixingDate($Y$21,AD2794)</f>
        <v>58988</v>
      </c>
      <c r="AD2794" s="40">
        <f>_xll.qlCalendarAdvance(calendar,$AD2793,AB2794,,,trigger)</f>
        <v>58992</v>
      </c>
      <c r="AE2794" s="40">
        <f>_xll.qlInterestRateIndexMaturity($Y$21,AD2794,)</f>
        <v>59176</v>
      </c>
      <c r="AF2794" s="43" t="e">
        <f>_xll.qlTenorBasisValue(TenorBasis6M,AD2794,_xll.ohTrigger(trigger,$Y$36))</f>
        <v>#NUM!</v>
      </c>
      <c r="AG2794" s="90" t="e">
        <f>_xll.qlTenorBasisForwardRate(TenorBasis6M,AD2794,_xll.ohTrigger(trigger,$Y$36))</f>
        <v>#NUM!</v>
      </c>
      <c r="AH2794" s="90" t="e">
        <f>_xll.qlIndexFixing(TenorBasisIndex6M,$AC2794,TRUE,_xll.ohTrigger(trigger,$Y$36))</f>
        <v>#NUM!</v>
      </c>
      <c r="AI2794" s="43" t="e">
        <f>_xll.qlIndexFixing($Y$6,$AC2794,TRUE,trigger)</f>
        <v>#NUM!</v>
      </c>
      <c r="AJ2794" s="45" t="e">
        <f t="shared" ref="AJ2794:AJ2857" si="54">(AH2794-AI2794)*10000</f>
        <v>#NUM!</v>
      </c>
    </row>
    <row r="2795" spans="28:36" x14ac:dyDescent="0.2">
      <c r="AB2795" s="122" t="s">
        <v>88</v>
      </c>
      <c r="AC2795" s="40">
        <f>_xll.qlInterestRateIndexFixingDate($Y$21,AD2795)</f>
        <v>58995</v>
      </c>
      <c r="AD2795" s="40">
        <f>_xll.qlCalendarAdvance(calendar,$AD2794,AB2795,,,trigger)</f>
        <v>58999</v>
      </c>
      <c r="AE2795" s="40">
        <f>_xll.qlInterestRateIndexMaturity($Y$21,AD2795,)</f>
        <v>59183</v>
      </c>
      <c r="AF2795" s="43" t="e">
        <f>_xll.qlTenorBasisValue(TenorBasis6M,AD2795,_xll.ohTrigger(trigger,$Y$36))</f>
        <v>#NUM!</v>
      </c>
      <c r="AG2795" s="90" t="e">
        <f>_xll.qlTenorBasisForwardRate(TenorBasis6M,AD2795,_xll.ohTrigger(trigger,$Y$36))</f>
        <v>#NUM!</v>
      </c>
      <c r="AH2795" s="90" t="e">
        <f>_xll.qlIndexFixing(TenorBasisIndex6M,$AC2795,TRUE,_xll.ohTrigger(trigger,$Y$36))</f>
        <v>#NUM!</v>
      </c>
      <c r="AI2795" s="43" t="e">
        <f>_xll.qlIndexFixing($Y$6,$AC2795,TRUE,trigger)</f>
        <v>#NUM!</v>
      </c>
      <c r="AJ2795" s="45" t="e">
        <f t="shared" si="54"/>
        <v>#NUM!</v>
      </c>
    </row>
    <row r="2796" spans="28:36" x14ac:dyDescent="0.2">
      <c r="AB2796" s="122" t="s">
        <v>88</v>
      </c>
      <c r="AC2796" s="40">
        <f>_xll.qlInterestRateIndexFixingDate($Y$21,AD2796)</f>
        <v>59002</v>
      </c>
      <c r="AD2796" s="40">
        <f>_xll.qlCalendarAdvance(calendar,$AD2795,AB2796,,,trigger)</f>
        <v>59006</v>
      </c>
      <c r="AE2796" s="40">
        <f>_xll.qlInterestRateIndexMaturity($Y$21,AD2796,)</f>
        <v>59190</v>
      </c>
      <c r="AF2796" s="43" t="e">
        <f>_xll.qlTenorBasisValue(TenorBasis6M,AD2796,_xll.ohTrigger(trigger,$Y$36))</f>
        <v>#NUM!</v>
      </c>
      <c r="AG2796" s="90" t="e">
        <f>_xll.qlTenorBasisForwardRate(TenorBasis6M,AD2796,_xll.ohTrigger(trigger,$Y$36))</f>
        <v>#NUM!</v>
      </c>
      <c r="AH2796" s="90" t="e">
        <f>_xll.qlIndexFixing(TenorBasisIndex6M,$AC2796,TRUE,_xll.ohTrigger(trigger,$Y$36))</f>
        <v>#NUM!</v>
      </c>
      <c r="AI2796" s="43" t="e">
        <f>_xll.qlIndexFixing($Y$6,$AC2796,TRUE,trigger)</f>
        <v>#NUM!</v>
      </c>
      <c r="AJ2796" s="45" t="e">
        <f t="shared" si="54"/>
        <v>#NUM!</v>
      </c>
    </row>
    <row r="2797" spans="28:36" x14ac:dyDescent="0.2">
      <c r="AB2797" s="122" t="s">
        <v>88</v>
      </c>
      <c r="AC2797" s="40">
        <f>_xll.qlInterestRateIndexFixingDate($Y$21,AD2797)</f>
        <v>59009</v>
      </c>
      <c r="AD2797" s="40">
        <f>_xll.qlCalendarAdvance(calendar,$AD2796,AB2797,,,trigger)</f>
        <v>59013</v>
      </c>
      <c r="AE2797" s="40">
        <f>_xll.qlInterestRateIndexMaturity($Y$21,AD2797,)</f>
        <v>59197</v>
      </c>
      <c r="AF2797" s="43" t="e">
        <f>_xll.qlTenorBasisValue(TenorBasis6M,AD2797,_xll.ohTrigger(trigger,$Y$36))</f>
        <v>#NUM!</v>
      </c>
      <c r="AG2797" s="90" t="e">
        <f>_xll.qlTenorBasisForwardRate(TenorBasis6M,AD2797,_xll.ohTrigger(trigger,$Y$36))</f>
        <v>#NUM!</v>
      </c>
      <c r="AH2797" s="90" t="e">
        <f>_xll.qlIndexFixing(TenorBasisIndex6M,$AC2797,TRUE,_xll.ohTrigger(trigger,$Y$36))</f>
        <v>#NUM!</v>
      </c>
      <c r="AI2797" s="43" t="e">
        <f>_xll.qlIndexFixing($Y$6,$AC2797,TRUE,trigger)</f>
        <v>#NUM!</v>
      </c>
      <c r="AJ2797" s="45" t="e">
        <f t="shared" si="54"/>
        <v>#NUM!</v>
      </c>
    </row>
    <row r="2798" spans="28:36" x14ac:dyDescent="0.2">
      <c r="AB2798" s="122" t="s">
        <v>88</v>
      </c>
      <c r="AC2798" s="40">
        <f>_xll.qlInterestRateIndexFixingDate($Y$21,AD2798)</f>
        <v>59016</v>
      </c>
      <c r="AD2798" s="40">
        <f>_xll.qlCalendarAdvance(calendar,$AD2797,AB2798,,,trigger)</f>
        <v>59020</v>
      </c>
      <c r="AE2798" s="40">
        <f>_xll.qlInterestRateIndexMaturity($Y$21,AD2798,)</f>
        <v>59204</v>
      </c>
      <c r="AF2798" s="43" t="e">
        <f>_xll.qlTenorBasisValue(TenorBasis6M,AD2798,_xll.ohTrigger(trigger,$Y$36))</f>
        <v>#NUM!</v>
      </c>
      <c r="AG2798" s="90" t="e">
        <f>_xll.qlTenorBasisForwardRate(TenorBasis6M,AD2798,_xll.ohTrigger(trigger,$Y$36))</f>
        <v>#NUM!</v>
      </c>
      <c r="AH2798" s="90" t="e">
        <f>_xll.qlIndexFixing(TenorBasisIndex6M,$AC2798,TRUE,_xll.ohTrigger(trigger,$Y$36))</f>
        <v>#NUM!</v>
      </c>
      <c r="AI2798" s="43" t="e">
        <f>_xll.qlIndexFixing($Y$6,$AC2798,TRUE,trigger)</f>
        <v>#NUM!</v>
      </c>
      <c r="AJ2798" s="45" t="e">
        <f t="shared" si="54"/>
        <v>#NUM!</v>
      </c>
    </row>
    <row r="2799" spans="28:36" x14ac:dyDescent="0.2">
      <c r="AB2799" s="122" t="s">
        <v>88</v>
      </c>
      <c r="AC2799" s="40">
        <f>_xll.qlInterestRateIndexFixingDate($Y$21,AD2799)</f>
        <v>59023</v>
      </c>
      <c r="AD2799" s="40">
        <f>_xll.qlCalendarAdvance(calendar,$AD2798,AB2799,,,trigger)</f>
        <v>59027</v>
      </c>
      <c r="AE2799" s="40">
        <f>_xll.qlInterestRateIndexMaturity($Y$21,AD2799,)</f>
        <v>59211</v>
      </c>
      <c r="AF2799" s="43" t="e">
        <f>_xll.qlTenorBasisValue(TenorBasis6M,AD2799,_xll.ohTrigger(trigger,$Y$36))</f>
        <v>#NUM!</v>
      </c>
      <c r="AG2799" s="90" t="e">
        <f>_xll.qlTenorBasisForwardRate(TenorBasis6M,AD2799,_xll.ohTrigger(trigger,$Y$36))</f>
        <v>#NUM!</v>
      </c>
      <c r="AH2799" s="90" t="e">
        <f>_xll.qlIndexFixing(TenorBasisIndex6M,$AC2799,TRUE,_xll.ohTrigger(trigger,$Y$36))</f>
        <v>#NUM!</v>
      </c>
      <c r="AI2799" s="43" t="e">
        <f>_xll.qlIndexFixing($Y$6,$AC2799,TRUE,trigger)</f>
        <v>#NUM!</v>
      </c>
      <c r="AJ2799" s="45" t="e">
        <f t="shared" si="54"/>
        <v>#NUM!</v>
      </c>
    </row>
    <row r="2800" spans="28:36" x14ac:dyDescent="0.2">
      <c r="AB2800" s="122" t="s">
        <v>88</v>
      </c>
      <c r="AC2800" s="40">
        <f>_xll.qlInterestRateIndexFixingDate($Y$21,AD2800)</f>
        <v>59030</v>
      </c>
      <c r="AD2800" s="40">
        <f>_xll.qlCalendarAdvance(calendar,$AD2799,AB2800,,,trigger)</f>
        <v>59034</v>
      </c>
      <c r="AE2800" s="40">
        <f>_xll.qlInterestRateIndexMaturity($Y$21,AD2800,)</f>
        <v>59218</v>
      </c>
      <c r="AF2800" s="43" t="e">
        <f>_xll.qlTenorBasisValue(TenorBasis6M,AD2800,_xll.ohTrigger(trigger,$Y$36))</f>
        <v>#NUM!</v>
      </c>
      <c r="AG2800" s="90" t="e">
        <f>_xll.qlTenorBasisForwardRate(TenorBasis6M,AD2800,_xll.ohTrigger(trigger,$Y$36))</f>
        <v>#NUM!</v>
      </c>
      <c r="AH2800" s="90" t="e">
        <f>_xll.qlIndexFixing(TenorBasisIndex6M,$AC2800,TRUE,_xll.ohTrigger(trigger,$Y$36))</f>
        <v>#NUM!</v>
      </c>
      <c r="AI2800" s="43" t="e">
        <f>_xll.qlIndexFixing($Y$6,$AC2800,TRUE,trigger)</f>
        <v>#NUM!</v>
      </c>
      <c r="AJ2800" s="45" t="e">
        <f t="shared" si="54"/>
        <v>#NUM!</v>
      </c>
    </row>
    <row r="2801" spans="28:36" x14ac:dyDescent="0.2">
      <c r="AB2801" s="122" t="s">
        <v>88</v>
      </c>
      <c r="AC2801" s="40">
        <f>_xll.qlInterestRateIndexFixingDate($Y$21,AD2801)</f>
        <v>59037</v>
      </c>
      <c r="AD2801" s="40">
        <f>_xll.qlCalendarAdvance(calendar,$AD2800,AB2801,,,trigger)</f>
        <v>59041</v>
      </c>
      <c r="AE2801" s="40">
        <f>_xll.qlInterestRateIndexMaturity($Y$21,AD2801,)</f>
        <v>59225</v>
      </c>
      <c r="AF2801" s="43" t="e">
        <f>_xll.qlTenorBasisValue(TenorBasis6M,AD2801,_xll.ohTrigger(trigger,$Y$36))</f>
        <v>#NUM!</v>
      </c>
      <c r="AG2801" s="90" t="e">
        <f>_xll.qlTenorBasisForwardRate(TenorBasis6M,AD2801,_xll.ohTrigger(trigger,$Y$36))</f>
        <v>#NUM!</v>
      </c>
      <c r="AH2801" s="90" t="e">
        <f>_xll.qlIndexFixing(TenorBasisIndex6M,$AC2801,TRUE,_xll.ohTrigger(trigger,$Y$36))</f>
        <v>#NUM!</v>
      </c>
      <c r="AI2801" s="43" t="e">
        <f>_xll.qlIndexFixing($Y$6,$AC2801,TRUE,trigger)</f>
        <v>#NUM!</v>
      </c>
      <c r="AJ2801" s="45" t="e">
        <f t="shared" si="54"/>
        <v>#NUM!</v>
      </c>
    </row>
    <row r="2802" spans="28:36" x14ac:dyDescent="0.2">
      <c r="AB2802" s="122" t="s">
        <v>88</v>
      </c>
      <c r="AC2802" s="40">
        <f>_xll.qlInterestRateIndexFixingDate($Y$21,AD2802)</f>
        <v>59044</v>
      </c>
      <c r="AD2802" s="40">
        <f>_xll.qlCalendarAdvance(calendar,$AD2801,AB2802,,,trigger)</f>
        <v>59048</v>
      </c>
      <c r="AE2802" s="40">
        <f>_xll.qlInterestRateIndexMaturity($Y$21,AD2802,)</f>
        <v>59230</v>
      </c>
      <c r="AF2802" s="43" t="e">
        <f>_xll.qlTenorBasisValue(TenorBasis6M,AD2802,_xll.ohTrigger(trigger,$Y$36))</f>
        <v>#NUM!</v>
      </c>
      <c r="AG2802" s="90" t="e">
        <f>_xll.qlTenorBasisForwardRate(TenorBasis6M,AD2802,_xll.ohTrigger(trigger,$Y$36))</f>
        <v>#NUM!</v>
      </c>
      <c r="AH2802" s="90" t="e">
        <f>_xll.qlIndexFixing(TenorBasisIndex6M,$AC2802,TRUE,_xll.ohTrigger(trigger,$Y$36))</f>
        <v>#NUM!</v>
      </c>
      <c r="AI2802" s="43" t="e">
        <f>_xll.qlIndexFixing($Y$6,$AC2802,TRUE,trigger)</f>
        <v>#NUM!</v>
      </c>
      <c r="AJ2802" s="45" t="e">
        <f t="shared" si="54"/>
        <v>#NUM!</v>
      </c>
    </row>
    <row r="2803" spans="28:36" x14ac:dyDescent="0.2">
      <c r="AB2803" s="122" t="s">
        <v>88</v>
      </c>
      <c r="AC2803" s="40">
        <f>_xll.qlInterestRateIndexFixingDate($Y$21,AD2803)</f>
        <v>59051</v>
      </c>
      <c r="AD2803" s="40">
        <f>_xll.qlCalendarAdvance(calendar,$AD2802,AB2803,,,trigger)</f>
        <v>59055</v>
      </c>
      <c r="AE2803" s="40">
        <f>_xll.qlInterestRateIndexMaturity($Y$21,AD2803,)</f>
        <v>59236</v>
      </c>
      <c r="AF2803" s="43" t="e">
        <f>_xll.qlTenorBasisValue(TenorBasis6M,AD2803,_xll.ohTrigger(trigger,$Y$36))</f>
        <v>#NUM!</v>
      </c>
      <c r="AG2803" s="90" t="e">
        <f>_xll.qlTenorBasisForwardRate(TenorBasis6M,AD2803,_xll.ohTrigger(trigger,$Y$36))</f>
        <v>#NUM!</v>
      </c>
      <c r="AH2803" s="90" t="e">
        <f>_xll.qlIndexFixing(TenorBasisIndex6M,$AC2803,TRUE,_xll.ohTrigger(trigger,$Y$36))</f>
        <v>#NUM!</v>
      </c>
      <c r="AI2803" s="43" t="e">
        <f>_xll.qlIndexFixing($Y$6,$AC2803,TRUE,trigger)</f>
        <v>#NUM!</v>
      </c>
      <c r="AJ2803" s="45" t="e">
        <f t="shared" si="54"/>
        <v>#NUM!</v>
      </c>
    </row>
    <row r="2804" spans="28:36" x14ac:dyDescent="0.2">
      <c r="AB2804" s="122" t="s">
        <v>88</v>
      </c>
      <c r="AC2804" s="40">
        <f>_xll.qlInterestRateIndexFixingDate($Y$21,AD2804)</f>
        <v>59058</v>
      </c>
      <c r="AD2804" s="40">
        <f>_xll.qlCalendarAdvance(calendar,$AD2803,AB2804,,,trigger)</f>
        <v>59062</v>
      </c>
      <c r="AE2804" s="40">
        <f>_xll.qlInterestRateIndexMaturity($Y$21,AD2804,)</f>
        <v>59243</v>
      </c>
      <c r="AF2804" s="43" t="e">
        <f>_xll.qlTenorBasisValue(TenorBasis6M,AD2804,_xll.ohTrigger(trigger,$Y$36))</f>
        <v>#NUM!</v>
      </c>
      <c r="AG2804" s="90" t="e">
        <f>_xll.qlTenorBasisForwardRate(TenorBasis6M,AD2804,_xll.ohTrigger(trigger,$Y$36))</f>
        <v>#NUM!</v>
      </c>
      <c r="AH2804" s="90" t="e">
        <f>_xll.qlIndexFixing(TenorBasisIndex6M,$AC2804,TRUE,_xll.ohTrigger(trigger,$Y$36))</f>
        <v>#NUM!</v>
      </c>
      <c r="AI2804" s="43" t="e">
        <f>_xll.qlIndexFixing($Y$6,$AC2804,TRUE,trigger)</f>
        <v>#NUM!</v>
      </c>
      <c r="AJ2804" s="45" t="e">
        <f t="shared" si="54"/>
        <v>#NUM!</v>
      </c>
    </row>
    <row r="2805" spans="28:36" x14ac:dyDescent="0.2">
      <c r="AB2805" s="122" t="s">
        <v>88</v>
      </c>
      <c r="AC2805" s="40">
        <f>_xll.qlInterestRateIndexFixingDate($Y$21,AD2805)</f>
        <v>59065</v>
      </c>
      <c r="AD2805" s="40">
        <f>_xll.qlCalendarAdvance(calendar,$AD2804,AB2805,,,trigger)</f>
        <v>59069</v>
      </c>
      <c r="AE2805" s="40">
        <f>_xll.qlInterestRateIndexMaturity($Y$21,AD2805,)</f>
        <v>59250</v>
      </c>
      <c r="AF2805" s="43" t="e">
        <f>_xll.qlTenorBasisValue(TenorBasis6M,AD2805,_xll.ohTrigger(trigger,$Y$36))</f>
        <v>#NUM!</v>
      </c>
      <c r="AG2805" s="90" t="e">
        <f>_xll.qlTenorBasisForwardRate(TenorBasis6M,AD2805,_xll.ohTrigger(trigger,$Y$36))</f>
        <v>#NUM!</v>
      </c>
      <c r="AH2805" s="90" t="e">
        <f>_xll.qlIndexFixing(TenorBasisIndex6M,$AC2805,TRUE,_xll.ohTrigger(trigger,$Y$36))</f>
        <v>#NUM!</v>
      </c>
      <c r="AI2805" s="43" t="e">
        <f>_xll.qlIndexFixing($Y$6,$AC2805,TRUE,trigger)</f>
        <v>#NUM!</v>
      </c>
      <c r="AJ2805" s="45" t="e">
        <f t="shared" si="54"/>
        <v>#NUM!</v>
      </c>
    </row>
    <row r="2806" spans="28:36" x14ac:dyDescent="0.2">
      <c r="AB2806" s="122" t="s">
        <v>88</v>
      </c>
      <c r="AC2806" s="40">
        <f>_xll.qlInterestRateIndexFixingDate($Y$21,AD2806)</f>
        <v>59072</v>
      </c>
      <c r="AD2806" s="40">
        <f>_xll.qlCalendarAdvance(calendar,$AD2805,AB2806,,,trigger)</f>
        <v>59076</v>
      </c>
      <c r="AE2806" s="40">
        <f>_xll.qlInterestRateIndexMaturity($Y$21,AD2806,)</f>
        <v>59258</v>
      </c>
      <c r="AF2806" s="43" t="e">
        <f>_xll.qlTenorBasisValue(TenorBasis6M,AD2806,_xll.ohTrigger(trigger,$Y$36))</f>
        <v>#NUM!</v>
      </c>
      <c r="AG2806" s="90" t="e">
        <f>_xll.qlTenorBasisForwardRate(TenorBasis6M,AD2806,_xll.ohTrigger(trigger,$Y$36))</f>
        <v>#NUM!</v>
      </c>
      <c r="AH2806" s="90" t="e">
        <f>_xll.qlIndexFixing(TenorBasisIndex6M,$AC2806,TRUE,_xll.ohTrigger(trigger,$Y$36))</f>
        <v>#NUM!</v>
      </c>
      <c r="AI2806" s="43" t="e">
        <f>_xll.qlIndexFixing($Y$6,$AC2806,TRUE,trigger)</f>
        <v>#NUM!</v>
      </c>
      <c r="AJ2806" s="45" t="e">
        <f t="shared" si="54"/>
        <v>#NUM!</v>
      </c>
    </row>
    <row r="2807" spans="28:36" x14ac:dyDescent="0.2">
      <c r="AB2807" s="122" t="s">
        <v>88</v>
      </c>
      <c r="AC2807" s="40">
        <f>_xll.qlInterestRateIndexFixingDate($Y$21,AD2807)</f>
        <v>59079</v>
      </c>
      <c r="AD2807" s="40">
        <f>_xll.qlCalendarAdvance(calendar,$AD2806,AB2807,,,trigger)</f>
        <v>59083</v>
      </c>
      <c r="AE2807" s="40">
        <f>_xll.qlInterestRateIndexMaturity($Y$21,AD2807,)</f>
        <v>59265</v>
      </c>
      <c r="AF2807" s="43" t="e">
        <f>_xll.qlTenorBasisValue(TenorBasis6M,AD2807,_xll.ohTrigger(trigger,$Y$36))</f>
        <v>#NUM!</v>
      </c>
      <c r="AG2807" s="90" t="e">
        <f>_xll.qlTenorBasisForwardRate(TenorBasis6M,AD2807,_xll.ohTrigger(trigger,$Y$36))</f>
        <v>#NUM!</v>
      </c>
      <c r="AH2807" s="90" t="e">
        <f>_xll.qlIndexFixing(TenorBasisIndex6M,$AC2807,TRUE,_xll.ohTrigger(trigger,$Y$36))</f>
        <v>#NUM!</v>
      </c>
      <c r="AI2807" s="43" t="e">
        <f>_xll.qlIndexFixing($Y$6,$AC2807,TRUE,trigger)</f>
        <v>#NUM!</v>
      </c>
      <c r="AJ2807" s="45" t="e">
        <f t="shared" si="54"/>
        <v>#NUM!</v>
      </c>
    </row>
    <row r="2808" spans="28:36" x14ac:dyDescent="0.2">
      <c r="AB2808" s="122" t="s">
        <v>88</v>
      </c>
      <c r="AC2808" s="40">
        <f>_xll.qlInterestRateIndexFixingDate($Y$21,AD2808)</f>
        <v>59086</v>
      </c>
      <c r="AD2808" s="40">
        <f>_xll.qlCalendarAdvance(calendar,$AD2807,AB2808,,,trigger)</f>
        <v>59090</v>
      </c>
      <c r="AE2808" s="40">
        <f>_xll.qlInterestRateIndexMaturity($Y$21,AD2808,)</f>
        <v>59272</v>
      </c>
      <c r="AF2808" s="43" t="e">
        <f>_xll.qlTenorBasisValue(TenorBasis6M,AD2808,_xll.ohTrigger(trigger,$Y$36))</f>
        <v>#NUM!</v>
      </c>
      <c r="AG2808" s="90" t="e">
        <f>_xll.qlTenorBasisForwardRate(TenorBasis6M,AD2808,_xll.ohTrigger(trigger,$Y$36))</f>
        <v>#NUM!</v>
      </c>
      <c r="AH2808" s="90" t="e">
        <f>_xll.qlIndexFixing(TenorBasisIndex6M,$AC2808,TRUE,_xll.ohTrigger(trigger,$Y$36))</f>
        <v>#NUM!</v>
      </c>
      <c r="AI2808" s="43" t="e">
        <f>_xll.qlIndexFixing($Y$6,$AC2808,TRUE,trigger)</f>
        <v>#NUM!</v>
      </c>
      <c r="AJ2808" s="45" t="e">
        <f t="shared" si="54"/>
        <v>#NUM!</v>
      </c>
    </row>
    <row r="2809" spans="28:36" x14ac:dyDescent="0.2">
      <c r="AB2809" s="122" t="s">
        <v>88</v>
      </c>
      <c r="AC2809" s="40">
        <f>_xll.qlInterestRateIndexFixingDate($Y$21,AD2809)</f>
        <v>59093</v>
      </c>
      <c r="AD2809" s="40">
        <f>_xll.qlCalendarAdvance(calendar,$AD2808,AB2809,,,trigger)</f>
        <v>59097</v>
      </c>
      <c r="AE2809" s="40">
        <f>_xll.qlInterestRateIndexMaturity($Y$21,AD2809,)</f>
        <v>59279</v>
      </c>
      <c r="AF2809" s="43" t="e">
        <f>_xll.qlTenorBasisValue(TenorBasis6M,AD2809,_xll.ohTrigger(trigger,$Y$36))</f>
        <v>#NUM!</v>
      </c>
      <c r="AG2809" s="90" t="e">
        <f>_xll.qlTenorBasisForwardRate(TenorBasis6M,AD2809,_xll.ohTrigger(trigger,$Y$36))</f>
        <v>#NUM!</v>
      </c>
      <c r="AH2809" s="90" t="e">
        <f>_xll.qlIndexFixing(TenorBasisIndex6M,$AC2809,TRUE,_xll.ohTrigger(trigger,$Y$36))</f>
        <v>#NUM!</v>
      </c>
      <c r="AI2809" s="43" t="e">
        <f>_xll.qlIndexFixing($Y$6,$AC2809,TRUE,trigger)</f>
        <v>#NUM!</v>
      </c>
      <c r="AJ2809" s="45" t="e">
        <f t="shared" si="54"/>
        <v>#NUM!</v>
      </c>
    </row>
    <row r="2810" spans="28:36" x14ac:dyDescent="0.2">
      <c r="AB2810" s="122" t="s">
        <v>88</v>
      </c>
      <c r="AC2810" s="40">
        <f>_xll.qlInterestRateIndexFixingDate($Y$21,AD2810)</f>
        <v>59100</v>
      </c>
      <c r="AD2810" s="40">
        <f>_xll.qlCalendarAdvance(calendar,$AD2809,AB2810,,,trigger)</f>
        <v>59104</v>
      </c>
      <c r="AE2810" s="40">
        <f>_xll.qlInterestRateIndexMaturity($Y$21,AD2810,)</f>
        <v>59286</v>
      </c>
      <c r="AF2810" s="43" t="e">
        <f>_xll.qlTenorBasisValue(TenorBasis6M,AD2810,_xll.ohTrigger(trigger,$Y$36))</f>
        <v>#NUM!</v>
      </c>
      <c r="AG2810" s="90" t="e">
        <f>_xll.qlTenorBasisForwardRate(TenorBasis6M,AD2810,_xll.ohTrigger(trigger,$Y$36))</f>
        <v>#NUM!</v>
      </c>
      <c r="AH2810" s="90" t="e">
        <f>_xll.qlIndexFixing(TenorBasisIndex6M,$AC2810,TRUE,_xll.ohTrigger(trigger,$Y$36))</f>
        <v>#NUM!</v>
      </c>
      <c r="AI2810" s="43" t="e">
        <f>_xll.qlIndexFixing($Y$6,$AC2810,TRUE,trigger)</f>
        <v>#NUM!</v>
      </c>
      <c r="AJ2810" s="45" t="e">
        <f t="shared" si="54"/>
        <v>#NUM!</v>
      </c>
    </row>
    <row r="2811" spans="28:36" x14ac:dyDescent="0.2">
      <c r="AB2811" s="122" t="s">
        <v>88</v>
      </c>
      <c r="AC2811" s="40">
        <f>_xll.qlInterestRateIndexFixingDate($Y$21,AD2811)</f>
        <v>59107</v>
      </c>
      <c r="AD2811" s="40">
        <f>_xll.qlCalendarAdvance(calendar,$AD2810,AB2811,,,trigger)</f>
        <v>59111</v>
      </c>
      <c r="AE2811" s="40">
        <f>_xll.qlInterestRateIndexMaturity($Y$21,AD2811,)</f>
        <v>59293</v>
      </c>
      <c r="AF2811" s="43" t="e">
        <f>_xll.qlTenorBasisValue(TenorBasis6M,AD2811,_xll.ohTrigger(trigger,$Y$36))</f>
        <v>#NUM!</v>
      </c>
      <c r="AG2811" s="90" t="e">
        <f>_xll.qlTenorBasisForwardRate(TenorBasis6M,AD2811,_xll.ohTrigger(trigger,$Y$36))</f>
        <v>#NUM!</v>
      </c>
      <c r="AH2811" s="90" t="e">
        <f>_xll.qlIndexFixing(TenorBasisIndex6M,$AC2811,TRUE,_xll.ohTrigger(trigger,$Y$36))</f>
        <v>#NUM!</v>
      </c>
      <c r="AI2811" s="43" t="e">
        <f>_xll.qlIndexFixing($Y$6,$AC2811,TRUE,trigger)</f>
        <v>#NUM!</v>
      </c>
      <c r="AJ2811" s="45" t="e">
        <f t="shared" si="54"/>
        <v>#NUM!</v>
      </c>
    </row>
    <row r="2812" spans="28:36" x14ac:dyDescent="0.2">
      <c r="AB2812" s="122" t="s">
        <v>88</v>
      </c>
      <c r="AC2812" s="40">
        <f>_xll.qlInterestRateIndexFixingDate($Y$21,AD2812)</f>
        <v>59114</v>
      </c>
      <c r="AD2812" s="40">
        <f>_xll.qlCalendarAdvance(calendar,$AD2811,AB2812,,,trigger)</f>
        <v>59118</v>
      </c>
      <c r="AE2812" s="40">
        <f>_xll.qlInterestRateIndexMaturity($Y$21,AD2812,)</f>
        <v>59299</v>
      </c>
      <c r="AF2812" s="43" t="e">
        <f>_xll.qlTenorBasisValue(TenorBasis6M,AD2812,_xll.ohTrigger(trigger,$Y$36))</f>
        <v>#NUM!</v>
      </c>
      <c r="AG2812" s="90" t="e">
        <f>_xll.qlTenorBasisForwardRate(TenorBasis6M,AD2812,_xll.ohTrigger(trigger,$Y$36))</f>
        <v>#NUM!</v>
      </c>
      <c r="AH2812" s="90" t="e">
        <f>_xll.qlIndexFixing(TenorBasisIndex6M,$AC2812,TRUE,_xll.ohTrigger(trigger,$Y$36))</f>
        <v>#NUM!</v>
      </c>
      <c r="AI2812" s="43" t="e">
        <f>_xll.qlIndexFixing($Y$6,$AC2812,TRUE,trigger)</f>
        <v>#NUM!</v>
      </c>
      <c r="AJ2812" s="45" t="e">
        <f t="shared" si="54"/>
        <v>#NUM!</v>
      </c>
    </row>
    <row r="2813" spans="28:36" x14ac:dyDescent="0.2">
      <c r="AB2813" s="122" t="s">
        <v>88</v>
      </c>
      <c r="AC2813" s="40">
        <f>_xll.qlInterestRateIndexFixingDate($Y$21,AD2813)</f>
        <v>59121</v>
      </c>
      <c r="AD2813" s="40">
        <f>_xll.qlCalendarAdvance(calendar,$AD2812,AB2813,,,trigger)</f>
        <v>59125</v>
      </c>
      <c r="AE2813" s="40">
        <f>_xll.qlInterestRateIndexMaturity($Y$21,AD2813,)</f>
        <v>59306</v>
      </c>
      <c r="AF2813" s="43" t="e">
        <f>_xll.qlTenorBasisValue(TenorBasis6M,AD2813,_xll.ohTrigger(trigger,$Y$36))</f>
        <v>#NUM!</v>
      </c>
      <c r="AG2813" s="90" t="e">
        <f>_xll.qlTenorBasisForwardRate(TenorBasis6M,AD2813,_xll.ohTrigger(trigger,$Y$36))</f>
        <v>#NUM!</v>
      </c>
      <c r="AH2813" s="90" t="e">
        <f>_xll.qlIndexFixing(TenorBasisIndex6M,$AC2813,TRUE,_xll.ohTrigger(trigger,$Y$36))</f>
        <v>#NUM!</v>
      </c>
      <c r="AI2813" s="43" t="e">
        <f>_xll.qlIndexFixing($Y$6,$AC2813,TRUE,trigger)</f>
        <v>#NUM!</v>
      </c>
      <c r="AJ2813" s="45" t="e">
        <f t="shared" si="54"/>
        <v>#NUM!</v>
      </c>
    </row>
    <row r="2814" spans="28:36" x14ac:dyDescent="0.2">
      <c r="AB2814" s="122" t="s">
        <v>88</v>
      </c>
      <c r="AC2814" s="40">
        <f>_xll.qlInterestRateIndexFixingDate($Y$21,AD2814)</f>
        <v>59128</v>
      </c>
      <c r="AD2814" s="40">
        <f>_xll.qlCalendarAdvance(calendar,$AD2813,AB2814,,,trigger)</f>
        <v>59132</v>
      </c>
      <c r="AE2814" s="40">
        <f>_xll.qlInterestRateIndexMaturity($Y$21,AD2814,)</f>
        <v>59313</v>
      </c>
      <c r="AF2814" s="43" t="e">
        <f>_xll.qlTenorBasisValue(TenorBasis6M,AD2814,_xll.ohTrigger(trigger,$Y$36))</f>
        <v>#NUM!</v>
      </c>
      <c r="AG2814" s="90" t="e">
        <f>_xll.qlTenorBasisForwardRate(TenorBasis6M,AD2814,_xll.ohTrigger(trigger,$Y$36))</f>
        <v>#NUM!</v>
      </c>
      <c r="AH2814" s="90" t="e">
        <f>_xll.qlIndexFixing(TenorBasisIndex6M,$AC2814,TRUE,_xll.ohTrigger(trigger,$Y$36))</f>
        <v>#NUM!</v>
      </c>
      <c r="AI2814" s="43" t="e">
        <f>_xll.qlIndexFixing($Y$6,$AC2814,TRUE,trigger)</f>
        <v>#NUM!</v>
      </c>
      <c r="AJ2814" s="45" t="e">
        <f t="shared" si="54"/>
        <v>#NUM!</v>
      </c>
    </row>
    <row r="2815" spans="28:36" x14ac:dyDescent="0.2">
      <c r="AB2815" s="122" t="s">
        <v>88</v>
      </c>
      <c r="AC2815" s="40">
        <f>_xll.qlInterestRateIndexFixingDate($Y$21,AD2815)</f>
        <v>59135</v>
      </c>
      <c r="AD2815" s="40">
        <f>_xll.qlCalendarAdvance(calendar,$AD2814,AB2815,,,trigger)</f>
        <v>59139</v>
      </c>
      <c r="AE2815" s="40">
        <f>_xll.qlInterestRateIndexMaturity($Y$21,AD2815,)</f>
        <v>59320</v>
      </c>
      <c r="AF2815" s="43" t="e">
        <f>_xll.qlTenorBasisValue(TenorBasis6M,AD2815,_xll.ohTrigger(trigger,$Y$36))</f>
        <v>#NUM!</v>
      </c>
      <c r="AG2815" s="90" t="e">
        <f>_xll.qlTenorBasisForwardRate(TenorBasis6M,AD2815,_xll.ohTrigger(trigger,$Y$36))</f>
        <v>#NUM!</v>
      </c>
      <c r="AH2815" s="90" t="e">
        <f>_xll.qlIndexFixing(TenorBasisIndex6M,$AC2815,TRUE,_xll.ohTrigger(trigger,$Y$36))</f>
        <v>#NUM!</v>
      </c>
      <c r="AI2815" s="43" t="e">
        <f>_xll.qlIndexFixing($Y$6,$AC2815,TRUE,trigger)</f>
        <v>#NUM!</v>
      </c>
      <c r="AJ2815" s="45" t="e">
        <f t="shared" si="54"/>
        <v>#NUM!</v>
      </c>
    </row>
    <row r="2816" spans="28:36" x14ac:dyDescent="0.2">
      <c r="AB2816" s="122" t="s">
        <v>88</v>
      </c>
      <c r="AC2816" s="40">
        <f>_xll.qlInterestRateIndexFixingDate($Y$21,AD2816)</f>
        <v>59142</v>
      </c>
      <c r="AD2816" s="40">
        <f>_xll.qlCalendarAdvance(calendar,$AD2815,AB2816,,,trigger)</f>
        <v>59146</v>
      </c>
      <c r="AE2816" s="40">
        <f>_xll.qlInterestRateIndexMaturity($Y$21,AD2816,)</f>
        <v>59328</v>
      </c>
      <c r="AF2816" s="43" t="e">
        <f>_xll.qlTenorBasisValue(TenorBasis6M,AD2816,_xll.ohTrigger(trigger,$Y$36))</f>
        <v>#NUM!</v>
      </c>
      <c r="AG2816" s="90" t="e">
        <f>_xll.qlTenorBasisForwardRate(TenorBasis6M,AD2816,_xll.ohTrigger(trigger,$Y$36))</f>
        <v>#NUM!</v>
      </c>
      <c r="AH2816" s="90" t="e">
        <f>_xll.qlIndexFixing(TenorBasisIndex6M,$AC2816,TRUE,_xll.ohTrigger(trigger,$Y$36))</f>
        <v>#NUM!</v>
      </c>
      <c r="AI2816" s="43" t="e">
        <f>_xll.qlIndexFixing($Y$6,$AC2816,TRUE,trigger)</f>
        <v>#NUM!</v>
      </c>
      <c r="AJ2816" s="45" t="e">
        <f t="shared" si="54"/>
        <v>#NUM!</v>
      </c>
    </row>
    <row r="2817" spans="28:36" x14ac:dyDescent="0.2">
      <c r="AB2817" s="122" t="s">
        <v>88</v>
      </c>
      <c r="AC2817" s="40">
        <f>_xll.qlInterestRateIndexFixingDate($Y$21,AD2817)</f>
        <v>59149</v>
      </c>
      <c r="AD2817" s="40">
        <f>_xll.qlCalendarAdvance(calendar,$AD2816,AB2817,,,trigger)</f>
        <v>59153</v>
      </c>
      <c r="AE2817" s="40">
        <f>_xll.qlInterestRateIndexMaturity($Y$21,AD2817,)</f>
        <v>59335</v>
      </c>
      <c r="AF2817" s="43" t="e">
        <f>_xll.qlTenorBasisValue(TenorBasis6M,AD2817,_xll.ohTrigger(trigger,$Y$36))</f>
        <v>#NUM!</v>
      </c>
      <c r="AG2817" s="90" t="e">
        <f>_xll.qlTenorBasisForwardRate(TenorBasis6M,AD2817,_xll.ohTrigger(trigger,$Y$36))</f>
        <v>#NUM!</v>
      </c>
      <c r="AH2817" s="90" t="e">
        <f>_xll.qlIndexFixing(TenorBasisIndex6M,$AC2817,TRUE,_xll.ohTrigger(trigger,$Y$36))</f>
        <v>#NUM!</v>
      </c>
      <c r="AI2817" s="43" t="e">
        <f>_xll.qlIndexFixing($Y$6,$AC2817,TRUE,trigger)</f>
        <v>#NUM!</v>
      </c>
      <c r="AJ2817" s="45" t="e">
        <f t="shared" si="54"/>
        <v>#NUM!</v>
      </c>
    </row>
    <row r="2818" spans="28:36" x14ac:dyDescent="0.2">
      <c r="AB2818" s="122" t="s">
        <v>88</v>
      </c>
      <c r="AC2818" s="40">
        <f>_xll.qlInterestRateIndexFixingDate($Y$21,AD2818)</f>
        <v>59156</v>
      </c>
      <c r="AD2818" s="40">
        <f>_xll.qlCalendarAdvance(calendar,$AD2817,AB2818,,,trigger)</f>
        <v>59160</v>
      </c>
      <c r="AE2818" s="40">
        <f>_xll.qlInterestRateIndexMaturity($Y$21,AD2818,)</f>
        <v>59342</v>
      </c>
      <c r="AF2818" s="43" t="e">
        <f>_xll.qlTenorBasisValue(TenorBasis6M,AD2818,_xll.ohTrigger(trigger,$Y$36))</f>
        <v>#NUM!</v>
      </c>
      <c r="AG2818" s="90" t="e">
        <f>_xll.qlTenorBasisForwardRate(TenorBasis6M,AD2818,_xll.ohTrigger(trigger,$Y$36))</f>
        <v>#NUM!</v>
      </c>
      <c r="AH2818" s="90" t="e">
        <f>_xll.qlIndexFixing(TenorBasisIndex6M,$AC2818,TRUE,_xll.ohTrigger(trigger,$Y$36))</f>
        <v>#NUM!</v>
      </c>
      <c r="AI2818" s="43" t="e">
        <f>_xll.qlIndexFixing($Y$6,$AC2818,TRUE,trigger)</f>
        <v>#NUM!</v>
      </c>
      <c r="AJ2818" s="45" t="e">
        <f t="shared" si="54"/>
        <v>#NUM!</v>
      </c>
    </row>
    <row r="2819" spans="28:36" x14ac:dyDescent="0.2">
      <c r="AB2819" s="122" t="s">
        <v>88</v>
      </c>
      <c r="AC2819" s="40">
        <f>_xll.qlInterestRateIndexFixingDate($Y$21,AD2819)</f>
        <v>59162</v>
      </c>
      <c r="AD2819" s="40">
        <f>_xll.qlCalendarAdvance(calendar,$AD2818,AB2819,,,trigger)</f>
        <v>59167</v>
      </c>
      <c r="AE2819" s="40">
        <f>_xll.qlInterestRateIndexMaturity($Y$21,AD2819,)</f>
        <v>59349</v>
      </c>
      <c r="AF2819" s="43" t="e">
        <f>_xll.qlTenorBasisValue(TenorBasis6M,AD2819,_xll.ohTrigger(trigger,$Y$36))</f>
        <v>#NUM!</v>
      </c>
      <c r="AG2819" s="90" t="e">
        <f>_xll.qlTenorBasisForwardRate(TenorBasis6M,AD2819,_xll.ohTrigger(trigger,$Y$36))</f>
        <v>#NUM!</v>
      </c>
      <c r="AH2819" s="90" t="e">
        <f>_xll.qlIndexFixing(TenorBasisIndex6M,$AC2819,TRUE,_xll.ohTrigger(trigger,$Y$36))</f>
        <v>#NUM!</v>
      </c>
      <c r="AI2819" s="43" t="e">
        <f>_xll.qlIndexFixing($Y$6,$AC2819,TRUE,trigger)</f>
        <v>#NUM!</v>
      </c>
      <c r="AJ2819" s="45" t="e">
        <f t="shared" si="54"/>
        <v>#NUM!</v>
      </c>
    </row>
    <row r="2820" spans="28:36" x14ac:dyDescent="0.2">
      <c r="AB2820" s="122" t="s">
        <v>88</v>
      </c>
      <c r="AC2820" s="40">
        <f>_xll.qlInterestRateIndexFixingDate($Y$21,AD2820)</f>
        <v>59170</v>
      </c>
      <c r="AD2820" s="40">
        <f>_xll.qlCalendarAdvance(calendar,$AD2819,AB2820,,,trigger)</f>
        <v>59174</v>
      </c>
      <c r="AE2820" s="40">
        <f>_xll.qlInterestRateIndexMaturity($Y$21,AD2820,)</f>
        <v>59355</v>
      </c>
      <c r="AF2820" s="43" t="e">
        <f>_xll.qlTenorBasisValue(TenorBasis6M,AD2820,_xll.ohTrigger(trigger,$Y$36))</f>
        <v>#NUM!</v>
      </c>
      <c r="AG2820" s="90" t="e">
        <f>_xll.qlTenorBasisForwardRate(TenorBasis6M,AD2820,_xll.ohTrigger(trigger,$Y$36))</f>
        <v>#NUM!</v>
      </c>
      <c r="AH2820" s="90" t="e">
        <f>_xll.qlIndexFixing(TenorBasisIndex6M,$AC2820,TRUE,_xll.ohTrigger(trigger,$Y$36))</f>
        <v>#NUM!</v>
      </c>
      <c r="AI2820" s="43" t="e">
        <f>_xll.qlIndexFixing($Y$6,$AC2820,TRUE,trigger)</f>
        <v>#NUM!</v>
      </c>
      <c r="AJ2820" s="45" t="e">
        <f t="shared" si="54"/>
        <v>#NUM!</v>
      </c>
    </row>
    <row r="2821" spans="28:36" x14ac:dyDescent="0.2">
      <c r="AB2821" s="122" t="s">
        <v>88</v>
      </c>
      <c r="AC2821" s="40">
        <f>_xll.qlInterestRateIndexFixingDate($Y$21,AD2821)</f>
        <v>59177</v>
      </c>
      <c r="AD2821" s="40">
        <f>_xll.qlCalendarAdvance(calendar,$AD2820,AB2821,,,trigger)</f>
        <v>59181</v>
      </c>
      <c r="AE2821" s="40">
        <f>_xll.qlInterestRateIndexMaturity($Y$21,AD2821,)</f>
        <v>59362</v>
      </c>
      <c r="AF2821" s="43" t="e">
        <f>_xll.qlTenorBasisValue(TenorBasis6M,AD2821,_xll.ohTrigger(trigger,$Y$36))</f>
        <v>#NUM!</v>
      </c>
      <c r="AG2821" s="90" t="e">
        <f>_xll.qlTenorBasisForwardRate(TenorBasis6M,AD2821,_xll.ohTrigger(trigger,$Y$36))</f>
        <v>#NUM!</v>
      </c>
      <c r="AH2821" s="90" t="e">
        <f>_xll.qlIndexFixing(TenorBasisIndex6M,$AC2821,TRUE,_xll.ohTrigger(trigger,$Y$36))</f>
        <v>#NUM!</v>
      </c>
      <c r="AI2821" s="43" t="e">
        <f>_xll.qlIndexFixing($Y$6,$AC2821,TRUE,trigger)</f>
        <v>#NUM!</v>
      </c>
      <c r="AJ2821" s="45" t="e">
        <f t="shared" si="54"/>
        <v>#NUM!</v>
      </c>
    </row>
    <row r="2822" spans="28:36" x14ac:dyDescent="0.2">
      <c r="AB2822" s="122" t="s">
        <v>88</v>
      </c>
      <c r="AC2822" s="40">
        <f>_xll.qlInterestRateIndexFixingDate($Y$21,AD2822)</f>
        <v>59184</v>
      </c>
      <c r="AD2822" s="40">
        <f>_xll.qlCalendarAdvance(calendar,$AD2821,AB2822,,,trigger)</f>
        <v>59188</v>
      </c>
      <c r="AE2822" s="40">
        <f>_xll.qlInterestRateIndexMaturity($Y$21,AD2822,)</f>
        <v>59369</v>
      </c>
      <c r="AF2822" s="43" t="e">
        <f>_xll.qlTenorBasisValue(TenorBasis6M,AD2822,_xll.ohTrigger(trigger,$Y$36))</f>
        <v>#NUM!</v>
      </c>
      <c r="AG2822" s="90" t="e">
        <f>_xll.qlTenorBasisForwardRate(TenorBasis6M,AD2822,_xll.ohTrigger(trigger,$Y$36))</f>
        <v>#NUM!</v>
      </c>
      <c r="AH2822" s="90" t="e">
        <f>_xll.qlIndexFixing(TenorBasisIndex6M,$AC2822,TRUE,_xll.ohTrigger(trigger,$Y$36))</f>
        <v>#NUM!</v>
      </c>
      <c r="AI2822" s="43" t="e">
        <f>_xll.qlIndexFixing($Y$6,$AC2822,TRUE,trigger)</f>
        <v>#NUM!</v>
      </c>
      <c r="AJ2822" s="45" t="e">
        <f t="shared" si="54"/>
        <v>#NUM!</v>
      </c>
    </row>
    <row r="2823" spans="28:36" x14ac:dyDescent="0.2">
      <c r="AB2823" s="122" t="s">
        <v>88</v>
      </c>
      <c r="AC2823" s="40">
        <f>_xll.qlInterestRateIndexFixingDate($Y$21,AD2823)</f>
        <v>59191</v>
      </c>
      <c r="AD2823" s="40">
        <f>_xll.qlCalendarAdvance(calendar,$AD2822,AB2823,,,trigger)</f>
        <v>59195</v>
      </c>
      <c r="AE2823" s="40">
        <f>_xll.qlInterestRateIndexMaturity($Y$21,AD2823,)</f>
        <v>59376</v>
      </c>
      <c r="AF2823" s="43" t="e">
        <f>_xll.qlTenorBasisValue(TenorBasis6M,AD2823,_xll.ohTrigger(trigger,$Y$36))</f>
        <v>#NUM!</v>
      </c>
      <c r="AG2823" s="90" t="e">
        <f>_xll.qlTenorBasisForwardRate(TenorBasis6M,AD2823,_xll.ohTrigger(trigger,$Y$36))</f>
        <v>#NUM!</v>
      </c>
      <c r="AH2823" s="90" t="e">
        <f>_xll.qlIndexFixing(TenorBasisIndex6M,$AC2823,TRUE,_xll.ohTrigger(trigger,$Y$36))</f>
        <v>#NUM!</v>
      </c>
      <c r="AI2823" s="43" t="e">
        <f>_xll.qlIndexFixing($Y$6,$AC2823,TRUE,trigger)</f>
        <v>#NUM!</v>
      </c>
      <c r="AJ2823" s="45" t="e">
        <f t="shared" si="54"/>
        <v>#NUM!</v>
      </c>
    </row>
    <row r="2824" spans="28:36" x14ac:dyDescent="0.2">
      <c r="AB2824" s="122" t="s">
        <v>88</v>
      </c>
      <c r="AC2824" s="40">
        <f>_xll.qlInterestRateIndexFixingDate($Y$21,AD2824)</f>
        <v>59198</v>
      </c>
      <c r="AD2824" s="40">
        <f>_xll.qlCalendarAdvance(calendar,$AD2823,AB2824,,,trigger)</f>
        <v>59202</v>
      </c>
      <c r="AE2824" s="40">
        <f>_xll.qlInterestRateIndexMaturity($Y$21,AD2824,)</f>
        <v>59383</v>
      </c>
      <c r="AF2824" s="43" t="e">
        <f>_xll.qlTenorBasisValue(TenorBasis6M,AD2824,_xll.ohTrigger(trigger,$Y$36))</f>
        <v>#NUM!</v>
      </c>
      <c r="AG2824" s="90" t="e">
        <f>_xll.qlTenorBasisForwardRate(TenorBasis6M,AD2824,_xll.ohTrigger(trigger,$Y$36))</f>
        <v>#NUM!</v>
      </c>
      <c r="AH2824" s="90" t="e">
        <f>_xll.qlIndexFixing(TenorBasisIndex6M,$AC2824,TRUE,_xll.ohTrigger(trigger,$Y$36))</f>
        <v>#NUM!</v>
      </c>
      <c r="AI2824" s="43" t="e">
        <f>_xll.qlIndexFixing($Y$6,$AC2824,TRUE,trigger)</f>
        <v>#NUM!</v>
      </c>
      <c r="AJ2824" s="45" t="e">
        <f t="shared" si="54"/>
        <v>#NUM!</v>
      </c>
    </row>
    <row r="2825" spans="28:36" x14ac:dyDescent="0.2">
      <c r="AB2825" s="122" t="s">
        <v>88</v>
      </c>
      <c r="AC2825" s="40">
        <f>_xll.qlInterestRateIndexFixingDate($Y$21,AD2825)</f>
        <v>59205</v>
      </c>
      <c r="AD2825" s="40">
        <f>_xll.qlCalendarAdvance(calendar,$AD2824,AB2825,,,trigger)</f>
        <v>59209</v>
      </c>
      <c r="AE2825" s="40">
        <f>_xll.qlInterestRateIndexMaturity($Y$21,AD2825,)</f>
        <v>59390</v>
      </c>
      <c r="AF2825" s="43" t="e">
        <f>_xll.qlTenorBasisValue(TenorBasis6M,AD2825,_xll.ohTrigger(trigger,$Y$36))</f>
        <v>#NUM!</v>
      </c>
      <c r="AG2825" s="90" t="e">
        <f>_xll.qlTenorBasisForwardRate(TenorBasis6M,AD2825,_xll.ohTrigger(trigger,$Y$36))</f>
        <v>#NUM!</v>
      </c>
      <c r="AH2825" s="90" t="e">
        <f>_xll.qlIndexFixing(TenorBasisIndex6M,$AC2825,TRUE,_xll.ohTrigger(trigger,$Y$36))</f>
        <v>#NUM!</v>
      </c>
      <c r="AI2825" s="43" t="e">
        <f>_xll.qlIndexFixing($Y$6,$AC2825,TRUE,trigger)</f>
        <v>#NUM!</v>
      </c>
      <c r="AJ2825" s="45" t="e">
        <f t="shared" si="54"/>
        <v>#NUM!</v>
      </c>
    </row>
    <row r="2826" spans="28:36" x14ac:dyDescent="0.2">
      <c r="AB2826" s="122" t="s">
        <v>88</v>
      </c>
      <c r="AC2826" s="40">
        <f>_xll.qlInterestRateIndexFixingDate($Y$21,AD2826)</f>
        <v>59212</v>
      </c>
      <c r="AD2826" s="40">
        <f>_xll.qlCalendarAdvance(calendar,$AD2825,AB2826,,,trigger)</f>
        <v>59216</v>
      </c>
      <c r="AE2826" s="40">
        <f>_xll.qlInterestRateIndexMaturity($Y$21,AD2826,)</f>
        <v>59397</v>
      </c>
      <c r="AF2826" s="43" t="e">
        <f>_xll.qlTenorBasisValue(TenorBasis6M,AD2826,_xll.ohTrigger(trigger,$Y$36))</f>
        <v>#NUM!</v>
      </c>
      <c r="AG2826" s="90" t="e">
        <f>_xll.qlTenorBasisForwardRate(TenorBasis6M,AD2826,_xll.ohTrigger(trigger,$Y$36))</f>
        <v>#NUM!</v>
      </c>
      <c r="AH2826" s="90" t="e">
        <f>_xll.qlIndexFixing(TenorBasisIndex6M,$AC2826,TRUE,_xll.ohTrigger(trigger,$Y$36))</f>
        <v>#NUM!</v>
      </c>
      <c r="AI2826" s="43" t="e">
        <f>_xll.qlIndexFixing($Y$6,$AC2826,TRUE,trigger)</f>
        <v>#NUM!</v>
      </c>
      <c r="AJ2826" s="45" t="e">
        <f t="shared" si="54"/>
        <v>#NUM!</v>
      </c>
    </row>
    <row r="2827" spans="28:36" x14ac:dyDescent="0.2">
      <c r="AB2827" s="122" t="s">
        <v>88</v>
      </c>
      <c r="AC2827" s="40">
        <f>_xll.qlInterestRateIndexFixingDate($Y$21,AD2827)</f>
        <v>59219</v>
      </c>
      <c r="AD2827" s="40">
        <f>_xll.qlCalendarAdvance(calendar,$AD2826,AB2827,,,trigger)</f>
        <v>59223</v>
      </c>
      <c r="AE2827" s="40">
        <f>_xll.qlInterestRateIndexMaturity($Y$21,AD2827,)</f>
        <v>59404</v>
      </c>
      <c r="AF2827" s="43" t="e">
        <f>_xll.qlTenorBasisValue(TenorBasis6M,AD2827,_xll.ohTrigger(trigger,$Y$36))</f>
        <v>#NUM!</v>
      </c>
      <c r="AG2827" s="90" t="e">
        <f>_xll.qlTenorBasisForwardRate(TenorBasis6M,AD2827,_xll.ohTrigger(trigger,$Y$36))</f>
        <v>#NUM!</v>
      </c>
      <c r="AH2827" s="90" t="e">
        <f>_xll.qlIndexFixing(TenorBasisIndex6M,$AC2827,TRUE,_xll.ohTrigger(trigger,$Y$36))</f>
        <v>#NUM!</v>
      </c>
      <c r="AI2827" s="43" t="e">
        <f>_xll.qlIndexFixing($Y$6,$AC2827,TRUE,trigger)</f>
        <v>#NUM!</v>
      </c>
      <c r="AJ2827" s="45" t="e">
        <f t="shared" si="54"/>
        <v>#NUM!</v>
      </c>
    </row>
    <row r="2828" spans="28:36" x14ac:dyDescent="0.2">
      <c r="AB2828" s="122" t="s">
        <v>88</v>
      </c>
      <c r="AC2828" s="40">
        <f>_xll.qlInterestRateIndexFixingDate($Y$21,AD2828)</f>
        <v>59226</v>
      </c>
      <c r="AD2828" s="40">
        <f>_xll.qlCalendarAdvance(calendar,$AD2827,AB2828,,,trigger)</f>
        <v>59230</v>
      </c>
      <c r="AE2828" s="40">
        <f>_xll.qlInterestRateIndexMaturity($Y$21,AD2828,)</f>
        <v>59414</v>
      </c>
      <c r="AF2828" s="43" t="e">
        <f>_xll.qlTenorBasisValue(TenorBasis6M,AD2828,_xll.ohTrigger(trigger,$Y$36))</f>
        <v>#NUM!</v>
      </c>
      <c r="AG2828" s="90" t="e">
        <f>_xll.qlTenorBasisForwardRate(TenorBasis6M,AD2828,_xll.ohTrigger(trigger,$Y$36))</f>
        <v>#NUM!</v>
      </c>
      <c r="AH2828" s="90" t="e">
        <f>_xll.qlIndexFixing(TenorBasisIndex6M,$AC2828,TRUE,_xll.ohTrigger(trigger,$Y$36))</f>
        <v>#NUM!</v>
      </c>
      <c r="AI2828" s="43" t="e">
        <f>_xll.qlIndexFixing($Y$6,$AC2828,TRUE,trigger)</f>
        <v>#NUM!</v>
      </c>
      <c r="AJ2828" s="45" t="e">
        <f t="shared" si="54"/>
        <v>#NUM!</v>
      </c>
    </row>
    <row r="2829" spans="28:36" x14ac:dyDescent="0.2">
      <c r="AB2829" s="122" t="s">
        <v>88</v>
      </c>
      <c r="AC2829" s="40">
        <f>_xll.qlInterestRateIndexFixingDate($Y$21,AD2829)</f>
        <v>59233</v>
      </c>
      <c r="AD2829" s="40">
        <f>_xll.qlCalendarAdvance(calendar,$AD2828,AB2829,,,trigger)</f>
        <v>59237</v>
      </c>
      <c r="AE2829" s="40">
        <f>_xll.qlInterestRateIndexMaturity($Y$21,AD2829,)</f>
        <v>59421</v>
      </c>
      <c r="AF2829" s="43" t="e">
        <f>_xll.qlTenorBasisValue(TenorBasis6M,AD2829,_xll.ohTrigger(trigger,$Y$36))</f>
        <v>#NUM!</v>
      </c>
      <c r="AG2829" s="90" t="e">
        <f>_xll.qlTenorBasisForwardRate(TenorBasis6M,AD2829,_xll.ohTrigger(trigger,$Y$36))</f>
        <v>#NUM!</v>
      </c>
      <c r="AH2829" s="90" t="e">
        <f>_xll.qlIndexFixing(TenorBasisIndex6M,$AC2829,TRUE,_xll.ohTrigger(trigger,$Y$36))</f>
        <v>#NUM!</v>
      </c>
      <c r="AI2829" s="43" t="e">
        <f>_xll.qlIndexFixing($Y$6,$AC2829,TRUE,trigger)</f>
        <v>#NUM!</v>
      </c>
      <c r="AJ2829" s="45" t="e">
        <f t="shared" si="54"/>
        <v>#NUM!</v>
      </c>
    </row>
    <row r="2830" spans="28:36" x14ac:dyDescent="0.2">
      <c r="AB2830" s="122" t="s">
        <v>88</v>
      </c>
      <c r="AC2830" s="40">
        <f>_xll.qlInterestRateIndexFixingDate($Y$21,AD2830)</f>
        <v>59240</v>
      </c>
      <c r="AD2830" s="40">
        <f>_xll.qlCalendarAdvance(calendar,$AD2829,AB2830,,,trigger)</f>
        <v>59244</v>
      </c>
      <c r="AE2830" s="40">
        <f>_xll.qlInterestRateIndexMaturity($Y$21,AD2830,)</f>
        <v>59428</v>
      </c>
      <c r="AF2830" s="43" t="e">
        <f>_xll.qlTenorBasisValue(TenorBasis6M,AD2830,_xll.ohTrigger(trigger,$Y$36))</f>
        <v>#NUM!</v>
      </c>
      <c r="AG2830" s="90" t="e">
        <f>_xll.qlTenorBasisForwardRate(TenorBasis6M,AD2830,_xll.ohTrigger(trigger,$Y$36))</f>
        <v>#NUM!</v>
      </c>
      <c r="AH2830" s="90" t="e">
        <f>_xll.qlIndexFixing(TenorBasisIndex6M,$AC2830,TRUE,_xll.ohTrigger(trigger,$Y$36))</f>
        <v>#NUM!</v>
      </c>
      <c r="AI2830" s="43" t="e">
        <f>_xll.qlIndexFixing($Y$6,$AC2830,TRUE,trigger)</f>
        <v>#NUM!</v>
      </c>
      <c r="AJ2830" s="45" t="e">
        <f t="shared" si="54"/>
        <v>#NUM!</v>
      </c>
    </row>
    <row r="2831" spans="28:36" x14ac:dyDescent="0.2">
      <c r="AB2831" s="122" t="s">
        <v>88</v>
      </c>
      <c r="AC2831" s="40">
        <f>_xll.qlInterestRateIndexFixingDate($Y$21,AD2831)</f>
        <v>59247</v>
      </c>
      <c r="AD2831" s="40">
        <f>_xll.qlCalendarAdvance(calendar,$AD2830,AB2831,,,trigger)</f>
        <v>59251</v>
      </c>
      <c r="AE2831" s="40">
        <f>_xll.qlInterestRateIndexMaturity($Y$21,AD2831,)</f>
        <v>59435</v>
      </c>
      <c r="AF2831" s="43" t="e">
        <f>_xll.qlTenorBasisValue(TenorBasis6M,AD2831,_xll.ohTrigger(trigger,$Y$36))</f>
        <v>#NUM!</v>
      </c>
      <c r="AG2831" s="90" t="e">
        <f>_xll.qlTenorBasisForwardRate(TenorBasis6M,AD2831,_xll.ohTrigger(trigger,$Y$36))</f>
        <v>#NUM!</v>
      </c>
      <c r="AH2831" s="90" t="e">
        <f>_xll.qlIndexFixing(TenorBasisIndex6M,$AC2831,TRUE,_xll.ohTrigger(trigger,$Y$36))</f>
        <v>#NUM!</v>
      </c>
      <c r="AI2831" s="43" t="e">
        <f>_xll.qlIndexFixing($Y$6,$AC2831,TRUE,trigger)</f>
        <v>#NUM!</v>
      </c>
      <c r="AJ2831" s="45" t="e">
        <f t="shared" si="54"/>
        <v>#NUM!</v>
      </c>
    </row>
    <row r="2832" spans="28:36" x14ac:dyDescent="0.2">
      <c r="AB2832" s="122" t="s">
        <v>88</v>
      </c>
      <c r="AC2832" s="40">
        <f>_xll.qlInterestRateIndexFixingDate($Y$21,AD2832)</f>
        <v>59252</v>
      </c>
      <c r="AD2832" s="40">
        <f>_xll.qlCalendarAdvance(calendar,$AD2831,AB2832,,,trigger)</f>
        <v>59258</v>
      </c>
      <c r="AE2832" s="40">
        <f>_xll.qlInterestRateIndexMaturity($Y$21,AD2832,)</f>
        <v>59442</v>
      </c>
      <c r="AF2832" s="43" t="e">
        <f>_xll.qlTenorBasisValue(TenorBasis6M,AD2832,_xll.ohTrigger(trigger,$Y$36))</f>
        <v>#NUM!</v>
      </c>
      <c r="AG2832" s="90" t="e">
        <f>_xll.qlTenorBasisForwardRate(TenorBasis6M,AD2832,_xll.ohTrigger(trigger,$Y$36))</f>
        <v>#NUM!</v>
      </c>
      <c r="AH2832" s="90" t="e">
        <f>_xll.qlIndexFixing(TenorBasisIndex6M,$AC2832,TRUE,_xll.ohTrigger(trigger,$Y$36))</f>
        <v>#NUM!</v>
      </c>
      <c r="AI2832" s="43" t="e">
        <f>_xll.qlIndexFixing($Y$6,$AC2832,TRUE,trigger)</f>
        <v>#NUM!</v>
      </c>
      <c r="AJ2832" s="45" t="e">
        <f t="shared" si="54"/>
        <v>#NUM!</v>
      </c>
    </row>
    <row r="2833" spans="28:36" x14ac:dyDescent="0.2">
      <c r="AB2833" s="122" t="s">
        <v>88</v>
      </c>
      <c r="AC2833" s="40">
        <f>_xll.qlInterestRateIndexFixingDate($Y$21,AD2833)</f>
        <v>59261</v>
      </c>
      <c r="AD2833" s="40">
        <f>_xll.qlCalendarAdvance(calendar,$AD2832,AB2833,,,trigger)</f>
        <v>59265</v>
      </c>
      <c r="AE2833" s="40">
        <f>_xll.qlInterestRateIndexMaturity($Y$21,AD2833,)</f>
        <v>59448</v>
      </c>
      <c r="AF2833" s="43" t="e">
        <f>_xll.qlTenorBasisValue(TenorBasis6M,AD2833,_xll.ohTrigger(trigger,$Y$36))</f>
        <v>#NUM!</v>
      </c>
      <c r="AG2833" s="90" t="e">
        <f>_xll.qlTenorBasisForwardRate(TenorBasis6M,AD2833,_xll.ohTrigger(trigger,$Y$36))</f>
        <v>#NUM!</v>
      </c>
      <c r="AH2833" s="90" t="e">
        <f>_xll.qlIndexFixing(TenorBasisIndex6M,$AC2833,TRUE,_xll.ohTrigger(trigger,$Y$36))</f>
        <v>#NUM!</v>
      </c>
      <c r="AI2833" s="43" t="e">
        <f>_xll.qlIndexFixing($Y$6,$AC2833,TRUE,trigger)</f>
        <v>#NUM!</v>
      </c>
      <c r="AJ2833" s="45" t="e">
        <f t="shared" si="54"/>
        <v>#NUM!</v>
      </c>
    </row>
    <row r="2834" spans="28:36" x14ac:dyDescent="0.2">
      <c r="AB2834" s="122" t="s">
        <v>88</v>
      </c>
      <c r="AC2834" s="40">
        <f>_xll.qlInterestRateIndexFixingDate($Y$21,AD2834)</f>
        <v>59268</v>
      </c>
      <c r="AD2834" s="40">
        <f>_xll.qlCalendarAdvance(calendar,$AD2833,AB2834,,,trigger)</f>
        <v>59272</v>
      </c>
      <c r="AE2834" s="40">
        <f>_xll.qlInterestRateIndexMaturity($Y$21,AD2834,)</f>
        <v>59455</v>
      </c>
      <c r="AF2834" s="43" t="e">
        <f>_xll.qlTenorBasisValue(TenorBasis6M,AD2834,_xll.ohTrigger(trigger,$Y$36))</f>
        <v>#NUM!</v>
      </c>
      <c r="AG2834" s="90" t="e">
        <f>_xll.qlTenorBasisForwardRate(TenorBasis6M,AD2834,_xll.ohTrigger(trigger,$Y$36))</f>
        <v>#NUM!</v>
      </c>
      <c r="AH2834" s="90" t="e">
        <f>_xll.qlIndexFixing(TenorBasisIndex6M,$AC2834,TRUE,_xll.ohTrigger(trigger,$Y$36))</f>
        <v>#NUM!</v>
      </c>
      <c r="AI2834" s="43" t="e">
        <f>_xll.qlIndexFixing($Y$6,$AC2834,TRUE,trigger)</f>
        <v>#NUM!</v>
      </c>
      <c r="AJ2834" s="45" t="e">
        <f t="shared" si="54"/>
        <v>#NUM!</v>
      </c>
    </row>
    <row r="2835" spans="28:36" x14ac:dyDescent="0.2">
      <c r="AB2835" s="122" t="s">
        <v>88</v>
      </c>
      <c r="AC2835" s="40">
        <f>_xll.qlInterestRateIndexFixingDate($Y$21,AD2835)</f>
        <v>59275</v>
      </c>
      <c r="AD2835" s="40">
        <f>_xll.qlCalendarAdvance(calendar,$AD2834,AB2835,,,trigger)</f>
        <v>59279</v>
      </c>
      <c r="AE2835" s="40">
        <f>_xll.qlInterestRateIndexMaturity($Y$21,AD2835,)</f>
        <v>59462</v>
      </c>
      <c r="AF2835" s="43" t="e">
        <f>_xll.qlTenorBasisValue(TenorBasis6M,AD2835,_xll.ohTrigger(trigger,$Y$36))</f>
        <v>#NUM!</v>
      </c>
      <c r="AG2835" s="90" t="e">
        <f>_xll.qlTenorBasisForwardRate(TenorBasis6M,AD2835,_xll.ohTrigger(trigger,$Y$36))</f>
        <v>#NUM!</v>
      </c>
      <c r="AH2835" s="90" t="e">
        <f>_xll.qlIndexFixing(TenorBasisIndex6M,$AC2835,TRUE,_xll.ohTrigger(trigger,$Y$36))</f>
        <v>#NUM!</v>
      </c>
      <c r="AI2835" s="43" t="e">
        <f>_xll.qlIndexFixing($Y$6,$AC2835,TRUE,trigger)</f>
        <v>#NUM!</v>
      </c>
      <c r="AJ2835" s="45" t="e">
        <f t="shared" si="54"/>
        <v>#NUM!</v>
      </c>
    </row>
    <row r="2836" spans="28:36" x14ac:dyDescent="0.2">
      <c r="AB2836" s="122" t="s">
        <v>88</v>
      </c>
      <c r="AC2836" s="40">
        <f>_xll.qlInterestRateIndexFixingDate($Y$21,AD2836)</f>
        <v>59282</v>
      </c>
      <c r="AD2836" s="40">
        <f>_xll.qlCalendarAdvance(calendar,$AD2835,AB2836,,,trigger)</f>
        <v>59286</v>
      </c>
      <c r="AE2836" s="40">
        <f>_xll.qlInterestRateIndexMaturity($Y$21,AD2836,)</f>
        <v>59469</v>
      </c>
      <c r="AF2836" s="43" t="e">
        <f>_xll.qlTenorBasisValue(TenorBasis6M,AD2836,_xll.ohTrigger(trigger,$Y$36))</f>
        <v>#NUM!</v>
      </c>
      <c r="AG2836" s="90" t="e">
        <f>_xll.qlTenorBasisForwardRate(TenorBasis6M,AD2836,_xll.ohTrigger(trigger,$Y$36))</f>
        <v>#NUM!</v>
      </c>
      <c r="AH2836" s="90" t="e">
        <f>_xll.qlIndexFixing(TenorBasisIndex6M,$AC2836,TRUE,_xll.ohTrigger(trigger,$Y$36))</f>
        <v>#NUM!</v>
      </c>
      <c r="AI2836" s="43" t="e">
        <f>_xll.qlIndexFixing($Y$6,$AC2836,TRUE,trigger)</f>
        <v>#NUM!</v>
      </c>
      <c r="AJ2836" s="45" t="e">
        <f t="shared" si="54"/>
        <v>#NUM!</v>
      </c>
    </row>
    <row r="2837" spans="28:36" x14ac:dyDescent="0.2">
      <c r="AB2837" s="122" t="s">
        <v>88</v>
      </c>
      <c r="AC2837" s="40">
        <f>_xll.qlInterestRateIndexFixingDate($Y$21,AD2837)</f>
        <v>59288</v>
      </c>
      <c r="AD2837" s="40">
        <f>_xll.qlCalendarAdvance(calendar,$AD2836,AB2837,,,trigger)</f>
        <v>59293</v>
      </c>
      <c r="AE2837" s="40">
        <f>_xll.qlInterestRateIndexMaturity($Y$21,AD2837,)</f>
        <v>59477</v>
      </c>
      <c r="AF2837" s="43" t="e">
        <f>_xll.qlTenorBasisValue(TenorBasis6M,AD2837,_xll.ohTrigger(trigger,$Y$36))</f>
        <v>#NUM!</v>
      </c>
      <c r="AG2837" s="90" t="e">
        <f>_xll.qlTenorBasisForwardRate(TenorBasis6M,AD2837,_xll.ohTrigger(trigger,$Y$36))</f>
        <v>#NUM!</v>
      </c>
      <c r="AH2837" s="90" t="e">
        <f>_xll.qlIndexFixing(TenorBasisIndex6M,$AC2837,TRUE,_xll.ohTrigger(trigger,$Y$36))</f>
        <v>#NUM!</v>
      </c>
      <c r="AI2837" s="43" t="e">
        <f>_xll.qlIndexFixing($Y$6,$AC2837,TRUE,trigger)</f>
        <v>#NUM!</v>
      </c>
      <c r="AJ2837" s="45" t="e">
        <f t="shared" si="54"/>
        <v>#NUM!</v>
      </c>
    </row>
    <row r="2838" spans="28:36" x14ac:dyDescent="0.2">
      <c r="AB2838" s="122" t="s">
        <v>88</v>
      </c>
      <c r="AC2838" s="40">
        <f>_xll.qlInterestRateIndexFixingDate($Y$21,AD2838)</f>
        <v>59296</v>
      </c>
      <c r="AD2838" s="40">
        <f>_xll.qlCalendarAdvance(calendar,$AD2837,AB2838,,,trigger)</f>
        <v>59300</v>
      </c>
      <c r="AE2838" s="40">
        <f>_xll.qlInterestRateIndexMaturity($Y$21,AD2838,)</f>
        <v>59484</v>
      </c>
      <c r="AF2838" s="43" t="e">
        <f>_xll.qlTenorBasisValue(TenorBasis6M,AD2838,_xll.ohTrigger(trigger,$Y$36))</f>
        <v>#NUM!</v>
      </c>
      <c r="AG2838" s="90" t="e">
        <f>_xll.qlTenorBasisForwardRate(TenorBasis6M,AD2838,_xll.ohTrigger(trigger,$Y$36))</f>
        <v>#NUM!</v>
      </c>
      <c r="AH2838" s="90" t="e">
        <f>_xll.qlIndexFixing(TenorBasisIndex6M,$AC2838,TRUE,_xll.ohTrigger(trigger,$Y$36))</f>
        <v>#NUM!</v>
      </c>
      <c r="AI2838" s="43" t="e">
        <f>_xll.qlIndexFixing($Y$6,$AC2838,TRUE,trigger)</f>
        <v>#NUM!</v>
      </c>
      <c r="AJ2838" s="45" t="e">
        <f t="shared" si="54"/>
        <v>#NUM!</v>
      </c>
    </row>
    <row r="2839" spans="28:36" x14ac:dyDescent="0.2">
      <c r="AB2839" s="122" t="s">
        <v>88</v>
      </c>
      <c r="AC2839" s="40">
        <f>_xll.qlInterestRateIndexFixingDate($Y$21,AD2839)</f>
        <v>59303</v>
      </c>
      <c r="AD2839" s="40">
        <f>_xll.qlCalendarAdvance(calendar,$AD2838,AB2839,,,trigger)</f>
        <v>59307</v>
      </c>
      <c r="AE2839" s="40">
        <f>_xll.qlInterestRateIndexMaturity($Y$21,AD2839,)</f>
        <v>59491</v>
      </c>
      <c r="AF2839" s="43" t="e">
        <f>_xll.qlTenorBasisValue(TenorBasis6M,AD2839,_xll.ohTrigger(trigger,$Y$36))</f>
        <v>#NUM!</v>
      </c>
      <c r="AG2839" s="90" t="e">
        <f>_xll.qlTenorBasisForwardRate(TenorBasis6M,AD2839,_xll.ohTrigger(trigger,$Y$36))</f>
        <v>#NUM!</v>
      </c>
      <c r="AH2839" s="90" t="e">
        <f>_xll.qlIndexFixing(TenorBasisIndex6M,$AC2839,TRUE,_xll.ohTrigger(trigger,$Y$36))</f>
        <v>#NUM!</v>
      </c>
      <c r="AI2839" s="43" t="e">
        <f>_xll.qlIndexFixing($Y$6,$AC2839,TRUE,trigger)</f>
        <v>#NUM!</v>
      </c>
      <c r="AJ2839" s="45" t="e">
        <f t="shared" si="54"/>
        <v>#NUM!</v>
      </c>
    </row>
    <row r="2840" spans="28:36" x14ac:dyDescent="0.2">
      <c r="AB2840" s="122" t="s">
        <v>88</v>
      </c>
      <c r="AC2840" s="40">
        <f>_xll.qlInterestRateIndexFixingDate($Y$21,AD2840)</f>
        <v>59310</v>
      </c>
      <c r="AD2840" s="40">
        <f>_xll.qlCalendarAdvance(calendar,$AD2839,AB2840,,,trigger)</f>
        <v>59314</v>
      </c>
      <c r="AE2840" s="40">
        <f>_xll.qlInterestRateIndexMaturity($Y$21,AD2840,)</f>
        <v>59498</v>
      </c>
      <c r="AF2840" s="43" t="e">
        <f>_xll.qlTenorBasisValue(TenorBasis6M,AD2840,_xll.ohTrigger(trigger,$Y$36))</f>
        <v>#NUM!</v>
      </c>
      <c r="AG2840" s="90" t="e">
        <f>_xll.qlTenorBasisForwardRate(TenorBasis6M,AD2840,_xll.ohTrigger(trigger,$Y$36))</f>
        <v>#NUM!</v>
      </c>
      <c r="AH2840" s="90" t="e">
        <f>_xll.qlIndexFixing(TenorBasisIndex6M,$AC2840,TRUE,_xll.ohTrigger(trigger,$Y$36))</f>
        <v>#NUM!</v>
      </c>
      <c r="AI2840" s="43" t="e">
        <f>_xll.qlIndexFixing($Y$6,$AC2840,TRUE,trigger)</f>
        <v>#NUM!</v>
      </c>
      <c r="AJ2840" s="45" t="e">
        <f t="shared" si="54"/>
        <v>#NUM!</v>
      </c>
    </row>
    <row r="2841" spans="28:36" x14ac:dyDescent="0.2">
      <c r="AB2841" s="122" t="s">
        <v>88</v>
      </c>
      <c r="AC2841" s="40">
        <f>_xll.qlInterestRateIndexFixingDate($Y$21,AD2841)</f>
        <v>59317</v>
      </c>
      <c r="AD2841" s="40">
        <f>_xll.qlCalendarAdvance(calendar,$AD2840,AB2841,,,trigger)</f>
        <v>59321</v>
      </c>
      <c r="AE2841" s="40">
        <f>_xll.qlInterestRateIndexMaturity($Y$21,AD2841,)</f>
        <v>59505</v>
      </c>
      <c r="AF2841" s="43" t="e">
        <f>_xll.qlTenorBasisValue(TenorBasis6M,AD2841,_xll.ohTrigger(trigger,$Y$36))</f>
        <v>#NUM!</v>
      </c>
      <c r="AG2841" s="90" t="e">
        <f>_xll.qlTenorBasisForwardRate(TenorBasis6M,AD2841,_xll.ohTrigger(trigger,$Y$36))</f>
        <v>#NUM!</v>
      </c>
      <c r="AH2841" s="90" t="e">
        <f>_xll.qlIndexFixing(TenorBasisIndex6M,$AC2841,TRUE,_xll.ohTrigger(trigger,$Y$36))</f>
        <v>#NUM!</v>
      </c>
      <c r="AI2841" s="43" t="e">
        <f>_xll.qlIndexFixing($Y$6,$AC2841,TRUE,trigger)</f>
        <v>#NUM!</v>
      </c>
      <c r="AJ2841" s="45" t="e">
        <f t="shared" si="54"/>
        <v>#NUM!</v>
      </c>
    </row>
    <row r="2842" spans="28:36" x14ac:dyDescent="0.2">
      <c r="AB2842" s="122" t="s">
        <v>88</v>
      </c>
      <c r="AC2842" s="40">
        <f>_xll.qlInterestRateIndexFixingDate($Y$21,AD2842)</f>
        <v>59324</v>
      </c>
      <c r="AD2842" s="40">
        <f>_xll.qlCalendarAdvance(calendar,$AD2841,AB2842,,,trigger)</f>
        <v>59328</v>
      </c>
      <c r="AE2842" s="40">
        <f>_xll.qlInterestRateIndexMaturity($Y$21,AD2842,)</f>
        <v>59511</v>
      </c>
      <c r="AF2842" s="43" t="e">
        <f>_xll.qlTenorBasisValue(TenorBasis6M,AD2842,_xll.ohTrigger(trigger,$Y$36))</f>
        <v>#NUM!</v>
      </c>
      <c r="AG2842" s="90" t="e">
        <f>_xll.qlTenorBasisForwardRate(TenorBasis6M,AD2842,_xll.ohTrigger(trigger,$Y$36))</f>
        <v>#NUM!</v>
      </c>
      <c r="AH2842" s="90" t="e">
        <f>_xll.qlIndexFixing(TenorBasisIndex6M,$AC2842,TRUE,_xll.ohTrigger(trigger,$Y$36))</f>
        <v>#NUM!</v>
      </c>
      <c r="AI2842" s="43" t="e">
        <f>_xll.qlIndexFixing($Y$6,$AC2842,TRUE,trigger)</f>
        <v>#NUM!</v>
      </c>
      <c r="AJ2842" s="45" t="e">
        <f t="shared" si="54"/>
        <v>#NUM!</v>
      </c>
    </row>
    <row r="2843" spans="28:36" x14ac:dyDescent="0.2">
      <c r="AB2843" s="122" t="s">
        <v>88</v>
      </c>
      <c r="AC2843" s="40">
        <f>_xll.qlInterestRateIndexFixingDate($Y$21,AD2843)</f>
        <v>59331</v>
      </c>
      <c r="AD2843" s="40">
        <f>_xll.qlCalendarAdvance(calendar,$AD2842,AB2843,,,trigger)</f>
        <v>59335</v>
      </c>
      <c r="AE2843" s="40">
        <f>_xll.qlInterestRateIndexMaturity($Y$21,AD2843,)</f>
        <v>59518</v>
      </c>
      <c r="AF2843" s="43" t="e">
        <f>_xll.qlTenorBasisValue(TenorBasis6M,AD2843,_xll.ohTrigger(trigger,$Y$36))</f>
        <v>#NUM!</v>
      </c>
      <c r="AG2843" s="90" t="e">
        <f>_xll.qlTenorBasisForwardRate(TenorBasis6M,AD2843,_xll.ohTrigger(trigger,$Y$36))</f>
        <v>#NUM!</v>
      </c>
      <c r="AH2843" s="90" t="e">
        <f>_xll.qlIndexFixing(TenorBasisIndex6M,$AC2843,TRUE,_xll.ohTrigger(trigger,$Y$36))</f>
        <v>#NUM!</v>
      </c>
      <c r="AI2843" s="43" t="e">
        <f>_xll.qlIndexFixing($Y$6,$AC2843,TRUE,trigger)</f>
        <v>#NUM!</v>
      </c>
      <c r="AJ2843" s="45" t="e">
        <f t="shared" si="54"/>
        <v>#NUM!</v>
      </c>
    </row>
    <row r="2844" spans="28:36" x14ac:dyDescent="0.2">
      <c r="AB2844" s="122" t="s">
        <v>88</v>
      </c>
      <c r="AC2844" s="40">
        <f>_xll.qlInterestRateIndexFixingDate($Y$21,AD2844)</f>
        <v>59338</v>
      </c>
      <c r="AD2844" s="40">
        <f>_xll.qlCalendarAdvance(calendar,$AD2843,AB2844,,,trigger)</f>
        <v>59342</v>
      </c>
      <c r="AE2844" s="40">
        <f>_xll.qlInterestRateIndexMaturity($Y$21,AD2844,)</f>
        <v>59525</v>
      </c>
      <c r="AF2844" s="43" t="e">
        <f>_xll.qlTenorBasisValue(TenorBasis6M,AD2844,_xll.ohTrigger(trigger,$Y$36))</f>
        <v>#NUM!</v>
      </c>
      <c r="AG2844" s="90" t="e">
        <f>_xll.qlTenorBasisForwardRate(TenorBasis6M,AD2844,_xll.ohTrigger(trigger,$Y$36))</f>
        <v>#NUM!</v>
      </c>
      <c r="AH2844" s="90" t="e">
        <f>_xll.qlIndexFixing(TenorBasisIndex6M,$AC2844,TRUE,_xll.ohTrigger(trigger,$Y$36))</f>
        <v>#NUM!</v>
      </c>
      <c r="AI2844" s="43" t="e">
        <f>_xll.qlIndexFixing($Y$6,$AC2844,TRUE,trigger)</f>
        <v>#NUM!</v>
      </c>
      <c r="AJ2844" s="45" t="e">
        <f t="shared" si="54"/>
        <v>#NUM!</v>
      </c>
    </row>
    <row r="2845" spans="28:36" x14ac:dyDescent="0.2">
      <c r="AB2845" s="122" t="s">
        <v>88</v>
      </c>
      <c r="AC2845" s="40">
        <f>_xll.qlInterestRateIndexFixingDate($Y$21,AD2845)</f>
        <v>59345</v>
      </c>
      <c r="AD2845" s="40">
        <f>_xll.qlCalendarAdvance(calendar,$AD2844,AB2845,,,trigger)</f>
        <v>59349</v>
      </c>
      <c r="AE2845" s="40">
        <f>_xll.qlInterestRateIndexMaturity($Y$21,AD2845,)</f>
        <v>59532</v>
      </c>
      <c r="AF2845" s="43" t="e">
        <f>_xll.qlTenorBasisValue(TenorBasis6M,AD2845,_xll.ohTrigger(trigger,$Y$36))</f>
        <v>#NUM!</v>
      </c>
      <c r="AG2845" s="90" t="e">
        <f>_xll.qlTenorBasisForwardRate(TenorBasis6M,AD2845,_xll.ohTrigger(trigger,$Y$36))</f>
        <v>#NUM!</v>
      </c>
      <c r="AH2845" s="90" t="e">
        <f>_xll.qlIndexFixing(TenorBasisIndex6M,$AC2845,TRUE,_xll.ohTrigger(trigger,$Y$36))</f>
        <v>#NUM!</v>
      </c>
      <c r="AI2845" s="43" t="e">
        <f>_xll.qlIndexFixing($Y$6,$AC2845,TRUE,trigger)</f>
        <v>#NUM!</v>
      </c>
      <c r="AJ2845" s="45" t="e">
        <f t="shared" si="54"/>
        <v>#NUM!</v>
      </c>
    </row>
    <row r="2846" spans="28:36" x14ac:dyDescent="0.2">
      <c r="AB2846" s="122" t="s">
        <v>88</v>
      </c>
      <c r="AC2846" s="40">
        <f>_xll.qlInterestRateIndexFixingDate($Y$21,AD2846)</f>
        <v>59352</v>
      </c>
      <c r="AD2846" s="40">
        <f>_xll.qlCalendarAdvance(calendar,$AD2845,AB2846,,,trigger)</f>
        <v>59356</v>
      </c>
      <c r="AE2846" s="40">
        <f>_xll.qlInterestRateIndexMaturity($Y$21,AD2846,)</f>
        <v>59540</v>
      </c>
      <c r="AF2846" s="43" t="e">
        <f>_xll.qlTenorBasisValue(TenorBasis6M,AD2846,_xll.ohTrigger(trigger,$Y$36))</f>
        <v>#NUM!</v>
      </c>
      <c r="AG2846" s="90" t="e">
        <f>_xll.qlTenorBasisForwardRate(TenorBasis6M,AD2846,_xll.ohTrigger(trigger,$Y$36))</f>
        <v>#NUM!</v>
      </c>
      <c r="AH2846" s="90" t="e">
        <f>_xll.qlIndexFixing(TenorBasisIndex6M,$AC2846,TRUE,_xll.ohTrigger(trigger,$Y$36))</f>
        <v>#NUM!</v>
      </c>
      <c r="AI2846" s="43" t="e">
        <f>_xll.qlIndexFixing($Y$6,$AC2846,TRUE,trigger)</f>
        <v>#NUM!</v>
      </c>
      <c r="AJ2846" s="45" t="e">
        <f t="shared" si="54"/>
        <v>#NUM!</v>
      </c>
    </row>
    <row r="2847" spans="28:36" x14ac:dyDescent="0.2">
      <c r="AB2847" s="122" t="s">
        <v>88</v>
      </c>
      <c r="AC2847" s="40">
        <f>_xll.qlInterestRateIndexFixingDate($Y$21,AD2847)</f>
        <v>59359</v>
      </c>
      <c r="AD2847" s="40">
        <f>_xll.qlCalendarAdvance(calendar,$AD2846,AB2847,,,trigger)</f>
        <v>59363</v>
      </c>
      <c r="AE2847" s="40">
        <f>_xll.qlInterestRateIndexMaturity($Y$21,AD2847,)</f>
        <v>59547</v>
      </c>
      <c r="AF2847" s="43" t="e">
        <f>_xll.qlTenorBasisValue(TenorBasis6M,AD2847,_xll.ohTrigger(trigger,$Y$36))</f>
        <v>#NUM!</v>
      </c>
      <c r="AG2847" s="90" t="e">
        <f>_xll.qlTenorBasisForwardRate(TenorBasis6M,AD2847,_xll.ohTrigger(trigger,$Y$36))</f>
        <v>#NUM!</v>
      </c>
      <c r="AH2847" s="90" t="e">
        <f>_xll.qlIndexFixing(TenorBasisIndex6M,$AC2847,TRUE,_xll.ohTrigger(trigger,$Y$36))</f>
        <v>#NUM!</v>
      </c>
      <c r="AI2847" s="43" t="e">
        <f>_xll.qlIndexFixing($Y$6,$AC2847,TRUE,trigger)</f>
        <v>#NUM!</v>
      </c>
      <c r="AJ2847" s="45" t="e">
        <f t="shared" si="54"/>
        <v>#NUM!</v>
      </c>
    </row>
    <row r="2848" spans="28:36" x14ac:dyDescent="0.2">
      <c r="AB2848" s="122" t="s">
        <v>88</v>
      </c>
      <c r="AC2848" s="40">
        <f>_xll.qlInterestRateIndexFixingDate($Y$21,AD2848)</f>
        <v>59366</v>
      </c>
      <c r="AD2848" s="40">
        <f>_xll.qlCalendarAdvance(calendar,$AD2847,AB2848,,,trigger)</f>
        <v>59370</v>
      </c>
      <c r="AE2848" s="40">
        <f>_xll.qlInterestRateIndexMaturity($Y$21,AD2848,)</f>
        <v>59554</v>
      </c>
      <c r="AF2848" s="43" t="e">
        <f>_xll.qlTenorBasisValue(TenorBasis6M,AD2848,_xll.ohTrigger(trigger,$Y$36))</f>
        <v>#NUM!</v>
      </c>
      <c r="AG2848" s="90" t="e">
        <f>_xll.qlTenorBasisForwardRate(TenorBasis6M,AD2848,_xll.ohTrigger(trigger,$Y$36))</f>
        <v>#NUM!</v>
      </c>
      <c r="AH2848" s="90" t="e">
        <f>_xll.qlIndexFixing(TenorBasisIndex6M,$AC2848,TRUE,_xll.ohTrigger(trigger,$Y$36))</f>
        <v>#NUM!</v>
      </c>
      <c r="AI2848" s="43" t="e">
        <f>_xll.qlIndexFixing($Y$6,$AC2848,TRUE,trigger)</f>
        <v>#NUM!</v>
      </c>
      <c r="AJ2848" s="45" t="e">
        <f t="shared" si="54"/>
        <v>#NUM!</v>
      </c>
    </row>
    <row r="2849" spans="28:36" x14ac:dyDescent="0.2">
      <c r="AB2849" s="122" t="s">
        <v>88</v>
      </c>
      <c r="AC2849" s="40">
        <f>_xll.qlInterestRateIndexFixingDate($Y$21,AD2849)</f>
        <v>59373</v>
      </c>
      <c r="AD2849" s="40">
        <f>_xll.qlCalendarAdvance(calendar,$AD2848,AB2849,,,trigger)</f>
        <v>59377</v>
      </c>
      <c r="AE2849" s="40">
        <f>_xll.qlInterestRateIndexMaturity($Y$21,AD2849,)</f>
        <v>59561</v>
      </c>
      <c r="AF2849" s="43" t="e">
        <f>_xll.qlTenorBasisValue(TenorBasis6M,AD2849,_xll.ohTrigger(trigger,$Y$36))</f>
        <v>#NUM!</v>
      </c>
      <c r="AG2849" s="90" t="e">
        <f>_xll.qlTenorBasisForwardRate(TenorBasis6M,AD2849,_xll.ohTrigger(trigger,$Y$36))</f>
        <v>#NUM!</v>
      </c>
      <c r="AH2849" s="90" t="e">
        <f>_xll.qlIndexFixing(TenorBasisIndex6M,$AC2849,TRUE,_xll.ohTrigger(trigger,$Y$36))</f>
        <v>#NUM!</v>
      </c>
      <c r="AI2849" s="43" t="e">
        <f>_xll.qlIndexFixing($Y$6,$AC2849,TRUE,trigger)</f>
        <v>#NUM!</v>
      </c>
      <c r="AJ2849" s="45" t="e">
        <f t="shared" si="54"/>
        <v>#NUM!</v>
      </c>
    </row>
    <row r="2850" spans="28:36" x14ac:dyDescent="0.2">
      <c r="AB2850" s="122" t="s">
        <v>88</v>
      </c>
      <c r="AC2850" s="40">
        <f>_xll.qlInterestRateIndexFixingDate($Y$21,AD2850)</f>
        <v>59380</v>
      </c>
      <c r="AD2850" s="40">
        <f>_xll.qlCalendarAdvance(calendar,$AD2849,AB2850,,,trigger)</f>
        <v>59384</v>
      </c>
      <c r="AE2850" s="40">
        <f>_xll.qlInterestRateIndexMaturity($Y$21,AD2850,)</f>
        <v>59568</v>
      </c>
      <c r="AF2850" s="43" t="e">
        <f>_xll.qlTenorBasisValue(TenorBasis6M,AD2850,_xll.ohTrigger(trigger,$Y$36))</f>
        <v>#NUM!</v>
      </c>
      <c r="AG2850" s="90" t="e">
        <f>_xll.qlTenorBasisForwardRate(TenorBasis6M,AD2850,_xll.ohTrigger(trigger,$Y$36))</f>
        <v>#NUM!</v>
      </c>
      <c r="AH2850" s="90" t="e">
        <f>_xll.qlIndexFixing(TenorBasisIndex6M,$AC2850,TRUE,_xll.ohTrigger(trigger,$Y$36))</f>
        <v>#NUM!</v>
      </c>
      <c r="AI2850" s="43" t="e">
        <f>_xll.qlIndexFixing($Y$6,$AC2850,TRUE,trigger)</f>
        <v>#NUM!</v>
      </c>
      <c r="AJ2850" s="45" t="e">
        <f t="shared" si="54"/>
        <v>#NUM!</v>
      </c>
    </row>
    <row r="2851" spans="28:36" x14ac:dyDescent="0.2">
      <c r="AB2851" s="122" t="s">
        <v>88</v>
      </c>
      <c r="AC2851" s="40">
        <f>_xll.qlInterestRateIndexFixingDate($Y$21,AD2851)</f>
        <v>59387</v>
      </c>
      <c r="AD2851" s="40">
        <f>_xll.qlCalendarAdvance(calendar,$AD2850,AB2851,,,trigger)</f>
        <v>59391</v>
      </c>
      <c r="AE2851" s="40">
        <f>_xll.qlInterestRateIndexMaturity($Y$21,AD2851,)</f>
        <v>59575</v>
      </c>
      <c r="AF2851" s="43" t="e">
        <f>_xll.qlTenorBasisValue(TenorBasis6M,AD2851,_xll.ohTrigger(trigger,$Y$36))</f>
        <v>#NUM!</v>
      </c>
      <c r="AG2851" s="90" t="e">
        <f>_xll.qlTenorBasisForwardRate(TenorBasis6M,AD2851,_xll.ohTrigger(trigger,$Y$36))</f>
        <v>#NUM!</v>
      </c>
      <c r="AH2851" s="90" t="e">
        <f>_xll.qlIndexFixing(TenorBasisIndex6M,$AC2851,TRUE,_xll.ohTrigger(trigger,$Y$36))</f>
        <v>#NUM!</v>
      </c>
      <c r="AI2851" s="43" t="e">
        <f>_xll.qlIndexFixing($Y$6,$AC2851,TRUE,trigger)</f>
        <v>#NUM!</v>
      </c>
      <c r="AJ2851" s="45" t="e">
        <f t="shared" si="54"/>
        <v>#NUM!</v>
      </c>
    </row>
    <row r="2852" spans="28:36" x14ac:dyDescent="0.2">
      <c r="AB2852" s="122" t="s">
        <v>88</v>
      </c>
      <c r="AC2852" s="40">
        <f>_xll.qlInterestRateIndexFixingDate($Y$21,AD2852)</f>
        <v>59394</v>
      </c>
      <c r="AD2852" s="40">
        <f>_xll.qlCalendarAdvance(calendar,$AD2851,AB2852,,,trigger)</f>
        <v>59398</v>
      </c>
      <c r="AE2852" s="40">
        <f>_xll.qlInterestRateIndexMaturity($Y$21,AD2852,)</f>
        <v>59582</v>
      </c>
      <c r="AF2852" s="43" t="e">
        <f>_xll.qlTenorBasisValue(TenorBasis6M,AD2852,_xll.ohTrigger(trigger,$Y$36))</f>
        <v>#NUM!</v>
      </c>
      <c r="AG2852" s="90" t="e">
        <f>_xll.qlTenorBasisForwardRate(TenorBasis6M,AD2852,_xll.ohTrigger(trigger,$Y$36))</f>
        <v>#NUM!</v>
      </c>
      <c r="AH2852" s="90" t="e">
        <f>_xll.qlIndexFixing(TenorBasisIndex6M,$AC2852,TRUE,_xll.ohTrigger(trigger,$Y$36))</f>
        <v>#NUM!</v>
      </c>
      <c r="AI2852" s="43" t="e">
        <f>_xll.qlIndexFixing($Y$6,$AC2852,TRUE,trigger)</f>
        <v>#NUM!</v>
      </c>
      <c r="AJ2852" s="45" t="e">
        <f t="shared" si="54"/>
        <v>#NUM!</v>
      </c>
    </row>
    <row r="2853" spans="28:36" x14ac:dyDescent="0.2">
      <c r="AB2853" s="122" t="s">
        <v>88</v>
      </c>
      <c r="AC2853" s="40">
        <f>_xll.qlInterestRateIndexFixingDate($Y$21,AD2853)</f>
        <v>59401</v>
      </c>
      <c r="AD2853" s="40">
        <f>_xll.qlCalendarAdvance(calendar,$AD2852,AB2853,,,trigger)</f>
        <v>59405</v>
      </c>
      <c r="AE2853" s="40">
        <f>_xll.qlInterestRateIndexMaturity($Y$21,AD2853,)</f>
        <v>59589</v>
      </c>
      <c r="AF2853" s="43" t="e">
        <f>_xll.qlTenorBasisValue(TenorBasis6M,AD2853,_xll.ohTrigger(trigger,$Y$36))</f>
        <v>#NUM!</v>
      </c>
      <c r="AG2853" s="90" t="e">
        <f>_xll.qlTenorBasisForwardRate(TenorBasis6M,AD2853,_xll.ohTrigger(trigger,$Y$36))</f>
        <v>#NUM!</v>
      </c>
      <c r="AH2853" s="90" t="e">
        <f>_xll.qlIndexFixing(TenorBasisIndex6M,$AC2853,TRUE,_xll.ohTrigger(trigger,$Y$36))</f>
        <v>#NUM!</v>
      </c>
      <c r="AI2853" s="43" t="e">
        <f>_xll.qlIndexFixing($Y$6,$AC2853,TRUE,trigger)</f>
        <v>#NUM!</v>
      </c>
      <c r="AJ2853" s="45" t="e">
        <f t="shared" si="54"/>
        <v>#NUM!</v>
      </c>
    </row>
    <row r="2854" spans="28:36" x14ac:dyDescent="0.2">
      <c r="AB2854" s="122" t="s">
        <v>88</v>
      </c>
      <c r="AC2854" s="40">
        <f>_xll.qlInterestRateIndexFixingDate($Y$21,AD2854)</f>
        <v>59408</v>
      </c>
      <c r="AD2854" s="40">
        <f>_xll.qlCalendarAdvance(calendar,$AD2853,AB2854,,,trigger)</f>
        <v>59412</v>
      </c>
      <c r="AE2854" s="40">
        <f>_xll.qlInterestRateIndexMaturity($Y$21,AD2854,)</f>
        <v>59595</v>
      </c>
      <c r="AF2854" s="43" t="e">
        <f>_xll.qlTenorBasisValue(TenorBasis6M,AD2854,_xll.ohTrigger(trigger,$Y$36))</f>
        <v>#NUM!</v>
      </c>
      <c r="AG2854" s="90" t="e">
        <f>_xll.qlTenorBasisForwardRate(TenorBasis6M,AD2854,_xll.ohTrigger(trigger,$Y$36))</f>
        <v>#NUM!</v>
      </c>
      <c r="AH2854" s="90" t="e">
        <f>_xll.qlIndexFixing(TenorBasisIndex6M,$AC2854,TRUE,_xll.ohTrigger(trigger,$Y$36))</f>
        <v>#NUM!</v>
      </c>
      <c r="AI2854" s="43" t="e">
        <f>_xll.qlIndexFixing($Y$6,$AC2854,TRUE,trigger)</f>
        <v>#NUM!</v>
      </c>
      <c r="AJ2854" s="45" t="e">
        <f t="shared" si="54"/>
        <v>#NUM!</v>
      </c>
    </row>
    <row r="2855" spans="28:36" x14ac:dyDescent="0.2">
      <c r="AB2855" s="122" t="s">
        <v>88</v>
      </c>
      <c r="AC2855" s="40">
        <f>_xll.qlInterestRateIndexFixingDate($Y$21,AD2855)</f>
        <v>59415</v>
      </c>
      <c r="AD2855" s="40">
        <f>_xll.qlCalendarAdvance(calendar,$AD2854,AB2855,,,trigger)</f>
        <v>59419</v>
      </c>
      <c r="AE2855" s="40">
        <f>_xll.qlInterestRateIndexMaturity($Y$21,AD2855,)</f>
        <v>59600</v>
      </c>
      <c r="AF2855" s="43" t="e">
        <f>_xll.qlTenorBasisValue(TenorBasis6M,AD2855,_xll.ohTrigger(trigger,$Y$36))</f>
        <v>#NUM!</v>
      </c>
      <c r="AG2855" s="90" t="e">
        <f>_xll.qlTenorBasisForwardRate(TenorBasis6M,AD2855,_xll.ohTrigger(trigger,$Y$36))</f>
        <v>#NUM!</v>
      </c>
      <c r="AH2855" s="90" t="e">
        <f>_xll.qlIndexFixing(TenorBasisIndex6M,$AC2855,TRUE,_xll.ohTrigger(trigger,$Y$36))</f>
        <v>#NUM!</v>
      </c>
      <c r="AI2855" s="43" t="e">
        <f>_xll.qlIndexFixing($Y$6,$AC2855,TRUE,trigger)</f>
        <v>#NUM!</v>
      </c>
      <c r="AJ2855" s="45" t="e">
        <f t="shared" si="54"/>
        <v>#NUM!</v>
      </c>
    </row>
    <row r="2856" spans="28:36" x14ac:dyDescent="0.2">
      <c r="AB2856" s="122" t="s">
        <v>88</v>
      </c>
      <c r="AC2856" s="40">
        <f>_xll.qlInterestRateIndexFixingDate($Y$21,AD2856)</f>
        <v>59422</v>
      </c>
      <c r="AD2856" s="40">
        <f>_xll.qlCalendarAdvance(calendar,$AD2855,AB2856,,,trigger)</f>
        <v>59426</v>
      </c>
      <c r="AE2856" s="40">
        <f>_xll.qlInterestRateIndexMaturity($Y$21,AD2856,)</f>
        <v>59607</v>
      </c>
      <c r="AF2856" s="43" t="e">
        <f>_xll.qlTenorBasisValue(TenorBasis6M,AD2856,_xll.ohTrigger(trigger,$Y$36))</f>
        <v>#NUM!</v>
      </c>
      <c r="AG2856" s="90" t="e">
        <f>_xll.qlTenorBasisForwardRate(TenorBasis6M,AD2856,_xll.ohTrigger(trigger,$Y$36))</f>
        <v>#NUM!</v>
      </c>
      <c r="AH2856" s="90" t="e">
        <f>_xll.qlIndexFixing(TenorBasisIndex6M,$AC2856,TRUE,_xll.ohTrigger(trigger,$Y$36))</f>
        <v>#NUM!</v>
      </c>
      <c r="AI2856" s="43" t="e">
        <f>_xll.qlIndexFixing($Y$6,$AC2856,TRUE,trigger)</f>
        <v>#NUM!</v>
      </c>
      <c r="AJ2856" s="45" t="e">
        <f t="shared" si="54"/>
        <v>#NUM!</v>
      </c>
    </row>
    <row r="2857" spans="28:36" x14ac:dyDescent="0.2">
      <c r="AB2857" s="122" t="s">
        <v>88</v>
      </c>
      <c r="AC2857" s="40">
        <f>_xll.qlInterestRateIndexFixingDate($Y$21,AD2857)</f>
        <v>59429</v>
      </c>
      <c r="AD2857" s="40">
        <f>_xll.qlCalendarAdvance(calendar,$AD2856,AB2857,,,trigger)</f>
        <v>59433</v>
      </c>
      <c r="AE2857" s="40">
        <f>_xll.qlInterestRateIndexMaturity($Y$21,AD2857,)</f>
        <v>59614</v>
      </c>
      <c r="AF2857" s="43" t="e">
        <f>_xll.qlTenorBasisValue(TenorBasis6M,AD2857,_xll.ohTrigger(trigger,$Y$36))</f>
        <v>#NUM!</v>
      </c>
      <c r="AG2857" s="90" t="e">
        <f>_xll.qlTenorBasisForwardRate(TenorBasis6M,AD2857,_xll.ohTrigger(trigger,$Y$36))</f>
        <v>#NUM!</v>
      </c>
      <c r="AH2857" s="90" t="e">
        <f>_xll.qlIndexFixing(TenorBasisIndex6M,$AC2857,TRUE,_xll.ohTrigger(trigger,$Y$36))</f>
        <v>#NUM!</v>
      </c>
      <c r="AI2857" s="43" t="e">
        <f>_xll.qlIndexFixing($Y$6,$AC2857,TRUE,trigger)</f>
        <v>#NUM!</v>
      </c>
      <c r="AJ2857" s="45" t="e">
        <f t="shared" si="54"/>
        <v>#NUM!</v>
      </c>
    </row>
    <row r="2858" spans="28:36" x14ac:dyDescent="0.2">
      <c r="AB2858" s="122" t="s">
        <v>88</v>
      </c>
      <c r="AC2858" s="40">
        <f>_xll.qlInterestRateIndexFixingDate($Y$21,AD2858)</f>
        <v>59436</v>
      </c>
      <c r="AD2858" s="40">
        <f>_xll.qlCalendarAdvance(calendar,$AD2857,AB2858,,,trigger)</f>
        <v>59440</v>
      </c>
      <c r="AE2858" s="40">
        <f>_xll.qlInterestRateIndexMaturity($Y$21,AD2858,)</f>
        <v>59621</v>
      </c>
      <c r="AF2858" s="43" t="e">
        <f>_xll.qlTenorBasisValue(TenorBasis6M,AD2858,_xll.ohTrigger(trigger,$Y$36))</f>
        <v>#NUM!</v>
      </c>
      <c r="AG2858" s="90" t="e">
        <f>_xll.qlTenorBasisForwardRate(TenorBasis6M,AD2858,_xll.ohTrigger(trigger,$Y$36))</f>
        <v>#NUM!</v>
      </c>
      <c r="AH2858" s="90" t="e">
        <f>_xll.qlIndexFixing(TenorBasisIndex6M,$AC2858,TRUE,_xll.ohTrigger(trigger,$Y$36))</f>
        <v>#NUM!</v>
      </c>
      <c r="AI2858" s="43" t="e">
        <f>_xll.qlIndexFixing($Y$6,$AC2858,TRUE,trigger)</f>
        <v>#NUM!</v>
      </c>
      <c r="AJ2858" s="45" t="e">
        <f t="shared" ref="AJ2858:AJ2921" si="55">(AH2858-AI2858)*10000</f>
        <v>#NUM!</v>
      </c>
    </row>
    <row r="2859" spans="28:36" x14ac:dyDescent="0.2">
      <c r="AB2859" s="122" t="s">
        <v>88</v>
      </c>
      <c r="AC2859" s="40">
        <f>_xll.qlInterestRateIndexFixingDate($Y$21,AD2859)</f>
        <v>59443</v>
      </c>
      <c r="AD2859" s="40">
        <f>_xll.qlCalendarAdvance(calendar,$AD2858,AB2859,,,trigger)</f>
        <v>59447</v>
      </c>
      <c r="AE2859" s="40">
        <f>_xll.qlInterestRateIndexMaturity($Y$21,AD2859,)</f>
        <v>59629</v>
      </c>
      <c r="AF2859" s="43" t="e">
        <f>_xll.qlTenorBasisValue(TenorBasis6M,AD2859,_xll.ohTrigger(trigger,$Y$36))</f>
        <v>#NUM!</v>
      </c>
      <c r="AG2859" s="90" t="e">
        <f>_xll.qlTenorBasisForwardRate(TenorBasis6M,AD2859,_xll.ohTrigger(trigger,$Y$36))</f>
        <v>#NUM!</v>
      </c>
      <c r="AH2859" s="90" t="e">
        <f>_xll.qlIndexFixing(TenorBasisIndex6M,$AC2859,TRUE,_xll.ohTrigger(trigger,$Y$36))</f>
        <v>#NUM!</v>
      </c>
      <c r="AI2859" s="43" t="e">
        <f>_xll.qlIndexFixing($Y$6,$AC2859,TRUE,trigger)</f>
        <v>#NUM!</v>
      </c>
      <c r="AJ2859" s="45" t="e">
        <f t="shared" si="55"/>
        <v>#NUM!</v>
      </c>
    </row>
    <row r="2860" spans="28:36" x14ac:dyDescent="0.2">
      <c r="AB2860" s="122" t="s">
        <v>88</v>
      </c>
      <c r="AC2860" s="40">
        <f>_xll.qlInterestRateIndexFixingDate($Y$21,AD2860)</f>
        <v>59450</v>
      </c>
      <c r="AD2860" s="40">
        <f>_xll.qlCalendarAdvance(calendar,$AD2859,AB2860,,,trigger)</f>
        <v>59454</v>
      </c>
      <c r="AE2860" s="40">
        <f>_xll.qlInterestRateIndexMaturity($Y$21,AD2860,)</f>
        <v>59636</v>
      </c>
      <c r="AF2860" s="43" t="e">
        <f>_xll.qlTenorBasisValue(TenorBasis6M,AD2860,_xll.ohTrigger(trigger,$Y$36))</f>
        <v>#NUM!</v>
      </c>
      <c r="AG2860" s="90" t="e">
        <f>_xll.qlTenorBasisForwardRate(TenorBasis6M,AD2860,_xll.ohTrigger(trigger,$Y$36))</f>
        <v>#NUM!</v>
      </c>
      <c r="AH2860" s="90" t="e">
        <f>_xll.qlIndexFixing(TenorBasisIndex6M,$AC2860,TRUE,_xll.ohTrigger(trigger,$Y$36))</f>
        <v>#NUM!</v>
      </c>
      <c r="AI2860" s="43" t="e">
        <f>_xll.qlIndexFixing($Y$6,$AC2860,TRUE,trigger)</f>
        <v>#NUM!</v>
      </c>
      <c r="AJ2860" s="45" t="e">
        <f t="shared" si="55"/>
        <v>#NUM!</v>
      </c>
    </row>
    <row r="2861" spans="28:36" x14ac:dyDescent="0.2">
      <c r="AB2861" s="122" t="s">
        <v>88</v>
      </c>
      <c r="AC2861" s="40">
        <f>_xll.qlInterestRateIndexFixingDate($Y$21,AD2861)</f>
        <v>59457</v>
      </c>
      <c r="AD2861" s="40">
        <f>_xll.qlCalendarAdvance(calendar,$AD2860,AB2861,,,trigger)</f>
        <v>59461</v>
      </c>
      <c r="AE2861" s="40">
        <f>_xll.qlInterestRateIndexMaturity($Y$21,AD2861,)</f>
        <v>59643</v>
      </c>
      <c r="AF2861" s="43" t="e">
        <f>_xll.qlTenorBasisValue(TenorBasis6M,AD2861,_xll.ohTrigger(trigger,$Y$36))</f>
        <v>#NUM!</v>
      </c>
      <c r="AG2861" s="90" t="e">
        <f>_xll.qlTenorBasisForwardRate(TenorBasis6M,AD2861,_xll.ohTrigger(trigger,$Y$36))</f>
        <v>#NUM!</v>
      </c>
      <c r="AH2861" s="90" t="e">
        <f>_xll.qlIndexFixing(TenorBasisIndex6M,$AC2861,TRUE,_xll.ohTrigger(trigger,$Y$36))</f>
        <v>#NUM!</v>
      </c>
      <c r="AI2861" s="43" t="e">
        <f>_xll.qlIndexFixing($Y$6,$AC2861,TRUE,trigger)</f>
        <v>#NUM!</v>
      </c>
      <c r="AJ2861" s="45" t="e">
        <f t="shared" si="55"/>
        <v>#NUM!</v>
      </c>
    </row>
    <row r="2862" spans="28:36" x14ac:dyDescent="0.2">
      <c r="AB2862" s="122" t="s">
        <v>88</v>
      </c>
      <c r="AC2862" s="40">
        <f>_xll.qlInterestRateIndexFixingDate($Y$21,AD2862)</f>
        <v>59464</v>
      </c>
      <c r="AD2862" s="40">
        <f>_xll.qlCalendarAdvance(calendar,$AD2861,AB2862,,,trigger)</f>
        <v>59468</v>
      </c>
      <c r="AE2862" s="40">
        <f>_xll.qlInterestRateIndexMaturity($Y$21,AD2862,)</f>
        <v>59650</v>
      </c>
      <c r="AF2862" s="43" t="e">
        <f>_xll.qlTenorBasisValue(TenorBasis6M,AD2862,_xll.ohTrigger(trigger,$Y$36))</f>
        <v>#NUM!</v>
      </c>
      <c r="AG2862" s="90" t="e">
        <f>_xll.qlTenorBasisForwardRate(TenorBasis6M,AD2862,_xll.ohTrigger(trigger,$Y$36))</f>
        <v>#NUM!</v>
      </c>
      <c r="AH2862" s="90" t="e">
        <f>_xll.qlIndexFixing(TenorBasisIndex6M,$AC2862,TRUE,_xll.ohTrigger(trigger,$Y$36))</f>
        <v>#NUM!</v>
      </c>
      <c r="AI2862" s="43" t="e">
        <f>_xll.qlIndexFixing($Y$6,$AC2862,TRUE,trigger)</f>
        <v>#NUM!</v>
      </c>
      <c r="AJ2862" s="45" t="e">
        <f t="shared" si="55"/>
        <v>#NUM!</v>
      </c>
    </row>
    <row r="2863" spans="28:36" x14ac:dyDescent="0.2">
      <c r="AB2863" s="122" t="s">
        <v>88</v>
      </c>
      <c r="AC2863" s="40">
        <f>_xll.qlInterestRateIndexFixingDate($Y$21,AD2863)</f>
        <v>59471</v>
      </c>
      <c r="AD2863" s="40">
        <f>_xll.qlCalendarAdvance(calendar,$AD2862,AB2863,,,trigger)</f>
        <v>59475</v>
      </c>
      <c r="AE2863" s="40">
        <f>_xll.qlInterestRateIndexMaturity($Y$21,AD2863,)</f>
        <v>59656</v>
      </c>
      <c r="AF2863" s="43" t="e">
        <f>_xll.qlTenorBasisValue(TenorBasis6M,AD2863,_xll.ohTrigger(trigger,$Y$36))</f>
        <v>#NUM!</v>
      </c>
      <c r="AG2863" s="90" t="e">
        <f>_xll.qlTenorBasisForwardRate(TenorBasis6M,AD2863,_xll.ohTrigger(trigger,$Y$36))</f>
        <v>#NUM!</v>
      </c>
      <c r="AH2863" s="90" t="e">
        <f>_xll.qlIndexFixing(TenorBasisIndex6M,$AC2863,TRUE,_xll.ohTrigger(trigger,$Y$36))</f>
        <v>#NUM!</v>
      </c>
      <c r="AI2863" s="43" t="e">
        <f>_xll.qlIndexFixing($Y$6,$AC2863,TRUE,trigger)</f>
        <v>#NUM!</v>
      </c>
      <c r="AJ2863" s="45" t="e">
        <f t="shared" si="55"/>
        <v>#NUM!</v>
      </c>
    </row>
    <row r="2864" spans="28:36" x14ac:dyDescent="0.2">
      <c r="AB2864" s="122" t="s">
        <v>88</v>
      </c>
      <c r="AC2864" s="40">
        <f>_xll.qlInterestRateIndexFixingDate($Y$21,AD2864)</f>
        <v>59478</v>
      </c>
      <c r="AD2864" s="40">
        <f>_xll.qlCalendarAdvance(calendar,$AD2863,AB2864,,,trigger)</f>
        <v>59482</v>
      </c>
      <c r="AE2864" s="40">
        <f>_xll.qlInterestRateIndexMaturity($Y$21,AD2864,)</f>
        <v>59663</v>
      </c>
      <c r="AF2864" s="43" t="e">
        <f>_xll.qlTenorBasisValue(TenorBasis6M,AD2864,_xll.ohTrigger(trigger,$Y$36))</f>
        <v>#NUM!</v>
      </c>
      <c r="AG2864" s="90" t="e">
        <f>_xll.qlTenorBasisForwardRate(TenorBasis6M,AD2864,_xll.ohTrigger(trigger,$Y$36))</f>
        <v>#NUM!</v>
      </c>
      <c r="AH2864" s="90" t="e">
        <f>_xll.qlIndexFixing(TenorBasisIndex6M,$AC2864,TRUE,_xll.ohTrigger(trigger,$Y$36))</f>
        <v>#NUM!</v>
      </c>
      <c r="AI2864" s="43" t="e">
        <f>_xll.qlIndexFixing($Y$6,$AC2864,TRUE,trigger)</f>
        <v>#NUM!</v>
      </c>
      <c r="AJ2864" s="45" t="e">
        <f t="shared" si="55"/>
        <v>#NUM!</v>
      </c>
    </row>
    <row r="2865" spans="28:36" x14ac:dyDescent="0.2">
      <c r="AB2865" s="122" t="s">
        <v>88</v>
      </c>
      <c r="AC2865" s="40">
        <f>_xll.qlInterestRateIndexFixingDate($Y$21,AD2865)</f>
        <v>59485</v>
      </c>
      <c r="AD2865" s="40">
        <f>_xll.qlCalendarAdvance(calendar,$AD2864,AB2865,,,trigger)</f>
        <v>59489</v>
      </c>
      <c r="AE2865" s="40">
        <f>_xll.qlInterestRateIndexMaturity($Y$21,AD2865,)</f>
        <v>59670</v>
      </c>
      <c r="AF2865" s="43" t="e">
        <f>_xll.qlTenorBasisValue(TenorBasis6M,AD2865,_xll.ohTrigger(trigger,$Y$36))</f>
        <v>#NUM!</v>
      </c>
      <c r="AG2865" s="90" t="e">
        <f>_xll.qlTenorBasisForwardRate(TenorBasis6M,AD2865,_xll.ohTrigger(trigger,$Y$36))</f>
        <v>#NUM!</v>
      </c>
      <c r="AH2865" s="90" t="e">
        <f>_xll.qlIndexFixing(TenorBasisIndex6M,$AC2865,TRUE,_xll.ohTrigger(trigger,$Y$36))</f>
        <v>#NUM!</v>
      </c>
      <c r="AI2865" s="43" t="e">
        <f>_xll.qlIndexFixing($Y$6,$AC2865,TRUE,trigger)</f>
        <v>#NUM!</v>
      </c>
      <c r="AJ2865" s="45" t="e">
        <f t="shared" si="55"/>
        <v>#NUM!</v>
      </c>
    </row>
    <row r="2866" spans="28:36" x14ac:dyDescent="0.2">
      <c r="AB2866" s="122" t="s">
        <v>88</v>
      </c>
      <c r="AC2866" s="40">
        <f>_xll.qlInterestRateIndexFixingDate($Y$21,AD2866)</f>
        <v>59492</v>
      </c>
      <c r="AD2866" s="40">
        <f>_xll.qlCalendarAdvance(calendar,$AD2865,AB2866,,,trigger)</f>
        <v>59496</v>
      </c>
      <c r="AE2866" s="40">
        <f>_xll.qlInterestRateIndexMaturity($Y$21,AD2866,)</f>
        <v>59677</v>
      </c>
      <c r="AF2866" s="43" t="e">
        <f>_xll.qlTenorBasisValue(TenorBasis6M,AD2866,_xll.ohTrigger(trigger,$Y$36))</f>
        <v>#NUM!</v>
      </c>
      <c r="AG2866" s="90" t="e">
        <f>_xll.qlTenorBasisForwardRate(TenorBasis6M,AD2866,_xll.ohTrigger(trigger,$Y$36))</f>
        <v>#NUM!</v>
      </c>
      <c r="AH2866" s="90" t="e">
        <f>_xll.qlIndexFixing(TenorBasisIndex6M,$AC2866,TRUE,_xll.ohTrigger(trigger,$Y$36))</f>
        <v>#NUM!</v>
      </c>
      <c r="AI2866" s="43" t="e">
        <f>_xll.qlIndexFixing($Y$6,$AC2866,TRUE,trigger)</f>
        <v>#NUM!</v>
      </c>
      <c r="AJ2866" s="45" t="e">
        <f t="shared" si="55"/>
        <v>#NUM!</v>
      </c>
    </row>
    <row r="2867" spans="28:36" x14ac:dyDescent="0.2">
      <c r="AB2867" s="122" t="s">
        <v>88</v>
      </c>
      <c r="AC2867" s="40">
        <f>_xll.qlInterestRateIndexFixingDate($Y$21,AD2867)</f>
        <v>59499</v>
      </c>
      <c r="AD2867" s="40">
        <f>_xll.qlCalendarAdvance(calendar,$AD2866,AB2867,,,trigger)</f>
        <v>59503</v>
      </c>
      <c r="AE2867" s="40">
        <f>_xll.qlInterestRateIndexMaturity($Y$21,AD2867,)</f>
        <v>59684</v>
      </c>
      <c r="AF2867" s="43" t="e">
        <f>_xll.qlTenorBasisValue(TenorBasis6M,AD2867,_xll.ohTrigger(trigger,$Y$36))</f>
        <v>#NUM!</v>
      </c>
      <c r="AG2867" s="90" t="e">
        <f>_xll.qlTenorBasisForwardRate(TenorBasis6M,AD2867,_xll.ohTrigger(trigger,$Y$36))</f>
        <v>#NUM!</v>
      </c>
      <c r="AH2867" s="90" t="e">
        <f>_xll.qlIndexFixing(TenorBasisIndex6M,$AC2867,TRUE,_xll.ohTrigger(trigger,$Y$36))</f>
        <v>#NUM!</v>
      </c>
      <c r="AI2867" s="43" t="e">
        <f>_xll.qlIndexFixing($Y$6,$AC2867,TRUE,trigger)</f>
        <v>#NUM!</v>
      </c>
      <c r="AJ2867" s="45" t="e">
        <f t="shared" si="55"/>
        <v>#NUM!</v>
      </c>
    </row>
    <row r="2868" spans="28:36" x14ac:dyDescent="0.2">
      <c r="AB2868" s="122" t="s">
        <v>88</v>
      </c>
      <c r="AC2868" s="40">
        <f>_xll.qlInterestRateIndexFixingDate($Y$21,AD2868)</f>
        <v>59506</v>
      </c>
      <c r="AD2868" s="40">
        <f>_xll.qlCalendarAdvance(calendar,$AD2867,AB2868,,,trigger)</f>
        <v>59510</v>
      </c>
      <c r="AE2868" s="40">
        <f>_xll.qlInterestRateIndexMaturity($Y$21,AD2868,)</f>
        <v>59692</v>
      </c>
      <c r="AF2868" s="43" t="e">
        <f>_xll.qlTenorBasisValue(TenorBasis6M,AD2868,_xll.ohTrigger(trigger,$Y$36))</f>
        <v>#NUM!</v>
      </c>
      <c r="AG2868" s="90" t="e">
        <f>_xll.qlTenorBasisForwardRate(TenorBasis6M,AD2868,_xll.ohTrigger(trigger,$Y$36))</f>
        <v>#NUM!</v>
      </c>
      <c r="AH2868" s="90" t="e">
        <f>_xll.qlIndexFixing(TenorBasisIndex6M,$AC2868,TRUE,_xll.ohTrigger(trigger,$Y$36))</f>
        <v>#NUM!</v>
      </c>
      <c r="AI2868" s="43" t="e">
        <f>_xll.qlIndexFixing($Y$6,$AC2868,TRUE,trigger)</f>
        <v>#NUM!</v>
      </c>
      <c r="AJ2868" s="45" t="e">
        <f t="shared" si="55"/>
        <v>#NUM!</v>
      </c>
    </row>
    <row r="2869" spans="28:36" x14ac:dyDescent="0.2">
      <c r="AB2869" s="122" t="s">
        <v>88</v>
      </c>
      <c r="AC2869" s="40">
        <f>_xll.qlInterestRateIndexFixingDate($Y$21,AD2869)</f>
        <v>59513</v>
      </c>
      <c r="AD2869" s="40">
        <f>_xll.qlCalendarAdvance(calendar,$AD2868,AB2869,,,trigger)</f>
        <v>59517</v>
      </c>
      <c r="AE2869" s="40">
        <f>_xll.qlInterestRateIndexMaturity($Y$21,AD2869,)</f>
        <v>59699</v>
      </c>
      <c r="AF2869" s="43" t="e">
        <f>_xll.qlTenorBasisValue(TenorBasis6M,AD2869,_xll.ohTrigger(trigger,$Y$36))</f>
        <v>#NUM!</v>
      </c>
      <c r="AG2869" s="90" t="e">
        <f>_xll.qlTenorBasisForwardRate(TenorBasis6M,AD2869,_xll.ohTrigger(trigger,$Y$36))</f>
        <v>#NUM!</v>
      </c>
      <c r="AH2869" s="90" t="e">
        <f>_xll.qlIndexFixing(TenorBasisIndex6M,$AC2869,TRUE,_xll.ohTrigger(trigger,$Y$36))</f>
        <v>#NUM!</v>
      </c>
      <c r="AI2869" s="43" t="e">
        <f>_xll.qlIndexFixing($Y$6,$AC2869,TRUE,trigger)</f>
        <v>#NUM!</v>
      </c>
      <c r="AJ2869" s="45" t="e">
        <f t="shared" si="55"/>
        <v>#NUM!</v>
      </c>
    </row>
    <row r="2870" spans="28:36" x14ac:dyDescent="0.2">
      <c r="AB2870" s="122" t="s">
        <v>88</v>
      </c>
      <c r="AC2870" s="40">
        <f>_xll.qlInterestRateIndexFixingDate($Y$21,AD2870)</f>
        <v>59520</v>
      </c>
      <c r="AD2870" s="40">
        <f>_xll.qlCalendarAdvance(calendar,$AD2869,AB2870,,,trigger)</f>
        <v>59524</v>
      </c>
      <c r="AE2870" s="40">
        <f>_xll.qlInterestRateIndexMaturity($Y$21,AD2870,)</f>
        <v>59706</v>
      </c>
      <c r="AF2870" s="43" t="e">
        <f>_xll.qlTenorBasisValue(TenorBasis6M,AD2870,_xll.ohTrigger(trigger,$Y$36))</f>
        <v>#NUM!</v>
      </c>
      <c r="AG2870" s="90" t="e">
        <f>_xll.qlTenorBasisForwardRate(TenorBasis6M,AD2870,_xll.ohTrigger(trigger,$Y$36))</f>
        <v>#NUM!</v>
      </c>
      <c r="AH2870" s="90" t="e">
        <f>_xll.qlIndexFixing(TenorBasisIndex6M,$AC2870,TRUE,_xll.ohTrigger(trigger,$Y$36))</f>
        <v>#NUM!</v>
      </c>
      <c r="AI2870" s="43" t="e">
        <f>_xll.qlIndexFixing($Y$6,$AC2870,TRUE,trigger)</f>
        <v>#NUM!</v>
      </c>
      <c r="AJ2870" s="45" t="e">
        <f t="shared" si="55"/>
        <v>#NUM!</v>
      </c>
    </row>
    <row r="2871" spans="28:36" x14ac:dyDescent="0.2">
      <c r="AB2871" s="122" t="s">
        <v>88</v>
      </c>
      <c r="AC2871" s="40">
        <f>_xll.qlInterestRateIndexFixingDate($Y$21,AD2871)</f>
        <v>59526</v>
      </c>
      <c r="AD2871" s="40">
        <f>_xll.qlCalendarAdvance(calendar,$AD2870,AB2871,,,trigger)</f>
        <v>59532</v>
      </c>
      <c r="AE2871" s="40">
        <f>_xll.qlInterestRateIndexMaturity($Y$21,AD2871,)</f>
        <v>59714</v>
      </c>
      <c r="AF2871" s="43" t="e">
        <f>_xll.qlTenorBasisValue(TenorBasis6M,AD2871,_xll.ohTrigger(trigger,$Y$36))</f>
        <v>#NUM!</v>
      </c>
      <c r="AG2871" s="90" t="e">
        <f>_xll.qlTenorBasisForwardRate(TenorBasis6M,AD2871,_xll.ohTrigger(trigger,$Y$36))</f>
        <v>#NUM!</v>
      </c>
      <c r="AH2871" s="90" t="e">
        <f>_xll.qlIndexFixing(TenorBasisIndex6M,$AC2871,TRUE,_xll.ohTrigger(trigger,$Y$36))</f>
        <v>#NUM!</v>
      </c>
      <c r="AI2871" s="43" t="e">
        <f>_xll.qlIndexFixing($Y$6,$AC2871,TRUE,trigger)</f>
        <v>#NUM!</v>
      </c>
      <c r="AJ2871" s="45" t="e">
        <f t="shared" si="55"/>
        <v>#NUM!</v>
      </c>
    </row>
    <row r="2872" spans="28:36" x14ac:dyDescent="0.2">
      <c r="AB2872" s="122" t="s">
        <v>88</v>
      </c>
      <c r="AC2872" s="40">
        <f>_xll.qlInterestRateIndexFixingDate($Y$21,AD2872)</f>
        <v>59534</v>
      </c>
      <c r="AD2872" s="40">
        <f>_xll.qlCalendarAdvance(calendar,$AD2871,AB2872,,,trigger)</f>
        <v>59539</v>
      </c>
      <c r="AE2872" s="40">
        <f>_xll.qlInterestRateIndexMaturity($Y$21,AD2872,)</f>
        <v>59720</v>
      </c>
      <c r="AF2872" s="43" t="e">
        <f>_xll.qlTenorBasisValue(TenorBasis6M,AD2872,_xll.ohTrigger(trigger,$Y$36))</f>
        <v>#NUM!</v>
      </c>
      <c r="AG2872" s="90" t="e">
        <f>_xll.qlTenorBasisForwardRate(TenorBasis6M,AD2872,_xll.ohTrigger(trigger,$Y$36))</f>
        <v>#NUM!</v>
      </c>
      <c r="AH2872" s="90" t="e">
        <f>_xll.qlIndexFixing(TenorBasisIndex6M,$AC2872,TRUE,_xll.ohTrigger(trigger,$Y$36))</f>
        <v>#NUM!</v>
      </c>
      <c r="AI2872" s="43" t="e">
        <f>_xll.qlIndexFixing($Y$6,$AC2872,TRUE,trigger)</f>
        <v>#NUM!</v>
      </c>
      <c r="AJ2872" s="45" t="e">
        <f t="shared" si="55"/>
        <v>#NUM!</v>
      </c>
    </row>
    <row r="2873" spans="28:36" x14ac:dyDescent="0.2">
      <c r="AB2873" s="122" t="s">
        <v>88</v>
      </c>
      <c r="AC2873" s="40">
        <f>_xll.qlInterestRateIndexFixingDate($Y$21,AD2873)</f>
        <v>59544</v>
      </c>
      <c r="AD2873" s="40">
        <f>_xll.qlCalendarAdvance(calendar,$AD2872,AB2873,,,trigger)</f>
        <v>59546</v>
      </c>
      <c r="AE2873" s="40">
        <f>_xll.qlInterestRateIndexMaturity($Y$21,AD2873,)</f>
        <v>59727</v>
      </c>
      <c r="AF2873" s="43" t="e">
        <f>_xll.qlTenorBasisValue(TenorBasis6M,AD2873,_xll.ohTrigger(trigger,$Y$36))</f>
        <v>#NUM!</v>
      </c>
      <c r="AG2873" s="90" t="e">
        <f>_xll.qlTenorBasisForwardRate(TenorBasis6M,AD2873,_xll.ohTrigger(trigger,$Y$36))</f>
        <v>#NUM!</v>
      </c>
      <c r="AH2873" s="90" t="e">
        <f>_xll.qlIndexFixing(TenorBasisIndex6M,$AC2873,TRUE,_xll.ohTrigger(trigger,$Y$36))</f>
        <v>#NUM!</v>
      </c>
      <c r="AI2873" s="43" t="e">
        <f>_xll.qlIndexFixing($Y$6,$AC2873,TRUE,trigger)</f>
        <v>#NUM!</v>
      </c>
      <c r="AJ2873" s="45" t="e">
        <f t="shared" si="55"/>
        <v>#NUM!</v>
      </c>
    </row>
    <row r="2874" spans="28:36" x14ac:dyDescent="0.2">
      <c r="AB2874" s="122" t="s">
        <v>88</v>
      </c>
      <c r="AC2874" s="40">
        <f>_xll.qlInterestRateIndexFixingDate($Y$21,AD2874)</f>
        <v>59551</v>
      </c>
      <c r="AD2874" s="40">
        <f>_xll.qlCalendarAdvance(calendar,$AD2873,AB2874,,,trigger)</f>
        <v>59553</v>
      </c>
      <c r="AE2874" s="40">
        <f>_xll.qlInterestRateIndexMaturity($Y$21,AD2874,)</f>
        <v>59734</v>
      </c>
      <c r="AF2874" s="43" t="e">
        <f>_xll.qlTenorBasisValue(TenorBasis6M,AD2874,_xll.ohTrigger(trigger,$Y$36))</f>
        <v>#NUM!</v>
      </c>
      <c r="AG2874" s="90" t="e">
        <f>_xll.qlTenorBasisForwardRate(TenorBasis6M,AD2874,_xll.ohTrigger(trigger,$Y$36))</f>
        <v>#NUM!</v>
      </c>
      <c r="AH2874" s="90" t="e">
        <f>_xll.qlIndexFixing(TenorBasisIndex6M,$AC2874,TRUE,_xll.ohTrigger(trigger,$Y$36))</f>
        <v>#NUM!</v>
      </c>
      <c r="AI2874" s="43" t="e">
        <f>_xll.qlIndexFixing($Y$6,$AC2874,TRUE,trigger)</f>
        <v>#NUM!</v>
      </c>
      <c r="AJ2874" s="45" t="e">
        <f t="shared" si="55"/>
        <v>#NUM!</v>
      </c>
    </row>
    <row r="2875" spans="28:36" x14ac:dyDescent="0.2">
      <c r="AB2875" s="122" t="s">
        <v>88</v>
      </c>
      <c r="AC2875" s="40">
        <f>_xll.qlInterestRateIndexFixingDate($Y$21,AD2875)</f>
        <v>59558</v>
      </c>
      <c r="AD2875" s="40">
        <f>_xll.qlCalendarAdvance(calendar,$AD2874,AB2875,,,trigger)</f>
        <v>59560</v>
      </c>
      <c r="AE2875" s="40">
        <f>_xll.qlInterestRateIndexMaturity($Y$21,AD2875,)</f>
        <v>59741</v>
      </c>
      <c r="AF2875" s="43" t="e">
        <f>_xll.qlTenorBasisValue(TenorBasis6M,AD2875,_xll.ohTrigger(trigger,$Y$36))</f>
        <v>#NUM!</v>
      </c>
      <c r="AG2875" s="90" t="e">
        <f>_xll.qlTenorBasisForwardRate(TenorBasis6M,AD2875,_xll.ohTrigger(trigger,$Y$36))</f>
        <v>#NUM!</v>
      </c>
      <c r="AH2875" s="90" t="e">
        <f>_xll.qlIndexFixing(TenorBasisIndex6M,$AC2875,TRUE,_xll.ohTrigger(trigger,$Y$36))</f>
        <v>#NUM!</v>
      </c>
      <c r="AI2875" s="43" t="e">
        <f>_xll.qlIndexFixing($Y$6,$AC2875,TRUE,trigger)</f>
        <v>#NUM!</v>
      </c>
      <c r="AJ2875" s="45" t="e">
        <f t="shared" si="55"/>
        <v>#NUM!</v>
      </c>
    </row>
    <row r="2876" spans="28:36" x14ac:dyDescent="0.2">
      <c r="AB2876" s="122" t="s">
        <v>88</v>
      </c>
      <c r="AC2876" s="40">
        <f>_xll.qlInterestRateIndexFixingDate($Y$21,AD2876)</f>
        <v>59565</v>
      </c>
      <c r="AD2876" s="40">
        <f>_xll.qlCalendarAdvance(calendar,$AD2875,AB2876,,,trigger)</f>
        <v>59567</v>
      </c>
      <c r="AE2876" s="40">
        <f>_xll.qlInterestRateIndexMaturity($Y$21,AD2876,)</f>
        <v>59748</v>
      </c>
      <c r="AF2876" s="43" t="e">
        <f>_xll.qlTenorBasisValue(TenorBasis6M,AD2876,_xll.ohTrigger(trigger,$Y$36))</f>
        <v>#NUM!</v>
      </c>
      <c r="AG2876" s="90" t="e">
        <f>_xll.qlTenorBasisForwardRate(TenorBasis6M,AD2876,_xll.ohTrigger(trigger,$Y$36))</f>
        <v>#NUM!</v>
      </c>
      <c r="AH2876" s="90" t="e">
        <f>_xll.qlIndexFixing(TenorBasisIndex6M,$AC2876,TRUE,_xll.ohTrigger(trigger,$Y$36))</f>
        <v>#NUM!</v>
      </c>
      <c r="AI2876" s="43" t="e">
        <f>_xll.qlIndexFixing($Y$6,$AC2876,TRUE,trigger)</f>
        <v>#NUM!</v>
      </c>
      <c r="AJ2876" s="45" t="e">
        <f t="shared" si="55"/>
        <v>#NUM!</v>
      </c>
    </row>
    <row r="2877" spans="28:36" x14ac:dyDescent="0.2">
      <c r="AB2877" s="122" t="s">
        <v>88</v>
      </c>
      <c r="AC2877" s="40">
        <f>_xll.qlInterestRateIndexFixingDate($Y$21,AD2877)</f>
        <v>59572</v>
      </c>
      <c r="AD2877" s="40">
        <f>_xll.qlCalendarAdvance(calendar,$AD2876,AB2877,,,trigger)</f>
        <v>59574</v>
      </c>
      <c r="AE2877" s="40">
        <f>_xll.qlInterestRateIndexMaturity($Y$21,AD2877,)</f>
        <v>59755</v>
      </c>
      <c r="AF2877" s="43" t="e">
        <f>_xll.qlTenorBasisValue(TenorBasis6M,AD2877,_xll.ohTrigger(trigger,$Y$36))</f>
        <v>#NUM!</v>
      </c>
      <c r="AG2877" s="90" t="e">
        <f>_xll.qlTenorBasisForwardRate(TenorBasis6M,AD2877,_xll.ohTrigger(trigger,$Y$36))</f>
        <v>#NUM!</v>
      </c>
      <c r="AH2877" s="90" t="e">
        <f>_xll.qlIndexFixing(TenorBasisIndex6M,$AC2877,TRUE,_xll.ohTrigger(trigger,$Y$36))</f>
        <v>#NUM!</v>
      </c>
      <c r="AI2877" s="43" t="e">
        <f>_xll.qlIndexFixing($Y$6,$AC2877,TRUE,trigger)</f>
        <v>#NUM!</v>
      </c>
      <c r="AJ2877" s="45" t="e">
        <f t="shared" si="55"/>
        <v>#NUM!</v>
      </c>
    </row>
    <row r="2878" spans="28:36" x14ac:dyDescent="0.2">
      <c r="AB2878" s="122" t="s">
        <v>88</v>
      </c>
      <c r="AC2878" s="40">
        <f>_xll.qlInterestRateIndexFixingDate($Y$21,AD2878)</f>
        <v>59579</v>
      </c>
      <c r="AD2878" s="40">
        <f>_xll.qlCalendarAdvance(calendar,$AD2877,AB2878,,,trigger)</f>
        <v>59581</v>
      </c>
      <c r="AE2878" s="40">
        <f>_xll.qlInterestRateIndexMaturity($Y$21,AD2878,)</f>
        <v>59762</v>
      </c>
      <c r="AF2878" s="43" t="e">
        <f>_xll.qlTenorBasisValue(TenorBasis6M,AD2878,_xll.ohTrigger(trigger,$Y$36))</f>
        <v>#NUM!</v>
      </c>
      <c r="AG2878" s="90" t="e">
        <f>_xll.qlTenorBasisForwardRate(TenorBasis6M,AD2878,_xll.ohTrigger(trigger,$Y$36))</f>
        <v>#NUM!</v>
      </c>
      <c r="AH2878" s="90" t="e">
        <f>_xll.qlIndexFixing(TenorBasisIndex6M,$AC2878,TRUE,_xll.ohTrigger(trigger,$Y$36))</f>
        <v>#NUM!</v>
      </c>
      <c r="AI2878" s="43" t="e">
        <f>_xll.qlIndexFixing($Y$6,$AC2878,TRUE,trigger)</f>
        <v>#NUM!</v>
      </c>
      <c r="AJ2878" s="45" t="e">
        <f t="shared" si="55"/>
        <v>#NUM!</v>
      </c>
    </row>
    <row r="2879" spans="28:36" x14ac:dyDescent="0.2">
      <c r="AB2879" s="122" t="s">
        <v>88</v>
      </c>
      <c r="AC2879" s="40">
        <f>_xll.qlInterestRateIndexFixingDate($Y$21,AD2879)</f>
        <v>59586</v>
      </c>
      <c r="AD2879" s="40">
        <f>_xll.qlCalendarAdvance(calendar,$AD2878,AB2879,,,trigger)</f>
        <v>59588</v>
      </c>
      <c r="AE2879" s="40">
        <f>_xll.qlInterestRateIndexMaturity($Y$21,AD2879,)</f>
        <v>59769</v>
      </c>
      <c r="AF2879" s="43" t="e">
        <f>_xll.qlTenorBasisValue(TenorBasis6M,AD2879,_xll.ohTrigger(trigger,$Y$36))</f>
        <v>#NUM!</v>
      </c>
      <c r="AG2879" s="90" t="e">
        <f>_xll.qlTenorBasisForwardRate(TenorBasis6M,AD2879,_xll.ohTrigger(trigger,$Y$36))</f>
        <v>#NUM!</v>
      </c>
      <c r="AH2879" s="90" t="e">
        <f>_xll.qlIndexFixing(TenorBasisIndex6M,$AC2879,TRUE,_xll.ohTrigger(trigger,$Y$36))</f>
        <v>#NUM!</v>
      </c>
      <c r="AI2879" s="43" t="e">
        <f>_xll.qlIndexFixing($Y$6,$AC2879,TRUE,trigger)</f>
        <v>#NUM!</v>
      </c>
      <c r="AJ2879" s="45" t="e">
        <f t="shared" si="55"/>
        <v>#NUM!</v>
      </c>
    </row>
    <row r="2880" spans="28:36" x14ac:dyDescent="0.2">
      <c r="AB2880" s="122" t="s">
        <v>88</v>
      </c>
      <c r="AC2880" s="40">
        <f>_xll.qlInterestRateIndexFixingDate($Y$21,AD2880)</f>
        <v>59593</v>
      </c>
      <c r="AD2880" s="40">
        <f>_xll.qlCalendarAdvance(calendar,$AD2879,AB2880,,,trigger)</f>
        <v>59595</v>
      </c>
      <c r="AE2880" s="40">
        <f>_xll.qlInterestRateIndexMaturity($Y$21,AD2880,)</f>
        <v>59779</v>
      </c>
      <c r="AF2880" s="43" t="e">
        <f>_xll.qlTenorBasisValue(TenorBasis6M,AD2880,_xll.ohTrigger(trigger,$Y$36))</f>
        <v>#NUM!</v>
      </c>
      <c r="AG2880" s="90" t="e">
        <f>_xll.qlTenorBasisForwardRate(TenorBasis6M,AD2880,_xll.ohTrigger(trigger,$Y$36))</f>
        <v>#NUM!</v>
      </c>
      <c r="AH2880" s="90" t="e">
        <f>_xll.qlIndexFixing(TenorBasisIndex6M,$AC2880,TRUE,_xll.ohTrigger(trigger,$Y$36))</f>
        <v>#NUM!</v>
      </c>
      <c r="AI2880" s="43" t="e">
        <f>_xll.qlIndexFixing($Y$6,$AC2880,TRUE,trigger)</f>
        <v>#NUM!</v>
      </c>
      <c r="AJ2880" s="45" t="e">
        <f t="shared" si="55"/>
        <v>#NUM!</v>
      </c>
    </row>
    <row r="2881" spans="28:36" x14ac:dyDescent="0.2">
      <c r="AB2881" s="122" t="s">
        <v>88</v>
      </c>
      <c r="AC2881" s="40">
        <f>_xll.qlInterestRateIndexFixingDate($Y$21,AD2881)</f>
        <v>59600</v>
      </c>
      <c r="AD2881" s="40">
        <f>_xll.qlCalendarAdvance(calendar,$AD2880,AB2881,,,trigger)</f>
        <v>59602</v>
      </c>
      <c r="AE2881" s="40">
        <f>_xll.qlInterestRateIndexMaturity($Y$21,AD2881,)</f>
        <v>59786</v>
      </c>
      <c r="AF2881" s="43" t="e">
        <f>_xll.qlTenorBasisValue(TenorBasis6M,AD2881,_xll.ohTrigger(trigger,$Y$36))</f>
        <v>#NUM!</v>
      </c>
      <c r="AG2881" s="90" t="e">
        <f>_xll.qlTenorBasisForwardRate(TenorBasis6M,AD2881,_xll.ohTrigger(trigger,$Y$36))</f>
        <v>#NUM!</v>
      </c>
      <c r="AH2881" s="90" t="e">
        <f>_xll.qlIndexFixing(TenorBasisIndex6M,$AC2881,TRUE,_xll.ohTrigger(trigger,$Y$36))</f>
        <v>#NUM!</v>
      </c>
      <c r="AI2881" s="43" t="e">
        <f>_xll.qlIndexFixing($Y$6,$AC2881,TRUE,trigger)</f>
        <v>#NUM!</v>
      </c>
      <c r="AJ2881" s="45" t="e">
        <f t="shared" si="55"/>
        <v>#NUM!</v>
      </c>
    </row>
    <row r="2882" spans="28:36" x14ac:dyDescent="0.2">
      <c r="AB2882" s="122" t="s">
        <v>88</v>
      </c>
      <c r="AC2882" s="40">
        <f>_xll.qlInterestRateIndexFixingDate($Y$21,AD2882)</f>
        <v>59607</v>
      </c>
      <c r="AD2882" s="40">
        <f>_xll.qlCalendarAdvance(calendar,$AD2881,AB2882,,,trigger)</f>
        <v>59609</v>
      </c>
      <c r="AE2882" s="40">
        <f>_xll.qlInterestRateIndexMaturity($Y$21,AD2882,)</f>
        <v>59793</v>
      </c>
      <c r="AF2882" s="43" t="e">
        <f>_xll.qlTenorBasisValue(TenorBasis6M,AD2882,_xll.ohTrigger(trigger,$Y$36))</f>
        <v>#NUM!</v>
      </c>
      <c r="AG2882" s="90" t="e">
        <f>_xll.qlTenorBasisForwardRate(TenorBasis6M,AD2882,_xll.ohTrigger(trigger,$Y$36))</f>
        <v>#NUM!</v>
      </c>
      <c r="AH2882" s="90" t="e">
        <f>_xll.qlIndexFixing(TenorBasisIndex6M,$AC2882,TRUE,_xll.ohTrigger(trigger,$Y$36))</f>
        <v>#NUM!</v>
      </c>
      <c r="AI2882" s="43" t="e">
        <f>_xll.qlIndexFixing($Y$6,$AC2882,TRUE,trigger)</f>
        <v>#NUM!</v>
      </c>
      <c r="AJ2882" s="45" t="e">
        <f t="shared" si="55"/>
        <v>#NUM!</v>
      </c>
    </row>
    <row r="2883" spans="28:36" x14ac:dyDescent="0.2">
      <c r="AB2883" s="122" t="s">
        <v>88</v>
      </c>
      <c r="AC2883" s="40">
        <f>_xll.qlInterestRateIndexFixingDate($Y$21,AD2883)</f>
        <v>59614</v>
      </c>
      <c r="AD2883" s="40">
        <f>_xll.qlCalendarAdvance(calendar,$AD2882,AB2883,,,trigger)</f>
        <v>59616</v>
      </c>
      <c r="AE2883" s="40">
        <f>_xll.qlInterestRateIndexMaturity($Y$21,AD2883,)</f>
        <v>59800</v>
      </c>
      <c r="AF2883" s="43" t="e">
        <f>_xll.qlTenorBasisValue(TenorBasis6M,AD2883,_xll.ohTrigger(trigger,$Y$36))</f>
        <v>#NUM!</v>
      </c>
      <c r="AG2883" s="90" t="e">
        <f>_xll.qlTenorBasisForwardRate(TenorBasis6M,AD2883,_xll.ohTrigger(trigger,$Y$36))</f>
        <v>#NUM!</v>
      </c>
      <c r="AH2883" s="90" t="e">
        <f>_xll.qlIndexFixing(TenorBasisIndex6M,$AC2883,TRUE,_xll.ohTrigger(trigger,$Y$36))</f>
        <v>#NUM!</v>
      </c>
      <c r="AI2883" s="43" t="e">
        <f>_xll.qlIndexFixing($Y$6,$AC2883,TRUE,trigger)</f>
        <v>#NUM!</v>
      </c>
      <c r="AJ2883" s="45" t="e">
        <f t="shared" si="55"/>
        <v>#NUM!</v>
      </c>
    </row>
    <row r="2884" spans="28:36" x14ac:dyDescent="0.2">
      <c r="AB2884" s="122" t="s">
        <v>88</v>
      </c>
      <c r="AC2884" s="40">
        <f>_xll.qlInterestRateIndexFixingDate($Y$21,AD2884)</f>
        <v>59621</v>
      </c>
      <c r="AD2884" s="40">
        <f>_xll.qlCalendarAdvance(calendar,$AD2883,AB2884,,,trigger)</f>
        <v>59623</v>
      </c>
      <c r="AE2884" s="40">
        <f>_xll.qlInterestRateIndexMaturity($Y$21,AD2884,)</f>
        <v>59807</v>
      </c>
      <c r="AF2884" s="43" t="e">
        <f>_xll.qlTenorBasisValue(TenorBasis6M,AD2884,_xll.ohTrigger(trigger,$Y$36))</f>
        <v>#NUM!</v>
      </c>
      <c r="AG2884" s="90" t="e">
        <f>_xll.qlTenorBasisForwardRate(TenorBasis6M,AD2884,_xll.ohTrigger(trigger,$Y$36))</f>
        <v>#NUM!</v>
      </c>
      <c r="AH2884" s="90" t="e">
        <f>_xll.qlIndexFixing(TenorBasisIndex6M,$AC2884,TRUE,_xll.ohTrigger(trigger,$Y$36))</f>
        <v>#NUM!</v>
      </c>
      <c r="AI2884" s="43" t="e">
        <f>_xll.qlIndexFixing($Y$6,$AC2884,TRUE,trigger)</f>
        <v>#NUM!</v>
      </c>
      <c r="AJ2884" s="45" t="e">
        <f t="shared" si="55"/>
        <v>#NUM!</v>
      </c>
    </row>
    <row r="2885" spans="28:36" x14ac:dyDescent="0.2">
      <c r="AB2885" s="122" t="s">
        <v>88</v>
      </c>
      <c r="AC2885" s="40">
        <f>_xll.qlInterestRateIndexFixingDate($Y$21,AD2885)</f>
        <v>59628</v>
      </c>
      <c r="AD2885" s="40">
        <f>_xll.qlCalendarAdvance(calendar,$AD2884,AB2885,,,trigger)</f>
        <v>59630</v>
      </c>
      <c r="AE2885" s="40">
        <f>_xll.qlInterestRateIndexMaturity($Y$21,AD2885,)</f>
        <v>59813</v>
      </c>
      <c r="AF2885" s="43" t="e">
        <f>_xll.qlTenorBasisValue(TenorBasis6M,AD2885,_xll.ohTrigger(trigger,$Y$36))</f>
        <v>#NUM!</v>
      </c>
      <c r="AG2885" s="90" t="e">
        <f>_xll.qlTenorBasisForwardRate(TenorBasis6M,AD2885,_xll.ohTrigger(trigger,$Y$36))</f>
        <v>#NUM!</v>
      </c>
      <c r="AH2885" s="90" t="e">
        <f>_xll.qlIndexFixing(TenorBasisIndex6M,$AC2885,TRUE,_xll.ohTrigger(trigger,$Y$36))</f>
        <v>#NUM!</v>
      </c>
      <c r="AI2885" s="43" t="e">
        <f>_xll.qlIndexFixing($Y$6,$AC2885,TRUE,trigger)</f>
        <v>#NUM!</v>
      </c>
      <c r="AJ2885" s="45" t="e">
        <f t="shared" si="55"/>
        <v>#NUM!</v>
      </c>
    </row>
    <row r="2886" spans="28:36" x14ac:dyDescent="0.2">
      <c r="AB2886" s="122" t="s">
        <v>88</v>
      </c>
      <c r="AC2886" s="40">
        <f>_xll.qlInterestRateIndexFixingDate($Y$21,AD2886)</f>
        <v>59635</v>
      </c>
      <c r="AD2886" s="40">
        <f>_xll.qlCalendarAdvance(calendar,$AD2885,AB2886,,,trigger)</f>
        <v>59637</v>
      </c>
      <c r="AE2886" s="40">
        <f>_xll.qlInterestRateIndexMaturity($Y$21,AD2886,)</f>
        <v>59820</v>
      </c>
      <c r="AF2886" s="43" t="e">
        <f>_xll.qlTenorBasisValue(TenorBasis6M,AD2886,_xll.ohTrigger(trigger,$Y$36))</f>
        <v>#NUM!</v>
      </c>
      <c r="AG2886" s="90" t="e">
        <f>_xll.qlTenorBasisForwardRate(TenorBasis6M,AD2886,_xll.ohTrigger(trigger,$Y$36))</f>
        <v>#NUM!</v>
      </c>
      <c r="AH2886" s="90" t="e">
        <f>_xll.qlIndexFixing(TenorBasisIndex6M,$AC2886,TRUE,_xll.ohTrigger(trigger,$Y$36))</f>
        <v>#NUM!</v>
      </c>
      <c r="AI2886" s="43" t="e">
        <f>_xll.qlIndexFixing($Y$6,$AC2886,TRUE,trigger)</f>
        <v>#NUM!</v>
      </c>
      <c r="AJ2886" s="45" t="e">
        <f t="shared" si="55"/>
        <v>#NUM!</v>
      </c>
    </row>
    <row r="2887" spans="28:36" x14ac:dyDescent="0.2">
      <c r="AB2887" s="122" t="s">
        <v>88</v>
      </c>
      <c r="AC2887" s="40">
        <f>_xll.qlInterestRateIndexFixingDate($Y$21,AD2887)</f>
        <v>59638</v>
      </c>
      <c r="AD2887" s="40">
        <f>_xll.qlCalendarAdvance(calendar,$AD2886,AB2887,,,trigger)</f>
        <v>59644</v>
      </c>
      <c r="AE2887" s="40">
        <f>_xll.qlInterestRateIndexMaturity($Y$21,AD2887,)</f>
        <v>59827</v>
      </c>
      <c r="AF2887" s="43" t="e">
        <f>_xll.qlTenorBasisValue(TenorBasis6M,AD2887,_xll.ohTrigger(trigger,$Y$36))</f>
        <v>#NUM!</v>
      </c>
      <c r="AG2887" s="90" t="e">
        <f>_xll.qlTenorBasisForwardRate(TenorBasis6M,AD2887,_xll.ohTrigger(trigger,$Y$36))</f>
        <v>#NUM!</v>
      </c>
      <c r="AH2887" s="90" t="e">
        <f>_xll.qlIndexFixing(TenorBasisIndex6M,$AC2887,TRUE,_xll.ohTrigger(trigger,$Y$36))</f>
        <v>#NUM!</v>
      </c>
      <c r="AI2887" s="43" t="e">
        <f>_xll.qlIndexFixing($Y$6,$AC2887,TRUE,trigger)</f>
        <v>#NUM!</v>
      </c>
      <c r="AJ2887" s="45" t="e">
        <f t="shared" si="55"/>
        <v>#NUM!</v>
      </c>
    </row>
    <row r="2888" spans="28:36" x14ac:dyDescent="0.2">
      <c r="AB2888" s="122" t="s">
        <v>88</v>
      </c>
      <c r="AC2888" s="40">
        <f>_xll.qlInterestRateIndexFixingDate($Y$21,AD2888)</f>
        <v>59649</v>
      </c>
      <c r="AD2888" s="40">
        <f>_xll.qlCalendarAdvance(calendar,$AD2887,AB2888,,,trigger)</f>
        <v>59651</v>
      </c>
      <c r="AE2888" s="40">
        <f>_xll.qlInterestRateIndexMaturity($Y$21,AD2888,)</f>
        <v>59834</v>
      </c>
      <c r="AF2888" s="43" t="e">
        <f>_xll.qlTenorBasisValue(TenorBasis6M,AD2888,_xll.ohTrigger(trigger,$Y$36))</f>
        <v>#NUM!</v>
      </c>
      <c r="AG2888" s="90" t="e">
        <f>_xll.qlTenorBasisForwardRate(TenorBasis6M,AD2888,_xll.ohTrigger(trigger,$Y$36))</f>
        <v>#NUM!</v>
      </c>
      <c r="AH2888" s="90" t="e">
        <f>_xll.qlIndexFixing(TenorBasisIndex6M,$AC2888,TRUE,_xll.ohTrigger(trigger,$Y$36))</f>
        <v>#NUM!</v>
      </c>
      <c r="AI2888" s="43" t="e">
        <f>_xll.qlIndexFixing($Y$6,$AC2888,TRUE,trigger)</f>
        <v>#NUM!</v>
      </c>
      <c r="AJ2888" s="45" t="e">
        <f t="shared" si="55"/>
        <v>#NUM!</v>
      </c>
    </row>
    <row r="2889" spans="28:36" x14ac:dyDescent="0.2">
      <c r="AB2889" s="122" t="s">
        <v>88</v>
      </c>
      <c r="AC2889" s="40">
        <f>_xll.qlInterestRateIndexFixingDate($Y$21,AD2889)</f>
        <v>59653</v>
      </c>
      <c r="AD2889" s="40">
        <f>_xll.qlCalendarAdvance(calendar,$AD2888,AB2889,,,trigger)</f>
        <v>59658</v>
      </c>
      <c r="AE2889" s="40">
        <f>_xll.qlInterestRateIndexMaturity($Y$21,AD2889,)</f>
        <v>59842</v>
      </c>
      <c r="AF2889" s="43" t="e">
        <f>_xll.qlTenorBasisValue(TenorBasis6M,AD2889,_xll.ohTrigger(trigger,$Y$36))</f>
        <v>#NUM!</v>
      </c>
      <c r="AG2889" s="90" t="e">
        <f>_xll.qlTenorBasisForwardRate(TenorBasis6M,AD2889,_xll.ohTrigger(trigger,$Y$36))</f>
        <v>#NUM!</v>
      </c>
      <c r="AH2889" s="90" t="e">
        <f>_xll.qlIndexFixing(TenorBasisIndex6M,$AC2889,TRUE,_xll.ohTrigger(trigger,$Y$36))</f>
        <v>#NUM!</v>
      </c>
      <c r="AI2889" s="43" t="e">
        <f>_xll.qlIndexFixing($Y$6,$AC2889,TRUE,trigger)</f>
        <v>#NUM!</v>
      </c>
      <c r="AJ2889" s="45" t="e">
        <f t="shared" si="55"/>
        <v>#NUM!</v>
      </c>
    </row>
    <row r="2890" spans="28:36" x14ac:dyDescent="0.2">
      <c r="AB2890" s="122" t="s">
        <v>88</v>
      </c>
      <c r="AC2890" s="40">
        <f>_xll.qlInterestRateIndexFixingDate($Y$21,AD2890)</f>
        <v>59663</v>
      </c>
      <c r="AD2890" s="40">
        <f>_xll.qlCalendarAdvance(calendar,$AD2889,AB2890,,,trigger)</f>
        <v>59665</v>
      </c>
      <c r="AE2890" s="40">
        <f>_xll.qlInterestRateIndexMaturity($Y$21,AD2890,)</f>
        <v>59849</v>
      </c>
      <c r="AF2890" s="43" t="e">
        <f>_xll.qlTenorBasisValue(TenorBasis6M,AD2890,_xll.ohTrigger(trigger,$Y$36))</f>
        <v>#NUM!</v>
      </c>
      <c r="AG2890" s="90" t="e">
        <f>_xll.qlTenorBasisForwardRate(TenorBasis6M,AD2890,_xll.ohTrigger(trigger,$Y$36))</f>
        <v>#NUM!</v>
      </c>
      <c r="AH2890" s="90" t="e">
        <f>_xll.qlIndexFixing(TenorBasisIndex6M,$AC2890,TRUE,_xll.ohTrigger(trigger,$Y$36))</f>
        <v>#NUM!</v>
      </c>
      <c r="AI2890" s="43" t="e">
        <f>_xll.qlIndexFixing($Y$6,$AC2890,TRUE,trigger)</f>
        <v>#NUM!</v>
      </c>
      <c r="AJ2890" s="45" t="e">
        <f t="shared" si="55"/>
        <v>#NUM!</v>
      </c>
    </row>
    <row r="2891" spans="28:36" x14ac:dyDescent="0.2">
      <c r="AB2891" s="122" t="s">
        <v>88</v>
      </c>
      <c r="AC2891" s="40">
        <f>_xll.qlInterestRateIndexFixingDate($Y$21,AD2891)</f>
        <v>59670</v>
      </c>
      <c r="AD2891" s="40">
        <f>_xll.qlCalendarAdvance(calendar,$AD2890,AB2891,,,trigger)</f>
        <v>59672</v>
      </c>
      <c r="AE2891" s="40">
        <f>_xll.qlInterestRateIndexMaturity($Y$21,AD2891,)</f>
        <v>59856</v>
      </c>
      <c r="AF2891" s="43" t="e">
        <f>_xll.qlTenorBasisValue(TenorBasis6M,AD2891,_xll.ohTrigger(trigger,$Y$36))</f>
        <v>#NUM!</v>
      </c>
      <c r="AG2891" s="90" t="e">
        <f>_xll.qlTenorBasisForwardRate(TenorBasis6M,AD2891,_xll.ohTrigger(trigger,$Y$36))</f>
        <v>#NUM!</v>
      </c>
      <c r="AH2891" s="90" t="e">
        <f>_xll.qlIndexFixing(TenorBasisIndex6M,$AC2891,TRUE,_xll.ohTrigger(trigger,$Y$36))</f>
        <v>#NUM!</v>
      </c>
      <c r="AI2891" s="43" t="e">
        <f>_xll.qlIndexFixing($Y$6,$AC2891,TRUE,trigger)</f>
        <v>#NUM!</v>
      </c>
      <c r="AJ2891" s="45" t="e">
        <f t="shared" si="55"/>
        <v>#NUM!</v>
      </c>
    </row>
    <row r="2892" spans="28:36" x14ac:dyDescent="0.2">
      <c r="AB2892" s="122" t="s">
        <v>88</v>
      </c>
      <c r="AC2892" s="40">
        <f>_xll.qlInterestRateIndexFixingDate($Y$21,AD2892)</f>
        <v>59677</v>
      </c>
      <c r="AD2892" s="40">
        <f>_xll.qlCalendarAdvance(calendar,$AD2891,AB2892,,,trigger)</f>
        <v>59679</v>
      </c>
      <c r="AE2892" s="40">
        <f>_xll.qlInterestRateIndexMaturity($Y$21,AD2892,)</f>
        <v>59863</v>
      </c>
      <c r="AF2892" s="43" t="e">
        <f>_xll.qlTenorBasisValue(TenorBasis6M,AD2892,_xll.ohTrigger(trigger,$Y$36))</f>
        <v>#NUM!</v>
      </c>
      <c r="AG2892" s="90" t="e">
        <f>_xll.qlTenorBasisForwardRate(TenorBasis6M,AD2892,_xll.ohTrigger(trigger,$Y$36))</f>
        <v>#NUM!</v>
      </c>
      <c r="AH2892" s="90" t="e">
        <f>_xll.qlIndexFixing(TenorBasisIndex6M,$AC2892,TRUE,_xll.ohTrigger(trigger,$Y$36))</f>
        <v>#NUM!</v>
      </c>
      <c r="AI2892" s="43" t="e">
        <f>_xll.qlIndexFixing($Y$6,$AC2892,TRUE,trigger)</f>
        <v>#NUM!</v>
      </c>
      <c r="AJ2892" s="45" t="e">
        <f t="shared" si="55"/>
        <v>#NUM!</v>
      </c>
    </row>
    <row r="2893" spans="28:36" x14ac:dyDescent="0.2">
      <c r="AB2893" s="122" t="s">
        <v>88</v>
      </c>
      <c r="AC2893" s="40">
        <f>_xll.qlInterestRateIndexFixingDate($Y$21,AD2893)</f>
        <v>59684</v>
      </c>
      <c r="AD2893" s="40">
        <f>_xll.qlCalendarAdvance(calendar,$AD2892,AB2893,,,trigger)</f>
        <v>59686</v>
      </c>
      <c r="AE2893" s="40">
        <f>_xll.qlInterestRateIndexMaturity($Y$21,AD2893,)</f>
        <v>59870</v>
      </c>
      <c r="AF2893" s="43" t="e">
        <f>_xll.qlTenorBasisValue(TenorBasis6M,AD2893,_xll.ohTrigger(trigger,$Y$36))</f>
        <v>#NUM!</v>
      </c>
      <c r="AG2893" s="90" t="e">
        <f>_xll.qlTenorBasisForwardRate(TenorBasis6M,AD2893,_xll.ohTrigger(trigger,$Y$36))</f>
        <v>#NUM!</v>
      </c>
      <c r="AH2893" s="90" t="e">
        <f>_xll.qlIndexFixing(TenorBasisIndex6M,$AC2893,TRUE,_xll.ohTrigger(trigger,$Y$36))</f>
        <v>#NUM!</v>
      </c>
      <c r="AI2893" s="43" t="e">
        <f>_xll.qlIndexFixing($Y$6,$AC2893,TRUE,trigger)</f>
        <v>#NUM!</v>
      </c>
      <c r="AJ2893" s="45" t="e">
        <f t="shared" si="55"/>
        <v>#NUM!</v>
      </c>
    </row>
    <row r="2894" spans="28:36" x14ac:dyDescent="0.2">
      <c r="AB2894" s="122" t="s">
        <v>88</v>
      </c>
      <c r="AC2894" s="40">
        <f>_xll.qlInterestRateIndexFixingDate($Y$21,AD2894)</f>
        <v>59691</v>
      </c>
      <c r="AD2894" s="40">
        <f>_xll.qlCalendarAdvance(calendar,$AD2893,AB2894,,,trigger)</f>
        <v>59693</v>
      </c>
      <c r="AE2894" s="40">
        <f>_xll.qlInterestRateIndexMaturity($Y$21,AD2894,)</f>
        <v>59876</v>
      </c>
      <c r="AF2894" s="43" t="e">
        <f>_xll.qlTenorBasisValue(TenorBasis6M,AD2894,_xll.ohTrigger(trigger,$Y$36))</f>
        <v>#NUM!</v>
      </c>
      <c r="AG2894" s="90" t="e">
        <f>_xll.qlTenorBasisForwardRate(TenorBasis6M,AD2894,_xll.ohTrigger(trigger,$Y$36))</f>
        <v>#NUM!</v>
      </c>
      <c r="AH2894" s="90" t="e">
        <f>_xll.qlIndexFixing(TenorBasisIndex6M,$AC2894,TRUE,_xll.ohTrigger(trigger,$Y$36))</f>
        <v>#NUM!</v>
      </c>
      <c r="AI2894" s="43" t="e">
        <f>_xll.qlIndexFixing($Y$6,$AC2894,TRUE,trigger)</f>
        <v>#NUM!</v>
      </c>
      <c r="AJ2894" s="45" t="e">
        <f t="shared" si="55"/>
        <v>#NUM!</v>
      </c>
    </row>
    <row r="2895" spans="28:36" x14ac:dyDescent="0.2">
      <c r="AB2895" s="122" t="s">
        <v>88</v>
      </c>
      <c r="AC2895" s="40">
        <f>_xll.qlInterestRateIndexFixingDate($Y$21,AD2895)</f>
        <v>59698</v>
      </c>
      <c r="AD2895" s="40">
        <f>_xll.qlCalendarAdvance(calendar,$AD2894,AB2895,,,trigger)</f>
        <v>59700</v>
      </c>
      <c r="AE2895" s="40">
        <f>_xll.qlInterestRateIndexMaturity($Y$21,AD2895,)</f>
        <v>59883</v>
      </c>
      <c r="AF2895" s="43" t="e">
        <f>_xll.qlTenorBasisValue(TenorBasis6M,AD2895,_xll.ohTrigger(trigger,$Y$36))</f>
        <v>#NUM!</v>
      </c>
      <c r="AG2895" s="90" t="e">
        <f>_xll.qlTenorBasisForwardRate(TenorBasis6M,AD2895,_xll.ohTrigger(trigger,$Y$36))</f>
        <v>#NUM!</v>
      </c>
      <c r="AH2895" s="90" t="e">
        <f>_xll.qlIndexFixing(TenorBasisIndex6M,$AC2895,TRUE,_xll.ohTrigger(trigger,$Y$36))</f>
        <v>#NUM!</v>
      </c>
      <c r="AI2895" s="43" t="e">
        <f>_xll.qlIndexFixing($Y$6,$AC2895,TRUE,trigger)</f>
        <v>#NUM!</v>
      </c>
      <c r="AJ2895" s="45" t="e">
        <f t="shared" si="55"/>
        <v>#NUM!</v>
      </c>
    </row>
    <row r="2896" spans="28:36" x14ac:dyDescent="0.2">
      <c r="AB2896" s="122" t="s">
        <v>88</v>
      </c>
      <c r="AC2896" s="40">
        <f>_xll.qlInterestRateIndexFixingDate($Y$21,AD2896)</f>
        <v>59705</v>
      </c>
      <c r="AD2896" s="40">
        <f>_xll.qlCalendarAdvance(calendar,$AD2895,AB2896,,,trigger)</f>
        <v>59707</v>
      </c>
      <c r="AE2896" s="40">
        <f>_xll.qlInterestRateIndexMaturity($Y$21,AD2896,)</f>
        <v>59890</v>
      </c>
      <c r="AF2896" s="43" t="e">
        <f>_xll.qlTenorBasisValue(TenorBasis6M,AD2896,_xll.ohTrigger(trigger,$Y$36))</f>
        <v>#NUM!</v>
      </c>
      <c r="AG2896" s="90" t="e">
        <f>_xll.qlTenorBasisForwardRate(TenorBasis6M,AD2896,_xll.ohTrigger(trigger,$Y$36))</f>
        <v>#NUM!</v>
      </c>
      <c r="AH2896" s="90" t="e">
        <f>_xll.qlIndexFixing(TenorBasisIndex6M,$AC2896,TRUE,_xll.ohTrigger(trigger,$Y$36))</f>
        <v>#NUM!</v>
      </c>
      <c r="AI2896" s="43" t="e">
        <f>_xll.qlIndexFixing($Y$6,$AC2896,TRUE,trigger)</f>
        <v>#NUM!</v>
      </c>
      <c r="AJ2896" s="45" t="e">
        <f t="shared" si="55"/>
        <v>#NUM!</v>
      </c>
    </row>
    <row r="2897" spans="28:36" x14ac:dyDescent="0.2">
      <c r="AB2897" s="122" t="s">
        <v>88</v>
      </c>
      <c r="AC2897" s="40">
        <f>_xll.qlInterestRateIndexFixingDate($Y$21,AD2897)</f>
        <v>59712</v>
      </c>
      <c r="AD2897" s="40">
        <f>_xll.qlCalendarAdvance(calendar,$AD2896,AB2897,,,trigger)</f>
        <v>59714</v>
      </c>
      <c r="AE2897" s="40">
        <f>_xll.qlInterestRateIndexMaturity($Y$21,AD2897,)</f>
        <v>59897</v>
      </c>
      <c r="AF2897" s="43" t="e">
        <f>_xll.qlTenorBasisValue(TenorBasis6M,AD2897,_xll.ohTrigger(trigger,$Y$36))</f>
        <v>#NUM!</v>
      </c>
      <c r="AG2897" s="90" t="e">
        <f>_xll.qlTenorBasisForwardRate(TenorBasis6M,AD2897,_xll.ohTrigger(trigger,$Y$36))</f>
        <v>#NUM!</v>
      </c>
      <c r="AH2897" s="90" t="e">
        <f>_xll.qlIndexFixing(TenorBasisIndex6M,$AC2897,TRUE,_xll.ohTrigger(trigger,$Y$36))</f>
        <v>#NUM!</v>
      </c>
      <c r="AI2897" s="43" t="e">
        <f>_xll.qlIndexFixing($Y$6,$AC2897,TRUE,trigger)</f>
        <v>#NUM!</v>
      </c>
      <c r="AJ2897" s="45" t="e">
        <f t="shared" si="55"/>
        <v>#NUM!</v>
      </c>
    </row>
    <row r="2898" spans="28:36" x14ac:dyDescent="0.2">
      <c r="AB2898" s="122" t="s">
        <v>88</v>
      </c>
      <c r="AC2898" s="40">
        <f>_xll.qlInterestRateIndexFixingDate($Y$21,AD2898)</f>
        <v>59719</v>
      </c>
      <c r="AD2898" s="40">
        <f>_xll.qlCalendarAdvance(calendar,$AD2897,AB2898,,,trigger)</f>
        <v>59721</v>
      </c>
      <c r="AE2898" s="40">
        <f>_xll.qlInterestRateIndexMaturity($Y$21,AD2898,)</f>
        <v>59905</v>
      </c>
      <c r="AF2898" s="43" t="e">
        <f>_xll.qlTenorBasisValue(TenorBasis6M,AD2898,_xll.ohTrigger(trigger,$Y$36))</f>
        <v>#NUM!</v>
      </c>
      <c r="AG2898" s="90" t="e">
        <f>_xll.qlTenorBasisForwardRate(TenorBasis6M,AD2898,_xll.ohTrigger(trigger,$Y$36))</f>
        <v>#NUM!</v>
      </c>
      <c r="AH2898" s="90" t="e">
        <f>_xll.qlIndexFixing(TenorBasisIndex6M,$AC2898,TRUE,_xll.ohTrigger(trigger,$Y$36))</f>
        <v>#NUM!</v>
      </c>
      <c r="AI2898" s="43" t="e">
        <f>_xll.qlIndexFixing($Y$6,$AC2898,TRUE,trigger)</f>
        <v>#NUM!</v>
      </c>
      <c r="AJ2898" s="45" t="e">
        <f t="shared" si="55"/>
        <v>#NUM!</v>
      </c>
    </row>
    <row r="2899" spans="28:36" x14ac:dyDescent="0.2">
      <c r="AB2899" s="122" t="s">
        <v>88</v>
      </c>
      <c r="AC2899" s="40">
        <f>_xll.qlInterestRateIndexFixingDate($Y$21,AD2899)</f>
        <v>59726</v>
      </c>
      <c r="AD2899" s="40">
        <f>_xll.qlCalendarAdvance(calendar,$AD2898,AB2899,,,trigger)</f>
        <v>59728</v>
      </c>
      <c r="AE2899" s="40">
        <f>_xll.qlInterestRateIndexMaturity($Y$21,AD2899,)</f>
        <v>59912</v>
      </c>
      <c r="AF2899" s="43" t="e">
        <f>_xll.qlTenorBasisValue(TenorBasis6M,AD2899,_xll.ohTrigger(trigger,$Y$36))</f>
        <v>#NUM!</v>
      </c>
      <c r="AG2899" s="90" t="e">
        <f>_xll.qlTenorBasisForwardRate(TenorBasis6M,AD2899,_xll.ohTrigger(trigger,$Y$36))</f>
        <v>#NUM!</v>
      </c>
      <c r="AH2899" s="90" t="e">
        <f>_xll.qlIndexFixing(TenorBasisIndex6M,$AC2899,TRUE,_xll.ohTrigger(trigger,$Y$36))</f>
        <v>#NUM!</v>
      </c>
      <c r="AI2899" s="43" t="e">
        <f>_xll.qlIndexFixing($Y$6,$AC2899,TRUE,trigger)</f>
        <v>#NUM!</v>
      </c>
      <c r="AJ2899" s="45" t="e">
        <f t="shared" si="55"/>
        <v>#NUM!</v>
      </c>
    </row>
    <row r="2900" spans="28:36" x14ac:dyDescent="0.2">
      <c r="AB2900" s="122" t="s">
        <v>88</v>
      </c>
      <c r="AC2900" s="40">
        <f>_xll.qlInterestRateIndexFixingDate($Y$21,AD2900)</f>
        <v>59733</v>
      </c>
      <c r="AD2900" s="40">
        <f>_xll.qlCalendarAdvance(calendar,$AD2899,AB2900,,,trigger)</f>
        <v>59735</v>
      </c>
      <c r="AE2900" s="40">
        <f>_xll.qlInterestRateIndexMaturity($Y$21,AD2900,)</f>
        <v>59919</v>
      </c>
      <c r="AF2900" s="43" t="e">
        <f>_xll.qlTenorBasisValue(TenorBasis6M,AD2900,_xll.ohTrigger(trigger,$Y$36))</f>
        <v>#NUM!</v>
      </c>
      <c r="AG2900" s="90" t="e">
        <f>_xll.qlTenorBasisForwardRate(TenorBasis6M,AD2900,_xll.ohTrigger(trigger,$Y$36))</f>
        <v>#NUM!</v>
      </c>
      <c r="AH2900" s="90" t="e">
        <f>_xll.qlIndexFixing(TenorBasisIndex6M,$AC2900,TRUE,_xll.ohTrigger(trigger,$Y$36))</f>
        <v>#NUM!</v>
      </c>
      <c r="AI2900" s="43" t="e">
        <f>_xll.qlIndexFixing($Y$6,$AC2900,TRUE,trigger)</f>
        <v>#NUM!</v>
      </c>
      <c r="AJ2900" s="45" t="e">
        <f t="shared" si="55"/>
        <v>#NUM!</v>
      </c>
    </row>
    <row r="2901" spans="28:36" x14ac:dyDescent="0.2">
      <c r="AB2901" s="122" t="s">
        <v>88</v>
      </c>
      <c r="AC2901" s="40">
        <f>_xll.qlInterestRateIndexFixingDate($Y$21,AD2901)</f>
        <v>59740</v>
      </c>
      <c r="AD2901" s="40">
        <f>_xll.qlCalendarAdvance(calendar,$AD2900,AB2901,,,trigger)</f>
        <v>59742</v>
      </c>
      <c r="AE2901" s="40">
        <f>_xll.qlInterestRateIndexMaturity($Y$21,AD2901,)</f>
        <v>59926</v>
      </c>
      <c r="AF2901" s="43" t="e">
        <f>_xll.qlTenorBasisValue(TenorBasis6M,AD2901,_xll.ohTrigger(trigger,$Y$36))</f>
        <v>#NUM!</v>
      </c>
      <c r="AG2901" s="90" t="e">
        <f>_xll.qlTenorBasisForwardRate(TenorBasis6M,AD2901,_xll.ohTrigger(trigger,$Y$36))</f>
        <v>#NUM!</v>
      </c>
      <c r="AH2901" s="90" t="e">
        <f>_xll.qlIndexFixing(TenorBasisIndex6M,$AC2901,TRUE,_xll.ohTrigger(trigger,$Y$36))</f>
        <v>#NUM!</v>
      </c>
      <c r="AI2901" s="43" t="e">
        <f>_xll.qlIndexFixing($Y$6,$AC2901,TRUE,trigger)</f>
        <v>#NUM!</v>
      </c>
      <c r="AJ2901" s="45" t="e">
        <f t="shared" si="55"/>
        <v>#NUM!</v>
      </c>
    </row>
    <row r="2902" spans="28:36" x14ac:dyDescent="0.2">
      <c r="AB2902" s="122" t="s">
        <v>88</v>
      </c>
      <c r="AC2902" s="40">
        <f>_xll.qlInterestRateIndexFixingDate($Y$21,AD2902)</f>
        <v>59747</v>
      </c>
      <c r="AD2902" s="40">
        <f>_xll.qlCalendarAdvance(calendar,$AD2901,AB2902,,,trigger)</f>
        <v>59749</v>
      </c>
      <c r="AE2902" s="40">
        <f>_xll.qlInterestRateIndexMaturity($Y$21,AD2902,)</f>
        <v>59933</v>
      </c>
      <c r="AF2902" s="43" t="e">
        <f>_xll.qlTenorBasisValue(TenorBasis6M,AD2902,_xll.ohTrigger(trigger,$Y$36))</f>
        <v>#NUM!</v>
      </c>
      <c r="AG2902" s="90" t="e">
        <f>_xll.qlTenorBasisForwardRate(TenorBasis6M,AD2902,_xll.ohTrigger(trigger,$Y$36))</f>
        <v>#NUM!</v>
      </c>
      <c r="AH2902" s="90" t="e">
        <f>_xll.qlIndexFixing(TenorBasisIndex6M,$AC2902,TRUE,_xll.ohTrigger(trigger,$Y$36))</f>
        <v>#NUM!</v>
      </c>
      <c r="AI2902" s="43" t="e">
        <f>_xll.qlIndexFixing($Y$6,$AC2902,TRUE,trigger)</f>
        <v>#NUM!</v>
      </c>
      <c r="AJ2902" s="45" t="e">
        <f t="shared" si="55"/>
        <v>#NUM!</v>
      </c>
    </row>
    <row r="2903" spans="28:36" x14ac:dyDescent="0.2">
      <c r="AB2903" s="122" t="s">
        <v>88</v>
      </c>
      <c r="AC2903" s="40">
        <f>_xll.qlInterestRateIndexFixingDate($Y$21,AD2903)</f>
        <v>59754</v>
      </c>
      <c r="AD2903" s="40">
        <f>_xll.qlCalendarAdvance(calendar,$AD2902,AB2903,,,trigger)</f>
        <v>59756</v>
      </c>
      <c r="AE2903" s="40">
        <f>_xll.qlInterestRateIndexMaturity($Y$21,AD2903,)</f>
        <v>59940</v>
      </c>
      <c r="AF2903" s="43" t="e">
        <f>_xll.qlTenorBasisValue(TenorBasis6M,AD2903,_xll.ohTrigger(trigger,$Y$36))</f>
        <v>#NUM!</v>
      </c>
      <c r="AG2903" s="90" t="e">
        <f>_xll.qlTenorBasisForwardRate(TenorBasis6M,AD2903,_xll.ohTrigger(trigger,$Y$36))</f>
        <v>#NUM!</v>
      </c>
      <c r="AH2903" s="90" t="e">
        <f>_xll.qlIndexFixing(TenorBasisIndex6M,$AC2903,TRUE,_xll.ohTrigger(trigger,$Y$36))</f>
        <v>#NUM!</v>
      </c>
      <c r="AI2903" s="43" t="e">
        <f>_xll.qlIndexFixing($Y$6,$AC2903,TRUE,trigger)</f>
        <v>#NUM!</v>
      </c>
      <c r="AJ2903" s="45" t="e">
        <f t="shared" si="55"/>
        <v>#NUM!</v>
      </c>
    </row>
    <row r="2904" spans="28:36" x14ac:dyDescent="0.2">
      <c r="AB2904" s="122" t="s">
        <v>88</v>
      </c>
      <c r="AC2904" s="40">
        <f>_xll.qlInterestRateIndexFixingDate($Y$21,AD2904)</f>
        <v>59761</v>
      </c>
      <c r="AD2904" s="40">
        <f>_xll.qlCalendarAdvance(calendar,$AD2903,AB2904,,,trigger)</f>
        <v>59763</v>
      </c>
      <c r="AE2904" s="40">
        <f>_xll.qlInterestRateIndexMaturity($Y$21,AD2904,)</f>
        <v>59947</v>
      </c>
      <c r="AF2904" s="43" t="e">
        <f>_xll.qlTenorBasisValue(TenorBasis6M,AD2904,_xll.ohTrigger(trigger,$Y$36))</f>
        <v>#NUM!</v>
      </c>
      <c r="AG2904" s="90" t="e">
        <f>_xll.qlTenorBasisForwardRate(TenorBasis6M,AD2904,_xll.ohTrigger(trigger,$Y$36))</f>
        <v>#NUM!</v>
      </c>
      <c r="AH2904" s="90" t="e">
        <f>_xll.qlIndexFixing(TenorBasisIndex6M,$AC2904,TRUE,_xll.ohTrigger(trigger,$Y$36))</f>
        <v>#NUM!</v>
      </c>
      <c r="AI2904" s="43" t="e">
        <f>_xll.qlIndexFixing($Y$6,$AC2904,TRUE,trigger)</f>
        <v>#NUM!</v>
      </c>
      <c r="AJ2904" s="45" t="e">
        <f t="shared" si="55"/>
        <v>#NUM!</v>
      </c>
    </row>
    <row r="2905" spans="28:36" x14ac:dyDescent="0.2">
      <c r="AB2905" s="122" t="s">
        <v>88</v>
      </c>
      <c r="AC2905" s="40">
        <f>_xll.qlInterestRateIndexFixingDate($Y$21,AD2905)</f>
        <v>59768</v>
      </c>
      <c r="AD2905" s="40">
        <f>_xll.qlCalendarAdvance(calendar,$AD2904,AB2905,,,trigger)</f>
        <v>59770</v>
      </c>
      <c r="AE2905" s="40">
        <f>_xll.qlInterestRateIndexMaturity($Y$21,AD2905,)</f>
        <v>59954</v>
      </c>
      <c r="AF2905" s="43" t="e">
        <f>_xll.qlTenorBasisValue(TenorBasis6M,AD2905,_xll.ohTrigger(trigger,$Y$36))</f>
        <v>#NUM!</v>
      </c>
      <c r="AG2905" s="90" t="e">
        <f>_xll.qlTenorBasisForwardRate(TenorBasis6M,AD2905,_xll.ohTrigger(trigger,$Y$36))</f>
        <v>#NUM!</v>
      </c>
      <c r="AH2905" s="90" t="e">
        <f>_xll.qlIndexFixing(TenorBasisIndex6M,$AC2905,TRUE,_xll.ohTrigger(trigger,$Y$36))</f>
        <v>#NUM!</v>
      </c>
      <c r="AI2905" s="43" t="e">
        <f>_xll.qlIndexFixing($Y$6,$AC2905,TRUE,trigger)</f>
        <v>#NUM!</v>
      </c>
      <c r="AJ2905" s="45" t="e">
        <f t="shared" si="55"/>
        <v>#NUM!</v>
      </c>
    </row>
    <row r="2906" spans="28:36" x14ac:dyDescent="0.2">
      <c r="AB2906" s="122" t="s">
        <v>88</v>
      </c>
      <c r="AC2906" s="40">
        <f>_xll.qlInterestRateIndexFixingDate($Y$21,AD2906)</f>
        <v>59775</v>
      </c>
      <c r="AD2906" s="40">
        <f>_xll.qlCalendarAdvance(calendar,$AD2905,AB2906,,,trigger)</f>
        <v>59777</v>
      </c>
      <c r="AE2906" s="40">
        <f>_xll.qlInterestRateIndexMaturity($Y$21,AD2906,)</f>
        <v>59961</v>
      </c>
      <c r="AF2906" s="43" t="e">
        <f>_xll.qlTenorBasisValue(TenorBasis6M,AD2906,_xll.ohTrigger(trigger,$Y$36))</f>
        <v>#NUM!</v>
      </c>
      <c r="AG2906" s="90" t="e">
        <f>_xll.qlTenorBasisForwardRate(TenorBasis6M,AD2906,_xll.ohTrigger(trigger,$Y$36))</f>
        <v>#NUM!</v>
      </c>
      <c r="AH2906" s="90" t="e">
        <f>_xll.qlIndexFixing(TenorBasisIndex6M,$AC2906,TRUE,_xll.ohTrigger(trigger,$Y$36))</f>
        <v>#NUM!</v>
      </c>
      <c r="AI2906" s="43" t="e">
        <f>_xll.qlIndexFixing($Y$6,$AC2906,TRUE,trigger)</f>
        <v>#NUM!</v>
      </c>
      <c r="AJ2906" s="45" t="e">
        <f t="shared" si="55"/>
        <v>#NUM!</v>
      </c>
    </row>
    <row r="2907" spans="28:36" x14ac:dyDescent="0.2">
      <c r="AB2907" s="122" t="s">
        <v>88</v>
      </c>
      <c r="AC2907" s="40">
        <f>_xll.qlInterestRateIndexFixingDate($Y$21,AD2907)</f>
        <v>59782</v>
      </c>
      <c r="AD2907" s="40">
        <f>_xll.qlCalendarAdvance(calendar,$AD2906,AB2907,,,trigger)</f>
        <v>59784</v>
      </c>
      <c r="AE2907" s="40">
        <f>_xll.qlInterestRateIndexMaturity($Y$21,AD2907,)</f>
        <v>59966</v>
      </c>
      <c r="AF2907" s="43" t="e">
        <f>_xll.qlTenorBasisValue(TenorBasis6M,AD2907,_xll.ohTrigger(trigger,$Y$36))</f>
        <v>#NUM!</v>
      </c>
      <c r="AG2907" s="90" t="e">
        <f>_xll.qlTenorBasisForwardRate(TenorBasis6M,AD2907,_xll.ohTrigger(trigger,$Y$36))</f>
        <v>#NUM!</v>
      </c>
      <c r="AH2907" s="90" t="e">
        <f>_xll.qlIndexFixing(TenorBasisIndex6M,$AC2907,TRUE,_xll.ohTrigger(trigger,$Y$36))</f>
        <v>#NUM!</v>
      </c>
      <c r="AI2907" s="43" t="e">
        <f>_xll.qlIndexFixing($Y$6,$AC2907,TRUE,trigger)</f>
        <v>#NUM!</v>
      </c>
      <c r="AJ2907" s="45" t="e">
        <f t="shared" si="55"/>
        <v>#NUM!</v>
      </c>
    </row>
    <row r="2908" spans="28:36" x14ac:dyDescent="0.2">
      <c r="AB2908" s="122" t="s">
        <v>88</v>
      </c>
      <c r="AC2908" s="40">
        <f>_xll.qlInterestRateIndexFixingDate($Y$21,AD2908)</f>
        <v>59789</v>
      </c>
      <c r="AD2908" s="40">
        <f>_xll.qlCalendarAdvance(calendar,$AD2907,AB2908,,,trigger)</f>
        <v>59791</v>
      </c>
      <c r="AE2908" s="40">
        <f>_xll.qlInterestRateIndexMaturity($Y$21,AD2908,)</f>
        <v>59973</v>
      </c>
      <c r="AF2908" s="43" t="e">
        <f>_xll.qlTenorBasisValue(TenorBasis6M,AD2908,_xll.ohTrigger(trigger,$Y$36))</f>
        <v>#NUM!</v>
      </c>
      <c r="AG2908" s="90" t="e">
        <f>_xll.qlTenorBasisForwardRate(TenorBasis6M,AD2908,_xll.ohTrigger(trigger,$Y$36))</f>
        <v>#NUM!</v>
      </c>
      <c r="AH2908" s="90" t="e">
        <f>_xll.qlIndexFixing(TenorBasisIndex6M,$AC2908,TRUE,_xll.ohTrigger(trigger,$Y$36))</f>
        <v>#NUM!</v>
      </c>
      <c r="AI2908" s="43" t="e">
        <f>_xll.qlIndexFixing($Y$6,$AC2908,TRUE,trigger)</f>
        <v>#NUM!</v>
      </c>
      <c r="AJ2908" s="45" t="e">
        <f t="shared" si="55"/>
        <v>#NUM!</v>
      </c>
    </row>
    <row r="2909" spans="28:36" x14ac:dyDescent="0.2">
      <c r="AB2909" s="122" t="s">
        <v>88</v>
      </c>
      <c r="AC2909" s="40">
        <f>_xll.qlInterestRateIndexFixingDate($Y$21,AD2909)</f>
        <v>59796</v>
      </c>
      <c r="AD2909" s="40">
        <f>_xll.qlCalendarAdvance(calendar,$AD2908,AB2909,,,trigger)</f>
        <v>59798</v>
      </c>
      <c r="AE2909" s="40">
        <f>_xll.qlInterestRateIndexMaturity($Y$21,AD2909,)</f>
        <v>59980</v>
      </c>
      <c r="AF2909" s="43" t="e">
        <f>_xll.qlTenorBasisValue(TenorBasis6M,AD2909,_xll.ohTrigger(trigger,$Y$36))</f>
        <v>#NUM!</v>
      </c>
      <c r="AG2909" s="90" t="e">
        <f>_xll.qlTenorBasisForwardRate(TenorBasis6M,AD2909,_xll.ohTrigger(trigger,$Y$36))</f>
        <v>#NUM!</v>
      </c>
      <c r="AH2909" s="90" t="e">
        <f>_xll.qlIndexFixing(TenorBasisIndex6M,$AC2909,TRUE,_xll.ohTrigger(trigger,$Y$36))</f>
        <v>#NUM!</v>
      </c>
      <c r="AI2909" s="43" t="e">
        <f>_xll.qlIndexFixing($Y$6,$AC2909,TRUE,trigger)</f>
        <v>#NUM!</v>
      </c>
      <c r="AJ2909" s="45" t="e">
        <f t="shared" si="55"/>
        <v>#NUM!</v>
      </c>
    </row>
    <row r="2910" spans="28:36" x14ac:dyDescent="0.2">
      <c r="AB2910" s="122" t="s">
        <v>88</v>
      </c>
      <c r="AC2910" s="40">
        <f>_xll.qlInterestRateIndexFixingDate($Y$21,AD2910)</f>
        <v>59803</v>
      </c>
      <c r="AD2910" s="40">
        <f>_xll.qlCalendarAdvance(calendar,$AD2909,AB2910,,,trigger)</f>
        <v>59805</v>
      </c>
      <c r="AE2910" s="40">
        <f>_xll.qlInterestRateIndexMaturity($Y$21,AD2910,)</f>
        <v>59987</v>
      </c>
      <c r="AF2910" s="43" t="e">
        <f>_xll.qlTenorBasisValue(TenorBasis6M,AD2910,_xll.ohTrigger(trigger,$Y$36))</f>
        <v>#NUM!</v>
      </c>
      <c r="AG2910" s="90" t="e">
        <f>_xll.qlTenorBasisForwardRate(TenorBasis6M,AD2910,_xll.ohTrigger(trigger,$Y$36))</f>
        <v>#NUM!</v>
      </c>
      <c r="AH2910" s="90" t="e">
        <f>_xll.qlIndexFixing(TenorBasisIndex6M,$AC2910,TRUE,_xll.ohTrigger(trigger,$Y$36))</f>
        <v>#NUM!</v>
      </c>
      <c r="AI2910" s="43" t="e">
        <f>_xll.qlIndexFixing($Y$6,$AC2910,TRUE,trigger)</f>
        <v>#NUM!</v>
      </c>
      <c r="AJ2910" s="45" t="e">
        <f t="shared" si="55"/>
        <v>#NUM!</v>
      </c>
    </row>
    <row r="2911" spans="28:36" x14ac:dyDescent="0.2">
      <c r="AB2911" s="122" t="s">
        <v>88</v>
      </c>
      <c r="AC2911" s="40">
        <f>_xll.qlInterestRateIndexFixingDate($Y$21,AD2911)</f>
        <v>59810</v>
      </c>
      <c r="AD2911" s="40">
        <f>_xll.qlCalendarAdvance(calendar,$AD2910,AB2911,,,trigger)</f>
        <v>59812</v>
      </c>
      <c r="AE2911" s="40">
        <f>_xll.qlInterestRateIndexMaturity($Y$21,AD2911,)</f>
        <v>59995</v>
      </c>
      <c r="AF2911" s="43" t="e">
        <f>_xll.qlTenorBasisValue(TenorBasis6M,AD2911,_xll.ohTrigger(trigger,$Y$36))</f>
        <v>#NUM!</v>
      </c>
      <c r="AG2911" s="90" t="e">
        <f>_xll.qlTenorBasisForwardRate(TenorBasis6M,AD2911,_xll.ohTrigger(trigger,$Y$36))</f>
        <v>#NUM!</v>
      </c>
      <c r="AH2911" s="90" t="e">
        <f>_xll.qlIndexFixing(TenorBasisIndex6M,$AC2911,TRUE,_xll.ohTrigger(trigger,$Y$36))</f>
        <v>#NUM!</v>
      </c>
      <c r="AI2911" s="43" t="e">
        <f>_xll.qlIndexFixing($Y$6,$AC2911,TRUE,trigger)</f>
        <v>#NUM!</v>
      </c>
      <c r="AJ2911" s="45" t="e">
        <f t="shared" si="55"/>
        <v>#NUM!</v>
      </c>
    </row>
    <row r="2912" spans="28:36" x14ac:dyDescent="0.2">
      <c r="AB2912" s="122" t="s">
        <v>88</v>
      </c>
      <c r="AC2912" s="40">
        <f>_xll.qlInterestRateIndexFixingDate($Y$21,AD2912)</f>
        <v>59817</v>
      </c>
      <c r="AD2912" s="40">
        <f>_xll.qlCalendarAdvance(calendar,$AD2911,AB2912,,,trigger)</f>
        <v>59819</v>
      </c>
      <c r="AE2912" s="40">
        <f>_xll.qlInterestRateIndexMaturity($Y$21,AD2912,)</f>
        <v>60002</v>
      </c>
      <c r="AF2912" s="43" t="e">
        <f>_xll.qlTenorBasisValue(TenorBasis6M,AD2912,_xll.ohTrigger(trigger,$Y$36))</f>
        <v>#NUM!</v>
      </c>
      <c r="AG2912" s="90" t="e">
        <f>_xll.qlTenorBasisForwardRate(TenorBasis6M,AD2912,_xll.ohTrigger(trigger,$Y$36))</f>
        <v>#NUM!</v>
      </c>
      <c r="AH2912" s="90" t="e">
        <f>_xll.qlIndexFixing(TenorBasisIndex6M,$AC2912,TRUE,_xll.ohTrigger(trigger,$Y$36))</f>
        <v>#NUM!</v>
      </c>
      <c r="AI2912" s="43" t="e">
        <f>_xll.qlIndexFixing($Y$6,$AC2912,TRUE,trigger)</f>
        <v>#NUM!</v>
      </c>
      <c r="AJ2912" s="45" t="e">
        <f t="shared" si="55"/>
        <v>#NUM!</v>
      </c>
    </row>
    <row r="2913" spans="28:36" x14ac:dyDescent="0.2">
      <c r="AB2913" s="122" t="s">
        <v>88</v>
      </c>
      <c r="AC2913" s="40">
        <f>_xll.qlInterestRateIndexFixingDate($Y$21,AD2913)</f>
        <v>59824</v>
      </c>
      <c r="AD2913" s="40">
        <f>_xll.qlCalendarAdvance(calendar,$AD2912,AB2913,,,trigger)</f>
        <v>59826</v>
      </c>
      <c r="AE2913" s="40">
        <f>_xll.qlInterestRateIndexMaturity($Y$21,AD2913,)</f>
        <v>60009</v>
      </c>
      <c r="AF2913" s="43" t="e">
        <f>_xll.qlTenorBasisValue(TenorBasis6M,AD2913,_xll.ohTrigger(trigger,$Y$36))</f>
        <v>#NUM!</v>
      </c>
      <c r="AG2913" s="90" t="e">
        <f>_xll.qlTenorBasisForwardRate(TenorBasis6M,AD2913,_xll.ohTrigger(trigger,$Y$36))</f>
        <v>#NUM!</v>
      </c>
      <c r="AH2913" s="90" t="e">
        <f>_xll.qlIndexFixing(TenorBasisIndex6M,$AC2913,TRUE,_xll.ohTrigger(trigger,$Y$36))</f>
        <v>#NUM!</v>
      </c>
      <c r="AI2913" s="43" t="e">
        <f>_xll.qlIndexFixing($Y$6,$AC2913,TRUE,trigger)</f>
        <v>#NUM!</v>
      </c>
      <c r="AJ2913" s="45" t="e">
        <f t="shared" si="55"/>
        <v>#NUM!</v>
      </c>
    </row>
    <row r="2914" spans="28:36" x14ac:dyDescent="0.2">
      <c r="AB2914" s="122" t="s">
        <v>88</v>
      </c>
      <c r="AC2914" s="40">
        <f>_xll.qlInterestRateIndexFixingDate($Y$21,AD2914)</f>
        <v>59831</v>
      </c>
      <c r="AD2914" s="40">
        <f>_xll.qlCalendarAdvance(calendar,$AD2913,AB2914,,,trigger)</f>
        <v>59833</v>
      </c>
      <c r="AE2914" s="40">
        <f>_xll.qlInterestRateIndexMaturity($Y$21,AD2914,)</f>
        <v>60016</v>
      </c>
      <c r="AF2914" s="43" t="e">
        <f>_xll.qlTenorBasisValue(TenorBasis6M,AD2914,_xll.ohTrigger(trigger,$Y$36))</f>
        <v>#NUM!</v>
      </c>
      <c r="AG2914" s="90" t="e">
        <f>_xll.qlTenorBasisForwardRate(TenorBasis6M,AD2914,_xll.ohTrigger(trigger,$Y$36))</f>
        <v>#NUM!</v>
      </c>
      <c r="AH2914" s="90" t="e">
        <f>_xll.qlIndexFixing(TenorBasisIndex6M,$AC2914,TRUE,_xll.ohTrigger(trigger,$Y$36))</f>
        <v>#NUM!</v>
      </c>
      <c r="AI2914" s="43" t="e">
        <f>_xll.qlIndexFixing($Y$6,$AC2914,TRUE,trigger)</f>
        <v>#NUM!</v>
      </c>
      <c r="AJ2914" s="45" t="e">
        <f t="shared" si="55"/>
        <v>#NUM!</v>
      </c>
    </row>
    <row r="2915" spans="28:36" x14ac:dyDescent="0.2">
      <c r="AB2915" s="122" t="s">
        <v>88</v>
      </c>
      <c r="AC2915" s="40">
        <f>_xll.qlInterestRateIndexFixingDate($Y$21,AD2915)</f>
        <v>59838</v>
      </c>
      <c r="AD2915" s="40">
        <f>_xll.qlCalendarAdvance(calendar,$AD2914,AB2915,,,trigger)</f>
        <v>59840</v>
      </c>
      <c r="AE2915" s="40">
        <f>_xll.qlInterestRateIndexMaturity($Y$21,AD2915,)</f>
        <v>60022</v>
      </c>
      <c r="AF2915" s="43" t="e">
        <f>_xll.qlTenorBasisValue(TenorBasis6M,AD2915,_xll.ohTrigger(trigger,$Y$36))</f>
        <v>#NUM!</v>
      </c>
      <c r="AG2915" s="90" t="e">
        <f>_xll.qlTenorBasisForwardRate(TenorBasis6M,AD2915,_xll.ohTrigger(trigger,$Y$36))</f>
        <v>#NUM!</v>
      </c>
      <c r="AH2915" s="90" t="e">
        <f>_xll.qlIndexFixing(TenorBasisIndex6M,$AC2915,TRUE,_xll.ohTrigger(trigger,$Y$36))</f>
        <v>#NUM!</v>
      </c>
      <c r="AI2915" s="43" t="e">
        <f>_xll.qlIndexFixing($Y$6,$AC2915,TRUE,trigger)</f>
        <v>#NUM!</v>
      </c>
      <c r="AJ2915" s="45" t="e">
        <f t="shared" si="55"/>
        <v>#NUM!</v>
      </c>
    </row>
    <row r="2916" spans="28:36" x14ac:dyDescent="0.2">
      <c r="AB2916" s="122" t="s">
        <v>88</v>
      </c>
      <c r="AC2916" s="40">
        <f>_xll.qlInterestRateIndexFixingDate($Y$21,AD2916)</f>
        <v>59845</v>
      </c>
      <c r="AD2916" s="40">
        <f>_xll.qlCalendarAdvance(calendar,$AD2915,AB2916,,,trigger)</f>
        <v>59847</v>
      </c>
      <c r="AE2916" s="40">
        <f>_xll.qlInterestRateIndexMaturity($Y$21,AD2916,)</f>
        <v>60029</v>
      </c>
      <c r="AF2916" s="43" t="e">
        <f>_xll.qlTenorBasisValue(TenorBasis6M,AD2916,_xll.ohTrigger(trigger,$Y$36))</f>
        <v>#NUM!</v>
      </c>
      <c r="AG2916" s="90" t="e">
        <f>_xll.qlTenorBasisForwardRate(TenorBasis6M,AD2916,_xll.ohTrigger(trigger,$Y$36))</f>
        <v>#NUM!</v>
      </c>
      <c r="AH2916" s="90" t="e">
        <f>_xll.qlIndexFixing(TenorBasisIndex6M,$AC2916,TRUE,_xll.ohTrigger(trigger,$Y$36))</f>
        <v>#NUM!</v>
      </c>
      <c r="AI2916" s="43" t="e">
        <f>_xll.qlIndexFixing($Y$6,$AC2916,TRUE,trigger)</f>
        <v>#NUM!</v>
      </c>
      <c r="AJ2916" s="45" t="e">
        <f t="shared" si="55"/>
        <v>#NUM!</v>
      </c>
    </row>
    <row r="2917" spans="28:36" x14ac:dyDescent="0.2">
      <c r="AB2917" s="122" t="s">
        <v>88</v>
      </c>
      <c r="AC2917" s="40">
        <f>_xll.qlInterestRateIndexFixingDate($Y$21,AD2917)</f>
        <v>59852</v>
      </c>
      <c r="AD2917" s="40">
        <f>_xll.qlCalendarAdvance(calendar,$AD2916,AB2917,,,trigger)</f>
        <v>59854</v>
      </c>
      <c r="AE2917" s="40">
        <f>_xll.qlInterestRateIndexMaturity($Y$21,AD2917,)</f>
        <v>60036</v>
      </c>
      <c r="AF2917" s="43" t="e">
        <f>_xll.qlTenorBasisValue(TenorBasis6M,AD2917,_xll.ohTrigger(trigger,$Y$36))</f>
        <v>#NUM!</v>
      </c>
      <c r="AG2917" s="90" t="e">
        <f>_xll.qlTenorBasisForwardRate(TenorBasis6M,AD2917,_xll.ohTrigger(trigger,$Y$36))</f>
        <v>#NUM!</v>
      </c>
      <c r="AH2917" s="90" t="e">
        <f>_xll.qlIndexFixing(TenorBasisIndex6M,$AC2917,TRUE,_xll.ohTrigger(trigger,$Y$36))</f>
        <v>#NUM!</v>
      </c>
      <c r="AI2917" s="43" t="e">
        <f>_xll.qlIndexFixing($Y$6,$AC2917,TRUE,trigger)</f>
        <v>#NUM!</v>
      </c>
      <c r="AJ2917" s="45" t="e">
        <f t="shared" si="55"/>
        <v>#NUM!</v>
      </c>
    </row>
    <row r="2918" spans="28:36" x14ac:dyDescent="0.2">
      <c r="AB2918" s="122" t="s">
        <v>88</v>
      </c>
      <c r="AC2918" s="40">
        <f>_xll.qlInterestRateIndexFixingDate($Y$21,AD2918)</f>
        <v>59859</v>
      </c>
      <c r="AD2918" s="40">
        <f>_xll.qlCalendarAdvance(calendar,$AD2917,AB2918,,,trigger)</f>
        <v>59861</v>
      </c>
      <c r="AE2918" s="40">
        <f>_xll.qlInterestRateIndexMaturity($Y$21,AD2918,)</f>
        <v>60043</v>
      </c>
      <c r="AF2918" s="43" t="e">
        <f>_xll.qlTenorBasisValue(TenorBasis6M,AD2918,_xll.ohTrigger(trigger,$Y$36))</f>
        <v>#NUM!</v>
      </c>
      <c r="AG2918" s="90" t="e">
        <f>_xll.qlTenorBasisForwardRate(TenorBasis6M,AD2918,_xll.ohTrigger(trigger,$Y$36))</f>
        <v>#NUM!</v>
      </c>
      <c r="AH2918" s="90" t="e">
        <f>_xll.qlIndexFixing(TenorBasisIndex6M,$AC2918,TRUE,_xll.ohTrigger(trigger,$Y$36))</f>
        <v>#NUM!</v>
      </c>
      <c r="AI2918" s="43" t="e">
        <f>_xll.qlIndexFixing($Y$6,$AC2918,TRUE,trigger)</f>
        <v>#NUM!</v>
      </c>
      <c r="AJ2918" s="45" t="e">
        <f t="shared" si="55"/>
        <v>#NUM!</v>
      </c>
    </row>
    <row r="2919" spans="28:36" x14ac:dyDescent="0.2">
      <c r="AB2919" s="122" t="s">
        <v>88</v>
      </c>
      <c r="AC2919" s="40">
        <f>_xll.qlInterestRateIndexFixingDate($Y$21,AD2919)</f>
        <v>59866</v>
      </c>
      <c r="AD2919" s="40">
        <f>_xll.qlCalendarAdvance(calendar,$AD2918,AB2919,,,trigger)</f>
        <v>59868</v>
      </c>
      <c r="AE2919" s="40">
        <f>_xll.qlInterestRateIndexMaturity($Y$21,AD2919,)</f>
        <v>60050</v>
      </c>
      <c r="AF2919" s="43" t="e">
        <f>_xll.qlTenorBasisValue(TenorBasis6M,AD2919,_xll.ohTrigger(trigger,$Y$36))</f>
        <v>#NUM!</v>
      </c>
      <c r="AG2919" s="90" t="e">
        <f>_xll.qlTenorBasisForwardRate(TenorBasis6M,AD2919,_xll.ohTrigger(trigger,$Y$36))</f>
        <v>#NUM!</v>
      </c>
      <c r="AH2919" s="90" t="e">
        <f>_xll.qlIndexFixing(TenorBasisIndex6M,$AC2919,TRUE,_xll.ohTrigger(trigger,$Y$36))</f>
        <v>#NUM!</v>
      </c>
      <c r="AI2919" s="43" t="e">
        <f>_xll.qlIndexFixing($Y$6,$AC2919,TRUE,trigger)</f>
        <v>#NUM!</v>
      </c>
      <c r="AJ2919" s="45" t="e">
        <f t="shared" si="55"/>
        <v>#NUM!</v>
      </c>
    </row>
    <row r="2920" spans="28:36" x14ac:dyDescent="0.2">
      <c r="AB2920" s="122" t="s">
        <v>88</v>
      </c>
      <c r="AC2920" s="40">
        <f>_xll.qlInterestRateIndexFixingDate($Y$21,AD2920)</f>
        <v>59873</v>
      </c>
      <c r="AD2920" s="40">
        <f>_xll.qlCalendarAdvance(calendar,$AD2919,AB2920,,,trigger)</f>
        <v>59875</v>
      </c>
      <c r="AE2920" s="40">
        <f>_xll.qlInterestRateIndexMaturity($Y$21,AD2920,)</f>
        <v>60058</v>
      </c>
      <c r="AF2920" s="43" t="e">
        <f>_xll.qlTenorBasisValue(TenorBasis6M,AD2920,_xll.ohTrigger(trigger,$Y$36))</f>
        <v>#NUM!</v>
      </c>
      <c r="AG2920" s="90" t="e">
        <f>_xll.qlTenorBasisForwardRate(TenorBasis6M,AD2920,_xll.ohTrigger(trigger,$Y$36))</f>
        <v>#NUM!</v>
      </c>
      <c r="AH2920" s="90" t="e">
        <f>_xll.qlIndexFixing(TenorBasisIndex6M,$AC2920,TRUE,_xll.ohTrigger(trigger,$Y$36))</f>
        <v>#NUM!</v>
      </c>
      <c r="AI2920" s="43" t="e">
        <f>_xll.qlIndexFixing($Y$6,$AC2920,TRUE,trigger)</f>
        <v>#NUM!</v>
      </c>
      <c r="AJ2920" s="45" t="e">
        <f t="shared" si="55"/>
        <v>#NUM!</v>
      </c>
    </row>
    <row r="2921" spans="28:36" x14ac:dyDescent="0.2">
      <c r="AB2921" s="122" t="s">
        <v>88</v>
      </c>
      <c r="AC2921" s="40">
        <f>_xll.qlInterestRateIndexFixingDate($Y$21,AD2921)</f>
        <v>59880</v>
      </c>
      <c r="AD2921" s="40">
        <f>_xll.qlCalendarAdvance(calendar,$AD2920,AB2921,,,trigger)</f>
        <v>59882</v>
      </c>
      <c r="AE2921" s="40">
        <f>_xll.qlInterestRateIndexMaturity($Y$21,AD2921,)</f>
        <v>60065</v>
      </c>
      <c r="AF2921" s="43" t="e">
        <f>_xll.qlTenorBasisValue(TenorBasis6M,AD2921,_xll.ohTrigger(trigger,$Y$36))</f>
        <v>#NUM!</v>
      </c>
      <c r="AG2921" s="90" t="e">
        <f>_xll.qlTenorBasisForwardRate(TenorBasis6M,AD2921,_xll.ohTrigger(trigger,$Y$36))</f>
        <v>#NUM!</v>
      </c>
      <c r="AH2921" s="90" t="e">
        <f>_xll.qlIndexFixing(TenorBasisIndex6M,$AC2921,TRUE,_xll.ohTrigger(trigger,$Y$36))</f>
        <v>#NUM!</v>
      </c>
      <c r="AI2921" s="43" t="e">
        <f>_xll.qlIndexFixing($Y$6,$AC2921,TRUE,trigger)</f>
        <v>#NUM!</v>
      </c>
      <c r="AJ2921" s="45" t="e">
        <f t="shared" si="55"/>
        <v>#NUM!</v>
      </c>
    </row>
    <row r="2922" spans="28:36" x14ac:dyDescent="0.2">
      <c r="AB2922" s="122" t="s">
        <v>88</v>
      </c>
      <c r="AC2922" s="40">
        <f>_xll.qlInterestRateIndexFixingDate($Y$21,AD2922)</f>
        <v>59887</v>
      </c>
      <c r="AD2922" s="40">
        <f>_xll.qlCalendarAdvance(calendar,$AD2921,AB2922,,,trigger)</f>
        <v>59889</v>
      </c>
      <c r="AE2922" s="40">
        <f>_xll.qlInterestRateIndexMaturity($Y$21,AD2922,)</f>
        <v>60072</v>
      </c>
      <c r="AF2922" s="43" t="e">
        <f>_xll.qlTenorBasisValue(TenorBasis6M,AD2922,_xll.ohTrigger(trigger,$Y$36))</f>
        <v>#NUM!</v>
      </c>
      <c r="AG2922" s="90" t="e">
        <f>_xll.qlTenorBasisForwardRate(TenorBasis6M,AD2922,_xll.ohTrigger(trigger,$Y$36))</f>
        <v>#NUM!</v>
      </c>
      <c r="AH2922" s="90" t="e">
        <f>_xll.qlIndexFixing(TenorBasisIndex6M,$AC2922,TRUE,_xll.ohTrigger(trigger,$Y$36))</f>
        <v>#NUM!</v>
      </c>
      <c r="AI2922" s="43" t="e">
        <f>_xll.qlIndexFixing($Y$6,$AC2922,TRUE,trigger)</f>
        <v>#NUM!</v>
      </c>
      <c r="AJ2922" s="45" t="e">
        <f t="shared" ref="AJ2922:AJ2985" si="56">(AH2922-AI2922)*10000</f>
        <v>#NUM!</v>
      </c>
    </row>
    <row r="2923" spans="28:36" x14ac:dyDescent="0.2">
      <c r="AB2923" s="122" t="s">
        <v>88</v>
      </c>
      <c r="AC2923" s="40">
        <f>_xll.qlInterestRateIndexFixingDate($Y$21,AD2923)</f>
        <v>59891</v>
      </c>
      <c r="AD2923" s="40">
        <f>_xll.qlCalendarAdvance(calendar,$AD2922,AB2923,,,trigger)</f>
        <v>59897</v>
      </c>
      <c r="AE2923" s="40">
        <f>_xll.qlInterestRateIndexMaturity($Y$21,AD2923,)</f>
        <v>60080</v>
      </c>
      <c r="AF2923" s="43" t="e">
        <f>_xll.qlTenorBasisValue(TenorBasis6M,AD2923,_xll.ohTrigger(trigger,$Y$36))</f>
        <v>#NUM!</v>
      </c>
      <c r="AG2923" s="90" t="e">
        <f>_xll.qlTenorBasisForwardRate(TenorBasis6M,AD2923,_xll.ohTrigger(trigger,$Y$36))</f>
        <v>#NUM!</v>
      </c>
      <c r="AH2923" s="90" t="e">
        <f>_xll.qlIndexFixing(TenorBasisIndex6M,$AC2923,TRUE,_xll.ohTrigger(trigger,$Y$36))</f>
        <v>#NUM!</v>
      </c>
      <c r="AI2923" s="43" t="e">
        <f>_xll.qlIndexFixing($Y$6,$AC2923,TRUE,trigger)</f>
        <v>#NUM!</v>
      </c>
      <c r="AJ2923" s="45" t="e">
        <f t="shared" si="56"/>
        <v>#NUM!</v>
      </c>
    </row>
    <row r="2924" spans="28:36" x14ac:dyDescent="0.2">
      <c r="AB2924" s="122" t="s">
        <v>88</v>
      </c>
      <c r="AC2924" s="40">
        <f>_xll.qlInterestRateIndexFixingDate($Y$21,AD2924)</f>
        <v>59901</v>
      </c>
      <c r="AD2924" s="40">
        <f>_xll.qlCalendarAdvance(calendar,$AD2923,AB2924,,,trigger)</f>
        <v>59904</v>
      </c>
      <c r="AE2924" s="40">
        <f>_xll.qlInterestRateIndexMaturity($Y$21,AD2924,)</f>
        <v>60086</v>
      </c>
      <c r="AF2924" s="43" t="e">
        <f>_xll.qlTenorBasisValue(TenorBasis6M,AD2924,_xll.ohTrigger(trigger,$Y$36))</f>
        <v>#NUM!</v>
      </c>
      <c r="AG2924" s="90" t="e">
        <f>_xll.qlTenorBasisForwardRate(TenorBasis6M,AD2924,_xll.ohTrigger(trigger,$Y$36))</f>
        <v>#NUM!</v>
      </c>
      <c r="AH2924" s="90" t="e">
        <f>_xll.qlIndexFixing(TenorBasisIndex6M,$AC2924,TRUE,_xll.ohTrigger(trigger,$Y$36))</f>
        <v>#NUM!</v>
      </c>
      <c r="AI2924" s="43" t="e">
        <f>_xll.qlIndexFixing($Y$6,$AC2924,TRUE,trigger)</f>
        <v>#NUM!</v>
      </c>
      <c r="AJ2924" s="45" t="e">
        <f t="shared" si="56"/>
        <v>#NUM!</v>
      </c>
    </row>
    <row r="2925" spans="28:36" x14ac:dyDescent="0.2">
      <c r="AB2925" s="122" t="s">
        <v>88</v>
      </c>
      <c r="AC2925" s="40">
        <f>_xll.qlInterestRateIndexFixingDate($Y$21,AD2925)</f>
        <v>59909</v>
      </c>
      <c r="AD2925" s="40">
        <f>_xll.qlCalendarAdvance(calendar,$AD2924,AB2925,,,trigger)</f>
        <v>59911</v>
      </c>
      <c r="AE2925" s="40">
        <f>_xll.qlInterestRateIndexMaturity($Y$21,AD2925,)</f>
        <v>60093</v>
      </c>
      <c r="AF2925" s="43" t="e">
        <f>_xll.qlTenorBasisValue(TenorBasis6M,AD2925,_xll.ohTrigger(trigger,$Y$36))</f>
        <v>#NUM!</v>
      </c>
      <c r="AG2925" s="90" t="e">
        <f>_xll.qlTenorBasisForwardRate(TenorBasis6M,AD2925,_xll.ohTrigger(trigger,$Y$36))</f>
        <v>#NUM!</v>
      </c>
      <c r="AH2925" s="90" t="e">
        <f>_xll.qlIndexFixing(TenorBasisIndex6M,$AC2925,TRUE,_xll.ohTrigger(trigger,$Y$36))</f>
        <v>#NUM!</v>
      </c>
      <c r="AI2925" s="43" t="e">
        <f>_xll.qlIndexFixing($Y$6,$AC2925,TRUE,trigger)</f>
        <v>#NUM!</v>
      </c>
      <c r="AJ2925" s="45" t="e">
        <f t="shared" si="56"/>
        <v>#NUM!</v>
      </c>
    </row>
    <row r="2926" spans="28:36" x14ac:dyDescent="0.2">
      <c r="AB2926" s="122" t="s">
        <v>88</v>
      </c>
      <c r="AC2926" s="40">
        <f>_xll.qlInterestRateIndexFixingDate($Y$21,AD2926)</f>
        <v>59916</v>
      </c>
      <c r="AD2926" s="40">
        <f>_xll.qlCalendarAdvance(calendar,$AD2925,AB2926,,,trigger)</f>
        <v>59918</v>
      </c>
      <c r="AE2926" s="40">
        <f>_xll.qlInterestRateIndexMaturity($Y$21,AD2926,)</f>
        <v>60100</v>
      </c>
      <c r="AF2926" s="43" t="e">
        <f>_xll.qlTenorBasisValue(TenorBasis6M,AD2926,_xll.ohTrigger(trigger,$Y$36))</f>
        <v>#NUM!</v>
      </c>
      <c r="AG2926" s="90" t="e">
        <f>_xll.qlTenorBasisForwardRate(TenorBasis6M,AD2926,_xll.ohTrigger(trigger,$Y$36))</f>
        <v>#NUM!</v>
      </c>
      <c r="AH2926" s="90" t="e">
        <f>_xll.qlIndexFixing(TenorBasisIndex6M,$AC2926,TRUE,_xll.ohTrigger(trigger,$Y$36))</f>
        <v>#NUM!</v>
      </c>
      <c r="AI2926" s="43" t="e">
        <f>_xll.qlIndexFixing($Y$6,$AC2926,TRUE,trigger)</f>
        <v>#NUM!</v>
      </c>
      <c r="AJ2926" s="45" t="e">
        <f t="shared" si="56"/>
        <v>#NUM!</v>
      </c>
    </row>
    <row r="2927" spans="28:36" x14ac:dyDescent="0.2">
      <c r="AB2927" s="122" t="s">
        <v>88</v>
      </c>
      <c r="AC2927" s="40">
        <f>_xll.qlInterestRateIndexFixingDate($Y$21,AD2927)</f>
        <v>59923</v>
      </c>
      <c r="AD2927" s="40">
        <f>_xll.qlCalendarAdvance(calendar,$AD2926,AB2927,,,trigger)</f>
        <v>59925</v>
      </c>
      <c r="AE2927" s="40">
        <f>_xll.qlInterestRateIndexMaturity($Y$21,AD2927,)</f>
        <v>60107</v>
      </c>
      <c r="AF2927" s="43" t="e">
        <f>_xll.qlTenorBasisValue(TenorBasis6M,AD2927,_xll.ohTrigger(trigger,$Y$36))</f>
        <v>#NUM!</v>
      </c>
      <c r="AG2927" s="90" t="e">
        <f>_xll.qlTenorBasisForwardRate(TenorBasis6M,AD2927,_xll.ohTrigger(trigger,$Y$36))</f>
        <v>#NUM!</v>
      </c>
      <c r="AH2927" s="90" t="e">
        <f>_xll.qlIndexFixing(TenorBasisIndex6M,$AC2927,TRUE,_xll.ohTrigger(trigger,$Y$36))</f>
        <v>#NUM!</v>
      </c>
      <c r="AI2927" s="43" t="e">
        <f>_xll.qlIndexFixing($Y$6,$AC2927,TRUE,trigger)</f>
        <v>#NUM!</v>
      </c>
      <c r="AJ2927" s="45" t="e">
        <f t="shared" si="56"/>
        <v>#NUM!</v>
      </c>
    </row>
    <row r="2928" spans="28:36" x14ac:dyDescent="0.2">
      <c r="AB2928" s="122" t="s">
        <v>88</v>
      </c>
      <c r="AC2928" s="40">
        <f>_xll.qlInterestRateIndexFixingDate($Y$21,AD2928)</f>
        <v>59930</v>
      </c>
      <c r="AD2928" s="40">
        <f>_xll.qlCalendarAdvance(calendar,$AD2927,AB2928,,,trigger)</f>
        <v>59932</v>
      </c>
      <c r="AE2928" s="40">
        <f>_xll.qlInterestRateIndexMaturity($Y$21,AD2928,)</f>
        <v>60114</v>
      </c>
      <c r="AF2928" s="43" t="e">
        <f>_xll.qlTenorBasisValue(TenorBasis6M,AD2928,_xll.ohTrigger(trigger,$Y$36))</f>
        <v>#NUM!</v>
      </c>
      <c r="AG2928" s="90" t="e">
        <f>_xll.qlTenorBasisForwardRate(TenorBasis6M,AD2928,_xll.ohTrigger(trigger,$Y$36))</f>
        <v>#NUM!</v>
      </c>
      <c r="AH2928" s="90" t="e">
        <f>_xll.qlIndexFixing(TenorBasisIndex6M,$AC2928,TRUE,_xll.ohTrigger(trigger,$Y$36))</f>
        <v>#NUM!</v>
      </c>
      <c r="AI2928" s="43" t="e">
        <f>_xll.qlIndexFixing($Y$6,$AC2928,TRUE,trigger)</f>
        <v>#NUM!</v>
      </c>
      <c r="AJ2928" s="45" t="e">
        <f t="shared" si="56"/>
        <v>#NUM!</v>
      </c>
    </row>
    <row r="2929" spans="28:36" x14ac:dyDescent="0.2">
      <c r="AB2929" s="122" t="s">
        <v>88</v>
      </c>
      <c r="AC2929" s="40">
        <f>_xll.qlInterestRateIndexFixingDate($Y$21,AD2929)</f>
        <v>59937</v>
      </c>
      <c r="AD2929" s="40">
        <f>_xll.qlCalendarAdvance(calendar,$AD2928,AB2929,,,trigger)</f>
        <v>59939</v>
      </c>
      <c r="AE2929" s="40">
        <f>_xll.qlInterestRateIndexMaturity($Y$21,AD2929,)</f>
        <v>60121</v>
      </c>
      <c r="AF2929" s="43" t="e">
        <f>_xll.qlTenorBasisValue(TenorBasis6M,AD2929,_xll.ohTrigger(trigger,$Y$36))</f>
        <v>#NUM!</v>
      </c>
      <c r="AG2929" s="90" t="e">
        <f>_xll.qlTenorBasisForwardRate(TenorBasis6M,AD2929,_xll.ohTrigger(trigger,$Y$36))</f>
        <v>#NUM!</v>
      </c>
      <c r="AH2929" s="90" t="e">
        <f>_xll.qlIndexFixing(TenorBasisIndex6M,$AC2929,TRUE,_xll.ohTrigger(trigger,$Y$36))</f>
        <v>#NUM!</v>
      </c>
      <c r="AI2929" s="43" t="e">
        <f>_xll.qlIndexFixing($Y$6,$AC2929,TRUE,trigger)</f>
        <v>#NUM!</v>
      </c>
      <c r="AJ2929" s="45" t="e">
        <f t="shared" si="56"/>
        <v>#NUM!</v>
      </c>
    </row>
    <row r="2930" spans="28:36" x14ac:dyDescent="0.2">
      <c r="AB2930" s="122" t="s">
        <v>88</v>
      </c>
      <c r="AC2930" s="40">
        <f>_xll.qlInterestRateIndexFixingDate($Y$21,AD2930)</f>
        <v>59944</v>
      </c>
      <c r="AD2930" s="40">
        <f>_xll.qlCalendarAdvance(calendar,$AD2929,AB2930,,,trigger)</f>
        <v>59946</v>
      </c>
      <c r="AE2930" s="40">
        <f>_xll.qlInterestRateIndexMaturity($Y$21,AD2930,)</f>
        <v>60128</v>
      </c>
      <c r="AF2930" s="43" t="e">
        <f>_xll.qlTenorBasisValue(TenorBasis6M,AD2930,_xll.ohTrigger(trigger,$Y$36))</f>
        <v>#NUM!</v>
      </c>
      <c r="AG2930" s="90" t="e">
        <f>_xll.qlTenorBasisForwardRate(TenorBasis6M,AD2930,_xll.ohTrigger(trigger,$Y$36))</f>
        <v>#NUM!</v>
      </c>
      <c r="AH2930" s="90" t="e">
        <f>_xll.qlIndexFixing(TenorBasisIndex6M,$AC2930,TRUE,_xll.ohTrigger(trigger,$Y$36))</f>
        <v>#NUM!</v>
      </c>
      <c r="AI2930" s="43" t="e">
        <f>_xll.qlIndexFixing($Y$6,$AC2930,TRUE,trigger)</f>
        <v>#NUM!</v>
      </c>
      <c r="AJ2930" s="45" t="e">
        <f t="shared" si="56"/>
        <v>#NUM!</v>
      </c>
    </row>
    <row r="2931" spans="28:36" x14ac:dyDescent="0.2">
      <c r="AB2931" s="122" t="s">
        <v>88</v>
      </c>
      <c r="AC2931" s="40">
        <f>_xll.qlInterestRateIndexFixingDate($Y$21,AD2931)</f>
        <v>59951</v>
      </c>
      <c r="AD2931" s="40">
        <f>_xll.qlCalendarAdvance(calendar,$AD2930,AB2931,,,trigger)</f>
        <v>59953</v>
      </c>
      <c r="AE2931" s="40">
        <f>_xll.qlInterestRateIndexMaturity($Y$21,AD2931,)</f>
        <v>60135</v>
      </c>
      <c r="AF2931" s="43" t="e">
        <f>_xll.qlTenorBasisValue(TenorBasis6M,AD2931,_xll.ohTrigger(trigger,$Y$36))</f>
        <v>#NUM!</v>
      </c>
      <c r="AG2931" s="90" t="e">
        <f>_xll.qlTenorBasisForwardRate(TenorBasis6M,AD2931,_xll.ohTrigger(trigger,$Y$36))</f>
        <v>#NUM!</v>
      </c>
      <c r="AH2931" s="90" t="e">
        <f>_xll.qlIndexFixing(TenorBasisIndex6M,$AC2931,TRUE,_xll.ohTrigger(trigger,$Y$36))</f>
        <v>#NUM!</v>
      </c>
      <c r="AI2931" s="43" t="e">
        <f>_xll.qlIndexFixing($Y$6,$AC2931,TRUE,trigger)</f>
        <v>#NUM!</v>
      </c>
      <c r="AJ2931" s="45" t="e">
        <f t="shared" si="56"/>
        <v>#NUM!</v>
      </c>
    </row>
    <row r="2932" spans="28:36" x14ac:dyDescent="0.2">
      <c r="AB2932" s="122" t="s">
        <v>88</v>
      </c>
      <c r="AC2932" s="40">
        <f>_xll.qlInterestRateIndexFixingDate($Y$21,AD2932)</f>
        <v>59958</v>
      </c>
      <c r="AD2932" s="40">
        <f>_xll.qlCalendarAdvance(calendar,$AD2931,AB2932,,,trigger)</f>
        <v>59960</v>
      </c>
      <c r="AE2932" s="40">
        <f>_xll.qlInterestRateIndexMaturity($Y$21,AD2932,)</f>
        <v>60142</v>
      </c>
      <c r="AF2932" s="43" t="e">
        <f>_xll.qlTenorBasisValue(TenorBasis6M,AD2932,_xll.ohTrigger(trigger,$Y$36))</f>
        <v>#NUM!</v>
      </c>
      <c r="AG2932" s="90" t="e">
        <f>_xll.qlTenorBasisForwardRate(TenorBasis6M,AD2932,_xll.ohTrigger(trigger,$Y$36))</f>
        <v>#NUM!</v>
      </c>
      <c r="AH2932" s="90" t="e">
        <f>_xll.qlIndexFixing(TenorBasisIndex6M,$AC2932,TRUE,_xll.ohTrigger(trigger,$Y$36))</f>
        <v>#NUM!</v>
      </c>
      <c r="AI2932" s="43" t="e">
        <f>_xll.qlIndexFixing($Y$6,$AC2932,TRUE,trigger)</f>
        <v>#NUM!</v>
      </c>
      <c r="AJ2932" s="45" t="e">
        <f t="shared" si="56"/>
        <v>#NUM!</v>
      </c>
    </row>
    <row r="2933" spans="28:36" x14ac:dyDescent="0.2">
      <c r="AB2933" s="122" t="s">
        <v>88</v>
      </c>
      <c r="AC2933" s="40">
        <f>_xll.qlInterestRateIndexFixingDate($Y$21,AD2933)</f>
        <v>59965</v>
      </c>
      <c r="AD2933" s="40">
        <f>_xll.qlCalendarAdvance(calendar,$AD2932,AB2933,,,trigger)</f>
        <v>59967</v>
      </c>
      <c r="AE2933" s="40">
        <f>_xll.qlInterestRateIndexMaturity($Y$21,AD2933,)</f>
        <v>60153</v>
      </c>
      <c r="AF2933" s="43" t="e">
        <f>_xll.qlTenorBasisValue(TenorBasis6M,AD2933,_xll.ohTrigger(trigger,$Y$36))</f>
        <v>#NUM!</v>
      </c>
      <c r="AG2933" s="90" t="e">
        <f>_xll.qlTenorBasisForwardRate(TenorBasis6M,AD2933,_xll.ohTrigger(trigger,$Y$36))</f>
        <v>#NUM!</v>
      </c>
      <c r="AH2933" s="90" t="e">
        <f>_xll.qlIndexFixing(TenorBasisIndex6M,$AC2933,TRUE,_xll.ohTrigger(trigger,$Y$36))</f>
        <v>#NUM!</v>
      </c>
      <c r="AI2933" s="43" t="e">
        <f>_xll.qlIndexFixing($Y$6,$AC2933,TRUE,trigger)</f>
        <v>#NUM!</v>
      </c>
      <c r="AJ2933" s="45" t="e">
        <f t="shared" si="56"/>
        <v>#NUM!</v>
      </c>
    </row>
    <row r="2934" spans="28:36" x14ac:dyDescent="0.2">
      <c r="AB2934" s="122" t="s">
        <v>88</v>
      </c>
      <c r="AC2934" s="40">
        <f>_xll.qlInterestRateIndexFixingDate($Y$21,AD2934)</f>
        <v>59972</v>
      </c>
      <c r="AD2934" s="40">
        <f>_xll.qlCalendarAdvance(calendar,$AD2933,AB2934,,,trigger)</f>
        <v>59974</v>
      </c>
      <c r="AE2934" s="40">
        <f>_xll.qlInterestRateIndexMaturity($Y$21,AD2934,)</f>
        <v>60160</v>
      </c>
      <c r="AF2934" s="43" t="e">
        <f>_xll.qlTenorBasisValue(TenorBasis6M,AD2934,_xll.ohTrigger(trigger,$Y$36))</f>
        <v>#NUM!</v>
      </c>
      <c r="AG2934" s="90" t="e">
        <f>_xll.qlTenorBasisForwardRate(TenorBasis6M,AD2934,_xll.ohTrigger(trigger,$Y$36))</f>
        <v>#NUM!</v>
      </c>
      <c r="AH2934" s="90" t="e">
        <f>_xll.qlIndexFixing(TenorBasisIndex6M,$AC2934,TRUE,_xll.ohTrigger(trigger,$Y$36))</f>
        <v>#NUM!</v>
      </c>
      <c r="AI2934" s="43" t="e">
        <f>_xll.qlIndexFixing($Y$6,$AC2934,TRUE,trigger)</f>
        <v>#NUM!</v>
      </c>
      <c r="AJ2934" s="45" t="e">
        <f t="shared" si="56"/>
        <v>#NUM!</v>
      </c>
    </row>
    <row r="2935" spans="28:36" x14ac:dyDescent="0.2">
      <c r="AB2935" s="122" t="s">
        <v>88</v>
      </c>
      <c r="AC2935" s="40">
        <f>_xll.qlInterestRateIndexFixingDate($Y$21,AD2935)</f>
        <v>59979</v>
      </c>
      <c r="AD2935" s="40">
        <f>_xll.qlCalendarAdvance(calendar,$AD2934,AB2935,,,trigger)</f>
        <v>59981</v>
      </c>
      <c r="AE2935" s="40">
        <f>_xll.qlInterestRateIndexMaturity($Y$21,AD2935,)</f>
        <v>60167</v>
      </c>
      <c r="AF2935" s="43" t="e">
        <f>_xll.qlTenorBasisValue(TenorBasis6M,AD2935,_xll.ohTrigger(trigger,$Y$36))</f>
        <v>#NUM!</v>
      </c>
      <c r="AG2935" s="90" t="e">
        <f>_xll.qlTenorBasisForwardRate(TenorBasis6M,AD2935,_xll.ohTrigger(trigger,$Y$36))</f>
        <v>#NUM!</v>
      </c>
      <c r="AH2935" s="90" t="e">
        <f>_xll.qlIndexFixing(TenorBasisIndex6M,$AC2935,TRUE,_xll.ohTrigger(trigger,$Y$36))</f>
        <v>#NUM!</v>
      </c>
      <c r="AI2935" s="43" t="e">
        <f>_xll.qlIndexFixing($Y$6,$AC2935,TRUE,trigger)</f>
        <v>#NUM!</v>
      </c>
      <c r="AJ2935" s="45" t="e">
        <f t="shared" si="56"/>
        <v>#NUM!</v>
      </c>
    </row>
    <row r="2936" spans="28:36" x14ac:dyDescent="0.2">
      <c r="AB2936" s="122" t="s">
        <v>88</v>
      </c>
      <c r="AC2936" s="40">
        <f>_xll.qlInterestRateIndexFixingDate($Y$21,AD2936)</f>
        <v>59986</v>
      </c>
      <c r="AD2936" s="40">
        <f>_xll.qlCalendarAdvance(calendar,$AD2935,AB2936,,,trigger)</f>
        <v>59988</v>
      </c>
      <c r="AE2936" s="40">
        <f>_xll.qlInterestRateIndexMaturity($Y$21,AD2936,)</f>
        <v>60174</v>
      </c>
      <c r="AF2936" s="43" t="e">
        <f>_xll.qlTenorBasisValue(TenorBasis6M,AD2936,_xll.ohTrigger(trigger,$Y$36))</f>
        <v>#NUM!</v>
      </c>
      <c r="AG2936" s="90" t="e">
        <f>_xll.qlTenorBasisForwardRate(TenorBasis6M,AD2936,_xll.ohTrigger(trigger,$Y$36))</f>
        <v>#NUM!</v>
      </c>
      <c r="AH2936" s="90" t="e">
        <f>_xll.qlIndexFixing(TenorBasisIndex6M,$AC2936,TRUE,_xll.ohTrigger(trigger,$Y$36))</f>
        <v>#NUM!</v>
      </c>
      <c r="AI2936" s="43" t="e">
        <f>_xll.qlIndexFixing($Y$6,$AC2936,TRUE,trigger)</f>
        <v>#NUM!</v>
      </c>
      <c r="AJ2936" s="45" t="e">
        <f t="shared" si="56"/>
        <v>#NUM!</v>
      </c>
    </row>
    <row r="2937" spans="28:36" x14ac:dyDescent="0.2">
      <c r="AB2937" s="122" t="s">
        <v>88</v>
      </c>
      <c r="AC2937" s="40">
        <f>_xll.qlInterestRateIndexFixingDate($Y$21,AD2937)</f>
        <v>59993</v>
      </c>
      <c r="AD2937" s="40">
        <f>_xll.qlCalendarAdvance(calendar,$AD2936,AB2937,,,trigger)</f>
        <v>59995</v>
      </c>
      <c r="AE2937" s="40">
        <f>_xll.qlInterestRateIndexMaturity($Y$21,AD2937,)</f>
        <v>60178</v>
      </c>
      <c r="AF2937" s="43" t="e">
        <f>_xll.qlTenorBasisValue(TenorBasis6M,AD2937,_xll.ohTrigger(trigger,$Y$36))</f>
        <v>#NUM!</v>
      </c>
      <c r="AG2937" s="90" t="e">
        <f>_xll.qlTenorBasisForwardRate(TenorBasis6M,AD2937,_xll.ohTrigger(trigger,$Y$36))</f>
        <v>#NUM!</v>
      </c>
      <c r="AH2937" s="90" t="e">
        <f>_xll.qlIndexFixing(TenorBasisIndex6M,$AC2937,TRUE,_xll.ohTrigger(trigger,$Y$36))</f>
        <v>#NUM!</v>
      </c>
      <c r="AI2937" s="43" t="e">
        <f>_xll.qlIndexFixing($Y$6,$AC2937,TRUE,trigger)</f>
        <v>#NUM!</v>
      </c>
      <c r="AJ2937" s="45" t="e">
        <f t="shared" si="56"/>
        <v>#NUM!</v>
      </c>
    </row>
    <row r="2938" spans="28:36" x14ac:dyDescent="0.2">
      <c r="AB2938" s="122" t="s">
        <v>88</v>
      </c>
      <c r="AC2938" s="40">
        <f>_xll.qlInterestRateIndexFixingDate($Y$21,AD2938)</f>
        <v>60000</v>
      </c>
      <c r="AD2938" s="40">
        <f>_xll.qlCalendarAdvance(calendar,$AD2937,AB2938,,,trigger)</f>
        <v>60002</v>
      </c>
      <c r="AE2938" s="40">
        <f>_xll.qlInterestRateIndexMaturity($Y$21,AD2938,)</f>
        <v>60185</v>
      </c>
      <c r="AF2938" s="43" t="e">
        <f>_xll.qlTenorBasisValue(TenorBasis6M,AD2938,_xll.ohTrigger(trigger,$Y$36))</f>
        <v>#NUM!</v>
      </c>
      <c r="AG2938" s="90" t="e">
        <f>_xll.qlTenorBasisForwardRate(TenorBasis6M,AD2938,_xll.ohTrigger(trigger,$Y$36))</f>
        <v>#NUM!</v>
      </c>
      <c r="AH2938" s="90" t="e">
        <f>_xll.qlIndexFixing(TenorBasisIndex6M,$AC2938,TRUE,_xll.ohTrigger(trigger,$Y$36))</f>
        <v>#NUM!</v>
      </c>
      <c r="AI2938" s="43" t="e">
        <f>_xll.qlIndexFixing($Y$6,$AC2938,TRUE,trigger)</f>
        <v>#NUM!</v>
      </c>
      <c r="AJ2938" s="45" t="e">
        <f t="shared" si="56"/>
        <v>#NUM!</v>
      </c>
    </row>
    <row r="2939" spans="28:36" x14ac:dyDescent="0.2">
      <c r="AB2939" s="122" t="s">
        <v>88</v>
      </c>
      <c r="AC2939" s="40">
        <f>_xll.qlInterestRateIndexFixingDate($Y$21,AD2939)</f>
        <v>60007</v>
      </c>
      <c r="AD2939" s="40">
        <f>_xll.qlCalendarAdvance(calendar,$AD2938,AB2939,,,trigger)</f>
        <v>60009</v>
      </c>
      <c r="AE2939" s="40">
        <f>_xll.qlInterestRateIndexMaturity($Y$21,AD2939,)</f>
        <v>60192</v>
      </c>
      <c r="AF2939" s="43" t="e">
        <f>_xll.qlTenorBasisValue(TenorBasis6M,AD2939,_xll.ohTrigger(trigger,$Y$36))</f>
        <v>#NUM!</v>
      </c>
      <c r="AG2939" s="90" t="e">
        <f>_xll.qlTenorBasisForwardRate(TenorBasis6M,AD2939,_xll.ohTrigger(trigger,$Y$36))</f>
        <v>#NUM!</v>
      </c>
      <c r="AH2939" s="90" t="e">
        <f>_xll.qlIndexFixing(TenorBasisIndex6M,$AC2939,TRUE,_xll.ohTrigger(trigger,$Y$36))</f>
        <v>#NUM!</v>
      </c>
      <c r="AI2939" s="43" t="e">
        <f>_xll.qlIndexFixing($Y$6,$AC2939,TRUE,trigger)</f>
        <v>#NUM!</v>
      </c>
      <c r="AJ2939" s="45" t="e">
        <f t="shared" si="56"/>
        <v>#NUM!</v>
      </c>
    </row>
    <row r="2940" spans="28:36" x14ac:dyDescent="0.2">
      <c r="AB2940" s="122" t="s">
        <v>88</v>
      </c>
      <c r="AC2940" s="40">
        <f>_xll.qlInterestRateIndexFixingDate($Y$21,AD2940)</f>
        <v>60014</v>
      </c>
      <c r="AD2940" s="40">
        <f>_xll.qlCalendarAdvance(calendar,$AD2939,AB2940,,,trigger)</f>
        <v>60016</v>
      </c>
      <c r="AE2940" s="40">
        <f>_xll.qlInterestRateIndexMaturity($Y$21,AD2940,)</f>
        <v>60199</v>
      </c>
      <c r="AF2940" s="43" t="e">
        <f>_xll.qlTenorBasisValue(TenorBasis6M,AD2940,_xll.ohTrigger(trigger,$Y$36))</f>
        <v>#NUM!</v>
      </c>
      <c r="AG2940" s="90" t="e">
        <f>_xll.qlTenorBasisForwardRate(TenorBasis6M,AD2940,_xll.ohTrigger(trigger,$Y$36))</f>
        <v>#NUM!</v>
      </c>
      <c r="AH2940" s="90" t="e">
        <f>_xll.qlIndexFixing(TenorBasisIndex6M,$AC2940,TRUE,_xll.ohTrigger(trigger,$Y$36))</f>
        <v>#NUM!</v>
      </c>
      <c r="AI2940" s="43" t="e">
        <f>_xll.qlIndexFixing($Y$6,$AC2940,TRUE,trigger)</f>
        <v>#NUM!</v>
      </c>
      <c r="AJ2940" s="45" t="e">
        <f t="shared" si="56"/>
        <v>#NUM!</v>
      </c>
    </row>
    <row r="2941" spans="28:36" x14ac:dyDescent="0.2">
      <c r="AB2941" s="122" t="s">
        <v>88</v>
      </c>
      <c r="AC2941" s="40">
        <f>_xll.qlInterestRateIndexFixingDate($Y$21,AD2941)</f>
        <v>60021</v>
      </c>
      <c r="AD2941" s="40">
        <f>_xll.qlCalendarAdvance(calendar,$AD2940,AB2941,,,trigger)</f>
        <v>60024</v>
      </c>
      <c r="AE2941" s="40">
        <f>_xll.qlInterestRateIndexMaturity($Y$21,AD2941,)</f>
        <v>60209</v>
      </c>
      <c r="AF2941" s="43" t="e">
        <f>_xll.qlTenorBasisValue(TenorBasis6M,AD2941,_xll.ohTrigger(trigger,$Y$36))</f>
        <v>#NUM!</v>
      </c>
      <c r="AG2941" s="90" t="e">
        <f>_xll.qlTenorBasisForwardRate(TenorBasis6M,AD2941,_xll.ohTrigger(trigger,$Y$36))</f>
        <v>#NUM!</v>
      </c>
      <c r="AH2941" s="90" t="e">
        <f>_xll.qlIndexFixing(TenorBasisIndex6M,$AC2941,TRUE,_xll.ohTrigger(trigger,$Y$36))</f>
        <v>#NUM!</v>
      </c>
      <c r="AI2941" s="43" t="e">
        <f>_xll.qlIndexFixing($Y$6,$AC2941,TRUE,trigger)</f>
        <v>#NUM!</v>
      </c>
      <c r="AJ2941" s="45" t="e">
        <f t="shared" si="56"/>
        <v>#NUM!</v>
      </c>
    </row>
    <row r="2942" spans="28:36" x14ac:dyDescent="0.2">
      <c r="AB2942" s="122" t="s">
        <v>88</v>
      </c>
      <c r="AC2942" s="40">
        <f>_xll.qlInterestRateIndexFixingDate($Y$21,AD2942)</f>
        <v>60029</v>
      </c>
      <c r="AD2942" s="40">
        <f>_xll.qlCalendarAdvance(calendar,$AD2941,AB2942,,,trigger)</f>
        <v>60031</v>
      </c>
      <c r="AE2942" s="40">
        <f>_xll.qlInterestRateIndexMaturity($Y$21,AD2942,)</f>
        <v>60216</v>
      </c>
      <c r="AF2942" s="43" t="e">
        <f>_xll.qlTenorBasisValue(TenorBasis6M,AD2942,_xll.ohTrigger(trigger,$Y$36))</f>
        <v>#NUM!</v>
      </c>
      <c r="AG2942" s="90" t="e">
        <f>_xll.qlTenorBasisForwardRate(TenorBasis6M,AD2942,_xll.ohTrigger(trigger,$Y$36))</f>
        <v>#NUM!</v>
      </c>
      <c r="AH2942" s="90" t="e">
        <f>_xll.qlIndexFixing(TenorBasisIndex6M,$AC2942,TRUE,_xll.ohTrigger(trigger,$Y$36))</f>
        <v>#NUM!</v>
      </c>
      <c r="AI2942" s="43" t="e">
        <f>_xll.qlIndexFixing($Y$6,$AC2942,TRUE,trigger)</f>
        <v>#NUM!</v>
      </c>
      <c r="AJ2942" s="45" t="e">
        <f t="shared" si="56"/>
        <v>#NUM!</v>
      </c>
    </row>
    <row r="2943" spans="28:36" x14ac:dyDescent="0.2">
      <c r="AB2943" s="122" t="s">
        <v>88</v>
      </c>
      <c r="AC2943" s="40">
        <f>_xll.qlInterestRateIndexFixingDate($Y$21,AD2943)</f>
        <v>60036</v>
      </c>
      <c r="AD2943" s="40">
        <f>_xll.qlCalendarAdvance(calendar,$AD2942,AB2943,,,trigger)</f>
        <v>60038</v>
      </c>
      <c r="AE2943" s="40">
        <f>_xll.qlInterestRateIndexMaturity($Y$21,AD2943,)</f>
        <v>60223</v>
      </c>
      <c r="AF2943" s="43" t="e">
        <f>_xll.qlTenorBasisValue(TenorBasis6M,AD2943,_xll.ohTrigger(trigger,$Y$36))</f>
        <v>#NUM!</v>
      </c>
      <c r="AG2943" s="90" t="e">
        <f>_xll.qlTenorBasisForwardRate(TenorBasis6M,AD2943,_xll.ohTrigger(trigger,$Y$36))</f>
        <v>#NUM!</v>
      </c>
      <c r="AH2943" s="90" t="e">
        <f>_xll.qlIndexFixing(TenorBasisIndex6M,$AC2943,TRUE,_xll.ohTrigger(trigger,$Y$36))</f>
        <v>#NUM!</v>
      </c>
      <c r="AI2943" s="43" t="e">
        <f>_xll.qlIndexFixing($Y$6,$AC2943,TRUE,trigger)</f>
        <v>#NUM!</v>
      </c>
      <c r="AJ2943" s="45" t="e">
        <f t="shared" si="56"/>
        <v>#NUM!</v>
      </c>
    </row>
    <row r="2944" spans="28:36" x14ac:dyDescent="0.2">
      <c r="AB2944" s="122" t="s">
        <v>88</v>
      </c>
      <c r="AC2944" s="40">
        <f>_xll.qlInterestRateIndexFixingDate($Y$21,AD2944)</f>
        <v>60043</v>
      </c>
      <c r="AD2944" s="40">
        <f>_xll.qlCalendarAdvance(calendar,$AD2943,AB2944,,,trigger)</f>
        <v>60045</v>
      </c>
      <c r="AE2944" s="40">
        <f>_xll.qlInterestRateIndexMaturity($Y$21,AD2944,)</f>
        <v>60230</v>
      </c>
      <c r="AF2944" s="43" t="e">
        <f>_xll.qlTenorBasisValue(TenorBasis6M,AD2944,_xll.ohTrigger(trigger,$Y$36))</f>
        <v>#NUM!</v>
      </c>
      <c r="AG2944" s="90" t="e">
        <f>_xll.qlTenorBasisForwardRate(TenorBasis6M,AD2944,_xll.ohTrigger(trigger,$Y$36))</f>
        <v>#NUM!</v>
      </c>
      <c r="AH2944" s="90" t="e">
        <f>_xll.qlIndexFixing(TenorBasisIndex6M,$AC2944,TRUE,_xll.ohTrigger(trigger,$Y$36))</f>
        <v>#NUM!</v>
      </c>
      <c r="AI2944" s="43" t="e">
        <f>_xll.qlIndexFixing($Y$6,$AC2944,TRUE,trigger)</f>
        <v>#NUM!</v>
      </c>
      <c r="AJ2944" s="45" t="e">
        <f t="shared" si="56"/>
        <v>#NUM!</v>
      </c>
    </row>
    <row r="2945" spans="28:36" x14ac:dyDescent="0.2">
      <c r="AB2945" s="122" t="s">
        <v>88</v>
      </c>
      <c r="AC2945" s="40">
        <f>_xll.qlInterestRateIndexFixingDate($Y$21,AD2945)</f>
        <v>60050</v>
      </c>
      <c r="AD2945" s="40">
        <f>_xll.qlCalendarAdvance(calendar,$AD2944,AB2945,,,trigger)</f>
        <v>60052</v>
      </c>
      <c r="AE2945" s="40">
        <f>_xll.qlInterestRateIndexMaturity($Y$21,AD2945,)</f>
        <v>60234</v>
      </c>
      <c r="AF2945" s="43" t="e">
        <f>_xll.qlTenorBasisValue(TenorBasis6M,AD2945,_xll.ohTrigger(trigger,$Y$36))</f>
        <v>#NUM!</v>
      </c>
      <c r="AG2945" s="90" t="e">
        <f>_xll.qlTenorBasisForwardRate(TenorBasis6M,AD2945,_xll.ohTrigger(trigger,$Y$36))</f>
        <v>#NUM!</v>
      </c>
      <c r="AH2945" s="90" t="e">
        <f>_xll.qlIndexFixing(TenorBasisIndex6M,$AC2945,TRUE,_xll.ohTrigger(trigger,$Y$36))</f>
        <v>#NUM!</v>
      </c>
      <c r="AI2945" s="43" t="e">
        <f>_xll.qlIndexFixing($Y$6,$AC2945,TRUE,trigger)</f>
        <v>#NUM!</v>
      </c>
      <c r="AJ2945" s="45" t="e">
        <f t="shared" si="56"/>
        <v>#NUM!</v>
      </c>
    </row>
    <row r="2946" spans="28:36" x14ac:dyDescent="0.2">
      <c r="AB2946" s="122" t="s">
        <v>88</v>
      </c>
      <c r="AC2946" s="40">
        <f>_xll.qlInterestRateIndexFixingDate($Y$21,AD2946)</f>
        <v>60057</v>
      </c>
      <c r="AD2946" s="40">
        <f>_xll.qlCalendarAdvance(calendar,$AD2945,AB2946,,,trigger)</f>
        <v>60059</v>
      </c>
      <c r="AE2946" s="40">
        <f>_xll.qlInterestRateIndexMaturity($Y$21,AD2946,)</f>
        <v>60244</v>
      </c>
      <c r="AF2946" s="43" t="e">
        <f>_xll.qlTenorBasisValue(TenorBasis6M,AD2946,_xll.ohTrigger(trigger,$Y$36))</f>
        <v>#NUM!</v>
      </c>
      <c r="AG2946" s="90" t="e">
        <f>_xll.qlTenorBasisForwardRate(TenorBasis6M,AD2946,_xll.ohTrigger(trigger,$Y$36))</f>
        <v>#NUM!</v>
      </c>
      <c r="AH2946" s="90" t="e">
        <f>_xll.qlIndexFixing(TenorBasisIndex6M,$AC2946,TRUE,_xll.ohTrigger(trigger,$Y$36))</f>
        <v>#NUM!</v>
      </c>
      <c r="AI2946" s="43" t="e">
        <f>_xll.qlIndexFixing($Y$6,$AC2946,TRUE,trigger)</f>
        <v>#NUM!</v>
      </c>
      <c r="AJ2946" s="45" t="e">
        <f t="shared" si="56"/>
        <v>#NUM!</v>
      </c>
    </row>
    <row r="2947" spans="28:36" x14ac:dyDescent="0.2">
      <c r="AB2947" s="122" t="s">
        <v>88</v>
      </c>
      <c r="AC2947" s="40">
        <f>_xll.qlInterestRateIndexFixingDate($Y$21,AD2947)</f>
        <v>60064</v>
      </c>
      <c r="AD2947" s="40">
        <f>_xll.qlCalendarAdvance(calendar,$AD2946,AB2947,,,trigger)</f>
        <v>60066</v>
      </c>
      <c r="AE2947" s="40">
        <f>_xll.qlInterestRateIndexMaturity($Y$21,AD2947,)</f>
        <v>60251</v>
      </c>
      <c r="AF2947" s="43" t="e">
        <f>_xll.qlTenorBasisValue(TenorBasis6M,AD2947,_xll.ohTrigger(trigger,$Y$36))</f>
        <v>#NUM!</v>
      </c>
      <c r="AG2947" s="90" t="e">
        <f>_xll.qlTenorBasisForwardRate(TenorBasis6M,AD2947,_xll.ohTrigger(trigger,$Y$36))</f>
        <v>#NUM!</v>
      </c>
      <c r="AH2947" s="90" t="e">
        <f>_xll.qlIndexFixing(TenorBasisIndex6M,$AC2947,TRUE,_xll.ohTrigger(trigger,$Y$36))</f>
        <v>#NUM!</v>
      </c>
      <c r="AI2947" s="43" t="e">
        <f>_xll.qlIndexFixing($Y$6,$AC2947,TRUE,trigger)</f>
        <v>#NUM!</v>
      </c>
      <c r="AJ2947" s="45" t="e">
        <f t="shared" si="56"/>
        <v>#NUM!</v>
      </c>
    </row>
    <row r="2948" spans="28:36" x14ac:dyDescent="0.2">
      <c r="AB2948" s="122" t="s">
        <v>88</v>
      </c>
      <c r="AC2948" s="40">
        <f>_xll.qlInterestRateIndexFixingDate($Y$21,AD2948)</f>
        <v>60071</v>
      </c>
      <c r="AD2948" s="40">
        <f>_xll.qlCalendarAdvance(calendar,$AD2947,AB2948,,,trigger)</f>
        <v>60073</v>
      </c>
      <c r="AE2948" s="40">
        <f>_xll.qlInterestRateIndexMaturity($Y$21,AD2948,)</f>
        <v>60258</v>
      </c>
      <c r="AF2948" s="43" t="e">
        <f>_xll.qlTenorBasisValue(TenorBasis6M,AD2948,_xll.ohTrigger(trigger,$Y$36))</f>
        <v>#NUM!</v>
      </c>
      <c r="AG2948" s="90" t="e">
        <f>_xll.qlTenorBasisForwardRate(TenorBasis6M,AD2948,_xll.ohTrigger(trigger,$Y$36))</f>
        <v>#NUM!</v>
      </c>
      <c r="AH2948" s="90" t="e">
        <f>_xll.qlIndexFixing(TenorBasisIndex6M,$AC2948,TRUE,_xll.ohTrigger(trigger,$Y$36))</f>
        <v>#NUM!</v>
      </c>
      <c r="AI2948" s="43" t="e">
        <f>_xll.qlIndexFixing($Y$6,$AC2948,TRUE,trigger)</f>
        <v>#NUM!</v>
      </c>
      <c r="AJ2948" s="45" t="e">
        <f t="shared" si="56"/>
        <v>#NUM!</v>
      </c>
    </row>
    <row r="2949" spans="28:36" x14ac:dyDescent="0.2">
      <c r="AB2949" s="122" t="s">
        <v>88</v>
      </c>
      <c r="AC2949" s="40">
        <f>_xll.qlInterestRateIndexFixingDate($Y$21,AD2949)</f>
        <v>60078</v>
      </c>
      <c r="AD2949" s="40">
        <f>_xll.qlCalendarAdvance(calendar,$AD2948,AB2949,,,trigger)</f>
        <v>60080</v>
      </c>
      <c r="AE2949" s="40">
        <f>_xll.qlInterestRateIndexMaturity($Y$21,AD2949,)</f>
        <v>60265</v>
      </c>
      <c r="AF2949" s="43" t="e">
        <f>_xll.qlTenorBasisValue(TenorBasis6M,AD2949,_xll.ohTrigger(trigger,$Y$36))</f>
        <v>#NUM!</v>
      </c>
      <c r="AG2949" s="90" t="e">
        <f>_xll.qlTenorBasisForwardRate(TenorBasis6M,AD2949,_xll.ohTrigger(trigger,$Y$36))</f>
        <v>#NUM!</v>
      </c>
      <c r="AH2949" s="90" t="e">
        <f>_xll.qlIndexFixing(TenorBasisIndex6M,$AC2949,TRUE,_xll.ohTrigger(trigger,$Y$36))</f>
        <v>#NUM!</v>
      </c>
      <c r="AI2949" s="43" t="e">
        <f>_xll.qlIndexFixing($Y$6,$AC2949,TRUE,trigger)</f>
        <v>#NUM!</v>
      </c>
      <c r="AJ2949" s="45" t="e">
        <f t="shared" si="56"/>
        <v>#NUM!</v>
      </c>
    </row>
    <row r="2950" spans="28:36" x14ac:dyDescent="0.2">
      <c r="AB2950" s="122" t="s">
        <v>88</v>
      </c>
      <c r="AC2950" s="40">
        <f>_xll.qlInterestRateIndexFixingDate($Y$21,AD2950)</f>
        <v>60085</v>
      </c>
      <c r="AD2950" s="40">
        <f>_xll.qlCalendarAdvance(calendar,$AD2949,AB2950,,,trigger)</f>
        <v>60087</v>
      </c>
      <c r="AE2950" s="40">
        <f>_xll.qlInterestRateIndexMaturity($Y$21,AD2950,)</f>
        <v>60272</v>
      </c>
      <c r="AF2950" s="43" t="e">
        <f>_xll.qlTenorBasisValue(TenorBasis6M,AD2950,_xll.ohTrigger(trigger,$Y$36))</f>
        <v>#NUM!</v>
      </c>
      <c r="AG2950" s="90" t="e">
        <f>_xll.qlTenorBasisForwardRate(TenorBasis6M,AD2950,_xll.ohTrigger(trigger,$Y$36))</f>
        <v>#NUM!</v>
      </c>
      <c r="AH2950" s="90" t="e">
        <f>_xll.qlIndexFixing(TenorBasisIndex6M,$AC2950,TRUE,_xll.ohTrigger(trigger,$Y$36))</f>
        <v>#NUM!</v>
      </c>
      <c r="AI2950" s="43" t="e">
        <f>_xll.qlIndexFixing($Y$6,$AC2950,TRUE,trigger)</f>
        <v>#NUM!</v>
      </c>
      <c r="AJ2950" s="45" t="e">
        <f t="shared" si="56"/>
        <v>#NUM!</v>
      </c>
    </row>
    <row r="2951" spans="28:36" x14ac:dyDescent="0.2">
      <c r="AB2951" s="122" t="s">
        <v>88</v>
      </c>
      <c r="AC2951" s="40">
        <f>_xll.qlInterestRateIndexFixingDate($Y$21,AD2951)</f>
        <v>60092</v>
      </c>
      <c r="AD2951" s="40">
        <f>_xll.qlCalendarAdvance(calendar,$AD2950,AB2951,,,trigger)</f>
        <v>60094</v>
      </c>
      <c r="AE2951" s="40">
        <f>_xll.qlInterestRateIndexMaturity($Y$21,AD2951,)</f>
        <v>60279</v>
      </c>
      <c r="AF2951" s="43" t="e">
        <f>_xll.qlTenorBasisValue(TenorBasis6M,AD2951,_xll.ohTrigger(trigger,$Y$36))</f>
        <v>#NUM!</v>
      </c>
      <c r="AG2951" s="90" t="e">
        <f>_xll.qlTenorBasisForwardRate(TenorBasis6M,AD2951,_xll.ohTrigger(trigger,$Y$36))</f>
        <v>#NUM!</v>
      </c>
      <c r="AH2951" s="90" t="e">
        <f>_xll.qlIndexFixing(TenorBasisIndex6M,$AC2951,TRUE,_xll.ohTrigger(trigger,$Y$36))</f>
        <v>#NUM!</v>
      </c>
      <c r="AI2951" s="43" t="e">
        <f>_xll.qlIndexFixing($Y$6,$AC2951,TRUE,trigger)</f>
        <v>#NUM!</v>
      </c>
      <c r="AJ2951" s="45" t="e">
        <f t="shared" si="56"/>
        <v>#NUM!</v>
      </c>
    </row>
    <row r="2952" spans="28:36" x14ac:dyDescent="0.2">
      <c r="AB2952" s="122" t="s">
        <v>88</v>
      </c>
      <c r="AC2952" s="40">
        <f>_xll.qlInterestRateIndexFixingDate($Y$21,AD2952)</f>
        <v>60099</v>
      </c>
      <c r="AD2952" s="40">
        <f>_xll.qlCalendarAdvance(calendar,$AD2951,AB2952,,,trigger)</f>
        <v>60101</v>
      </c>
      <c r="AE2952" s="40">
        <f>_xll.qlInterestRateIndexMaturity($Y$21,AD2952,)</f>
        <v>60286</v>
      </c>
      <c r="AF2952" s="43" t="e">
        <f>_xll.qlTenorBasisValue(TenorBasis6M,AD2952,_xll.ohTrigger(trigger,$Y$36))</f>
        <v>#NUM!</v>
      </c>
      <c r="AG2952" s="90" t="e">
        <f>_xll.qlTenorBasisForwardRate(TenorBasis6M,AD2952,_xll.ohTrigger(trigger,$Y$36))</f>
        <v>#NUM!</v>
      </c>
      <c r="AH2952" s="90" t="e">
        <f>_xll.qlIndexFixing(TenorBasisIndex6M,$AC2952,TRUE,_xll.ohTrigger(trigger,$Y$36))</f>
        <v>#NUM!</v>
      </c>
      <c r="AI2952" s="43" t="e">
        <f>_xll.qlIndexFixing($Y$6,$AC2952,TRUE,trigger)</f>
        <v>#NUM!</v>
      </c>
      <c r="AJ2952" s="45" t="e">
        <f t="shared" si="56"/>
        <v>#NUM!</v>
      </c>
    </row>
    <row r="2953" spans="28:36" x14ac:dyDescent="0.2">
      <c r="AB2953" s="122" t="s">
        <v>88</v>
      </c>
      <c r="AC2953" s="40">
        <f>_xll.qlInterestRateIndexFixingDate($Y$21,AD2953)</f>
        <v>60106</v>
      </c>
      <c r="AD2953" s="40">
        <f>_xll.qlCalendarAdvance(calendar,$AD2952,AB2953,,,trigger)</f>
        <v>60108</v>
      </c>
      <c r="AE2953" s="40">
        <f>_xll.qlInterestRateIndexMaturity($Y$21,AD2953,)</f>
        <v>60293</v>
      </c>
      <c r="AF2953" s="43" t="e">
        <f>_xll.qlTenorBasisValue(TenorBasis6M,AD2953,_xll.ohTrigger(trigger,$Y$36))</f>
        <v>#NUM!</v>
      </c>
      <c r="AG2953" s="90" t="e">
        <f>_xll.qlTenorBasisForwardRate(TenorBasis6M,AD2953,_xll.ohTrigger(trigger,$Y$36))</f>
        <v>#NUM!</v>
      </c>
      <c r="AH2953" s="90" t="e">
        <f>_xll.qlIndexFixing(TenorBasisIndex6M,$AC2953,TRUE,_xll.ohTrigger(trigger,$Y$36))</f>
        <v>#NUM!</v>
      </c>
      <c r="AI2953" s="43" t="e">
        <f>_xll.qlIndexFixing($Y$6,$AC2953,TRUE,trigger)</f>
        <v>#NUM!</v>
      </c>
      <c r="AJ2953" s="45" t="e">
        <f t="shared" si="56"/>
        <v>#NUM!</v>
      </c>
    </row>
    <row r="2954" spans="28:36" x14ac:dyDescent="0.2">
      <c r="AB2954" s="122" t="s">
        <v>88</v>
      </c>
      <c r="AC2954" s="40">
        <f>_xll.qlInterestRateIndexFixingDate($Y$21,AD2954)</f>
        <v>60113</v>
      </c>
      <c r="AD2954" s="40">
        <f>_xll.qlCalendarAdvance(calendar,$AD2953,AB2954,,,trigger)</f>
        <v>60115</v>
      </c>
      <c r="AE2954" s="40">
        <f>_xll.qlInterestRateIndexMaturity($Y$21,AD2954,)</f>
        <v>60300</v>
      </c>
      <c r="AF2954" s="43" t="e">
        <f>_xll.qlTenorBasisValue(TenorBasis6M,AD2954,_xll.ohTrigger(trigger,$Y$36))</f>
        <v>#NUM!</v>
      </c>
      <c r="AG2954" s="90" t="e">
        <f>_xll.qlTenorBasisForwardRate(TenorBasis6M,AD2954,_xll.ohTrigger(trigger,$Y$36))</f>
        <v>#NUM!</v>
      </c>
      <c r="AH2954" s="90" t="e">
        <f>_xll.qlIndexFixing(TenorBasisIndex6M,$AC2954,TRUE,_xll.ohTrigger(trigger,$Y$36))</f>
        <v>#NUM!</v>
      </c>
      <c r="AI2954" s="43" t="e">
        <f>_xll.qlIndexFixing($Y$6,$AC2954,TRUE,trigger)</f>
        <v>#NUM!</v>
      </c>
      <c r="AJ2954" s="45" t="e">
        <f t="shared" si="56"/>
        <v>#NUM!</v>
      </c>
    </row>
    <row r="2955" spans="28:36" x14ac:dyDescent="0.2">
      <c r="AB2955" s="122" t="s">
        <v>88</v>
      </c>
      <c r="AC2955" s="40">
        <f>_xll.qlInterestRateIndexFixingDate($Y$21,AD2955)</f>
        <v>60120</v>
      </c>
      <c r="AD2955" s="40">
        <f>_xll.qlCalendarAdvance(calendar,$AD2954,AB2955,,,trigger)</f>
        <v>60122</v>
      </c>
      <c r="AE2955" s="40">
        <f>_xll.qlInterestRateIndexMaturity($Y$21,AD2955,)</f>
        <v>60307</v>
      </c>
      <c r="AF2955" s="43" t="e">
        <f>_xll.qlTenorBasisValue(TenorBasis6M,AD2955,_xll.ohTrigger(trigger,$Y$36))</f>
        <v>#NUM!</v>
      </c>
      <c r="AG2955" s="90" t="e">
        <f>_xll.qlTenorBasisForwardRate(TenorBasis6M,AD2955,_xll.ohTrigger(trigger,$Y$36))</f>
        <v>#NUM!</v>
      </c>
      <c r="AH2955" s="90" t="e">
        <f>_xll.qlIndexFixing(TenorBasisIndex6M,$AC2955,TRUE,_xll.ohTrigger(trigger,$Y$36))</f>
        <v>#NUM!</v>
      </c>
      <c r="AI2955" s="43" t="e">
        <f>_xll.qlIndexFixing($Y$6,$AC2955,TRUE,trigger)</f>
        <v>#NUM!</v>
      </c>
      <c r="AJ2955" s="45" t="e">
        <f t="shared" si="56"/>
        <v>#NUM!</v>
      </c>
    </row>
    <row r="2956" spans="28:36" x14ac:dyDescent="0.2">
      <c r="AB2956" s="122" t="s">
        <v>88</v>
      </c>
      <c r="AC2956" s="40">
        <f>_xll.qlInterestRateIndexFixingDate($Y$21,AD2956)</f>
        <v>60127</v>
      </c>
      <c r="AD2956" s="40">
        <f>_xll.qlCalendarAdvance(calendar,$AD2955,AB2956,,,trigger)</f>
        <v>60129</v>
      </c>
      <c r="AE2956" s="40">
        <f>_xll.qlInterestRateIndexMaturity($Y$21,AD2956,)</f>
        <v>60314</v>
      </c>
      <c r="AF2956" s="43" t="e">
        <f>_xll.qlTenorBasisValue(TenorBasis6M,AD2956,_xll.ohTrigger(trigger,$Y$36))</f>
        <v>#NUM!</v>
      </c>
      <c r="AG2956" s="90" t="e">
        <f>_xll.qlTenorBasisForwardRate(TenorBasis6M,AD2956,_xll.ohTrigger(trigger,$Y$36))</f>
        <v>#NUM!</v>
      </c>
      <c r="AH2956" s="90" t="e">
        <f>_xll.qlIndexFixing(TenorBasisIndex6M,$AC2956,TRUE,_xll.ohTrigger(trigger,$Y$36))</f>
        <v>#NUM!</v>
      </c>
      <c r="AI2956" s="43" t="e">
        <f>_xll.qlIndexFixing($Y$6,$AC2956,TRUE,trigger)</f>
        <v>#NUM!</v>
      </c>
      <c r="AJ2956" s="45" t="e">
        <f t="shared" si="56"/>
        <v>#NUM!</v>
      </c>
    </row>
    <row r="2957" spans="28:36" x14ac:dyDescent="0.2">
      <c r="AB2957" s="122" t="s">
        <v>88</v>
      </c>
      <c r="AC2957" s="40">
        <f>_xll.qlInterestRateIndexFixingDate($Y$21,AD2957)</f>
        <v>60134</v>
      </c>
      <c r="AD2957" s="40">
        <f>_xll.qlCalendarAdvance(calendar,$AD2956,AB2957,,,trigger)</f>
        <v>60136</v>
      </c>
      <c r="AE2957" s="40">
        <f>_xll.qlInterestRateIndexMaturity($Y$21,AD2957,)</f>
        <v>60321</v>
      </c>
      <c r="AF2957" s="43" t="e">
        <f>_xll.qlTenorBasisValue(TenorBasis6M,AD2957,_xll.ohTrigger(trigger,$Y$36))</f>
        <v>#NUM!</v>
      </c>
      <c r="AG2957" s="90" t="e">
        <f>_xll.qlTenorBasisForwardRate(TenorBasis6M,AD2957,_xll.ohTrigger(trigger,$Y$36))</f>
        <v>#NUM!</v>
      </c>
      <c r="AH2957" s="90" t="e">
        <f>_xll.qlIndexFixing(TenorBasisIndex6M,$AC2957,TRUE,_xll.ohTrigger(trigger,$Y$36))</f>
        <v>#NUM!</v>
      </c>
      <c r="AI2957" s="43" t="e">
        <f>_xll.qlIndexFixing($Y$6,$AC2957,TRUE,trigger)</f>
        <v>#NUM!</v>
      </c>
      <c r="AJ2957" s="45" t="e">
        <f t="shared" si="56"/>
        <v>#NUM!</v>
      </c>
    </row>
    <row r="2958" spans="28:36" x14ac:dyDescent="0.2">
      <c r="AB2958" s="122" t="s">
        <v>88</v>
      </c>
      <c r="AC2958" s="40">
        <f>_xll.qlInterestRateIndexFixingDate($Y$21,AD2958)</f>
        <v>60141</v>
      </c>
      <c r="AD2958" s="40">
        <f>_xll.qlCalendarAdvance(calendar,$AD2957,AB2958,,,trigger)</f>
        <v>60143</v>
      </c>
      <c r="AE2958" s="40">
        <f>_xll.qlInterestRateIndexMaturity($Y$21,AD2958,)</f>
        <v>60325</v>
      </c>
      <c r="AF2958" s="43" t="e">
        <f>_xll.qlTenorBasisValue(TenorBasis6M,AD2958,_xll.ohTrigger(trigger,$Y$36))</f>
        <v>#NUM!</v>
      </c>
      <c r="AG2958" s="90" t="e">
        <f>_xll.qlTenorBasisForwardRate(TenorBasis6M,AD2958,_xll.ohTrigger(trigger,$Y$36))</f>
        <v>#NUM!</v>
      </c>
      <c r="AH2958" s="90" t="e">
        <f>_xll.qlIndexFixing(TenorBasisIndex6M,$AC2958,TRUE,_xll.ohTrigger(trigger,$Y$36))</f>
        <v>#NUM!</v>
      </c>
      <c r="AI2958" s="43" t="e">
        <f>_xll.qlIndexFixing($Y$6,$AC2958,TRUE,trigger)</f>
        <v>#NUM!</v>
      </c>
      <c r="AJ2958" s="45" t="e">
        <f t="shared" si="56"/>
        <v>#NUM!</v>
      </c>
    </row>
    <row r="2959" spans="28:36" x14ac:dyDescent="0.2">
      <c r="AB2959" s="122" t="s">
        <v>88</v>
      </c>
      <c r="AC2959" s="40">
        <f>_xll.qlInterestRateIndexFixingDate($Y$21,AD2959)</f>
        <v>60148</v>
      </c>
      <c r="AD2959" s="40">
        <f>_xll.qlCalendarAdvance(calendar,$AD2958,AB2959,,,trigger)</f>
        <v>60150</v>
      </c>
      <c r="AE2959" s="40">
        <f>_xll.qlInterestRateIndexMaturity($Y$21,AD2959,)</f>
        <v>60331</v>
      </c>
      <c r="AF2959" s="43" t="e">
        <f>_xll.qlTenorBasisValue(TenorBasis6M,AD2959,_xll.ohTrigger(trigger,$Y$36))</f>
        <v>#NUM!</v>
      </c>
      <c r="AG2959" s="90" t="e">
        <f>_xll.qlTenorBasisForwardRate(TenorBasis6M,AD2959,_xll.ohTrigger(trigger,$Y$36))</f>
        <v>#NUM!</v>
      </c>
      <c r="AH2959" s="90" t="e">
        <f>_xll.qlIndexFixing(TenorBasisIndex6M,$AC2959,TRUE,_xll.ohTrigger(trigger,$Y$36))</f>
        <v>#NUM!</v>
      </c>
      <c r="AI2959" s="43" t="e">
        <f>_xll.qlIndexFixing($Y$6,$AC2959,TRUE,trigger)</f>
        <v>#NUM!</v>
      </c>
      <c r="AJ2959" s="45" t="e">
        <f t="shared" si="56"/>
        <v>#NUM!</v>
      </c>
    </row>
    <row r="2960" spans="28:36" x14ac:dyDescent="0.2">
      <c r="AB2960" s="122" t="s">
        <v>88</v>
      </c>
      <c r="AC2960" s="40">
        <f>_xll.qlInterestRateIndexFixingDate($Y$21,AD2960)</f>
        <v>60155</v>
      </c>
      <c r="AD2960" s="40">
        <f>_xll.qlCalendarAdvance(calendar,$AD2959,AB2960,,,trigger)</f>
        <v>60157</v>
      </c>
      <c r="AE2960" s="40">
        <f>_xll.qlInterestRateIndexMaturity($Y$21,AD2960,)</f>
        <v>60338</v>
      </c>
      <c r="AF2960" s="43" t="e">
        <f>_xll.qlTenorBasisValue(TenorBasis6M,AD2960,_xll.ohTrigger(trigger,$Y$36))</f>
        <v>#NUM!</v>
      </c>
      <c r="AG2960" s="90" t="e">
        <f>_xll.qlTenorBasisForwardRate(TenorBasis6M,AD2960,_xll.ohTrigger(trigger,$Y$36))</f>
        <v>#NUM!</v>
      </c>
      <c r="AH2960" s="90" t="e">
        <f>_xll.qlIndexFixing(TenorBasisIndex6M,$AC2960,TRUE,_xll.ohTrigger(trigger,$Y$36))</f>
        <v>#NUM!</v>
      </c>
      <c r="AI2960" s="43" t="e">
        <f>_xll.qlIndexFixing($Y$6,$AC2960,TRUE,trigger)</f>
        <v>#NUM!</v>
      </c>
      <c r="AJ2960" s="45" t="e">
        <f t="shared" si="56"/>
        <v>#NUM!</v>
      </c>
    </row>
    <row r="2961" spans="28:36" x14ac:dyDescent="0.2">
      <c r="AB2961" s="122" t="s">
        <v>88</v>
      </c>
      <c r="AC2961" s="40">
        <f>_xll.qlInterestRateIndexFixingDate($Y$21,AD2961)</f>
        <v>60162</v>
      </c>
      <c r="AD2961" s="40">
        <f>_xll.qlCalendarAdvance(calendar,$AD2960,AB2961,,,trigger)</f>
        <v>60164</v>
      </c>
      <c r="AE2961" s="40">
        <f>_xll.qlInterestRateIndexMaturity($Y$21,AD2961,)</f>
        <v>60345</v>
      </c>
      <c r="AF2961" s="43" t="e">
        <f>_xll.qlTenorBasisValue(TenorBasis6M,AD2961,_xll.ohTrigger(trigger,$Y$36))</f>
        <v>#NUM!</v>
      </c>
      <c r="AG2961" s="90" t="e">
        <f>_xll.qlTenorBasisForwardRate(TenorBasis6M,AD2961,_xll.ohTrigger(trigger,$Y$36))</f>
        <v>#NUM!</v>
      </c>
      <c r="AH2961" s="90" t="e">
        <f>_xll.qlIndexFixing(TenorBasisIndex6M,$AC2961,TRUE,_xll.ohTrigger(trigger,$Y$36))</f>
        <v>#NUM!</v>
      </c>
      <c r="AI2961" s="43" t="e">
        <f>_xll.qlIndexFixing($Y$6,$AC2961,TRUE,trigger)</f>
        <v>#NUM!</v>
      </c>
      <c r="AJ2961" s="45" t="e">
        <f t="shared" si="56"/>
        <v>#NUM!</v>
      </c>
    </row>
    <row r="2962" spans="28:36" x14ac:dyDescent="0.2">
      <c r="AB2962" s="122" t="s">
        <v>88</v>
      </c>
      <c r="AC2962" s="40">
        <f>_xll.qlInterestRateIndexFixingDate($Y$21,AD2962)</f>
        <v>60169</v>
      </c>
      <c r="AD2962" s="40">
        <f>_xll.qlCalendarAdvance(calendar,$AD2961,AB2962,,,trigger)</f>
        <v>60171</v>
      </c>
      <c r="AE2962" s="40">
        <f>_xll.qlInterestRateIndexMaturity($Y$21,AD2962,)</f>
        <v>60352</v>
      </c>
      <c r="AF2962" s="43" t="e">
        <f>_xll.qlTenorBasisValue(TenorBasis6M,AD2962,_xll.ohTrigger(trigger,$Y$36))</f>
        <v>#NUM!</v>
      </c>
      <c r="AG2962" s="90" t="e">
        <f>_xll.qlTenorBasisForwardRate(TenorBasis6M,AD2962,_xll.ohTrigger(trigger,$Y$36))</f>
        <v>#NUM!</v>
      </c>
      <c r="AH2962" s="90" t="e">
        <f>_xll.qlIndexFixing(TenorBasisIndex6M,$AC2962,TRUE,_xll.ohTrigger(trigger,$Y$36))</f>
        <v>#NUM!</v>
      </c>
      <c r="AI2962" s="43" t="e">
        <f>_xll.qlIndexFixing($Y$6,$AC2962,TRUE,trigger)</f>
        <v>#NUM!</v>
      </c>
      <c r="AJ2962" s="45" t="e">
        <f t="shared" si="56"/>
        <v>#NUM!</v>
      </c>
    </row>
    <row r="2963" spans="28:36" x14ac:dyDescent="0.2">
      <c r="AB2963" s="122" t="s">
        <v>88</v>
      </c>
      <c r="AC2963" s="40">
        <f>_xll.qlInterestRateIndexFixingDate($Y$21,AD2963)</f>
        <v>60176</v>
      </c>
      <c r="AD2963" s="40">
        <f>_xll.qlCalendarAdvance(calendar,$AD2962,AB2963,,,trigger)</f>
        <v>60178</v>
      </c>
      <c r="AE2963" s="40">
        <f>_xll.qlInterestRateIndexMaturity($Y$21,AD2963,)</f>
        <v>60360</v>
      </c>
      <c r="AF2963" s="43" t="e">
        <f>_xll.qlTenorBasisValue(TenorBasis6M,AD2963,_xll.ohTrigger(trigger,$Y$36))</f>
        <v>#NUM!</v>
      </c>
      <c r="AG2963" s="90" t="e">
        <f>_xll.qlTenorBasisForwardRate(TenorBasis6M,AD2963,_xll.ohTrigger(trigger,$Y$36))</f>
        <v>#NUM!</v>
      </c>
      <c r="AH2963" s="90" t="e">
        <f>_xll.qlIndexFixing(TenorBasisIndex6M,$AC2963,TRUE,_xll.ohTrigger(trigger,$Y$36))</f>
        <v>#NUM!</v>
      </c>
      <c r="AI2963" s="43" t="e">
        <f>_xll.qlIndexFixing($Y$6,$AC2963,TRUE,trigger)</f>
        <v>#NUM!</v>
      </c>
      <c r="AJ2963" s="45" t="e">
        <f t="shared" si="56"/>
        <v>#NUM!</v>
      </c>
    </row>
    <row r="2964" spans="28:36" x14ac:dyDescent="0.2">
      <c r="AB2964" s="122" t="s">
        <v>88</v>
      </c>
      <c r="AC2964" s="40">
        <f>_xll.qlInterestRateIndexFixingDate($Y$21,AD2964)</f>
        <v>60183</v>
      </c>
      <c r="AD2964" s="40">
        <f>_xll.qlCalendarAdvance(calendar,$AD2963,AB2964,,,trigger)</f>
        <v>60185</v>
      </c>
      <c r="AE2964" s="40">
        <f>_xll.qlInterestRateIndexMaturity($Y$21,AD2964,)</f>
        <v>60367</v>
      </c>
      <c r="AF2964" s="43" t="e">
        <f>_xll.qlTenorBasisValue(TenorBasis6M,AD2964,_xll.ohTrigger(trigger,$Y$36))</f>
        <v>#NUM!</v>
      </c>
      <c r="AG2964" s="90" t="e">
        <f>_xll.qlTenorBasisForwardRate(TenorBasis6M,AD2964,_xll.ohTrigger(trigger,$Y$36))</f>
        <v>#NUM!</v>
      </c>
      <c r="AH2964" s="90" t="e">
        <f>_xll.qlIndexFixing(TenorBasisIndex6M,$AC2964,TRUE,_xll.ohTrigger(trigger,$Y$36))</f>
        <v>#NUM!</v>
      </c>
      <c r="AI2964" s="43" t="e">
        <f>_xll.qlIndexFixing($Y$6,$AC2964,TRUE,trigger)</f>
        <v>#NUM!</v>
      </c>
      <c r="AJ2964" s="45" t="e">
        <f t="shared" si="56"/>
        <v>#NUM!</v>
      </c>
    </row>
    <row r="2965" spans="28:36" x14ac:dyDescent="0.2">
      <c r="AB2965" s="122" t="s">
        <v>88</v>
      </c>
      <c r="AC2965" s="40">
        <f>_xll.qlInterestRateIndexFixingDate($Y$21,AD2965)</f>
        <v>60190</v>
      </c>
      <c r="AD2965" s="40">
        <f>_xll.qlCalendarAdvance(calendar,$AD2964,AB2965,,,trigger)</f>
        <v>60192</v>
      </c>
      <c r="AE2965" s="40">
        <f>_xll.qlInterestRateIndexMaturity($Y$21,AD2965,)</f>
        <v>60374</v>
      </c>
      <c r="AF2965" s="43" t="e">
        <f>_xll.qlTenorBasisValue(TenorBasis6M,AD2965,_xll.ohTrigger(trigger,$Y$36))</f>
        <v>#NUM!</v>
      </c>
      <c r="AG2965" s="90" t="e">
        <f>_xll.qlTenorBasisForwardRate(TenorBasis6M,AD2965,_xll.ohTrigger(trigger,$Y$36))</f>
        <v>#NUM!</v>
      </c>
      <c r="AH2965" s="90" t="e">
        <f>_xll.qlIndexFixing(TenorBasisIndex6M,$AC2965,TRUE,_xll.ohTrigger(trigger,$Y$36))</f>
        <v>#NUM!</v>
      </c>
      <c r="AI2965" s="43" t="e">
        <f>_xll.qlIndexFixing($Y$6,$AC2965,TRUE,trigger)</f>
        <v>#NUM!</v>
      </c>
      <c r="AJ2965" s="45" t="e">
        <f t="shared" si="56"/>
        <v>#NUM!</v>
      </c>
    </row>
    <row r="2966" spans="28:36" x14ac:dyDescent="0.2">
      <c r="AB2966" s="122" t="s">
        <v>88</v>
      </c>
      <c r="AC2966" s="40">
        <f>_xll.qlInterestRateIndexFixingDate($Y$21,AD2966)</f>
        <v>60197</v>
      </c>
      <c r="AD2966" s="40">
        <f>_xll.qlCalendarAdvance(calendar,$AD2965,AB2966,,,trigger)</f>
        <v>60199</v>
      </c>
      <c r="AE2966" s="40">
        <f>_xll.qlInterestRateIndexMaturity($Y$21,AD2966,)</f>
        <v>60381</v>
      </c>
      <c r="AF2966" s="43" t="e">
        <f>_xll.qlTenorBasisValue(TenorBasis6M,AD2966,_xll.ohTrigger(trigger,$Y$36))</f>
        <v>#NUM!</v>
      </c>
      <c r="AG2966" s="90" t="e">
        <f>_xll.qlTenorBasisForwardRate(TenorBasis6M,AD2966,_xll.ohTrigger(trigger,$Y$36))</f>
        <v>#NUM!</v>
      </c>
      <c r="AH2966" s="90" t="e">
        <f>_xll.qlIndexFixing(TenorBasisIndex6M,$AC2966,TRUE,_xll.ohTrigger(trigger,$Y$36))</f>
        <v>#NUM!</v>
      </c>
      <c r="AI2966" s="43" t="e">
        <f>_xll.qlIndexFixing($Y$6,$AC2966,TRUE,trigger)</f>
        <v>#NUM!</v>
      </c>
      <c r="AJ2966" s="45" t="e">
        <f t="shared" si="56"/>
        <v>#NUM!</v>
      </c>
    </row>
    <row r="2967" spans="28:36" x14ac:dyDescent="0.2">
      <c r="AB2967" s="122" t="s">
        <v>88</v>
      </c>
      <c r="AC2967" s="40">
        <f>_xll.qlInterestRateIndexFixingDate($Y$21,AD2967)</f>
        <v>60204</v>
      </c>
      <c r="AD2967" s="40">
        <f>_xll.qlCalendarAdvance(calendar,$AD2966,AB2967,,,trigger)</f>
        <v>60206</v>
      </c>
      <c r="AE2967" s="40">
        <f>_xll.qlInterestRateIndexMaturity($Y$21,AD2967,)</f>
        <v>60387</v>
      </c>
      <c r="AF2967" s="43" t="e">
        <f>_xll.qlTenorBasisValue(TenorBasis6M,AD2967,_xll.ohTrigger(trigger,$Y$36))</f>
        <v>#NUM!</v>
      </c>
      <c r="AG2967" s="90" t="e">
        <f>_xll.qlTenorBasisForwardRate(TenorBasis6M,AD2967,_xll.ohTrigger(trigger,$Y$36))</f>
        <v>#NUM!</v>
      </c>
      <c r="AH2967" s="90" t="e">
        <f>_xll.qlIndexFixing(TenorBasisIndex6M,$AC2967,TRUE,_xll.ohTrigger(trigger,$Y$36))</f>
        <v>#NUM!</v>
      </c>
      <c r="AI2967" s="43" t="e">
        <f>_xll.qlIndexFixing($Y$6,$AC2967,TRUE,trigger)</f>
        <v>#NUM!</v>
      </c>
      <c r="AJ2967" s="45" t="e">
        <f t="shared" si="56"/>
        <v>#NUM!</v>
      </c>
    </row>
    <row r="2968" spans="28:36" x14ac:dyDescent="0.2">
      <c r="AB2968" s="122" t="s">
        <v>88</v>
      </c>
      <c r="AC2968" s="40">
        <f>_xll.qlInterestRateIndexFixingDate($Y$21,AD2968)</f>
        <v>60211</v>
      </c>
      <c r="AD2968" s="40">
        <f>_xll.qlCalendarAdvance(calendar,$AD2967,AB2968,,,trigger)</f>
        <v>60213</v>
      </c>
      <c r="AE2968" s="40">
        <f>_xll.qlInterestRateIndexMaturity($Y$21,AD2968,)</f>
        <v>60394</v>
      </c>
      <c r="AF2968" s="43" t="e">
        <f>_xll.qlTenorBasisValue(TenorBasis6M,AD2968,_xll.ohTrigger(trigger,$Y$36))</f>
        <v>#NUM!</v>
      </c>
      <c r="AG2968" s="90" t="e">
        <f>_xll.qlTenorBasisForwardRate(TenorBasis6M,AD2968,_xll.ohTrigger(trigger,$Y$36))</f>
        <v>#NUM!</v>
      </c>
      <c r="AH2968" s="90" t="e">
        <f>_xll.qlIndexFixing(TenorBasisIndex6M,$AC2968,TRUE,_xll.ohTrigger(trigger,$Y$36))</f>
        <v>#NUM!</v>
      </c>
      <c r="AI2968" s="43" t="e">
        <f>_xll.qlIndexFixing($Y$6,$AC2968,TRUE,trigger)</f>
        <v>#NUM!</v>
      </c>
      <c r="AJ2968" s="45" t="e">
        <f t="shared" si="56"/>
        <v>#NUM!</v>
      </c>
    </row>
    <row r="2969" spans="28:36" x14ac:dyDescent="0.2">
      <c r="AB2969" s="122" t="s">
        <v>88</v>
      </c>
      <c r="AC2969" s="40">
        <f>_xll.qlInterestRateIndexFixingDate($Y$21,AD2969)</f>
        <v>60218</v>
      </c>
      <c r="AD2969" s="40">
        <f>_xll.qlCalendarAdvance(calendar,$AD2968,AB2969,,,trigger)</f>
        <v>60220</v>
      </c>
      <c r="AE2969" s="40">
        <f>_xll.qlInterestRateIndexMaturity($Y$21,AD2969,)</f>
        <v>60401</v>
      </c>
      <c r="AF2969" s="43" t="e">
        <f>_xll.qlTenorBasisValue(TenorBasis6M,AD2969,_xll.ohTrigger(trigger,$Y$36))</f>
        <v>#NUM!</v>
      </c>
      <c r="AG2969" s="90" t="e">
        <f>_xll.qlTenorBasisForwardRate(TenorBasis6M,AD2969,_xll.ohTrigger(trigger,$Y$36))</f>
        <v>#NUM!</v>
      </c>
      <c r="AH2969" s="90" t="e">
        <f>_xll.qlIndexFixing(TenorBasisIndex6M,$AC2969,TRUE,_xll.ohTrigger(trigger,$Y$36))</f>
        <v>#NUM!</v>
      </c>
      <c r="AI2969" s="43" t="e">
        <f>_xll.qlIndexFixing($Y$6,$AC2969,TRUE,trigger)</f>
        <v>#NUM!</v>
      </c>
      <c r="AJ2969" s="45" t="e">
        <f t="shared" si="56"/>
        <v>#NUM!</v>
      </c>
    </row>
    <row r="2970" spans="28:36" x14ac:dyDescent="0.2">
      <c r="AB2970" s="122" t="s">
        <v>88</v>
      </c>
      <c r="AC2970" s="40">
        <f>_xll.qlInterestRateIndexFixingDate($Y$21,AD2970)</f>
        <v>60225</v>
      </c>
      <c r="AD2970" s="40">
        <f>_xll.qlCalendarAdvance(calendar,$AD2969,AB2970,,,trigger)</f>
        <v>60227</v>
      </c>
      <c r="AE2970" s="40">
        <f>_xll.qlInterestRateIndexMaturity($Y$21,AD2970,)</f>
        <v>60408</v>
      </c>
      <c r="AF2970" s="43" t="e">
        <f>_xll.qlTenorBasisValue(TenorBasis6M,AD2970,_xll.ohTrigger(trigger,$Y$36))</f>
        <v>#NUM!</v>
      </c>
      <c r="AG2970" s="90" t="e">
        <f>_xll.qlTenorBasisForwardRate(TenorBasis6M,AD2970,_xll.ohTrigger(trigger,$Y$36))</f>
        <v>#NUM!</v>
      </c>
      <c r="AH2970" s="90" t="e">
        <f>_xll.qlIndexFixing(TenorBasisIndex6M,$AC2970,TRUE,_xll.ohTrigger(trigger,$Y$36))</f>
        <v>#NUM!</v>
      </c>
      <c r="AI2970" s="43" t="e">
        <f>_xll.qlIndexFixing($Y$6,$AC2970,TRUE,trigger)</f>
        <v>#NUM!</v>
      </c>
      <c r="AJ2970" s="45" t="e">
        <f t="shared" si="56"/>
        <v>#NUM!</v>
      </c>
    </row>
    <row r="2971" spans="28:36" x14ac:dyDescent="0.2">
      <c r="AB2971" s="122" t="s">
        <v>88</v>
      </c>
      <c r="AC2971" s="40">
        <f>_xll.qlInterestRateIndexFixingDate($Y$21,AD2971)</f>
        <v>60232</v>
      </c>
      <c r="AD2971" s="40">
        <f>_xll.qlCalendarAdvance(calendar,$AD2970,AB2971,,,trigger)</f>
        <v>60234</v>
      </c>
      <c r="AE2971" s="40">
        <f>_xll.qlInterestRateIndexMaturity($Y$21,AD2971,)</f>
        <v>60416</v>
      </c>
      <c r="AF2971" s="43" t="e">
        <f>_xll.qlTenorBasisValue(TenorBasis6M,AD2971,_xll.ohTrigger(trigger,$Y$36))</f>
        <v>#NUM!</v>
      </c>
      <c r="AG2971" s="90" t="e">
        <f>_xll.qlTenorBasisForwardRate(TenorBasis6M,AD2971,_xll.ohTrigger(trigger,$Y$36))</f>
        <v>#NUM!</v>
      </c>
      <c r="AH2971" s="90" t="e">
        <f>_xll.qlIndexFixing(TenorBasisIndex6M,$AC2971,TRUE,_xll.ohTrigger(trigger,$Y$36))</f>
        <v>#NUM!</v>
      </c>
      <c r="AI2971" s="43" t="e">
        <f>_xll.qlIndexFixing($Y$6,$AC2971,TRUE,trigger)</f>
        <v>#NUM!</v>
      </c>
      <c r="AJ2971" s="45" t="e">
        <f t="shared" si="56"/>
        <v>#NUM!</v>
      </c>
    </row>
    <row r="2972" spans="28:36" x14ac:dyDescent="0.2">
      <c r="AB2972" s="122" t="s">
        <v>88</v>
      </c>
      <c r="AC2972" s="40">
        <f>_xll.qlInterestRateIndexFixingDate($Y$21,AD2972)</f>
        <v>60239</v>
      </c>
      <c r="AD2972" s="40">
        <f>_xll.qlCalendarAdvance(calendar,$AD2971,AB2972,,,trigger)</f>
        <v>60241</v>
      </c>
      <c r="AE2972" s="40">
        <f>_xll.qlInterestRateIndexMaturity($Y$21,AD2972,)</f>
        <v>60423</v>
      </c>
      <c r="AF2972" s="43" t="e">
        <f>_xll.qlTenorBasisValue(TenorBasis6M,AD2972,_xll.ohTrigger(trigger,$Y$36))</f>
        <v>#NUM!</v>
      </c>
      <c r="AG2972" s="90" t="e">
        <f>_xll.qlTenorBasisForwardRate(TenorBasis6M,AD2972,_xll.ohTrigger(trigger,$Y$36))</f>
        <v>#NUM!</v>
      </c>
      <c r="AH2972" s="90" t="e">
        <f>_xll.qlIndexFixing(TenorBasisIndex6M,$AC2972,TRUE,_xll.ohTrigger(trigger,$Y$36))</f>
        <v>#NUM!</v>
      </c>
      <c r="AI2972" s="43" t="e">
        <f>_xll.qlIndexFixing($Y$6,$AC2972,TRUE,trigger)</f>
        <v>#NUM!</v>
      </c>
      <c r="AJ2972" s="45" t="e">
        <f t="shared" si="56"/>
        <v>#NUM!</v>
      </c>
    </row>
    <row r="2973" spans="28:36" x14ac:dyDescent="0.2">
      <c r="AB2973" s="122" t="s">
        <v>88</v>
      </c>
      <c r="AC2973" s="40">
        <f>_xll.qlInterestRateIndexFixingDate($Y$21,AD2973)</f>
        <v>60246</v>
      </c>
      <c r="AD2973" s="40">
        <f>_xll.qlCalendarAdvance(calendar,$AD2972,AB2973,,,trigger)</f>
        <v>60248</v>
      </c>
      <c r="AE2973" s="40">
        <f>_xll.qlInterestRateIndexMaturity($Y$21,AD2973,)</f>
        <v>60430</v>
      </c>
      <c r="AF2973" s="43" t="e">
        <f>_xll.qlTenorBasisValue(TenorBasis6M,AD2973,_xll.ohTrigger(trigger,$Y$36))</f>
        <v>#NUM!</v>
      </c>
      <c r="AG2973" s="90" t="e">
        <f>_xll.qlTenorBasisForwardRate(TenorBasis6M,AD2973,_xll.ohTrigger(trigger,$Y$36))</f>
        <v>#NUM!</v>
      </c>
      <c r="AH2973" s="90" t="e">
        <f>_xll.qlIndexFixing(TenorBasisIndex6M,$AC2973,TRUE,_xll.ohTrigger(trigger,$Y$36))</f>
        <v>#NUM!</v>
      </c>
      <c r="AI2973" s="43" t="e">
        <f>_xll.qlIndexFixing($Y$6,$AC2973,TRUE,trigger)</f>
        <v>#NUM!</v>
      </c>
      <c r="AJ2973" s="45" t="e">
        <f t="shared" si="56"/>
        <v>#NUM!</v>
      </c>
    </row>
    <row r="2974" spans="28:36" x14ac:dyDescent="0.2">
      <c r="AB2974" s="122" t="s">
        <v>88</v>
      </c>
      <c r="AC2974" s="40">
        <f>_xll.qlInterestRateIndexFixingDate($Y$21,AD2974)</f>
        <v>60253</v>
      </c>
      <c r="AD2974" s="40">
        <f>_xll.qlCalendarAdvance(calendar,$AD2973,AB2974,,,trigger)</f>
        <v>60255</v>
      </c>
      <c r="AE2974" s="40">
        <f>_xll.qlInterestRateIndexMaturity($Y$21,AD2974,)</f>
        <v>60437</v>
      </c>
      <c r="AF2974" s="43" t="e">
        <f>_xll.qlTenorBasisValue(TenorBasis6M,AD2974,_xll.ohTrigger(trigger,$Y$36))</f>
        <v>#NUM!</v>
      </c>
      <c r="AG2974" s="90" t="e">
        <f>_xll.qlTenorBasisForwardRate(TenorBasis6M,AD2974,_xll.ohTrigger(trigger,$Y$36))</f>
        <v>#NUM!</v>
      </c>
      <c r="AH2974" s="90" t="e">
        <f>_xll.qlIndexFixing(TenorBasisIndex6M,$AC2974,TRUE,_xll.ohTrigger(trigger,$Y$36))</f>
        <v>#NUM!</v>
      </c>
      <c r="AI2974" s="43" t="e">
        <f>_xll.qlIndexFixing($Y$6,$AC2974,TRUE,trigger)</f>
        <v>#NUM!</v>
      </c>
      <c r="AJ2974" s="45" t="e">
        <f t="shared" si="56"/>
        <v>#NUM!</v>
      </c>
    </row>
    <row r="2975" spans="28:36" x14ac:dyDescent="0.2">
      <c r="AB2975" s="122" t="s">
        <v>88</v>
      </c>
      <c r="AC2975" s="40">
        <f>_xll.qlInterestRateIndexFixingDate($Y$21,AD2975)</f>
        <v>60259</v>
      </c>
      <c r="AD2975" s="40">
        <f>_xll.qlCalendarAdvance(calendar,$AD2974,AB2975,,,trigger)</f>
        <v>60265</v>
      </c>
      <c r="AE2975" s="40">
        <f>_xll.qlInterestRateIndexMaturity($Y$21,AD2975,)</f>
        <v>60447</v>
      </c>
      <c r="AF2975" s="43" t="e">
        <f>_xll.qlTenorBasisValue(TenorBasis6M,AD2975,_xll.ohTrigger(trigger,$Y$36))</f>
        <v>#NUM!</v>
      </c>
      <c r="AG2975" s="90" t="e">
        <f>_xll.qlTenorBasisForwardRate(TenorBasis6M,AD2975,_xll.ohTrigger(trigger,$Y$36))</f>
        <v>#NUM!</v>
      </c>
      <c r="AH2975" s="90" t="e">
        <f>_xll.qlIndexFixing(TenorBasisIndex6M,$AC2975,TRUE,_xll.ohTrigger(trigger,$Y$36))</f>
        <v>#NUM!</v>
      </c>
      <c r="AI2975" s="43" t="e">
        <f>_xll.qlIndexFixing($Y$6,$AC2975,TRUE,trigger)</f>
        <v>#NUM!</v>
      </c>
      <c r="AJ2975" s="45" t="e">
        <f t="shared" si="56"/>
        <v>#NUM!</v>
      </c>
    </row>
    <row r="2976" spans="28:36" x14ac:dyDescent="0.2">
      <c r="AB2976" s="122" t="s">
        <v>88</v>
      </c>
      <c r="AC2976" s="40">
        <f>_xll.qlInterestRateIndexFixingDate($Y$21,AD2976)</f>
        <v>60267</v>
      </c>
      <c r="AD2976" s="40">
        <f>_xll.qlCalendarAdvance(calendar,$AD2975,AB2976,,,trigger)</f>
        <v>60272</v>
      </c>
      <c r="AE2976" s="40">
        <f>_xll.qlInterestRateIndexMaturity($Y$21,AD2976,)</f>
        <v>60454</v>
      </c>
      <c r="AF2976" s="43" t="e">
        <f>_xll.qlTenorBasisValue(TenorBasis6M,AD2976,_xll.ohTrigger(trigger,$Y$36))</f>
        <v>#NUM!</v>
      </c>
      <c r="AG2976" s="90" t="e">
        <f>_xll.qlTenorBasisForwardRate(TenorBasis6M,AD2976,_xll.ohTrigger(trigger,$Y$36))</f>
        <v>#NUM!</v>
      </c>
      <c r="AH2976" s="90" t="e">
        <f>_xll.qlIndexFixing(TenorBasisIndex6M,$AC2976,TRUE,_xll.ohTrigger(trigger,$Y$36))</f>
        <v>#NUM!</v>
      </c>
      <c r="AI2976" s="43" t="e">
        <f>_xll.qlIndexFixing($Y$6,$AC2976,TRUE,trigger)</f>
        <v>#NUM!</v>
      </c>
      <c r="AJ2976" s="45" t="e">
        <f t="shared" si="56"/>
        <v>#NUM!</v>
      </c>
    </row>
    <row r="2977" spans="28:36" x14ac:dyDescent="0.2">
      <c r="AB2977" s="122" t="s">
        <v>88</v>
      </c>
      <c r="AC2977" s="40">
        <f>_xll.qlInterestRateIndexFixingDate($Y$21,AD2977)</f>
        <v>60275</v>
      </c>
      <c r="AD2977" s="40">
        <f>_xll.qlCalendarAdvance(calendar,$AD2976,AB2977,,,trigger)</f>
        <v>60279</v>
      </c>
      <c r="AE2977" s="40">
        <f>_xll.qlInterestRateIndexMaturity($Y$21,AD2977,)</f>
        <v>60461</v>
      </c>
      <c r="AF2977" s="43" t="e">
        <f>_xll.qlTenorBasisValue(TenorBasis6M,AD2977,_xll.ohTrigger(trigger,$Y$36))</f>
        <v>#NUM!</v>
      </c>
      <c r="AG2977" s="90" t="e">
        <f>_xll.qlTenorBasisForwardRate(TenorBasis6M,AD2977,_xll.ohTrigger(trigger,$Y$36))</f>
        <v>#NUM!</v>
      </c>
      <c r="AH2977" s="90" t="e">
        <f>_xll.qlIndexFixing(TenorBasisIndex6M,$AC2977,TRUE,_xll.ohTrigger(trigger,$Y$36))</f>
        <v>#NUM!</v>
      </c>
      <c r="AI2977" s="43" t="e">
        <f>_xll.qlIndexFixing($Y$6,$AC2977,TRUE,trigger)</f>
        <v>#NUM!</v>
      </c>
      <c r="AJ2977" s="45" t="e">
        <f t="shared" si="56"/>
        <v>#NUM!</v>
      </c>
    </row>
    <row r="2978" spans="28:36" x14ac:dyDescent="0.2">
      <c r="AB2978" s="122" t="s">
        <v>88</v>
      </c>
      <c r="AC2978" s="40">
        <f>_xll.qlInterestRateIndexFixingDate($Y$21,AD2978)</f>
        <v>60282</v>
      </c>
      <c r="AD2978" s="40">
        <f>_xll.qlCalendarAdvance(calendar,$AD2977,AB2978,,,trigger)</f>
        <v>60286</v>
      </c>
      <c r="AE2978" s="40">
        <f>_xll.qlInterestRateIndexMaturity($Y$21,AD2978,)</f>
        <v>60468</v>
      </c>
      <c r="AF2978" s="43" t="e">
        <f>_xll.qlTenorBasisValue(TenorBasis6M,AD2978,_xll.ohTrigger(trigger,$Y$36))</f>
        <v>#NUM!</v>
      </c>
      <c r="AG2978" s="90" t="e">
        <f>_xll.qlTenorBasisForwardRate(TenorBasis6M,AD2978,_xll.ohTrigger(trigger,$Y$36))</f>
        <v>#NUM!</v>
      </c>
      <c r="AH2978" s="90" t="e">
        <f>_xll.qlIndexFixing(TenorBasisIndex6M,$AC2978,TRUE,_xll.ohTrigger(trigger,$Y$36))</f>
        <v>#NUM!</v>
      </c>
      <c r="AI2978" s="43" t="e">
        <f>_xll.qlIndexFixing($Y$6,$AC2978,TRUE,trigger)</f>
        <v>#NUM!</v>
      </c>
      <c r="AJ2978" s="45" t="e">
        <f t="shared" si="56"/>
        <v>#NUM!</v>
      </c>
    </row>
    <row r="2979" spans="28:36" x14ac:dyDescent="0.2">
      <c r="AB2979" s="122" t="s">
        <v>88</v>
      </c>
      <c r="AC2979" s="40">
        <f>_xll.qlInterestRateIndexFixingDate($Y$21,AD2979)</f>
        <v>60289</v>
      </c>
      <c r="AD2979" s="40">
        <f>_xll.qlCalendarAdvance(calendar,$AD2978,AB2979,,,trigger)</f>
        <v>60293</v>
      </c>
      <c r="AE2979" s="40">
        <f>_xll.qlInterestRateIndexMaturity($Y$21,AD2979,)</f>
        <v>60475</v>
      </c>
      <c r="AF2979" s="43" t="e">
        <f>_xll.qlTenorBasisValue(TenorBasis6M,AD2979,_xll.ohTrigger(trigger,$Y$36))</f>
        <v>#NUM!</v>
      </c>
      <c r="AG2979" s="90" t="e">
        <f>_xll.qlTenorBasisForwardRate(TenorBasis6M,AD2979,_xll.ohTrigger(trigger,$Y$36))</f>
        <v>#NUM!</v>
      </c>
      <c r="AH2979" s="90" t="e">
        <f>_xll.qlIndexFixing(TenorBasisIndex6M,$AC2979,TRUE,_xll.ohTrigger(trigger,$Y$36))</f>
        <v>#NUM!</v>
      </c>
      <c r="AI2979" s="43" t="e">
        <f>_xll.qlIndexFixing($Y$6,$AC2979,TRUE,trigger)</f>
        <v>#NUM!</v>
      </c>
      <c r="AJ2979" s="45" t="e">
        <f t="shared" si="56"/>
        <v>#NUM!</v>
      </c>
    </row>
    <row r="2980" spans="28:36" x14ac:dyDescent="0.2">
      <c r="AB2980" s="122" t="s">
        <v>88</v>
      </c>
      <c r="AC2980" s="40">
        <f>_xll.qlInterestRateIndexFixingDate($Y$21,AD2980)</f>
        <v>60296</v>
      </c>
      <c r="AD2980" s="40">
        <f>_xll.qlCalendarAdvance(calendar,$AD2979,AB2980,,,trigger)</f>
        <v>60300</v>
      </c>
      <c r="AE2980" s="40">
        <f>_xll.qlInterestRateIndexMaturity($Y$21,AD2980,)</f>
        <v>60482</v>
      </c>
      <c r="AF2980" s="43" t="e">
        <f>_xll.qlTenorBasisValue(TenorBasis6M,AD2980,_xll.ohTrigger(trigger,$Y$36))</f>
        <v>#NUM!</v>
      </c>
      <c r="AG2980" s="90" t="e">
        <f>_xll.qlTenorBasisForwardRate(TenorBasis6M,AD2980,_xll.ohTrigger(trigger,$Y$36))</f>
        <v>#NUM!</v>
      </c>
      <c r="AH2980" s="90" t="e">
        <f>_xll.qlIndexFixing(TenorBasisIndex6M,$AC2980,TRUE,_xll.ohTrigger(trigger,$Y$36))</f>
        <v>#NUM!</v>
      </c>
      <c r="AI2980" s="43" t="e">
        <f>_xll.qlIndexFixing($Y$6,$AC2980,TRUE,trigger)</f>
        <v>#NUM!</v>
      </c>
      <c r="AJ2980" s="45" t="e">
        <f t="shared" si="56"/>
        <v>#NUM!</v>
      </c>
    </row>
    <row r="2981" spans="28:36" x14ac:dyDescent="0.2">
      <c r="AB2981" s="122" t="s">
        <v>88</v>
      </c>
      <c r="AC2981" s="40">
        <f>_xll.qlInterestRateIndexFixingDate($Y$21,AD2981)</f>
        <v>60303</v>
      </c>
      <c r="AD2981" s="40">
        <f>_xll.qlCalendarAdvance(calendar,$AD2980,AB2981,,,trigger)</f>
        <v>60307</v>
      </c>
      <c r="AE2981" s="40">
        <f>_xll.qlInterestRateIndexMaturity($Y$21,AD2981,)</f>
        <v>60489</v>
      </c>
      <c r="AF2981" s="43" t="e">
        <f>_xll.qlTenorBasisValue(TenorBasis6M,AD2981,_xll.ohTrigger(trigger,$Y$36))</f>
        <v>#NUM!</v>
      </c>
      <c r="AG2981" s="90" t="e">
        <f>_xll.qlTenorBasisForwardRate(TenorBasis6M,AD2981,_xll.ohTrigger(trigger,$Y$36))</f>
        <v>#NUM!</v>
      </c>
      <c r="AH2981" s="90" t="e">
        <f>_xll.qlIndexFixing(TenorBasisIndex6M,$AC2981,TRUE,_xll.ohTrigger(trigger,$Y$36))</f>
        <v>#NUM!</v>
      </c>
      <c r="AI2981" s="43" t="e">
        <f>_xll.qlIndexFixing($Y$6,$AC2981,TRUE,trigger)</f>
        <v>#NUM!</v>
      </c>
      <c r="AJ2981" s="45" t="e">
        <f t="shared" si="56"/>
        <v>#NUM!</v>
      </c>
    </row>
    <row r="2982" spans="28:36" x14ac:dyDescent="0.2">
      <c r="AB2982" s="122" t="s">
        <v>88</v>
      </c>
      <c r="AC2982" s="40">
        <f>_xll.qlInterestRateIndexFixingDate($Y$21,AD2982)</f>
        <v>60310</v>
      </c>
      <c r="AD2982" s="40">
        <f>_xll.qlCalendarAdvance(calendar,$AD2981,AB2982,,,trigger)</f>
        <v>60314</v>
      </c>
      <c r="AE2982" s="40">
        <f>_xll.qlInterestRateIndexMaturity($Y$21,AD2982,)</f>
        <v>60496</v>
      </c>
      <c r="AF2982" s="43" t="e">
        <f>_xll.qlTenorBasisValue(TenorBasis6M,AD2982,_xll.ohTrigger(trigger,$Y$36))</f>
        <v>#NUM!</v>
      </c>
      <c r="AG2982" s="90" t="e">
        <f>_xll.qlTenorBasisForwardRate(TenorBasis6M,AD2982,_xll.ohTrigger(trigger,$Y$36))</f>
        <v>#NUM!</v>
      </c>
      <c r="AH2982" s="90" t="e">
        <f>_xll.qlIndexFixing(TenorBasisIndex6M,$AC2982,TRUE,_xll.ohTrigger(trigger,$Y$36))</f>
        <v>#NUM!</v>
      </c>
      <c r="AI2982" s="43" t="e">
        <f>_xll.qlIndexFixing($Y$6,$AC2982,TRUE,trigger)</f>
        <v>#NUM!</v>
      </c>
      <c r="AJ2982" s="45" t="e">
        <f t="shared" si="56"/>
        <v>#NUM!</v>
      </c>
    </row>
    <row r="2983" spans="28:36" x14ac:dyDescent="0.2">
      <c r="AB2983" s="122" t="s">
        <v>88</v>
      </c>
      <c r="AC2983" s="40">
        <f>_xll.qlInterestRateIndexFixingDate($Y$21,AD2983)</f>
        <v>60317</v>
      </c>
      <c r="AD2983" s="40">
        <f>_xll.qlCalendarAdvance(calendar,$AD2982,AB2983,,,trigger)</f>
        <v>60321</v>
      </c>
      <c r="AE2983" s="40">
        <f>_xll.qlInterestRateIndexMaturity($Y$21,AD2983,)</f>
        <v>60503</v>
      </c>
      <c r="AF2983" s="43" t="e">
        <f>_xll.qlTenorBasisValue(TenorBasis6M,AD2983,_xll.ohTrigger(trigger,$Y$36))</f>
        <v>#NUM!</v>
      </c>
      <c r="AG2983" s="90" t="e">
        <f>_xll.qlTenorBasisForwardRate(TenorBasis6M,AD2983,_xll.ohTrigger(trigger,$Y$36))</f>
        <v>#NUM!</v>
      </c>
      <c r="AH2983" s="90" t="e">
        <f>_xll.qlIndexFixing(TenorBasisIndex6M,$AC2983,TRUE,_xll.ohTrigger(trigger,$Y$36))</f>
        <v>#NUM!</v>
      </c>
      <c r="AI2983" s="43" t="e">
        <f>_xll.qlIndexFixing($Y$6,$AC2983,TRUE,trigger)</f>
        <v>#NUM!</v>
      </c>
      <c r="AJ2983" s="45" t="e">
        <f t="shared" si="56"/>
        <v>#NUM!</v>
      </c>
    </row>
    <row r="2984" spans="28:36" x14ac:dyDescent="0.2">
      <c r="AB2984" s="122" t="s">
        <v>88</v>
      </c>
      <c r="AC2984" s="40">
        <f>_xll.qlInterestRateIndexFixingDate($Y$21,AD2984)</f>
        <v>60324</v>
      </c>
      <c r="AD2984" s="40">
        <f>_xll.qlCalendarAdvance(calendar,$AD2983,AB2984,,,trigger)</f>
        <v>60328</v>
      </c>
      <c r="AE2984" s="40">
        <f>_xll.qlInterestRateIndexMaturity($Y$21,AD2984,)</f>
        <v>60512</v>
      </c>
      <c r="AF2984" s="43" t="e">
        <f>_xll.qlTenorBasisValue(TenorBasis6M,AD2984,_xll.ohTrigger(trigger,$Y$36))</f>
        <v>#NUM!</v>
      </c>
      <c r="AG2984" s="90" t="e">
        <f>_xll.qlTenorBasisForwardRate(TenorBasis6M,AD2984,_xll.ohTrigger(trigger,$Y$36))</f>
        <v>#NUM!</v>
      </c>
      <c r="AH2984" s="90" t="e">
        <f>_xll.qlIndexFixing(TenorBasisIndex6M,$AC2984,TRUE,_xll.ohTrigger(trigger,$Y$36))</f>
        <v>#NUM!</v>
      </c>
      <c r="AI2984" s="43" t="e">
        <f>_xll.qlIndexFixing($Y$6,$AC2984,TRUE,trigger)</f>
        <v>#NUM!</v>
      </c>
      <c r="AJ2984" s="45" t="e">
        <f t="shared" si="56"/>
        <v>#NUM!</v>
      </c>
    </row>
    <row r="2985" spans="28:36" x14ac:dyDescent="0.2">
      <c r="AB2985" s="122" t="s">
        <v>88</v>
      </c>
      <c r="AC2985" s="40">
        <f>_xll.qlInterestRateIndexFixingDate($Y$21,AD2985)</f>
        <v>60331</v>
      </c>
      <c r="AD2985" s="40">
        <f>_xll.qlCalendarAdvance(calendar,$AD2984,AB2985,,,trigger)</f>
        <v>60335</v>
      </c>
      <c r="AE2985" s="40">
        <f>_xll.qlInterestRateIndexMaturity($Y$21,AD2985,)</f>
        <v>60519</v>
      </c>
      <c r="AF2985" s="43" t="e">
        <f>_xll.qlTenorBasisValue(TenorBasis6M,AD2985,_xll.ohTrigger(trigger,$Y$36))</f>
        <v>#NUM!</v>
      </c>
      <c r="AG2985" s="90" t="e">
        <f>_xll.qlTenorBasisForwardRate(TenorBasis6M,AD2985,_xll.ohTrigger(trigger,$Y$36))</f>
        <v>#NUM!</v>
      </c>
      <c r="AH2985" s="90" t="e">
        <f>_xll.qlIndexFixing(TenorBasisIndex6M,$AC2985,TRUE,_xll.ohTrigger(trigger,$Y$36))</f>
        <v>#NUM!</v>
      </c>
      <c r="AI2985" s="43" t="e">
        <f>_xll.qlIndexFixing($Y$6,$AC2985,TRUE,trigger)</f>
        <v>#NUM!</v>
      </c>
      <c r="AJ2985" s="45" t="e">
        <f t="shared" si="56"/>
        <v>#NUM!</v>
      </c>
    </row>
    <row r="2986" spans="28:36" x14ac:dyDescent="0.2">
      <c r="AB2986" s="122" t="s">
        <v>88</v>
      </c>
      <c r="AC2986" s="40">
        <f>_xll.qlInterestRateIndexFixingDate($Y$21,AD2986)</f>
        <v>60338</v>
      </c>
      <c r="AD2986" s="40">
        <f>_xll.qlCalendarAdvance(calendar,$AD2985,AB2986,,,trigger)</f>
        <v>60342</v>
      </c>
      <c r="AE2986" s="40">
        <f>_xll.qlInterestRateIndexMaturity($Y$21,AD2986,)</f>
        <v>60526</v>
      </c>
      <c r="AF2986" s="43" t="e">
        <f>_xll.qlTenorBasisValue(TenorBasis6M,AD2986,_xll.ohTrigger(trigger,$Y$36))</f>
        <v>#NUM!</v>
      </c>
      <c r="AG2986" s="90" t="e">
        <f>_xll.qlTenorBasisForwardRate(TenorBasis6M,AD2986,_xll.ohTrigger(trigger,$Y$36))</f>
        <v>#NUM!</v>
      </c>
      <c r="AH2986" s="90" t="e">
        <f>_xll.qlIndexFixing(TenorBasisIndex6M,$AC2986,TRUE,_xll.ohTrigger(trigger,$Y$36))</f>
        <v>#NUM!</v>
      </c>
      <c r="AI2986" s="43" t="e">
        <f>_xll.qlIndexFixing($Y$6,$AC2986,TRUE,trigger)</f>
        <v>#NUM!</v>
      </c>
      <c r="AJ2986" s="45" t="e">
        <f t="shared" ref="AJ2986:AJ3049" si="57">(AH2986-AI2986)*10000</f>
        <v>#NUM!</v>
      </c>
    </row>
    <row r="2987" spans="28:36" x14ac:dyDescent="0.2">
      <c r="AB2987" s="122" t="s">
        <v>88</v>
      </c>
      <c r="AC2987" s="40">
        <f>_xll.qlInterestRateIndexFixingDate($Y$21,AD2987)</f>
        <v>60345</v>
      </c>
      <c r="AD2987" s="40">
        <f>_xll.qlCalendarAdvance(calendar,$AD2986,AB2987,,,trigger)</f>
        <v>60349</v>
      </c>
      <c r="AE2987" s="40">
        <f>_xll.qlInterestRateIndexMaturity($Y$21,AD2987,)</f>
        <v>60533</v>
      </c>
      <c r="AF2987" s="43" t="e">
        <f>_xll.qlTenorBasisValue(TenorBasis6M,AD2987,_xll.ohTrigger(trigger,$Y$36))</f>
        <v>#NUM!</v>
      </c>
      <c r="AG2987" s="90" t="e">
        <f>_xll.qlTenorBasisForwardRate(TenorBasis6M,AD2987,_xll.ohTrigger(trigger,$Y$36))</f>
        <v>#NUM!</v>
      </c>
      <c r="AH2987" s="90" t="e">
        <f>_xll.qlIndexFixing(TenorBasisIndex6M,$AC2987,TRUE,_xll.ohTrigger(trigger,$Y$36))</f>
        <v>#NUM!</v>
      </c>
      <c r="AI2987" s="43" t="e">
        <f>_xll.qlIndexFixing($Y$6,$AC2987,TRUE,trigger)</f>
        <v>#NUM!</v>
      </c>
      <c r="AJ2987" s="45" t="e">
        <f t="shared" si="57"/>
        <v>#NUM!</v>
      </c>
    </row>
    <row r="2988" spans="28:36" x14ac:dyDescent="0.2">
      <c r="AB2988" s="122" t="s">
        <v>88</v>
      </c>
      <c r="AC2988" s="40">
        <f>_xll.qlInterestRateIndexFixingDate($Y$21,AD2988)</f>
        <v>60351</v>
      </c>
      <c r="AD2988" s="40">
        <f>_xll.qlCalendarAdvance(calendar,$AD2987,AB2988,,,trigger)</f>
        <v>60357</v>
      </c>
      <c r="AE2988" s="40">
        <f>_xll.qlInterestRateIndexMaturity($Y$21,AD2988,)</f>
        <v>60540</v>
      </c>
      <c r="AF2988" s="43" t="e">
        <f>_xll.qlTenorBasisValue(TenorBasis6M,AD2988,_xll.ohTrigger(trigger,$Y$36))</f>
        <v>#NUM!</v>
      </c>
      <c r="AG2988" s="90" t="e">
        <f>_xll.qlTenorBasisForwardRate(TenorBasis6M,AD2988,_xll.ohTrigger(trigger,$Y$36))</f>
        <v>#NUM!</v>
      </c>
      <c r="AH2988" s="90" t="e">
        <f>_xll.qlIndexFixing(TenorBasisIndex6M,$AC2988,TRUE,_xll.ohTrigger(trigger,$Y$36))</f>
        <v>#NUM!</v>
      </c>
      <c r="AI2988" s="43" t="e">
        <f>_xll.qlIndexFixing($Y$6,$AC2988,TRUE,trigger)</f>
        <v>#NUM!</v>
      </c>
      <c r="AJ2988" s="45" t="e">
        <f t="shared" si="57"/>
        <v>#NUM!</v>
      </c>
    </row>
    <row r="2989" spans="28:36" x14ac:dyDescent="0.2">
      <c r="AB2989" s="122" t="s">
        <v>88</v>
      </c>
      <c r="AC2989" s="40">
        <f>_xll.qlInterestRateIndexFixingDate($Y$21,AD2989)</f>
        <v>60360</v>
      </c>
      <c r="AD2989" s="40">
        <f>_xll.qlCalendarAdvance(calendar,$AD2988,AB2989,,,trigger)</f>
        <v>60364</v>
      </c>
      <c r="AE2989" s="40">
        <f>_xll.qlInterestRateIndexMaturity($Y$21,AD2989,)</f>
        <v>60547</v>
      </c>
      <c r="AF2989" s="43" t="e">
        <f>_xll.qlTenorBasisValue(TenorBasis6M,AD2989,_xll.ohTrigger(trigger,$Y$36))</f>
        <v>#NUM!</v>
      </c>
      <c r="AG2989" s="90" t="e">
        <f>_xll.qlTenorBasisForwardRate(TenorBasis6M,AD2989,_xll.ohTrigger(trigger,$Y$36))</f>
        <v>#NUM!</v>
      </c>
      <c r="AH2989" s="90" t="e">
        <f>_xll.qlIndexFixing(TenorBasisIndex6M,$AC2989,TRUE,_xll.ohTrigger(trigger,$Y$36))</f>
        <v>#NUM!</v>
      </c>
      <c r="AI2989" s="43" t="e">
        <f>_xll.qlIndexFixing($Y$6,$AC2989,TRUE,trigger)</f>
        <v>#NUM!</v>
      </c>
      <c r="AJ2989" s="45" t="e">
        <f t="shared" si="57"/>
        <v>#NUM!</v>
      </c>
    </row>
    <row r="2990" spans="28:36" x14ac:dyDescent="0.2">
      <c r="AB2990" s="122" t="s">
        <v>88</v>
      </c>
      <c r="AC2990" s="40">
        <f>_xll.qlInterestRateIndexFixingDate($Y$21,AD2990)</f>
        <v>60367</v>
      </c>
      <c r="AD2990" s="40">
        <f>_xll.qlCalendarAdvance(calendar,$AD2989,AB2990,,,trigger)</f>
        <v>60371</v>
      </c>
      <c r="AE2990" s="40">
        <f>_xll.qlInterestRateIndexMaturity($Y$21,AD2990,)</f>
        <v>60554</v>
      </c>
      <c r="AF2990" s="43" t="e">
        <f>_xll.qlTenorBasisValue(TenorBasis6M,AD2990,_xll.ohTrigger(trigger,$Y$36))</f>
        <v>#NUM!</v>
      </c>
      <c r="AG2990" s="90" t="e">
        <f>_xll.qlTenorBasisForwardRate(TenorBasis6M,AD2990,_xll.ohTrigger(trigger,$Y$36))</f>
        <v>#NUM!</v>
      </c>
      <c r="AH2990" s="90" t="e">
        <f>_xll.qlIndexFixing(TenorBasisIndex6M,$AC2990,TRUE,_xll.ohTrigger(trigger,$Y$36))</f>
        <v>#NUM!</v>
      </c>
      <c r="AI2990" s="43" t="e">
        <f>_xll.qlIndexFixing($Y$6,$AC2990,TRUE,trigger)</f>
        <v>#NUM!</v>
      </c>
      <c r="AJ2990" s="45" t="e">
        <f t="shared" si="57"/>
        <v>#NUM!</v>
      </c>
    </row>
    <row r="2991" spans="28:36" x14ac:dyDescent="0.2">
      <c r="AB2991" s="122" t="s">
        <v>88</v>
      </c>
      <c r="AC2991" s="40">
        <f>_xll.qlInterestRateIndexFixingDate($Y$21,AD2991)</f>
        <v>60374</v>
      </c>
      <c r="AD2991" s="40">
        <f>_xll.qlCalendarAdvance(calendar,$AD2990,AB2991,,,trigger)</f>
        <v>60378</v>
      </c>
      <c r="AE2991" s="40">
        <f>_xll.qlInterestRateIndexMaturity($Y$21,AD2991,)</f>
        <v>60561</v>
      </c>
      <c r="AF2991" s="43" t="e">
        <f>_xll.qlTenorBasisValue(TenorBasis6M,AD2991,_xll.ohTrigger(trigger,$Y$36))</f>
        <v>#NUM!</v>
      </c>
      <c r="AG2991" s="90" t="e">
        <f>_xll.qlTenorBasisForwardRate(TenorBasis6M,AD2991,_xll.ohTrigger(trigger,$Y$36))</f>
        <v>#NUM!</v>
      </c>
      <c r="AH2991" s="90" t="e">
        <f>_xll.qlIndexFixing(TenorBasisIndex6M,$AC2991,TRUE,_xll.ohTrigger(trigger,$Y$36))</f>
        <v>#NUM!</v>
      </c>
      <c r="AI2991" s="43" t="e">
        <f>_xll.qlIndexFixing($Y$6,$AC2991,TRUE,trigger)</f>
        <v>#NUM!</v>
      </c>
      <c r="AJ2991" s="45" t="e">
        <f t="shared" si="57"/>
        <v>#NUM!</v>
      </c>
    </row>
    <row r="2992" spans="28:36" x14ac:dyDescent="0.2">
      <c r="AB2992" s="122" t="s">
        <v>88</v>
      </c>
      <c r="AC2992" s="40">
        <f>_xll.qlInterestRateIndexFixingDate($Y$21,AD2992)</f>
        <v>60381</v>
      </c>
      <c r="AD2992" s="40">
        <f>_xll.qlCalendarAdvance(calendar,$AD2991,AB2992,,,trigger)</f>
        <v>60385</v>
      </c>
      <c r="AE2992" s="40">
        <f>_xll.qlInterestRateIndexMaturity($Y$21,AD2992,)</f>
        <v>60568</v>
      </c>
      <c r="AF2992" s="43" t="e">
        <f>_xll.qlTenorBasisValue(TenorBasis6M,AD2992,_xll.ohTrigger(trigger,$Y$36))</f>
        <v>#NUM!</v>
      </c>
      <c r="AG2992" s="90" t="e">
        <f>_xll.qlTenorBasisForwardRate(TenorBasis6M,AD2992,_xll.ohTrigger(trigger,$Y$36))</f>
        <v>#NUM!</v>
      </c>
      <c r="AH2992" s="90" t="e">
        <f>_xll.qlIndexFixing(TenorBasisIndex6M,$AC2992,TRUE,_xll.ohTrigger(trigger,$Y$36))</f>
        <v>#NUM!</v>
      </c>
      <c r="AI2992" s="43" t="e">
        <f>_xll.qlIndexFixing($Y$6,$AC2992,TRUE,trigger)</f>
        <v>#NUM!</v>
      </c>
      <c r="AJ2992" s="45" t="e">
        <f t="shared" si="57"/>
        <v>#NUM!</v>
      </c>
    </row>
    <row r="2993" spans="28:36" x14ac:dyDescent="0.2">
      <c r="AB2993" s="122" t="s">
        <v>88</v>
      </c>
      <c r="AC2993" s="40">
        <f>_xll.qlInterestRateIndexFixingDate($Y$21,AD2993)</f>
        <v>60387</v>
      </c>
      <c r="AD2993" s="40">
        <f>_xll.qlCalendarAdvance(calendar,$AD2992,AB2993,,,trigger)</f>
        <v>60392</v>
      </c>
      <c r="AE2993" s="40">
        <f>_xll.qlInterestRateIndexMaturity($Y$21,AD2993,)</f>
        <v>60576</v>
      </c>
      <c r="AF2993" s="43" t="e">
        <f>_xll.qlTenorBasisValue(TenorBasis6M,AD2993,_xll.ohTrigger(trigger,$Y$36))</f>
        <v>#NUM!</v>
      </c>
      <c r="AG2993" s="90" t="e">
        <f>_xll.qlTenorBasisForwardRate(TenorBasis6M,AD2993,_xll.ohTrigger(trigger,$Y$36))</f>
        <v>#NUM!</v>
      </c>
      <c r="AH2993" s="90" t="e">
        <f>_xll.qlIndexFixing(TenorBasisIndex6M,$AC2993,TRUE,_xll.ohTrigger(trigger,$Y$36))</f>
        <v>#NUM!</v>
      </c>
      <c r="AI2993" s="43" t="e">
        <f>_xll.qlIndexFixing($Y$6,$AC2993,TRUE,trigger)</f>
        <v>#NUM!</v>
      </c>
      <c r="AJ2993" s="45" t="e">
        <f t="shared" si="57"/>
        <v>#NUM!</v>
      </c>
    </row>
    <row r="2994" spans="28:36" x14ac:dyDescent="0.2">
      <c r="AB2994" s="122" t="s">
        <v>88</v>
      </c>
      <c r="AC2994" s="40">
        <f>_xll.qlInterestRateIndexFixingDate($Y$21,AD2994)</f>
        <v>60395</v>
      </c>
      <c r="AD2994" s="40">
        <f>_xll.qlCalendarAdvance(calendar,$AD2993,AB2994,,,trigger)</f>
        <v>60399</v>
      </c>
      <c r="AE2994" s="40">
        <f>_xll.qlInterestRateIndexMaturity($Y$21,AD2994,)</f>
        <v>60583</v>
      </c>
      <c r="AF2994" s="43" t="e">
        <f>_xll.qlTenorBasisValue(TenorBasis6M,AD2994,_xll.ohTrigger(trigger,$Y$36))</f>
        <v>#NUM!</v>
      </c>
      <c r="AG2994" s="90" t="e">
        <f>_xll.qlTenorBasisForwardRate(TenorBasis6M,AD2994,_xll.ohTrigger(trigger,$Y$36))</f>
        <v>#NUM!</v>
      </c>
      <c r="AH2994" s="90" t="e">
        <f>_xll.qlIndexFixing(TenorBasisIndex6M,$AC2994,TRUE,_xll.ohTrigger(trigger,$Y$36))</f>
        <v>#NUM!</v>
      </c>
      <c r="AI2994" s="43" t="e">
        <f>_xll.qlIndexFixing($Y$6,$AC2994,TRUE,trigger)</f>
        <v>#NUM!</v>
      </c>
      <c r="AJ2994" s="45" t="e">
        <f t="shared" si="57"/>
        <v>#NUM!</v>
      </c>
    </row>
    <row r="2995" spans="28:36" x14ac:dyDescent="0.2">
      <c r="AB2995" s="122" t="s">
        <v>88</v>
      </c>
      <c r="AC2995" s="40">
        <f>_xll.qlInterestRateIndexFixingDate($Y$21,AD2995)</f>
        <v>60402</v>
      </c>
      <c r="AD2995" s="40">
        <f>_xll.qlCalendarAdvance(calendar,$AD2994,AB2995,,,trigger)</f>
        <v>60406</v>
      </c>
      <c r="AE2995" s="40">
        <f>_xll.qlInterestRateIndexMaturity($Y$21,AD2995,)</f>
        <v>60590</v>
      </c>
      <c r="AF2995" s="43" t="e">
        <f>_xll.qlTenorBasisValue(TenorBasis6M,AD2995,_xll.ohTrigger(trigger,$Y$36))</f>
        <v>#NUM!</v>
      </c>
      <c r="AG2995" s="90" t="e">
        <f>_xll.qlTenorBasisForwardRate(TenorBasis6M,AD2995,_xll.ohTrigger(trigger,$Y$36))</f>
        <v>#NUM!</v>
      </c>
      <c r="AH2995" s="90" t="e">
        <f>_xll.qlIndexFixing(TenorBasisIndex6M,$AC2995,TRUE,_xll.ohTrigger(trigger,$Y$36))</f>
        <v>#NUM!</v>
      </c>
      <c r="AI2995" s="43" t="e">
        <f>_xll.qlIndexFixing($Y$6,$AC2995,TRUE,trigger)</f>
        <v>#NUM!</v>
      </c>
      <c r="AJ2995" s="45" t="e">
        <f t="shared" si="57"/>
        <v>#NUM!</v>
      </c>
    </row>
    <row r="2996" spans="28:36" x14ac:dyDescent="0.2">
      <c r="AB2996" s="122" t="s">
        <v>88</v>
      </c>
      <c r="AC2996" s="40">
        <f>_xll.qlInterestRateIndexFixingDate($Y$21,AD2996)</f>
        <v>60409</v>
      </c>
      <c r="AD2996" s="40">
        <f>_xll.qlCalendarAdvance(calendar,$AD2995,AB2996,,,trigger)</f>
        <v>60413</v>
      </c>
      <c r="AE2996" s="40">
        <f>_xll.qlInterestRateIndexMaturity($Y$21,AD2996,)</f>
        <v>60597</v>
      </c>
      <c r="AF2996" s="43" t="e">
        <f>_xll.qlTenorBasisValue(TenorBasis6M,AD2996,_xll.ohTrigger(trigger,$Y$36))</f>
        <v>#NUM!</v>
      </c>
      <c r="AG2996" s="90" t="e">
        <f>_xll.qlTenorBasisForwardRate(TenorBasis6M,AD2996,_xll.ohTrigger(trigger,$Y$36))</f>
        <v>#NUM!</v>
      </c>
      <c r="AH2996" s="90" t="e">
        <f>_xll.qlIndexFixing(TenorBasisIndex6M,$AC2996,TRUE,_xll.ohTrigger(trigger,$Y$36))</f>
        <v>#NUM!</v>
      </c>
      <c r="AI2996" s="43" t="e">
        <f>_xll.qlIndexFixing($Y$6,$AC2996,TRUE,trigger)</f>
        <v>#NUM!</v>
      </c>
      <c r="AJ2996" s="45" t="e">
        <f t="shared" si="57"/>
        <v>#NUM!</v>
      </c>
    </row>
    <row r="2997" spans="28:36" x14ac:dyDescent="0.2">
      <c r="AB2997" s="122" t="s">
        <v>88</v>
      </c>
      <c r="AC2997" s="40">
        <f>_xll.qlInterestRateIndexFixingDate($Y$21,AD2997)</f>
        <v>60416</v>
      </c>
      <c r="AD2997" s="40">
        <f>_xll.qlCalendarAdvance(calendar,$AD2996,AB2997,,,trigger)</f>
        <v>60420</v>
      </c>
      <c r="AE2997" s="40">
        <f>_xll.qlInterestRateIndexMaturity($Y$21,AD2997,)</f>
        <v>60603</v>
      </c>
      <c r="AF2997" s="43" t="e">
        <f>_xll.qlTenorBasisValue(TenorBasis6M,AD2997,_xll.ohTrigger(trigger,$Y$36))</f>
        <v>#NUM!</v>
      </c>
      <c r="AG2997" s="90" t="e">
        <f>_xll.qlTenorBasisForwardRate(TenorBasis6M,AD2997,_xll.ohTrigger(trigger,$Y$36))</f>
        <v>#NUM!</v>
      </c>
      <c r="AH2997" s="90" t="e">
        <f>_xll.qlIndexFixing(TenorBasisIndex6M,$AC2997,TRUE,_xll.ohTrigger(trigger,$Y$36))</f>
        <v>#NUM!</v>
      </c>
      <c r="AI2997" s="43" t="e">
        <f>_xll.qlIndexFixing($Y$6,$AC2997,TRUE,trigger)</f>
        <v>#NUM!</v>
      </c>
      <c r="AJ2997" s="45" t="e">
        <f t="shared" si="57"/>
        <v>#NUM!</v>
      </c>
    </row>
    <row r="2998" spans="28:36" x14ac:dyDescent="0.2">
      <c r="AB2998" s="122" t="s">
        <v>88</v>
      </c>
      <c r="AC2998" s="40">
        <f>_xll.qlInterestRateIndexFixingDate($Y$21,AD2998)</f>
        <v>60423</v>
      </c>
      <c r="AD2998" s="40">
        <f>_xll.qlCalendarAdvance(calendar,$AD2997,AB2998,,,trigger)</f>
        <v>60427</v>
      </c>
      <c r="AE2998" s="40">
        <f>_xll.qlInterestRateIndexMaturity($Y$21,AD2998,)</f>
        <v>60610</v>
      </c>
      <c r="AF2998" s="43" t="e">
        <f>_xll.qlTenorBasisValue(TenorBasis6M,AD2998,_xll.ohTrigger(trigger,$Y$36))</f>
        <v>#NUM!</v>
      </c>
      <c r="AG2998" s="90" t="e">
        <f>_xll.qlTenorBasisForwardRate(TenorBasis6M,AD2998,_xll.ohTrigger(trigger,$Y$36))</f>
        <v>#NUM!</v>
      </c>
      <c r="AH2998" s="90" t="e">
        <f>_xll.qlIndexFixing(TenorBasisIndex6M,$AC2998,TRUE,_xll.ohTrigger(trigger,$Y$36))</f>
        <v>#NUM!</v>
      </c>
      <c r="AI2998" s="43" t="e">
        <f>_xll.qlIndexFixing($Y$6,$AC2998,TRUE,trigger)</f>
        <v>#NUM!</v>
      </c>
      <c r="AJ2998" s="45" t="e">
        <f t="shared" si="57"/>
        <v>#NUM!</v>
      </c>
    </row>
    <row r="2999" spans="28:36" x14ac:dyDescent="0.2">
      <c r="AB2999" s="122" t="s">
        <v>88</v>
      </c>
      <c r="AC2999" s="40">
        <f>_xll.qlInterestRateIndexFixingDate($Y$21,AD2999)</f>
        <v>60430</v>
      </c>
      <c r="AD2999" s="40">
        <f>_xll.qlCalendarAdvance(calendar,$AD2998,AB2999,,,trigger)</f>
        <v>60434</v>
      </c>
      <c r="AE2999" s="40">
        <f>_xll.qlInterestRateIndexMaturity($Y$21,AD2999,)</f>
        <v>60617</v>
      </c>
      <c r="AF2999" s="43" t="e">
        <f>_xll.qlTenorBasisValue(TenorBasis6M,AD2999,_xll.ohTrigger(trigger,$Y$36))</f>
        <v>#NUM!</v>
      </c>
      <c r="AG2999" s="90" t="e">
        <f>_xll.qlTenorBasisForwardRate(TenorBasis6M,AD2999,_xll.ohTrigger(trigger,$Y$36))</f>
        <v>#NUM!</v>
      </c>
      <c r="AH2999" s="90" t="e">
        <f>_xll.qlIndexFixing(TenorBasisIndex6M,$AC2999,TRUE,_xll.ohTrigger(trigger,$Y$36))</f>
        <v>#NUM!</v>
      </c>
      <c r="AI2999" s="43" t="e">
        <f>_xll.qlIndexFixing($Y$6,$AC2999,TRUE,trigger)</f>
        <v>#NUM!</v>
      </c>
      <c r="AJ2999" s="45" t="e">
        <f t="shared" si="57"/>
        <v>#NUM!</v>
      </c>
    </row>
    <row r="3000" spans="28:36" x14ac:dyDescent="0.2">
      <c r="AB3000" s="122" t="s">
        <v>88</v>
      </c>
      <c r="AC3000" s="40">
        <f>_xll.qlInterestRateIndexFixingDate($Y$21,AD3000)</f>
        <v>60437</v>
      </c>
      <c r="AD3000" s="40">
        <f>_xll.qlCalendarAdvance(calendar,$AD2999,AB3000,,,trigger)</f>
        <v>60441</v>
      </c>
      <c r="AE3000" s="40">
        <f>_xll.qlInterestRateIndexMaturity($Y$21,AD3000,)</f>
        <v>60624</v>
      </c>
      <c r="AF3000" s="43" t="e">
        <f>_xll.qlTenorBasisValue(TenorBasis6M,AD3000,_xll.ohTrigger(trigger,$Y$36))</f>
        <v>#NUM!</v>
      </c>
      <c r="AG3000" s="90" t="e">
        <f>_xll.qlTenorBasisForwardRate(TenorBasis6M,AD3000,_xll.ohTrigger(trigger,$Y$36))</f>
        <v>#NUM!</v>
      </c>
      <c r="AH3000" s="90" t="e">
        <f>_xll.qlIndexFixing(TenorBasisIndex6M,$AC3000,TRUE,_xll.ohTrigger(trigger,$Y$36))</f>
        <v>#NUM!</v>
      </c>
      <c r="AI3000" s="43" t="e">
        <f>_xll.qlIndexFixing($Y$6,$AC3000,TRUE,trigger)</f>
        <v>#NUM!</v>
      </c>
      <c r="AJ3000" s="45" t="e">
        <f t="shared" si="57"/>
        <v>#NUM!</v>
      </c>
    </row>
    <row r="3001" spans="28:36" x14ac:dyDescent="0.2">
      <c r="AB3001" s="122" t="s">
        <v>88</v>
      </c>
      <c r="AC3001" s="40">
        <f>_xll.qlInterestRateIndexFixingDate($Y$21,AD3001)</f>
        <v>60444</v>
      </c>
      <c r="AD3001" s="40">
        <f>_xll.qlCalendarAdvance(calendar,$AD3000,AB3001,,,trigger)</f>
        <v>60448</v>
      </c>
      <c r="AE3001" s="40">
        <f>_xll.qlInterestRateIndexMaturity($Y$21,AD3001,)</f>
        <v>60632</v>
      </c>
      <c r="AF3001" s="43" t="e">
        <f>_xll.qlTenorBasisValue(TenorBasis6M,AD3001,_xll.ohTrigger(trigger,$Y$36))</f>
        <v>#NUM!</v>
      </c>
      <c r="AG3001" s="90" t="e">
        <f>_xll.qlTenorBasisForwardRate(TenorBasis6M,AD3001,_xll.ohTrigger(trigger,$Y$36))</f>
        <v>#NUM!</v>
      </c>
      <c r="AH3001" s="90" t="e">
        <f>_xll.qlIndexFixing(TenorBasisIndex6M,$AC3001,TRUE,_xll.ohTrigger(trigger,$Y$36))</f>
        <v>#NUM!</v>
      </c>
      <c r="AI3001" s="43" t="e">
        <f>_xll.qlIndexFixing($Y$6,$AC3001,TRUE,trigger)</f>
        <v>#NUM!</v>
      </c>
      <c r="AJ3001" s="45" t="e">
        <f t="shared" si="57"/>
        <v>#NUM!</v>
      </c>
    </row>
    <row r="3002" spans="28:36" x14ac:dyDescent="0.2">
      <c r="AB3002" s="122" t="s">
        <v>88</v>
      </c>
      <c r="AC3002" s="40">
        <f>_xll.qlInterestRateIndexFixingDate($Y$21,AD3002)</f>
        <v>60451</v>
      </c>
      <c r="AD3002" s="40">
        <f>_xll.qlCalendarAdvance(calendar,$AD3001,AB3002,,,trigger)</f>
        <v>60455</v>
      </c>
      <c r="AE3002" s="40">
        <f>_xll.qlInterestRateIndexMaturity($Y$21,AD3002,)</f>
        <v>60639</v>
      </c>
      <c r="AF3002" s="43" t="e">
        <f>_xll.qlTenorBasisValue(TenorBasis6M,AD3002,_xll.ohTrigger(trigger,$Y$36))</f>
        <v>#NUM!</v>
      </c>
      <c r="AG3002" s="90" t="e">
        <f>_xll.qlTenorBasisForwardRate(TenorBasis6M,AD3002,_xll.ohTrigger(trigger,$Y$36))</f>
        <v>#NUM!</v>
      </c>
      <c r="AH3002" s="90" t="e">
        <f>_xll.qlIndexFixing(TenorBasisIndex6M,$AC3002,TRUE,_xll.ohTrigger(trigger,$Y$36))</f>
        <v>#NUM!</v>
      </c>
      <c r="AI3002" s="43" t="e">
        <f>_xll.qlIndexFixing($Y$6,$AC3002,TRUE,trigger)</f>
        <v>#NUM!</v>
      </c>
      <c r="AJ3002" s="45" t="e">
        <f t="shared" si="57"/>
        <v>#NUM!</v>
      </c>
    </row>
    <row r="3003" spans="28:36" x14ac:dyDescent="0.2">
      <c r="AB3003" s="122" t="s">
        <v>88</v>
      </c>
      <c r="AC3003" s="40">
        <f>_xll.qlInterestRateIndexFixingDate($Y$21,AD3003)</f>
        <v>60458</v>
      </c>
      <c r="AD3003" s="40">
        <f>_xll.qlCalendarAdvance(calendar,$AD3002,AB3003,,,trigger)</f>
        <v>60462</v>
      </c>
      <c r="AE3003" s="40">
        <f>_xll.qlInterestRateIndexMaturity($Y$21,AD3003,)</f>
        <v>60646</v>
      </c>
      <c r="AF3003" s="43" t="e">
        <f>_xll.qlTenorBasisValue(TenorBasis6M,AD3003,_xll.ohTrigger(trigger,$Y$36))</f>
        <v>#NUM!</v>
      </c>
      <c r="AG3003" s="90" t="e">
        <f>_xll.qlTenorBasisForwardRate(TenorBasis6M,AD3003,_xll.ohTrigger(trigger,$Y$36))</f>
        <v>#NUM!</v>
      </c>
      <c r="AH3003" s="90" t="e">
        <f>_xll.qlIndexFixing(TenorBasisIndex6M,$AC3003,TRUE,_xll.ohTrigger(trigger,$Y$36))</f>
        <v>#NUM!</v>
      </c>
      <c r="AI3003" s="43" t="e">
        <f>_xll.qlIndexFixing($Y$6,$AC3003,TRUE,trigger)</f>
        <v>#NUM!</v>
      </c>
      <c r="AJ3003" s="45" t="e">
        <f t="shared" si="57"/>
        <v>#NUM!</v>
      </c>
    </row>
    <row r="3004" spans="28:36" x14ac:dyDescent="0.2">
      <c r="AB3004" s="122" t="s">
        <v>88</v>
      </c>
      <c r="AC3004" s="40">
        <f>_xll.qlInterestRateIndexFixingDate($Y$21,AD3004)</f>
        <v>60465</v>
      </c>
      <c r="AD3004" s="40">
        <f>_xll.qlCalendarAdvance(calendar,$AD3003,AB3004,,,trigger)</f>
        <v>60469</v>
      </c>
      <c r="AE3004" s="40">
        <f>_xll.qlInterestRateIndexMaturity($Y$21,AD3004,)</f>
        <v>60653</v>
      </c>
      <c r="AF3004" s="43" t="e">
        <f>_xll.qlTenorBasisValue(TenorBasis6M,AD3004,_xll.ohTrigger(trigger,$Y$36))</f>
        <v>#NUM!</v>
      </c>
      <c r="AG3004" s="90" t="e">
        <f>_xll.qlTenorBasisForwardRate(TenorBasis6M,AD3004,_xll.ohTrigger(trigger,$Y$36))</f>
        <v>#NUM!</v>
      </c>
      <c r="AH3004" s="90" t="e">
        <f>_xll.qlIndexFixing(TenorBasisIndex6M,$AC3004,TRUE,_xll.ohTrigger(trigger,$Y$36))</f>
        <v>#NUM!</v>
      </c>
      <c r="AI3004" s="43" t="e">
        <f>_xll.qlIndexFixing($Y$6,$AC3004,TRUE,trigger)</f>
        <v>#NUM!</v>
      </c>
      <c r="AJ3004" s="45" t="e">
        <f t="shared" si="57"/>
        <v>#NUM!</v>
      </c>
    </row>
    <row r="3005" spans="28:36" x14ac:dyDescent="0.2">
      <c r="AB3005" s="122" t="s">
        <v>88</v>
      </c>
      <c r="AC3005" s="40">
        <f>_xll.qlInterestRateIndexFixingDate($Y$21,AD3005)</f>
        <v>60472</v>
      </c>
      <c r="AD3005" s="40">
        <f>_xll.qlCalendarAdvance(calendar,$AD3004,AB3005,,,trigger)</f>
        <v>60476</v>
      </c>
      <c r="AE3005" s="40">
        <f>_xll.qlInterestRateIndexMaturity($Y$21,AD3005,)</f>
        <v>60660</v>
      </c>
      <c r="AF3005" s="43" t="e">
        <f>_xll.qlTenorBasisValue(TenorBasis6M,AD3005,_xll.ohTrigger(trigger,$Y$36))</f>
        <v>#NUM!</v>
      </c>
      <c r="AG3005" s="90" t="e">
        <f>_xll.qlTenorBasisForwardRate(TenorBasis6M,AD3005,_xll.ohTrigger(trigger,$Y$36))</f>
        <v>#NUM!</v>
      </c>
      <c r="AH3005" s="90" t="e">
        <f>_xll.qlIndexFixing(TenorBasisIndex6M,$AC3005,TRUE,_xll.ohTrigger(trigger,$Y$36))</f>
        <v>#NUM!</v>
      </c>
      <c r="AI3005" s="43" t="e">
        <f>_xll.qlIndexFixing($Y$6,$AC3005,TRUE,trigger)</f>
        <v>#NUM!</v>
      </c>
      <c r="AJ3005" s="45" t="e">
        <f t="shared" si="57"/>
        <v>#NUM!</v>
      </c>
    </row>
    <row r="3006" spans="28:36" x14ac:dyDescent="0.2">
      <c r="AB3006" s="122" t="s">
        <v>88</v>
      </c>
      <c r="AC3006" s="40">
        <f>_xll.qlInterestRateIndexFixingDate($Y$21,AD3006)</f>
        <v>60479</v>
      </c>
      <c r="AD3006" s="40">
        <f>_xll.qlCalendarAdvance(calendar,$AD3005,AB3006,,,trigger)</f>
        <v>60483</v>
      </c>
      <c r="AE3006" s="40">
        <f>_xll.qlInterestRateIndexMaturity($Y$21,AD3006,)</f>
        <v>60667</v>
      </c>
      <c r="AF3006" s="43" t="e">
        <f>_xll.qlTenorBasisValue(TenorBasis6M,AD3006,_xll.ohTrigger(trigger,$Y$36))</f>
        <v>#NUM!</v>
      </c>
      <c r="AG3006" s="90" t="e">
        <f>_xll.qlTenorBasisForwardRate(TenorBasis6M,AD3006,_xll.ohTrigger(trigger,$Y$36))</f>
        <v>#NUM!</v>
      </c>
      <c r="AH3006" s="90" t="e">
        <f>_xll.qlIndexFixing(TenorBasisIndex6M,$AC3006,TRUE,_xll.ohTrigger(trigger,$Y$36))</f>
        <v>#NUM!</v>
      </c>
      <c r="AI3006" s="43" t="e">
        <f>_xll.qlIndexFixing($Y$6,$AC3006,TRUE,trigger)</f>
        <v>#NUM!</v>
      </c>
      <c r="AJ3006" s="45" t="e">
        <f t="shared" si="57"/>
        <v>#NUM!</v>
      </c>
    </row>
    <row r="3007" spans="28:36" x14ac:dyDescent="0.2">
      <c r="AB3007" s="122" t="s">
        <v>88</v>
      </c>
      <c r="AC3007" s="40">
        <f>_xll.qlInterestRateIndexFixingDate($Y$21,AD3007)</f>
        <v>60486</v>
      </c>
      <c r="AD3007" s="40">
        <f>_xll.qlCalendarAdvance(calendar,$AD3006,AB3007,,,trigger)</f>
        <v>60490</v>
      </c>
      <c r="AE3007" s="40">
        <f>_xll.qlInterestRateIndexMaturity($Y$21,AD3007,)</f>
        <v>60674</v>
      </c>
      <c r="AF3007" s="43" t="e">
        <f>_xll.qlTenorBasisValue(TenorBasis6M,AD3007,_xll.ohTrigger(trigger,$Y$36))</f>
        <v>#NUM!</v>
      </c>
      <c r="AG3007" s="90" t="e">
        <f>_xll.qlTenorBasisForwardRate(TenorBasis6M,AD3007,_xll.ohTrigger(trigger,$Y$36))</f>
        <v>#NUM!</v>
      </c>
      <c r="AH3007" s="90" t="e">
        <f>_xll.qlIndexFixing(TenorBasisIndex6M,$AC3007,TRUE,_xll.ohTrigger(trigger,$Y$36))</f>
        <v>#NUM!</v>
      </c>
      <c r="AI3007" s="43" t="e">
        <f>_xll.qlIndexFixing($Y$6,$AC3007,TRUE,trigger)</f>
        <v>#NUM!</v>
      </c>
      <c r="AJ3007" s="45" t="e">
        <f t="shared" si="57"/>
        <v>#NUM!</v>
      </c>
    </row>
    <row r="3008" spans="28:36" x14ac:dyDescent="0.2">
      <c r="AB3008" s="122" t="s">
        <v>88</v>
      </c>
      <c r="AC3008" s="40">
        <f>_xll.qlInterestRateIndexFixingDate($Y$21,AD3008)</f>
        <v>60493</v>
      </c>
      <c r="AD3008" s="40">
        <f>_xll.qlCalendarAdvance(calendar,$AD3007,AB3008,,,trigger)</f>
        <v>60497</v>
      </c>
      <c r="AE3008" s="40">
        <f>_xll.qlInterestRateIndexMaturity($Y$21,AD3008,)</f>
        <v>60681</v>
      </c>
      <c r="AF3008" s="43" t="e">
        <f>_xll.qlTenorBasisValue(TenorBasis6M,AD3008,_xll.ohTrigger(trigger,$Y$36))</f>
        <v>#NUM!</v>
      </c>
      <c r="AG3008" s="90" t="e">
        <f>_xll.qlTenorBasisForwardRate(TenorBasis6M,AD3008,_xll.ohTrigger(trigger,$Y$36))</f>
        <v>#NUM!</v>
      </c>
      <c r="AH3008" s="90" t="e">
        <f>_xll.qlIndexFixing(TenorBasisIndex6M,$AC3008,TRUE,_xll.ohTrigger(trigger,$Y$36))</f>
        <v>#NUM!</v>
      </c>
      <c r="AI3008" s="43" t="e">
        <f>_xll.qlIndexFixing($Y$6,$AC3008,TRUE,trigger)</f>
        <v>#NUM!</v>
      </c>
      <c r="AJ3008" s="45" t="e">
        <f t="shared" si="57"/>
        <v>#NUM!</v>
      </c>
    </row>
    <row r="3009" spans="28:36" x14ac:dyDescent="0.2">
      <c r="AB3009" s="122" t="s">
        <v>88</v>
      </c>
      <c r="AC3009" s="40">
        <f>_xll.qlInterestRateIndexFixingDate($Y$21,AD3009)</f>
        <v>60500</v>
      </c>
      <c r="AD3009" s="40">
        <f>_xll.qlCalendarAdvance(calendar,$AD3008,AB3009,,,trigger)</f>
        <v>60504</v>
      </c>
      <c r="AE3009" s="40">
        <f>_xll.qlInterestRateIndexMaturity($Y$21,AD3009,)</f>
        <v>60688</v>
      </c>
      <c r="AF3009" s="43" t="e">
        <f>_xll.qlTenorBasisValue(TenorBasis6M,AD3009,_xll.ohTrigger(trigger,$Y$36))</f>
        <v>#NUM!</v>
      </c>
      <c r="AG3009" s="90" t="e">
        <f>_xll.qlTenorBasisForwardRate(TenorBasis6M,AD3009,_xll.ohTrigger(trigger,$Y$36))</f>
        <v>#NUM!</v>
      </c>
      <c r="AH3009" s="90" t="e">
        <f>_xll.qlIndexFixing(TenorBasisIndex6M,$AC3009,TRUE,_xll.ohTrigger(trigger,$Y$36))</f>
        <v>#NUM!</v>
      </c>
      <c r="AI3009" s="43" t="e">
        <f>_xll.qlIndexFixing($Y$6,$AC3009,TRUE,trigger)</f>
        <v>#NUM!</v>
      </c>
      <c r="AJ3009" s="45" t="e">
        <f t="shared" si="57"/>
        <v>#NUM!</v>
      </c>
    </row>
    <row r="3010" spans="28:36" x14ac:dyDescent="0.2">
      <c r="AB3010" s="122" t="s">
        <v>88</v>
      </c>
      <c r="AC3010" s="40">
        <f>_xll.qlInterestRateIndexFixingDate($Y$21,AD3010)</f>
        <v>60507</v>
      </c>
      <c r="AD3010" s="40">
        <f>_xll.qlCalendarAdvance(calendar,$AD3009,AB3010,,,trigger)</f>
        <v>60511</v>
      </c>
      <c r="AE3010" s="40">
        <f>_xll.qlInterestRateIndexMaturity($Y$21,AD3010,)</f>
        <v>60692</v>
      </c>
      <c r="AF3010" s="43" t="e">
        <f>_xll.qlTenorBasisValue(TenorBasis6M,AD3010,_xll.ohTrigger(trigger,$Y$36))</f>
        <v>#NUM!</v>
      </c>
      <c r="AG3010" s="90" t="e">
        <f>_xll.qlTenorBasisForwardRate(TenorBasis6M,AD3010,_xll.ohTrigger(trigger,$Y$36))</f>
        <v>#NUM!</v>
      </c>
      <c r="AH3010" s="90" t="e">
        <f>_xll.qlIndexFixing(TenorBasisIndex6M,$AC3010,TRUE,_xll.ohTrigger(trigger,$Y$36))</f>
        <v>#NUM!</v>
      </c>
      <c r="AI3010" s="43" t="e">
        <f>_xll.qlIndexFixing($Y$6,$AC3010,TRUE,trigger)</f>
        <v>#NUM!</v>
      </c>
      <c r="AJ3010" s="45" t="e">
        <f t="shared" si="57"/>
        <v>#NUM!</v>
      </c>
    </row>
    <row r="3011" spans="28:36" x14ac:dyDescent="0.2">
      <c r="AB3011" s="122" t="s">
        <v>88</v>
      </c>
      <c r="AC3011" s="40">
        <f>_xll.qlInterestRateIndexFixingDate($Y$21,AD3011)</f>
        <v>60514</v>
      </c>
      <c r="AD3011" s="40">
        <f>_xll.qlCalendarAdvance(calendar,$AD3010,AB3011,,,trigger)</f>
        <v>60518</v>
      </c>
      <c r="AE3011" s="40">
        <f>_xll.qlInterestRateIndexMaturity($Y$21,AD3011,)</f>
        <v>60699</v>
      </c>
      <c r="AF3011" s="43" t="e">
        <f>_xll.qlTenorBasisValue(TenorBasis6M,AD3011,_xll.ohTrigger(trigger,$Y$36))</f>
        <v>#NUM!</v>
      </c>
      <c r="AG3011" s="90" t="e">
        <f>_xll.qlTenorBasisForwardRate(TenorBasis6M,AD3011,_xll.ohTrigger(trigger,$Y$36))</f>
        <v>#NUM!</v>
      </c>
      <c r="AH3011" s="90" t="e">
        <f>_xll.qlIndexFixing(TenorBasisIndex6M,$AC3011,TRUE,_xll.ohTrigger(trigger,$Y$36))</f>
        <v>#NUM!</v>
      </c>
      <c r="AI3011" s="43" t="e">
        <f>_xll.qlIndexFixing($Y$6,$AC3011,TRUE,trigger)</f>
        <v>#NUM!</v>
      </c>
      <c r="AJ3011" s="45" t="e">
        <f t="shared" si="57"/>
        <v>#NUM!</v>
      </c>
    </row>
    <row r="3012" spans="28:36" x14ac:dyDescent="0.2">
      <c r="AB3012" s="122" t="s">
        <v>88</v>
      </c>
      <c r="AC3012" s="40">
        <f>_xll.qlInterestRateIndexFixingDate($Y$21,AD3012)</f>
        <v>60521</v>
      </c>
      <c r="AD3012" s="40">
        <f>_xll.qlCalendarAdvance(calendar,$AD3011,AB3012,,,trigger)</f>
        <v>60525</v>
      </c>
      <c r="AE3012" s="40">
        <f>_xll.qlInterestRateIndexMaturity($Y$21,AD3012,)</f>
        <v>60706</v>
      </c>
      <c r="AF3012" s="43" t="e">
        <f>_xll.qlTenorBasisValue(TenorBasis6M,AD3012,_xll.ohTrigger(trigger,$Y$36))</f>
        <v>#NUM!</v>
      </c>
      <c r="AG3012" s="90" t="e">
        <f>_xll.qlTenorBasisForwardRate(TenorBasis6M,AD3012,_xll.ohTrigger(trigger,$Y$36))</f>
        <v>#NUM!</v>
      </c>
      <c r="AH3012" s="90" t="e">
        <f>_xll.qlIndexFixing(TenorBasisIndex6M,$AC3012,TRUE,_xll.ohTrigger(trigger,$Y$36))</f>
        <v>#NUM!</v>
      </c>
      <c r="AI3012" s="43" t="e">
        <f>_xll.qlIndexFixing($Y$6,$AC3012,TRUE,trigger)</f>
        <v>#NUM!</v>
      </c>
      <c r="AJ3012" s="45" t="e">
        <f t="shared" si="57"/>
        <v>#NUM!</v>
      </c>
    </row>
    <row r="3013" spans="28:36" x14ac:dyDescent="0.2">
      <c r="AB3013" s="122" t="s">
        <v>88</v>
      </c>
      <c r="AC3013" s="40">
        <f>_xll.qlInterestRateIndexFixingDate($Y$21,AD3013)</f>
        <v>60528</v>
      </c>
      <c r="AD3013" s="40">
        <f>_xll.qlCalendarAdvance(calendar,$AD3012,AB3013,,,trigger)</f>
        <v>60532</v>
      </c>
      <c r="AE3013" s="40">
        <f>_xll.qlInterestRateIndexMaturity($Y$21,AD3013,)</f>
        <v>60713</v>
      </c>
      <c r="AF3013" s="43" t="e">
        <f>_xll.qlTenorBasisValue(TenorBasis6M,AD3013,_xll.ohTrigger(trigger,$Y$36))</f>
        <v>#NUM!</v>
      </c>
      <c r="AG3013" s="90" t="e">
        <f>_xll.qlTenorBasisForwardRate(TenorBasis6M,AD3013,_xll.ohTrigger(trigger,$Y$36))</f>
        <v>#NUM!</v>
      </c>
      <c r="AH3013" s="90" t="e">
        <f>_xll.qlIndexFixing(TenorBasisIndex6M,$AC3013,TRUE,_xll.ohTrigger(trigger,$Y$36))</f>
        <v>#NUM!</v>
      </c>
      <c r="AI3013" s="43" t="e">
        <f>_xll.qlIndexFixing($Y$6,$AC3013,TRUE,trigger)</f>
        <v>#NUM!</v>
      </c>
      <c r="AJ3013" s="45" t="e">
        <f t="shared" si="57"/>
        <v>#NUM!</v>
      </c>
    </row>
    <row r="3014" spans="28:36" x14ac:dyDescent="0.2">
      <c r="AB3014" s="122" t="s">
        <v>88</v>
      </c>
      <c r="AC3014" s="40">
        <f>_xll.qlInterestRateIndexFixingDate($Y$21,AD3014)</f>
        <v>60535</v>
      </c>
      <c r="AD3014" s="40">
        <f>_xll.qlCalendarAdvance(calendar,$AD3013,AB3014,,,trigger)</f>
        <v>60539</v>
      </c>
      <c r="AE3014" s="40">
        <f>_xll.qlInterestRateIndexMaturity($Y$21,AD3014,)</f>
        <v>60720</v>
      </c>
      <c r="AF3014" s="43" t="e">
        <f>_xll.qlTenorBasisValue(TenorBasis6M,AD3014,_xll.ohTrigger(trigger,$Y$36))</f>
        <v>#NUM!</v>
      </c>
      <c r="AG3014" s="90" t="e">
        <f>_xll.qlTenorBasisForwardRate(TenorBasis6M,AD3014,_xll.ohTrigger(trigger,$Y$36))</f>
        <v>#NUM!</v>
      </c>
      <c r="AH3014" s="90" t="e">
        <f>_xll.qlIndexFixing(TenorBasisIndex6M,$AC3014,TRUE,_xll.ohTrigger(trigger,$Y$36))</f>
        <v>#NUM!</v>
      </c>
      <c r="AI3014" s="43" t="e">
        <f>_xll.qlIndexFixing($Y$6,$AC3014,TRUE,trigger)</f>
        <v>#NUM!</v>
      </c>
      <c r="AJ3014" s="45" t="e">
        <f t="shared" si="57"/>
        <v>#NUM!</v>
      </c>
    </row>
    <row r="3015" spans="28:36" x14ac:dyDescent="0.2">
      <c r="AB3015" s="122" t="s">
        <v>88</v>
      </c>
      <c r="AC3015" s="40">
        <f>_xll.qlInterestRateIndexFixingDate($Y$21,AD3015)</f>
        <v>60542</v>
      </c>
      <c r="AD3015" s="40">
        <f>_xll.qlCalendarAdvance(calendar,$AD3014,AB3015,,,trigger)</f>
        <v>60546</v>
      </c>
      <c r="AE3015" s="40">
        <f>_xll.qlInterestRateIndexMaturity($Y$21,AD3015,)</f>
        <v>60728</v>
      </c>
      <c r="AF3015" s="43" t="e">
        <f>_xll.qlTenorBasisValue(TenorBasis6M,AD3015,_xll.ohTrigger(trigger,$Y$36))</f>
        <v>#NUM!</v>
      </c>
      <c r="AG3015" s="90" t="e">
        <f>_xll.qlTenorBasisForwardRate(TenorBasis6M,AD3015,_xll.ohTrigger(trigger,$Y$36))</f>
        <v>#NUM!</v>
      </c>
      <c r="AH3015" s="90" t="e">
        <f>_xll.qlIndexFixing(TenorBasisIndex6M,$AC3015,TRUE,_xll.ohTrigger(trigger,$Y$36))</f>
        <v>#NUM!</v>
      </c>
      <c r="AI3015" s="43" t="e">
        <f>_xll.qlIndexFixing($Y$6,$AC3015,TRUE,trigger)</f>
        <v>#NUM!</v>
      </c>
      <c r="AJ3015" s="45" t="e">
        <f t="shared" si="57"/>
        <v>#NUM!</v>
      </c>
    </row>
    <row r="3016" spans="28:36" x14ac:dyDescent="0.2">
      <c r="AB3016" s="122" t="s">
        <v>88</v>
      </c>
      <c r="AC3016" s="40">
        <f>_xll.qlInterestRateIndexFixingDate($Y$21,AD3016)</f>
        <v>60549</v>
      </c>
      <c r="AD3016" s="40">
        <f>_xll.qlCalendarAdvance(calendar,$AD3015,AB3016,,,trigger)</f>
        <v>60553</v>
      </c>
      <c r="AE3016" s="40">
        <f>_xll.qlInterestRateIndexMaturity($Y$21,AD3016,)</f>
        <v>60735</v>
      </c>
      <c r="AF3016" s="43" t="e">
        <f>_xll.qlTenorBasisValue(TenorBasis6M,AD3016,_xll.ohTrigger(trigger,$Y$36))</f>
        <v>#NUM!</v>
      </c>
      <c r="AG3016" s="90" t="e">
        <f>_xll.qlTenorBasisForwardRate(TenorBasis6M,AD3016,_xll.ohTrigger(trigger,$Y$36))</f>
        <v>#NUM!</v>
      </c>
      <c r="AH3016" s="90" t="e">
        <f>_xll.qlIndexFixing(TenorBasisIndex6M,$AC3016,TRUE,_xll.ohTrigger(trigger,$Y$36))</f>
        <v>#NUM!</v>
      </c>
      <c r="AI3016" s="43" t="e">
        <f>_xll.qlIndexFixing($Y$6,$AC3016,TRUE,trigger)</f>
        <v>#NUM!</v>
      </c>
      <c r="AJ3016" s="45" t="e">
        <f t="shared" si="57"/>
        <v>#NUM!</v>
      </c>
    </row>
    <row r="3017" spans="28:36" x14ac:dyDescent="0.2">
      <c r="AB3017" s="122" t="s">
        <v>88</v>
      </c>
      <c r="AC3017" s="40">
        <f>_xll.qlInterestRateIndexFixingDate($Y$21,AD3017)</f>
        <v>60556</v>
      </c>
      <c r="AD3017" s="40">
        <f>_xll.qlCalendarAdvance(calendar,$AD3016,AB3017,,,trigger)</f>
        <v>60560</v>
      </c>
      <c r="AE3017" s="40">
        <f>_xll.qlInterestRateIndexMaturity($Y$21,AD3017,)</f>
        <v>60742</v>
      </c>
      <c r="AF3017" s="43" t="e">
        <f>_xll.qlTenorBasisValue(TenorBasis6M,AD3017,_xll.ohTrigger(trigger,$Y$36))</f>
        <v>#NUM!</v>
      </c>
      <c r="AG3017" s="90" t="e">
        <f>_xll.qlTenorBasisForwardRate(TenorBasis6M,AD3017,_xll.ohTrigger(trigger,$Y$36))</f>
        <v>#NUM!</v>
      </c>
      <c r="AH3017" s="90" t="e">
        <f>_xll.qlIndexFixing(TenorBasisIndex6M,$AC3017,TRUE,_xll.ohTrigger(trigger,$Y$36))</f>
        <v>#NUM!</v>
      </c>
      <c r="AI3017" s="43" t="e">
        <f>_xll.qlIndexFixing($Y$6,$AC3017,TRUE,trigger)</f>
        <v>#NUM!</v>
      </c>
      <c r="AJ3017" s="45" t="e">
        <f t="shared" si="57"/>
        <v>#NUM!</v>
      </c>
    </row>
    <row r="3018" spans="28:36" x14ac:dyDescent="0.2">
      <c r="AB3018" s="122" t="s">
        <v>88</v>
      </c>
      <c r="AC3018" s="40">
        <f>_xll.qlInterestRateIndexFixingDate($Y$21,AD3018)</f>
        <v>60563</v>
      </c>
      <c r="AD3018" s="40">
        <f>_xll.qlCalendarAdvance(calendar,$AD3017,AB3018,,,trigger)</f>
        <v>60567</v>
      </c>
      <c r="AE3018" s="40">
        <f>_xll.qlInterestRateIndexMaturity($Y$21,AD3018,)</f>
        <v>60749</v>
      </c>
      <c r="AF3018" s="43" t="e">
        <f>_xll.qlTenorBasisValue(TenorBasis6M,AD3018,_xll.ohTrigger(trigger,$Y$36))</f>
        <v>#NUM!</v>
      </c>
      <c r="AG3018" s="90" t="e">
        <f>_xll.qlTenorBasisForwardRate(TenorBasis6M,AD3018,_xll.ohTrigger(trigger,$Y$36))</f>
        <v>#NUM!</v>
      </c>
      <c r="AH3018" s="90" t="e">
        <f>_xll.qlIndexFixing(TenorBasisIndex6M,$AC3018,TRUE,_xll.ohTrigger(trigger,$Y$36))</f>
        <v>#NUM!</v>
      </c>
      <c r="AI3018" s="43" t="e">
        <f>_xll.qlIndexFixing($Y$6,$AC3018,TRUE,trigger)</f>
        <v>#NUM!</v>
      </c>
      <c r="AJ3018" s="45" t="e">
        <f t="shared" si="57"/>
        <v>#NUM!</v>
      </c>
    </row>
    <row r="3019" spans="28:36" x14ac:dyDescent="0.2">
      <c r="AB3019" s="122" t="s">
        <v>88</v>
      </c>
      <c r="AC3019" s="40">
        <f>_xll.qlInterestRateIndexFixingDate($Y$21,AD3019)</f>
        <v>60570</v>
      </c>
      <c r="AD3019" s="40">
        <f>_xll.qlCalendarAdvance(calendar,$AD3018,AB3019,,,trigger)</f>
        <v>60574</v>
      </c>
      <c r="AE3019" s="40">
        <f>_xll.qlInterestRateIndexMaturity($Y$21,AD3019,)</f>
        <v>60755</v>
      </c>
      <c r="AF3019" s="43" t="e">
        <f>_xll.qlTenorBasisValue(TenorBasis6M,AD3019,_xll.ohTrigger(trigger,$Y$36))</f>
        <v>#NUM!</v>
      </c>
      <c r="AG3019" s="90" t="e">
        <f>_xll.qlTenorBasisForwardRate(TenorBasis6M,AD3019,_xll.ohTrigger(trigger,$Y$36))</f>
        <v>#NUM!</v>
      </c>
      <c r="AH3019" s="90" t="e">
        <f>_xll.qlIndexFixing(TenorBasisIndex6M,$AC3019,TRUE,_xll.ohTrigger(trigger,$Y$36))</f>
        <v>#NUM!</v>
      </c>
      <c r="AI3019" s="43" t="e">
        <f>_xll.qlIndexFixing($Y$6,$AC3019,TRUE,trigger)</f>
        <v>#NUM!</v>
      </c>
      <c r="AJ3019" s="45" t="e">
        <f t="shared" si="57"/>
        <v>#NUM!</v>
      </c>
    </row>
    <row r="3020" spans="28:36" x14ac:dyDescent="0.2">
      <c r="AB3020" s="122" t="s">
        <v>88</v>
      </c>
      <c r="AC3020" s="40">
        <f>_xll.qlInterestRateIndexFixingDate($Y$21,AD3020)</f>
        <v>60577</v>
      </c>
      <c r="AD3020" s="40">
        <f>_xll.qlCalendarAdvance(calendar,$AD3019,AB3020,,,trigger)</f>
        <v>60581</v>
      </c>
      <c r="AE3020" s="40">
        <f>_xll.qlInterestRateIndexMaturity($Y$21,AD3020,)</f>
        <v>60762</v>
      </c>
      <c r="AF3020" s="43" t="e">
        <f>_xll.qlTenorBasisValue(TenorBasis6M,AD3020,_xll.ohTrigger(trigger,$Y$36))</f>
        <v>#NUM!</v>
      </c>
      <c r="AG3020" s="90" t="e">
        <f>_xll.qlTenorBasisForwardRate(TenorBasis6M,AD3020,_xll.ohTrigger(trigger,$Y$36))</f>
        <v>#NUM!</v>
      </c>
      <c r="AH3020" s="90" t="e">
        <f>_xll.qlIndexFixing(TenorBasisIndex6M,$AC3020,TRUE,_xll.ohTrigger(trigger,$Y$36))</f>
        <v>#NUM!</v>
      </c>
      <c r="AI3020" s="43" t="e">
        <f>_xll.qlIndexFixing($Y$6,$AC3020,TRUE,trigger)</f>
        <v>#NUM!</v>
      </c>
      <c r="AJ3020" s="45" t="e">
        <f t="shared" si="57"/>
        <v>#NUM!</v>
      </c>
    </row>
    <row r="3021" spans="28:36" x14ac:dyDescent="0.2">
      <c r="AB3021" s="122" t="s">
        <v>88</v>
      </c>
      <c r="AC3021" s="40">
        <f>_xll.qlInterestRateIndexFixingDate($Y$21,AD3021)</f>
        <v>60584</v>
      </c>
      <c r="AD3021" s="40">
        <f>_xll.qlCalendarAdvance(calendar,$AD3020,AB3021,,,trigger)</f>
        <v>60588</v>
      </c>
      <c r="AE3021" s="40">
        <f>_xll.qlInterestRateIndexMaturity($Y$21,AD3021,)</f>
        <v>60769</v>
      </c>
      <c r="AF3021" s="43" t="e">
        <f>_xll.qlTenorBasisValue(TenorBasis6M,AD3021,_xll.ohTrigger(trigger,$Y$36))</f>
        <v>#NUM!</v>
      </c>
      <c r="AG3021" s="90" t="e">
        <f>_xll.qlTenorBasisForwardRate(TenorBasis6M,AD3021,_xll.ohTrigger(trigger,$Y$36))</f>
        <v>#NUM!</v>
      </c>
      <c r="AH3021" s="90" t="e">
        <f>_xll.qlIndexFixing(TenorBasisIndex6M,$AC3021,TRUE,_xll.ohTrigger(trigger,$Y$36))</f>
        <v>#NUM!</v>
      </c>
      <c r="AI3021" s="43" t="e">
        <f>_xll.qlIndexFixing($Y$6,$AC3021,TRUE,trigger)</f>
        <v>#NUM!</v>
      </c>
      <c r="AJ3021" s="45" t="e">
        <f t="shared" si="57"/>
        <v>#NUM!</v>
      </c>
    </row>
    <row r="3022" spans="28:36" x14ac:dyDescent="0.2">
      <c r="AB3022" s="122" t="s">
        <v>88</v>
      </c>
      <c r="AC3022" s="40">
        <f>_xll.qlInterestRateIndexFixingDate($Y$21,AD3022)</f>
        <v>60591</v>
      </c>
      <c r="AD3022" s="40">
        <f>_xll.qlCalendarAdvance(calendar,$AD3021,AB3022,,,trigger)</f>
        <v>60595</v>
      </c>
      <c r="AE3022" s="40">
        <f>_xll.qlInterestRateIndexMaturity($Y$21,AD3022,)</f>
        <v>60776</v>
      </c>
      <c r="AF3022" s="43" t="e">
        <f>_xll.qlTenorBasisValue(TenorBasis6M,AD3022,_xll.ohTrigger(trigger,$Y$36))</f>
        <v>#NUM!</v>
      </c>
      <c r="AG3022" s="90" t="e">
        <f>_xll.qlTenorBasisForwardRate(TenorBasis6M,AD3022,_xll.ohTrigger(trigger,$Y$36))</f>
        <v>#NUM!</v>
      </c>
      <c r="AH3022" s="90" t="e">
        <f>_xll.qlIndexFixing(TenorBasisIndex6M,$AC3022,TRUE,_xll.ohTrigger(trigger,$Y$36))</f>
        <v>#NUM!</v>
      </c>
      <c r="AI3022" s="43" t="e">
        <f>_xll.qlIndexFixing($Y$6,$AC3022,TRUE,trigger)</f>
        <v>#NUM!</v>
      </c>
      <c r="AJ3022" s="45" t="e">
        <f t="shared" si="57"/>
        <v>#NUM!</v>
      </c>
    </row>
    <row r="3023" spans="28:36" x14ac:dyDescent="0.2">
      <c r="AB3023" s="122" t="s">
        <v>88</v>
      </c>
      <c r="AC3023" s="40">
        <f>_xll.qlInterestRateIndexFixingDate($Y$21,AD3023)</f>
        <v>60598</v>
      </c>
      <c r="AD3023" s="40">
        <f>_xll.qlCalendarAdvance(calendar,$AD3022,AB3023,,,trigger)</f>
        <v>60602</v>
      </c>
      <c r="AE3023" s="40">
        <f>_xll.qlInterestRateIndexMaturity($Y$21,AD3023,)</f>
        <v>60784</v>
      </c>
      <c r="AF3023" s="43" t="e">
        <f>_xll.qlTenorBasisValue(TenorBasis6M,AD3023,_xll.ohTrigger(trigger,$Y$36))</f>
        <v>#NUM!</v>
      </c>
      <c r="AG3023" s="90" t="e">
        <f>_xll.qlTenorBasisForwardRate(TenorBasis6M,AD3023,_xll.ohTrigger(trigger,$Y$36))</f>
        <v>#NUM!</v>
      </c>
      <c r="AH3023" s="90" t="e">
        <f>_xll.qlIndexFixing(TenorBasisIndex6M,$AC3023,TRUE,_xll.ohTrigger(trigger,$Y$36))</f>
        <v>#NUM!</v>
      </c>
      <c r="AI3023" s="43" t="e">
        <f>_xll.qlIndexFixing($Y$6,$AC3023,TRUE,trigger)</f>
        <v>#NUM!</v>
      </c>
      <c r="AJ3023" s="45" t="e">
        <f t="shared" si="57"/>
        <v>#NUM!</v>
      </c>
    </row>
    <row r="3024" spans="28:36" x14ac:dyDescent="0.2">
      <c r="AB3024" s="122" t="s">
        <v>88</v>
      </c>
      <c r="AC3024" s="40">
        <f>_xll.qlInterestRateIndexFixingDate($Y$21,AD3024)</f>
        <v>60605</v>
      </c>
      <c r="AD3024" s="40">
        <f>_xll.qlCalendarAdvance(calendar,$AD3023,AB3024,,,trigger)</f>
        <v>60609</v>
      </c>
      <c r="AE3024" s="40">
        <f>_xll.qlInterestRateIndexMaturity($Y$21,AD3024,)</f>
        <v>60791</v>
      </c>
      <c r="AF3024" s="43" t="e">
        <f>_xll.qlTenorBasisValue(TenorBasis6M,AD3024,_xll.ohTrigger(trigger,$Y$36))</f>
        <v>#NUM!</v>
      </c>
      <c r="AG3024" s="90" t="e">
        <f>_xll.qlTenorBasisForwardRate(TenorBasis6M,AD3024,_xll.ohTrigger(trigger,$Y$36))</f>
        <v>#NUM!</v>
      </c>
      <c r="AH3024" s="90" t="e">
        <f>_xll.qlIndexFixing(TenorBasisIndex6M,$AC3024,TRUE,_xll.ohTrigger(trigger,$Y$36))</f>
        <v>#NUM!</v>
      </c>
      <c r="AI3024" s="43" t="e">
        <f>_xll.qlIndexFixing($Y$6,$AC3024,TRUE,trigger)</f>
        <v>#NUM!</v>
      </c>
      <c r="AJ3024" s="45" t="e">
        <f t="shared" si="57"/>
        <v>#NUM!</v>
      </c>
    </row>
    <row r="3025" spans="28:36" x14ac:dyDescent="0.2">
      <c r="AB3025" s="122" t="s">
        <v>88</v>
      </c>
      <c r="AC3025" s="40">
        <f>_xll.qlInterestRateIndexFixingDate($Y$21,AD3025)</f>
        <v>60612</v>
      </c>
      <c r="AD3025" s="40">
        <f>_xll.qlCalendarAdvance(calendar,$AD3024,AB3025,,,trigger)</f>
        <v>60616</v>
      </c>
      <c r="AE3025" s="40">
        <f>_xll.qlInterestRateIndexMaturity($Y$21,AD3025,)</f>
        <v>60798</v>
      </c>
      <c r="AF3025" s="43" t="e">
        <f>_xll.qlTenorBasisValue(TenorBasis6M,AD3025,_xll.ohTrigger(trigger,$Y$36))</f>
        <v>#NUM!</v>
      </c>
      <c r="AG3025" s="90" t="e">
        <f>_xll.qlTenorBasisForwardRate(TenorBasis6M,AD3025,_xll.ohTrigger(trigger,$Y$36))</f>
        <v>#NUM!</v>
      </c>
      <c r="AH3025" s="90" t="e">
        <f>_xll.qlIndexFixing(TenorBasisIndex6M,$AC3025,TRUE,_xll.ohTrigger(trigger,$Y$36))</f>
        <v>#NUM!</v>
      </c>
      <c r="AI3025" s="43" t="e">
        <f>_xll.qlIndexFixing($Y$6,$AC3025,TRUE,trigger)</f>
        <v>#NUM!</v>
      </c>
      <c r="AJ3025" s="45" t="e">
        <f t="shared" si="57"/>
        <v>#NUM!</v>
      </c>
    </row>
    <row r="3026" spans="28:36" x14ac:dyDescent="0.2">
      <c r="AB3026" s="122" t="s">
        <v>88</v>
      </c>
      <c r="AC3026" s="40">
        <f>_xll.qlInterestRateIndexFixingDate($Y$21,AD3026)</f>
        <v>60619</v>
      </c>
      <c r="AD3026" s="40">
        <f>_xll.qlCalendarAdvance(calendar,$AD3025,AB3026,,,trigger)</f>
        <v>60623</v>
      </c>
      <c r="AE3026" s="40">
        <f>_xll.qlInterestRateIndexMaturity($Y$21,AD3026,)</f>
        <v>60805</v>
      </c>
      <c r="AF3026" s="43" t="e">
        <f>_xll.qlTenorBasisValue(TenorBasis6M,AD3026,_xll.ohTrigger(trigger,$Y$36))</f>
        <v>#NUM!</v>
      </c>
      <c r="AG3026" s="90" t="e">
        <f>_xll.qlTenorBasisForwardRate(TenorBasis6M,AD3026,_xll.ohTrigger(trigger,$Y$36))</f>
        <v>#NUM!</v>
      </c>
      <c r="AH3026" s="90" t="e">
        <f>_xll.qlIndexFixing(TenorBasisIndex6M,$AC3026,TRUE,_xll.ohTrigger(trigger,$Y$36))</f>
        <v>#NUM!</v>
      </c>
      <c r="AI3026" s="43" t="e">
        <f>_xll.qlIndexFixing($Y$6,$AC3026,TRUE,trigger)</f>
        <v>#NUM!</v>
      </c>
      <c r="AJ3026" s="45" t="e">
        <f t="shared" si="57"/>
        <v>#NUM!</v>
      </c>
    </row>
    <row r="3027" spans="28:36" x14ac:dyDescent="0.2">
      <c r="AB3027" s="122" t="s">
        <v>88</v>
      </c>
      <c r="AC3027" s="40">
        <f>_xll.qlInterestRateIndexFixingDate($Y$21,AD3027)</f>
        <v>60625</v>
      </c>
      <c r="AD3027" s="40">
        <f>_xll.qlCalendarAdvance(calendar,$AD3026,AB3027,,,trigger)</f>
        <v>60630</v>
      </c>
      <c r="AE3027" s="40">
        <f>_xll.qlInterestRateIndexMaturity($Y$21,AD3027,)</f>
        <v>60812</v>
      </c>
      <c r="AF3027" s="43" t="e">
        <f>_xll.qlTenorBasisValue(TenorBasis6M,AD3027,_xll.ohTrigger(trigger,$Y$36))</f>
        <v>#NUM!</v>
      </c>
      <c r="AG3027" s="90" t="e">
        <f>_xll.qlTenorBasisForwardRate(TenorBasis6M,AD3027,_xll.ohTrigger(trigger,$Y$36))</f>
        <v>#NUM!</v>
      </c>
      <c r="AH3027" s="90" t="e">
        <f>_xll.qlIndexFixing(TenorBasisIndex6M,$AC3027,TRUE,_xll.ohTrigger(trigger,$Y$36))</f>
        <v>#NUM!</v>
      </c>
      <c r="AI3027" s="43" t="e">
        <f>_xll.qlIndexFixing($Y$6,$AC3027,TRUE,trigger)</f>
        <v>#NUM!</v>
      </c>
      <c r="AJ3027" s="45" t="e">
        <f t="shared" si="57"/>
        <v>#NUM!</v>
      </c>
    </row>
    <row r="3028" spans="28:36" x14ac:dyDescent="0.2">
      <c r="AB3028" s="122" t="s">
        <v>88</v>
      </c>
      <c r="AC3028" s="40">
        <f>_xll.qlInterestRateIndexFixingDate($Y$21,AD3028)</f>
        <v>60632</v>
      </c>
      <c r="AD3028" s="40">
        <f>_xll.qlCalendarAdvance(calendar,$AD3027,AB3028,,,trigger)</f>
        <v>60637</v>
      </c>
      <c r="AE3028" s="40">
        <f>_xll.qlInterestRateIndexMaturity($Y$21,AD3028,)</f>
        <v>60818</v>
      </c>
      <c r="AF3028" s="43" t="e">
        <f>_xll.qlTenorBasisValue(TenorBasis6M,AD3028,_xll.ohTrigger(trigger,$Y$36))</f>
        <v>#NUM!</v>
      </c>
      <c r="AG3028" s="90" t="e">
        <f>_xll.qlTenorBasisForwardRate(TenorBasis6M,AD3028,_xll.ohTrigger(trigger,$Y$36))</f>
        <v>#NUM!</v>
      </c>
      <c r="AH3028" s="90" t="e">
        <f>_xll.qlIndexFixing(TenorBasisIndex6M,$AC3028,TRUE,_xll.ohTrigger(trigger,$Y$36))</f>
        <v>#NUM!</v>
      </c>
      <c r="AI3028" s="43" t="e">
        <f>_xll.qlIndexFixing($Y$6,$AC3028,TRUE,trigger)</f>
        <v>#NUM!</v>
      </c>
      <c r="AJ3028" s="45" t="e">
        <f t="shared" si="57"/>
        <v>#NUM!</v>
      </c>
    </row>
    <row r="3029" spans="28:36" x14ac:dyDescent="0.2">
      <c r="AB3029" s="122" t="s">
        <v>88</v>
      </c>
      <c r="AC3029" s="40">
        <f>_xll.qlInterestRateIndexFixingDate($Y$21,AD3029)</f>
        <v>60640</v>
      </c>
      <c r="AD3029" s="40">
        <f>_xll.qlCalendarAdvance(calendar,$AD3028,AB3029,,,trigger)</f>
        <v>60644</v>
      </c>
      <c r="AE3029" s="40">
        <f>_xll.qlInterestRateIndexMaturity($Y$21,AD3029,)</f>
        <v>60825</v>
      </c>
      <c r="AF3029" s="43" t="e">
        <f>_xll.qlTenorBasisValue(TenorBasis6M,AD3029,_xll.ohTrigger(trigger,$Y$36))</f>
        <v>#NUM!</v>
      </c>
      <c r="AG3029" s="90" t="e">
        <f>_xll.qlTenorBasisForwardRate(TenorBasis6M,AD3029,_xll.ohTrigger(trigger,$Y$36))</f>
        <v>#NUM!</v>
      </c>
      <c r="AH3029" s="90" t="e">
        <f>_xll.qlIndexFixing(TenorBasisIndex6M,$AC3029,TRUE,_xll.ohTrigger(trigger,$Y$36))</f>
        <v>#NUM!</v>
      </c>
      <c r="AI3029" s="43" t="e">
        <f>_xll.qlIndexFixing($Y$6,$AC3029,TRUE,trigger)</f>
        <v>#NUM!</v>
      </c>
      <c r="AJ3029" s="45" t="e">
        <f t="shared" si="57"/>
        <v>#NUM!</v>
      </c>
    </row>
    <row r="3030" spans="28:36" x14ac:dyDescent="0.2">
      <c r="AB3030" s="122" t="s">
        <v>88</v>
      </c>
      <c r="AC3030" s="40">
        <f>_xll.qlInterestRateIndexFixingDate($Y$21,AD3030)</f>
        <v>60647</v>
      </c>
      <c r="AD3030" s="40">
        <f>_xll.qlCalendarAdvance(calendar,$AD3029,AB3030,,,trigger)</f>
        <v>60651</v>
      </c>
      <c r="AE3030" s="40">
        <f>_xll.qlInterestRateIndexMaturity($Y$21,AD3030,)</f>
        <v>60832</v>
      </c>
      <c r="AF3030" s="43" t="e">
        <f>_xll.qlTenorBasisValue(TenorBasis6M,AD3030,_xll.ohTrigger(trigger,$Y$36))</f>
        <v>#NUM!</v>
      </c>
      <c r="AG3030" s="90" t="e">
        <f>_xll.qlTenorBasisForwardRate(TenorBasis6M,AD3030,_xll.ohTrigger(trigger,$Y$36))</f>
        <v>#NUM!</v>
      </c>
      <c r="AH3030" s="90" t="e">
        <f>_xll.qlIndexFixing(TenorBasisIndex6M,$AC3030,TRUE,_xll.ohTrigger(trigger,$Y$36))</f>
        <v>#NUM!</v>
      </c>
      <c r="AI3030" s="43" t="e">
        <f>_xll.qlIndexFixing($Y$6,$AC3030,TRUE,trigger)</f>
        <v>#NUM!</v>
      </c>
      <c r="AJ3030" s="45" t="e">
        <f t="shared" si="57"/>
        <v>#NUM!</v>
      </c>
    </row>
    <row r="3031" spans="28:36" x14ac:dyDescent="0.2">
      <c r="AB3031" s="122" t="s">
        <v>88</v>
      </c>
      <c r="AC3031" s="40">
        <f>_xll.qlInterestRateIndexFixingDate($Y$21,AD3031)</f>
        <v>60654</v>
      </c>
      <c r="AD3031" s="40">
        <f>_xll.qlCalendarAdvance(calendar,$AD3030,AB3031,,,trigger)</f>
        <v>60658</v>
      </c>
      <c r="AE3031" s="40">
        <f>_xll.qlInterestRateIndexMaturity($Y$21,AD3031,)</f>
        <v>60839</v>
      </c>
      <c r="AF3031" s="43" t="e">
        <f>_xll.qlTenorBasisValue(TenorBasis6M,AD3031,_xll.ohTrigger(trigger,$Y$36))</f>
        <v>#NUM!</v>
      </c>
      <c r="AG3031" s="90" t="e">
        <f>_xll.qlTenorBasisForwardRate(TenorBasis6M,AD3031,_xll.ohTrigger(trigger,$Y$36))</f>
        <v>#NUM!</v>
      </c>
      <c r="AH3031" s="90" t="e">
        <f>_xll.qlIndexFixing(TenorBasisIndex6M,$AC3031,TRUE,_xll.ohTrigger(trigger,$Y$36))</f>
        <v>#NUM!</v>
      </c>
      <c r="AI3031" s="43" t="e">
        <f>_xll.qlIndexFixing($Y$6,$AC3031,TRUE,trigger)</f>
        <v>#NUM!</v>
      </c>
      <c r="AJ3031" s="45" t="e">
        <f t="shared" si="57"/>
        <v>#NUM!</v>
      </c>
    </row>
    <row r="3032" spans="28:36" x14ac:dyDescent="0.2">
      <c r="AB3032" s="122" t="s">
        <v>88</v>
      </c>
      <c r="AC3032" s="40">
        <f>_xll.qlInterestRateIndexFixingDate($Y$21,AD3032)</f>
        <v>60661</v>
      </c>
      <c r="AD3032" s="40">
        <f>_xll.qlCalendarAdvance(calendar,$AD3031,AB3032,,,trigger)</f>
        <v>60665</v>
      </c>
      <c r="AE3032" s="40">
        <f>_xll.qlInterestRateIndexMaturity($Y$21,AD3032,)</f>
        <v>60846</v>
      </c>
      <c r="AF3032" s="43" t="e">
        <f>_xll.qlTenorBasisValue(TenorBasis6M,AD3032,_xll.ohTrigger(trigger,$Y$36))</f>
        <v>#NUM!</v>
      </c>
      <c r="AG3032" s="90" t="e">
        <f>_xll.qlTenorBasisForwardRate(TenorBasis6M,AD3032,_xll.ohTrigger(trigger,$Y$36))</f>
        <v>#NUM!</v>
      </c>
      <c r="AH3032" s="90" t="e">
        <f>_xll.qlIndexFixing(TenorBasisIndex6M,$AC3032,TRUE,_xll.ohTrigger(trigger,$Y$36))</f>
        <v>#NUM!</v>
      </c>
      <c r="AI3032" s="43" t="e">
        <f>_xll.qlIndexFixing($Y$6,$AC3032,TRUE,trigger)</f>
        <v>#NUM!</v>
      </c>
      <c r="AJ3032" s="45" t="e">
        <f t="shared" si="57"/>
        <v>#NUM!</v>
      </c>
    </row>
    <row r="3033" spans="28:36" x14ac:dyDescent="0.2">
      <c r="AB3033" s="122" t="s">
        <v>88</v>
      </c>
      <c r="AC3033" s="40">
        <f>_xll.qlInterestRateIndexFixingDate($Y$21,AD3033)</f>
        <v>60668</v>
      </c>
      <c r="AD3033" s="40">
        <f>_xll.qlCalendarAdvance(calendar,$AD3032,AB3033,,,trigger)</f>
        <v>60672</v>
      </c>
      <c r="AE3033" s="40">
        <f>_xll.qlInterestRateIndexMaturity($Y$21,AD3033,)</f>
        <v>60853</v>
      </c>
      <c r="AF3033" s="43" t="e">
        <f>_xll.qlTenorBasisValue(TenorBasis6M,AD3033,_xll.ohTrigger(trigger,$Y$36))</f>
        <v>#NUM!</v>
      </c>
      <c r="AG3033" s="90" t="e">
        <f>_xll.qlTenorBasisForwardRate(TenorBasis6M,AD3033,_xll.ohTrigger(trigger,$Y$36))</f>
        <v>#NUM!</v>
      </c>
      <c r="AH3033" s="90" t="e">
        <f>_xll.qlIndexFixing(TenorBasisIndex6M,$AC3033,TRUE,_xll.ohTrigger(trigger,$Y$36))</f>
        <v>#NUM!</v>
      </c>
      <c r="AI3033" s="43" t="e">
        <f>_xll.qlIndexFixing($Y$6,$AC3033,TRUE,trigger)</f>
        <v>#NUM!</v>
      </c>
      <c r="AJ3033" s="45" t="e">
        <f t="shared" si="57"/>
        <v>#NUM!</v>
      </c>
    </row>
    <row r="3034" spans="28:36" x14ac:dyDescent="0.2">
      <c r="AB3034" s="122" t="s">
        <v>88</v>
      </c>
      <c r="AC3034" s="40">
        <f>_xll.qlInterestRateIndexFixingDate($Y$21,AD3034)</f>
        <v>60675</v>
      </c>
      <c r="AD3034" s="40">
        <f>_xll.qlCalendarAdvance(calendar,$AD3033,AB3034,,,trigger)</f>
        <v>60679</v>
      </c>
      <c r="AE3034" s="40">
        <f>_xll.qlInterestRateIndexMaturity($Y$21,AD3034,)</f>
        <v>60860</v>
      </c>
      <c r="AF3034" s="43" t="e">
        <f>_xll.qlTenorBasisValue(TenorBasis6M,AD3034,_xll.ohTrigger(trigger,$Y$36))</f>
        <v>#NUM!</v>
      </c>
      <c r="AG3034" s="90" t="e">
        <f>_xll.qlTenorBasisForwardRate(TenorBasis6M,AD3034,_xll.ohTrigger(trigger,$Y$36))</f>
        <v>#NUM!</v>
      </c>
      <c r="AH3034" s="90" t="e">
        <f>_xll.qlIndexFixing(TenorBasisIndex6M,$AC3034,TRUE,_xll.ohTrigger(trigger,$Y$36))</f>
        <v>#NUM!</v>
      </c>
      <c r="AI3034" s="43" t="e">
        <f>_xll.qlIndexFixing($Y$6,$AC3034,TRUE,trigger)</f>
        <v>#NUM!</v>
      </c>
      <c r="AJ3034" s="45" t="e">
        <f t="shared" si="57"/>
        <v>#NUM!</v>
      </c>
    </row>
    <row r="3035" spans="28:36" x14ac:dyDescent="0.2">
      <c r="AB3035" s="122" t="s">
        <v>88</v>
      </c>
      <c r="AC3035" s="40">
        <f>_xll.qlInterestRateIndexFixingDate($Y$21,AD3035)</f>
        <v>60682</v>
      </c>
      <c r="AD3035" s="40">
        <f>_xll.qlCalendarAdvance(calendar,$AD3034,AB3035,,,trigger)</f>
        <v>60686</v>
      </c>
      <c r="AE3035" s="40">
        <f>_xll.qlInterestRateIndexMaturity($Y$21,AD3035,)</f>
        <v>60867</v>
      </c>
      <c r="AF3035" s="43" t="e">
        <f>_xll.qlTenorBasisValue(TenorBasis6M,AD3035,_xll.ohTrigger(trigger,$Y$36))</f>
        <v>#NUM!</v>
      </c>
      <c r="AG3035" s="90" t="e">
        <f>_xll.qlTenorBasisForwardRate(TenorBasis6M,AD3035,_xll.ohTrigger(trigger,$Y$36))</f>
        <v>#NUM!</v>
      </c>
      <c r="AH3035" s="90" t="e">
        <f>_xll.qlIndexFixing(TenorBasisIndex6M,$AC3035,TRUE,_xll.ohTrigger(trigger,$Y$36))</f>
        <v>#NUM!</v>
      </c>
      <c r="AI3035" s="43" t="e">
        <f>_xll.qlIndexFixing($Y$6,$AC3035,TRUE,trigger)</f>
        <v>#NUM!</v>
      </c>
      <c r="AJ3035" s="45" t="e">
        <f t="shared" si="57"/>
        <v>#NUM!</v>
      </c>
    </row>
    <row r="3036" spans="28:36" x14ac:dyDescent="0.2">
      <c r="AB3036" s="122" t="s">
        <v>88</v>
      </c>
      <c r="AC3036" s="40">
        <f>_xll.qlInterestRateIndexFixingDate($Y$21,AD3036)</f>
        <v>60689</v>
      </c>
      <c r="AD3036" s="40">
        <f>_xll.qlCalendarAdvance(calendar,$AD3035,AB3036,,,trigger)</f>
        <v>60693</v>
      </c>
      <c r="AE3036" s="40">
        <f>_xll.qlInterestRateIndexMaturity($Y$21,AD3036,)</f>
        <v>60877</v>
      </c>
      <c r="AF3036" s="43" t="e">
        <f>_xll.qlTenorBasisValue(TenorBasis6M,AD3036,_xll.ohTrigger(trigger,$Y$36))</f>
        <v>#NUM!</v>
      </c>
      <c r="AG3036" s="90" t="e">
        <f>_xll.qlTenorBasisForwardRate(TenorBasis6M,AD3036,_xll.ohTrigger(trigger,$Y$36))</f>
        <v>#NUM!</v>
      </c>
      <c r="AH3036" s="90" t="e">
        <f>_xll.qlIndexFixing(TenorBasisIndex6M,$AC3036,TRUE,_xll.ohTrigger(trigger,$Y$36))</f>
        <v>#NUM!</v>
      </c>
      <c r="AI3036" s="43" t="e">
        <f>_xll.qlIndexFixing($Y$6,$AC3036,TRUE,trigger)</f>
        <v>#NUM!</v>
      </c>
      <c r="AJ3036" s="45" t="e">
        <f t="shared" si="57"/>
        <v>#NUM!</v>
      </c>
    </row>
    <row r="3037" spans="28:36" x14ac:dyDescent="0.2">
      <c r="AB3037" s="122" t="s">
        <v>88</v>
      </c>
      <c r="AC3037" s="40">
        <f>_xll.qlInterestRateIndexFixingDate($Y$21,AD3037)</f>
        <v>60696</v>
      </c>
      <c r="AD3037" s="40">
        <f>_xll.qlCalendarAdvance(calendar,$AD3036,AB3037,,,trigger)</f>
        <v>60700</v>
      </c>
      <c r="AE3037" s="40">
        <f>_xll.qlInterestRateIndexMaturity($Y$21,AD3037,)</f>
        <v>60884</v>
      </c>
      <c r="AF3037" s="43" t="e">
        <f>_xll.qlTenorBasisValue(TenorBasis6M,AD3037,_xll.ohTrigger(trigger,$Y$36))</f>
        <v>#NUM!</v>
      </c>
      <c r="AG3037" s="90" t="e">
        <f>_xll.qlTenorBasisForwardRate(TenorBasis6M,AD3037,_xll.ohTrigger(trigger,$Y$36))</f>
        <v>#NUM!</v>
      </c>
      <c r="AH3037" s="90" t="e">
        <f>_xll.qlIndexFixing(TenorBasisIndex6M,$AC3037,TRUE,_xll.ohTrigger(trigger,$Y$36))</f>
        <v>#NUM!</v>
      </c>
      <c r="AI3037" s="43" t="e">
        <f>_xll.qlIndexFixing($Y$6,$AC3037,TRUE,trigger)</f>
        <v>#NUM!</v>
      </c>
      <c r="AJ3037" s="45" t="e">
        <f t="shared" si="57"/>
        <v>#NUM!</v>
      </c>
    </row>
    <row r="3038" spans="28:36" x14ac:dyDescent="0.2">
      <c r="AB3038" s="122" t="s">
        <v>88</v>
      </c>
      <c r="AC3038" s="40">
        <f>_xll.qlInterestRateIndexFixingDate($Y$21,AD3038)</f>
        <v>60703</v>
      </c>
      <c r="AD3038" s="40">
        <f>_xll.qlCalendarAdvance(calendar,$AD3037,AB3038,,,trigger)</f>
        <v>60707</v>
      </c>
      <c r="AE3038" s="40">
        <f>_xll.qlInterestRateIndexMaturity($Y$21,AD3038,)</f>
        <v>60891</v>
      </c>
      <c r="AF3038" s="43" t="e">
        <f>_xll.qlTenorBasisValue(TenorBasis6M,AD3038,_xll.ohTrigger(trigger,$Y$36))</f>
        <v>#NUM!</v>
      </c>
      <c r="AG3038" s="90" t="e">
        <f>_xll.qlTenorBasisForwardRate(TenorBasis6M,AD3038,_xll.ohTrigger(trigger,$Y$36))</f>
        <v>#NUM!</v>
      </c>
      <c r="AH3038" s="90" t="e">
        <f>_xll.qlIndexFixing(TenorBasisIndex6M,$AC3038,TRUE,_xll.ohTrigger(trigger,$Y$36))</f>
        <v>#NUM!</v>
      </c>
      <c r="AI3038" s="43" t="e">
        <f>_xll.qlIndexFixing($Y$6,$AC3038,TRUE,trigger)</f>
        <v>#NUM!</v>
      </c>
      <c r="AJ3038" s="45" t="e">
        <f t="shared" si="57"/>
        <v>#NUM!</v>
      </c>
    </row>
    <row r="3039" spans="28:36" x14ac:dyDescent="0.2">
      <c r="AB3039" s="122" t="s">
        <v>88</v>
      </c>
      <c r="AC3039" s="40">
        <f>_xll.qlInterestRateIndexFixingDate($Y$21,AD3039)</f>
        <v>60710</v>
      </c>
      <c r="AD3039" s="40">
        <f>_xll.qlCalendarAdvance(calendar,$AD3038,AB3039,,,trigger)</f>
        <v>60714</v>
      </c>
      <c r="AE3039" s="40">
        <f>_xll.qlInterestRateIndexMaturity($Y$21,AD3039,)</f>
        <v>60898</v>
      </c>
      <c r="AF3039" s="43" t="e">
        <f>_xll.qlTenorBasisValue(TenorBasis6M,AD3039,_xll.ohTrigger(trigger,$Y$36))</f>
        <v>#NUM!</v>
      </c>
      <c r="AG3039" s="90" t="e">
        <f>_xll.qlTenorBasisForwardRate(TenorBasis6M,AD3039,_xll.ohTrigger(trigger,$Y$36))</f>
        <v>#NUM!</v>
      </c>
      <c r="AH3039" s="90" t="e">
        <f>_xll.qlIndexFixing(TenorBasisIndex6M,$AC3039,TRUE,_xll.ohTrigger(trigger,$Y$36))</f>
        <v>#NUM!</v>
      </c>
      <c r="AI3039" s="43" t="e">
        <f>_xll.qlIndexFixing($Y$6,$AC3039,TRUE,trigger)</f>
        <v>#NUM!</v>
      </c>
      <c r="AJ3039" s="45" t="e">
        <f t="shared" si="57"/>
        <v>#NUM!</v>
      </c>
    </row>
    <row r="3040" spans="28:36" x14ac:dyDescent="0.2">
      <c r="AB3040" s="122" t="s">
        <v>88</v>
      </c>
      <c r="AC3040" s="40">
        <f>_xll.qlInterestRateIndexFixingDate($Y$21,AD3040)</f>
        <v>60717</v>
      </c>
      <c r="AD3040" s="40">
        <f>_xll.qlCalendarAdvance(calendar,$AD3039,AB3040,,,trigger)</f>
        <v>60721</v>
      </c>
      <c r="AE3040" s="40">
        <f>_xll.qlInterestRateIndexMaturity($Y$21,AD3040,)</f>
        <v>60905</v>
      </c>
      <c r="AF3040" s="43" t="e">
        <f>_xll.qlTenorBasisValue(TenorBasis6M,AD3040,_xll.ohTrigger(trigger,$Y$36))</f>
        <v>#NUM!</v>
      </c>
      <c r="AG3040" s="90" t="e">
        <f>_xll.qlTenorBasisForwardRate(TenorBasis6M,AD3040,_xll.ohTrigger(trigger,$Y$36))</f>
        <v>#NUM!</v>
      </c>
      <c r="AH3040" s="90" t="e">
        <f>_xll.qlIndexFixing(TenorBasisIndex6M,$AC3040,TRUE,_xll.ohTrigger(trigger,$Y$36))</f>
        <v>#NUM!</v>
      </c>
      <c r="AI3040" s="43" t="e">
        <f>_xll.qlIndexFixing($Y$6,$AC3040,TRUE,trigger)</f>
        <v>#NUM!</v>
      </c>
      <c r="AJ3040" s="45" t="e">
        <f t="shared" si="57"/>
        <v>#NUM!</v>
      </c>
    </row>
    <row r="3041" spans="28:36" x14ac:dyDescent="0.2">
      <c r="AB3041" s="122" t="s">
        <v>88</v>
      </c>
      <c r="AC3041" s="40">
        <f>_xll.qlInterestRateIndexFixingDate($Y$21,AD3041)</f>
        <v>60724</v>
      </c>
      <c r="AD3041" s="40">
        <f>_xll.qlCalendarAdvance(calendar,$AD3040,AB3041,,,trigger)</f>
        <v>60728</v>
      </c>
      <c r="AE3041" s="40">
        <f>_xll.qlInterestRateIndexMaturity($Y$21,AD3041,)</f>
        <v>60911</v>
      </c>
      <c r="AF3041" s="43" t="e">
        <f>_xll.qlTenorBasisValue(TenorBasis6M,AD3041,_xll.ohTrigger(trigger,$Y$36))</f>
        <v>#NUM!</v>
      </c>
      <c r="AG3041" s="90" t="e">
        <f>_xll.qlTenorBasisForwardRate(TenorBasis6M,AD3041,_xll.ohTrigger(trigger,$Y$36))</f>
        <v>#NUM!</v>
      </c>
      <c r="AH3041" s="90" t="e">
        <f>_xll.qlIndexFixing(TenorBasisIndex6M,$AC3041,TRUE,_xll.ohTrigger(trigger,$Y$36))</f>
        <v>#NUM!</v>
      </c>
      <c r="AI3041" s="43" t="e">
        <f>_xll.qlIndexFixing($Y$6,$AC3041,TRUE,trigger)</f>
        <v>#NUM!</v>
      </c>
      <c r="AJ3041" s="45" t="e">
        <f t="shared" si="57"/>
        <v>#NUM!</v>
      </c>
    </row>
    <row r="3042" spans="28:36" x14ac:dyDescent="0.2">
      <c r="AB3042" s="122" t="s">
        <v>88</v>
      </c>
      <c r="AC3042" s="40">
        <f>_xll.qlInterestRateIndexFixingDate($Y$21,AD3042)</f>
        <v>60729</v>
      </c>
      <c r="AD3042" s="40">
        <f>_xll.qlCalendarAdvance(calendar,$AD3041,AB3042,,,trigger)</f>
        <v>60735</v>
      </c>
      <c r="AE3042" s="40">
        <f>_xll.qlInterestRateIndexMaturity($Y$21,AD3042,)</f>
        <v>60918</v>
      </c>
      <c r="AF3042" s="43" t="e">
        <f>_xll.qlTenorBasisValue(TenorBasis6M,AD3042,_xll.ohTrigger(trigger,$Y$36))</f>
        <v>#NUM!</v>
      </c>
      <c r="AG3042" s="90" t="e">
        <f>_xll.qlTenorBasisForwardRate(TenorBasis6M,AD3042,_xll.ohTrigger(trigger,$Y$36))</f>
        <v>#NUM!</v>
      </c>
      <c r="AH3042" s="90" t="e">
        <f>_xll.qlIndexFixing(TenorBasisIndex6M,$AC3042,TRUE,_xll.ohTrigger(trigger,$Y$36))</f>
        <v>#NUM!</v>
      </c>
      <c r="AI3042" s="43" t="e">
        <f>_xll.qlIndexFixing($Y$6,$AC3042,TRUE,trigger)</f>
        <v>#NUM!</v>
      </c>
      <c r="AJ3042" s="45" t="e">
        <f t="shared" si="57"/>
        <v>#NUM!</v>
      </c>
    </row>
    <row r="3043" spans="28:36" x14ac:dyDescent="0.2">
      <c r="AB3043" s="122" t="s">
        <v>88</v>
      </c>
      <c r="AC3043" s="40">
        <f>_xll.qlInterestRateIndexFixingDate($Y$21,AD3043)</f>
        <v>60738</v>
      </c>
      <c r="AD3043" s="40">
        <f>_xll.qlCalendarAdvance(calendar,$AD3042,AB3043,,,trigger)</f>
        <v>60742</v>
      </c>
      <c r="AE3043" s="40">
        <f>_xll.qlInterestRateIndexMaturity($Y$21,AD3043,)</f>
        <v>60925</v>
      </c>
      <c r="AF3043" s="43" t="e">
        <f>_xll.qlTenorBasisValue(TenorBasis6M,AD3043,_xll.ohTrigger(trigger,$Y$36))</f>
        <v>#NUM!</v>
      </c>
      <c r="AG3043" s="90" t="e">
        <f>_xll.qlTenorBasisForwardRate(TenorBasis6M,AD3043,_xll.ohTrigger(trigger,$Y$36))</f>
        <v>#NUM!</v>
      </c>
      <c r="AH3043" s="90" t="e">
        <f>_xll.qlIndexFixing(TenorBasisIndex6M,$AC3043,TRUE,_xll.ohTrigger(trigger,$Y$36))</f>
        <v>#NUM!</v>
      </c>
      <c r="AI3043" s="43" t="e">
        <f>_xll.qlIndexFixing($Y$6,$AC3043,TRUE,trigger)</f>
        <v>#NUM!</v>
      </c>
      <c r="AJ3043" s="45" t="e">
        <f t="shared" si="57"/>
        <v>#NUM!</v>
      </c>
    </row>
    <row r="3044" spans="28:36" x14ac:dyDescent="0.2">
      <c r="AB3044" s="122" t="s">
        <v>88</v>
      </c>
      <c r="AC3044" s="40">
        <f>_xll.qlInterestRateIndexFixingDate($Y$21,AD3044)</f>
        <v>60745</v>
      </c>
      <c r="AD3044" s="40">
        <f>_xll.qlCalendarAdvance(calendar,$AD3043,AB3044,,,trigger)</f>
        <v>60749</v>
      </c>
      <c r="AE3044" s="40">
        <f>_xll.qlInterestRateIndexMaturity($Y$21,AD3044,)</f>
        <v>60932</v>
      </c>
      <c r="AF3044" s="43" t="e">
        <f>_xll.qlTenorBasisValue(TenorBasis6M,AD3044,_xll.ohTrigger(trigger,$Y$36))</f>
        <v>#NUM!</v>
      </c>
      <c r="AG3044" s="90" t="e">
        <f>_xll.qlTenorBasisForwardRate(TenorBasis6M,AD3044,_xll.ohTrigger(trigger,$Y$36))</f>
        <v>#NUM!</v>
      </c>
      <c r="AH3044" s="90" t="e">
        <f>_xll.qlIndexFixing(TenorBasisIndex6M,$AC3044,TRUE,_xll.ohTrigger(trigger,$Y$36))</f>
        <v>#NUM!</v>
      </c>
      <c r="AI3044" s="43" t="e">
        <f>_xll.qlIndexFixing($Y$6,$AC3044,TRUE,trigger)</f>
        <v>#NUM!</v>
      </c>
      <c r="AJ3044" s="45" t="e">
        <f t="shared" si="57"/>
        <v>#NUM!</v>
      </c>
    </row>
    <row r="3045" spans="28:36" x14ac:dyDescent="0.2">
      <c r="AB3045" s="122" t="s">
        <v>88</v>
      </c>
      <c r="AC3045" s="40">
        <f>_xll.qlInterestRateIndexFixingDate($Y$21,AD3045)</f>
        <v>60752</v>
      </c>
      <c r="AD3045" s="40">
        <f>_xll.qlCalendarAdvance(calendar,$AD3044,AB3045,,,trigger)</f>
        <v>60756</v>
      </c>
      <c r="AE3045" s="40">
        <f>_xll.qlInterestRateIndexMaturity($Y$21,AD3045,)</f>
        <v>60940</v>
      </c>
      <c r="AF3045" s="43" t="e">
        <f>_xll.qlTenorBasisValue(TenorBasis6M,AD3045,_xll.ohTrigger(trigger,$Y$36))</f>
        <v>#NUM!</v>
      </c>
      <c r="AG3045" s="90" t="e">
        <f>_xll.qlTenorBasisForwardRate(TenorBasis6M,AD3045,_xll.ohTrigger(trigger,$Y$36))</f>
        <v>#NUM!</v>
      </c>
      <c r="AH3045" s="90" t="e">
        <f>_xll.qlIndexFixing(TenorBasisIndex6M,$AC3045,TRUE,_xll.ohTrigger(trigger,$Y$36))</f>
        <v>#NUM!</v>
      </c>
      <c r="AI3045" s="43" t="e">
        <f>_xll.qlIndexFixing($Y$6,$AC3045,TRUE,trigger)</f>
        <v>#NUM!</v>
      </c>
      <c r="AJ3045" s="45" t="e">
        <f t="shared" si="57"/>
        <v>#NUM!</v>
      </c>
    </row>
    <row r="3046" spans="28:36" x14ac:dyDescent="0.2">
      <c r="AB3046" s="122" t="s">
        <v>88</v>
      </c>
      <c r="AC3046" s="40">
        <f>_xll.qlInterestRateIndexFixingDate($Y$21,AD3046)</f>
        <v>60759</v>
      </c>
      <c r="AD3046" s="40">
        <f>_xll.qlCalendarAdvance(calendar,$AD3045,AB3046,,,trigger)</f>
        <v>60763</v>
      </c>
      <c r="AE3046" s="40">
        <f>_xll.qlInterestRateIndexMaturity($Y$21,AD3046,)</f>
        <v>60947</v>
      </c>
      <c r="AF3046" s="43" t="e">
        <f>_xll.qlTenorBasisValue(TenorBasis6M,AD3046,_xll.ohTrigger(trigger,$Y$36))</f>
        <v>#NUM!</v>
      </c>
      <c r="AG3046" s="90" t="e">
        <f>_xll.qlTenorBasisForwardRate(TenorBasis6M,AD3046,_xll.ohTrigger(trigger,$Y$36))</f>
        <v>#NUM!</v>
      </c>
      <c r="AH3046" s="90" t="e">
        <f>_xll.qlIndexFixing(TenorBasisIndex6M,$AC3046,TRUE,_xll.ohTrigger(trigger,$Y$36))</f>
        <v>#NUM!</v>
      </c>
      <c r="AI3046" s="43" t="e">
        <f>_xll.qlIndexFixing($Y$6,$AC3046,TRUE,trigger)</f>
        <v>#NUM!</v>
      </c>
      <c r="AJ3046" s="45" t="e">
        <f t="shared" si="57"/>
        <v>#NUM!</v>
      </c>
    </row>
    <row r="3047" spans="28:36" x14ac:dyDescent="0.2">
      <c r="AB3047" s="122" t="s">
        <v>88</v>
      </c>
      <c r="AC3047" s="40">
        <f>_xll.qlInterestRateIndexFixingDate($Y$21,AD3047)</f>
        <v>60766</v>
      </c>
      <c r="AD3047" s="40">
        <f>_xll.qlCalendarAdvance(calendar,$AD3046,AB3047,,,trigger)</f>
        <v>60770</v>
      </c>
      <c r="AE3047" s="40">
        <f>_xll.qlInterestRateIndexMaturity($Y$21,AD3047,)</f>
        <v>60954</v>
      </c>
      <c r="AF3047" s="43" t="e">
        <f>_xll.qlTenorBasisValue(TenorBasis6M,AD3047,_xll.ohTrigger(trigger,$Y$36))</f>
        <v>#NUM!</v>
      </c>
      <c r="AG3047" s="90" t="e">
        <f>_xll.qlTenorBasisForwardRate(TenorBasis6M,AD3047,_xll.ohTrigger(trigger,$Y$36))</f>
        <v>#NUM!</v>
      </c>
      <c r="AH3047" s="90" t="e">
        <f>_xll.qlIndexFixing(TenorBasisIndex6M,$AC3047,TRUE,_xll.ohTrigger(trigger,$Y$36))</f>
        <v>#NUM!</v>
      </c>
      <c r="AI3047" s="43" t="e">
        <f>_xll.qlIndexFixing($Y$6,$AC3047,TRUE,trigger)</f>
        <v>#NUM!</v>
      </c>
      <c r="AJ3047" s="45" t="e">
        <f t="shared" si="57"/>
        <v>#NUM!</v>
      </c>
    </row>
    <row r="3048" spans="28:36" x14ac:dyDescent="0.2">
      <c r="AB3048" s="122" t="s">
        <v>88</v>
      </c>
      <c r="AC3048" s="40">
        <f>_xll.qlInterestRateIndexFixingDate($Y$21,AD3048)</f>
        <v>60773</v>
      </c>
      <c r="AD3048" s="40">
        <f>_xll.qlCalendarAdvance(calendar,$AD3047,AB3048,,,trigger)</f>
        <v>60777</v>
      </c>
      <c r="AE3048" s="40">
        <f>_xll.qlInterestRateIndexMaturity($Y$21,AD3048,)</f>
        <v>60961</v>
      </c>
      <c r="AF3048" s="43" t="e">
        <f>_xll.qlTenorBasisValue(TenorBasis6M,AD3048,_xll.ohTrigger(trigger,$Y$36))</f>
        <v>#NUM!</v>
      </c>
      <c r="AG3048" s="90" t="e">
        <f>_xll.qlTenorBasisForwardRate(TenorBasis6M,AD3048,_xll.ohTrigger(trigger,$Y$36))</f>
        <v>#NUM!</v>
      </c>
      <c r="AH3048" s="90" t="e">
        <f>_xll.qlIndexFixing(TenorBasisIndex6M,$AC3048,TRUE,_xll.ohTrigger(trigger,$Y$36))</f>
        <v>#NUM!</v>
      </c>
      <c r="AI3048" s="43" t="e">
        <f>_xll.qlIndexFixing($Y$6,$AC3048,TRUE,trigger)</f>
        <v>#NUM!</v>
      </c>
      <c r="AJ3048" s="45" t="e">
        <f t="shared" si="57"/>
        <v>#NUM!</v>
      </c>
    </row>
    <row r="3049" spans="28:36" x14ac:dyDescent="0.2">
      <c r="AB3049" s="122" t="s">
        <v>88</v>
      </c>
      <c r="AC3049" s="40">
        <f>_xll.qlInterestRateIndexFixingDate($Y$21,AD3049)</f>
        <v>60780</v>
      </c>
      <c r="AD3049" s="40">
        <f>_xll.qlCalendarAdvance(calendar,$AD3048,AB3049,,,trigger)</f>
        <v>60784</v>
      </c>
      <c r="AE3049" s="40">
        <f>_xll.qlInterestRateIndexMaturity($Y$21,AD3049,)</f>
        <v>60967</v>
      </c>
      <c r="AF3049" s="43" t="e">
        <f>_xll.qlTenorBasisValue(TenorBasis6M,AD3049,_xll.ohTrigger(trigger,$Y$36))</f>
        <v>#NUM!</v>
      </c>
      <c r="AG3049" s="90" t="e">
        <f>_xll.qlTenorBasisForwardRate(TenorBasis6M,AD3049,_xll.ohTrigger(trigger,$Y$36))</f>
        <v>#NUM!</v>
      </c>
      <c r="AH3049" s="90" t="e">
        <f>_xll.qlIndexFixing(TenorBasisIndex6M,$AC3049,TRUE,_xll.ohTrigger(trigger,$Y$36))</f>
        <v>#NUM!</v>
      </c>
      <c r="AI3049" s="43" t="e">
        <f>_xll.qlIndexFixing($Y$6,$AC3049,TRUE,trigger)</f>
        <v>#NUM!</v>
      </c>
      <c r="AJ3049" s="45" t="e">
        <f t="shared" si="57"/>
        <v>#NUM!</v>
      </c>
    </row>
    <row r="3050" spans="28:36" x14ac:dyDescent="0.2">
      <c r="AB3050" s="122" t="s">
        <v>88</v>
      </c>
      <c r="AC3050" s="40">
        <f>_xll.qlInterestRateIndexFixingDate($Y$21,AD3050)</f>
        <v>60787</v>
      </c>
      <c r="AD3050" s="40">
        <f>_xll.qlCalendarAdvance(calendar,$AD3049,AB3050,,,trigger)</f>
        <v>60791</v>
      </c>
      <c r="AE3050" s="40">
        <f>_xll.qlInterestRateIndexMaturity($Y$21,AD3050,)</f>
        <v>60974</v>
      </c>
      <c r="AF3050" s="43" t="e">
        <f>_xll.qlTenorBasisValue(TenorBasis6M,AD3050,_xll.ohTrigger(trigger,$Y$36))</f>
        <v>#NUM!</v>
      </c>
      <c r="AG3050" s="90" t="e">
        <f>_xll.qlTenorBasisForwardRate(TenorBasis6M,AD3050,_xll.ohTrigger(trigger,$Y$36))</f>
        <v>#NUM!</v>
      </c>
      <c r="AH3050" s="90" t="e">
        <f>_xll.qlIndexFixing(TenorBasisIndex6M,$AC3050,TRUE,_xll.ohTrigger(trigger,$Y$36))</f>
        <v>#NUM!</v>
      </c>
      <c r="AI3050" s="43" t="e">
        <f>_xll.qlIndexFixing($Y$6,$AC3050,TRUE,trigger)</f>
        <v>#NUM!</v>
      </c>
      <c r="AJ3050" s="45" t="e">
        <f t="shared" ref="AJ3050:AJ3113" si="58">(AH3050-AI3050)*10000</f>
        <v>#NUM!</v>
      </c>
    </row>
    <row r="3051" spans="28:36" x14ac:dyDescent="0.2">
      <c r="AB3051" s="122" t="s">
        <v>88</v>
      </c>
      <c r="AC3051" s="40">
        <f>_xll.qlInterestRateIndexFixingDate($Y$21,AD3051)</f>
        <v>60794</v>
      </c>
      <c r="AD3051" s="40">
        <f>_xll.qlCalendarAdvance(calendar,$AD3050,AB3051,,,trigger)</f>
        <v>60798</v>
      </c>
      <c r="AE3051" s="40">
        <f>_xll.qlInterestRateIndexMaturity($Y$21,AD3051,)</f>
        <v>60981</v>
      </c>
      <c r="AF3051" s="43" t="e">
        <f>_xll.qlTenorBasisValue(TenorBasis6M,AD3051,_xll.ohTrigger(trigger,$Y$36))</f>
        <v>#NUM!</v>
      </c>
      <c r="AG3051" s="90" t="e">
        <f>_xll.qlTenorBasisForwardRate(TenorBasis6M,AD3051,_xll.ohTrigger(trigger,$Y$36))</f>
        <v>#NUM!</v>
      </c>
      <c r="AH3051" s="90" t="e">
        <f>_xll.qlIndexFixing(TenorBasisIndex6M,$AC3051,TRUE,_xll.ohTrigger(trigger,$Y$36))</f>
        <v>#NUM!</v>
      </c>
      <c r="AI3051" s="43" t="e">
        <f>_xll.qlIndexFixing($Y$6,$AC3051,TRUE,trigger)</f>
        <v>#NUM!</v>
      </c>
      <c r="AJ3051" s="45" t="e">
        <f t="shared" si="58"/>
        <v>#NUM!</v>
      </c>
    </row>
    <row r="3052" spans="28:36" x14ac:dyDescent="0.2">
      <c r="AB3052" s="122" t="s">
        <v>88</v>
      </c>
      <c r="AC3052" s="40">
        <f>_xll.qlInterestRateIndexFixingDate($Y$21,AD3052)</f>
        <v>60801</v>
      </c>
      <c r="AD3052" s="40">
        <f>_xll.qlCalendarAdvance(calendar,$AD3051,AB3052,,,trigger)</f>
        <v>60805</v>
      </c>
      <c r="AE3052" s="40">
        <f>_xll.qlInterestRateIndexMaturity($Y$21,AD3052,)</f>
        <v>60988</v>
      </c>
      <c r="AF3052" s="43" t="e">
        <f>_xll.qlTenorBasisValue(TenorBasis6M,AD3052,_xll.ohTrigger(trigger,$Y$36))</f>
        <v>#NUM!</v>
      </c>
      <c r="AG3052" s="90" t="e">
        <f>_xll.qlTenorBasisForwardRate(TenorBasis6M,AD3052,_xll.ohTrigger(trigger,$Y$36))</f>
        <v>#NUM!</v>
      </c>
      <c r="AH3052" s="90" t="e">
        <f>_xll.qlIndexFixing(TenorBasisIndex6M,$AC3052,TRUE,_xll.ohTrigger(trigger,$Y$36))</f>
        <v>#NUM!</v>
      </c>
      <c r="AI3052" s="43" t="e">
        <f>_xll.qlIndexFixing($Y$6,$AC3052,TRUE,trigger)</f>
        <v>#NUM!</v>
      </c>
      <c r="AJ3052" s="45" t="e">
        <f t="shared" si="58"/>
        <v>#NUM!</v>
      </c>
    </row>
    <row r="3053" spans="28:36" x14ac:dyDescent="0.2">
      <c r="AB3053" s="122" t="s">
        <v>88</v>
      </c>
      <c r="AC3053" s="40">
        <f>_xll.qlInterestRateIndexFixingDate($Y$21,AD3053)</f>
        <v>60808</v>
      </c>
      <c r="AD3053" s="40">
        <f>_xll.qlCalendarAdvance(calendar,$AD3052,AB3053,,,trigger)</f>
        <v>60812</v>
      </c>
      <c r="AE3053" s="40">
        <f>_xll.qlInterestRateIndexMaturity($Y$21,AD3053,)</f>
        <v>60995</v>
      </c>
      <c r="AF3053" s="43" t="e">
        <f>_xll.qlTenorBasisValue(TenorBasis6M,AD3053,_xll.ohTrigger(trigger,$Y$36))</f>
        <v>#NUM!</v>
      </c>
      <c r="AG3053" s="90" t="e">
        <f>_xll.qlTenorBasisForwardRate(TenorBasis6M,AD3053,_xll.ohTrigger(trigger,$Y$36))</f>
        <v>#NUM!</v>
      </c>
      <c r="AH3053" s="90" t="e">
        <f>_xll.qlIndexFixing(TenorBasisIndex6M,$AC3053,TRUE,_xll.ohTrigger(trigger,$Y$36))</f>
        <v>#NUM!</v>
      </c>
      <c r="AI3053" s="43" t="e">
        <f>_xll.qlIndexFixing($Y$6,$AC3053,TRUE,trigger)</f>
        <v>#NUM!</v>
      </c>
      <c r="AJ3053" s="45" t="e">
        <f t="shared" si="58"/>
        <v>#NUM!</v>
      </c>
    </row>
    <row r="3054" spans="28:36" x14ac:dyDescent="0.2">
      <c r="AB3054" s="122" t="s">
        <v>88</v>
      </c>
      <c r="AC3054" s="40">
        <f>_xll.qlInterestRateIndexFixingDate($Y$21,AD3054)</f>
        <v>60815</v>
      </c>
      <c r="AD3054" s="40">
        <f>_xll.qlCalendarAdvance(calendar,$AD3053,AB3054,,,trigger)</f>
        <v>60819</v>
      </c>
      <c r="AE3054" s="40">
        <f>_xll.qlInterestRateIndexMaturity($Y$21,AD3054,)</f>
        <v>61003</v>
      </c>
      <c r="AF3054" s="43" t="e">
        <f>_xll.qlTenorBasisValue(TenorBasis6M,AD3054,_xll.ohTrigger(trigger,$Y$36))</f>
        <v>#NUM!</v>
      </c>
      <c r="AG3054" s="90" t="e">
        <f>_xll.qlTenorBasisForwardRate(TenorBasis6M,AD3054,_xll.ohTrigger(trigger,$Y$36))</f>
        <v>#NUM!</v>
      </c>
      <c r="AH3054" s="90" t="e">
        <f>_xll.qlIndexFixing(TenorBasisIndex6M,$AC3054,TRUE,_xll.ohTrigger(trigger,$Y$36))</f>
        <v>#NUM!</v>
      </c>
      <c r="AI3054" s="43" t="e">
        <f>_xll.qlIndexFixing($Y$6,$AC3054,TRUE,trigger)</f>
        <v>#NUM!</v>
      </c>
      <c r="AJ3054" s="45" t="e">
        <f t="shared" si="58"/>
        <v>#NUM!</v>
      </c>
    </row>
    <row r="3055" spans="28:36" x14ac:dyDescent="0.2">
      <c r="AB3055" s="122" t="s">
        <v>88</v>
      </c>
      <c r="AC3055" s="40">
        <f>_xll.qlInterestRateIndexFixingDate($Y$21,AD3055)</f>
        <v>60822</v>
      </c>
      <c r="AD3055" s="40">
        <f>_xll.qlCalendarAdvance(calendar,$AD3054,AB3055,,,trigger)</f>
        <v>60826</v>
      </c>
      <c r="AE3055" s="40">
        <f>_xll.qlInterestRateIndexMaturity($Y$21,AD3055,)</f>
        <v>61010</v>
      </c>
      <c r="AF3055" s="43" t="e">
        <f>_xll.qlTenorBasisValue(TenorBasis6M,AD3055,_xll.ohTrigger(trigger,$Y$36))</f>
        <v>#NUM!</v>
      </c>
      <c r="AG3055" s="90" t="e">
        <f>_xll.qlTenorBasisForwardRate(TenorBasis6M,AD3055,_xll.ohTrigger(trigger,$Y$36))</f>
        <v>#NUM!</v>
      </c>
      <c r="AH3055" s="90" t="e">
        <f>_xll.qlIndexFixing(TenorBasisIndex6M,$AC3055,TRUE,_xll.ohTrigger(trigger,$Y$36))</f>
        <v>#NUM!</v>
      </c>
      <c r="AI3055" s="43" t="e">
        <f>_xll.qlIndexFixing($Y$6,$AC3055,TRUE,trigger)</f>
        <v>#NUM!</v>
      </c>
      <c r="AJ3055" s="45" t="e">
        <f t="shared" si="58"/>
        <v>#NUM!</v>
      </c>
    </row>
    <row r="3056" spans="28:36" x14ac:dyDescent="0.2">
      <c r="AB3056" s="122" t="s">
        <v>88</v>
      </c>
      <c r="AC3056" s="40">
        <f>_xll.qlInterestRateIndexFixingDate($Y$21,AD3056)</f>
        <v>60829</v>
      </c>
      <c r="AD3056" s="40">
        <f>_xll.qlCalendarAdvance(calendar,$AD3055,AB3056,,,trigger)</f>
        <v>60833</v>
      </c>
      <c r="AE3056" s="40">
        <f>_xll.qlInterestRateIndexMaturity($Y$21,AD3056,)</f>
        <v>61017</v>
      </c>
      <c r="AF3056" s="43" t="e">
        <f>_xll.qlTenorBasisValue(TenorBasis6M,AD3056,_xll.ohTrigger(trigger,$Y$36))</f>
        <v>#NUM!</v>
      </c>
      <c r="AG3056" s="90" t="e">
        <f>_xll.qlTenorBasisForwardRate(TenorBasis6M,AD3056,_xll.ohTrigger(trigger,$Y$36))</f>
        <v>#NUM!</v>
      </c>
      <c r="AH3056" s="90" t="e">
        <f>_xll.qlIndexFixing(TenorBasisIndex6M,$AC3056,TRUE,_xll.ohTrigger(trigger,$Y$36))</f>
        <v>#NUM!</v>
      </c>
      <c r="AI3056" s="43" t="e">
        <f>_xll.qlIndexFixing($Y$6,$AC3056,TRUE,trigger)</f>
        <v>#NUM!</v>
      </c>
      <c r="AJ3056" s="45" t="e">
        <f t="shared" si="58"/>
        <v>#NUM!</v>
      </c>
    </row>
    <row r="3057" spans="28:36" x14ac:dyDescent="0.2">
      <c r="AB3057" s="122" t="s">
        <v>88</v>
      </c>
      <c r="AC3057" s="40">
        <f>_xll.qlInterestRateIndexFixingDate($Y$21,AD3057)</f>
        <v>60836</v>
      </c>
      <c r="AD3057" s="40">
        <f>_xll.qlCalendarAdvance(calendar,$AD3056,AB3057,,,trigger)</f>
        <v>60840</v>
      </c>
      <c r="AE3057" s="40">
        <f>_xll.qlInterestRateIndexMaturity($Y$21,AD3057,)</f>
        <v>61024</v>
      </c>
      <c r="AF3057" s="43" t="e">
        <f>_xll.qlTenorBasisValue(TenorBasis6M,AD3057,_xll.ohTrigger(trigger,$Y$36))</f>
        <v>#NUM!</v>
      </c>
      <c r="AG3057" s="90" t="e">
        <f>_xll.qlTenorBasisForwardRate(TenorBasis6M,AD3057,_xll.ohTrigger(trigger,$Y$36))</f>
        <v>#NUM!</v>
      </c>
      <c r="AH3057" s="90" t="e">
        <f>_xll.qlIndexFixing(TenorBasisIndex6M,$AC3057,TRUE,_xll.ohTrigger(trigger,$Y$36))</f>
        <v>#NUM!</v>
      </c>
      <c r="AI3057" s="43" t="e">
        <f>_xll.qlIndexFixing($Y$6,$AC3057,TRUE,trigger)</f>
        <v>#NUM!</v>
      </c>
      <c r="AJ3057" s="45" t="e">
        <f t="shared" si="58"/>
        <v>#NUM!</v>
      </c>
    </row>
    <row r="3058" spans="28:36" x14ac:dyDescent="0.2">
      <c r="AB3058" s="122" t="s">
        <v>88</v>
      </c>
      <c r="AC3058" s="40">
        <f>_xll.qlInterestRateIndexFixingDate($Y$21,AD3058)</f>
        <v>60843</v>
      </c>
      <c r="AD3058" s="40">
        <f>_xll.qlCalendarAdvance(calendar,$AD3057,AB3058,,,trigger)</f>
        <v>60847</v>
      </c>
      <c r="AE3058" s="40">
        <f>_xll.qlInterestRateIndexMaturity($Y$21,AD3058,)</f>
        <v>61031</v>
      </c>
      <c r="AF3058" s="43" t="e">
        <f>_xll.qlTenorBasisValue(TenorBasis6M,AD3058,_xll.ohTrigger(trigger,$Y$36))</f>
        <v>#NUM!</v>
      </c>
      <c r="AG3058" s="90" t="e">
        <f>_xll.qlTenorBasisForwardRate(TenorBasis6M,AD3058,_xll.ohTrigger(trigger,$Y$36))</f>
        <v>#NUM!</v>
      </c>
      <c r="AH3058" s="90" t="e">
        <f>_xll.qlIndexFixing(TenorBasisIndex6M,$AC3058,TRUE,_xll.ohTrigger(trigger,$Y$36))</f>
        <v>#NUM!</v>
      </c>
      <c r="AI3058" s="43" t="e">
        <f>_xll.qlIndexFixing($Y$6,$AC3058,TRUE,trigger)</f>
        <v>#NUM!</v>
      </c>
      <c r="AJ3058" s="45" t="e">
        <f t="shared" si="58"/>
        <v>#NUM!</v>
      </c>
    </row>
    <row r="3059" spans="28:36" x14ac:dyDescent="0.2">
      <c r="AB3059" s="122" t="s">
        <v>88</v>
      </c>
      <c r="AC3059" s="40">
        <f>_xll.qlInterestRateIndexFixingDate($Y$21,AD3059)</f>
        <v>60850</v>
      </c>
      <c r="AD3059" s="40">
        <f>_xll.qlCalendarAdvance(calendar,$AD3058,AB3059,,,trigger)</f>
        <v>60854</v>
      </c>
      <c r="AE3059" s="40">
        <f>_xll.qlInterestRateIndexMaturity($Y$21,AD3059,)</f>
        <v>61038</v>
      </c>
      <c r="AF3059" s="43" t="e">
        <f>_xll.qlTenorBasisValue(TenorBasis6M,AD3059,_xll.ohTrigger(trigger,$Y$36))</f>
        <v>#NUM!</v>
      </c>
      <c r="AG3059" s="90" t="e">
        <f>_xll.qlTenorBasisForwardRate(TenorBasis6M,AD3059,_xll.ohTrigger(trigger,$Y$36))</f>
        <v>#NUM!</v>
      </c>
      <c r="AH3059" s="90" t="e">
        <f>_xll.qlIndexFixing(TenorBasisIndex6M,$AC3059,TRUE,_xll.ohTrigger(trigger,$Y$36))</f>
        <v>#NUM!</v>
      </c>
      <c r="AI3059" s="43" t="e">
        <f>_xll.qlIndexFixing($Y$6,$AC3059,TRUE,trigger)</f>
        <v>#NUM!</v>
      </c>
      <c r="AJ3059" s="45" t="e">
        <f t="shared" si="58"/>
        <v>#NUM!</v>
      </c>
    </row>
    <row r="3060" spans="28:36" x14ac:dyDescent="0.2">
      <c r="AB3060" s="122" t="s">
        <v>88</v>
      </c>
      <c r="AC3060" s="40">
        <f>_xll.qlInterestRateIndexFixingDate($Y$21,AD3060)</f>
        <v>60857</v>
      </c>
      <c r="AD3060" s="40">
        <f>_xll.qlCalendarAdvance(calendar,$AD3059,AB3060,,,trigger)</f>
        <v>60861</v>
      </c>
      <c r="AE3060" s="40">
        <f>_xll.qlInterestRateIndexMaturity($Y$21,AD3060,)</f>
        <v>61045</v>
      </c>
      <c r="AF3060" s="43" t="e">
        <f>_xll.qlTenorBasisValue(TenorBasis6M,AD3060,_xll.ohTrigger(trigger,$Y$36))</f>
        <v>#NUM!</v>
      </c>
      <c r="AG3060" s="90" t="e">
        <f>_xll.qlTenorBasisForwardRate(TenorBasis6M,AD3060,_xll.ohTrigger(trigger,$Y$36))</f>
        <v>#NUM!</v>
      </c>
      <c r="AH3060" s="90" t="e">
        <f>_xll.qlIndexFixing(TenorBasisIndex6M,$AC3060,TRUE,_xll.ohTrigger(trigger,$Y$36))</f>
        <v>#NUM!</v>
      </c>
      <c r="AI3060" s="43" t="e">
        <f>_xll.qlIndexFixing($Y$6,$AC3060,TRUE,trigger)</f>
        <v>#NUM!</v>
      </c>
      <c r="AJ3060" s="45" t="e">
        <f t="shared" si="58"/>
        <v>#NUM!</v>
      </c>
    </row>
    <row r="3061" spans="28:36" x14ac:dyDescent="0.2">
      <c r="AB3061" s="122" t="s">
        <v>88</v>
      </c>
      <c r="AC3061" s="40">
        <f>_xll.qlInterestRateIndexFixingDate($Y$21,AD3061)</f>
        <v>60864</v>
      </c>
      <c r="AD3061" s="40">
        <f>_xll.qlCalendarAdvance(calendar,$AD3060,AB3061,,,trigger)</f>
        <v>60868</v>
      </c>
      <c r="AE3061" s="40">
        <f>_xll.qlInterestRateIndexMaturity($Y$21,AD3061,)</f>
        <v>61052</v>
      </c>
      <c r="AF3061" s="43" t="e">
        <f>_xll.qlTenorBasisValue(TenorBasis6M,AD3061,_xll.ohTrigger(trigger,$Y$36))</f>
        <v>#NUM!</v>
      </c>
      <c r="AG3061" s="90" t="e">
        <f>_xll.qlTenorBasisForwardRate(TenorBasis6M,AD3061,_xll.ohTrigger(trigger,$Y$36))</f>
        <v>#NUM!</v>
      </c>
      <c r="AH3061" s="90" t="e">
        <f>_xll.qlIndexFixing(TenorBasisIndex6M,$AC3061,TRUE,_xll.ohTrigger(trigger,$Y$36))</f>
        <v>#NUM!</v>
      </c>
      <c r="AI3061" s="43" t="e">
        <f>_xll.qlIndexFixing($Y$6,$AC3061,TRUE,trigger)</f>
        <v>#NUM!</v>
      </c>
      <c r="AJ3061" s="45" t="e">
        <f t="shared" si="58"/>
        <v>#NUM!</v>
      </c>
    </row>
    <row r="3062" spans="28:36" x14ac:dyDescent="0.2">
      <c r="AB3062" s="122" t="s">
        <v>88</v>
      </c>
      <c r="AC3062" s="40">
        <f>_xll.qlInterestRateIndexFixingDate($Y$21,AD3062)</f>
        <v>60871</v>
      </c>
      <c r="AD3062" s="40">
        <f>_xll.qlCalendarAdvance(calendar,$AD3061,AB3062,,,trigger)</f>
        <v>60875</v>
      </c>
      <c r="AE3062" s="40">
        <f>_xll.qlInterestRateIndexMaturity($Y$21,AD3062,)</f>
        <v>61056</v>
      </c>
      <c r="AF3062" s="43" t="e">
        <f>_xll.qlTenorBasisValue(TenorBasis6M,AD3062,_xll.ohTrigger(trigger,$Y$36))</f>
        <v>#NUM!</v>
      </c>
      <c r="AG3062" s="90" t="e">
        <f>_xll.qlTenorBasisForwardRate(TenorBasis6M,AD3062,_xll.ohTrigger(trigger,$Y$36))</f>
        <v>#NUM!</v>
      </c>
      <c r="AH3062" s="90" t="e">
        <f>_xll.qlIndexFixing(TenorBasisIndex6M,$AC3062,TRUE,_xll.ohTrigger(trigger,$Y$36))</f>
        <v>#NUM!</v>
      </c>
      <c r="AI3062" s="43" t="e">
        <f>_xll.qlIndexFixing($Y$6,$AC3062,TRUE,trigger)</f>
        <v>#NUM!</v>
      </c>
      <c r="AJ3062" s="45" t="e">
        <f t="shared" si="58"/>
        <v>#NUM!</v>
      </c>
    </row>
    <row r="3063" spans="28:36" x14ac:dyDescent="0.2">
      <c r="AB3063" s="122" t="s">
        <v>88</v>
      </c>
      <c r="AC3063" s="40">
        <f>_xll.qlInterestRateIndexFixingDate($Y$21,AD3063)</f>
        <v>60878</v>
      </c>
      <c r="AD3063" s="40">
        <f>_xll.qlCalendarAdvance(calendar,$AD3062,AB3063,,,trigger)</f>
        <v>60882</v>
      </c>
      <c r="AE3063" s="40">
        <f>_xll.qlInterestRateIndexMaturity($Y$21,AD3063,)</f>
        <v>61063</v>
      </c>
      <c r="AF3063" s="43" t="e">
        <f>_xll.qlTenorBasisValue(TenorBasis6M,AD3063,_xll.ohTrigger(trigger,$Y$36))</f>
        <v>#NUM!</v>
      </c>
      <c r="AG3063" s="90" t="e">
        <f>_xll.qlTenorBasisForwardRate(TenorBasis6M,AD3063,_xll.ohTrigger(trigger,$Y$36))</f>
        <v>#NUM!</v>
      </c>
      <c r="AH3063" s="90" t="e">
        <f>_xll.qlIndexFixing(TenorBasisIndex6M,$AC3063,TRUE,_xll.ohTrigger(trigger,$Y$36))</f>
        <v>#NUM!</v>
      </c>
      <c r="AI3063" s="43" t="e">
        <f>_xll.qlIndexFixing($Y$6,$AC3063,TRUE,trigger)</f>
        <v>#NUM!</v>
      </c>
      <c r="AJ3063" s="45" t="e">
        <f t="shared" si="58"/>
        <v>#NUM!</v>
      </c>
    </row>
    <row r="3064" spans="28:36" x14ac:dyDescent="0.2">
      <c r="AB3064" s="122" t="s">
        <v>88</v>
      </c>
      <c r="AC3064" s="40">
        <f>_xll.qlInterestRateIndexFixingDate($Y$21,AD3064)</f>
        <v>60885</v>
      </c>
      <c r="AD3064" s="40">
        <f>_xll.qlCalendarAdvance(calendar,$AD3063,AB3064,,,trigger)</f>
        <v>60889</v>
      </c>
      <c r="AE3064" s="40">
        <f>_xll.qlInterestRateIndexMaturity($Y$21,AD3064,)</f>
        <v>61070</v>
      </c>
      <c r="AF3064" s="43" t="e">
        <f>_xll.qlTenorBasisValue(TenorBasis6M,AD3064,_xll.ohTrigger(trigger,$Y$36))</f>
        <v>#NUM!</v>
      </c>
      <c r="AG3064" s="90" t="e">
        <f>_xll.qlTenorBasisForwardRate(TenorBasis6M,AD3064,_xll.ohTrigger(trigger,$Y$36))</f>
        <v>#NUM!</v>
      </c>
      <c r="AH3064" s="90" t="e">
        <f>_xll.qlIndexFixing(TenorBasisIndex6M,$AC3064,TRUE,_xll.ohTrigger(trigger,$Y$36))</f>
        <v>#NUM!</v>
      </c>
      <c r="AI3064" s="43" t="e">
        <f>_xll.qlIndexFixing($Y$6,$AC3064,TRUE,trigger)</f>
        <v>#NUM!</v>
      </c>
      <c r="AJ3064" s="45" t="e">
        <f t="shared" si="58"/>
        <v>#NUM!</v>
      </c>
    </row>
    <row r="3065" spans="28:36" x14ac:dyDescent="0.2">
      <c r="AB3065" s="122" t="s">
        <v>88</v>
      </c>
      <c r="AC3065" s="40">
        <f>_xll.qlInterestRateIndexFixingDate($Y$21,AD3065)</f>
        <v>60892</v>
      </c>
      <c r="AD3065" s="40">
        <f>_xll.qlCalendarAdvance(calendar,$AD3064,AB3065,,,trigger)</f>
        <v>60896</v>
      </c>
      <c r="AE3065" s="40">
        <f>_xll.qlInterestRateIndexMaturity($Y$21,AD3065,)</f>
        <v>61077</v>
      </c>
      <c r="AF3065" s="43" t="e">
        <f>_xll.qlTenorBasisValue(TenorBasis6M,AD3065,_xll.ohTrigger(trigger,$Y$36))</f>
        <v>#NUM!</v>
      </c>
      <c r="AG3065" s="90" t="e">
        <f>_xll.qlTenorBasisForwardRate(TenorBasis6M,AD3065,_xll.ohTrigger(trigger,$Y$36))</f>
        <v>#NUM!</v>
      </c>
      <c r="AH3065" s="90" t="e">
        <f>_xll.qlIndexFixing(TenorBasisIndex6M,$AC3065,TRUE,_xll.ohTrigger(trigger,$Y$36))</f>
        <v>#NUM!</v>
      </c>
      <c r="AI3065" s="43" t="e">
        <f>_xll.qlIndexFixing($Y$6,$AC3065,TRUE,trigger)</f>
        <v>#NUM!</v>
      </c>
      <c r="AJ3065" s="45" t="e">
        <f t="shared" si="58"/>
        <v>#NUM!</v>
      </c>
    </row>
    <row r="3066" spans="28:36" x14ac:dyDescent="0.2">
      <c r="AB3066" s="122" t="s">
        <v>88</v>
      </c>
      <c r="AC3066" s="40">
        <f>_xll.qlInterestRateIndexFixingDate($Y$21,AD3066)</f>
        <v>60899</v>
      </c>
      <c r="AD3066" s="40">
        <f>_xll.qlCalendarAdvance(calendar,$AD3065,AB3066,,,trigger)</f>
        <v>60903</v>
      </c>
      <c r="AE3066" s="40">
        <f>_xll.qlInterestRateIndexMaturity($Y$21,AD3066,)</f>
        <v>61084</v>
      </c>
      <c r="AF3066" s="43" t="e">
        <f>_xll.qlTenorBasisValue(TenorBasis6M,AD3066,_xll.ohTrigger(trigger,$Y$36))</f>
        <v>#NUM!</v>
      </c>
      <c r="AG3066" s="90" t="e">
        <f>_xll.qlTenorBasisForwardRate(TenorBasis6M,AD3066,_xll.ohTrigger(trigger,$Y$36))</f>
        <v>#NUM!</v>
      </c>
      <c r="AH3066" s="90" t="e">
        <f>_xll.qlIndexFixing(TenorBasisIndex6M,$AC3066,TRUE,_xll.ohTrigger(trigger,$Y$36))</f>
        <v>#NUM!</v>
      </c>
      <c r="AI3066" s="43" t="e">
        <f>_xll.qlIndexFixing($Y$6,$AC3066,TRUE,trigger)</f>
        <v>#NUM!</v>
      </c>
      <c r="AJ3066" s="45" t="e">
        <f t="shared" si="58"/>
        <v>#NUM!</v>
      </c>
    </row>
    <row r="3067" spans="28:36" x14ac:dyDescent="0.2">
      <c r="AB3067" s="122" t="s">
        <v>88</v>
      </c>
      <c r="AC3067" s="40">
        <f>_xll.qlInterestRateIndexFixingDate($Y$21,AD3067)</f>
        <v>60906</v>
      </c>
      <c r="AD3067" s="40">
        <f>_xll.qlCalendarAdvance(calendar,$AD3066,AB3067,,,trigger)</f>
        <v>60910</v>
      </c>
      <c r="AE3067" s="40">
        <f>_xll.qlInterestRateIndexMaturity($Y$21,AD3067,)</f>
        <v>61092</v>
      </c>
      <c r="AF3067" s="43" t="e">
        <f>_xll.qlTenorBasisValue(TenorBasis6M,AD3067,_xll.ohTrigger(trigger,$Y$36))</f>
        <v>#NUM!</v>
      </c>
      <c r="AG3067" s="90" t="e">
        <f>_xll.qlTenorBasisForwardRate(TenorBasis6M,AD3067,_xll.ohTrigger(trigger,$Y$36))</f>
        <v>#NUM!</v>
      </c>
      <c r="AH3067" s="90" t="e">
        <f>_xll.qlIndexFixing(TenorBasisIndex6M,$AC3067,TRUE,_xll.ohTrigger(trigger,$Y$36))</f>
        <v>#NUM!</v>
      </c>
      <c r="AI3067" s="43" t="e">
        <f>_xll.qlIndexFixing($Y$6,$AC3067,TRUE,trigger)</f>
        <v>#NUM!</v>
      </c>
      <c r="AJ3067" s="45" t="e">
        <f t="shared" si="58"/>
        <v>#NUM!</v>
      </c>
    </row>
    <row r="3068" spans="28:36" x14ac:dyDescent="0.2">
      <c r="AB3068" s="122" t="s">
        <v>88</v>
      </c>
      <c r="AC3068" s="40">
        <f>_xll.qlInterestRateIndexFixingDate($Y$21,AD3068)</f>
        <v>60913</v>
      </c>
      <c r="AD3068" s="40">
        <f>_xll.qlCalendarAdvance(calendar,$AD3067,AB3068,,,trigger)</f>
        <v>60917</v>
      </c>
      <c r="AE3068" s="40">
        <f>_xll.qlInterestRateIndexMaturity($Y$21,AD3068,)</f>
        <v>61099</v>
      </c>
      <c r="AF3068" s="43" t="e">
        <f>_xll.qlTenorBasisValue(TenorBasis6M,AD3068,_xll.ohTrigger(trigger,$Y$36))</f>
        <v>#NUM!</v>
      </c>
      <c r="AG3068" s="90" t="e">
        <f>_xll.qlTenorBasisForwardRate(TenorBasis6M,AD3068,_xll.ohTrigger(trigger,$Y$36))</f>
        <v>#NUM!</v>
      </c>
      <c r="AH3068" s="90" t="e">
        <f>_xll.qlIndexFixing(TenorBasisIndex6M,$AC3068,TRUE,_xll.ohTrigger(trigger,$Y$36))</f>
        <v>#NUM!</v>
      </c>
      <c r="AI3068" s="43" t="e">
        <f>_xll.qlIndexFixing($Y$6,$AC3068,TRUE,trigger)</f>
        <v>#NUM!</v>
      </c>
      <c r="AJ3068" s="45" t="e">
        <f t="shared" si="58"/>
        <v>#NUM!</v>
      </c>
    </row>
    <row r="3069" spans="28:36" x14ac:dyDescent="0.2">
      <c r="AB3069" s="122" t="s">
        <v>88</v>
      </c>
      <c r="AC3069" s="40">
        <f>_xll.qlInterestRateIndexFixingDate($Y$21,AD3069)</f>
        <v>60920</v>
      </c>
      <c r="AD3069" s="40">
        <f>_xll.qlCalendarAdvance(calendar,$AD3068,AB3069,,,trigger)</f>
        <v>60924</v>
      </c>
      <c r="AE3069" s="40">
        <f>_xll.qlInterestRateIndexMaturity($Y$21,AD3069,)</f>
        <v>61106</v>
      </c>
      <c r="AF3069" s="43" t="e">
        <f>_xll.qlTenorBasisValue(TenorBasis6M,AD3069,_xll.ohTrigger(trigger,$Y$36))</f>
        <v>#NUM!</v>
      </c>
      <c r="AG3069" s="90" t="e">
        <f>_xll.qlTenorBasisForwardRate(TenorBasis6M,AD3069,_xll.ohTrigger(trigger,$Y$36))</f>
        <v>#NUM!</v>
      </c>
      <c r="AH3069" s="90" t="e">
        <f>_xll.qlIndexFixing(TenorBasisIndex6M,$AC3069,TRUE,_xll.ohTrigger(trigger,$Y$36))</f>
        <v>#NUM!</v>
      </c>
      <c r="AI3069" s="43" t="e">
        <f>_xll.qlIndexFixing($Y$6,$AC3069,TRUE,trigger)</f>
        <v>#NUM!</v>
      </c>
      <c r="AJ3069" s="45" t="e">
        <f t="shared" si="58"/>
        <v>#NUM!</v>
      </c>
    </row>
    <row r="3070" spans="28:36" x14ac:dyDescent="0.2">
      <c r="AB3070" s="122" t="s">
        <v>88</v>
      </c>
      <c r="AC3070" s="40">
        <f>_xll.qlInterestRateIndexFixingDate($Y$21,AD3070)</f>
        <v>60927</v>
      </c>
      <c r="AD3070" s="40">
        <f>_xll.qlCalendarAdvance(calendar,$AD3069,AB3070,,,trigger)</f>
        <v>60931</v>
      </c>
      <c r="AE3070" s="40">
        <f>_xll.qlInterestRateIndexMaturity($Y$21,AD3070,)</f>
        <v>61113</v>
      </c>
      <c r="AF3070" s="43" t="e">
        <f>_xll.qlTenorBasisValue(TenorBasis6M,AD3070,_xll.ohTrigger(trigger,$Y$36))</f>
        <v>#NUM!</v>
      </c>
      <c r="AG3070" s="90" t="e">
        <f>_xll.qlTenorBasisForwardRate(TenorBasis6M,AD3070,_xll.ohTrigger(trigger,$Y$36))</f>
        <v>#NUM!</v>
      </c>
      <c r="AH3070" s="90" t="e">
        <f>_xll.qlIndexFixing(TenorBasisIndex6M,$AC3070,TRUE,_xll.ohTrigger(trigger,$Y$36))</f>
        <v>#NUM!</v>
      </c>
      <c r="AI3070" s="43" t="e">
        <f>_xll.qlIndexFixing($Y$6,$AC3070,TRUE,trigger)</f>
        <v>#NUM!</v>
      </c>
      <c r="AJ3070" s="45" t="e">
        <f t="shared" si="58"/>
        <v>#NUM!</v>
      </c>
    </row>
    <row r="3071" spans="28:36" x14ac:dyDescent="0.2">
      <c r="AB3071" s="122" t="s">
        <v>88</v>
      </c>
      <c r="AC3071" s="40">
        <f>_xll.qlInterestRateIndexFixingDate($Y$21,AD3071)</f>
        <v>60934</v>
      </c>
      <c r="AD3071" s="40">
        <f>_xll.qlCalendarAdvance(calendar,$AD3070,AB3071,,,trigger)</f>
        <v>60938</v>
      </c>
      <c r="AE3071" s="40">
        <f>_xll.qlInterestRateIndexMaturity($Y$21,AD3071,)</f>
        <v>61119</v>
      </c>
      <c r="AF3071" s="43" t="e">
        <f>_xll.qlTenorBasisValue(TenorBasis6M,AD3071,_xll.ohTrigger(trigger,$Y$36))</f>
        <v>#NUM!</v>
      </c>
      <c r="AG3071" s="90" t="e">
        <f>_xll.qlTenorBasisForwardRate(TenorBasis6M,AD3071,_xll.ohTrigger(trigger,$Y$36))</f>
        <v>#NUM!</v>
      </c>
      <c r="AH3071" s="90" t="e">
        <f>_xll.qlIndexFixing(TenorBasisIndex6M,$AC3071,TRUE,_xll.ohTrigger(trigger,$Y$36))</f>
        <v>#NUM!</v>
      </c>
      <c r="AI3071" s="43" t="e">
        <f>_xll.qlIndexFixing($Y$6,$AC3071,TRUE,trigger)</f>
        <v>#NUM!</v>
      </c>
      <c r="AJ3071" s="45" t="e">
        <f t="shared" si="58"/>
        <v>#NUM!</v>
      </c>
    </row>
    <row r="3072" spans="28:36" x14ac:dyDescent="0.2">
      <c r="AB3072" s="122" t="s">
        <v>88</v>
      </c>
      <c r="AC3072" s="40">
        <f>_xll.qlInterestRateIndexFixingDate($Y$21,AD3072)</f>
        <v>60941</v>
      </c>
      <c r="AD3072" s="40">
        <f>_xll.qlCalendarAdvance(calendar,$AD3071,AB3072,,,trigger)</f>
        <v>60945</v>
      </c>
      <c r="AE3072" s="40">
        <f>_xll.qlInterestRateIndexMaturity($Y$21,AD3072,)</f>
        <v>61126</v>
      </c>
      <c r="AF3072" s="43" t="e">
        <f>_xll.qlTenorBasisValue(TenorBasis6M,AD3072,_xll.ohTrigger(trigger,$Y$36))</f>
        <v>#NUM!</v>
      </c>
      <c r="AG3072" s="90" t="e">
        <f>_xll.qlTenorBasisForwardRate(TenorBasis6M,AD3072,_xll.ohTrigger(trigger,$Y$36))</f>
        <v>#NUM!</v>
      </c>
      <c r="AH3072" s="90" t="e">
        <f>_xll.qlIndexFixing(TenorBasisIndex6M,$AC3072,TRUE,_xll.ohTrigger(trigger,$Y$36))</f>
        <v>#NUM!</v>
      </c>
      <c r="AI3072" s="43" t="e">
        <f>_xll.qlIndexFixing($Y$6,$AC3072,TRUE,trigger)</f>
        <v>#NUM!</v>
      </c>
      <c r="AJ3072" s="45" t="e">
        <f t="shared" si="58"/>
        <v>#NUM!</v>
      </c>
    </row>
    <row r="3073" spans="28:36" x14ac:dyDescent="0.2">
      <c r="AB3073" s="122" t="s">
        <v>88</v>
      </c>
      <c r="AC3073" s="40">
        <f>_xll.qlInterestRateIndexFixingDate($Y$21,AD3073)</f>
        <v>60948</v>
      </c>
      <c r="AD3073" s="40">
        <f>_xll.qlCalendarAdvance(calendar,$AD3072,AB3073,,,trigger)</f>
        <v>60952</v>
      </c>
      <c r="AE3073" s="40">
        <f>_xll.qlInterestRateIndexMaturity($Y$21,AD3073,)</f>
        <v>61133</v>
      </c>
      <c r="AF3073" s="43" t="e">
        <f>_xll.qlTenorBasisValue(TenorBasis6M,AD3073,_xll.ohTrigger(trigger,$Y$36))</f>
        <v>#NUM!</v>
      </c>
      <c r="AG3073" s="90" t="e">
        <f>_xll.qlTenorBasisForwardRate(TenorBasis6M,AD3073,_xll.ohTrigger(trigger,$Y$36))</f>
        <v>#NUM!</v>
      </c>
      <c r="AH3073" s="90" t="e">
        <f>_xll.qlIndexFixing(TenorBasisIndex6M,$AC3073,TRUE,_xll.ohTrigger(trigger,$Y$36))</f>
        <v>#NUM!</v>
      </c>
      <c r="AI3073" s="43" t="e">
        <f>_xll.qlIndexFixing($Y$6,$AC3073,TRUE,trigger)</f>
        <v>#NUM!</v>
      </c>
      <c r="AJ3073" s="45" t="e">
        <f t="shared" si="58"/>
        <v>#NUM!</v>
      </c>
    </row>
    <row r="3074" spans="28:36" x14ac:dyDescent="0.2">
      <c r="AB3074" s="122" t="s">
        <v>88</v>
      </c>
      <c r="AC3074" s="40">
        <f>_xll.qlInterestRateIndexFixingDate($Y$21,AD3074)</f>
        <v>60955</v>
      </c>
      <c r="AD3074" s="40">
        <f>_xll.qlCalendarAdvance(calendar,$AD3073,AB3074,,,trigger)</f>
        <v>60959</v>
      </c>
      <c r="AE3074" s="40">
        <f>_xll.qlInterestRateIndexMaturity($Y$21,AD3074,)</f>
        <v>61140</v>
      </c>
      <c r="AF3074" s="43" t="e">
        <f>_xll.qlTenorBasisValue(TenorBasis6M,AD3074,_xll.ohTrigger(trigger,$Y$36))</f>
        <v>#NUM!</v>
      </c>
      <c r="AG3074" s="90" t="e">
        <f>_xll.qlTenorBasisForwardRate(TenorBasis6M,AD3074,_xll.ohTrigger(trigger,$Y$36))</f>
        <v>#NUM!</v>
      </c>
      <c r="AH3074" s="90" t="e">
        <f>_xll.qlIndexFixing(TenorBasisIndex6M,$AC3074,TRUE,_xll.ohTrigger(trigger,$Y$36))</f>
        <v>#NUM!</v>
      </c>
      <c r="AI3074" s="43" t="e">
        <f>_xll.qlIndexFixing($Y$6,$AC3074,TRUE,trigger)</f>
        <v>#NUM!</v>
      </c>
      <c r="AJ3074" s="45" t="e">
        <f t="shared" si="58"/>
        <v>#NUM!</v>
      </c>
    </row>
    <row r="3075" spans="28:36" x14ac:dyDescent="0.2">
      <c r="AB3075" s="122" t="s">
        <v>88</v>
      </c>
      <c r="AC3075" s="40">
        <f>_xll.qlInterestRateIndexFixingDate($Y$21,AD3075)</f>
        <v>60962</v>
      </c>
      <c r="AD3075" s="40">
        <f>_xll.qlCalendarAdvance(calendar,$AD3074,AB3075,,,trigger)</f>
        <v>60966</v>
      </c>
      <c r="AE3075" s="40">
        <f>_xll.qlInterestRateIndexMaturity($Y$21,AD3075,)</f>
        <v>61148</v>
      </c>
      <c r="AF3075" s="43" t="e">
        <f>_xll.qlTenorBasisValue(TenorBasis6M,AD3075,_xll.ohTrigger(trigger,$Y$36))</f>
        <v>#NUM!</v>
      </c>
      <c r="AG3075" s="90" t="e">
        <f>_xll.qlTenorBasisForwardRate(TenorBasis6M,AD3075,_xll.ohTrigger(trigger,$Y$36))</f>
        <v>#NUM!</v>
      </c>
      <c r="AH3075" s="90" t="e">
        <f>_xll.qlIndexFixing(TenorBasisIndex6M,$AC3075,TRUE,_xll.ohTrigger(trigger,$Y$36))</f>
        <v>#NUM!</v>
      </c>
      <c r="AI3075" s="43" t="e">
        <f>_xll.qlIndexFixing($Y$6,$AC3075,TRUE,trigger)</f>
        <v>#NUM!</v>
      </c>
      <c r="AJ3075" s="45" t="e">
        <f t="shared" si="58"/>
        <v>#NUM!</v>
      </c>
    </row>
    <row r="3076" spans="28:36" x14ac:dyDescent="0.2">
      <c r="AB3076" s="122" t="s">
        <v>88</v>
      </c>
      <c r="AC3076" s="40">
        <f>_xll.qlInterestRateIndexFixingDate($Y$21,AD3076)</f>
        <v>60969</v>
      </c>
      <c r="AD3076" s="40">
        <f>_xll.qlCalendarAdvance(calendar,$AD3075,AB3076,,,trigger)</f>
        <v>60973</v>
      </c>
      <c r="AE3076" s="40">
        <f>_xll.qlInterestRateIndexMaturity($Y$21,AD3076,)</f>
        <v>61155</v>
      </c>
      <c r="AF3076" s="43" t="e">
        <f>_xll.qlTenorBasisValue(TenorBasis6M,AD3076,_xll.ohTrigger(trigger,$Y$36))</f>
        <v>#NUM!</v>
      </c>
      <c r="AG3076" s="90" t="e">
        <f>_xll.qlTenorBasisForwardRate(TenorBasis6M,AD3076,_xll.ohTrigger(trigger,$Y$36))</f>
        <v>#NUM!</v>
      </c>
      <c r="AH3076" s="90" t="e">
        <f>_xll.qlIndexFixing(TenorBasisIndex6M,$AC3076,TRUE,_xll.ohTrigger(trigger,$Y$36))</f>
        <v>#NUM!</v>
      </c>
      <c r="AI3076" s="43" t="e">
        <f>_xll.qlIndexFixing($Y$6,$AC3076,TRUE,trigger)</f>
        <v>#NUM!</v>
      </c>
      <c r="AJ3076" s="45" t="e">
        <f t="shared" si="58"/>
        <v>#NUM!</v>
      </c>
    </row>
    <row r="3077" spans="28:36" x14ac:dyDescent="0.2">
      <c r="AB3077" s="122" t="s">
        <v>88</v>
      </c>
      <c r="AC3077" s="40">
        <f>_xll.qlInterestRateIndexFixingDate($Y$21,AD3077)</f>
        <v>60976</v>
      </c>
      <c r="AD3077" s="40">
        <f>_xll.qlCalendarAdvance(calendar,$AD3076,AB3077,,,trigger)</f>
        <v>60980</v>
      </c>
      <c r="AE3077" s="40">
        <f>_xll.qlInterestRateIndexMaturity($Y$21,AD3077,)</f>
        <v>61162</v>
      </c>
      <c r="AF3077" s="43" t="e">
        <f>_xll.qlTenorBasisValue(TenorBasis6M,AD3077,_xll.ohTrigger(trigger,$Y$36))</f>
        <v>#NUM!</v>
      </c>
      <c r="AG3077" s="90" t="e">
        <f>_xll.qlTenorBasisForwardRate(TenorBasis6M,AD3077,_xll.ohTrigger(trigger,$Y$36))</f>
        <v>#NUM!</v>
      </c>
      <c r="AH3077" s="90" t="e">
        <f>_xll.qlIndexFixing(TenorBasisIndex6M,$AC3077,TRUE,_xll.ohTrigger(trigger,$Y$36))</f>
        <v>#NUM!</v>
      </c>
      <c r="AI3077" s="43" t="e">
        <f>_xll.qlIndexFixing($Y$6,$AC3077,TRUE,trigger)</f>
        <v>#NUM!</v>
      </c>
      <c r="AJ3077" s="45" t="e">
        <f t="shared" si="58"/>
        <v>#NUM!</v>
      </c>
    </row>
    <row r="3078" spans="28:36" x14ac:dyDescent="0.2">
      <c r="AB3078" s="122" t="s">
        <v>88</v>
      </c>
      <c r="AC3078" s="40">
        <f>_xll.qlInterestRateIndexFixingDate($Y$21,AD3078)</f>
        <v>60983</v>
      </c>
      <c r="AD3078" s="40">
        <f>_xll.qlCalendarAdvance(calendar,$AD3077,AB3078,,,trigger)</f>
        <v>60987</v>
      </c>
      <c r="AE3078" s="40">
        <f>_xll.qlInterestRateIndexMaturity($Y$21,AD3078,)</f>
        <v>61169</v>
      </c>
      <c r="AF3078" s="43" t="e">
        <f>_xll.qlTenorBasisValue(TenorBasis6M,AD3078,_xll.ohTrigger(trigger,$Y$36))</f>
        <v>#NUM!</v>
      </c>
      <c r="AG3078" s="90" t="e">
        <f>_xll.qlTenorBasisForwardRate(TenorBasis6M,AD3078,_xll.ohTrigger(trigger,$Y$36))</f>
        <v>#NUM!</v>
      </c>
      <c r="AH3078" s="90" t="e">
        <f>_xll.qlIndexFixing(TenorBasisIndex6M,$AC3078,TRUE,_xll.ohTrigger(trigger,$Y$36))</f>
        <v>#NUM!</v>
      </c>
      <c r="AI3078" s="43" t="e">
        <f>_xll.qlIndexFixing($Y$6,$AC3078,TRUE,trigger)</f>
        <v>#NUM!</v>
      </c>
      <c r="AJ3078" s="45" t="e">
        <f t="shared" si="58"/>
        <v>#NUM!</v>
      </c>
    </row>
    <row r="3079" spans="28:36" x14ac:dyDescent="0.2">
      <c r="AB3079" s="122" t="s">
        <v>88</v>
      </c>
      <c r="AC3079" s="40">
        <f>_xll.qlInterestRateIndexFixingDate($Y$21,AD3079)</f>
        <v>60990</v>
      </c>
      <c r="AD3079" s="40">
        <f>_xll.qlCalendarAdvance(calendar,$AD3078,AB3079,,,trigger)</f>
        <v>60994</v>
      </c>
      <c r="AE3079" s="40">
        <f>_xll.qlInterestRateIndexMaturity($Y$21,AD3079,)</f>
        <v>61176</v>
      </c>
      <c r="AF3079" s="43" t="e">
        <f>_xll.qlTenorBasisValue(TenorBasis6M,AD3079,_xll.ohTrigger(trigger,$Y$36))</f>
        <v>#NUM!</v>
      </c>
      <c r="AG3079" s="90" t="e">
        <f>_xll.qlTenorBasisForwardRate(TenorBasis6M,AD3079,_xll.ohTrigger(trigger,$Y$36))</f>
        <v>#NUM!</v>
      </c>
      <c r="AH3079" s="90" t="e">
        <f>_xll.qlIndexFixing(TenorBasisIndex6M,$AC3079,TRUE,_xll.ohTrigger(trigger,$Y$36))</f>
        <v>#NUM!</v>
      </c>
      <c r="AI3079" s="43" t="e">
        <f>_xll.qlIndexFixing($Y$6,$AC3079,TRUE,trigger)</f>
        <v>#NUM!</v>
      </c>
      <c r="AJ3079" s="45" t="e">
        <f t="shared" si="58"/>
        <v>#NUM!</v>
      </c>
    </row>
    <row r="3080" spans="28:36" x14ac:dyDescent="0.2">
      <c r="AB3080" s="122" t="s">
        <v>88</v>
      </c>
      <c r="AC3080" s="40">
        <f>_xll.qlInterestRateIndexFixingDate($Y$21,AD3080)</f>
        <v>60997</v>
      </c>
      <c r="AD3080" s="40">
        <f>_xll.qlCalendarAdvance(calendar,$AD3079,AB3080,,,trigger)</f>
        <v>61001</v>
      </c>
      <c r="AE3080" s="40">
        <f>_xll.qlInterestRateIndexMaturity($Y$21,AD3080,)</f>
        <v>61182</v>
      </c>
      <c r="AF3080" s="43" t="e">
        <f>_xll.qlTenorBasisValue(TenorBasis6M,AD3080,_xll.ohTrigger(trigger,$Y$36))</f>
        <v>#NUM!</v>
      </c>
      <c r="AG3080" s="90" t="e">
        <f>_xll.qlTenorBasisForwardRate(TenorBasis6M,AD3080,_xll.ohTrigger(trigger,$Y$36))</f>
        <v>#NUM!</v>
      </c>
      <c r="AH3080" s="90" t="e">
        <f>_xll.qlIndexFixing(TenorBasisIndex6M,$AC3080,TRUE,_xll.ohTrigger(trigger,$Y$36))</f>
        <v>#NUM!</v>
      </c>
      <c r="AI3080" s="43" t="e">
        <f>_xll.qlIndexFixing($Y$6,$AC3080,TRUE,trigger)</f>
        <v>#NUM!</v>
      </c>
      <c r="AJ3080" s="45" t="e">
        <f t="shared" si="58"/>
        <v>#NUM!</v>
      </c>
    </row>
    <row r="3081" spans="28:36" x14ac:dyDescent="0.2">
      <c r="AB3081" s="122" t="s">
        <v>88</v>
      </c>
      <c r="AC3081" s="40">
        <f>_xll.qlInterestRateIndexFixingDate($Y$21,AD3081)</f>
        <v>61004</v>
      </c>
      <c r="AD3081" s="40">
        <f>_xll.qlCalendarAdvance(calendar,$AD3080,AB3081,,,trigger)</f>
        <v>61008</v>
      </c>
      <c r="AE3081" s="40">
        <f>_xll.qlInterestRateIndexMaturity($Y$21,AD3081,)</f>
        <v>61189</v>
      </c>
      <c r="AF3081" s="43" t="e">
        <f>_xll.qlTenorBasisValue(TenorBasis6M,AD3081,_xll.ohTrigger(trigger,$Y$36))</f>
        <v>#NUM!</v>
      </c>
      <c r="AG3081" s="90" t="e">
        <f>_xll.qlTenorBasisForwardRate(TenorBasis6M,AD3081,_xll.ohTrigger(trigger,$Y$36))</f>
        <v>#NUM!</v>
      </c>
      <c r="AH3081" s="90" t="e">
        <f>_xll.qlIndexFixing(TenorBasisIndex6M,$AC3081,TRUE,_xll.ohTrigger(trigger,$Y$36))</f>
        <v>#NUM!</v>
      </c>
      <c r="AI3081" s="43" t="e">
        <f>_xll.qlIndexFixing($Y$6,$AC3081,TRUE,trigger)</f>
        <v>#NUM!</v>
      </c>
      <c r="AJ3081" s="45" t="e">
        <f t="shared" si="58"/>
        <v>#NUM!</v>
      </c>
    </row>
    <row r="3082" spans="28:36" x14ac:dyDescent="0.2">
      <c r="AB3082" s="122" t="s">
        <v>88</v>
      </c>
      <c r="AC3082" s="40">
        <f>_xll.qlInterestRateIndexFixingDate($Y$21,AD3082)</f>
        <v>61011</v>
      </c>
      <c r="AD3082" s="40">
        <f>_xll.qlCalendarAdvance(calendar,$AD3081,AB3082,,,trigger)</f>
        <v>61015</v>
      </c>
      <c r="AE3082" s="40">
        <f>_xll.qlInterestRateIndexMaturity($Y$21,AD3082,)</f>
        <v>61196</v>
      </c>
      <c r="AF3082" s="43" t="e">
        <f>_xll.qlTenorBasisValue(TenorBasis6M,AD3082,_xll.ohTrigger(trigger,$Y$36))</f>
        <v>#NUM!</v>
      </c>
      <c r="AG3082" s="90" t="e">
        <f>_xll.qlTenorBasisForwardRate(TenorBasis6M,AD3082,_xll.ohTrigger(trigger,$Y$36))</f>
        <v>#NUM!</v>
      </c>
      <c r="AH3082" s="90" t="e">
        <f>_xll.qlIndexFixing(TenorBasisIndex6M,$AC3082,TRUE,_xll.ohTrigger(trigger,$Y$36))</f>
        <v>#NUM!</v>
      </c>
      <c r="AI3082" s="43" t="e">
        <f>_xll.qlIndexFixing($Y$6,$AC3082,TRUE,trigger)</f>
        <v>#NUM!</v>
      </c>
      <c r="AJ3082" s="45" t="e">
        <f t="shared" si="58"/>
        <v>#NUM!</v>
      </c>
    </row>
    <row r="3083" spans="28:36" x14ac:dyDescent="0.2">
      <c r="AB3083" s="122" t="s">
        <v>88</v>
      </c>
      <c r="AC3083" s="40">
        <f>_xll.qlInterestRateIndexFixingDate($Y$21,AD3083)</f>
        <v>61018</v>
      </c>
      <c r="AD3083" s="40">
        <f>_xll.qlCalendarAdvance(calendar,$AD3082,AB3083,,,trigger)</f>
        <v>61022</v>
      </c>
      <c r="AE3083" s="40">
        <f>_xll.qlInterestRateIndexMaturity($Y$21,AD3083,)</f>
        <v>61203</v>
      </c>
      <c r="AF3083" s="43" t="e">
        <f>_xll.qlTenorBasisValue(TenorBasis6M,AD3083,_xll.ohTrigger(trigger,$Y$36))</f>
        <v>#NUM!</v>
      </c>
      <c r="AG3083" s="90" t="e">
        <f>_xll.qlTenorBasisForwardRate(TenorBasis6M,AD3083,_xll.ohTrigger(trigger,$Y$36))</f>
        <v>#NUM!</v>
      </c>
      <c r="AH3083" s="90" t="e">
        <f>_xll.qlIndexFixing(TenorBasisIndex6M,$AC3083,TRUE,_xll.ohTrigger(trigger,$Y$36))</f>
        <v>#NUM!</v>
      </c>
      <c r="AI3083" s="43" t="e">
        <f>_xll.qlIndexFixing($Y$6,$AC3083,TRUE,trigger)</f>
        <v>#NUM!</v>
      </c>
      <c r="AJ3083" s="45" t="e">
        <f t="shared" si="58"/>
        <v>#NUM!</v>
      </c>
    </row>
    <row r="3084" spans="28:36" x14ac:dyDescent="0.2">
      <c r="AB3084" s="122" t="s">
        <v>88</v>
      </c>
      <c r="AC3084" s="40">
        <f>_xll.qlInterestRateIndexFixingDate($Y$21,AD3084)</f>
        <v>61025</v>
      </c>
      <c r="AD3084" s="40">
        <f>_xll.qlCalendarAdvance(calendar,$AD3083,AB3084,,,trigger)</f>
        <v>61029</v>
      </c>
      <c r="AE3084" s="40">
        <f>_xll.qlInterestRateIndexMaturity($Y$21,AD3084,)</f>
        <v>61210</v>
      </c>
      <c r="AF3084" s="43" t="e">
        <f>_xll.qlTenorBasisValue(TenorBasis6M,AD3084,_xll.ohTrigger(trigger,$Y$36))</f>
        <v>#NUM!</v>
      </c>
      <c r="AG3084" s="90" t="e">
        <f>_xll.qlTenorBasisForwardRate(TenorBasis6M,AD3084,_xll.ohTrigger(trigger,$Y$36))</f>
        <v>#NUM!</v>
      </c>
      <c r="AH3084" s="90" t="e">
        <f>_xll.qlIndexFixing(TenorBasisIndex6M,$AC3084,TRUE,_xll.ohTrigger(trigger,$Y$36))</f>
        <v>#NUM!</v>
      </c>
      <c r="AI3084" s="43" t="e">
        <f>_xll.qlIndexFixing($Y$6,$AC3084,TRUE,trigger)</f>
        <v>#NUM!</v>
      </c>
      <c r="AJ3084" s="45" t="e">
        <f t="shared" si="58"/>
        <v>#NUM!</v>
      </c>
    </row>
    <row r="3085" spans="28:36" x14ac:dyDescent="0.2">
      <c r="AB3085" s="122" t="s">
        <v>88</v>
      </c>
      <c r="AC3085" s="40">
        <f>_xll.qlInterestRateIndexFixingDate($Y$21,AD3085)</f>
        <v>61032</v>
      </c>
      <c r="AD3085" s="40">
        <f>_xll.qlCalendarAdvance(calendar,$AD3084,AB3085,,,trigger)</f>
        <v>61036</v>
      </c>
      <c r="AE3085" s="40">
        <f>_xll.qlInterestRateIndexMaturity($Y$21,AD3085,)</f>
        <v>61217</v>
      </c>
      <c r="AF3085" s="43" t="e">
        <f>_xll.qlTenorBasisValue(TenorBasis6M,AD3085,_xll.ohTrigger(trigger,$Y$36))</f>
        <v>#NUM!</v>
      </c>
      <c r="AG3085" s="90" t="e">
        <f>_xll.qlTenorBasisForwardRate(TenorBasis6M,AD3085,_xll.ohTrigger(trigger,$Y$36))</f>
        <v>#NUM!</v>
      </c>
      <c r="AH3085" s="90" t="e">
        <f>_xll.qlIndexFixing(TenorBasisIndex6M,$AC3085,TRUE,_xll.ohTrigger(trigger,$Y$36))</f>
        <v>#NUM!</v>
      </c>
      <c r="AI3085" s="43" t="e">
        <f>_xll.qlIndexFixing($Y$6,$AC3085,TRUE,trigger)</f>
        <v>#NUM!</v>
      </c>
      <c r="AJ3085" s="45" t="e">
        <f t="shared" si="58"/>
        <v>#NUM!</v>
      </c>
    </row>
    <row r="3086" spans="28:36" x14ac:dyDescent="0.2">
      <c r="AB3086" s="122" t="s">
        <v>88</v>
      </c>
      <c r="AC3086" s="40">
        <f>_xll.qlInterestRateIndexFixingDate($Y$21,AD3086)</f>
        <v>61039</v>
      </c>
      <c r="AD3086" s="40">
        <f>_xll.qlCalendarAdvance(calendar,$AD3085,AB3086,,,trigger)</f>
        <v>61043</v>
      </c>
      <c r="AE3086" s="40">
        <f>_xll.qlInterestRateIndexMaturity($Y$21,AD3086,)</f>
        <v>61224</v>
      </c>
      <c r="AF3086" s="43" t="e">
        <f>_xll.qlTenorBasisValue(TenorBasis6M,AD3086,_xll.ohTrigger(trigger,$Y$36))</f>
        <v>#NUM!</v>
      </c>
      <c r="AG3086" s="90" t="e">
        <f>_xll.qlTenorBasisForwardRate(TenorBasis6M,AD3086,_xll.ohTrigger(trigger,$Y$36))</f>
        <v>#NUM!</v>
      </c>
      <c r="AH3086" s="90" t="e">
        <f>_xll.qlIndexFixing(TenorBasisIndex6M,$AC3086,TRUE,_xll.ohTrigger(trigger,$Y$36))</f>
        <v>#NUM!</v>
      </c>
      <c r="AI3086" s="43" t="e">
        <f>_xll.qlIndexFixing($Y$6,$AC3086,TRUE,trigger)</f>
        <v>#NUM!</v>
      </c>
      <c r="AJ3086" s="45" t="e">
        <f t="shared" si="58"/>
        <v>#NUM!</v>
      </c>
    </row>
    <row r="3087" spans="28:36" x14ac:dyDescent="0.2">
      <c r="AB3087" s="122" t="s">
        <v>88</v>
      </c>
      <c r="AC3087" s="40">
        <f>_xll.qlInterestRateIndexFixingDate($Y$21,AD3087)</f>
        <v>61046</v>
      </c>
      <c r="AD3087" s="40">
        <f>_xll.qlCalendarAdvance(calendar,$AD3086,AB3087,,,trigger)</f>
        <v>61050</v>
      </c>
      <c r="AE3087" s="40">
        <f>_xll.qlInterestRateIndexMaturity($Y$21,AD3087,)</f>
        <v>61231</v>
      </c>
      <c r="AF3087" s="43" t="e">
        <f>_xll.qlTenorBasisValue(TenorBasis6M,AD3087,_xll.ohTrigger(trigger,$Y$36))</f>
        <v>#NUM!</v>
      </c>
      <c r="AG3087" s="90" t="e">
        <f>_xll.qlTenorBasisForwardRate(TenorBasis6M,AD3087,_xll.ohTrigger(trigger,$Y$36))</f>
        <v>#NUM!</v>
      </c>
      <c r="AH3087" s="90" t="e">
        <f>_xll.qlIndexFixing(TenorBasisIndex6M,$AC3087,TRUE,_xll.ohTrigger(trigger,$Y$36))</f>
        <v>#NUM!</v>
      </c>
      <c r="AI3087" s="43" t="e">
        <f>_xll.qlIndexFixing($Y$6,$AC3087,TRUE,trigger)</f>
        <v>#NUM!</v>
      </c>
      <c r="AJ3087" s="45" t="e">
        <f t="shared" si="58"/>
        <v>#NUM!</v>
      </c>
    </row>
    <row r="3088" spans="28:36" x14ac:dyDescent="0.2">
      <c r="AB3088" s="122" t="s">
        <v>88</v>
      </c>
      <c r="AC3088" s="40">
        <f>_xll.qlInterestRateIndexFixingDate($Y$21,AD3088)</f>
        <v>61053</v>
      </c>
      <c r="AD3088" s="40">
        <f>_xll.qlCalendarAdvance(calendar,$AD3087,AB3088,,,trigger)</f>
        <v>61057</v>
      </c>
      <c r="AE3088" s="40">
        <f>_xll.qlInterestRateIndexMaturity($Y$21,AD3088,)</f>
        <v>61241</v>
      </c>
      <c r="AF3088" s="43" t="e">
        <f>_xll.qlTenorBasisValue(TenorBasis6M,AD3088,_xll.ohTrigger(trigger,$Y$36))</f>
        <v>#NUM!</v>
      </c>
      <c r="AG3088" s="90" t="e">
        <f>_xll.qlTenorBasisForwardRate(TenorBasis6M,AD3088,_xll.ohTrigger(trigger,$Y$36))</f>
        <v>#NUM!</v>
      </c>
      <c r="AH3088" s="90" t="e">
        <f>_xll.qlIndexFixing(TenorBasisIndex6M,$AC3088,TRUE,_xll.ohTrigger(trigger,$Y$36))</f>
        <v>#NUM!</v>
      </c>
      <c r="AI3088" s="43" t="e">
        <f>_xll.qlIndexFixing($Y$6,$AC3088,TRUE,trigger)</f>
        <v>#NUM!</v>
      </c>
      <c r="AJ3088" s="45" t="e">
        <f t="shared" si="58"/>
        <v>#NUM!</v>
      </c>
    </row>
    <row r="3089" spans="28:36" x14ac:dyDescent="0.2">
      <c r="AB3089" s="122" t="s">
        <v>88</v>
      </c>
      <c r="AC3089" s="40">
        <f>_xll.qlInterestRateIndexFixingDate($Y$21,AD3089)</f>
        <v>61060</v>
      </c>
      <c r="AD3089" s="40">
        <f>_xll.qlCalendarAdvance(calendar,$AD3088,AB3089,,,trigger)</f>
        <v>61064</v>
      </c>
      <c r="AE3089" s="40">
        <f>_xll.qlInterestRateIndexMaturity($Y$21,AD3089,)</f>
        <v>61248</v>
      </c>
      <c r="AF3089" s="43" t="e">
        <f>_xll.qlTenorBasisValue(TenorBasis6M,AD3089,_xll.ohTrigger(trigger,$Y$36))</f>
        <v>#NUM!</v>
      </c>
      <c r="AG3089" s="90" t="e">
        <f>_xll.qlTenorBasisForwardRate(TenorBasis6M,AD3089,_xll.ohTrigger(trigger,$Y$36))</f>
        <v>#NUM!</v>
      </c>
      <c r="AH3089" s="90" t="e">
        <f>_xll.qlIndexFixing(TenorBasisIndex6M,$AC3089,TRUE,_xll.ohTrigger(trigger,$Y$36))</f>
        <v>#NUM!</v>
      </c>
      <c r="AI3089" s="43" t="e">
        <f>_xll.qlIndexFixing($Y$6,$AC3089,TRUE,trigger)</f>
        <v>#NUM!</v>
      </c>
      <c r="AJ3089" s="45" t="e">
        <f t="shared" si="58"/>
        <v>#NUM!</v>
      </c>
    </row>
    <row r="3090" spans="28:36" x14ac:dyDescent="0.2">
      <c r="AB3090" s="122" t="s">
        <v>88</v>
      </c>
      <c r="AC3090" s="40">
        <f>_xll.qlInterestRateIndexFixingDate($Y$21,AD3090)</f>
        <v>61067</v>
      </c>
      <c r="AD3090" s="40">
        <f>_xll.qlCalendarAdvance(calendar,$AD3089,AB3090,,,trigger)</f>
        <v>61071</v>
      </c>
      <c r="AE3090" s="40">
        <f>_xll.qlInterestRateIndexMaturity($Y$21,AD3090,)</f>
        <v>61255</v>
      </c>
      <c r="AF3090" s="43" t="e">
        <f>_xll.qlTenorBasisValue(TenorBasis6M,AD3090,_xll.ohTrigger(trigger,$Y$36))</f>
        <v>#NUM!</v>
      </c>
      <c r="AG3090" s="90" t="e">
        <f>_xll.qlTenorBasisForwardRate(TenorBasis6M,AD3090,_xll.ohTrigger(trigger,$Y$36))</f>
        <v>#NUM!</v>
      </c>
      <c r="AH3090" s="90" t="e">
        <f>_xll.qlIndexFixing(TenorBasisIndex6M,$AC3090,TRUE,_xll.ohTrigger(trigger,$Y$36))</f>
        <v>#NUM!</v>
      </c>
      <c r="AI3090" s="43" t="e">
        <f>_xll.qlIndexFixing($Y$6,$AC3090,TRUE,trigger)</f>
        <v>#NUM!</v>
      </c>
      <c r="AJ3090" s="45" t="e">
        <f t="shared" si="58"/>
        <v>#NUM!</v>
      </c>
    </row>
    <row r="3091" spans="28:36" x14ac:dyDescent="0.2">
      <c r="AB3091" s="122" t="s">
        <v>88</v>
      </c>
      <c r="AC3091" s="40">
        <f>_xll.qlInterestRateIndexFixingDate($Y$21,AD3091)</f>
        <v>61074</v>
      </c>
      <c r="AD3091" s="40">
        <f>_xll.qlCalendarAdvance(calendar,$AD3090,AB3091,,,trigger)</f>
        <v>61078</v>
      </c>
      <c r="AE3091" s="40">
        <f>_xll.qlInterestRateIndexMaturity($Y$21,AD3091,)</f>
        <v>61262</v>
      </c>
      <c r="AF3091" s="43" t="e">
        <f>_xll.qlTenorBasisValue(TenorBasis6M,AD3091,_xll.ohTrigger(trigger,$Y$36))</f>
        <v>#NUM!</v>
      </c>
      <c r="AG3091" s="90" t="e">
        <f>_xll.qlTenorBasisForwardRate(TenorBasis6M,AD3091,_xll.ohTrigger(trigger,$Y$36))</f>
        <v>#NUM!</v>
      </c>
      <c r="AH3091" s="90" t="e">
        <f>_xll.qlIndexFixing(TenorBasisIndex6M,$AC3091,TRUE,_xll.ohTrigger(trigger,$Y$36))</f>
        <v>#NUM!</v>
      </c>
      <c r="AI3091" s="43" t="e">
        <f>_xll.qlIndexFixing($Y$6,$AC3091,TRUE,trigger)</f>
        <v>#NUM!</v>
      </c>
      <c r="AJ3091" s="45" t="e">
        <f t="shared" si="58"/>
        <v>#NUM!</v>
      </c>
    </row>
    <row r="3092" spans="28:36" x14ac:dyDescent="0.2">
      <c r="AB3092" s="122" t="s">
        <v>88</v>
      </c>
      <c r="AC3092" s="40">
        <f>_xll.qlInterestRateIndexFixingDate($Y$21,AD3092)</f>
        <v>61081</v>
      </c>
      <c r="AD3092" s="40">
        <f>_xll.qlCalendarAdvance(calendar,$AD3091,AB3092,,,trigger)</f>
        <v>61085</v>
      </c>
      <c r="AE3092" s="40">
        <f>_xll.qlInterestRateIndexMaturity($Y$21,AD3092,)</f>
        <v>61269</v>
      </c>
      <c r="AF3092" s="43" t="e">
        <f>_xll.qlTenorBasisValue(TenorBasis6M,AD3092,_xll.ohTrigger(trigger,$Y$36))</f>
        <v>#NUM!</v>
      </c>
      <c r="AG3092" s="90" t="e">
        <f>_xll.qlTenorBasisForwardRate(TenorBasis6M,AD3092,_xll.ohTrigger(trigger,$Y$36))</f>
        <v>#NUM!</v>
      </c>
      <c r="AH3092" s="90" t="e">
        <f>_xll.qlIndexFixing(TenorBasisIndex6M,$AC3092,TRUE,_xll.ohTrigger(trigger,$Y$36))</f>
        <v>#NUM!</v>
      </c>
      <c r="AI3092" s="43" t="e">
        <f>_xll.qlIndexFixing($Y$6,$AC3092,TRUE,trigger)</f>
        <v>#NUM!</v>
      </c>
      <c r="AJ3092" s="45" t="e">
        <f t="shared" si="58"/>
        <v>#NUM!</v>
      </c>
    </row>
    <row r="3093" spans="28:36" x14ac:dyDescent="0.2">
      <c r="AB3093" s="122" t="s">
        <v>88</v>
      </c>
      <c r="AC3093" s="40">
        <f>_xll.qlInterestRateIndexFixingDate($Y$21,AD3093)</f>
        <v>61086</v>
      </c>
      <c r="AD3093" s="40">
        <f>_xll.qlCalendarAdvance(calendar,$AD3092,AB3093,,,trigger)</f>
        <v>61092</v>
      </c>
      <c r="AE3093" s="40">
        <f>_xll.qlInterestRateIndexMaturity($Y$21,AD3093,)</f>
        <v>61275</v>
      </c>
      <c r="AF3093" s="43" t="e">
        <f>_xll.qlTenorBasisValue(TenorBasis6M,AD3093,_xll.ohTrigger(trigger,$Y$36))</f>
        <v>#NUM!</v>
      </c>
      <c r="AG3093" s="90" t="e">
        <f>_xll.qlTenorBasisForwardRate(TenorBasis6M,AD3093,_xll.ohTrigger(trigger,$Y$36))</f>
        <v>#NUM!</v>
      </c>
      <c r="AH3093" s="90" t="e">
        <f>_xll.qlIndexFixing(TenorBasisIndex6M,$AC3093,TRUE,_xll.ohTrigger(trigger,$Y$36))</f>
        <v>#NUM!</v>
      </c>
      <c r="AI3093" s="43" t="e">
        <f>_xll.qlIndexFixing($Y$6,$AC3093,TRUE,trigger)</f>
        <v>#NUM!</v>
      </c>
      <c r="AJ3093" s="45" t="e">
        <f t="shared" si="58"/>
        <v>#NUM!</v>
      </c>
    </row>
    <row r="3094" spans="28:36" x14ac:dyDescent="0.2">
      <c r="AB3094" s="122" t="s">
        <v>88</v>
      </c>
      <c r="AC3094" s="40">
        <f>_xll.qlInterestRateIndexFixingDate($Y$21,AD3094)</f>
        <v>61095</v>
      </c>
      <c r="AD3094" s="40">
        <f>_xll.qlCalendarAdvance(calendar,$AD3093,AB3094,,,trigger)</f>
        <v>61099</v>
      </c>
      <c r="AE3094" s="40">
        <f>_xll.qlInterestRateIndexMaturity($Y$21,AD3094,)</f>
        <v>61282</v>
      </c>
      <c r="AF3094" s="43" t="e">
        <f>_xll.qlTenorBasisValue(TenorBasis6M,AD3094,_xll.ohTrigger(trigger,$Y$36))</f>
        <v>#NUM!</v>
      </c>
      <c r="AG3094" s="90" t="e">
        <f>_xll.qlTenorBasisForwardRate(TenorBasis6M,AD3094,_xll.ohTrigger(trigger,$Y$36))</f>
        <v>#NUM!</v>
      </c>
      <c r="AH3094" s="90" t="e">
        <f>_xll.qlIndexFixing(TenorBasisIndex6M,$AC3094,TRUE,_xll.ohTrigger(trigger,$Y$36))</f>
        <v>#NUM!</v>
      </c>
      <c r="AI3094" s="43" t="e">
        <f>_xll.qlIndexFixing($Y$6,$AC3094,TRUE,trigger)</f>
        <v>#NUM!</v>
      </c>
      <c r="AJ3094" s="45" t="e">
        <f t="shared" si="58"/>
        <v>#NUM!</v>
      </c>
    </row>
    <row r="3095" spans="28:36" x14ac:dyDescent="0.2">
      <c r="AB3095" s="122" t="s">
        <v>88</v>
      </c>
      <c r="AC3095" s="40">
        <f>_xll.qlInterestRateIndexFixingDate($Y$21,AD3095)</f>
        <v>61102</v>
      </c>
      <c r="AD3095" s="40">
        <f>_xll.qlCalendarAdvance(calendar,$AD3094,AB3095,,,trigger)</f>
        <v>61106</v>
      </c>
      <c r="AE3095" s="40">
        <f>_xll.qlInterestRateIndexMaturity($Y$21,AD3095,)</f>
        <v>61289</v>
      </c>
      <c r="AF3095" s="43" t="e">
        <f>_xll.qlTenorBasisValue(TenorBasis6M,AD3095,_xll.ohTrigger(trigger,$Y$36))</f>
        <v>#NUM!</v>
      </c>
      <c r="AG3095" s="90" t="e">
        <f>_xll.qlTenorBasisForwardRate(TenorBasis6M,AD3095,_xll.ohTrigger(trigger,$Y$36))</f>
        <v>#NUM!</v>
      </c>
      <c r="AH3095" s="90" t="e">
        <f>_xll.qlIndexFixing(TenorBasisIndex6M,$AC3095,TRUE,_xll.ohTrigger(trigger,$Y$36))</f>
        <v>#NUM!</v>
      </c>
      <c r="AI3095" s="43" t="e">
        <f>_xll.qlIndexFixing($Y$6,$AC3095,TRUE,trigger)</f>
        <v>#NUM!</v>
      </c>
      <c r="AJ3095" s="45" t="e">
        <f t="shared" si="58"/>
        <v>#NUM!</v>
      </c>
    </row>
    <row r="3096" spans="28:36" x14ac:dyDescent="0.2">
      <c r="AB3096" s="122" t="s">
        <v>88</v>
      </c>
      <c r="AC3096" s="40">
        <f>_xll.qlInterestRateIndexFixingDate($Y$21,AD3096)</f>
        <v>61109</v>
      </c>
      <c r="AD3096" s="40">
        <f>_xll.qlCalendarAdvance(calendar,$AD3095,AB3096,,,trigger)</f>
        <v>61113</v>
      </c>
      <c r="AE3096" s="40">
        <f>_xll.qlInterestRateIndexMaturity($Y$21,AD3096,)</f>
        <v>61296</v>
      </c>
      <c r="AF3096" s="43" t="e">
        <f>_xll.qlTenorBasisValue(TenorBasis6M,AD3096,_xll.ohTrigger(trigger,$Y$36))</f>
        <v>#NUM!</v>
      </c>
      <c r="AG3096" s="90" t="e">
        <f>_xll.qlTenorBasisForwardRate(TenorBasis6M,AD3096,_xll.ohTrigger(trigger,$Y$36))</f>
        <v>#NUM!</v>
      </c>
      <c r="AH3096" s="90" t="e">
        <f>_xll.qlIndexFixing(TenorBasisIndex6M,$AC3096,TRUE,_xll.ohTrigger(trigger,$Y$36))</f>
        <v>#NUM!</v>
      </c>
      <c r="AI3096" s="43" t="e">
        <f>_xll.qlIndexFixing($Y$6,$AC3096,TRUE,trigger)</f>
        <v>#NUM!</v>
      </c>
      <c r="AJ3096" s="45" t="e">
        <f t="shared" si="58"/>
        <v>#NUM!</v>
      </c>
    </row>
    <row r="3097" spans="28:36" x14ac:dyDescent="0.2">
      <c r="AB3097" s="122" t="s">
        <v>88</v>
      </c>
      <c r="AC3097" s="40">
        <f>_xll.qlInterestRateIndexFixingDate($Y$21,AD3097)</f>
        <v>61116</v>
      </c>
      <c r="AD3097" s="40">
        <f>_xll.qlCalendarAdvance(calendar,$AD3096,AB3097,,,trigger)</f>
        <v>61120</v>
      </c>
      <c r="AE3097" s="40">
        <f>_xll.qlInterestRateIndexMaturity($Y$21,AD3097,)</f>
        <v>61304</v>
      </c>
      <c r="AF3097" s="43" t="e">
        <f>_xll.qlTenorBasisValue(TenorBasis6M,AD3097,_xll.ohTrigger(trigger,$Y$36))</f>
        <v>#NUM!</v>
      </c>
      <c r="AG3097" s="90" t="e">
        <f>_xll.qlTenorBasisForwardRate(TenorBasis6M,AD3097,_xll.ohTrigger(trigger,$Y$36))</f>
        <v>#NUM!</v>
      </c>
      <c r="AH3097" s="90" t="e">
        <f>_xll.qlIndexFixing(TenorBasisIndex6M,$AC3097,TRUE,_xll.ohTrigger(trigger,$Y$36))</f>
        <v>#NUM!</v>
      </c>
      <c r="AI3097" s="43" t="e">
        <f>_xll.qlIndexFixing($Y$6,$AC3097,TRUE,trigger)</f>
        <v>#NUM!</v>
      </c>
      <c r="AJ3097" s="45" t="e">
        <f t="shared" si="58"/>
        <v>#NUM!</v>
      </c>
    </row>
    <row r="3098" spans="28:36" x14ac:dyDescent="0.2">
      <c r="AB3098" s="122" t="s">
        <v>88</v>
      </c>
      <c r="AC3098" s="40">
        <f>_xll.qlInterestRateIndexFixingDate($Y$21,AD3098)</f>
        <v>61123</v>
      </c>
      <c r="AD3098" s="40">
        <f>_xll.qlCalendarAdvance(calendar,$AD3097,AB3098,,,trigger)</f>
        <v>61127</v>
      </c>
      <c r="AE3098" s="40">
        <f>_xll.qlInterestRateIndexMaturity($Y$21,AD3098,)</f>
        <v>61311</v>
      </c>
      <c r="AF3098" s="43" t="e">
        <f>_xll.qlTenorBasisValue(TenorBasis6M,AD3098,_xll.ohTrigger(trigger,$Y$36))</f>
        <v>#NUM!</v>
      </c>
      <c r="AG3098" s="90" t="e">
        <f>_xll.qlTenorBasisForwardRate(TenorBasis6M,AD3098,_xll.ohTrigger(trigger,$Y$36))</f>
        <v>#NUM!</v>
      </c>
      <c r="AH3098" s="90" t="e">
        <f>_xll.qlIndexFixing(TenorBasisIndex6M,$AC3098,TRUE,_xll.ohTrigger(trigger,$Y$36))</f>
        <v>#NUM!</v>
      </c>
      <c r="AI3098" s="43" t="e">
        <f>_xll.qlIndexFixing($Y$6,$AC3098,TRUE,trigger)</f>
        <v>#NUM!</v>
      </c>
      <c r="AJ3098" s="45" t="e">
        <f t="shared" si="58"/>
        <v>#NUM!</v>
      </c>
    </row>
    <row r="3099" spans="28:36" x14ac:dyDescent="0.2">
      <c r="AB3099" s="122" t="s">
        <v>88</v>
      </c>
      <c r="AC3099" s="40">
        <f>_xll.qlInterestRateIndexFixingDate($Y$21,AD3099)</f>
        <v>61130</v>
      </c>
      <c r="AD3099" s="40">
        <f>_xll.qlCalendarAdvance(calendar,$AD3098,AB3099,,,trigger)</f>
        <v>61134</v>
      </c>
      <c r="AE3099" s="40">
        <f>_xll.qlInterestRateIndexMaturity($Y$21,AD3099,)</f>
        <v>61318</v>
      </c>
      <c r="AF3099" s="43" t="e">
        <f>_xll.qlTenorBasisValue(TenorBasis6M,AD3099,_xll.ohTrigger(trigger,$Y$36))</f>
        <v>#NUM!</v>
      </c>
      <c r="AG3099" s="90" t="e">
        <f>_xll.qlTenorBasisForwardRate(TenorBasis6M,AD3099,_xll.ohTrigger(trigger,$Y$36))</f>
        <v>#NUM!</v>
      </c>
      <c r="AH3099" s="90" t="e">
        <f>_xll.qlIndexFixing(TenorBasisIndex6M,$AC3099,TRUE,_xll.ohTrigger(trigger,$Y$36))</f>
        <v>#NUM!</v>
      </c>
      <c r="AI3099" s="43" t="e">
        <f>_xll.qlIndexFixing($Y$6,$AC3099,TRUE,trigger)</f>
        <v>#NUM!</v>
      </c>
      <c r="AJ3099" s="45" t="e">
        <f t="shared" si="58"/>
        <v>#NUM!</v>
      </c>
    </row>
    <row r="3100" spans="28:36" x14ac:dyDescent="0.2">
      <c r="AB3100" s="122" t="s">
        <v>88</v>
      </c>
      <c r="AC3100" s="40">
        <f>_xll.qlInterestRateIndexFixingDate($Y$21,AD3100)</f>
        <v>61137</v>
      </c>
      <c r="AD3100" s="40">
        <f>_xll.qlCalendarAdvance(calendar,$AD3099,AB3100,,,trigger)</f>
        <v>61141</v>
      </c>
      <c r="AE3100" s="40">
        <f>_xll.qlInterestRateIndexMaturity($Y$21,AD3100,)</f>
        <v>61325</v>
      </c>
      <c r="AF3100" s="43" t="e">
        <f>_xll.qlTenorBasisValue(TenorBasis6M,AD3100,_xll.ohTrigger(trigger,$Y$36))</f>
        <v>#NUM!</v>
      </c>
      <c r="AG3100" s="90" t="e">
        <f>_xll.qlTenorBasisForwardRate(TenorBasis6M,AD3100,_xll.ohTrigger(trigger,$Y$36))</f>
        <v>#NUM!</v>
      </c>
      <c r="AH3100" s="90" t="e">
        <f>_xll.qlIndexFixing(TenorBasisIndex6M,$AC3100,TRUE,_xll.ohTrigger(trigger,$Y$36))</f>
        <v>#NUM!</v>
      </c>
      <c r="AI3100" s="43" t="e">
        <f>_xll.qlIndexFixing($Y$6,$AC3100,TRUE,trigger)</f>
        <v>#NUM!</v>
      </c>
      <c r="AJ3100" s="45" t="e">
        <f t="shared" si="58"/>
        <v>#NUM!</v>
      </c>
    </row>
    <row r="3101" spans="28:36" x14ac:dyDescent="0.2">
      <c r="AB3101" s="122" t="s">
        <v>88</v>
      </c>
      <c r="AC3101" s="40">
        <f>_xll.qlInterestRateIndexFixingDate($Y$21,AD3101)</f>
        <v>61144</v>
      </c>
      <c r="AD3101" s="40">
        <f>_xll.qlCalendarAdvance(calendar,$AD3100,AB3101,,,trigger)</f>
        <v>61148</v>
      </c>
      <c r="AE3101" s="40">
        <f>_xll.qlInterestRateIndexMaturity($Y$21,AD3101,)</f>
        <v>61331</v>
      </c>
      <c r="AF3101" s="43" t="e">
        <f>_xll.qlTenorBasisValue(TenorBasis6M,AD3101,_xll.ohTrigger(trigger,$Y$36))</f>
        <v>#NUM!</v>
      </c>
      <c r="AG3101" s="90" t="e">
        <f>_xll.qlTenorBasisForwardRate(TenorBasis6M,AD3101,_xll.ohTrigger(trigger,$Y$36))</f>
        <v>#NUM!</v>
      </c>
      <c r="AH3101" s="90" t="e">
        <f>_xll.qlIndexFixing(TenorBasisIndex6M,$AC3101,TRUE,_xll.ohTrigger(trigger,$Y$36))</f>
        <v>#NUM!</v>
      </c>
      <c r="AI3101" s="43" t="e">
        <f>_xll.qlIndexFixing($Y$6,$AC3101,TRUE,trigger)</f>
        <v>#NUM!</v>
      </c>
      <c r="AJ3101" s="45" t="e">
        <f t="shared" si="58"/>
        <v>#NUM!</v>
      </c>
    </row>
    <row r="3102" spans="28:36" x14ac:dyDescent="0.2">
      <c r="AB3102" s="122" t="s">
        <v>88</v>
      </c>
      <c r="AC3102" s="40">
        <f>_xll.qlInterestRateIndexFixingDate($Y$21,AD3102)</f>
        <v>61151</v>
      </c>
      <c r="AD3102" s="40">
        <f>_xll.qlCalendarAdvance(calendar,$AD3101,AB3102,,,trigger)</f>
        <v>61155</v>
      </c>
      <c r="AE3102" s="40">
        <f>_xll.qlInterestRateIndexMaturity($Y$21,AD3102,)</f>
        <v>61338</v>
      </c>
      <c r="AF3102" s="43" t="e">
        <f>_xll.qlTenorBasisValue(TenorBasis6M,AD3102,_xll.ohTrigger(trigger,$Y$36))</f>
        <v>#NUM!</v>
      </c>
      <c r="AG3102" s="90" t="e">
        <f>_xll.qlTenorBasisForwardRate(TenorBasis6M,AD3102,_xll.ohTrigger(trigger,$Y$36))</f>
        <v>#NUM!</v>
      </c>
      <c r="AH3102" s="90" t="e">
        <f>_xll.qlIndexFixing(TenorBasisIndex6M,$AC3102,TRUE,_xll.ohTrigger(trigger,$Y$36))</f>
        <v>#NUM!</v>
      </c>
      <c r="AI3102" s="43" t="e">
        <f>_xll.qlIndexFixing($Y$6,$AC3102,TRUE,trigger)</f>
        <v>#NUM!</v>
      </c>
      <c r="AJ3102" s="45" t="e">
        <f t="shared" si="58"/>
        <v>#NUM!</v>
      </c>
    </row>
    <row r="3103" spans="28:36" x14ac:dyDescent="0.2">
      <c r="AB3103" s="122" t="s">
        <v>88</v>
      </c>
      <c r="AC3103" s="40">
        <f>_xll.qlInterestRateIndexFixingDate($Y$21,AD3103)</f>
        <v>61158</v>
      </c>
      <c r="AD3103" s="40">
        <f>_xll.qlCalendarAdvance(calendar,$AD3102,AB3103,,,trigger)</f>
        <v>61162</v>
      </c>
      <c r="AE3103" s="40">
        <f>_xll.qlInterestRateIndexMaturity($Y$21,AD3103,)</f>
        <v>61345</v>
      </c>
      <c r="AF3103" s="43" t="e">
        <f>_xll.qlTenorBasisValue(TenorBasis6M,AD3103,_xll.ohTrigger(trigger,$Y$36))</f>
        <v>#NUM!</v>
      </c>
      <c r="AG3103" s="90" t="e">
        <f>_xll.qlTenorBasisForwardRate(TenorBasis6M,AD3103,_xll.ohTrigger(trigger,$Y$36))</f>
        <v>#NUM!</v>
      </c>
      <c r="AH3103" s="90" t="e">
        <f>_xll.qlIndexFixing(TenorBasisIndex6M,$AC3103,TRUE,_xll.ohTrigger(trigger,$Y$36))</f>
        <v>#NUM!</v>
      </c>
      <c r="AI3103" s="43" t="e">
        <f>_xll.qlIndexFixing($Y$6,$AC3103,TRUE,trigger)</f>
        <v>#NUM!</v>
      </c>
      <c r="AJ3103" s="45" t="e">
        <f t="shared" si="58"/>
        <v>#NUM!</v>
      </c>
    </row>
    <row r="3104" spans="28:36" x14ac:dyDescent="0.2">
      <c r="AB3104" s="122" t="s">
        <v>88</v>
      </c>
      <c r="AC3104" s="40">
        <f>_xll.qlInterestRateIndexFixingDate($Y$21,AD3104)</f>
        <v>61165</v>
      </c>
      <c r="AD3104" s="40">
        <f>_xll.qlCalendarAdvance(calendar,$AD3103,AB3104,,,trigger)</f>
        <v>61169</v>
      </c>
      <c r="AE3104" s="40">
        <f>_xll.qlInterestRateIndexMaturity($Y$21,AD3104,)</f>
        <v>61352</v>
      </c>
      <c r="AF3104" s="43" t="e">
        <f>_xll.qlTenorBasisValue(TenorBasis6M,AD3104,_xll.ohTrigger(trigger,$Y$36))</f>
        <v>#NUM!</v>
      </c>
      <c r="AG3104" s="90" t="e">
        <f>_xll.qlTenorBasisForwardRate(TenorBasis6M,AD3104,_xll.ohTrigger(trigger,$Y$36))</f>
        <v>#NUM!</v>
      </c>
      <c r="AH3104" s="90" t="e">
        <f>_xll.qlIndexFixing(TenorBasisIndex6M,$AC3104,TRUE,_xll.ohTrigger(trigger,$Y$36))</f>
        <v>#NUM!</v>
      </c>
      <c r="AI3104" s="43" t="e">
        <f>_xll.qlIndexFixing($Y$6,$AC3104,TRUE,trigger)</f>
        <v>#NUM!</v>
      </c>
      <c r="AJ3104" s="45" t="e">
        <f t="shared" si="58"/>
        <v>#NUM!</v>
      </c>
    </row>
    <row r="3105" spans="28:36" x14ac:dyDescent="0.2">
      <c r="AB3105" s="122" t="s">
        <v>88</v>
      </c>
      <c r="AC3105" s="40">
        <f>_xll.qlInterestRateIndexFixingDate($Y$21,AD3105)</f>
        <v>61172</v>
      </c>
      <c r="AD3105" s="40">
        <f>_xll.qlCalendarAdvance(calendar,$AD3104,AB3105,,,trigger)</f>
        <v>61176</v>
      </c>
      <c r="AE3105" s="40">
        <f>_xll.qlInterestRateIndexMaturity($Y$21,AD3105,)</f>
        <v>61359</v>
      </c>
      <c r="AF3105" s="43" t="e">
        <f>_xll.qlTenorBasisValue(TenorBasis6M,AD3105,_xll.ohTrigger(trigger,$Y$36))</f>
        <v>#NUM!</v>
      </c>
      <c r="AG3105" s="90" t="e">
        <f>_xll.qlTenorBasisForwardRate(TenorBasis6M,AD3105,_xll.ohTrigger(trigger,$Y$36))</f>
        <v>#NUM!</v>
      </c>
      <c r="AH3105" s="90" t="e">
        <f>_xll.qlIndexFixing(TenorBasisIndex6M,$AC3105,TRUE,_xll.ohTrigger(trigger,$Y$36))</f>
        <v>#NUM!</v>
      </c>
      <c r="AI3105" s="43" t="e">
        <f>_xll.qlIndexFixing($Y$6,$AC3105,TRUE,trigger)</f>
        <v>#NUM!</v>
      </c>
      <c r="AJ3105" s="45" t="e">
        <f t="shared" si="58"/>
        <v>#NUM!</v>
      </c>
    </row>
    <row r="3106" spans="28:36" x14ac:dyDescent="0.2">
      <c r="AB3106" s="122" t="s">
        <v>88</v>
      </c>
      <c r="AC3106" s="40">
        <f>_xll.qlInterestRateIndexFixingDate($Y$21,AD3106)</f>
        <v>61179</v>
      </c>
      <c r="AD3106" s="40">
        <f>_xll.qlCalendarAdvance(calendar,$AD3105,AB3106,,,trigger)</f>
        <v>61183</v>
      </c>
      <c r="AE3106" s="40">
        <f>_xll.qlInterestRateIndexMaturity($Y$21,AD3106,)</f>
        <v>61367</v>
      </c>
      <c r="AF3106" s="43" t="e">
        <f>_xll.qlTenorBasisValue(TenorBasis6M,AD3106,_xll.ohTrigger(trigger,$Y$36))</f>
        <v>#NUM!</v>
      </c>
      <c r="AG3106" s="90" t="e">
        <f>_xll.qlTenorBasisForwardRate(TenorBasis6M,AD3106,_xll.ohTrigger(trigger,$Y$36))</f>
        <v>#NUM!</v>
      </c>
      <c r="AH3106" s="90" t="e">
        <f>_xll.qlIndexFixing(TenorBasisIndex6M,$AC3106,TRUE,_xll.ohTrigger(trigger,$Y$36))</f>
        <v>#NUM!</v>
      </c>
      <c r="AI3106" s="43" t="e">
        <f>_xll.qlIndexFixing($Y$6,$AC3106,TRUE,trigger)</f>
        <v>#NUM!</v>
      </c>
      <c r="AJ3106" s="45" t="e">
        <f t="shared" si="58"/>
        <v>#NUM!</v>
      </c>
    </row>
    <row r="3107" spans="28:36" x14ac:dyDescent="0.2">
      <c r="AB3107" s="122" t="s">
        <v>88</v>
      </c>
      <c r="AC3107" s="40">
        <f>_xll.qlInterestRateIndexFixingDate($Y$21,AD3107)</f>
        <v>61186</v>
      </c>
      <c r="AD3107" s="40">
        <f>_xll.qlCalendarAdvance(calendar,$AD3106,AB3107,,,trigger)</f>
        <v>61190</v>
      </c>
      <c r="AE3107" s="40">
        <f>_xll.qlInterestRateIndexMaturity($Y$21,AD3107,)</f>
        <v>61374</v>
      </c>
      <c r="AF3107" s="43" t="e">
        <f>_xll.qlTenorBasisValue(TenorBasis6M,AD3107,_xll.ohTrigger(trigger,$Y$36))</f>
        <v>#NUM!</v>
      </c>
      <c r="AG3107" s="90" t="e">
        <f>_xll.qlTenorBasisForwardRate(TenorBasis6M,AD3107,_xll.ohTrigger(trigger,$Y$36))</f>
        <v>#NUM!</v>
      </c>
      <c r="AH3107" s="90" t="e">
        <f>_xll.qlIndexFixing(TenorBasisIndex6M,$AC3107,TRUE,_xll.ohTrigger(trigger,$Y$36))</f>
        <v>#NUM!</v>
      </c>
      <c r="AI3107" s="43" t="e">
        <f>_xll.qlIndexFixing($Y$6,$AC3107,TRUE,trigger)</f>
        <v>#NUM!</v>
      </c>
      <c r="AJ3107" s="45" t="e">
        <f t="shared" si="58"/>
        <v>#NUM!</v>
      </c>
    </row>
    <row r="3108" spans="28:36" x14ac:dyDescent="0.2">
      <c r="AB3108" s="122" t="s">
        <v>88</v>
      </c>
      <c r="AC3108" s="40">
        <f>_xll.qlInterestRateIndexFixingDate($Y$21,AD3108)</f>
        <v>61193</v>
      </c>
      <c r="AD3108" s="40">
        <f>_xll.qlCalendarAdvance(calendar,$AD3107,AB3108,,,trigger)</f>
        <v>61197</v>
      </c>
      <c r="AE3108" s="40">
        <f>_xll.qlInterestRateIndexMaturity($Y$21,AD3108,)</f>
        <v>61381</v>
      </c>
      <c r="AF3108" s="43" t="e">
        <f>_xll.qlTenorBasisValue(TenorBasis6M,AD3108,_xll.ohTrigger(trigger,$Y$36))</f>
        <v>#NUM!</v>
      </c>
      <c r="AG3108" s="90" t="e">
        <f>_xll.qlTenorBasisForwardRate(TenorBasis6M,AD3108,_xll.ohTrigger(trigger,$Y$36))</f>
        <v>#NUM!</v>
      </c>
      <c r="AH3108" s="90" t="e">
        <f>_xll.qlIndexFixing(TenorBasisIndex6M,$AC3108,TRUE,_xll.ohTrigger(trigger,$Y$36))</f>
        <v>#NUM!</v>
      </c>
      <c r="AI3108" s="43" t="e">
        <f>_xll.qlIndexFixing($Y$6,$AC3108,TRUE,trigger)</f>
        <v>#NUM!</v>
      </c>
      <c r="AJ3108" s="45" t="e">
        <f t="shared" si="58"/>
        <v>#NUM!</v>
      </c>
    </row>
    <row r="3109" spans="28:36" x14ac:dyDescent="0.2">
      <c r="AB3109" s="122" t="s">
        <v>88</v>
      </c>
      <c r="AC3109" s="40">
        <f>_xll.qlInterestRateIndexFixingDate($Y$21,AD3109)</f>
        <v>61200</v>
      </c>
      <c r="AD3109" s="40">
        <f>_xll.qlCalendarAdvance(calendar,$AD3108,AB3109,,,trigger)</f>
        <v>61204</v>
      </c>
      <c r="AE3109" s="40">
        <f>_xll.qlInterestRateIndexMaturity($Y$21,AD3109,)</f>
        <v>61388</v>
      </c>
      <c r="AF3109" s="43" t="e">
        <f>_xll.qlTenorBasisValue(TenorBasis6M,AD3109,_xll.ohTrigger(trigger,$Y$36))</f>
        <v>#NUM!</v>
      </c>
      <c r="AG3109" s="90" t="e">
        <f>_xll.qlTenorBasisForwardRate(TenorBasis6M,AD3109,_xll.ohTrigger(trigger,$Y$36))</f>
        <v>#NUM!</v>
      </c>
      <c r="AH3109" s="90" t="e">
        <f>_xll.qlIndexFixing(TenorBasisIndex6M,$AC3109,TRUE,_xll.ohTrigger(trigger,$Y$36))</f>
        <v>#NUM!</v>
      </c>
      <c r="AI3109" s="43" t="e">
        <f>_xll.qlIndexFixing($Y$6,$AC3109,TRUE,trigger)</f>
        <v>#NUM!</v>
      </c>
      <c r="AJ3109" s="45" t="e">
        <f t="shared" si="58"/>
        <v>#NUM!</v>
      </c>
    </row>
    <row r="3110" spans="28:36" x14ac:dyDescent="0.2">
      <c r="AB3110" s="122" t="s">
        <v>88</v>
      </c>
      <c r="AC3110" s="40">
        <f>_xll.qlInterestRateIndexFixingDate($Y$21,AD3110)</f>
        <v>61207</v>
      </c>
      <c r="AD3110" s="40">
        <f>_xll.qlCalendarAdvance(calendar,$AD3109,AB3110,,,trigger)</f>
        <v>61211</v>
      </c>
      <c r="AE3110" s="40">
        <f>_xll.qlInterestRateIndexMaturity($Y$21,AD3110,)</f>
        <v>61395</v>
      </c>
      <c r="AF3110" s="43" t="e">
        <f>_xll.qlTenorBasisValue(TenorBasis6M,AD3110,_xll.ohTrigger(trigger,$Y$36))</f>
        <v>#NUM!</v>
      </c>
      <c r="AG3110" s="90" t="e">
        <f>_xll.qlTenorBasisForwardRate(TenorBasis6M,AD3110,_xll.ohTrigger(trigger,$Y$36))</f>
        <v>#NUM!</v>
      </c>
      <c r="AH3110" s="90" t="e">
        <f>_xll.qlIndexFixing(TenorBasisIndex6M,$AC3110,TRUE,_xll.ohTrigger(trigger,$Y$36))</f>
        <v>#NUM!</v>
      </c>
      <c r="AI3110" s="43" t="e">
        <f>_xll.qlIndexFixing($Y$6,$AC3110,TRUE,trigger)</f>
        <v>#NUM!</v>
      </c>
      <c r="AJ3110" s="45" t="e">
        <f t="shared" si="58"/>
        <v>#NUM!</v>
      </c>
    </row>
    <row r="3111" spans="28:36" x14ac:dyDescent="0.2">
      <c r="AB3111" s="122" t="s">
        <v>88</v>
      </c>
      <c r="AC3111" s="40">
        <f>_xll.qlInterestRateIndexFixingDate($Y$21,AD3111)</f>
        <v>61214</v>
      </c>
      <c r="AD3111" s="40">
        <f>_xll.qlCalendarAdvance(calendar,$AD3110,AB3111,,,trigger)</f>
        <v>61218</v>
      </c>
      <c r="AE3111" s="40">
        <f>_xll.qlInterestRateIndexMaturity($Y$21,AD3111,)</f>
        <v>61402</v>
      </c>
      <c r="AF3111" s="43" t="e">
        <f>_xll.qlTenorBasisValue(TenorBasis6M,AD3111,_xll.ohTrigger(trigger,$Y$36))</f>
        <v>#NUM!</v>
      </c>
      <c r="AG3111" s="90" t="e">
        <f>_xll.qlTenorBasisForwardRate(TenorBasis6M,AD3111,_xll.ohTrigger(trigger,$Y$36))</f>
        <v>#NUM!</v>
      </c>
      <c r="AH3111" s="90" t="e">
        <f>_xll.qlIndexFixing(TenorBasisIndex6M,$AC3111,TRUE,_xll.ohTrigger(trigger,$Y$36))</f>
        <v>#NUM!</v>
      </c>
      <c r="AI3111" s="43" t="e">
        <f>_xll.qlIndexFixing($Y$6,$AC3111,TRUE,trigger)</f>
        <v>#NUM!</v>
      </c>
      <c r="AJ3111" s="45" t="e">
        <f t="shared" si="58"/>
        <v>#NUM!</v>
      </c>
    </row>
    <row r="3112" spans="28:36" x14ac:dyDescent="0.2">
      <c r="AB3112" s="122" t="s">
        <v>88</v>
      </c>
      <c r="AC3112" s="40">
        <f>_xll.qlInterestRateIndexFixingDate($Y$21,AD3112)</f>
        <v>61221</v>
      </c>
      <c r="AD3112" s="40">
        <f>_xll.qlCalendarAdvance(calendar,$AD3111,AB3112,,,trigger)</f>
        <v>61225</v>
      </c>
      <c r="AE3112" s="40">
        <f>_xll.qlInterestRateIndexMaturity($Y$21,AD3112,)</f>
        <v>61409</v>
      </c>
      <c r="AF3112" s="43" t="e">
        <f>_xll.qlTenorBasisValue(TenorBasis6M,AD3112,_xll.ohTrigger(trigger,$Y$36))</f>
        <v>#NUM!</v>
      </c>
      <c r="AG3112" s="90" t="e">
        <f>_xll.qlTenorBasisForwardRate(TenorBasis6M,AD3112,_xll.ohTrigger(trigger,$Y$36))</f>
        <v>#NUM!</v>
      </c>
      <c r="AH3112" s="90" t="e">
        <f>_xll.qlIndexFixing(TenorBasisIndex6M,$AC3112,TRUE,_xll.ohTrigger(trigger,$Y$36))</f>
        <v>#NUM!</v>
      </c>
      <c r="AI3112" s="43" t="e">
        <f>_xll.qlIndexFixing($Y$6,$AC3112,TRUE,trigger)</f>
        <v>#NUM!</v>
      </c>
      <c r="AJ3112" s="45" t="e">
        <f t="shared" si="58"/>
        <v>#NUM!</v>
      </c>
    </row>
    <row r="3113" spans="28:36" x14ac:dyDescent="0.2">
      <c r="AB3113" s="122" t="s">
        <v>88</v>
      </c>
      <c r="AC3113" s="40">
        <f>_xll.qlInterestRateIndexFixingDate($Y$21,AD3113)</f>
        <v>61228</v>
      </c>
      <c r="AD3113" s="40">
        <f>_xll.qlCalendarAdvance(calendar,$AD3112,AB3113,,,trigger)</f>
        <v>61232</v>
      </c>
      <c r="AE3113" s="40">
        <f>_xll.qlInterestRateIndexMaturity($Y$21,AD3113,)</f>
        <v>61416</v>
      </c>
      <c r="AF3113" s="43" t="e">
        <f>_xll.qlTenorBasisValue(TenorBasis6M,AD3113,_xll.ohTrigger(trigger,$Y$36))</f>
        <v>#NUM!</v>
      </c>
      <c r="AG3113" s="90" t="e">
        <f>_xll.qlTenorBasisForwardRate(TenorBasis6M,AD3113,_xll.ohTrigger(trigger,$Y$36))</f>
        <v>#NUM!</v>
      </c>
      <c r="AH3113" s="90" t="e">
        <f>_xll.qlIndexFixing(TenorBasisIndex6M,$AC3113,TRUE,_xll.ohTrigger(trigger,$Y$36))</f>
        <v>#NUM!</v>
      </c>
      <c r="AI3113" s="43" t="e">
        <f>_xll.qlIndexFixing($Y$6,$AC3113,TRUE,trigger)</f>
        <v>#NUM!</v>
      </c>
      <c r="AJ3113" s="45" t="e">
        <f t="shared" si="58"/>
        <v>#NUM!</v>
      </c>
    </row>
    <row r="3114" spans="28:36" x14ac:dyDescent="0.2">
      <c r="AB3114" s="122" t="s">
        <v>88</v>
      </c>
      <c r="AC3114" s="40">
        <f>_xll.qlInterestRateIndexFixingDate($Y$21,AD3114)</f>
        <v>61235</v>
      </c>
      <c r="AD3114" s="40">
        <f>_xll.qlCalendarAdvance(calendar,$AD3113,AB3114,,,trigger)</f>
        <v>61239</v>
      </c>
      <c r="AE3114" s="40">
        <f>_xll.qlInterestRateIndexMaturity($Y$21,AD3114,)</f>
        <v>61422</v>
      </c>
      <c r="AF3114" s="43" t="e">
        <f>_xll.qlTenorBasisValue(TenorBasis6M,AD3114,_xll.ohTrigger(trigger,$Y$36))</f>
        <v>#NUM!</v>
      </c>
      <c r="AG3114" s="90" t="e">
        <f>_xll.qlTenorBasisForwardRate(TenorBasis6M,AD3114,_xll.ohTrigger(trigger,$Y$36))</f>
        <v>#NUM!</v>
      </c>
      <c r="AH3114" s="90" t="e">
        <f>_xll.qlIndexFixing(TenorBasisIndex6M,$AC3114,TRUE,_xll.ohTrigger(trigger,$Y$36))</f>
        <v>#NUM!</v>
      </c>
      <c r="AI3114" s="43" t="e">
        <f>_xll.qlIndexFixing($Y$6,$AC3114,TRUE,trigger)</f>
        <v>#NUM!</v>
      </c>
      <c r="AJ3114" s="45" t="e">
        <f t="shared" ref="AJ3114:AJ3177" si="59">(AH3114-AI3114)*10000</f>
        <v>#NUM!</v>
      </c>
    </row>
    <row r="3115" spans="28:36" x14ac:dyDescent="0.2">
      <c r="AB3115" s="122" t="s">
        <v>88</v>
      </c>
      <c r="AC3115" s="40">
        <f>_xll.qlInterestRateIndexFixingDate($Y$21,AD3115)</f>
        <v>61242</v>
      </c>
      <c r="AD3115" s="40">
        <f>_xll.qlCalendarAdvance(calendar,$AD3114,AB3115,,,trigger)</f>
        <v>61246</v>
      </c>
      <c r="AE3115" s="40">
        <f>_xll.qlInterestRateIndexMaturity($Y$21,AD3115,)</f>
        <v>61428</v>
      </c>
      <c r="AF3115" s="43" t="e">
        <f>_xll.qlTenorBasisValue(TenorBasis6M,AD3115,_xll.ohTrigger(trigger,$Y$36))</f>
        <v>#NUM!</v>
      </c>
      <c r="AG3115" s="90" t="e">
        <f>_xll.qlTenorBasisForwardRate(TenorBasis6M,AD3115,_xll.ohTrigger(trigger,$Y$36))</f>
        <v>#NUM!</v>
      </c>
      <c r="AH3115" s="90" t="e">
        <f>_xll.qlIndexFixing(TenorBasisIndex6M,$AC3115,TRUE,_xll.ohTrigger(trigger,$Y$36))</f>
        <v>#NUM!</v>
      </c>
      <c r="AI3115" s="43" t="e">
        <f>_xll.qlIndexFixing($Y$6,$AC3115,TRUE,trigger)</f>
        <v>#NUM!</v>
      </c>
      <c r="AJ3115" s="45" t="e">
        <f t="shared" si="59"/>
        <v>#NUM!</v>
      </c>
    </row>
    <row r="3116" spans="28:36" x14ac:dyDescent="0.2">
      <c r="AB3116" s="122" t="s">
        <v>88</v>
      </c>
      <c r="AC3116" s="40">
        <f>_xll.qlInterestRateIndexFixingDate($Y$21,AD3116)</f>
        <v>61249</v>
      </c>
      <c r="AD3116" s="40">
        <f>_xll.qlCalendarAdvance(calendar,$AD3115,AB3116,,,trigger)</f>
        <v>61253</v>
      </c>
      <c r="AE3116" s="40">
        <f>_xll.qlInterestRateIndexMaturity($Y$21,AD3116,)</f>
        <v>61435</v>
      </c>
      <c r="AF3116" s="43" t="e">
        <f>_xll.qlTenorBasisValue(TenorBasis6M,AD3116,_xll.ohTrigger(trigger,$Y$36))</f>
        <v>#NUM!</v>
      </c>
      <c r="AG3116" s="90" t="e">
        <f>_xll.qlTenorBasisForwardRate(TenorBasis6M,AD3116,_xll.ohTrigger(trigger,$Y$36))</f>
        <v>#NUM!</v>
      </c>
      <c r="AH3116" s="90" t="e">
        <f>_xll.qlIndexFixing(TenorBasisIndex6M,$AC3116,TRUE,_xll.ohTrigger(trigger,$Y$36))</f>
        <v>#NUM!</v>
      </c>
      <c r="AI3116" s="43" t="e">
        <f>_xll.qlIndexFixing($Y$6,$AC3116,TRUE,trigger)</f>
        <v>#NUM!</v>
      </c>
      <c r="AJ3116" s="45" t="e">
        <f t="shared" si="59"/>
        <v>#NUM!</v>
      </c>
    </row>
    <row r="3117" spans="28:36" x14ac:dyDescent="0.2">
      <c r="AB3117" s="122" t="s">
        <v>88</v>
      </c>
      <c r="AC3117" s="40">
        <f>_xll.qlInterestRateIndexFixingDate($Y$21,AD3117)</f>
        <v>61256</v>
      </c>
      <c r="AD3117" s="40">
        <f>_xll.qlCalendarAdvance(calendar,$AD3116,AB3117,,,trigger)</f>
        <v>61260</v>
      </c>
      <c r="AE3117" s="40">
        <f>_xll.qlInterestRateIndexMaturity($Y$21,AD3117,)</f>
        <v>61442</v>
      </c>
      <c r="AF3117" s="43" t="e">
        <f>_xll.qlTenorBasisValue(TenorBasis6M,AD3117,_xll.ohTrigger(trigger,$Y$36))</f>
        <v>#NUM!</v>
      </c>
      <c r="AG3117" s="90" t="e">
        <f>_xll.qlTenorBasisForwardRate(TenorBasis6M,AD3117,_xll.ohTrigger(trigger,$Y$36))</f>
        <v>#NUM!</v>
      </c>
      <c r="AH3117" s="90" t="e">
        <f>_xll.qlIndexFixing(TenorBasisIndex6M,$AC3117,TRUE,_xll.ohTrigger(trigger,$Y$36))</f>
        <v>#NUM!</v>
      </c>
      <c r="AI3117" s="43" t="e">
        <f>_xll.qlIndexFixing($Y$6,$AC3117,TRUE,trigger)</f>
        <v>#NUM!</v>
      </c>
      <c r="AJ3117" s="45" t="e">
        <f t="shared" si="59"/>
        <v>#NUM!</v>
      </c>
    </row>
    <row r="3118" spans="28:36" x14ac:dyDescent="0.2">
      <c r="AB3118" s="122" t="s">
        <v>88</v>
      </c>
      <c r="AC3118" s="40">
        <f>_xll.qlInterestRateIndexFixingDate($Y$21,AD3118)</f>
        <v>61263</v>
      </c>
      <c r="AD3118" s="40">
        <f>_xll.qlCalendarAdvance(calendar,$AD3117,AB3118,,,trigger)</f>
        <v>61267</v>
      </c>
      <c r="AE3118" s="40">
        <f>_xll.qlInterestRateIndexMaturity($Y$21,AD3118,)</f>
        <v>61449</v>
      </c>
      <c r="AF3118" s="43" t="e">
        <f>_xll.qlTenorBasisValue(TenorBasis6M,AD3118,_xll.ohTrigger(trigger,$Y$36))</f>
        <v>#NUM!</v>
      </c>
      <c r="AG3118" s="90" t="e">
        <f>_xll.qlTenorBasisForwardRate(TenorBasis6M,AD3118,_xll.ohTrigger(trigger,$Y$36))</f>
        <v>#NUM!</v>
      </c>
      <c r="AH3118" s="90" t="e">
        <f>_xll.qlIndexFixing(TenorBasisIndex6M,$AC3118,TRUE,_xll.ohTrigger(trigger,$Y$36))</f>
        <v>#NUM!</v>
      </c>
      <c r="AI3118" s="43" t="e">
        <f>_xll.qlIndexFixing($Y$6,$AC3118,TRUE,trigger)</f>
        <v>#NUM!</v>
      </c>
      <c r="AJ3118" s="45" t="e">
        <f t="shared" si="59"/>
        <v>#NUM!</v>
      </c>
    </row>
    <row r="3119" spans="28:36" x14ac:dyDescent="0.2">
      <c r="AB3119" s="122" t="s">
        <v>88</v>
      </c>
      <c r="AC3119" s="40">
        <f>_xll.qlInterestRateIndexFixingDate($Y$21,AD3119)</f>
        <v>61270</v>
      </c>
      <c r="AD3119" s="40">
        <f>_xll.qlCalendarAdvance(calendar,$AD3118,AB3119,,,trigger)</f>
        <v>61274</v>
      </c>
      <c r="AE3119" s="40">
        <f>_xll.qlInterestRateIndexMaturity($Y$21,AD3119,)</f>
        <v>61457</v>
      </c>
      <c r="AF3119" s="43" t="e">
        <f>_xll.qlTenorBasisValue(TenorBasis6M,AD3119,_xll.ohTrigger(trigger,$Y$36))</f>
        <v>#NUM!</v>
      </c>
      <c r="AG3119" s="90" t="e">
        <f>_xll.qlTenorBasisForwardRate(TenorBasis6M,AD3119,_xll.ohTrigger(trigger,$Y$36))</f>
        <v>#NUM!</v>
      </c>
      <c r="AH3119" s="90" t="e">
        <f>_xll.qlIndexFixing(TenorBasisIndex6M,$AC3119,TRUE,_xll.ohTrigger(trigger,$Y$36))</f>
        <v>#NUM!</v>
      </c>
      <c r="AI3119" s="43" t="e">
        <f>_xll.qlIndexFixing($Y$6,$AC3119,TRUE,trigger)</f>
        <v>#NUM!</v>
      </c>
      <c r="AJ3119" s="45" t="e">
        <f t="shared" si="59"/>
        <v>#NUM!</v>
      </c>
    </row>
    <row r="3120" spans="28:36" x14ac:dyDescent="0.2">
      <c r="AB3120" s="122" t="s">
        <v>88</v>
      </c>
      <c r="AC3120" s="40">
        <f>_xll.qlInterestRateIndexFixingDate($Y$21,AD3120)</f>
        <v>61277</v>
      </c>
      <c r="AD3120" s="40">
        <f>_xll.qlCalendarAdvance(calendar,$AD3119,AB3120,,,trigger)</f>
        <v>61281</v>
      </c>
      <c r="AE3120" s="40">
        <f>_xll.qlInterestRateIndexMaturity($Y$21,AD3120,)</f>
        <v>61464</v>
      </c>
      <c r="AF3120" s="43" t="e">
        <f>_xll.qlTenorBasisValue(TenorBasis6M,AD3120,_xll.ohTrigger(trigger,$Y$36))</f>
        <v>#NUM!</v>
      </c>
      <c r="AG3120" s="90" t="e">
        <f>_xll.qlTenorBasisForwardRate(TenorBasis6M,AD3120,_xll.ohTrigger(trigger,$Y$36))</f>
        <v>#NUM!</v>
      </c>
      <c r="AH3120" s="90" t="e">
        <f>_xll.qlIndexFixing(TenorBasisIndex6M,$AC3120,TRUE,_xll.ohTrigger(trigger,$Y$36))</f>
        <v>#NUM!</v>
      </c>
      <c r="AI3120" s="43" t="e">
        <f>_xll.qlIndexFixing($Y$6,$AC3120,TRUE,trigger)</f>
        <v>#NUM!</v>
      </c>
      <c r="AJ3120" s="45" t="e">
        <f t="shared" si="59"/>
        <v>#NUM!</v>
      </c>
    </row>
    <row r="3121" spans="28:36" x14ac:dyDescent="0.2">
      <c r="AB3121" s="122" t="s">
        <v>88</v>
      </c>
      <c r="AC3121" s="40">
        <f>_xll.qlInterestRateIndexFixingDate($Y$21,AD3121)</f>
        <v>61284</v>
      </c>
      <c r="AD3121" s="40">
        <f>_xll.qlCalendarAdvance(calendar,$AD3120,AB3121,,,trigger)</f>
        <v>61288</v>
      </c>
      <c r="AE3121" s="40">
        <f>_xll.qlInterestRateIndexMaturity($Y$21,AD3121,)</f>
        <v>61471</v>
      </c>
      <c r="AF3121" s="43" t="e">
        <f>_xll.qlTenorBasisValue(TenorBasis6M,AD3121,_xll.ohTrigger(trigger,$Y$36))</f>
        <v>#NUM!</v>
      </c>
      <c r="AG3121" s="90" t="e">
        <f>_xll.qlTenorBasisForwardRate(TenorBasis6M,AD3121,_xll.ohTrigger(trigger,$Y$36))</f>
        <v>#NUM!</v>
      </c>
      <c r="AH3121" s="90" t="e">
        <f>_xll.qlIndexFixing(TenorBasisIndex6M,$AC3121,TRUE,_xll.ohTrigger(trigger,$Y$36))</f>
        <v>#NUM!</v>
      </c>
      <c r="AI3121" s="43" t="e">
        <f>_xll.qlIndexFixing($Y$6,$AC3121,TRUE,trigger)</f>
        <v>#NUM!</v>
      </c>
      <c r="AJ3121" s="45" t="e">
        <f t="shared" si="59"/>
        <v>#NUM!</v>
      </c>
    </row>
    <row r="3122" spans="28:36" x14ac:dyDescent="0.2">
      <c r="AB3122" s="122" t="s">
        <v>88</v>
      </c>
      <c r="AC3122" s="40">
        <f>_xll.qlInterestRateIndexFixingDate($Y$21,AD3122)</f>
        <v>61291</v>
      </c>
      <c r="AD3122" s="40">
        <f>_xll.qlCalendarAdvance(calendar,$AD3121,AB3122,,,trigger)</f>
        <v>61295</v>
      </c>
      <c r="AE3122" s="40">
        <f>_xll.qlInterestRateIndexMaturity($Y$21,AD3122,)</f>
        <v>61478</v>
      </c>
      <c r="AF3122" s="43" t="e">
        <f>_xll.qlTenorBasisValue(TenorBasis6M,AD3122,_xll.ohTrigger(trigger,$Y$36))</f>
        <v>#NUM!</v>
      </c>
      <c r="AG3122" s="90" t="e">
        <f>_xll.qlTenorBasisForwardRate(TenorBasis6M,AD3122,_xll.ohTrigger(trigger,$Y$36))</f>
        <v>#NUM!</v>
      </c>
      <c r="AH3122" s="90" t="e">
        <f>_xll.qlIndexFixing(TenorBasisIndex6M,$AC3122,TRUE,_xll.ohTrigger(trigger,$Y$36))</f>
        <v>#NUM!</v>
      </c>
      <c r="AI3122" s="43" t="e">
        <f>_xll.qlIndexFixing($Y$6,$AC3122,TRUE,trigger)</f>
        <v>#NUM!</v>
      </c>
      <c r="AJ3122" s="45" t="e">
        <f t="shared" si="59"/>
        <v>#NUM!</v>
      </c>
    </row>
    <row r="3123" spans="28:36" x14ac:dyDescent="0.2">
      <c r="AB3123" s="122" t="s">
        <v>88</v>
      </c>
      <c r="AC3123" s="40">
        <f>_xll.qlInterestRateIndexFixingDate($Y$21,AD3123)</f>
        <v>61298</v>
      </c>
      <c r="AD3123" s="40">
        <f>_xll.qlCalendarAdvance(calendar,$AD3122,AB3123,,,trigger)</f>
        <v>61302</v>
      </c>
      <c r="AE3123" s="40">
        <f>_xll.qlInterestRateIndexMaturity($Y$21,AD3123,)</f>
        <v>61485</v>
      </c>
      <c r="AF3123" s="43" t="e">
        <f>_xll.qlTenorBasisValue(TenorBasis6M,AD3123,_xll.ohTrigger(trigger,$Y$36))</f>
        <v>#NUM!</v>
      </c>
      <c r="AG3123" s="90" t="e">
        <f>_xll.qlTenorBasisForwardRate(TenorBasis6M,AD3123,_xll.ohTrigger(trigger,$Y$36))</f>
        <v>#NUM!</v>
      </c>
      <c r="AH3123" s="90" t="e">
        <f>_xll.qlIndexFixing(TenorBasisIndex6M,$AC3123,TRUE,_xll.ohTrigger(trigger,$Y$36))</f>
        <v>#NUM!</v>
      </c>
      <c r="AI3123" s="43" t="e">
        <f>_xll.qlIndexFixing($Y$6,$AC3123,TRUE,trigger)</f>
        <v>#NUM!</v>
      </c>
      <c r="AJ3123" s="45" t="e">
        <f t="shared" si="59"/>
        <v>#NUM!</v>
      </c>
    </row>
    <row r="3124" spans="28:36" x14ac:dyDescent="0.2">
      <c r="AB3124" s="122" t="s">
        <v>88</v>
      </c>
      <c r="AC3124" s="40">
        <f>_xll.qlInterestRateIndexFixingDate($Y$21,AD3124)</f>
        <v>61305</v>
      </c>
      <c r="AD3124" s="40">
        <f>_xll.qlCalendarAdvance(calendar,$AD3123,AB3124,,,trigger)</f>
        <v>61309</v>
      </c>
      <c r="AE3124" s="40">
        <f>_xll.qlInterestRateIndexMaturity($Y$21,AD3124,)</f>
        <v>61491</v>
      </c>
      <c r="AF3124" s="43" t="e">
        <f>_xll.qlTenorBasisValue(TenorBasis6M,AD3124,_xll.ohTrigger(trigger,$Y$36))</f>
        <v>#NUM!</v>
      </c>
      <c r="AG3124" s="90" t="e">
        <f>_xll.qlTenorBasisForwardRate(TenorBasis6M,AD3124,_xll.ohTrigger(trigger,$Y$36))</f>
        <v>#NUM!</v>
      </c>
      <c r="AH3124" s="90" t="e">
        <f>_xll.qlIndexFixing(TenorBasisIndex6M,$AC3124,TRUE,_xll.ohTrigger(trigger,$Y$36))</f>
        <v>#NUM!</v>
      </c>
      <c r="AI3124" s="43" t="e">
        <f>_xll.qlIndexFixing($Y$6,$AC3124,TRUE,trigger)</f>
        <v>#NUM!</v>
      </c>
      <c r="AJ3124" s="45" t="e">
        <f t="shared" si="59"/>
        <v>#NUM!</v>
      </c>
    </row>
    <row r="3125" spans="28:36" x14ac:dyDescent="0.2">
      <c r="AB3125" s="122" t="s">
        <v>88</v>
      </c>
      <c r="AC3125" s="40">
        <f>_xll.qlInterestRateIndexFixingDate($Y$21,AD3125)</f>
        <v>61312</v>
      </c>
      <c r="AD3125" s="40">
        <f>_xll.qlCalendarAdvance(calendar,$AD3124,AB3125,,,trigger)</f>
        <v>61316</v>
      </c>
      <c r="AE3125" s="40">
        <f>_xll.qlInterestRateIndexMaturity($Y$21,AD3125,)</f>
        <v>61498</v>
      </c>
      <c r="AF3125" s="43" t="e">
        <f>_xll.qlTenorBasisValue(TenorBasis6M,AD3125,_xll.ohTrigger(trigger,$Y$36))</f>
        <v>#NUM!</v>
      </c>
      <c r="AG3125" s="90" t="e">
        <f>_xll.qlTenorBasisForwardRate(TenorBasis6M,AD3125,_xll.ohTrigger(trigger,$Y$36))</f>
        <v>#NUM!</v>
      </c>
      <c r="AH3125" s="90" t="e">
        <f>_xll.qlIndexFixing(TenorBasisIndex6M,$AC3125,TRUE,_xll.ohTrigger(trigger,$Y$36))</f>
        <v>#NUM!</v>
      </c>
      <c r="AI3125" s="43" t="e">
        <f>_xll.qlIndexFixing($Y$6,$AC3125,TRUE,trigger)</f>
        <v>#NUM!</v>
      </c>
      <c r="AJ3125" s="45" t="e">
        <f t="shared" si="59"/>
        <v>#NUM!</v>
      </c>
    </row>
    <row r="3126" spans="28:36" x14ac:dyDescent="0.2">
      <c r="AB3126" s="122" t="s">
        <v>88</v>
      </c>
      <c r="AC3126" s="40">
        <f>_xll.qlInterestRateIndexFixingDate($Y$21,AD3126)</f>
        <v>61319</v>
      </c>
      <c r="AD3126" s="40">
        <f>_xll.qlCalendarAdvance(calendar,$AD3125,AB3126,,,trigger)</f>
        <v>61323</v>
      </c>
      <c r="AE3126" s="40">
        <f>_xll.qlInterestRateIndexMaturity($Y$21,AD3126,)</f>
        <v>61505</v>
      </c>
      <c r="AF3126" s="43" t="e">
        <f>_xll.qlTenorBasisValue(TenorBasis6M,AD3126,_xll.ohTrigger(trigger,$Y$36))</f>
        <v>#NUM!</v>
      </c>
      <c r="AG3126" s="90" t="e">
        <f>_xll.qlTenorBasisForwardRate(TenorBasis6M,AD3126,_xll.ohTrigger(trigger,$Y$36))</f>
        <v>#NUM!</v>
      </c>
      <c r="AH3126" s="90" t="e">
        <f>_xll.qlIndexFixing(TenorBasisIndex6M,$AC3126,TRUE,_xll.ohTrigger(trigger,$Y$36))</f>
        <v>#NUM!</v>
      </c>
      <c r="AI3126" s="43" t="e">
        <f>_xll.qlIndexFixing($Y$6,$AC3126,TRUE,trigger)</f>
        <v>#NUM!</v>
      </c>
      <c r="AJ3126" s="45" t="e">
        <f t="shared" si="59"/>
        <v>#NUM!</v>
      </c>
    </row>
    <row r="3127" spans="28:36" x14ac:dyDescent="0.2">
      <c r="AB3127" s="122" t="s">
        <v>88</v>
      </c>
      <c r="AC3127" s="40">
        <f>_xll.qlInterestRateIndexFixingDate($Y$21,AD3127)</f>
        <v>61326</v>
      </c>
      <c r="AD3127" s="40">
        <f>_xll.qlCalendarAdvance(calendar,$AD3126,AB3127,,,trigger)</f>
        <v>61330</v>
      </c>
      <c r="AE3127" s="40">
        <f>_xll.qlInterestRateIndexMaturity($Y$21,AD3127,)</f>
        <v>61512</v>
      </c>
      <c r="AF3127" s="43" t="e">
        <f>_xll.qlTenorBasisValue(TenorBasis6M,AD3127,_xll.ohTrigger(trigger,$Y$36))</f>
        <v>#NUM!</v>
      </c>
      <c r="AG3127" s="90" t="e">
        <f>_xll.qlTenorBasisForwardRate(TenorBasis6M,AD3127,_xll.ohTrigger(trigger,$Y$36))</f>
        <v>#NUM!</v>
      </c>
      <c r="AH3127" s="90" t="e">
        <f>_xll.qlIndexFixing(TenorBasisIndex6M,$AC3127,TRUE,_xll.ohTrigger(trigger,$Y$36))</f>
        <v>#NUM!</v>
      </c>
      <c r="AI3127" s="43" t="e">
        <f>_xll.qlIndexFixing($Y$6,$AC3127,TRUE,trigger)</f>
        <v>#NUM!</v>
      </c>
      <c r="AJ3127" s="45" t="e">
        <f t="shared" si="59"/>
        <v>#NUM!</v>
      </c>
    </row>
    <row r="3128" spans="28:36" x14ac:dyDescent="0.2">
      <c r="AB3128" s="122" t="s">
        <v>88</v>
      </c>
      <c r="AC3128" s="40">
        <f>_xll.qlInterestRateIndexFixingDate($Y$21,AD3128)</f>
        <v>61333</v>
      </c>
      <c r="AD3128" s="40">
        <f>_xll.qlCalendarAdvance(calendar,$AD3127,AB3128,,,trigger)</f>
        <v>61337</v>
      </c>
      <c r="AE3128" s="40">
        <f>_xll.qlInterestRateIndexMaturity($Y$21,AD3128,)</f>
        <v>61520</v>
      </c>
      <c r="AF3128" s="43" t="e">
        <f>_xll.qlTenorBasisValue(TenorBasis6M,AD3128,_xll.ohTrigger(trigger,$Y$36))</f>
        <v>#NUM!</v>
      </c>
      <c r="AG3128" s="90" t="e">
        <f>_xll.qlTenorBasisForwardRate(TenorBasis6M,AD3128,_xll.ohTrigger(trigger,$Y$36))</f>
        <v>#NUM!</v>
      </c>
      <c r="AH3128" s="90" t="e">
        <f>_xll.qlIndexFixing(TenorBasisIndex6M,$AC3128,TRUE,_xll.ohTrigger(trigger,$Y$36))</f>
        <v>#NUM!</v>
      </c>
      <c r="AI3128" s="43" t="e">
        <f>_xll.qlIndexFixing($Y$6,$AC3128,TRUE,trigger)</f>
        <v>#NUM!</v>
      </c>
      <c r="AJ3128" s="45" t="e">
        <f t="shared" si="59"/>
        <v>#NUM!</v>
      </c>
    </row>
    <row r="3129" spans="28:36" x14ac:dyDescent="0.2">
      <c r="AB3129" s="122" t="s">
        <v>88</v>
      </c>
      <c r="AC3129" s="40">
        <f>_xll.qlInterestRateIndexFixingDate($Y$21,AD3129)</f>
        <v>61340</v>
      </c>
      <c r="AD3129" s="40">
        <f>_xll.qlCalendarAdvance(calendar,$AD3128,AB3129,,,trigger)</f>
        <v>61344</v>
      </c>
      <c r="AE3129" s="40">
        <f>_xll.qlInterestRateIndexMaturity($Y$21,AD3129,)</f>
        <v>61527</v>
      </c>
      <c r="AF3129" s="43" t="e">
        <f>_xll.qlTenorBasisValue(TenorBasis6M,AD3129,_xll.ohTrigger(trigger,$Y$36))</f>
        <v>#NUM!</v>
      </c>
      <c r="AG3129" s="90" t="e">
        <f>_xll.qlTenorBasisForwardRate(TenorBasis6M,AD3129,_xll.ohTrigger(trigger,$Y$36))</f>
        <v>#NUM!</v>
      </c>
      <c r="AH3129" s="90" t="e">
        <f>_xll.qlIndexFixing(TenorBasisIndex6M,$AC3129,TRUE,_xll.ohTrigger(trigger,$Y$36))</f>
        <v>#NUM!</v>
      </c>
      <c r="AI3129" s="43" t="e">
        <f>_xll.qlIndexFixing($Y$6,$AC3129,TRUE,trigger)</f>
        <v>#NUM!</v>
      </c>
      <c r="AJ3129" s="45" t="e">
        <f t="shared" si="59"/>
        <v>#NUM!</v>
      </c>
    </row>
    <row r="3130" spans="28:36" x14ac:dyDescent="0.2">
      <c r="AB3130" s="122" t="s">
        <v>88</v>
      </c>
      <c r="AC3130" s="40">
        <f>_xll.qlInterestRateIndexFixingDate($Y$21,AD3130)</f>
        <v>61347</v>
      </c>
      <c r="AD3130" s="40">
        <f>_xll.qlCalendarAdvance(calendar,$AD3129,AB3130,,,trigger)</f>
        <v>61351</v>
      </c>
      <c r="AE3130" s="40">
        <f>_xll.qlInterestRateIndexMaturity($Y$21,AD3130,)</f>
        <v>61534</v>
      </c>
      <c r="AF3130" s="43" t="e">
        <f>_xll.qlTenorBasisValue(TenorBasis6M,AD3130,_xll.ohTrigger(trigger,$Y$36))</f>
        <v>#NUM!</v>
      </c>
      <c r="AG3130" s="90" t="e">
        <f>_xll.qlTenorBasisForwardRate(TenorBasis6M,AD3130,_xll.ohTrigger(trigger,$Y$36))</f>
        <v>#NUM!</v>
      </c>
      <c r="AH3130" s="90" t="e">
        <f>_xll.qlIndexFixing(TenorBasisIndex6M,$AC3130,TRUE,_xll.ohTrigger(trigger,$Y$36))</f>
        <v>#NUM!</v>
      </c>
      <c r="AI3130" s="43" t="e">
        <f>_xll.qlIndexFixing($Y$6,$AC3130,TRUE,trigger)</f>
        <v>#NUM!</v>
      </c>
      <c r="AJ3130" s="45" t="e">
        <f t="shared" si="59"/>
        <v>#NUM!</v>
      </c>
    </row>
    <row r="3131" spans="28:36" x14ac:dyDescent="0.2">
      <c r="AB3131" s="122" t="s">
        <v>88</v>
      </c>
      <c r="AC3131" s="40">
        <f>_xll.qlInterestRateIndexFixingDate($Y$21,AD3131)</f>
        <v>61353</v>
      </c>
      <c r="AD3131" s="40">
        <f>_xll.qlCalendarAdvance(calendar,$AD3130,AB3131,,,trigger)</f>
        <v>61358</v>
      </c>
      <c r="AE3131" s="40">
        <f>_xll.qlInterestRateIndexMaturity($Y$21,AD3131,)</f>
        <v>61541</v>
      </c>
      <c r="AF3131" s="43" t="e">
        <f>_xll.qlTenorBasisValue(TenorBasis6M,AD3131,_xll.ohTrigger(trigger,$Y$36))</f>
        <v>#NUM!</v>
      </c>
      <c r="AG3131" s="90" t="e">
        <f>_xll.qlTenorBasisForwardRate(TenorBasis6M,AD3131,_xll.ohTrigger(trigger,$Y$36))</f>
        <v>#NUM!</v>
      </c>
      <c r="AH3131" s="90" t="e">
        <f>_xll.qlIndexFixing(TenorBasisIndex6M,$AC3131,TRUE,_xll.ohTrigger(trigger,$Y$36))</f>
        <v>#NUM!</v>
      </c>
      <c r="AI3131" s="43" t="e">
        <f>_xll.qlIndexFixing($Y$6,$AC3131,TRUE,trigger)</f>
        <v>#NUM!</v>
      </c>
      <c r="AJ3131" s="45" t="e">
        <f t="shared" si="59"/>
        <v>#NUM!</v>
      </c>
    </row>
    <row r="3132" spans="28:36" x14ac:dyDescent="0.2">
      <c r="AB3132" s="122" t="s">
        <v>88</v>
      </c>
      <c r="AC3132" s="40">
        <f>_xll.qlInterestRateIndexFixingDate($Y$21,AD3132)</f>
        <v>61361</v>
      </c>
      <c r="AD3132" s="40">
        <f>_xll.qlCalendarAdvance(calendar,$AD3131,AB3132,,,trigger)</f>
        <v>61365</v>
      </c>
      <c r="AE3132" s="40">
        <f>_xll.qlInterestRateIndexMaturity($Y$21,AD3132,)</f>
        <v>61547</v>
      </c>
      <c r="AF3132" s="43" t="e">
        <f>_xll.qlTenorBasisValue(TenorBasis6M,AD3132,_xll.ohTrigger(trigger,$Y$36))</f>
        <v>#NUM!</v>
      </c>
      <c r="AG3132" s="90" t="e">
        <f>_xll.qlTenorBasisForwardRate(TenorBasis6M,AD3132,_xll.ohTrigger(trigger,$Y$36))</f>
        <v>#NUM!</v>
      </c>
      <c r="AH3132" s="90" t="e">
        <f>_xll.qlIndexFixing(TenorBasisIndex6M,$AC3132,TRUE,_xll.ohTrigger(trigger,$Y$36))</f>
        <v>#NUM!</v>
      </c>
      <c r="AI3132" s="43" t="e">
        <f>_xll.qlIndexFixing($Y$6,$AC3132,TRUE,trigger)</f>
        <v>#NUM!</v>
      </c>
      <c r="AJ3132" s="45" t="e">
        <f t="shared" si="59"/>
        <v>#NUM!</v>
      </c>
    </row>
    <row r="3133" spans="28:36" x14ac:dyDescent="0.2">
      <c r="AB3133" s="122" t="s">
        <v>88</v>
      </c>
      <c r="AC3133" s="40">
        <f>_xll.qlInterestRateIndexFixingDate($Y$21,AD3133)</f>
        <v>61368</v>
      </c>
      <c r="AD3133" s="40">
        <f>_xll.qlCalendarAdvance(calendar,$AD3132,AB3133,,,trigger)</f>
        <v>61372</v>
      </c>
      <c r="AE3133" s="40">
        <f>_xll.qlInterestRateIndexMaturity($Y$21,AD3133,)</f>
        <v>61554</v>
      </c>
      <c r="AF3133" s="43" t="e">
        <f>_xll.qlTenorBasisValue(TenorBasis6M,AD3133,_xll.ohTrigger(trigger,$Y$36))</f>
        <v>#NUM!</v>
      </c>
      <c r="AG3133" s="90" t="e">
        <f>_xll.qlTenorBasisForwardRate(TenorBasis6M,AD3133,_xll.ohTrigger(trigger,$Y$36))</f>
        <v>#NUM!</v>
      </c>
      <c r="AH3133" s="90" t="e">
        <f>_xll.qlIndexFixing(TenorBasisIndex6M,$AC3133,TRUE,_xll.ohTrigger(trigger,$Y$36))</f>
        <v>#NUM!</v>
      </c>
      <c r="AI3133" s="43" t="e">
        <f>_xll.qlIndexFixing($Y$6,$AC3133,TRUE,trigger)</f>
        <v>#NUM!</v>
      </c>
      <c r="AJ3133" s="45" t="e">
        <f t="shared" si="59"/>
        <v>#NUM!</v>
      </c>
    </row>
    <row r="3134" spans="28:36" x14ac:dyDescent="0.2">
      <c r="AB3134" s="122" t="s">
        <v>88</v>
      </c>
      <c r="AC3134" s="40">
        <f>_xll.qlInterestRateIndexFixingDate($Y$21,AD3134)</f>
        <v>61375</v>
      </c>
      <c r="AD3134" s="40">
        <f>_xll.qlCalendarAdvance(calendar,$AD3133,AB3134,,,trigger)</f>
        <v>61379</v>
      </c>
      <c r="AE3134" s="40">
        <f>_xll.qlInterestRateIndexMaturity($Y$21,AD3134,)</f>
        <v>61561</v>
      </c>
      <c r="AF3134" s="43" t="e">
        <f>_xll.qlTenorBasisValue(TenorBasis6M,AD3134,_xll.ohTrigger(trigger,$Y$36))</f>
        <v>#NUM!</v>
      </c>
      <c r="AG3134" s="90" t="e">
        <f>_xll.qlTenorBasisForwardRate(TenorBasis6M,AD3134,_xll.ohTrigger(trigger,$Y$36))</f>
        <v>#NUM!</v>
      </c>
      <c r="AH3134" s="90" t="e">
        <f>_xll.qlIndexFixing(TenorBasisIndex6M,$AC3134,TRUE,_xll.ohTrigger(trigger,$Y$36))</f>
        <v>#NUM!</v>
      </c>
      <c r="AI3134" s="43" t="e">
        <f>_xll.qlIndexFixing($Y$6,$AC3134,TRUE,trigger)</f>
        <v>#NUM!</v>
      </c>
      <c r="AJ3134" s="45" t="e">
        <f t="shared" si="59"/>
        <v>#NUM!</v>
      </c>
    </row>
    <row r="3135" spans="28:36" x14ac:dyDescent="0.2">
      <c r="AB3135" s="122" t="s">
        <v>88</v>
      </c>
      <c r="AC3135" s="40">
        <f>_xll.qlInterestRateIndexFixingDate($Y$21,AD3135)</f>
        <v>61382</v>
      </c>
      <c r="AD3135" s="40">
        <f>_xll.qlCalendarAdvance(calendar,$AD3134,AB3135,,,trigger)</f>
        <v>61386</v>
      </c>
      <c r="AE3135" s="40">
        <f>_xll.qlInterestRateIndexMaturity($Y$21,AD3135,)</f>
        <v>61568</v>
      </c>
      <c r="AF3135" s="43" t="e">
        <f>_xll.qlTenorBasisValue(TenorBasis6M,AD3135,_xll.ohTrigger(trigger,$Y$36))</f>
        <v>#NUM!</v>
      </c>
      <c r="AG3135" s="90" t="e">
        <f>_xll.qlTenorBasisForwardRate(TenorBasis6M,AD3135,_xll.ohTrigger(trigger,$Y$36))</f>
        <v>#NUM!</v>
      </c>
      <c r="AH3135" s="90" t="e">
        <f>_xll.qlIndexFixing(TenorBasisIndex6M,$AC3135,TRUE,_xll.ohTrigger(trigger,$Y$36))</f>
        <v>#NUM!</v>
      </c>
      <c r="AI3135" s="43" t="e">
        <f>_xll.qlIndexFixing($Y$6,$AC3135,TRUE,trigger)</f>
        <v>#NUM!</v>
      </c>
      <c r="AJ3135" s="45" t="e">
        <f t="shared" si="59"/>
        <v>#NUM!</v>
      </c>
    </row>
    <row r="3136" spans="28:36" x14ac:dyDescent="0.2">
      <c r="AB3136" s="122" t="s">
        <v>88</v>
      </c>
      <c r="AC3136" s="40">
        <f>_xll.qlInterestRateIndexFixingDate($Y$21,AD3136)</f>
        <v>61389</v>
      </c>
      <c r="AD3136" s="40">
        <f>_xll.qlCalendarAdvance(calendar,$AD3135,AB3136,,,trigger)</f>
        <v>61393</v>
      </c>
      <c r="AE3136" s="40">
        <f>_xll.qlInterestRateIndexMaturity($Y$21,AD3136,)</f>
        <v>61575</v>
      </c>
      <c r="AF3136" s="43" t="e">
        <f>_xll.qlTenorBasisValue(TenorBasis6M,AD3136,_xll.ohTrigger(trigger,$Y$36))</f>
        <v>#NUM!</v>
      </c>
      <c r="AG3136" s="90" t="e">
        <f>_xll.qlTenorBasisForwardRate(TenorBasis6M,AD3136,_xll.ohTrigger(trigger,$Y$36))</f>
        <v>#NUM!</v>
      </c>
      <c r="AH3136" s="90" t="e">
        <f>_xll.qlIndexFixing(TenorBasisIndex6M,$AC3136,TRUE,_xll.ohTrigger(trigger,$Y$36))</f>
        <v>#NUM!</v>
      </c>
      <c r="AI3136" s="43" t="e">
        <f>_xll.qlIndexFixing($Y$6,$AC3136,TRUE,trigger)</f>
        <v>#NUM!</v>
      </c>
      <c r="AJ3136" s="45" t="e">
        <f t="shared" si="59"/>
        <v>#NUM!</v>
      </c>
    </row>
    <row r="3137" spans="28:36" x14ac:dyDescent="0.2">
      <c r="AB3137" s="122" t="s">
        <v>88</v>
      </c>
      <c r="AC3137" s="40">
        <f>_xll.qlInterestRateIndexFixingDate($Y$21,AD3137)</f>
        <v>61396</v>
      </c>
      <c r="AD3137" s="40">
        <f>_xll.qlCalendarAdvance(calendar,$AD3136,AB3137,,,trigger)</f>
        <v>61400</v>
      </c>
      <c r="AE3137" s="40">
        <f>_xll.qlInterestRateIndexMaturity($Y$21,AD3137,)</f>
        <v>61582</v>
      </c>
      <c r="AF3137" s="43" t="e">
        <f>_xll.qlTenorBasisValue(TenorBasis6M,AD3137,_xll.ohTrigger(trigger,$Y$36))</f>
        <v>#NUM!</v>
      </c>
      <c r="AG3137" s="90" t="e">
        <f>_xll.qlTenorBasisForwardRate(TenorBasis6M,AD3137,_xll.ohTrigger(trigger,$Y$36))</f>
        <v>#NUM!</v>
      </c>
      <c r="AH3137" s="90" t="e">
        <f>_xll.qlIndexFixing(TenorBasisIndex6M,$AC3137,TRUE,_xll.ohTrigger(trigger,$Y$36))</f>
        <v>#NUM!</v>
      </c>
      <c r="AI3137" s="43" t="e">
        <f>_xll.qlIndexFixing($Y$6,$AC3137,TRUE,trigger)</f>
        <v>#NUM!</v>
      </c>
      <c r="AJ3137" s="45" t="e">
        <f t="shared" si="59"/>
        <v>#NUM!</v>
      </c>
    </row>
    <row r="3138" spans="28:36" x14ac:dyDescent="0.2">
      <c r="AB3138" s="122" t="s">
        <v>88</v>
      </c>
      <c r="AC3138" s="40">
        <f>_xll.qlInterestRateIndexFixingDate($Y$21,AD3138)</f>
        <v>61403</v>
      </c>
      <c r="AD3138" s="40">
        <f>_xll.qlCalendarAdvance(calendar,$AD3137,AB3138,,,trigger)</f>
        <v>61407</v>
      </c>
      <c r="AE3138" s="40">
        <f>_xll.qlInterestRateIndexMaturity($Y$21,AD3138,)</f>
        <v>61589</v>
      </c>
      <c r="AF3138" s="43" t="e">
        <f>_xll.qlTenorBasisValue(TenorBasis6M,AD3138,_xll.ohTrigger(trigger,$Y$36))</f>
        <v>#NUM!</v>
      </c>
      <c r="AG3138" s="90" t="e">
        <f>_xll.qlTenorBasisForwardRate(TenorBasis6M,AD3138,_xll.ohTrigger(trigger,$Y$36))</f>
        <v>#NUM!</v>
      </c>
      <c r="AH3138" s="90" t="e">
        <f>_xll.qlIndexFixing(TenorBasisIndex6M,$AC3138,TRUE,_xll.ohTrigger(trigger,$Y$36))</f>
        <v>#NUM!</v>
      </c>
      <c r="AI3138" s="43" t="e">
        <f>_xll.qlIndexFixing($Y$6,$AC3138,TRUE,trigger)</f>
        <v>#NUM!</v>
      </c>
      <c r="AJ3138" s="45" t="e">
        <f t="shared" si="59"/>
        <v>#NUM!</v>
      </c>
    </row>
    <row r="3139" spans="28:36" x14ac:dyDescent="0.2">
      <c r="AB3139" s="122" t="s">
        <v>88</v>
      </c>
      <c r="AC3139" s="40">
        <f>_xll.qlInterestRateIndexFixingDate($Y$21,AD3139)</f>
        <v>61410</v>
      </c>
      <c r="AD3139" s="40">
        <f>_xll.qlCalendarAdvance(calendar,$AD3138,AB3139,,,trigger)</f>
        <v>61414</v>
      </c>
      <c r="AE3139" s="40">
        <f>_xll.qlInterestRateIndexMaturity($Y$21,AD3139,)</f>
        <v>61596</v>
      </c>
      <c r="AF3139" s="43" t="e">
        <f>_xll.qlTenorBasisValue(TenorBasis6M,AD3139,_xll.ohTrigger(trigger,$Y$36))</f>
        <v>#NUM!</v>
      </c>
      <c r="AG3139" s="90" t="e">
        <f>_xll.qlTenorBasisForwardRate(TenorBasis6M,AD3139,_xll.ohTrigger(trigger,$Y$36))</f>
        <v>#NUM!</v>
      </c>
      <c r="AH3139" s="90" t="e">
        <f>_xll.qlIndexFixing(TenorBasisIndex6M,$AC3139,TRUE,_xll.ohTrigger(trigger,$Y$36))</f>
        <v>#NUM!</v>
      </c>
      <c r="AI3139" s="43" t="e">
        <f>_xll.qlIndexFixing($Y$6,$AC3139,TRUE,trigger)</f>
        <v>#NUM!</v>
      </c>
      <c r="AJ3139" s="45" t="e">
        <f t="shared" si="59"/>
        <v>#NUM!</v>
      </c>
    </row>
    <row r="3140" spans="28:36" x14ac:dyDescent="0.2">
      <c r="AB3140" s="122" t="s">
        <v>88</v>
      </c>
      <c r="AC3140" s="40">
        <f>_xll.qlInterestRateIndexFixingDate($Y$21,AD3140)</f>
        <v>61417</v>
      </c>
      <c r="AD3140" s="40">
        <f>_xll.qlCalendarAdvance(calendar,$AD3139,AB3140,,,trigger)</f>
        <v>61421</v>
      </c>
      <c r="AE3140" s="40">
        <f>_xll.qlInterestRateIndexMaturity($Y$21,AD3140,)</f>
        <v>61603</v>
      </c>
      <c r="AF3140" s="43" t="e">
        <f>_xll.qlTenorBasisValue(TenorBasis6M,AD3140,_xll.ohTrigger(trigger,$Y$36))</f>
        <v>#NUM!</v>
      </c>
      <c r="AG3140" s="90" t="e">
        <f>_xll.qlTenorBasisForwardRate(TenorBasis6M,AD3140,_xll.ohTrigger(trigger,$Y$36))</f>
        <v>#NUM!</v>
      </c>
      <c r="AH3140" s="90" t="e">
        <f>_xll.qlIndexFixing(TenorBasisIndex6M,$AC3140,TRUE,_xll.ohTrigger(trigger,$Y$36))</f>
        <v>#NUM!</v>
      </c>
      <c r="AI3140" s="43" t="e">
        <f>_xll.qlIndexFixing($Y$6,$AC3140,TRUE,trigger)</f>
        <v>#NUM!</v>
      </c>
      <c r="AJ3140" s="45" t="e">
        <f t="shared" si="59"/>
        <v>#NUM!</v>
      </c>
    </row>
    <row r="3141" spans="28:36" x14ac:dyDescent="0.2">
      <c r="AB3141" s="122" t="s">
        <v>88</v>
      </c>
      <c r="AC3141" s="40">
        <f>_xll.qlInterestRateIndexFixingDate($Y$21,AD3141)</f>
        <v>61424</v>
      </c>
      <c r="AD3141" s="40">
        <f>_xll.qlCalendarAdvance(calendar,$AD3140,AB3141,,,trigger)</f>
        <v>61428</v>
      </c>
      <c r="AE3141" s="40">
        <f>_xll.qlInterestRateIndexMaturity($Y$21,AD3141,)</f>
        <v>61612</v>
      </c>
      <c r="AF3141" s="43" t="e">
        <f>_xll.qlTenorBasisValue(TenorBasis6M,AD3141,_xll.ohTrigger(trigger,$Y$36))</f>
        <v>#NUM!</v>
      </c>
      <c r="AG3141" s="90" t="e">
        <f>_xll.qlTenorBasisForwardRate(TenorBasis6M,AD3141,_xll.ohTrigger(trigger,$Y$36))</f>
        <v>#NUM!</v>
      </c>
      <c r="AH3141" s="90" t="e">
        <f>_xll.qlIndexFixing(TenorBasisIndex6M,$AC3141,TRUE,_xll.ohTrigger(trigger,$Y$36))</f>
        <v>#NUM!</v>
      </c>
      <c r="AI3141" s="43" t="e">
        <f>_xll.qlIndexFixing($Y$6,$AC3141,TRUE,trigger)</f>
        <v>#NUM!</v>
      </c>
      <c r="AJ3141" s="45" t="e">
        <f t="shared" si="59"/>
        <v>#NUM!</v>
      </c>
    </row>
    <row r="3142" spans="28:36" x14ac:dyDescent="0.2">
      <c r="AB3142" s="122" t="s">
        <v>88</v>
      </c>
      <c r="AC3142" s="40">
        <f>_xll.qlInterestRateIndexFixingDate($Y$21,AD3142)</f>
        <v>61431</v>
      </c>
      <c r="AD3142" s="40">
        <f>_xll.qlCalendarAdvance(calendar,$AD3141,AB3142,,,trigger)</f>
        <v>61435</v>
      </c>
      <c r="AE3142" s="40">
        <f>_xll.qlInterestRateIndexMaturity($Y$21,AD3142,)</f>
        <v>61619</v>
      </c>
      <c r="AF3142" s="43" t="e">
        <f>_xll.qlTenorBasisValue(TenorBasis6M,AD3142,_xll.ohTrigger(trigger,$Y$36))</f>
        <v>#NUM!</v>
      </c>
      <c r="AG3142" s="90" t="e">
        <f>_xll.qlTenorBasisForwardRate(TenorBasis6M,AD3142,_xll.ohTrigger(trigger,$Y$36))</f>
        <v>#NUM!</v>
      </c>
      <c r="AH3142" s="90" t="e">
        <f>_xll.qlIndexFixing(TenorBasisIndex6M,$AC3142,TRUE,_xll.ohTrigger(trigger,$Y$36))</f>
        <v>#NUM!</v>
      </c>
      <c r="AI3142" s="43" t="e">
        <f>_xll.qlIndexFixing($Y$6,$AC3142,TRUE,trigger)</f>
        <v>#NUM!</v>
      </c>
      <c r="AJ3142" s="45" t="e">
        <f t="shared" si="59"/>
        <v>#NUM!</v>
      </c>
    </row>
    <row r="3143" spans="28:36" x14ac:dyDescent="0.2">
      <c r="AB3143" s="122" t="s">
        <v>88</v>
      </c>
      <c r="AC3143" s="40">
        <f>_xll.qlInterestRateIndexFixingDate($Y$21,AD3143)</f>
        <v>61438</v>
      </c>
      <c r="AD3143" s="40">
        <f>_xll.qlCalendarAdvance(calendar,$AD3142,AB3143,,,trigger)</f>
        <v>61442</v>
      </c>
      <c r="AE3143" s="40">
        <f>_xll.qlInterestRateIndexMaturity($Y$21,AD3143,)</f>
        <v>61626</v>
      </c>
      <c r="AF3143" s="43" t="e">
        <f>_xll.qlTenorBasisValue(TenorBasis6M,AD3143,_xll.ohTrigger(trigger,$Y$36))</f>
        <v>#NUM!</v>
      </c>
      <c r="AG3143" s="90" t="e">
        <f>_xll.qlTenorBasisForwardRate(TenorBasis6M,AD3143,_xll.ohTrigger(trigger,$Y$36))</f>
        <v>#NUM!</v>
      </c>
      <c r="AH3143" s="90" t="e">
        <f>_xll.qlIndexFixing(TenorBasisIndex6M,$AC3143,TRUE,_xll.ohTrigger(trigger,$Y$36))</f>
        <v>#NUM!</v>
      </c>
      <c r="AI3143" s="43" t="e">
        <f>_xll.qlIndexFixing($Y$6,$AC3143,TRUE,trigger)</f>
        <v>#NUM!</v>
      </c>
      <c r="AJ3143" s="45" t="e">
        <f t="shared" si="59"/>
        <v>#NUM!</v>
      </c>
    </row>
    <row r="3144" spans="28:36" x14ac:dyDescent="0.2">
      <c r="AB3144" s="122" t="s">
        <v>88</v>
      </c>
      <c r="AC3144" s="40">
        <f>_xll.qlInterestRateIndexFixingDate($Y$21,AD3144)</f>
        <v>61445</v>
      </c>
      <c r="AD3144" s="40">
        <f>_xll.qlCalendarAdvance(calendar,$AD3143,AB3144,,,trigger)</f>
        <v>61449</v>
      </c>
      <c r="AE3144" s="40">
        <f>_xll.qlInterestRateIndexMaturity($Y$21,AD3144,)</f>
        <v>61633</v>
      </c>
      <c r="AF3144" s="43" t="e">
        <f>_xll.qlTenorBasisValue(TenorBasis6M,AD3144,_xll.ohTrigger(trigger,$Y$36))</f>
        <v>#NUM!</v>
      </c>
      <c r="AG3144" s="90" t="e">
        <f>_xll.qlTenorBasisForwardRate(TenorBasis6M,AD3144,_xll.ohTrigger(trigger,$Y$36))</f>
        <v>#NUM!</v>
      </c>
      <c r="AH3144" s="90" t="e">
        <f>_xll.qlIndexFixing(TenorBasisIndex6M,$AC3144,TRUE,_xll.ohTrigger(trigger,$Y$36))</f>
        <v>#NUM!</v>
      </c>
      <c r="AI3144" s="43" t="e">
        <f>_xll.qlIndexFixing($Y$6,$AC3144,TRUE,trigger)</f>
        <v>#NUM!</v>
      </c>
      <c r="AJ3144" s="45" t="e">
        <f t="shared" si="59"/>
        <v>#NUM!</v>
      </c>
    </row>
    <row r="3145" spans="28:36" x14ac:dyDescent="0.2">
      <c r="AB3145" s="122" t="s">
        <v>88</v>
      </c>
      <c r="AC3145" s="40">
        <f>_xll.qlInterestRateIndexFixingDate($Y$21,AD3145)</f>
        <v>61452</v>
      </c>
      <c r="AD3145" s="40">
        <f>_xll.qlCalendarAdvance(calendar,$AD3144,AB3145,,,trigger)</f>
        <v>61456</v>
      </c>
      <c r="AE3145" s="40">
        <f>_xll.qlInterestRateIndexMaturity($Y$21,AD3145,)</f>
        <v>61639</v>
      </c>
      <c r="AF3145" s="43" t="e">
        <f>_xll.qlTenorBasisValue(TenorBasis6M,AD3145,_xll.ohTrigger(trigger,$Y$36))</f>
        <v>#NUM!</v>
      </c>
      <c r="AG3145" s="90" t="e">
        <f>_xll.qlTenorBasisForwardRate(TenorBasis6M,AD3145,_xll.ohTrigger(trigger,$Y$36))</f>
        <v>#NUM!</v>
      </c>
      <c r="AH3145" s="90" t="e">
        <f>_xll.qlIndexFixing(TenorBasisIndex6M,$AC3145,TRUE,_xll.ohTrigger(trigger,$Y$36))</f>
        <v>#NUM!</v>
      </c>
      <c r="AI3145" s="43" t="e">
        <f>_xll.qlIndexFixing($Y$6,$AC3145,TRUE,trigger)</f>
        <v>#NUM!</v>
      </c>
      <c r="AJ3145" s="45" t="e">
        <f t="shared" si="59"/>
        <v>#NUM!</v>
      </c>
    </row>
    <row r="3146" spans="28:36" x14ac:dyDescent="0.2">
      <c r="AB3146" s="122" t="s">
        <v>88</v>
      </c>
      <c r="AC3146" s="40">
        <f>_xll.qlInterestRateIndexFixingDate($Y$21,AD3146)</f>
        <v>61459</v>
      </c>
      <c r="AD3146" s="40">
        <f>_xll.qlCalendarAdvance(calendar,$AD3145,AB3146,,,trigger)</f>
        <v>61463</v>
      </c>
      <c r="AE3146" s="40">
        <f>_xll.qlInterestRateIndexMaturity($Y$21,AD3146,)</f>
        <v>61646</v>
      </c>
      <c r="AF3146" s="43" t="e">
        <f>_xll.qlTenorBasisValue(TenorBasis6M,AD3146,_xll.ohTrigger(trigger,$Y$36))</f>
        <v>#NUM!</v>
      </c>
      <c r="AG3146" s="90" t="e">
        <f>_xll.qlTenorBasisForwardRate(TenorBasis6M,AD3146,_xll.ohTrigger(trigger,$Y$36))</f>
        <v>#NUM!</v>
      </c>
      <c r="AH3146" s="90" t="e">
        <f>_xll.qlIndexFixing(TenorBasisIndex6M,$AC3146,TRUE,_xll.ohTrigger(trigger,$Y$36))</f>
        <v>#NUM!</v>
      </c>
      <c r="AI3146" s="43" t="e">
        <f>_xll.qlIndexFixing($Y$6,$AC3146,TRUE,trigger)</f>
        <v>#NUM!</v>
      </c>
      <c r="AJ3146" s="45" t="e">
        <f t="shared" si="59"/>
        <v>#NUM!</v>
      </c>
    </row>
    <row r="3147" spans="28:36" x14ac:dyDescent="0.2">
      <c r="AB3147" s="122" t="s">
        <v>88</v>
      </c>
      <c r="AC3147" s="40">
        <f>_xll.qlInterestRateIndexFixingDate($Y$21,AD3147)</f>
        <v>61466</v>
      </c>
      <c r="AD3147" s="40">
        <f>_xll.qlCalendarAdvance(calendar,$AD3146,AB3147,,,trigger)</f>
        <v>61470</v>
      </c>
      <c r="AE3147" s="40">
        <f>_xll.qlInterestRateIndexMaturity($Y$21,AD3147,)</f>
        <v>61653</v>
      </c>
      <c r="AF3147" s="43" t="e">
        <f>_xll.qlTenorBasisValue(TenorBasis6M,AD3147,_xll.ohTrigger(trigger,$Y$36))</f>
        <v>#NUM!</v>
      </c>
      <c r="AG3147" s="90" t="e">
        <f>_xll.qlTenorBasisForwardRate(TenorBasis6M,AD3147,_xll.ohTrigger(trigger,$Y$36))</f>
        <v>#NUM!</v>
      </c>
      <c r="AH3147" s="90" t="e">
        <f>_xll.qlIndexFixing(TenorBasisIndex6M,$AC3147,TRUE,_xll.ohTrigger(trigger,$Y$36))</f>
        <v>#NUM!</v>
      </c>
      <c r="AI3147" s="43" t="e">
        <f>_xll.qlIndexFixing($Y$6,$AC3147,TRUE,trigger)</f>
        <v>#NUM!</v>
      </c>
      <c r="AJ3147" s="45" t="e">
        <f t="shared" si="59"/>
        <v>#NUM!</v>
      </c>
    </row>
    <row r="3148" spans="28:36" x14ac:dyDescent="0.2">
      <c r="AB3148" s="122" t="s">
        <v>88</v>
      </c>
      <c r="AC3148" s="40">
        <f>_xll.qlInterestRateIndexFixingDate($Y$21,AD3148)</f>
        <v>61471</v>
      </c>
      <c r="AD3148" s="40">
        <f>_xll.qlCalendarAdvance(calendar,$AD3147,AB3148,,,trigger)</f>
        <v>61477</v>
      </c>
      <c r="AE3148" s="40">
        <f>_xll.qlInterestRateIndexMaturity($Y$21,AD3148,)</f>
        <v>61660</v>
      </c>
      <c r="AF3148" s="43" t="e">
        <f>_xll.qlTenorBasisValue(TenorBasis6M,AD3148,_xll.ohTrigger(trigger,$Y$36))</f>
        <v>#NUM!</v>
      </c>
      <c r="AG3148" s="90" t="e">
        <f>_xll.qlTenorBasisForwardRate(TenorBasis6M,AD3148,_xll.ohTrigger(trigger,$Y$36))</f>
        <v>#NUM!</v>
      </c>
      <c r="AH3148" s="90" t="e">
        <f>_xll.qlIndexFixing(TenorBasisIndex6M,$AC3148,TRUE,_xll.ohTrigger(trigger,$Y$36))</f>
        <v>#NUM!</v>
      </c>
      <c r="AI3148" s="43" t="e">
        <f>_xll.qlIndexFixing($Y$6,$AC3148,TRUE,trigger)</f>
        <v>#NUM!</v>
      </c>
      <c r="AJ3148" s="45" t="e">
        <f t="shared" si="59"/>
        <v>#NUM!</v>
      </c>
    </row>
    <row r="3149" spans="28:36" x14ac:dyDescent="0.2">
      <c r="AB3149" s="122" t="s">
        <v>88</v>
      </c>
      <c r="AC3149" s="40">
        <f>_xll.qlInterestRateIndexFixingDate($Y$21,AD3149)</f>
        <v>61480</v>
      </c>
      <c r="AD3149" s="40">
        <f>_xll.qlCalendarAdvance(calendar,$AD3148,AB3149,,,trigger)</f>
        <v>61485</v>
      </c>
      <c r="AE3149" s="40">
        <f>_xll.qlInterestRateIndexMaturity($Y$21,AD3149,)</f>
        <v>61669</v>
      </c>
      <c r="AF3149" s="43" t="e">
        <f>_xll.qlTenorBasisValue(TenorBasis6M,AD3149,_xll.ohTrigger(trigger,$Y$36))</f>
        <v>#NUM!</v>
      </c>
      <c r="AG3149" s="90" t="e">
        <f>_xll.qlTenorBasisForwardRate(TenorBasis6M,AD3149,_xll.ohTrigger(trigger,$Y$36))</f>
        <v>#NUM!</v>
      </c>
      <c r="AH3149" s="90" t="e">
        <f>_xll.qlIndexFixing(TenorBasisIndex6M,$AC3149,TRUE,_xll.ohTrigger(trigger,$Y$36))</f>
        <v>#NUM!</v>
      </c>
      <c r="AI3149" s="43" t="e">
        <f>_xll.qlIndexFixing($Y$6,$AC3149,TRUE,trigger)</f>
        <v>#NUM!</v>
      </c>
      <c r="AJ3149" s="45" t="e">
        <f t="shared" si="59"/>
        <v>#NUM!</v>
      </c>
    </row>
    <row r="3150" spans="28:36" x14ac:dyDescent="0.2">
      <c r="AB3150" s="122" t="s">
        <v>88</v>
      </c>
      <c r="AC3150" s="40">
        <f>_xll.qlInterestRateIndexFixingDate($Y$21,AD3150)</f>
        <v>61490</v>
      </c>
      <c r="AD3150" s="40">
        <f>_xll.qlCalendarAdvance(calendar,$AD3149,AB3150,,,trigger)</f>
        <v>61492</v>
      </c>
      <c r="AE3150" s="40">
        <f>_xll.qlInterestRateIndexMaturity($Y$21,AD3150,)</f>
        <v>61676</v>
      </c>
      <c r="AF3150" s="43" t="e">
        <f>_xll.qlTenorBasisValue(TenorBasis6M,AD3150,_xll.ohTrigger(trigger,$Y$36))</f>
        <v>#NUM!</v>
      </c>
      <c r="AG3150" s="90" t="e">
        <f>_xll.qlTenorBasisForwardRate(TenorBasis6M,AD3150,_xll.ohTrigger(trigger,$Y$36))</f>
        <v>#NUM!</v>
      </c>
      <c r="AH3150" s="90" t="e">
        <f>_xll.qlIndexFixing(TenorBasisIndex6M,$AC3150,TRUE,_xll.ohTrigger(trigger,$Y$36))</f>
        <v>#NUM!</v>
      </c>
      <c r="AI3150" s="43" t="e">
        <f>_xll.qlIndexFixing($Y$6,$AC3150,TRUE,trigger)</f>
        <v>#NUM!</v>
      </c>
      <c r="AJ3150" s="45" t="e">
        <f t="shared" si="59"/>
        <v>#NUM!</v>
      </c>
    </row>
    <row r="3151" spans="28:36" x14ac:dyDescent="0.2">
      <c r="AB3151" s="122" t="s">
        <v>88</v>
      </c>
      <c r="AC3151" s="40">
        <f>_xll.qlInterestRateIndexFixingDate($Y$21,AD3151)</f>
        <v>61497</v>
      </c>
      <c r="AD3151" s="40">
        <f>_xll.qlCalendarAdvance(calendar,$AD3150,AB3151,,,trigger)</f>
        <v>61499</v>
      </c>
      <c r="AE3151" s="40">
        <f>_xll.qlInterestRateIndexMaturity($Y$21,AD3151,)</f>
        <v>61683</v>
      </c>
      <c r="AF3151" s="43" t="e">
        <f>_xll.qlTenorBasisValue(TenorBasis6M,AD3151,_xll.ohTrigger(trigger,$Y$36))</f>
        <v>#NUM!</v>
      </c>
      <c r="AG3151" s="90" t="e">
        <f>_xll.qlTenorBasisForwardRate(TenorBasis6M,AD3151,_xll.ohTrigger(trigger,$Y$36))</f>
        <v>#NUM!</v>
      </c>
      <c r="AH3151" s="90" t="e">
        <f>_xll.qlIndexFixing(TenorBasisIndex6M,$AC3151,TRUE,_xll.ohTrigger(trigger,$Y$36))</f>
        <v>#NUM!</v>
      </c>
      <c r="AI3151" s="43" t="e">
        <f>_xll.qlIndexFixing($Y$6,$AC3151,TRUE,trigger)</f>
        <v>#NUM!</v>
      </c>
      <c r="AJ3151" s="45" t="e">
        <f t="shared" si="59"/>
        <v>#NUM!</v>
      </c>
    </row>
    <row r="3152" spans="28:36" x14ac:dyDescent="0.2">
      <c r="AB3152" s="122" t="s">
        <v>88</v>
      </c>
      <c r="AC3152" s="40">
        <f>_xll.qlInterestRateIndexFixingDate($Y$21,AD3152)</f>
        <v>61504</v>
      </c>
      <c r="AD3152" s="40">
        <f>_xll.qlCalendarAdvance(calendar,$AD3151,AB3152,,,trigger)</f>
        <v>61506</v>
      </c>
      <c r="AE3152" s="40">
        <f>_xll.qlInterestRateIndexMaturity($Y$21,AD3152,)</f>
        <v>61690</v>
      </c>
      <c r="AF3152" s="43" t="e">
        <f>_xll.qlTenorBasisValue(TenorBasis6M,AD3152,_xll.ohTrigger(trigger,$Y$36))</f>
        <v>#NUM!</v>
      </c>
      <c r="AG3152" s="90" t="e">
        <f>_xll.qlTenorBasisForwardRate(TenorBasis6M,AD3152,_xll.ohTrigger(trigger,$Y$36))</f>
        <v>#NUM!</v>
      </c>
      <c r="AH3152" s="90" t="e">
        <f>_xll.qlIndexFixing(TenorBasisIndex6M,$AC3152,TRUE,_xll.ohTrigger(trigger,$Y$36))</f>
        <v>#NUM!</v>
      </c>
      <c r="AI3152" s="43" t="e">
        <f>_xll.qlIndexFixing($Y$6,$AC3152,TRUE,trigger)</f>
        <v>#NUM!</v>
      </c>
      <c r="AJ3152" s="45" t="e">
        <f t="shared" si="59"/>
        <v>#NUM!</v>
      </c>
    </row>
    <row r="3153" spans="28:36" x14ac:dyDescent="0.2">
      <c r="AB3153" s="122" t="s">
        <v>88</v>
      </c>
      <c r="AC3153" s="40">
        <f>_xll.qlInterestRateIndexFixingDate($Y$21,AD3153)</f>
        <v>61511</v>
      </c>
      <c r="AD3153" s="40">
        <f>_xll.qlCalendarAdvance(calendar,$AD3152,AB3153,,,trigger)</f>
        <v>61513</v>
      </c>
      <c r="AE3153" s="40">
        <f>_xll.qlInterestRateIndexMaturity($Y$21,AD3153,)</f>
        <v>61697</v>
      </c>
      <c r="AF3153" s="43" t="e">
        <f>_xll.qlTenorBasisValue(TenorBasis6M,AD3153,_xll.ohTrigger(trigger,$Y$36))</f>
        <v>#NUM!</v>
      </c>
      <c r="AG3153" s="90" t="e">
        <f>_xll.qlTenorBasisForwardRate(TenorBasis6M,AD3153,_xll.ohTrigger(trigger,$Y$36))</f>
        <v>#NUM!</v>
      </c>
      <c r="AH3153" s="90" t="e">
        <f>_xll.qlIndexFixing(TenorBasisIndex6M,$AC3153,TRUE,_xll.ohTrigger(trigger,$Y$36))</f>
        <v>#NUM!</v>
      </c>
      <c r="AI3153" s="43" t="e">
        <f>_xll.qlIndexFixing($Y$6,$AC3153,TRUE,trigger)</f>
        <v>#NUM!</v>
      </c>
      <c r="AJ3153" s="45" t="e">
        <f t="shared" si="59"/>
        <v>#NUM!</v>
      </c>
    </row>
    <row r="3154" spans="28:36" x14ac:dyDescent="0.2">
      <c r="AB3154" s="122" t="s">
        <v>88</v>
      </c>
      <c r="AC3154" s="40">
        <f>_xll.qlInterestRateIndexFixingDate($Y$21,AD3154)</f>
        <v>61518</v>
      </c>
      <c r="AD3154" s="40">
        <f>_xll.qlCalendarAdvance(calendar,$AD3153,AB3154,,,trigger)</f>
        <v>61520</v>
      </c>
      <c r="AE3154" s="40">
        <f>_xll.qlInterestRateIndexMaturity($Y$21,AD3154,)</f>
        <v>61703</v>
      </c>
      <c r="AF3154" s="43" t="e">
        <f>_xll.qlTenorBasisValue(TenorBasis6M,AD3154,_xll.ohTrigger(trigger,$Y$36))</f>
        <v>#NUM!</v>
      </c>
      <c r="AG3154" s="90" t="e">
        <f>_xll.qlTenorBasisForwardRate(TenorBasis6M,AD3154,_xll.ohTrigger(trigger,$Y$36))</f>
        <v>#NUM!</v>
      </c>
      <c r="AH3154" s="90" t="e">
        <f>_xll.qlIndexFixing(TenorBasisIndex6M,$AC3154,TRUE,_xll.ohTrigger(trigger,$Y$36))</f>
        <v>#NUM!</v>
      </c>
      <c r="AI3154" s="43" t="e">
        <f>_xll.qlIndexFixing($Y$6,$AC3154,TRUE,trigger)</f>
        <v>#NUM!</v>
      </c>
      <c r="AJ3154" s="45" t="e">
        <f t="shared" si="59"/>
        <v>#NUM!</v>
      </c>
    </row>
    <row r="3155" spans="28:36" x14ac:dyDescent="0.2">
      <c r="AB3155" s="122" t="s">
        <v>88</v>
      </c>
      <c r="AC3155" s="40">
        <f>_xll.qlInterestRateIndexFixingDate($Y$21,AD3155)</f>
        <v>61525</v>
      </c>
      <c r="AD3155" s="40">
        <f>_xll.qlCalendarAdvance(calendar,$AD3154,AB3155,,,trigger)</f>
        <v>61527</v>
      </c>
      <c r="AE3155" s="40">
        <f>_xll.qlInterestRateIndexMaturity($Y$21,AD3155,)</f>
        <v>61710</v>
      </c>
      <c r="AF3155" s="43" t="e">
        <f>_xll.qlTenorBasisValue(TenorBasis6M,AD3155,_xll.ohTrigger(trigger,$Y$36))</f>
        <v>#NUM!</v>
      </c>
      <c r="AG3155" s="90" t="e">
        <f>_xll.qlTenorBasisForwardRate(TenorBasis6M,AD3155,_xll.ohTrigger(trigger,$Y$36))</f>
        <v>#NUM!</v>
      </c>
      <c r="AH3155" s="90" t="e">
        <f>_xll.qlIndexFixing(TenorBasisIndex6M,$AC3155,TRUE,_xll.ohTrigger(trigger,$Y$36))</f>
        <v>#NUM!</v>
      </c>
      <c r="AI3155" s="43" t="e">
        <f>_xll.qlIndexFixing($Y$6,$AC3155,TRUE,trigger)</f>
        <v>#NUM!</v>
      </c>
      <c r="AJ3155" s="45" t="e">
        <f t="shared" si="59"/>
        <v>#NUM!</v>
      </c>
    </row>
    <row r="3156" spans="28:36" x14ac:dyDescent="0.2">
      <c r="AB3156" s="122" t="s">
        <v>88</v>
      </c>
      <c r="AC3156" s="40">
        <f>_xll.qlInterestRateIndexFixingDate($Y$21,AD3156)</f>
        <v>61532</v>
      </c>
      <c r="AD3156" s="40">
        <f>_xll.qlCalendarAdvance(calendar,$AD3155,AB3156,,,trigger)</f>
        <v>61534</v>
      </c>
      <c r="AE3156" s="40">
        <f>_xll.qlInterestRateIndexMaturity($Y$21,AD3156,)</f>
        <v>61717</v>
      </c>
      <c r="AF3156" s="43" t="e">
        <f>_xll.qlTenorBasisValue(TenorBasis6M,AD3156,_xll.ohTrigger(trigger,$Y$36))</f>
        <v>#NUM!</v>
      </c>
      <c r="AG3156" s="90" t="e">
        <f>_xll.qlTenorBasisForwardRate(TenorBasis6M,AD3156,_xll.ohTrigger(trigger,$Y$36))</f>
        <v>#NUM!</v>
      </c>
      <c r="AH3156" s="90" t="e">
        <f>_xll.qlIndexFixing(TenorBasisIndex6M,$AC3156,TRUE,_xll.ohTrigger(trigger,$Y$36))</f>
        <v>#NUM!</v>
      </c>
      <c r="AI3156" s="43" t="e">
        <f>_xll.qlIndexFixing($Y$6,$AC3156,TRUE,trigger)</f>
        <v>#NUM!</v>
      </c>
      <c r="AJ3156" s="45" t="e">
        <f t="shared" si="59"/>
        <v>#NUM!</v>
      </c>
    </row>
    <row r="3157" spans="28:36" x14ac:dyDescent="0.2">
      <c r="AB3157" s="122" t="s">
        <v>88</v>
      </c>
      <c r="AC3157" s="40">
        <f>_xll.qlInterestRateIndexFixingDate($Y$21,AD3157)</f>
        <v>61539</v>
      </c>
      <c r="AD3157" s="40">
        <f>_xll.qlCalendarAdvance(calendar,$AD3156,AB3157,,,trigger)</f>
        <v>61541</v>
      </c>
      <c r="AE3157" s="40">
        <f>_xll.qlInterestRateIndexMaturity($Y$21,AD3157,)</f>
        <v>61724</v>
      </c>
      <c r="AF3157" s="43" t="e">
        <f>_xll.qlTenorBasisValue(TenorBasis6M,AD3157,_xll.ohTrigger(trigger,$Y$36))</f>
        <v>#NUM!</v>
      </c>
      <c r="AG3157" s="90" t="e">
        <f>_xll.qlTenorBasisForwardRate(TenorBasis6M,AD3157,_xll.ohTrigger(trigger,$Y$36))</f>
        <v>#NUM!</v>
      </c>
      <c r="AH3157" s="90" t="e">
        <f>_xll.qlIndexFixing(TenorBasisIndex6M,$AC3157,TRUE,_xll.ohTrigger(trigger,$Y$36))</f>
        <v>#NUM!</v>
      </c>
      <c r="AI3157" s="43" t="e">
        <f>_xll.qlIndexFixing($Y$6,$AC3157,TRUE,trigger)</f>
        <v>#NUM!</v>
      </c>
      <c r="AJ3157" s="45" t="e">
        <f t="shared" si="59"/>
        <v>#NUM!</v>
      </c>
    </row>
    <row r="3158" spans="28:36" x14ac:dyDescent="0.2">
      <c r="AB3158" s="122" t="s">
        <v>88</v>
      </c>
      <c r="AC3158" s="40">
        <f>_xll.qlInterestRateIndexFixingDate($Y$21,AD3158)</f>
        <v>61546</v>
      </c>
      <c r="AD3158" s="40">
        <f>_xll.qlCalendarAdvance(calendar,$AD3157,AB3158,,,trigger)</f>
        <v>61548</v>
      </c>
      <c r="AE3158" s="40">
        <f>_xll.qlInterestRateIndexMaturity($Y$21,AD3158,)</f>
        <v>61732</v>
      </c>
      <c r="AF3158" s="43" t="e">
        <f>_xll.qlTenorBasisValue(TenorBasis6M,AD3158,_xll.ohTrigger(trigger,$Y$36))</f>
        <v>#NUM!</v>
      </c>
      <c r="AG3158" s="90" t="e">
        <f>_xll.qlTenorBasisForwardRate(TenorBasis6M,AD3158,_xll.ohTrigger(trigger,$Y$36))</f>
        <v>#NUM!</v>
      </c>
      <c r="AH3158" s="90" t="e">
        <f>_xll.qlIndexFixing(TenorBasisIndex6M,$AC3158,TRUE,_xll.ohTrigger(trigger,$Y$36))</f>
        <v>#NUM!</v>
      </c>
      <c r="AI3158" s="43" t="e">
        <f>_xll.qlIndexFixing($Y$6,$AC3158,TRUE,trigger)</f>
        <v>#NUM!</v>
      </c>
      <c r="AJ3158" s="45" t="e">
        <f t="shared" si="59"/>
        <v>#NUM!</v>
      </c>
    </row>
    <row r="3159" spans="28:36" x14ac:dyDescent="0.2">
      <c r="AB3159" s="122" t="s">
        <v>88</v>
      </c>
      <c r="AC3159" s="40">
        <f>_xll.qlInterestRateIndexFixingDate($Y$21,AD3159)</f>
        <v>61553</v>
      </c>
      <c r="AD3159" s="40">
        <f>_xll.qlCalendarAdvance(calendar,$AD3158,AB3159,,,trigger)</f>
        <v>61555</v>
      </c>
      <c r="AE3159" s="40">
        <f>_xll.qlInterestRateIndexMaturity($Y$21,AD3159,)</f>
        <v>61739</v>
      </c>
      <c r="AF3159" s="43" t="e">
        <f>_xll.qlTenorBasisValue(TenorBasis6M,AD3159,_xll.ohTrigger(trigger,$Y$36))</f>
        <v>#NUM!</v>
      </c>
      <c r="AG3159" s="90" t="e">
        <f>_xll.qlTenorBasisForwardRate(TenorBasis6M,AD3159,_xll.ohTrigger(trigger,$Y$36))</f>
        <v>#NUM!</v>
      </c>
      <c r="AH3159" s="90" t="e">
        <f>_xll.qlIndexFixing(TenorBasisIndex6M,$AC3159,TRUE,_xll.ohTrigger(trigger,$Y$36))</f>
        <v>#NUM!</v>
      </c>
      <c r="AI3159" s="43" t="e">
        <f>_xll.qlIndexFixing($Y$6,$AC3159,TRUE,trigger)</f>
        <v>#NUM!</v>
      </c>
      <c r="AJ3159" s="45" t="e">
        <f t="shared" si="59"/>
        <v>#NUM!</v>
      </c>
    </row>
    <row r="3160" spans="28:36" x14ac:dyDescent="0.2">
      <c r="AB3160" s="122" t="s">
        <v>88</v>
      </c>
      <c r="AC3160" s="40">
        <f>_xll.qlInterestRateIndexFixingDate($Y$21,AD3160)</f>
        <v>61560</v>
      </c>
      <c r="AD3160" s="40">
        <f>_xll.qlCalendarAdvance(calendar,$AD3159,AB3160,,,trigger)</f>
        <v>61562</v>
      </c>
      <c r="AE3160" s="40">
        <f>_xll.qlInterestRateIndexMaturity($Y$21,AD3160,)</f>
        <v>61746</v>
      </c>
      <c r="AF3160" s="43" t="e">
        <f>_xll.qlTenorBasisValue(TenorBasis6M,AD3160,_xll.ohTrigger(trigger,$Y$36))</f>
        <v>#NUM!</v>
      </c>
      <c r="AG3160" s="90" t="e">
        <f>_xll.qlTenorBasisForwardRate(TenorBasis6M,AD3160,_xll.ohTrigger(trigger,$Y$36))</f>
        <v>#NUM!</v>
      </c>
      <c r="AH3160" s="90" t="e">
        <f>_xll.qlIndexFixing(TenorBasisIndex6M,$AC3160,TRUE,_xll.ohTrigger(trigger,$Y$36))</f>
        <v>#NUM!</v>
      </c>
      <c r="AI3160" s="43" t="e">
        <f>_xll.qlIndexFixing($Y$6,$AC3160,TRUE,trigger)</f>
        <v>#NUM!</v>
      </c>
      <c r="AJ3160" s="45" t="e">
        <f t="shared" si="59"/>
        <v>#NUM!</v>
      </c>
    </row>
    <row r="3161" spans="28:36" x14ac:dyDescent="0.2">
      <c r="AB3161" s="122" t="s">
        <v>88</v>
      </c>
      <c r="AC3161" s="40">
        <f>_xll.qlInterestRateIndexFixingDate($Y$21,AD3161)</f>
        <v>61567</v>
      </c>
      <c r="AD3161" s="40">
        <f>_xll.qlCalendarAdvance(calendar,$AD3160,AB3161,,,trigger)</f>
        <v>61569</v>
      </c>
      <c r="AE3161" s="40">
        <f>_xll.qlInterestRateIndexMaturity($Y$21,AD3161,)</f>
        <v>61753</v>
      </c>
      <c r="AF3161" s="43" t="e">
        <f>_xll.qlTenorBasisValue(TenorBasis6M,AD3161,_xll.ohTrigger(trigger,$Y$36))</f>
        <v>#NUM!</v>
      </c>
      <c r="AG3161" s="90" t="e">
        <f>_xll.qlTenorBasisForwardRate(TenorBasis6M,AD3161,_xll.ohTrigger(trigger,$Y$36))</f>
        <v>#NUM!</v>
      </c>
      <c r="AH3161" s="90" t="e">
        <f>_xll.qlIndexFixing(TenorBasisIndex6M,$AC3161,TRUE,_xll.ohTrigger(trigger,$Y$36))</f>
        <v>#NUM!</v>
      </c>
      <c r="AI3161" s="43" t="e">
        <f>_xll.qlIndexFixing($Y$6,$AC3161,TRUE,trigger)</f>
        <v>#NUM!</v>
      </c>
      <c r="AJ3161" s="45" t="e">
        <f t="shared" si="59"/>
        <v>#NUM!</v>
      </c>
    </row>
    <row r="3162" spans="28:36" x14ac:dyDescent="0.2">
      <c r="AB3162" s="122" t="s">
        <v>88</v>
      </c>
      <c r="AC3162" s="40">
        <f>_xll.qlInterestRateIndexFixingDate($Y$21,AD3162)</f>
        <v>61574</v>
      </c>
      <c r="AD3162" s="40">
        <f>_xll.qlCalendarAdvance(calendar,$AD3161,AB3162,,,trigger)</f>
        <v>61576</v>
      </c>
      <c r="AE3162" s="40">
        <f>_xll.qlInterestRateIndexMaturity($Y$21,AD3162,)</f>
        <v>61760</v>
      </c>
      <c r="AF3162" s="43" t="e">
        <f>_xll.qlTenorBasisValue(TenorBasis6M,AD3162,_xll.ohTrigger(trigger,$Y$36))</f>
        <v>#NUM!</v>
      </c>
      <c r="AG3162" s="90" t="e">
        <f>_xll.qlTenorBasisForwardRate(TenorBasis6M,AD3162,_xll.ohTrigger(trigger,$Y$36))</f>
        <v>#NUM!</v>
      </c>
      <c r="AH3162" s="90" t="e">
        <f>_xll.qlIndexFixing(TenorBasisIndex6M,$AC3162,TRUE,_xll.ohTrigger(trigger,$Y$36))</f>
        <v>#NUM!</v>
      </c>
      <c r="AI3162" s="43" t="e">
        <f>_xll.qlIndexFixing($Y$6,$AC3162,TRUE,trigger)</f>
        <v>#NUM!</v>
      </c>
      <c r="AJ3162" s="45" t="e">
        <f t="shared" si="59"/>
        <v>#NUM!</v>
      </c>
    </row>
    <row r="3163" spans="28:36" x14ac:dyDescent="0.2">
      <c r="AB3163" s="122" t="s">
        <v>88</v>
      </c>
      <c r="AC3163" s="40">
        <f>_xll.qlInterestRateIndexFixingDate($Y$21,AD3163)</f>
        <v>61581</v>
      </c>
      <c r="AD3163" s="40">
        <f>_xll.qlCalendarAdvance(calendar,$AD3162,AB3163,,,trigger)</f>
        <v>61583</v>
      </c>
      <c r="AE3163" s="40">
        <f>_xll.qlInterestRateIndexMaturity($Y$21,AD3163,)</f>
        <v>61767</v>
      </c>
      <c r="AF3163" s="43" t="e">
        <f>_xll.qlTenorBasisValue(TenorBasis6M,AD3163,_xll.ohTrigger(trigger,$Y$36))</f>
        <v>#NUM!</v>
      </c>
      <c r="AG3163" s="90" t="e">
        <f>_xll.qlTenorBasisForwardRate(TenorBasis6M,AD3163,_xll.ohTrigger(trigger,$Y$36))</f>
        <v>#NUM!</v>
      </c>
      <c r="AH3163" s="90" t="e">
        <f>_xll.qlIndexFixing(TenorBasisIndex6M,$AC3163,TRUE,_xll.ohTrigger(trigger,$Y$36))</f>
        <v>#NUM!</v>
      </c>
      <c r="AI3163" s="43" t="e">
        <f>_xll.qlIndexFixing($Y$6,$AC3163,TRUE,trigger)</f>
        <v>#NUM!</v>
      </c>
      <c r="AJ3163" s="45" t="e">
        <f t="shared" si="59"/>
        <v>#NUM!</v>
      </c>
    </row>
    <row r="3164" spans="28:36" x14ac:dyDescent="0.2">
      <c r="AB3164" s="122" t="s">
        <v>88</v>
      </c>
      <c r="AC3164" s="40">
        <f>_xll.qlInterestRateIndexFixingDate($Y$21,AD3164)</f>
        <v>61588</v>
      </c>
      <c r="AD3164" s="40">
        <f>_xll.qlCalendarAdvance(calendar,$AD3163,AB3164,,,trigger)</f>
        <v>61590</v>
      </c>
      <c r="AE3164" s="40">
        <f>_xll.qlInterestRateIndexMaturity($Y$21,AD3164,)</f>
        <v>61774</v>
      </c>
      <c r="AF3164" s="43" t="e">
        <f>_xll.qlTenorBasisValue(TenorBasis6M,AD3164,_xll.ohTrigger(trigger,$Y$36))</f>
        <v>#NUM!</v>
      </c>
      <c r="AG3164" s="90" t="e">
        <f>_xll.qlTenorBasisForwardRate(TenorBasis6M,AD3164,_xll.ohTrigger(trigger,$Y$36))</f>
        <v>#NUM!</v>
      </c>
      <c r="AH3164" s="90" t="e">
        <f>_xll.qlIndexFixing(TenorBasisIndex6M,$AC3164,TRUE,_xll.ohTrigger(trigger,$Y$36))</f>
        <v>#NUM!</v>
      </c>
      <c r="AI3164" s="43" t="e">
        <f>_xll.qlIndexFixing($Y$6,$AC3164,TRUE,trigger)</f>
        <v>#NUM!</v>
      </c>
      <c r="AJ3164" s="45" t="e">
        <f t="shared" si="59"/>
        <v>#NUM!</v>
      </c>
    </row>
    <row r="3165" spans="28:36" x14ac:dyDescent="0.2">
      <c r="AB3165" s="122" t="s">
        <v>88</v>
      </c>
      <c r="AC3165" s="40">
        <f>_xll.qlInterestRateIndexFixingDate($Y$21,AD3165)</f>
        <v>61595</v>
      </c>
      <c r="AD3165" s="40">
        <f>_xll.qlCalendarAdvance(calendar,$AD3164,AB3165,,,trigger)</f>
        <v>61597</v>
      </c>
      <c r="AE3165" s="40">
        <f>_xll.qlInterestRateIndexMaturity($Y$21,AD3165,)</f>
        <v>61781</v>
      </c>
      <c r="AF3165" s="43" t="e">
        <f>_xll.qlTenorBasisValue(TenorBasis6M,AD3165,_xll.ohTrigger(trigger,$Y$36))</f>
        <v>#NUM!</v>
      </c>
      <c r="AG3165" s="90" t="e">
        <f>_xll.qlTenorBasisForwardRate(TenorBasis6M,AD3165,_xll.ohTrigger(trigger,$Y$36))</f>
        <v>#NUM!</v>
      </c>
      <c r="AH3165" s="90" t="e">
        <f>_xll.qlIndexFixing(TenorBasisIndex6M,$AC3165,TRUE,_xll.ohTrigger(trigger,$Y$36))</f>
        <v>#NUM!</v>
      </c>
      <c r="AI3165" s="43" t="e">
        <f>_xll.qlIndexFixing($Y$6,$AC3165,TRUE,trigger)</f>
        <v>#NUM!</v>
      </c>
      <c r="AJ3165" s="45" t="e">
        <f t="shared" si="59"/>
        <v>#NUM!</v>
      </c>
    </row>
    <row r="3166" spans="28:36" x14ac:dyDescent="0.2">
      <c r="AB3166" s="122" t="s">
        <v>88</v>
      </c>
      <c r="AC3166" s="40">
        <f>_xll.qlInterestRateIndexFixingDate($Y$21,AD3166)</f>
        <v>61602</v>
      </c>
      <c r="AD3166" s="40">
        <f>_xll.qlCalendarAdvance(calendar,$AD3165,AB3166,,,trigger)</f>
        <v>61604</v>
      </c>
      <c r="AE3166" s="40">
        <f>_xll.qlInterestRateIndexMaturity($Y$21,AD3166,)</f>
        <v>61787</v>
      </c>
      <c r="AF3166" s="43" t="e">
        <f>_xll.qlTenorBasisValue(TenorBasis6M,AD3166,_xll.ohTrigger(trigger,$Y$36))</f>
        <v>#NUM!</v>
      </c>
      <c r="AG3166" s="90" t="e">
        <f>_xll.qlTenorBasisForwardRate(TenorBasis6M,AD3166,_xll.ohTrigger(trigger,$Y$36))</f>
        <v>#NUM!</v>
      </c>
      <c r="AH3166" s="90" t="e">
        <f>_xll.qlIndexFixing(TenorBasisIndex6M,$AC3166,TRUE,_xll.ohTrigger(trigger,$Y$36))</f>
        <v>#NUM!</v>
      </c>
      <c r="AI3166" s="43" t="e">
        <f>_xll.qlIndexFixing($Y$6,$AC3166,TRUE,trigger)</f>
        <v>#NUM!</v>
      </c>
      <c r="AJ3166" s="45" t="e">
        <f t="shared" si="59"/>
        <v>#NUM!</v>
      </c>
    </row>
    <row r="3167" spans="28:36" x14ac:dyDescent="0.2">
      <c r="AB3167" s="122" t="s">
        <v>88</v>
      </c>
      <c r="AC3167" s="40">
        <f>_xll.qlInterestRateIndexFixingDate($Y$21,AD3167)</f>
        <v>61609</v>
      </c>
      <c r="AD3167" s="40">
        <f>_xll.qlCalendarAdvance(calendar,$AD3166,AB3167,,,trigger)</f>
        <v>61611</v>
      </c>
      <c r="AE3167" s="40">
        <f>_xll.qlInterestRateIndexMaturity($Y$21,AD3167,)</f>
        <v>61792</v>
      </c>
      <c r="AF3167" s="43" t="e">
        <f>_xll.qlTenorBasisValue(TenorBasis6M,AD3167,_xll.ohTrigger(trigger,$Y$36))</f>
        <v>#NUM!</v>
      </c>
      <c r="AG3167" s="90" t="e">
        <f>_xll.qlTenorBasisForwardRate(TenorBasis6M,AD3167,_xll.ohTrigger(trigger,$Y$36))</f>
        <v>#NUM!</v>
      </c>
      <c r="AH3167" s="90" t="e">
        <f>_xll.qlIndexFixing(TenorBasisIndex6M,$AC3167,TRUE,_xll.ohTrigger(trigger,$Y$36))</f>
        <v>#NUM!</v>
      </c>
      <c r="AI3167" s="43" t="e">
        <f>_xll.qlIndexFixing($Y$6,$AC3167,TRUE,trigger)</f>
        <v>#NUM!</v>
      </c>
      <c r="AJ3167" s="45" t="e">
        <f t="shared" si="59"/>
        <v>#NUM!</v>
      </c>
    </row>
    <row r="3168" spans="28:36" x14ac:dyDescent="0.2">
      <c r="AB3168" s="122" t="s">
        <v>88</v>
      </c>
      <c r="AC3168" s="40">
        <f>_xll.qlInterestRateIndexFixingDate($Y$21,AD3168)</f>
        <v>61616</v>
      </c>
      <c r="AD3168" s="40">
        <f>_xll.qlCalendarAdvance(calendar,$AD3167,AB3168,,,trigger)</f>
        <v>61618</v>
      </c>
      <c r="AE3168" s="40">
        <f>_xll.qlInterestRateIndexMaturity($Y$21,AD3168,)</f>
        <v>61799</v>
      </c>
      <c r="AF3168" s="43" t="e">
        <f>_xll.qlTenorBasisValue(TenorBasis6M,AD3168,_xll.ohTrigger(trigger,$Y$36))</f>
        <v>#NUM!</v>
      </c>
      <c r="AG3168" s="90" t="e">
        <f>_xll.qlTenorBasisForwardRate(TenorBasis6M,AD3168,_xll.ohTrigger(trigger,$Y$36))</f>
        <v>#NUM!</v>
      </c>
      <c r="AH3168" s="90" t="e">
        <f>_xll.qlIndexFixing(TenorBasisIndex6M,$AC3168,TRUE,_xll.ohTrigger(trigger,$Y$36))</f>
        <v>#NUM!</v>
      </c>
      <c r="AI3168" s="43" t="e">
        <f>_xll.qlIndexFixing($Y$6,$AC3168,TRUE,trigger)</f>
        <v>#NUM!</v>
      </c>
      <c r="AJ3168" s="45" t="e">
        <f t="shared" si="59"/>
        <v>#NUM!</v>
      </c>
    </row>
    <row r="3169" spans="28:36" x14ac:dyDescent="0.2">
      <c r="AB3169" s="122" t="s">
        <v>88</v>
      </c>
      <c r="AC3169" s="40">
        <f>_xll.qlInterestRateIndexFixingDate($Y$21,AD3169)</f>
        <v>61623</v>
      </c>
      <c r="AD3169" s="40">
        <f>_xll.qlCalendarAdvance(calendar,$AD3168,AB3169,,,trigger)</f>
        <v>61625</v>
      </c>
      <c r="AE3169" s="40">
        <f>_xll.qlInterestRateIndexMaturity($Y$21,AD3169,)</f>
        <v>61806</v>
      </c>
      <c r="AF3169" s="43" t="e">
        <f>_xll.qlTenorBasisValue(TenorBasis6M,AD3169,_xll.ohTrigger(trigger,$Y$36))</f>
        <v>#NUM!</v>
      </c>
      <c r="AG3169" s="90" t="e">
        <f>_xll.qlTenorBasisForwardRate(TenorBasis6M,AD3169,_xll.ohTrigger(trigger,$Y$36))</f>
        <v>#NUM!</v>
      </c>
      <c r="AH3169" s="90" t="e">
        <f>_xll.qlIndexFixing(TenorBasisIndex6M,$AC3169,TRUE,_xll.ohTrigger(trigger,$Y$36))</f>
        <v>#NUM!</v>
      </c>
      <c r="AI3169" s="43" t="e">
        <f>_xll.qlIndexFixing($Y$6,$AC3169,TRUE,trigger)</f>
        <v>#NUM!</v>
      </c>
      <c r="AJ3169" s="45" t="e">
        <f t="shared" si="59"/>
        <v>#NUM!</v>
      </c>
    </row>
    <row r="3170" spans="28:36" x14ac:dyDescent="0.2">
      <c r="AB3170" s="122" t="s">
        <v>88</v>
      </c>
      <c r="AC3170" s="40">
        <f>_xll.qlInterestRateIndexFixingDate($Y$21,AD3170)</f>
        <v>61630</v>
      </c>
      <c r="AD3170" s="40">
        <f>_xll.qlCalendarAdvance(calendar,$AD3169,AB3170,,,trigger)</f>
        <v>61632</v>
      </c>
      <c r="AE3170" s="40">
        <f>_xll.qlInterestRateIndexMaturity($Y$21,AD3170,)</f>
        <v>61813</v>
      </c>
      <c r="AF3170" s="43" t="e">
        <f>_xll.qlTenorBasisValue(TenorBasis6M,AD3170,_xll.ohTrigger(trigger,$Y$36))</f>
        <v>#NUM!</v>
      </c>
      <c r="AG3170" s="90" t="e">
        <f>_xll.qlTenorBasisForwardRate(TenorBasis6M,AD3170,_xll.ohTrigger(trigger,$Y$36))</f>
        <v>#NUM!</v>
      </c>
      <c r="AH3170" s="90" t="e">
        <f>_xll.qlIndexFixing(TenorBasisIndex6M,$AC3170,TRUE,_xll.ohTrigger(trigger,$Y$36))</f>
        <v>#NUM!</v>
      </c>
      <c r="AI3170" s="43" t="e">
        <f>_xll.qlIndexFixing($Y$6,$AC3170,TRUE,trigger)</f>
        <v>#NUM!</v>
      </c>
      <c r="AJ3170" s="45" t="e">
        <f t="shared" si="59"/>
        <v>#NUM!</v>
      </c>
    </row>
    <row r="3171" spans="28:36" x14ac:dyDescent="0.2">
      <c r="AB3171" s="122" t="s">
        <v>88</v>
      </c>
      <c r="AC3171" s="40">
        <f>_xll.qlInterestRateIndexFixingDate($Y$21,AD3171)</f>
        <v>61637</v>
      </c>
      <c r="AD3171" s="40">
        <f>_xll.qlCalendarAdvance(calendar,$AD3170,AB3171,,,trigger)</f>
        <v>61639</v>
      </c>
      <c r="AE3171" s="40">
        <f>_xll.qlInterestRateIndexMaturity($Y$21,AD3171,)</f>
        <v>61821</v>
      </c>
      <c r="AF3171" s="43" t="e">
        <f>_xll.qlTenorBasisValue(TenorBasis6M,AD3171,_xll.ohTrigger(trigger,$Y$36))</f>
        <v>#NUM!</v>
      </c>
      <c r="AG3171" s="90" t="e">
        <f>_xll.qlTenorBasisForwardRate(TenorBasis6M,AD3171,_xll.ohTrigger(trigger,$Y$36))</f>
        <v>#NUM!</v>
      </c>
      <c r="AH3171" s="90" t="e">
        <f>_xll.qlIndexFixing(TenorBasisIndex6M,$AC3171,TRUE,_xll.ohTrigger(trigger,$Y$36))</f>
        <v>#NUM!</v>
      </c>
      <c r="AI3171" s="43" t="e">
        <f>_xll.qlIndexFixing($Y$6,$AC3171,TRUE,trigger)</f>
        <v>#NUM!</v>
      </c>
      <c r="AJ3171" s="45" t="e">
        <f t="shared" si="59"/>
        <v>#NUM!</v>
      </c>
    </row>
    <row r="3172" spans="28:36" x14ac:dyDescent="0.2">
      <c r="AB3172" s="122" t="s">
        <v>88</v>
      </c>
      <c r="AC3172" s="40">
        <f>_xll.qlInterestRateIndexFixingDate($Y$21,AD3172)</f>
        <v>61644</v>
      </c>
      <c r="AD3172" s="40">
        <f>_xll.qlCalendarAdvance(calendar,$AD3171,AB3172,,,trigger)</f>
        <v>61646</v>
      </c>
      <c r="AE3172" s="40">
        <f>_xll.qlInterestRateIndexMaturity($Y$21,AD3172,)</f>
        <v>61828</v>
      </c>
      <c r="AF3172" s="43" t="e">
        <f>_xll.qlTenorBasisValue(TenorBasis6M,AD3172,_xll.ohTrigger(trigger,$Y$36))</f>
        <v>#NUM!</v>
      </c>
      <c r="AG3172" s="90" t="e">
        <f>_xll.qlTenorBasisForwardRate(TenorBasis6M,AD3172,_xll.ohTrigger(trigger,$Y$36))</f>
        <v>#NUM!</v>
      </c>
      <c r="AH3172" s="90" t="e">
        <f>_xll.qlIndexFixing(TenorBasisIndex6M,$AC3172,TRUE,_xll.ohTrigger(trigger,$Y$36))</f>
        <v>#NUM!</v>
      </c>
      <c r="AI3172" s="43" t="e">
        <f>_xll.qlIndexFixing($Y$6,$AC3172,TRUE,trigger)</f>
        <v>#NUM!</v>
      </c>
      <c r="AJ3172" s="45" t="e">
        <f t="shared" si="59"/>
        <v>#NUM!</v>
      </c>
    </row>
    <row r="3173" spans="28:36" x14ac:dyDescent="0.2">
      <c r="AB3173" s="122" t="s">
        <v>88</v>
      </c>
      <c r="AC3173" s="40">
        <f>_xll.qlInterestRateIndexFixingDate($Y$21,AD3173)</f>
        <v>61651</v>
      </c>
      <c r="AD3173" s="40">
        <f>_xll.qlCalendarAdvance(calendar,$AD3172,AB3173,,,trigger)</f>
        <v>61653</v>
      </c>
      <c r="AE3173" s="40">
        <f>_xll.qlInterestRateIndexMaturity($Y$21,AD3173,)</f>
        <v>61835</v>
      </c>
      <c r="AF3173" s="43" t="e">
        <f>_xll.qlTenorBasisValue(TenorBasis6M,AD3173,_xll.ohTrigger(trigger,$Y$36))</f>
        <v>#NUM!</v>
      </c>
      <c r="AG3173" s="90" t="e">
        <f>_xll.qlTenorBasisForwardRate(TenorBasis6M,AD3173,_xll.ohTrigger(trigger,$Y$36))</f>
        <v>#NUM!</v>
      </c>
      <c r="AH3173" s="90" t="e">
        <f>_xll.qlIndexFixing(TenorBasisIndex6M,$AC3173,TRUE,_xll.ohTrigger(trigger,$Y$36))</f>
        <v>#NUM!</v>
      </c>
      <c r="AI3173" s="43" t="e">
        <f>_xll.qlIndexFixing($Y$6,$AC3173,TRUE,trigger)</f>
        <v>#NUM!</v>
      </c>
      <c r="AJ3173" s="45" t="e">
        <f t="shared" si="59"/>
        <v>#NUM!</v>
      </c>
    </row>
    <row r="3174" spans="28:36" x14ac:dyDescent="0.2">
      <c r="AB3174" s="122" t="s">
        <v>88</v>
      </c>
      <c r="AC3174" s="40">
        <f>_xll.qlInterestRateIndexFixingDate($Y$21,AD3174)</f>
        <v>61658</v>
      </c>
      <c r="AD3174" s="40">
        <f>_xll.qlCalendarAdvance(calendar,$AD3173,AB3174,,,trigger)</f>
        <v>61660</v>
      </c>
      <c r="AE3174" s="40">
        <f>_xll.qlInterestRateIndexMaturity($Y$21,AD3174,)</f>
        <v>61842</v>
      </c>
      <c r="AF3174" s="43" t="e">
        <f>_xll.qlTenorBasisValue(TenorBasis6M,AD3174,_xll.ohTrigger(trigger,$Y$36))</f>
        <v>#NUM!</v>
      </c>
      <c r="AG3174" s="90" t="e">
        <f>_xll.qlTenorBasisForwardRate(TenorBasis6M,AD3174,_xll.ohTrigger(trigger,$Y$36))</f>
        <v>#NUM!</v>
      </c>
      <c r="AH3174" s="90" t="e">
        <f>_xll.qlIndexFixing(TenorBasisIndex6M,$AC3174,TRUE,_xll.ohTrigger(trigger,$Y$36))</f>
        <v>#NUM!</v>
      </c>
      <c r="AI3174" s="43" t="e">
        <f>_xll.qlIndexFixing($Y$6,$AC3174,TRUE,trigger)</f>
        <v>#NUM!</v>
      </c>
      <c r="AJ3174" s="45" t="e">
        <f t="shared" si="59"/>
        <v>#NUM!</v>
      </c>
    </row>
    <row r="3175" spans="28:36" x14ac:dyDescent="0.2">
      <c r="AB3175" s="122" t="s">
        <v>88</v>
      </c>
      <c r="AC3175" s="40">
        <f>_xll.qlInterestRateIndexFixingDate($Y$21,AD3175)</f>
        <v>61665</v>
      </c>
      <c r="AD3175" s="40">
        <f>_xll.qlCalendarAdvance(calendar,$AD3174,AB3175,,,trigger)</f>
        <v>61667</v>
      </c>
      <c r="AE3175" s="40">
        <f>_xll.qlInterestRateIndexMaturity($Y$21,AD3175,)</f>
        <v>61848</v>
      </c>
      <c r="AF3175" s="43" t="e">
        <f>_xll.qlTenorBasisValue(TenorBasis6M,AD3175,_xll.ohTrigger(trigger,$Y$36))</f>
        <v>#NUM!</v>
      </c>
      <c r="AG3175" s="90" t="e">
        <f>_xll.qlTenorBasisForwardRate(TenorBasis6M,AD3175,_xll.ohTrigger(trigger,$Y$36))</f>
        <v>#NUM!</v>
      </c>
      <c r="AH3175" s="90" t="e">
        <f>_xll.qlIndexFixing(TenorBasisIndex6M,$AC3175,TRUE,_xll.ohTrigger(trigger,$Y$36))</f>
        <v>#NUM!</v>
      </c>
      <c r="AI3175" s="43" t="e">
        <f>_xll.qlIndexFixing($Y$6,$AC3175,TRUE,trigger)</f>
        <v>#NUM!</v>
      </c>
      <c r="AJ3175" s="45" t="e">
        <f t="shared" si="59"/>
        <v>#NUM!</v>
      </c>
    </row>
    <row r="3176" spans="28:36" x14ac:dyDescent="0.2">
      <c r="AB3176" s="122" t="s">
        <v>88</v>
      </c>
      <c r="AC3176" s="40">
        <f>_xll.qlInterestRateIndexFixingDate($Y$21,AD3176)</f>
        <v>61672</v>
      </c>
      <c r="AD3176" s="40">
        <f>_xll.qlCalendarAdvance(calendar,$AD3175,AB3176,,,trigger)</f>
        <v>61674</v>
      </c>
      <c r="AE3176" s="40">
        <f>_xll.qlInterestRateIndexMaturity($Y$21,AD3176,)</f>
        <v>61855</v>
      </c>
      <c r="AF3176" s="43" t="e">
        <f>_xll.qlTenorBasisValue(TenorBasis6M,AD3176,_xll.ohTrigger(trigger,$Y$36))</f>
        <v>#NUM!</v>
      </c>
      <c r="AG3176" s="90" t="e">
        <f>_xll.qlTenorBasisForwardRate(TenorBasis6M,AD3176,_xll.ohTrigger(trigger,$Y$36))</f>
        <v>#NUM!</v>
      </c>
      <c r="AH3176" s="90" t="e">
        <f>_xll.qlIndexFixing(TenorBasisIndex6M,$AC3176,TRUE,_xll.ohTrigger(trigger,$Y$36))</f>
        <v>#NUM!</v>
      </c>
      <c r="AI3176" s="43" t="e">
        <f>_xll.qlIndexFixing($Y$6,$AC3176,TRUE,trigger)</f>
        <v>#NUM!</v>
      </c>
      <c r="AJ3176" s="45" t="e">
        <f t="shared" si="59"/>
        <v>#NUM!</v>
      </c>
    </row>
    <row r="3177" spans="28:36" x14ac:dyDescent="0.2">
      <c r="AB3177" s="122" t="s">
        <v>88</v>
      </c>
      <c r="AC3177" s="40">
        <f>_xll.qlInterestRateIndexFixingDate($Y$21,AD3177)</f>
        <v>61679</v>
      </c>
      <c r="AD3177" s="40">
        <f>_xll.qlCalendarAdvance(calendar,$AD3176,AB3177,,,trigger)</f>
        <v>61681</v>
      </c>
      <c r="AE3177" s="40">
        <f>_xll.qlInterestRateIndexMaturity($Y$21,AD3177,)</f>
        <v>61862</v>
      </c>
      <c r="AF3177" s="43" t="e">
        <f>_xll.qlTenorBasisValue(TenorBasis6M,AD3177,_xll.ohTrigger(trigger,$Y$36))</f>
        <v>#NUM!</v>
      </c>
      <c r="AG3177" s="90" t="e">
        <f>_xll.qlTenorBasisForwardRate(TenorBasis6M,AD3177,_xll.ohTrigger(trigger,$Y$36))</f>
        <v>#NUM!</v>
      </c>
      <c r="AH3177" s="90" t="e">
        <f>_xll.qlIndexFixing(TenorBasisIndex6M,$AC3177,TRUE,_xll.ohTrigger(trigger,$Y$36))</f>
        <v>#NUM!</v>
      </c>
      <c r="AI3177" s="43" t="e">
        <f>_xll.qlIndexFixing($Y$6,$AC3177,TRUE,trigger)</f>
        <v>#NUM!</v>
      </c>
      <c r="AJ3177" s="45" t="e">
        <f t="shared" si="59"/>
        <v>#NUM!</v>
      </c>
    </row>
    <row r="3178" spans="28:36" x14ac:dyDescent="0.2">
      <c r="AB3178" s="122" t="s">
        <v>88</v>
      </c>
      <c r="AC3178" s="40">
        <f>_xll.qlInterestRateIndexFixingDate($Y$21,AD3178)</f>
        <v>61686</v>
      </c>
      <c r="AD3178" s="40">
        <f>_xll.qlCalendarAdvance(calendar,$AD3177,AB3178,,,trigger)</f>
        <v>61688</v>
      </c>
      <c r="AE3178" s="40">
        <f>_xll.qlInterestRateIndexMaturity($Y$21,AD3178,)</f>
        <v>61869</v>
      </c>
      <c r="AF3178" s="43" t="e">
        <f>_xll.qlTenorBasisValue(TenorBasis6M,AD3178,_xll.ohTrigger(trigger,$Y$36))</f>
        <v>#NUM!</v>
      </c>
      <c r="AG3178" s="90" t="e">
        <f>_xll.qlTenorBasisForwardRate(TenorBasis6M,AD3178,_xll.ohTrigger(trigger,$Y$36))</f>
        <v>#NUM!</v>
      </c>
      <c r="AH3178" s="90" t="e">
        <f>_xll.qlIndexFixing(TenorBasisIndex6M,$AC3178,TRUE,_xll.ohTrigger(trigger,$Y$36))</f>
        <v>#NUM!</v>
      </c>
      <c r="AI3178" s="43" t="e">
        <f>_xll.qlIndexFixing($Y$6,$AC3178,TRUE,trigger)</f>
        <v>#NUM!</v>
      </c>
      <c r="AJ3178" s="45" t="e">
        <f t="shared" ref="AJ3178:AJ3241" si="60">(AH3178-AI3178)*10000</f>
        <v>#NUM!</v>
      </c>
    </row>
    <row r="3179" spans="28:36" x14ac:dyDescent="0.2">
      <c r="AB3179" s="122" t="s">
        <v>88</v>
      </c>
      <c r="AC3179" s="40">
        <f>_xll.qlInterestRateIndexFixingDate($Y$21,AD3179)</f>
        <v>61693</v>
      </c>
      <c r="AD3179" s="40">
        <f>_xll.qlCalendarAdvance(calendar,$AD3178,AB3179,,,trigger)</f>
        <v>61695</v>
      </c>
      <c r="AE3179" s="40">
        <f>_xll.qlInterestRateIndexMaturity($Y$21,AD3179,)</f>
        <v>61876</v>
      </c>
      <c r="AF3179" s="43" t="e">
        <f>_xll.qlTenorBasisValue(TenorBasis6M,AD3179,_xll.ohTrigger(trigger,$Y$36))</f>
        <v>#NUM!</v>
      </c>
      <c r="AG3179" s="90" t="e">
        <f>_xll.qlTenorBasisForwardRate(TenorBasis6M,AD3179,_xll.ohTrigger(trigger,$Y$36))</f>
        <v>#NUM!</v>
      </c>
      <c r="AH3179" s="90" t="e">
        <f>_xll.qlIndexFixing(TenorBasisIndex6M,$AC3179,TRUE,_xll.ohTrigger(trigger,$Y$36))</f>
        <v>#NUM!</v>
      </c>
      <c r="AI3179" s="43" t="e">
        <f>_xll.qlIndexFixing($Y$6,$AC3179,TRUE,trigger)</f>
        <v>#NUM!</v>
      </c>
      <c r="AJ3179" s="45" t="e">
        <f t="shared" si="60"/>
        <v>#NUM!</v>
      </c>
    </row>
    <row r="3180" spans="28:36" x14ac:dyDescent="0.2">
      <c r="AB3180" s="122" t="s">
        <v>88</v>
      </c>
      <c r="AC3180" s="40">
        <f>_xll.qlInterestRateIndexFixingDate($Y$21,AD3180)</f>
        <v>61700</v>
      </c>
      <c r="AD3180" s="40">
        <f>_xll.qlCalendarAdvance(calendar,$AD3179,AB3180,,,trigger)</f>
        <v>61702</v>
      </c>
      <c r="AE3180" s="40">
        <f>_xll.qlInterestRateIndexMaturity($Y$21,AD3180,)</f>
        <v>61884</v>
      </c>
      <c r="AF3180" s="43" t="e">
        <f>_xll.qlTenorBasisValue(TenorBasis6M,AD3180,_xll.ohTrigger(trigger,$Y$36))</f>
        <v>#NUM!</v>
      </c>
      <c r="AG3180" s="90" t="e">
        <f>_xll.qlTenorBasisForwardRate(TenorBasis6M,AD3180,_xll.ohTrigger(trigger,$Y$36))</f>
        <v>#NUM!</v>
      </c>
      <c r="AH3180" s="90" t="e">
        <f>_xll.qlIndexFixing(TenorBasisIndex6M,$AC3180,TRUE,_xll.ohTrigger(trigger,$Y$36))</f>
        <v>#NUM!</v>
      </c>
      <c r="AI3180" s="43" t="e">
        <f>_xll.qlIndexFixing($Y$6,$AC3180,TRUE,trigger)</f>
        <v>#NUM!</v>
      </c>
      <c r="AJ3180" s="45" t="e">
        <f t="shared" si="60"/>
        <v>#NUM!</v>
      </c>
    </row>
    <row r="3181" spans="28:36" x14ac:dyDescent="0.2">
      <c r="AB3181" s="122" t="s">
        <v>88</v>
      </c>
      <c r="AC3181" s="40">
        <f>_xll.qlInterestRateIndexFixingDate($Y$21,AD3181)</f>
        <v>61707</v>
      </c>
      <c r="AD3181" s="40">
        <f>_xll.qlCalendarAdvance(calendar,$AD3180,AB3181,,,trigger)</f>
        <v>61709</v>
      </c>
      <c r="AE3181" s="40">
        <f>_xll.qlInterestRateIndexMaturity($Y$21,AD3181,)</f>
        <v>61891</v>
      </c>
      <c r="AF3181" s="43" t="e">
        <f>_xll.qlTenorBasisValue(TenorBasis6M,AD3181,_xll.ohTrigger(trigger,$Y$36))</f>
        <v>#NUM!</v>
      </c>
      <c r="AG3181" s="90" t="e">
        <f>_xll.qlTenorBasisForwardRate(TenorBasis6M,AD3181,_xll.ohTrigger(trigger,$Y$36))</f>
        <v>#NUM!</v>
      </c>
      <c r="AH3181" s="90" t="e">
        <f>_xll.qlIndexFixing(TenorBasisIndex6M,$AC3181,TRUE,_xll.ohTrigger(trigger,$Y$36))</f>
        <v>#NUM!</v>
      </c>
      <c r="AI3181" s="43" t="e">
        <f>_xll.qlIndexFixing($Y$6,$AC3181,TRUE,trigger)</f>
        <v>#NUM!</v>
      </c>
      <c r="AJ3181" s="45" t="e">
        <f t="shared" si="60"/>
        <v>#NUM!</v>
      </c>
    </row>
    <row r="3182" spans="28:36" x14ac:dyDescent="0.2">
      <c r="AB3182" s="122" t="s">
        <v>88</v>
      </c>
      <c r="AC3182" s="40">
        <f>_xll.qlInterestRateIndexFixingDate($Y$21,AD3182)</f>
        <v>61714</v>
      </c>
      <c r="AD3182" s="40">
        <f>_xll.qlCalendarAdvance(calendar,$AD3181,AB3182,,,trigger)</f>
        <v>61716</v>
      </c>
      <c r="AE3182" s="40">
        <f>_xll.qlInterestRateIndexMaturity($Y$21,AD3182,)</f>
        <v>61898</v>
      </c>
      <c r="AF3182" s="43" t="e">
        <f>_xll.qlTenorBasisValue(TenorBasis6M,AD3182,_xll.ohTrigger(trigger,$Y$36))</f>
        <v>#NUM!</v>
      </c>
      <c r="AG3182" s="90" t="e">
        <f>_xll.qlTenorBasisForwardRate(TenorBasis6M,AD3182,_xll.ohTrigger(trigger,$Y$36))</f>
        <v>#NUM!</v>
      </c>
      <c r="AH3182" s="90" t="e">
        <f>_xll.qlIndexFixing(TenorBasisIndex6M,$AC3182,TRUE,_xll.ohTrigger(trigger,$Y$36))</f>
        <v>#NUM!</v>
      </c>
      <c r="AI3182" s="43" t="e">
        <f>_xll.qlIndexFixing($Y$6,$AC3182,TRUE,trigger)</f>
        <v>#NUM!</v>
      </c>
      <c r="AJ3182" s="45" t="e">
        <f t="shared" si="60"/>
        <v>#NUM!</v>
      </c>
    </row>
    <row r="3183" spans="28:36" x14ac:dyDescent="0.2">
      <c r="AB3183" s="122" t="s">
        <v>88</v>
      </c>
      <c r="AC3183" s="40">
        <f>_xll.qlInterestRateIndexFixingDate($Y$21,AD3183)</f>
        <v>61718</v>
      </c>
      <c r="AD3183" s="40">
        <f>_xll.qlCalendarAdvance(calendar,$AD3182,AB3183,,,trigger)</f>
        <v>61724</v>
      </c>
      <c r="AE3183" s="40">
        <f>_xll.qlInterestRateIndexMaturity($Y$21,AD3183,)</f>
        <v>61906</v>
      </c>
      <c r="AF3183" s="43" t="e">
        <f>_xll.qlTenorBasisValue(TenorBasis6M,AD3183,_xll.ohTrigger(trigger,$Y$36))</f>
        <v>#NUM!</v>
      </c>
      <c r="AG3183" s="90" t="e">
        <f>_xll.qlTenorBasisForwardRate(TenorBasis6M,AD3183,_xll.ohTrigger(trigger,$Y$36))</f>
        <v>#NUM!</v>
      </c>
      <c r="AH3183" s="90" t="e">
        <f>_xll.qlIndexFixing(TenorBasisIndex6M,$AC3183,TRUE,_xll.ohTrigger(trigger,$Y$36))</f>
        <v>#NUM!</v>
      </c>
      <c r="AI3183" s="43" t="e">
        <f>_xll.qlIndexFixing($Y$6,$AC3183,TRUE,trigger)</f>
        <v>#NUM!</v>
      </c>
      <c r="AJ3183" s="45" t="e">
        <f t="shared" si="60"/>
        <v>#NUM!</v>
      </c>
    </row>
    <row r="3184" spans="28:36" x14ac:dyDescent="0.2">
      <c r="AB3184" s="122" t="s">
        <v>88</v>
      </c>
      <c r="AC3184" s="40">
        <f>_xll.qlInterestRateIndexFixingDate($Y$21,AD3184)</f>
        <v>61728</v>
      </c>
      <c r="AD3184" s="40">
        <f>_xll.qlCalendarAdvance(calendar,$AD3183,AB3184,,,trigger)</f>
        <v>61731</v>
      </c>
      <c r="AE3184" s="40">
        <f>_xll.qlInterestRateIndexMaturity($Y$21,AD3184,)</f>
        <v>61912</v>
      </c>
      <c r="AF3184" s="43" t="e">
        <f>_xll.qlTenorBasisValue(TenorBasis6M,AD3184,_xll.ohTrigger(trigger,$Y$36))</f>
        <v>#NUM!</v>
      </c>
      <c r="AG3184" s="90" t="e">
        <f>_xll.qlTenorBasisForwardRate(TenorBasis6M,AD3184,_xll.ohTrigger(trigger,$Y$36))</f>
        <v>#NUM!</v>
      </c>
      <c r="AH3184" s="90" t="e">
        <f>_xll.qlIndexFixing(TenorBasisIndex6M,$AC3184,TRUE,_xll.ohTrigger(trigger,$Y$36))</f>
        <v>#NUM!</v>
      </c>
      <c r="AI3184" s="43" t="e">
        <f>_xll.qlIndexFixing($Y$6,$AC3184,TRUE,trigger)</f>
        <v>#NUM!</v>
      </c>
      <c r="AJ3184" s="45" t="e">
        <f t="shared" si="60"/>
        <v>#NUM!</v>
      </c>
    </row>
    <row r="3185" spans="28:36" x14ac:dyDescent="0.2">
      <c r="AB3185" s="122" t="s">
        <v>88</v>
      </c>
      <c r="AC3185" s="40">
        <f>_xll.qlInterestRateIndexFixingDate($Y$21,AD3185)</f>
        <v>61736</v>
      </c>
      <c r="AD3185" s="40">
        <f>_xll.qlCalendarAdvance(calendar,$AD3184,AB3185,,,trigger)</f>
        <v>61738</v>
      </c>
      <c r="AE3185" s="40">
        <f>_xll.qlInterestRateIndexMaturity($Y$21,AD3185,)</f>
        <v>61919</v>
      </c>
      <c r="AF3185" s="43" t="e">
        <f>_xll.qlTenorBasisValue(TenorBasis6M,AD3185,_xll.ohTrigger(trigger,$Y$36))</f>
        <v>#NUM!</v>
      </c>
      <c r="AG3185" s="90" t="e">
        <f>_xll.qlTenorBasisForwardRate(TenorBasis6M,AD3185,_xll.ohTrigger(trigger,$Y$36))</f>
        <v>#NUM!</v>
      </c>
      <c r="AH3185" s="90" t="e">
        <f>_xll.qlIndexFixing(TenorBasisIndex6M,$AC3185,TRUE,_xll.ohTrigger(trigger,$Y$36))</f>
        <v>#NUM!</v>
      </c>
      <c r="AI3185" s="43" t="e">
        <f>_xll.qlIndexFixing($Y$6,$AC3185,TRUE,trigger)</f>
        <v>#NUM!</v>
      </c>
      <c r="AJ3185" s="45" t="e">
        <f t="shared" si="60"/>
        <v>#NUM!</v>
      </c>
    </row>
    <row r="3186" spans="28:36" x14ac:dyDescent="0.2">
      <c r="AB3186" s="122" t="s">
        <v>88</v>
      </c>
      <c r="AC3186" s="40">
        <f>_xll.qlInterestRateIndexFixingDate($Y$21,AD3186)</f>
        <v>61743</v>
      </c>
      <c r="AD3186" s="40">
        <f>_xll.qlCalendarAdvance(calendar,$AD3185,AB3186,,,trigger)</f>
        <v>61745</v>
      </c>
      <c r="AE3186" s="40">
        <f>_xll.qlInterestRateIndexMaturity($Y$21,AD3186,)</f>
        <v>61926</v>
      </c>
      <c r="AF3186" s="43" t="e">
        <f>_xll.qlTenorBasisValue(TenorBasis6M,AD3186,_xll.ohTrigger(trigger,$Y$36))</f>
        <v>#NUM!</v>
      </c>
      <c r="AG3186" s="90" t="e">
        <f>_xll.qlTenorBasisForwardRate(TenorBasis6M,AD3186,_xll.ohTrigger(trigger,$Y$36))</f>
        <v>#NUM!</v>
      </c>
      <c r="AH3186" s="90" t="e">
        <f>_xll.qlIndexFixing(TenorBasisIndex6M,$AC3186,TRUE,_xll.ohTrigger(trigger,$Y$36))</f>
        <v>#NUM!</v>
      </c>
      <c r="AI3186" s="43" t="e">
        <f>_xll.qlIndexFixing($Y$6,$AC3186,TRUE,trigger)</f>
        <v>#NUM!</v>
      </c>
      <c r="AJ3186" s="45" t="e">
        <f t="shared" si="60"/>
        <v>#NUM!</v>
      </c>
    </row>
    <row r="3187" spans="28:36" x14ac:dyDescent="0.2">
      <c r="AB3187" s="122" t="s">
        <v>88</v>
      </c>
      <c r="AC3187" s="40">
        <f>_xll.qlInterestRateIndexFixingDate($Y$21,AD3187)</f>
        <v>61750</v>
      </c>
      <c r="AD3187" s="40">
        <f>_xll.qlCalendarAdvance(calendar,$AD3186,AB3187,,,trigger)</f>
        <v>61752</v>
      </c>
      <c r="AE3187" s="40">
        <f>_xll.qlInterestRateIndexMaturity($Y$21,AD3187,)</f>
        <v>61933</v>
      </c>
      <c r="AF3187" s="43" t="e">
        <f>_xll.qlTenorBasisValue(TenorBasis6M,AD3187,_xll.ohTrigger(trigger,$Y$36))</f>
        <v>#NUM!</v>
      </c>
      <c r="AG3187" s="90" t="e">
        <f>_xll.qlTenorBasisForwardRate(TenorBasis6M,AD3187,_xll.ohTrigger(trigger,$Y$36))</f>
        <v>#NUM!</v>
      </c>
      <c r="AH3187" s="90" t="e">
        <f>_xll.qlIndexFixing(TenorBasisIndex6M,$AC3187,TRUE,_xll.ohTrigger(trigger,$Y$36))</f>
        <v>#NUM!</v>
      </c>
      <c r="AI3187" s="43" t="e">
        <f>_xll.qlIndexFixing($Y$6,$AC3187,TRUE,trigger)</f>
        <v>#NUM!</v>
      </c>
      <c r="AJ3187" s="45" t="e">
        <f t="shared" si="60"/>
        <v>#NUM!</v>
      </c>
    </row>
    <row r="3188" spans="28:36" x14ac:dyDescent="0.2">
      <c r="AB3188" s="122" t="s">
        <v>88</v>
      </c>
      <c r="AC3188" s="40">
        <f>_xll.qlInterestRateIndexFixingDate($Y$21,AD3188)</f>
        <v>61757</v>
      </c>
      <c r="AD3188" s="40">
        <f>_xll.qlCalendarAdvance(calendar,$AD3187,AB3188,,,trigger)</f>
        <v>61759</v>
      </c>
      <c r="AE3188" s="40">
        <f>_xll.qlInterestRateIndexMaturity($Y$21,AD3188,)</f>
        <v>61940</v>
      </c>
      <c r="AF3188" s="43" t="e">
        <f>_xll.qlTenorBasisValue(TenorBasis6M,AD3188,_xll.ohTrigger(trigger,$Y$36))</f>
        <v>#NUM!</v>
      </c>
      <c r="AG3188" s="90" t="e">
        <f>_xll.qlTenorBasisForwardRate(TenorBasis6M,AD3188,_xll.ohTrigger(trigger,$Y$36))</f>
        <v>#NUM!</v>
      </c>
      <c r="AH3188" s="90" t="e">
        <f>_xll.qlIndexFixing(TenorBasisIndex6M,$AC3188,TRUE,_xll.ohTrigger(trigger,$Y$36))</f>
        <v>#NUM!</v>
      </c>
      <c r="AI3188" s="43" t="e">
        <f>_xll.qlIndexFixing($Y$6,$AC3188,TRUE,trigger)</f>
        <v>#NUM!</v>
      </c>
      <c r="AJ3188" s="45" t="e">
        <f t="shared" si="60"/>
        <v>#NUM!</v>
      </c>
    </row>
    <row r="3189" spans="28:36" x14ac:dyDescent="0.2">
      <c r="AB3189" s="122" t="s">
        <v>88</v>
      </c>
      <c r="AC3189" s="40">
        <f>_xll.qlInterestRateIndexFixingDate($Y$21,AD3189)</f>
        <v>61764</v>
      </c>
      <c r="AD3189" s="40">
        <f>_xll.qlCalendarAdvance(calendar,$AD3188,AB3189,,,trigger)</f>
        <v>61766</v>
      </c>
      <c r="AE3189" s="40">
        <f>_xll.qlInterestRateIndexMaturity($Y$21,AD3189,)</f>
        <v>61947</v>
      </c>
      <c r="AF3189" s="43" t="e">
        <f>_xll.qlTenorBasisValue(TenorBasis6M,AD3189,_xll.ohTrigger(trigger,$Y$36))</f>
        <v>#NUM!</v>
      </c>
      <c r="AG3189" s="90" t="e">
        <f>_xll.qlTenorBasisForwardRate(TenorBasis6M,AD3189,_xll.ohTrigger(trigger,$Y$36))</f>
        <v>#NUM!</v>
      </c>
      <c r="AH3189" s="90" t="e">
        <f>_xll.qlIndexFixing(TenorBasisIndex6M,$AC3189,TRUE,_xll.ohTrigger(trigger,$Y$36))</f>
        <v>#NUM!</v>
      </c>
      <c r="AI3189" s="43" t="e">
        <f>_xll.qlIndexFixing($Y$6,$AC3189,TRUE,trigger)</f>
        <v>#NUM!</v>
      </c>
      <c r="AJ3189" s="45" t="e">
        <f t="shared" si="60"/>
        <v>#NUM!</v>
      </c>
    </row>
    <row r="3190" spans="28:36" x14ac:dyDescent="0.2">
      <c r="AB3190" s="122" t="s">
        <v>88</v>
      </c>
      <c r="AC3190" s="40">
        <f>_xll.qlInterestRateIndexFixingDate($Y$21,AD3190)</f>
        <v>61771</v>
      </c>
      <c r="AD3190" s="40">
        <f>_xll.qlCalendarAdvance(calendar,$AD3189,AB3190,,,trigger)</f>
        <v>61773</v>
      </c>
      <c r="AE3190" s="40">
        <f>_xll.qlInterestRateIndexMaturity($Y$21,AD3190,)</f>
        <v>61954</v>
      </c>
      <c r="AF3190" s="43" t="e">
        <f>_xll.qlTenorBasisValue(TenorBasis6M,AD3190,_xll.ohTrigger(trigger,$Y$36))</f>
        <v>#NUM!</v>
      </c>
      <c r="AG3190" s="90" t="e">
        <f>_xll.qlTenorBasisForwardRate(TenorBasis6M,AD3190,_xll.ohTrigger(trigger,$Y$36))</f>
        <v>#NUM!</v>
      </c>
      <c r="AH3190" s="90" t="e">
        <f>_xll.qlIndexFixing(TenorBasisIndex6M,$AC3190,TRUE,_xll.ohTrigger(trigger,$Y$36))</f>
        <v>#NUM!</v>
      </c>
      <c r="AI3190" s="43" t="e">
        <f>_xll.qlIndexFixing($Y$6,$AC3190,TRUE,trigger)</f>
        <v>#NUM!</v>
      </c>
      <c r="AJ3190" s="45" t="e">
        <f t="shared" si="60"/>
        <v>#NUM!</v>
      </c>
    </row>
    <row r="3191" spans="28:36" x14ac:dyDescent="0.2">
      <c r="AB3191" s="122" t="s">
        <v>88</v>
      </c>
      <c r="AC3191" s="40">
        <f>_xll.qlInterestRateIndexFixingDate($Y$21,AD3191)</f>
        <v>61778</v>
      </c>
      <c r="AD3191" s="40">
        <f>_xll.qlCalendarAdvance(calendar,$AD3190,AB3191,,,trigger)</f>
        <v>61780</v>
      </c>
      <c r="AE3191" s="40">
        <f>_xll.qlInterestRateIndexMaturity($Y$21,AD3191,)</f>
        <v>61961</v>
      </c>
      <c r="AF3191" s="43" t="e">
        <f>_xll.qlTenorBasisValue(TenorBasis6M,AD3191,_xll.ohTrigger(trigger,$Y$36))</f>
        <v>#NUM!</v>
      </c>
      <c r="AG3191" s="90" t="e">
        <f>_xll.qlTenorBasisForwardRate(TenorBasis6M,AD3191,_xll.ohTrigger(trigger,$Y$36))</f>
        <v>#NUM!</v>
      </c>
      <c r="AH3191" s="90" t="e">
        <f>_xll.qlIndexFixing(TenorBasisIndex6M,$AC3191,TRUE,_xll.ohTrigger(trigger,$Y$36))</f>
        <v>#NUM!</v>
      </c>
      <c r="AI3191" s="43" t="e">
        <f>_xll.qlIndexFixing($Y$6,$AC3191,TRUE,trigger)</f>
        <v>#NUM!</v>
      </c>
      <c r="AJ3191" s="45" t="e">
        <f t="shared" si="60"/>
        <v>#NUM!</v>
      </c>
    </row>
    <row r="3192" spans="28:36" x14ac:dyDescent="0.2">
      <c r="AB3192" s="122" t="s">
        <v>88</v>
      </c>
      <c r="AC3192" s="40">
        <f>_xll.qlInterestRateIndexFixingDate($Y$21,AD3192)</f>
        <v>61785</v>
      </c>
      <c r="AD3192" s="40">
        <f>_xll.qlCalendarAdvance(calendar,$AD3191,AB3192,,,trigger)</f>
        <v>61787</v>
      </c>
      <c r="AE3192" s="40">
        <f>_xll.qlInterestRateIndexMaturity($Y$21,AD3192,)</f>
        <v>61970</v>
      </c>
      <c r="AF3192" s="43" t="e">
        <f>_xll.qlTenorBasisValue(TenorBasis6M,AD3192,_xll.ohTrigger(trigger,$Y$36))</f>
        <v>#NUM!</v>
      </c>
      <c r="AG3192" s="90" t="e">
        <f>_xll.qlTenorBasisForwardRate(TenorBasis6M,AD3192,_xll.ohTrigger(trigger,$Y$36))</f>
        <v>#NUM!</v>
      </c>
      <c r="AH3192" s="90" t="e">
        <f>_xll.qlIndexFixing(TenorBasisIndex6M,$AC3192,TRUE,_xll.ohTrigger(trigger,$Y$36))</f>
        <v>#NUM!</v>
      </c>
      <c r="AI3192" s="43" t="e">
        <f>_xll.qlIndexFixing($Y$6,$AC3192,TRUE,trigger)</f>
        <v>#NUM!</v>
      </c>
      <c r="AJ3192" s="45" t="e">
        <f t="shared" si="60"/>
        <v>#NUM!</v>
      </c>
    </row>
    <row r="3193" spans="28:36" x14ac:dyDescent="0.2">
      <c r="AB3193" s="122" t="s">
        <v>88</v>
      </c>
      <c r="AC3193" s="40">
        <f>_xll.qlInterestRateIndexFixingDate($Y$21,AD3193)</f>
        <v>61792</v>
      </c>
      <c r="AD3193" s="40">
        <f>_xll.qlCalendarAdvance(calendar,$AD3192,AB3193,,,trigger)</f>
        <v>61794</v>
      </c>
      <c r="AE3193" s="40">
        <f>_xll.qlInterestRateIndexMaturity($Y$21,AD3193,)</f>
        <v>61980</v>
      </c>
      <c r="AF3193" s="43" t="e">
        <f>_xll.qlTenorBasisValue(TenorBasis6M,AD3193,_xll.ohTrigger(trigger,$Y$36))</f>
        <v>#NUM!</v>
      </c>
      <c r="AG3193" s="90" t="e">
        <f>_xll.qlTenorBasisForwardRate(TenorBasis6M,AD3193,_xll.ohTrigger(trigger,$Y$36))</f>
        <v>#NUM!</v>
      </c>
      <c r="AH3193" s="90" t="e">
        <f>_xll.qlIndexFixing(TenorBasisIndex6M,$AC3193,TRUE,_xll.ohTrigger(trigger,$Y$36))</f>
        <v>#NUM!</v>
      </c>
      <c r="AI3193" s="43" t="e">
        <f>_xll.qlIndexFixing($Y$6,$AC3193,TRUE,trigger)</f>
        <v>#NUM!</v>
      </c>
      <c r="AJ3193" s="45" t="e">
        <f t="shared" si="60"/>
        <v>#NUM!</v>
      </c>
    </row>
    <row r="3194" spans="28:36" x14ac:dyDescent="0.2">
      <c r="AB3194" s="122" t="s">
        <v>88</v>
      </c>
      <c r="AC3194" s="40">
        <f>_xll.qlInterestRateIndexFixingDate($Y$21,AD3194)</f>
        <v>61799</v>
      </c>
      <c r="AD3194" s="40">
        <f>_xll.qlCalendarAdvance(calendar,$AD3193,AB3194,,,trigger)</f>
        <v>61801</v>
      </c>
      <c r="AE3194" s="40">
        <f>_xll.qlInterestRateIndexMaturity($Y$21,AD3194,)</f>
        <v>61987</v>
      </c>
      <c r="AF3194" s="43" t="e">
        <f>_xll.qlTenorBasisValue(TenorBasis6M,AD3194,_xll.ohTrigger(trigger,$Y$36))</f>
        <v>#NUM!</v>
      </c>
      <c r="AG3194" s="90" t="e">
        <f>_xll.qlTenorBasisForwardRate(TenorBasis6M,AD3194,_xll.ohTrigger(trigger,$Y$36))</f>
        <v>#NUM!</v>
      </c>
      <c r="AH3194" s="90" t="e">
        <f>_xll.qlIndexFixing(TenorBasisIndex6M,$AC3194,TRUE,_xll.ohTrigger(trigger,$Y$36))</f>
        <v>#NUM!</v>
      </c>
      <c r="AI3194" s="43" t="e">
        <f>_xll.qlIndexFixing($Y$6,$AC3194,TRUE,trigger)</f>
        <v>#NUM!</v>
      </c>
      <c r="AJ3194" s="45" t="e">
        <f t="shared" si="60"/>
        <v>#NUM!</v>
      </c>
    </row>
    <row r="3195" spans="28:36" x14ac:dyDescent="0.2">
      <c r="AB3195" s="122" t="s">
        <v>88</v>
      </c>
      <c r="AC3195" s="40">
        <f>_xll.qlInterestRateIndexFixingDate($Y$21,AD3195)</f>
        <v>61806</v>
      </c>
      <c r="AD3195" s="40">
        <f>_xll.qlCalendarAdvance(calendar,$AD3194,AB3195,,,trigger)</f>
        <v>61808</v>
      </c>
      <c r="AE3195" s="40">
        <f>_xll.qlInterestRateIndexMaturity($Y$21,AD3195,)</f>
        <v>61994</v>
      </c>
      <c r="AF3195" s="43" t="e">
        <f>_xll.qlTenorBasisValue(TenorBasis6M,AD3195,_xll.ohTrigger(trigger,$Y$36))</f>
        <v>#NUM!</v>
      </c>
      <c r="AG3195" s="90" t="e">
        <f>_xll.qlTenorBasisForwardRate(TenorBasis6M,AD3195,_xll.ohTrigger(trigger,$Y$36))</f>
        <v>#NUM!</v>
      </c>
      <c r="AH3195" s="90" t="e">
        <f>_xll.qlIndexFixing(TenorBasisIndex6M,$AC3195,TRUE,_xll.ohTrigger(trigger,$Y$36))</f>
        <v>#NUM!</v>
      </c>
      <c r="AI3195" s="43" t="e">
        <f>_xll.qlIndexFixing($Y$6,$AC3195,TRUE,trigger)</f>
        <v>#NUM!</v>
      </c>
      <c r="AJ3195" s="45" t="e">
        <f t="shared" si="60"/>
        <v>#NUM!</v>
      </c>
    </row>
    <row r="3196" spans="28:36" x14ac:dyDescent="0.2">
      <c r="AB3196" s="122" t="s">
        <v>88</v>
      </c>
      <c r="AC3196" s="40">
        <f>_xll.qlInterestRateIndexFixingDate($Y$21,AD3196)</f>
        <v>61813</v>
      </c>
      <c r="AD3196" s="40">
        <f>_xll.qlCalendarAdvance(calendar,$AD3195,AB3196,,,trigger)</f>
        <v>61815</v>
      </c>
      <c r="AE3196" s="40">
        <f>_xll.qlInterestRateIndexMaturity($Y$21,AD3196,)</f>
        <v>62001</v>
      </c>
      <c r="AF3196" s="43" t="e">
        <f>_xll.qlTenorBasisValue(TenorBasis6M,AD3196,_xll.ohTrigger(trigger,$Y$36))</f>
        <v>#NUM!</v>
      </c>
      <c r="AG3196" s="90" t="e">
        <f>_xll.qlTenorBasisForwardRate(TenorBasis6M,AD3196,_xll.ohTrigger(trigger,$Y$36))</f>
        <v>#NUM!</v>
      </c>
      <c r="AH3196" s="90" t="e">
        <f>_xll.qlIndexFixing(TenorBasisIndex6M,$AC3196,TRUE,_xll.ohTrigger(trigger,$Y$36))</f>
        <v>#NUM!</v>
      </c>
      <c r="AI3196" s="43" t="e">
        <f>_xll.qlIndexFixing($Y$6,$AC3196,TRUE,trigger)</f>
        <v>#NUM!</v>
      </c>
      <c r="AJ3196" s="45" t="e">
        <f t="shared" si="60"/>
        <v>#NUM!</v>
      </c>
    </row>
    <row r="3197" spans="28:36" x14ac:dyDescent="0.2">
      <c r="AB3197" s="122" t="s">
        <v>88</v>
      </c>
      <c r="AC3197" s="40">
        <f>_xll.qlInterestRateIndexFixingDate($Y$21,AD3197)</f>
        <v>61820</v>
      </c>
      <c r="AD3197" s="40">
        <f>_xll.qlCalendarAdvance(calendar,$AD3196,AB3197,,,trigger)</f>
        <v>61822</v>
      </c>
      <c r="AE3197" s="40">
        <f>_xll.qlInterestRateIndexMaturity($Y$21,AD3197,)</f>
        <v>62005</v>
      </c>
      <c r="AF3197" s="43" t="e">
        <f>_xll.qlTenorBasisValue(TenorBasis6M,AD3197,_xll.ohTrigger(trigger,$Y$36))</f>
        <v>#NUM!</v>
      </c>
      <c r="AG3197" s="90" t="e">
        <f>_xll.qlTenorBasisForwardRate(TenorBasis6M,AD3197,_xll.ohTrigger(trigger,$Y$36))</f>
        <v>#NUM!</v>
      </c>
      <c r="AH3197" s="90" t="e">
        <f>_xll.qlIndexFixing(TenorBasisIndex6M,$AC3197,TRUE,_xll.ohTrigger(trigger,$Y$36))</f>
        <v>#NUM!</v>
      </c>
      <c r="AI3197" s="43" t="e">
        <f>_xll.qlIndexFixing($Y$6,$AC3197,TRUE,trigger)</f>
        <v>#NUM!</v>
      </c>
      <c r="AJ3197" s="45" t="e">
        <f t="shared" si="60"/>
        <v>#NUM!</v>
      </c>
    </row>
    <row r="3198" spans="28:36" x14ac:dyDescent="0.2">
      <c r="AB3198" s="122" t="s">
        <v>88</v>
      </c>
      <c r="AC3198" s="40">
        <f>_xll.qlInterestRateIndexFixingDate($Y$21,AD3198)</f>
        <v>61827</v>
      </c>
      <c r="AD3198" s="40">
        <f>_xll.qlCalendarAdvance(calendar,$AD3197,AB3198,,,trigger)</f>
        <v>61829</v>
      </c>
      <c r="AE3198" s="40">
        <f>_xll.qlInterestRateIndexMaturity($Y$21,AD3198,)</f>
        <v>62012</v>
      </c>
      <c r="AF3198" s="43" t="e">
        <f>_xll.qlTenorBasisValue(TenorBasis6M,AD3198,_xll.ohTrigger(trigger,$Y$36))</f>
        <v>#NUM!</v>
      </c>
      <c r="AG3198" s="90" t="e">
        <f>_xll.qlTenorBasisForwardRate(TenorBasis6M,AD3198,_xll.ohTrigger(trigger,$Y$36))</f>
        <v>#NUM!</v>
      </c>
      <c r="AH3198" s="90" t="e">
        <f>_xll.qlIndexFixing(TenorBasisIndex6M,$AC3198,TRUE,_xll.ohTrigger(trigger,$Y$36))</f>
        <v>#NUM!</v>
      </c>
      <c r="AI3198" s="43" t="e">
        <f>_xll.qlIndexFixing($Y$6,$AC3198,TRUE,trigger)</f>
        <v>#NUM!</v>
      </c>
      <c r="AJ3198" s="45" t="e">
        <f t="shared" si="60"/>
        <v>#NUM!</v>
      </c>
    </row>
    <row r="3199" spans="28:36" x14ac:dyDescent="0.2">
      <c r="AB3199" s="122" t="s">
        <v>88</v>
      </c>
      <c r="AC3199" s="40">
        <f>_xll.qlInterestRateIndexFixingDate($Y$21,AD3199)</f>
        <v>61834</v>
      </c>
      <c r="AD3199" s="40">
        <f>_xll.qlCalendarAdvance(calendar,$AD3198,AB3199,,,trigger)</f>
        <v>61836</v>
      </c>
      <c r="AE3199" s="40">
        <f>_xll.qlInterestRateIndexMaturity($Y$21,AD3199,)</f>
        <v>62019</v>
      </c>
      <c r="AF3199" s="43" t="e">
        <f>_xll.qlTenorBasisValue(TenorBasis6M,AD3199,_xll.ohTrigger(trigger,$Y$36))</f>
        <v>#NUM!</v>
      </c>
      <c r="AG3199" s="90" t="e">
        <f>_xll.qlTenorBasisForwardRate(TenorBasis6M,AD3199,_xll.ohTrigger(trigger,$Y$36))</f>
        <v>#NUM!</v>
      </c>
      <c r="AH3199" s="90" t="e">
        <f>_xll.qlIndexFixing(TenorBasisIndex6M,$AC3199,TRUE,_xll.ohTrigger(trigger,$Y$36))</f>
        <v>#NUM!</v>
      </c>
      <c r="AI3199" s="43" t="e">
        <f>_xll.qlIndexFixing($Y$6,$AC3199,TRUE,trigger)</f>
        <v>#NUM!</v>
      </c>
      <c r="AJ3199" s="45" t="e">
        <f t="shared" si="60"/>
        <v>#NUM!</v>
      </c>
    </row>
    <row r="3200" spans="28:36" x14ac:dyDescent="0.2">
      <c r="AB3200" s="122" t="s">
        <v>88</v>
      </c>
      <c r="AC3200" s="40">
        <f>_xll.qlInterestRateIndexFixingDate($Y$21,AD3200)</f>
        <v>61841</v>
      </c>
      <c r="AD3200" s="40">
        <f>_xll.qlCalendarAdvance(calendar,$AD3199,AB3200,,,trigger)</f>
        <v>61843</v>
      </c>
      <c r="AE3200" s="40">
        <f>_xll.qlInterestRateIndexMaturity($Y$21,AD3200,)</f>
        <v>62026</v>
      </c>
      <c r="AF3200" s="43" t="e">
        <f>_xll.qlTenorBasisValue(TenorBasis6M,AD3200,_xll.ohTrigger(trigger,$Y$36))</f>
        <v>#NUM!</v>
      </c>
      <c r="AG3200" s="90" t="e">
        <f>_xll.qlTenorBasisForwardRate(TenorBasis6M,AD3200,_xll.ohTrigger(trigger,$Y$36))</f>
        <v>#NUM!</v>
      </c>
      <c r="AH3200" s="90" t="e">
        <f>_xll.qlIndexFixing(TenorBasisIndex6M,$AC3200,TRUE,_xll.ohTrigger(trigger,$Y$36))</f>
        <v>#NUM!</v>
      </c>
      <c r="AI3200" s="43" t="e">
        <f>_xll.qlIndexFixing($Y$6,$AC3200,TRUE,trigger)</f>
        <v>#NUM!</v>
      </c>
      <c r="AJ3200" s="45" t="e">
        <f t="shared" si="60"/>
        <v>#NUM!</v>
      </c>
    </row>
    <row r="3201" spans="28:36" x14ac:dyDescent="0.2">
      <c r="AB3201" s="122" t="s">
        <v>88</v>
      </c>
      <c r="AC3201" s="40">
        <f>_xll.qlInterestRateIndexFixingDate($Y$21,AD3201)</f>
        <v>61847</v>
      </c>
      <c r="AD3201" s="40">
        <f>_xll.qlCalendarAdvance(calendar,$AD3200,AB3201,,,trigger)</f>
        <v>61850</v>
      </c>
      <c r="AE3201" s="40">
        <f>_xll.qlInterestRateIndexMaturity($Y$21,AD3201,)</f>
        <v>62036</v>
      </c>
      <c r="AF3201" s="43" t="e">
        <f>_xll.qlTenorBasisValue(TenorBasis6M,AD3201,_xll.ohTrigger(trigger,$Y$36))</f>
        <v>#NUM!</v>
      </c>
      <c r="AG3201" s="90" t="e">
        <f>_xll.qlTenorBasisForwardRate(TenorBasis6M,AD3201,_xll.ohTrigger(trigger,$Y$36))</f>
        <v>#NUM!</v>
      </c>
      <c r="AH3201" s="90" t="e">
        <f>_xll.qlIndexFixing(TenorBasisIndex6M,$AC3201,TRUE,_xll.ohTrigger(trigger,$Y$36))</f>
        <v>#NUM!</v>
      </c>
      <c r="AI3201" s="43" t="e">
        <f>_xll.qlIndexFixing($Y$6,$AC3201,TRUE,trigger)</f>
        <v>#NUM!</v>
      </c>
      <c r="AJ3201" s="45" t="e">
        <f t="shared" si="60"/>
        <v>#NUM!</v>
      </c>
    </row>
    <row r="3202" spans="28:36" x14ac:dyDescent="0.2">
      <c r="AB3202" s="122" t="s">
        <v>88</v>
      </c>
      <c r="AC3202" s="40">
        <f>_xll.qlInterestRateIndexFixingDate($Y$21,AD3202)</f>
        <v>61855</v>
      </c>
      <c r="AD3202" s="40">
        <f>_xll.qlCalendarAdvance(calendar,$AD3201,AB3202,,,trigger)</f>
        <v>61857</v>
      </c>
      <c r="AE3202" s="40">
        <f>_xll.qlInterestRateIndexMaturity($Y$21,AD3202,)</f>
        <v>62043</v>
      </c>
      <c r="AF3202" s="43" t="e">
        <f>_xll.qlTenorBasisValue(TenorBasis6M,AD3202,_xll.ohTrigger(trigger,$Y$36))</f>
        <v>#NUM!</v>
      </c>
      <c r="AG3202" s="90" t="e">
        <f>_xll.qlTenorBasisForwardRate(TenorBasis6M,AD3202,_xll.ohTrigger(trigger,$Y$36))</f>
        <v>#NUM!</v>
      </c>
      <c r="AH3202" s="90" t="e">
        <f>_xll.qlIndexFixing(TenorBasisIndex6M,$AC3202,TRUE,_xll.ohTrigger(trigger,$Y$36))</f>
        <v>#NUM!</v>
      </c>
      <c r="AI3202" s="43" t="e">
        <f>_xll.qlIndexFixing($Y$6,$AC3202,TRUE,trigger)</f>
        <v>#NUM!</v>
      </c>
      <c r="AJ3202" s="45" t="e">
        <f t="shared" si="60"/>
        <v>#NUM!</v>
      </c>
    </row>
    <row r="3203" spans="28:36" x14ac:dyDescent="0.2">
      <c r="AB3203" s="122" t="s">
        <v>88</v>
      </c>
      <c r="AC3203" s="40">
        <f>_xll.qlInterestRateIndexFixingDate($Y$21,AD3203)</f>
        <v>61862</v>
      </c>
      <c r="AD3203" s="40">
        <f>_xll.qlCalendarAdvance(calendar,$AD3202,AB3203,,,trigger)</f>
        <v>61864</v>
      </c>
      <c r="AE3203" s="40">
        <f>_xll.qlInterestRateIndexMaturity($Y$21,AD3203,)</f>
        <v>62050</v>
      </c>
      <c r="AF3203" s="43" t="e">
        <f>_xll.qlTenorBasisValue(TenorBasis6M,AD3203,_xll.ohTrigger(trigger,$Y$36))</f>
        <v>#NUM!</v>
      </c>
      <c r="AG3203" s="90" t="e">
        <f>_xll.qlTenorBasisForwardRate(TenorBasis6M,AD3203,_xll.ohTrigger(trigger,$Y$36))</f>
        <v>#NUM!</v>
      </c>
      <c r="AH3203" s="90" t="e">
        <f>_xll.qlIndexFixing(TenorBasisIndex6M,$AC3203,TRUE,_xll.ohTrigger(trigger,$Y$36))</f>
        <v>#NUM!</v>
      </c>
      <c r="AI3203" s="43" t="e">
        <f>_xll.qlIndexFixing($Y$6,$AC3203,TRUE,trigger)</f>
        <v>#NUM!</v>
      </c>
      <c r="AJ3203" s="45" t="e">
        <f t="shared" si="60"/>
        <v>#NUM!</v>
      </c>
    </row>
    <row r="3204" spans="28:36" x14ac:dyDescent="0.2">
      <c r="AB3204" s="122" t="s">
        <v>88</v>
      </c>
      <c r="AC3204" s="40">
        <f>_xll.qlInterestRateIndexFixingDate($Y$21,AD3204)</f>
        <v>61869</v>
      </c>
      <c r="AD3204" s="40">
        <f>_xll.qlCalendarAdvance(calendar,$AD3203,AB3204,,,trigger)</f>
        <v>61871</v>
      </c>
      <c r="AE3204" s="40">
        <f>_xll.qlInterestRateIndexMaturity($Y$21,AD3204,)</f>
        <v>62057</v>
      </c>
      <c r="AF3204" s="43" t="e">
        <f>_xll.qlTenorBasisValue(TenorBasis6M,AD3204,_xll.ohTrigger(trigger,$Y$36))</f>
        <v>#NUM!</v>
      </c>
      <c r="AG3204" s="90" t="e">
        <f>_xll.qlTenorBasisForwardRate(TenorBasis6M,AD3204,_xll.ohTrigger(trigger,$Y$36))</f>
        <v>#NUM!</v>
      </c>
      <c r="AH3204" s="90" t="e">
        <f>_xll.qlIndexFixing(TenorBasisIndex6M,$AC3204,TRUE,_xll.ohTrigger(trigger,$Y$36))</f>
        <v>#NUM!</v>
      </c>
      <c r="AI3204" s="43" t="e">
        <f>_xll.qlIndexFixing($Y$6,$AC3204,TRUE,trigger)</f>
        <v>#NUM!</v>
      </c>
      <c r="AJ3204" s="45" t="e">
        <f t="shared" si="60"/>
        <v>#NUM!</v>
      </c>
    </row>
    <row r="3205" spans="28:36" x14ac:dyDescent="0.2">
      <c r="AB3205" s="122" t="s">
        <v>88</v>
      </c>
      <c r="AC3205" s="40">
        <f>_xll.qlInterestRateIndexFixingDate($Y$21,AD3205)</f>
        <v>61876</v>
      </c>
      <c r="AD3205" s="40">
        <f>_xll.qlCalendarAdvance(calendar,$AD3204,AB3205,,,trigger)</f>
        <v>61878</v>
      </c>
      <c r="AE3205" s="40">
        <f>_xll.qlInterestRateIndexMaturity($Y$21,AD3205,)</f>
        <v>62061</v>
      </c>
      <c r="AF3205" s="43" t="e">
        <f>_xll.qlTenorBasisValue(TenorBasis6M,AD3205,_xll.ohTrigger(trigger,$Y$36))</f>
        <v>#NUM!</v>
      </c>
      <c r="AG3205" s="90" t="e">
        <f>_xll.qlTenorBasisForwardRate(TenorBasis6M,AD3205,_xll.ohTrigger(trigger,$Y$36))</f>
        <v>#NUM!</v>
      </c>
      <c r="AH3205" s="90" t="e">
        <f>_xll.qlIndexFixing(TenorBasisIndex6M,$AC3205,TRUE,_xll.ohTrigger(trigger,$Y$36))</f>
        <v>#NUM!</v>
      </c>
      <c r="AI3205" s="43" t="e">
        <f>_xll.qlIndexFixing($Y$6,$AC3205,TRUE,trigger)</f>
        <v>#NUM!</v>
      </c>
      <c r="AJ3205" s="45" t="e">
        <f t="shared" si="60"/>
        <v>#NUM!</v>
      </c>
    </row>
    <row r="3206" spans="28:36" x14ac:dyDescent="0.2">
      <c r="AB3206" s="122" t="s">
        <v>88</v>
      </c>
      <c r="AC3206" s="40">
        <f>_xll.qlInterestRateIndexFixingDate($Y$21,AD3206)</f>
        <v>61883</v>
      </c>
      <c r="AD3206" s="40">
        <f>_xll.qlCalendarAdvance(calendar,$AD3205,AB3206,,,trigger)</f>
        <v>61885</v>
      </c>
      <c r="AE3206" s="40">
        <f>_xll.qlInterestRateIndexMaturity($Y$21,AD3206,)</f>
        <v>62068</v>
      </c>
      <c r="AF3206" s="43" t="e">
        <f>_xll.qlTenorBasisValue(TenorBasis6M,AD3206,_xll.ohTrigger(trigger,$Y$36))</f>
        <v>#NUM!</v>
      </c>
      <c r="AG3206" s="90" t="e">
        <f>_xll.qlTenorBasisForwardRate(TenorBasis6M,AD3206,_xll.ohTrigger(trigger,$Y$36))</f>
        <v>#NUM!</v>
      </c>
      <c r="AH3206" s="90" t="e">
        <f>_xll.qlIndexFixing(TenorBasisIndex6M,$AC3206,TRUE,_xll.ohTrigger(trigger,$Y$36))</f>
        <v>#NUM!</v>
      </c>
      <c r="AI3206" s="43" t="e">
        <f>_xll.qlIndexFixing($Y$6,$AC3206,TRUE,trigger)</f>
        <v>#NUM!</v>
      </c>
      <c r="AJ3206" s="45" t="e">
        <f t="shared" si="60"/>
        <v>#NUM!</v>
      </c>
    </row>
    <row r="3207" spans="28:36" x14ac:dyDescent="0.2">
      <c r="AB3207" s="122" t="s">
        <v>88</v>
      </c>
      <c r="AC3207" s="40">
        <f>_xll.qlInterestRateIndexFixingDate($Y$21,AD3207)</f>
        <v>61890</v>
      </c>
      <c r="AD3207" s="40">
        <f>_xll.qlCalendarAdvance(calendar,$AD3206,AB3207,,,trigger)</f>
        <v>61892</v>
      </c>
      <c r="AE3207" s="40">
        <f>_xll.qlInterestRateIndexMaturity($Y$21,AD3207,)</f>
        <v>62075</v>
      </c>
      <c r="AF3207" s="43" t="e">
        <f>_xll.qlTenorBasisValue(TenorBasis6M,AD3207,_xll.ohTrigger(trigger,$Y$36))</f>
        <v>#NUM!</v>
      </c>
      <c r="AG3207" s="90" t="e">
        <f>_xll.qlTenorBasisForwardRate(TenorBasis6M,AD3207,_xll.ohTrigger(trigger,$Y$36))</f>
        <v>#NUM!</v>
      </c>
      <c r="AH3207" s="90" t="e">
        <f>_xll.qlIndexFixing(TenorBasisIndex6M,$AC3207,TRUE,_xll.ohTrigger(trigger,$Y$36))</f>
        <v>#NUM!</v>
      </c>
      <c r="AI3207" s="43" t="e">
        <f>_xll.qlIndexFixing($Y$6,$AC3207,TRUE,trigger)</f>
        <v>#NUM!</v>
      </c>
      <c r="AJ3207" s="45" t="e">
        <f t="shared" si="60"/>
        <v>#NUM!</v>
      </c>
    </row>
    <row r="3208" spans="28:36" x14ac:dyDescent="0.2">
      <c r="AB3208" s="122" t="s">
        <v>88</v>
      </c>
      <c r="AC3208" s="40">
        <f>_xll.qlInterestRateIndexFixingDate($Y$21,AD3208)</f>
        <v>61897</v>
      </c>
      <c r="AD3208" s="40">
        <f>_xll.qlCalendarAdvance(calendar,$AD3207,AB3208,,,trigger)</f>
        <v>61899</v>
      </c>
      <c r="AE3208" s="40">
        <f>_xll.qlInterestRateIndexMaturity($Y$21,AD3208,)</f>
        <v>62082</v>
      </c>
      <c r="AF3208" s="43" t="e">
        <f>_xll.qlTenorBasisValue(TenorBasis6M,AD3208,_xll.ohTrigger(trigger,$Y$36))</f>
        <v>#NUM!</v>
      </c>
      <c r="AG3208" s="90" t="e">
        <f>_xll.qlTenorBasisForwardRate(TenorBasis6M,AD3208,_xll.ohTrigger(trigger,$Y$36))</f>
        <v>#NUM!</v>
      </c>
      <c r="AH3208" s="90" t="e">
        <f>_xll.qlIndexFixing(TenorBasisIndex6M,$AC3208,TRUE,_xll.ohTrigger(trigger,$Y$36))</f>
        <v>#NUM!</v>
      </c>
      <c r="AI3208" s="43" t="e">
        <f>_xll.qlIndexFixing($Y$6,$AC3208,TRUE,trigger)</f>
        <v>#NUM!</v>
      </c>
      <c r="AJ3208" s="45" t="e">
        <f t="shared" si="60"/>
        <v>#NUM!</v>
      </c>
    </row>
    <row r="3209" spans="28:36" x14ac:dyDescent="0.2">
      <c r="AB3209" s="122" t="s">
        <v>88</v>
      </c>
      <c r="AC3209" s="40">
        <f>_xll.qlInterestRateIndexFixingDate($Y$21,AD3209)</f>
        <v>61904</v>
      </c>
      <c r="AD3209" s="40">
        <f>_xll.qlCalendarAdvance(calendar,$AD3208,AB3209,,,trigger)</f>
        <v>61906</v>
      </c>
      <c r="AE3209" s="40">
        <f>_xll.qlInterestRateIndexMaturity($Y$21,AD3209,)</f>
        <v>62089</v>
      </c>
      <c r="AF3209" s="43" t="e">
        <f>_xll.qlTenorBasisValue(TenorBasis6M,AD3209,_xll.ohTrigger(trigger,$Y$36))</f>
        <v>#NUM!</v>
      </c>
      <c r="AG3209" s="90" t="e">
        <f>_xll.qlTenorBasisForwardRate(TenorBasis6M,AD3209,_xll.ohTrigger(trigger,$Y$36))</f>
        <v>#NUM!</v>
      </c>
      <c r="AH3209" s="90" t="e">
        <f>_xll.qlIndexFixing(TenorBasisIndex6M,$AC3209,TRUE,_xll.ohTrigger(trigger,$Y$36))</f>
        <v>#NUM!</v>
      </c>
      <c r="AI3209" s="43" t="e">
        <f>_xll.qlIndexFixing($Y$6,$AC3209,TRUE,trigger)</f>
        <v>#NUM!</v>
      </c>
      <c r="AJ3209" s="45" t="e">
        <f t="shared" si="60"/>
        <v>#NUM!</v>
      </c>
    </row>
    <row r="3210" spans="28:36" x14ac:dyDescent="0.2">
      <c r="AB3210" s="122" t="s">
        <v>88</v>
      </c>
      <c r="AC3210" s="40">
        <f>_xll.qlInterestRateIndexFixingDate($Y$21,AD3210)</f>
        <v>61911</v>
      </c>
      <c r="AD3210" s="40">
        <f>_xll.qlCalendarAdvance(calendar,$AD3209,AB3210,,,trigger)</f>
        <v>61913</v>
      </c>
      <c r="AE3210" s="40">
        <f>_xll.qlInterestRateIndexMaturity($Y$21,AD3210,)</f>
        <v>62099</v>
      </c>
      <c r="AF3210" s="43" t="e">
        <f>_xll.qlTenorBasisValue(TenorBasis6M,AD3210,_xll.ohTrigger(trigger,$Y$36))</f>
        <v>#NUM!</v>
      </c>
      <c r="AG3210" s="90" t="e">
        <f>_xll.qlTenorBasisForwardRate(TenorBasis6M,AD3210,_xll.ohTrigger(trigger,$Y$36))</f>
        <v>#NUM!</v>
      </c>
      <c r="AH3210" s="90" t="e">
        <f>_xll.qlIndexFixing(TenorBasisIndex6M,$AC3210,TRUE,_xll.ohTrigger(trigger,$Y$36))</f>
        <v>#NUM!</v>
      </c>
      <c r="AI3210" s="43" t="e">
        <f>_xll.qlIndexFixing($Y$6,$AC3210,TRUE,trigger)</f>
        <v>#NUM!</v>
      </c>
      <c r="AJ3210" s="45" t="e">
        <f t="shared" si="60"/>
        <v>#NUM!</v>
      </c>
    </row>
    <row r="3211" spans="28:36" x14ac:dyDescent="0.2">
      <c r="AB3211" s="122" t="s">
        <v>88</v>
      </c>
      <c r="AC3211" s="40">
        <f>_xll.qlInterestRateIndexFixingDate($Y$21,AD3211)</f>
        <v>61918</v>
      </c>
      <c r="AD3211" s="40">
        <f>_xll.qlCalendarAdvance(calendar,$AD3210,AB3211,,,trigger)</f>
        <v>61920</v>
      </c>
      <c r="AE3211" s="40">
        <f>_xll.qlInterestRateIndexMaturity($Y$21,AD3211,)</f>
        <v>62106</v>
      </c>
      <c r="AF3211" s="43" t="e">
        <f>_xll.qlTenorBasisValue(TenorBasis6M,AD3211,_xll.ohTrigger(trigger,$Y$36))</f>
        <v>#NUM!</v>
      </c>
      <c r="AG3211" s="90" t="e">
        <f>_xll.qlTenorBasisForwardRate(TenorBasis6M,AD3211,_xll.ohTrigger(trigger,$Y$36))</f>
        <v>#NUM!</v>
      </c>
      <c r="AH3211" s="90" t="e">
        <f>_xll.qlIndexFixing(TenorBasisIndex6M,$AC3211,TRUE,_xll.ohTrigger(trigger,$Y$36))</f>
        <v>#NUM!</v>
      </c>
      <c r="AI3211" s="43" t="e">
        <f>_xll.qlIndexFixing($Y$6,$AC3211,TRUE,trigger)</f>
        <v>#NUM!</v>
      </c>
      <c r="AJ3211" s="45" t="e">
        <f t="shared" si="60"/>
        <v>#NUM!</v>
      </c>
    </row>
    <row r="3212" spans="28:36" x14ac:dyDescent="0.2">
      <c r="AB3212" s="122" t="s">
        <v>88</v>
      </c>
      <c r="AC3212" s="40">
        <f>_xll.qlInterestRateIndexFixingDate($Y$21,AD3212)</f>
        <v>61925</v>
      </c>
      <c r="AD3212" s="40">
        <f>_xll.qlCalendarAdvance(calendar,$AD3211,AB3212,,,trigger)</f>
        <v>61927</v>
      </c>
      <c r="AE3212" s="40">
        <f>_xll.qlInterestRateIndexMaturity($Y$21,AD3212,)</f>
        <v>62113</v>
      </c>
      <c r="AF3212" s="43" t="e">
        <f>_xll.qlTenorBasisValue(TenorBasis6M,AD3212,_xll.ohTrigger(trigger,$Y$36))</f>
        <v>#NUM!</v>
      </c>
      <c r="AG3212" s="90" t="e">
        <f>_xll.qlTenorBasisForwardRate(TenorBasis6M,AD3212,_xll.ohTrigger(trigger,$Y$36))</f>
        <v>#NUM!</v>
      </c>
      <c r="AH3212" s="90" t="e">
        <f>_xll.qlIndexFixing(TenorBasisIndex6M,$AC3212,TRUE,_xll.ohTrigger(trigger,$Y$36))</f>
        <v>#NUM!</v>
      </c>
      <c r="AI3212" s="43" t="e">
        <f>_xll.qlIndexFixing($Y$6,$AC3212,TRUE,trigger)</f>
        <v>#NUM!</v>
      </c>
      <c r="AJ3212" s="45" t="e">
        <f t="shared" si="60"/>
        <v>#NUM!</v>
      </c>
    </row>
    <row r="3213" spans="28:36" x14ac:dyDescent="0.2">
      <c r="AB3213" s="122" t="s">
        <v>88</v>
      </c>
      <c r="AC3213" s="40">
        <f>_xll.qlInterestRateIndexFixingDate($Y$21,AD3213)</f>
        <v>61932</v>
      </c>
      <c r="AD3213" s="40">
        <f>_xll.qlCalendarAdvance(calendar,$AD3212,AB3213,,,trigger)</f>
        <v>61934</v>
      </c>
      <c r="AE3213" s="40">
        <f>_xll.qlInterestRateIndexMaturity($Y$21,AD3213,)</f>
        <v>62120</v>
      </c>
      <c r="AF3213" s="43" t="e">
        <f>_xll.qlTenorBasisValue(TenorBasis6M,AD3213,_xll.ohTrigger(trigger,$Y$36))</f>
        <v>#NUM!</v>
      </c>
      <c r="AG3213" s="90" t="e">
        <f>_xll.qlTenorBasisForwardRate(TenorBasis6M,AD3213,_xll.ohTrigger(trigger,$Y$36))</f>
        <v>#NUM!</v>
      </c>
      <c r="AH3213" s="90" t="e">
        <f>_xll.qlIndexFixing(TenorBasisIndex6M,$AC3213,TRUE,_xll.ohTrigger(trigger,$Y$36))</f>
        <v>#NUM!</v>
      </c>
      <c r="AI3213" s="43" t="e">
        <f>_xll.qlIndexFixing($Y$6,$AC3213,TRUE,trigger)</f>
        <v>#NUM!</v>
      </c>
      <c r="AJ3213" s="45" t="e">
        <f t="shared" si="60"/>
        <v>#NUM!</v>
      </c>
    </row>
    <row r="3214" spans="28:36" x14ac:dyDescent="0.2">
      <c r="AB3214" s="122" t="s">
        <v>88</v>
      </c>
      <c r="AC3214" s="40">
        <f>_xll.qlInterestRateIndexFixingDate($Y$21,AD3214)</f>
        <v>61939</v>
      </c>
      <c r="AD3214" s="40">
        <f>_xll.qlCalendarAdvance(calendar,$AD3213,AB3214,,,trigger)</f>
        <v>61941</v>
      </c>
      <c r="AE3214" s="40">
        <f>_xll.qlInterestRateIndexMaturity($Y$21,AD3214,)</f>
        <v>62127</v>
      </c>
      <c r="AF3214" s="43" t="e">
        <f>_xll.qlTenorBasisValue(TenorBasis6M,AD3214,_xll.ohTrigger(trigger,$Y$36))</f>
        <v>#NUM!</v>
      </c>
      <c r="AG3214" s="90" t="e">
        <f>_xll.qlTenorBasisForwardRate(TenorBasis6M,AD3214,_xll.ohTrigger(trigger,$Y$36))</f>
        <v>#NUM!</v>
      </c>
      <c r="AH3214" s="90" t="e">
        <f>_xll.qlIndexFixing(TenorBasisIndex6M,$AC3214,TRUE,_xll.ohTrigger(trigger,$Y$36))</f>
        <v>#NUM!</v>
      </c>
      <c r="AI3214" s="43" t="e">
        <f>_xll.qlIndexFixing($Y$6,$AC3214,TRUE,trigger)</f>
        <v>#NUM!</v>
      </c>
      <c r="AJ3214" s="45" t="e">
        <f t="shared" si="60"/>
        <v>#NUM!</v>
      </c>
    </row>
    <row r="3215" spans="28:36" x14ac:dyDescent="0.2">
      <c r="AB3215" s="122" t="s">
        <v>88</v>
      </c>
      <c r="AC3215" s="40">
        <f>_xll.qlInterestRateIndexFixingDate($Y$21,AD3215)</f>
        <v>61946</v>
      </c>
      <c r="AD3215" s="40">
        <f>_xll.qlCalendarAdvance(calendar,$AD3214,AB3215,,,trigger)</f>
        <v>61948</v>
      </c>
      <c r="AE3215" s="40">
        <f>_xll.qlInterestRateIndexMaturity($Y$21,AD3215,)</f>
        <v>62134</v>
      </c>
      <c r="AF3215" s="43" t="e">
        <f>_xll.qlTenorBasisValue(TenorBasis6M,AD3215,_xll.ohTrigger(trigger,$Y$36))</f>
        <v>#NUM!</v>
      </c>
      <c r="AG3215" s="90" t="e">
        <f>_xll.qlTenorBasisForwardRate(TenorBasis6M,AD3215,_xll.ohTrigger(trigger,$Y$36))</f>
        <v>#NUM!</v>
      </c>
      <c r="AH3215" s="90" t="e">
        <f>_xll.qlIndexFixing(TenorBasisIndex6M,$AC3215,TRUE,_xll.ohTrigger(trigger,$Y$36))</f>
        <v>#NUM!</v>
      </c>
      <c r="AI3215" s="43" t="e">
        <f>_xll.qlIndexFixing($Y$6,$AC3215,TRUE,trigger)</f>
        <v>#NUM!</v>
      </c>
      <c r="AJ3215" s="45" t="e">
        <f t="shared" si="60"/>
        <v>#NUM!</v>
      </c>
    </row>
    <row r="3216" spans="28:36" x14ac:dyDescent="0.2">
      <c r="AB3216" s="122" t="s">
        <v>88</v>
      </c>
      <c r="AC3216" s="40">
        <f>_xll.qlInterestRateIndexFixingDate($Y$21,AD3216)</f>
        <v>61953</v>
      </c>
      <c r="AD3216" s="40">
        <f>_xll.qlCalendarAdvance(calendar,$AD3215,AB3216,,,trigger)</f>
        <v>61955</v>
      </c>
      <c r="AE3216" s="40">
        <f>_xll.qlInterestRateIndexMaturity($Y$21,AD3216,)</f>
        <v>62141</v>
      </c>
      <c r="AF3216" s="43" t="e">
        <f>_xll.qlTenorBasisValue(TenorBasis6M,AD3216,_xll.ohTrigger(trigger,$Y$36))</f>
        <v>#NUM!</v>
      </c>
      <c r="AG3216" s="90" t="e">
        <f>_xll.qlTenorBasisForwardRate(TenorBasis6M,AD3216,_xll.ohTrigger(trigger,$Y$36))</f>
        <v>#NUM!</v>
      </c>
      <c r="AH3216" s="90" t="e">
        <f>_xll.qlIndexFixing(TenorBasisIndex6M,$AC3216,TRUE,_xll.ohTrigger(trigger,$Y$36))</f>
        <v>#NUM!</v>
      </c>
      <c r="AI3216" s="43" t="e">
        <f>_xll.qlIndexFixing($Y$6,$AC3216,TRUE,trigger)</f>
        <v>#NUM!</v>
      </c>
      <c r="AJ3216" s="45" t="e">
        <f t="shared" si="60"/>
        <v>#NUM!</v>
      </c>
    </row>
    <row r="3217" spans="28:36" x14ac:dyDescent="0.2">
      <c r="AB3217" s="122" t="s">
        <v>88</v>
      </c>
      <c r="AC3217" s="40">
        <f>_xll.qlInterestRateIndexFixingDate($Y$21,AD3217)</f>
        <v>61960</v>
      </c>
      <c r="AD3217" s="40">
        <f>_xll.qlCalendarAdvance(calendar,$AD3216,AB3217,,,trigger)</f>
        <v>61962</v>
      </c>
      <c r="AE3217" s="40">
        <f>_xll.qlInterestRateIndexMaturity($Y$21,AD3217,)</f>
        <v>62148</v>
      </c>
      <c r="AF3217" s="43" t="e">
        <f>_xll.qlTenorBasisValue(TenorBasis6M,AD3217,_xll.ohTrigger(trigger,$Y$36))</f>
        <v>#NUM!</v>
      </c>
      <c r="AG3217" s="90" t="e">
        <f>_xll.qlTenorBasisForwardRate(TenorBasis6M,AD3217,_xll.ohTrigger(trigger,$Y$36))</f>
        <v>#NUM!</v>
      </c>
      <c r="AH3217" s="90" t="e">
        <f>_xll.qlIndexFixing(TenorBasisIndex6M,$AC3217,TRUE,_xll.ohTrigger(trigger,$Y$36))</f>
        <v>#NUM!</v>
      </c>
      <c r="AI3217" s="43" t="e">
        <f>_xll.qlIndexFixing($Y$6,$AC3217,TRUE,trigger)</f>
        <v>#NUM!</v>
      </c>
      <c r="AJ3217" s="45" t="e">
        <f t="shared" si="60"/>
        <v>#NUM!</v>
      </c>
    </row>
    <row r="3218" spans="28:36" x14ac:dyDescent="0.2">
      <c r="AB3218" s="122" t="s">
        <v>88</v>
      </c>
      <c r="AC3218" s="40">
        <f>_xll.qlInterestRateIndexFixingDate($Y$21,AD3218)</f>
        <v>61967</v>
      </c>
      <c r="AD3218" s="40">
        <f>_xll.qlCalendarAdvance(calendar,$AD3217,AB3218,,,trigger)</f>
        <v>61969</v>
      </c>
      <c r="AE3218" s="40">
        <f>_xll.qlInterestRateIndexMaturity($Y$21,AD3218,)</f>
        <v>62152</v>
      </c>
      <c r="AF3218" s="43" t="e">
        <f>_xll.qlTenorBasisValue(TenorBasis6M,AD3218,_xll.ohTrigger(trigger,$Y$36))</f>
        <v>#NUM!</v>
      </c>
      <c r="AG3218" s="90" t="e">
        <f>_xll.qlTenorBasisForwardRate(TenorBasis6M,AD3218,_xll.ohTrigger(trigger,$Y$36))</f>
        <v>#NUM!</v>
      </c>
      <c r="AH3218" s="90" t="e">
        <f>_xll.qlIndexFixing(TenorBasisIndex6M,$AC3218,TRUE,_xll.ohTrigger(trigger,$Y$36))</f>
        <v>#NUM!</v>
      </c>
      <c r="AI3218" s="43" t="e">
        <f>_xll.qlIndexFixing($Y$6,$AC3218,TRUE,trigger)</f>
        <v>#NUM!</v>
      </c>
      <c r="AJ3218" s="45" t="e">
        <f t="shared" si="60"/>
        <v>#NUM!</v>
      </c>
    </row>
    <row r="3219" spans="28:36" x14ac:dyDescent="0.2">
      <c r="AB3219" s="122" t="s">
        <v>88</v>
      </c>
      <c r="AC3219" s="40">
        <f>_xll.qlInterestRateIndexFixingDate($Y$21,AD3219)</f>
        <v>61974</v>
      </c>
      <c r="AD3219" s="40">
        <f>_xll.qlCalendarAdvance(calendar,$AD3218,AB3219,,,trigger)</f>
        <v>61976</v>
      </c>
      <c r="AE3219" s="40">
        <f>_xll.qlInterestRateIndexMaturity($Y$21,AD3219,)</f>
        <v>62157</v>
      </c>
      <c r="AF3219" s="43" t="e">
        <f>_xll.qlTenorBasisValue(TenorBasis6M,AD3219,_xll.ohTrigger(trigger,$Y$36))</f>
        <v>#NUM!</v>
      </c>
      <c r="AG3219" s="90" t="e">
        <f>_xll.qlTenorBasisForwardRate(TenorBasis6M,AD3219,_xll.ohTrigger(trigger,$Y$36))</f>
        <v>#NUM!</v>
      </c>
      <c r="AH3219" s="90" t="e">
        <f>_xll.qlIndexFixing(TenorBasisIndex6M,$AC3219,TRUE,_xll.ohTrigger(trigger,$Y$36))</f>
        <v>#NUM!</v>
      </c>
      <c r="AI3219" s="43" t="e">
        <f>_xll.qlIndexFixing($Y$6,$AC3219,TRUE,trigger)</f>
        <v>#NUM!</v>
      </c>
      <c r="AJ3219" s="45" t="e">
        <f t="shared" si="60"/>
        <v>#NUM!</v>
      </c>
    </row>
    <row r="3220" spans="28:36" x14ac:dyDescent="0.2">
      <c r="AB3220" s="122" t="s">
        <v>88</v>
      </c>
      <c r="AC3220" s="40">
        <f>_xll.qlInterestRateIndexFixingDate($Y$21,AD3220)</f>
        <v>61981</v>
      </c>
      <c r="AD3220" s="40">
        <f>_xll.qlCalendarAdvance(calendar,$AD3219,AB3220,,,trigger)</f>
        <v>61983</v>
      </c>
      <c r="AE3220" s="40">
        <f>_xll.qlInterestRateIndexMaturity($Y$21,AD3220,)</f>
        <v>62164</v>
      </c>
      <c r="AF3220" s="43" t="e">
        <f>_xll.qlTenorBasisValue(TenorBasis6M,AD3220,_xll.ohTrigger(trigger,$Y$36))</f>
        <v>#NUM!</v>
      </c>
      <c r="AG3220" s="90" t="e">
        <f>_xll.qlTenorBasisForwardRate(TenorBasis6M,AD3220,_xll.ohTrigger(trigger,$Y$36))</f>
        <v>#NUM!</v>
      </c>
      <c r="AH3220" s="90" t="e">
        <f>_xll.qlIndexFixing(TenorBasisIndex6M,$AC3220,TRUE,_xll.ohTrigger(trigger,$Y$36))</f>
        <v>#NUM!</v>
      </c>
      <c r="AI3220" s="43" t="e">
        <f>_xll.qlIndexFixing($Y$6,$AC3220,TRUE,trigger)</f>
        <v>#NUM!</v>
      </c>
      <c r="AJ3220" s="45" t="e">
        <f t="shared" si="60"/>
        <v>#NUM!</v>
      </c>
    </row>
    <row r="3221" spans="28:36" x14ac:dyDescent="0.2">
      <c r="AB3221" s="122" t="s">
        <v>88</v>
      </c>
      <c r="AC3221" s="40">
        <f>_xll.qlInterestRateIndexFixingDate($Y$21,AD3221)</f>
        <v>61988</v>
      </c>
      <c r="AD3221" s="40">
        <f>_xll.qlCalendarAdvance(calendar,$AD3220,AB3221,,,trigger)</f>
        <v>61990</v>
      </c>
      <c r="AE3221" s="40">
        <f>_xll.qlInterestRateIndexMaturity($Y$21,AD3221,)</f>
        <v>62171</v>
      </c>
      <c r="AF3221" s="43" t="e">
        <f>_xll.qlTenorBasisValue(TenorBasis6M,AD3221,_xll.ohTrigger(trigger,$Y$36))</f>
        <v>#NUM!</v>
      </c>
      <c r="AG3221" s="90" t="e">
        <f>_xll.qlTenorBasisForwardRate(TenorBasis6M,AD3221,_xll.ohTrigger(trigger,$Y$36))</f>
        <v>#NUM!</v>
      </c>
      <c r="AH3221" s="90" t="e">
        <f>_xll.qlIndexFixing(TenorBasisIndex6M,$AC3221,TRUE,_xll.ohTrigger(trigger,$Y$36))</f>
        <v>#NUM!</v>
      </c>
      <c r="AI3221" s="43" t="e">
        <f>_xll.qlIndexFixing($Y$6,$AC3221,TRUE,trigger)</f>
        <v>#NUM!</v>
      </c>
      <c r="AJ3221" s="45" t="e">
        <f t="shared" si="60"/>
        <v>#NUM!</v>
      </c>
    </row>
    <row r="3222" spans="28:36" x14ac:dyDescent="0.2">
      <c r="AB3222" s="122" t="s">
        <v>88</v>
      </c>
      <c r="AC3222" s="40">
        <f>_xll.qlInterestRateIndexFixingDate($Y$21,AD3222)</f>
        <v>61995</v>
      </c>
      <c r="AD3222" s="40">
        <f>_xll.qlCalendarAdvance(calendar,$AD3221,AB3222,,,trigger)</f>
        <v>61997</v>
      </c>
      <c r="AE3222" s="40">
        <f>_xll.qlInterestRateIndexMaturity($Y$21,AD3222,)</f>
        <v>62178</v>
      </c>
      <c r="AF3222" s="43" t="e">
        <f>_xll.qlTenorBasisValue(TenorBasis6M,AD3222,_xll.ohTrigger(trigger,$Y$36))</f>
        <v>#NUM!</v>
      </c>
      <c r="AG3222" s="90" t="e">
        <f>_xll.qlTenorBasisForwardRate(TenorBasis6M,AD3222,_xll.ohTrigger(trigger,$Y$36))</f>
        <v>#NUM!</v>
      </c>
      <c r="AH3222" s="90" t="e">
        <f>_xll.qlIndexFixing(TenorBasisIndex6M,$AC3222,TRUE,_xll.ohTrigger(trigger,$Y$36))</f>
        <v>#NUM!</v>
      </c>
      <c r="AI3222" s="43" t="e">
        <f>_xll.qlIndexFixing($Y$6,$AC3222,TRUE,trigger)</f>
        <v>#NUM!</v>
      </c>
      <c r="AJ3222" s="45" t="e">
        <f t="shared" si="60"/>
        <v>#NUM!</v>
      </c>
    </row>
    <row r="3223" spans="28:36" x14ac:dyDescent="0.2">
      <c r="AB3223" s="122" t="s">
        <v>88</v>
      </c>
      <c r="AC3223" s="40">
        <f>_xll.qlInterestRateIndexFixingDate($Y$21,AD3223)</f>
        <v>62002</v>
      </c>
      <c r="AD3223" s="40">
        <f>_xll.qlCalendarAdvance(calendar,$AD3222,AB3223,,,trigger)</f>
        <v>62004</v>
      </c>
      <c r="AE3223" s="40">
        <f>_xll.qlInterestRateIndexMaturity($Y$21,AD3223,)</f>
        <v>62186</v>
      </c>
      <c r="AF3223" s="43" t="e">
        <f>_xll.qlTenorBasisValue(TenorBasis6M,AD3223,_xll.ohTrigger(trigger,$Y$36))</f>
        <v>#NUM!</v>
      </c>
      <c r="AG3223" s="90" t="e">
        <f>_xll.qlTenorBasisForwardRate(TenorBasis6M,AD3223,_xll.ohTrigger(trigger,$Y$36))</f>
        <v>#NUM!</v>
      </c>
      <c r="AH3223" s="90" t="e">
        <f>_xll.qlIndexFixing(TenorBasisIndex6M,$AC3223,TRUE,_xll.ohTrigger(trigger,$Y$36))</f>
        <v>#NUM!</v>
      </c>
      <c r="AI3223" s="43" t="e">
        <f>_xll.qlIndexFixing($Y$6,$AC3223,TRUE,trigger)</f>
        <v>#NUM!</v>
      </c>
      <c r="AJ3223" s="45" t="e">
        <f t="shared" si="60"/>
        <v>#NUM!</v>
      </c>
    </row>
    <row r="3224" spans="28:36" x14ac:dyDescent="0.2">
      <c r="AB3224" s="122" t="s">
        <v>88</v>
      </c>
      <c r="AC3224" s="40">
        <f>_xll.qlInterestRateIndexFixingDate($Y$21,AD3224)</f>
        <v>62009</v>
      </c>
      <c r="AD3224" s="40">
        <f>_xll.qlCalendarAdvance(calendar,$AD3223,AB3224,,,trigger)</f>
        <v>62011</v>
      </c>
      <c r="AE3224" s="40">
        <f>_xll.qlInterestRateIndexMaturity($Y$21,AD3224,)</f>
        <v>62193</v>
      </c>
      <c r="AF3224" s="43" t="e">
        <f>_xll.qlTenorBasisValue(TenorBasis6M,AD3224,_xll.ohTrigger(trigger,$Y$36))</f>
        <v>#NUM!</v>
      </c>
      <c r="AG3224" s="90" t="e">
        <f>_xll.qlTenorBasisForwardRate(TenorBasis6M,AD3224,_xll.ohTrigger(trigger,$Y$36))</f>
        <v>#NUM!</v>
      </c>
      <c r="AH3224" s="90" t="e">
        <f>_xll.qlIndexFixing(TenorBasisIndex6M,$AC3224,TRUE,_xll.ohTrigger(trigger,$Y$36))</f>
        <v>#NUM!</v>
      </c>
      <c r="AI3224" s="43" t="e">
        <f>_xll.qlIndexFixing($Y$6,$AC3224,TRUE,trigger)</f>
        <v>#NUM!</v>
      </c>
      <c r="AJ3224" s="45" t="e">
        <f t="shared" si="60"/>
        <v>#NUM!</v>
      </c>
    </row>
    <row r="3225" spans="28:36" x14ac:dyDescent="0.2">
      <c r="AB3225" s="122" t="s">
        <v>88</v>
      </c>
      <c r="AC3225" s="40">
        <f>_xll.qlInterestRateIndexFixingDate($Y$21,AD3225)</f>
        <v>62016</v>
      </c>
      <c r="AD3225" s="40">
        <f>_xll.qlCalendarAdvance(calendar,$AD3224,AB3225,,,trigger)</f>
        <v>62018</v>
      </c>
      <c r="AE3225" s="40">
        <f>_xll.qlInterestRateIndexMaturity($Y$21,AD3225,)</f>
        <v>62200</v>
      </c>
      <c r="AF3225" s="43" t="e">
        <f>_xll.qlTenorBasisValue(TenorBasis6M,AD3225,_xll.ohTrigger(trigger,$Y$36))</f>
        <v>#NUM!</v>
      </c>
      <c r="AG3225" s="90" t="e">
        <f>_xll.qlTenorBasisForwardRate(TenorBasis6M,AD3225,_xll.ohTrigger(trigger,$Y$36))</f>
        <v>#NUM!</v>
      </c>
      <c r="AH3225" s="90" t="e">
        <f>_xll.qlIndexFixing(TenorBasisIndex6M,$AC3225,TRUE,_xll.ohTrigger(trigger,$Y$36))</f>
        <v>#NUM!</v>
      </c>
      <c r="AI3225" s="43" t="e">
        <f>_xll.qlIndexFixing($Y$6,$AC3225,TRUE,trigger)</f>
        <v>#NUM!</v>
      </c>
      <c r="AJ3225" s="45" t="e">
        <f t="shared" si="60"/>
        <v>#NUM!</v>
      </c>
    </row>
    <row r="3226" spans="28:36" x14ac:dyDescent="0.2">
      <c r="AB3226" s="122" t="s">
        <v>88</v>
      </c>
      <c r="AC3226" s="40">
        <f>_xll.qlInterestRateIndexFixingDate($Y$21,AD3226)</f>
        <v>62023</v>
      </c>
      <c r="AD3226" s="40">
        <f>_xll.qlCalendarAdvance(calendar,$AD3225,AB3226,,,trigger)</f>
        <v>62025</v>
      </c>
      <c r="AE3226" s="40">
        <f>_xll.qlInterestRateIndexMaturity($Y$21,AD3226,)</f>
        <v>62207</v>
      </c>
      <c r="AF3226" s="43" t="e">
        <f>_xll.qlTenorBasisValue(TenorBasis6M,AD3226,_xll.ohTrigger(trigger,$Y$36))</f>
        <v>#NUM!</v>
      </c>
      <c r="AG3226" s="90" t="e">
        <f>_xll.qlTenorBasisForwardRate(TenorBasis6M,AD3226,_xll.ohTrigger(trigger,$Y$36))</f>
        <v>#NUM!</v>
      </c>
      <c r="AH3226" s="90" t="e">
        <f>_xll.qlIndexFixing(TenorBasisIndex6M,$AC3226,TRUE,_xll.ohTrigger(trigger,$Y$36))</f>
        <v>#NUM!</v>
      </c>
      <c r="AI3226" s="43" t="e">
        <f>_xll.qlIndexFixing($Y$6,$AC3226,TRUE,trigger)</f>
        <v>#NUM!</v>
      </c>
      <c r="AJ3226" s="45" t="e">
        <f t="shared" si="60"/>
        <v>#NUM!</v>
      </c>
    </row>
    <row r="3227" spans="28:36" x14ac:dyDescent="0.2">
      <c r="AB3227" s="122" t="s">
        <v>88</v>
      </c>
      <c r="AC3227" s="40">
        <f>_xll.qlInterestRateIndexFixingDate($Y$21,AD3227)</f>
        <v>62030</v>
      </c>
      <c r="AD3227" s="40">
        <f>_xll.qlCalendarAdvance(calendar,$AD3226,AB3227,,,trigger)</f>
        <v>62032</v>
      </c>
      <c r="AE3227" s="40">
        <f>_xll.qlInterestRateIndexMaturity($Y$21,AD3227,)</f>
        <v>62213</v>
      </c>
      <c r="AF3227" s="43" t="e">
        <f>_xll.qlTenorBasisValue(TenorBasis6M,AD3227,_xll.ohTrigger(trigger,$Y$36))</f>
        <v>#NUM!</v>
      </c>
      <c r="AG3227" s="90" t="e">
        <f>_xll.qlTenorBasisForwardRate(TenorBasis6M,AD3227,_xll.ohTrigger(trigger,$Y$36))</f>
        <v>#NUM!</v>
      </c>
      <c r="AH3227" s="90" t="e">
        <f>_xll.qlIndexFixing(TenorBasisIndex6M,$AC3227,TRUE,_xll.ohTrigger(trigger,$Y$36))</f>
        <v>#NUM!</v>
      </c>
      <c r="AI3227" s="43" t="e">
        <f>_xll.qlIndexFixing($Y$6,$AC3227,TRUE,trigger)</f>
        <v>#NUM!</v>
      </c>
      <c r="AJ3227" s="45" t="e">
        <f t="shared" si="60"/>
        <v>#NUM!</v>
      </c>
    </row>
    <row r="3228" spans="28:36" x14ac:dyDescent="0.2">
      <c r="AB3228" s="122" t="s">
        <v>88</v>
      </c>
      <c r="AC3228" s="40">
        <f>_xll.qlInterestRateIndexFixingDate($Y$21,AD3228)</f>
        <v>62037</v>
      </c>
      <c r="AD3228" s="40">
        <f>_xll.qlCalendarAdvance(calendar,$AD3227,AB3228,,,trigger)</f>
        <v>62039</v>
      </c>
      <c r="AE3228" s="40">
        <f>_xll.qlInterestRateIndexMaturity($Y$21,AD3228,)</f>
        <v>62220</v>
      </c>
      <c r="AF3228" s="43" t="e">
        <f>_xll.qlTenorBasisValue(TenorBasis6M,AD3228,_xll.ohTrigger(trigger,$Y$36))</f>
        <v>#NUM!</v>
      </c>
      <c r="AG3228" s="90" t="e">
        <f>_xll.qlTenorBasisForwardRate(TenorBasis6M,AD3228,_xll.ohTrigger(trigger,$Y$36))</f>
        <v>#NUM!</v>
      </c>
      <c r="AH3228" s="90" t="e">
        <f>_xll.qlIndexFixing(TenorBasisIndex6M,$AC3228,TRUE,_xll.ohTrigger(trigger,$Y$36))</f>
        <v>#NUM!</v>
      </c>
      <c r="AI3228" s="43" t="e">
        <f>_xll.qlIndexFixing($Y$6,$AC3228,TRUE,trigger)</f>
        <v>#NUM!</v>
      </c>
      <c r="AJ3228" s="45" t="e">
        <f t="shared" si="60"/>
        <v>#NUM!</v>
      </c>
    </row>
    <row r="3229" spans="28:36" x14ac:dyDescent="0.2">
      <c r="AB3229" s="122" t="s">
        <v>88</v>
      </c>
      <c r="AC3229" s="40">
        <f>_xll.qlInterestRateIndexFixingDate($Y$21,AD3229)</f>
        <v>62044</v>
      </c>
      <c r="AD3229" s="40">
        <f>_xll.qlCalendarAdvance(calendar,$AD3228,AB3229,,,trigger)</f>
        <v>62046</v>
      </c>
      <c r="AE3229" s="40">
        <f>_xll.qlInterestRateIndexMaturity($Y$21,AD3229,)</f>
        <v>62227</v>
      </c>
      <c r="AF3229" s="43" t="e">
        <f>_xll.qlTenorBasisValue(TenorBasis6M,AD3229,_xll.ohTrigger(trigger,$Y$36))</f>
        <v>#NUM!</v>
      </c>
      <c r="AG3229" s="90" t="e">
        <f>_xll.qlTenorBasisForwardRate(TenorBasis6M,AD3229,_xll.ohTrigger(trigger,$Y$36))</f>
        <v>#NUM!</v>
      </c>
      <c r="AH3229" s="90" t="e">
        <f>_xll.qlIndexFixing(TenorBasisIndex6M,$AC3229,TRUE,_xll.ohTrigger(trigger,$Y$36))</f>
        <v>#NUM!</v>
      </c>
      <c r="AI3229" s="43" t="e">
        <f>_xll.qlIndexFixing($Y$6,$AC3229,TRUE,trigger)</f>
        <v>#NUM!</v>
      </c>
      <c r="AJ3229" s="45" t="e">
        <f t="shared" si="60"/>
        <v>#NUM!</v>
      </c>
    </row>
    <row r="3230" spans="28:36" x14ac:dyDescent="0.2">
      <c r="AB3230" s="122" t="s">
        <v>88</v>
      </c>
      <c r="AC3230" s="40">
        <f>_xll.qlInterestRateIndexFixingDate($Y$21,AD3230)</f>
        <v>62051</v>
      </c>
      <c r="AD3230" s="40">
        <f>_xll.qlCalendarAdvance(calendar,$AD3229,AB3230,,,trigger)</f>
        <v>62053</v>
      </c>
      <c r="AE3230" s="40">
        <f>_xll.qlInterestRateIndexMaturity($Y$21,AD3230,)</f>
        <v>62234</v>
      </c>
      <c r="AF3230" s="43" t="e">
        <f>_xll.qlTenorBasisValue(TenorBasis6M,AD3230,_xll.ohTrigger(trigger,$Y$36))</f>
        <v>#NUM!</v>
      </c>
      <c r="AG3230" s="90" t="e">
        <f>_xll.qlTenorBasisForwardRate(TenorBasis6M,AD3230,_xll.ohTrigger(trigger,$Y$36))</f>
        <v>#NUM!</v>
      </c>
      <c r="AH3230" s="90" t="e">
        <f>_xll.qlIndexFixing(TenorBasisIndex6M,$AC3230,TRUE,_xll.ohTrigger(trigger,$Y$36))</f>
        <v>#NUM!</v>
      </c>
      <c r="AI3230" s="43" t="e">
        <f>_xll.qlIndexFixing($Y$6,$AC3230,TRUE,trigger)</f>
        <v>#NUM!</v>
      </c>
      <c r="AJ3230" s="45" t="e">
        <f t="shared" si="60"/>
        <v>#NUM!</v>
      </c>
    </row>
    <row r="3231" spans="28:36" x14ac:dyDescent="0.2">
      <c r="AB3231" s="122" t="s">
        <v>88</v>
      </c>
      <c r="AC3231" s="40">
        <f>_xll.qlInterestRateIndexFixingDate($Y$21,AD3231)</f>
        <v>62058</v>
      </c>
      <c r="AD3231" s="40">
        <f>_xll.qlCalendarAdvance(calendar,$AD3230,AB3231,,,trigger)</f>
        <v>62060</v>
      </c>
      <c r="AE3231" s="40">
        <f>_xll.qlInterestRateIndexMaturity($Y$21,AD3231,)</f>
        <v>62241</v>
      </c>
      <c r="AF3231" s="43" t="e">
        <f>_xll.qlTenorBasisValue(TenorBasis6M,AD3231,_xll.ohTrigger(trigger,$Y$36))</f>
        <v>#NUM!</v>
      </c>
      <c r="AG3231" s="90" t="e">
        <f>_xll.qlTenorBasisForwardRate(TenorBasis6M,AD3231,_xll.ohTrigger(trigger,$Y$36))</f>
        <v>#NUM!</v>
      </c>
      <c r="AH3231" s="90" t="e">
        <f>_xll.qlIndexFixing(TenorBasisIndex6M,$AC3231,TRUE,_xll.ohTrigger(trigger,$Y$36))</f>
        <v>#NUM!</v>
      </c>
      <c r="AI3231" s="43" t="e">
        <f>_xll.qlIndexFixing($Y$6,$AC3231,TRUE,trigger)</f>
        <v>#NUM!</v>
      </c>
      <c r="AJ3231" s="45" t="e">
        <f t="shared" si="60"/>
        <v>#NUM!</v>
      </c>
    </row>
    <row r="3232" spans="28:36" x14ac:dyDescent="0.2">
      <c r="AB3232" s="122" t="s">
        <v>88</v>
      </c>
      <c r="AC3232" s="40">
        <f>_xll.qlInterestRateIndexFixingDate($Y$21,AD3232)</f>
        <v>62065</v>
      </c>
      <c r="AD3232" s="40">
        <f>_xll.qlCalendarAdvance(calendar,$AD3231,AB3232,,,trigger)</f>
        <v>62067</v>
      </c>
      <c r="AE3232" s="40">
        <f>_xll.qlInterestRateIndexMaturity($Y$21,AD3232,)</f>
        <v>62249</v>
      </c>
      <c r="AF3232" s="43" t="e">
        <f>_xll.qlTenorBasisValue(TenorBasis6M,AD3232,_xll.ohTrigger(trigger,$Y$36))</f>
        <v>#NUM!</v>
      </c>
      <c r="AG3232" s="90" t="e">
        <f>_xll.qlTenorBasisForwardRate(TenorBasis6M,AD3232,_xll.ohTrigger(trigger,$Y$36))</f>
        <v>#NUM!</v>
      </c>
      <c r="AH3232" s="90" t="e">
        <f>_xll.qlIndexFixing(TenorBasisIndex6M,$AC3232,TRUE,_xll.ohTrigger(trigger,$Y$36))</f>
        <v>#NUM!</v>
      </c>
      <c r="AI3232" s="43" t="e">
        <f>_xll.qlIndexFixing($Y$6,$AC3232,TRUE,trigger)</f>
        <v>#NUM!</v>
      </c>
      <c r="AJ3232" s="45" t="e">
        <f t="shared" si="60"/>
        <v>#NUM!</v>
      </c>
    </row>
    <row r="3233" spans="28:36" x14ac:dyDescent="0.2">
      <c r="AB3233" s="122" t="s">
        <v>88</v>
      </c>
      <c r="AC3233" s="40">
        <f>_xll.qlInterestRateIndexFixingDate($Y$21,AD3233)</f>
        <v>62072</v>
      </c>
      <c r="AD3233" s="40">
        <f>_xll.qlCalendarAdvance(calendar,$AD3232,AB3233,,,trigger)</f>
        <v>62074</v>
      </c>
      <c r="AE3233" s="40">
        <f>_xll.qlInterestRateIndexMaturity($Y$21,AD3233,)</f>
        <v>62256</v>
      </c>
      <c r="AF3233" s="43" t="e">
        <f>_xll.qlTenorBasisValue(TenorBasis6M,AD3233,_xll.ohTrigger(trigger,$Y$36))</f>
        <v>#NUM!</v>
      </c>
      <c r="AG3233" s="90" t="e">
        <f>_xll.qlTenorBasisForwardRate(TenorBasis6M,AD3233,_xll.ohTrigger(trigger,$Y$36))</f>
        <v>#NUM!</v>
      </c>
      <c r="AH3233" s="90" t="e">
        <f>_xll.qlIndexFixing(TenorBasisIndex6M,$AC3233,TRUE,_xll.ohTrigger(trigger,$Y$36))</f>
        <v>#NUM!</v>
      </c>
      <c r="AI3233" s="43" t="e">
        <f>_xll.qlIndexFixing($Y$6,$AC3233,TRUE,trigger)</f>
        <v>#NUM!</v>
      </c>
      <c r="AJ3233" s="45" t="e">
        <f t="shared" si="60"/>
        <v>#NUM!</v>
      </c>
    </row>
    <row r="3234" spans="28:36" x14ac:dyDescent="0.2">
      <c r="AB3234" s="122" t="s">
        <v>88</v>
      </c>
      <c r="AC3234" s="40">
        <f>_xll.qlInterestRateIndexFixingDate($Y$21,AD3234)</f>
        <v>62079</v>
      </c>
      <c r="AD3234" s="40">
        <f>_xll.qlCalendarAdvance(calendar,$AD3233,AB3234,,,trigger)</f>
        <v>62081</v>
      </c>
      <c r="AE3234" s="40">
        <f>_xll.qlInterestRateIndexMaturity($Y$21,AD3234,)</f>
        <v>62263</v>
      </c>
      <c r="AF3234" s="43" t="e">
        <f>_xll.qlTenorBasisValue(TenorBasis6M,AD3234,_xll.ohTrigger(trigger,$Y$36))</f>
        <v>#NUM!</v>
      </c>
      <c r="AG3234" s="90" t="e">
        <f>_xll.qlTenorBasisForwardRate(TenorBasis6M,AD3234,_xll.ohTrigger(trigger,$Y$36))</f>
        <v>#NUM!</v>
      </c>
      <c r="AH3234" s="90" t="e">
        <f>_xll.qlIndexFixing(TenorBasisIndex6M,$AC3234,TRUE,_xll.ohTrigger(trigger,$Y$36))</f>
        <v>#NUM!</v>
      </c>
      <c r="AI3234" s="43" t="e">
        <f>_xll.qlIndexFixing($Y$6,$AC3234,TRUE,trigger)</f>
        <v>#NUM!</v>
      </c>
      <c r="AJ3234" s="45" t="e">
        <f t="shared" si="60"/>
        <v>#NUM!</v>
      </c>
    </row>
    <row r="3235" spans="28:36" x14ac:dyDescent="0.2">
      <c r="AB3235" s="122" t="s">
        <v>88</v>
      </c>
      <c r="AC3235" s="40">
        <f>_xll.qlInterestRateIndexFixingDate($Y$21,AD3235)</f>
        <v>62085</v>
      </c>
      <c r="AD3235" s="40">
        <f>_xll.qlCalendarAdvance(calendar,$AD3234,AB3235,,,trigger)</f>
        <v>62089</v>
      </c>
      <c r="AE3235" s="40">
        <f>_xll.qlInterestRateIndexMaturity($Y$21,AD3235,)</f>
        <v>62271</v>
      </c>
      <c r="AF3235" s="43" t="e">
        <f>_xll.qlTenorBasisValue(TenorBasis6M,AD3235,_xll.ohTrigger(trigger,$Y$36))</f>
        <v>#NUM!</v>
      </c>
      <c r="AG3235" s="90" t="e">
        <f>_xll.qlTenorBasisForwardRate(TenorBasis6M,AD3235,_xll.ohTrigger(trigger,$Y$36))</f>
        <v>#NUM!</v>
      </c>
      <c r="AH3235" s="90" t="e">
        <f>_xll.qlIndexFixing(TenorBasisIndex6M,$AC3235,TRUE,_xll.ohTrigger(trigger,$Y$36))</f>
        <v>#NUM!</v>
      </c>
      <c r="AI3235" s="43" t="e">
        <f>_xll.qlIndexFixing($Y$6,$AC3235,TRUE,trigger)</f>
        <v>#NUM!</v>
      </c>
      <c r="AJ3235" s="45" t="e">
        <f t="shared" si="60"/>
        <v>#NUM!</v>
      </c>
    </row>
    <row r="3236" spans="28:36" x14ac:dyDescent="0.2">
      <c r="AB3236" s="122" t="s">
        <v>88</v>
      </c>
      <c r="AC3236" s="40">
        <f>_xll.qlInterestRateIndexFixingDate($Y$21,AD3236)</f>
        <v>62093</v>
      </c>
      <c r="AD3236" s="40">
        <f>_xll.qlCalendarAdvance(calendar,$AD3235,AB3236,,,trigger)</f>
        <v>62096</v>
      </c>
      <c r="AE3236" s="40">
        <f>_xll.qlInterestRateIndexMaturity($Y$21,AD3236,)</f>
        <v>62277</v>
      </c>
      <c r="AF3236" s="43" t="e">
        <f>_xll.qlTenorBasisValue(TenorBasis6M,AD3236,_xll.ohTrigger(trigger,$Y$36))</f>
        <v>#NUM!</v>
      </c>
      <c r="AG3236" s="90" t="e">
        <f>_xll.qlTenorBasisForwardRate(TenorBasis6M,AD3236,_xll.ohTrigger(trigger,$Y$36))</f>
        <v>#NUM!</v>
      </c>
      <c r="AH3236" s="90" t="e">
        <f>_xll.qlIndexFixing(TenorBasisIndex6M,$AC3236,TRUE,_xll.ohTrigger(trigger,$Y$36))</f>
        <v>#NUM!</v>
      </c>
      <c r="AI3236" s="43" t="e">
        <f>_xll.qlIndexFixing($Y$6,$AC3236,TRUE,trigger)</f>
        <v>#NUM!</v>
      </c>
      <c r="AJ3236" s="45" t="e">
        <f t="shared" si="60"/>
        <v>#NUM!</v>
      </c>
    </row>
    <row r="3237" spans="28:36" x14ac:dyDescent="0.2">
      <c r="AB3237" s="122" t="s">
        <v>88</v>
      </c>
      <c r="AC3237" s="40">
        <f>_xll.qlInterestRateIndexFixingDate($Y$21,AD3237)</f>
        <v>62101</v>
      </c>
      <c r="AD3237" s="40">
        <f>_xll.qlCalendarAdvance(calendar,$AD3236,AB3237,,,trigger)</f>
        <v>62103</v>
      </c>
      <c r="AE3237" s="40">
        <f>_xll.qlInterestRateIndexMaturity($Y$21,AD3237,)</f>
        <v>62284</v>
      </c>
      <c r="AF3237" s="43" t="e">
        <f>_xll.qlTenorBasisValue(TenorBasis6M,AD3237,_xll.ohTrigger(trigger,$Y$36))</f>
        <v>#NUM!</v>
      </c>
      <c r="AG3237" s="90" t="e">
        <f>_xll.qlTenorBasisForwardRate(TenorBasis6M,AD3237,_xll.ohTrigger(trigger,$Y$36))</f>
        <v>#NUM!</v>
      </c>
      <c r="AH3237" s="90" t="e">
        <f>_xll.qlIndexFixing(TenorBasisIndex6M,$AC3237,TRUE,_xll.ohTrigger(trigger,$Y$36))</f>
        <v>#NUM!</v>
      </c>
      <c r="AI3237" s="43" t="e">
        <f>_xll.qlIndexFixing($Y$6,$AC3237,TRUE,trigger)</f>
        <v>#NUM!</v>
      </c>
      <c r="AJ3237" s="45" t="e">
        <f t="shared" si="60"/>
        <v>#NUM!</v>
      </c>
    </row>
    <row r="3238" spans="28:36" x14ac:dyDescent="0.2">
      <c r="AB3238" s="122" t="s">
        <v>88</v>
      </c>
      <c r="AC3238" s="40">
        <f>_xll.qlInterestRateIndexFixingDate($Y$21,AD3238)</f>
        <v>62108</v>
      </c>
      <c r="AD3238" s="40">
        <f>_xll.qlCalendarAdvance(calendar,$AD3237,AB3238,,,trigger)</f>
        <v>62110</v>
      </c>
      <c r="AE3238" s="40">
        <f>_xll.qlInterestRateIndexMaturity($Y$21,AD3238,)</f>
        <v>62291</v>
      </c>
      <c r="AF3238" s="43" t="e">
        <f>_xll.qlTenorBasisValue(TenorBasis6M,AD3238,_xll.ohTrigger(trigger,$Y$36))</f>
        <v>#NUM!</v>
      </c>
      <c r="AG3238" s="90" t="e">
        <f>_xll.qlTenorBasisForwardRate(TenorBasis6M,AD3238,_xll.ohTrigger(trigger,$Y$36))</f>
        <v>#NUM!</v>
      </c>
      <c r="AH3238" s="90" t="e">
        <f>_xll.qlIndexFixing(TenorBasisIndex6M,$AC3238,TRUE,_xll.ohTrigger(trigger,$Y$36))</f>
        <v>#NUM!</v>
      </c>
      <c r="AI3238" s="43" t="e">
        <f>_xll.qlIndexFixing($Y$6,$AC3238,TRUE,trigger)</f>
        <v>#NUM!</v>
      </c>
      <c r="AJ3238" s="45" t="e">
        <f t="shared" si="60"/>
        <v>#NUM!</v>
      </c>
    </row>
    <row r="3239" spans="28:36" x14ac:dyDescent="0.2">
      <c r="AB3239" s="122" t="s">
        <v>88</v>
      </c>
      <c r="AC3239" s="40">
        <f>_xll.qlInterestRateIndexFixingDate($Y$21,AD3239)</f>
        <v>62115</v>
      </c>
      <c r="AD3239" s="40">
        <f>_xll.qlCalendarAdvance(calendar,$AD3238,AB3239,,,trigger)</f>
        <v>62117</v>
      </c>
      <c r="AE3239" s="40">
        <f>_xll.qlInterestRateIndexMaturity($Y$21,AD3239,)</f>
        <v>62298</v>
      </c>
      <c r="AF3239" s="43" t="e">
        <f>_xll.qlTenorBasisValue(TenorBasis6M,AD3239,_xll.ohTrigger(trigger,$Y$36))</f>
        <v>#NUM!</v>
      </c>
      <c r="AG3239" s="90" t="e">
        <f>_xll.qlTenorBasisForwardRate(TenorBasis6M,AD3239,_xll.ohTrigger(trigger,$Y$36))</f>
        <v>#NUM!</v>
      </c>
      <c r="AH3239" s="90" t="e">
        <f>_xll.qlIndexFixing(TenorBasisIndex6M,$AC3239,TRUE,_xll.ohTrigger(trigger,$Y$36))</f>
        <v>#NUM!</v>
      </c>
      <c r="AI3239" s="43" t="e">
        <f>_xll.qlIndexFixing($Y$6,$AC3239,TRUE,trigger)</f>
        <v>#NUM!</v>
      </c>
      <c r="AJ3239" s="45" t="e">
        <f t="shared" si="60"/>
        <v>#NUM!</v>
      </c>
    </row>
    <row r="3240" spans="28:36" x14ac:dyDescent="0.2">
      <c r="AB3240" s="122" t="s">
        <v>88</v>
      </c>
      <c r="AC3240" s="40">
        <f>_xll.qlInterestRateIndexFixingDate($Y$21,AD3240)</f>
        <v>62122</v>
      </c>
      <c r="AD3240" s="40">
        <f>_xll.qlCalendarAdvance(calendar,$AD3239,AB3240,,,trigger)</f>
        <v>62124</v>
      </c>
      <c r="AE3240" s="40">
        <f>_xll.qlInterestRateIndexMaturity($Y$21,AD3240,)</f>
        <v>62305</v>
      </c>
      <c r="AF3240" s="43" t="e">
        <f>_xll.qlTenorBasisValue(TenorBasis6M,AD3240,_xll.ohTrigger(trigger,$Y$36))</f>
        <v>#NUM!</v>
      </c>
      <c r="AG3240" s="90" t="e">
        <f>_xll.qlTenorBasisForwardRate(TenorBasis6M,AD3240,_xll.ohTrigger(trigger,$Y$36))</f>
        <v>#NUM!</v>
      </c>
      <c r="AH3240" s="90" t="e">
        <f>_xll.qlIndexFixing(TenorBasisIndex6M,$AC3240,TRUE,_xll.ohTrigger(trigger,$Y$36))</f>
        <v>#NUM!</v>
      </c>
      <c r="AI3240" s="43" t="e">
        <f>_xll.qlIndexFixing($Y$6,$AC3240,TRUE,trigger)</f>
        <v>#NUM!</v>
      </c>
      <c r="AJ3240" s="45" t="e">
        <f t="shared" si="60"/>
        <v>#NUM!</v>
      </c>
    </row>
    <row r="3241" spans="28:36" x14ac:dyDescent="0.2">
      <c r="AB3241" s="122" t="s">
        <v>88</v>
      </c>
      <c r="AC3241" s="40">
        <f>_xll.qlInterestRateIndexFixingDate($Y$21,AD3241)</f>
        <v>62129</v>
      </c>
      <c r="AD3241" s="40">
        <f>_xll.qlCalendarAdvance(calendar,$AD3240,AB3241,,,trigger)</f>
        <v>62131</v>
      </c>
      <c r="AE3241" s="40">
        <f>_xll.qlInterestRateIndexMaturity($Y$21,AD3241,)</f>
        <v>62312</v>
      </c>
      <c r="AF3241" s="43" t="e">
        <f>_xll.qlTenorBasisValue(TenorBasis6M,AD3241,_xll.ohTrigger(trigger,$Y$36))</f>
        <v>#NUM!</v>
      </c>
      <c r="AG3241" s="90" t="e">
        <f>_xll.qlTenorBasisForwardRate(TenorBasis6M,AD3241,_xll.ohTrigger(trigger,$Y$36))</f>
        <v>#NUM!</v>
      </c>
      <c r="AH3241" s="90" t="e">
        <f>_xll.qlIndexFixing(TenorBasisIndex6M,$AC3241,TRUE,_xll.ohTrigger(trigger,$Y$36))</f>
        <v>#NUM!</v>
      </c>
      <c r="AI3241" s="43" t="e">
        <f>_xll.qlIndexFixing($Y$6,$AC3241,TRUE,trigger)</f>
        <v>#NUM!</v>
      </c>
      <c r="AJ3241" s="45" t="e">
        <f t="shared" si="60"/>
        <v>#NUM!</v>
      </c>
    </row>
    <row r="3242" spans="28:36" x14ac:dyDescent="0.2">
      <c r="AB3242" s="122" t="s">
        <v>88</v>
      </c>
      <c r="AC3242" s="40">
        <f>_xll.qlInterestRateIndexFixingDate($Y$21,AD3242)</f>
        <v>62136</v>
      </c>
      <c r="AD3242" s="40">
        <f>_xll.qlCalendarAdvance(calendar,$AD3241,AB3242,,,trigger)</f>
        <v>62138</v>
      </c>
      <c r="AE3242" s="40">
        <f>_xll.qlInterestRateIndexMaturity($Y$21,AD3242,)</f>
        <v>62319</v>
      </c>
      <c r="AF3242" s="43" t="e">
        <f>_xll.qlTenorBasisValue(TenorBasis6M,AD3242,_xll.ohTrigger(trigger,$Y$36))</f>
        <v>#NUM!</v>
      </c>
      <c r="AG3242" s="90" t="e">
        <f>_xll.qlTenorBasisForwardRate(TenorBasis6M,AD3242,_xll.ohTrigger(trigger,$Y$36))</f>
        <v>#NUM!</v>
      </c>
      <c r="AH3242" s="90" t="e">
        <f>_xll.qlIndexFixing(TenorBasisIndex6M,$AC3242,TRUE,_xll.ohTrigger(trigger,$Y$36))</f>
        <v>#NUM!</v>
      </c>
      <c r="AI3242" s="43" t="e">
        <f>_xll.qlIndexFixing($Y$6,$AC3242,TRUE,trigger)</f>
        <v>#NUM!</v>
      </c>
      <c r="AJ3242" s="45" t="e">
        <f t="shared" ref="AJ3242:AJ3305" si="61">(AH3242-AI3242)*10000</f>
        <v>#NUM!</v>
      </c>
    </row>
    <row r="3243" spans="28:36" x14ac:dyDescent="0.2">
      <c r="AB3243" s="122" t="s">
        <v>88</v>
      </c>
      <c r="AC3243" s="40">
        <f>_xll.qlInterestRateIndexFixingDate($Y$21,AD3243)</f>
        <v>62143</v>
      </c>
      <c r="AD3243" s="40">
        <f>_xll.qlCalendarAdvance(calendar,$AD3242,AB3243,,,trigger)</f>
        <v>62145</v>
      </c>
      <c r="AE3243" s="40">
        <f>_xll.qlInterestRateIndexMaturity($Y$21,AD3243,)</f>
        <v>62326</v>
      </c>
      <c r="AF3243" s="43" t="e">
        <f>_xll.qlTenorBasisValue(TenorBasis6M,AD3243,_xll.ohTrigger(trigger,$Y$36))</f>
        <v>#NUM!</v>
      </c>
      <c r="AG3243" s="90" t="e">
        <f>_xll.qlTenorBasisForwardRate(TenorBasis6M,AD3243,_xll.ohTrigger(trigger,$Y$36))</f>
        <v>#NUM!</v>
      </c>
      <c r="AH3243" s="90" t="e">
        <f>_xll.qlIndexFixing(TenorBasisIndex6M,$AC3243,TRUE,_xll.ohTrigger(trigger,$Y$36))</f>
        <v>#NUM!</v>
      </c>
      <c r="AI3243" s="43" t="e">
        <f>_xll.qlIndexFixing($Y$6,$AC3243,TRUE,trigger)</f>
        <v>#NUM!</v>
      </c>
      <c r="AJ3243" s="45" t="e">
        <f t="shared" si="61"/>
        <v>#NUM!</v>
      </c>
    </row>
    <row r="3244" spans="28:36" x14ac:dyDescent="0.2">
      <c r="AB3244" s="122" t="s">
        <v>88</v>
      </c>
      <c r="AC3244" s="40">
        <f>_xll.qlInterestRateIndexFixingDate($Y$21,AD3244)</f>
        <v>62150</v>
      </c>
      <c r="AD3244" s="40">
        <f>_xll.qlCalendarAdvance(calendar,$AD3243,AB3244,,,trigger)</f>
        <v>62152</v>
      </c>
      <c r="AE3244" s="40">
        <f>_xll.qlInterestRateIndexMaturity($Y$21,AD3244,)</f>
        <v>62334</v>
      </c>
      <c r="AF3244" s="43" t="e">
        <f>_xll.qlTenorBasisValue(TenorBasis6M,AD3244,_xll.ohTrigger(trigger,$Y$36))</f>
        <v>#NUM!</v>
      </c>
      <c r="AG3244" s="90" t="e">
        <f>_xll.qlTenorBasisForwardRate(TenorBasis6M,AD3244,_xll.ohTrigger(trigger,$Y$36))</f>
        <v>#NUM!</v>
      </c>
      <c r="AH3244" s="90" t="e">
        <f>_xll.qlIndexFixing(TenorBasisIndex6M,$AC3244,TRUE,_xll.ohTrigger(trigger,$Y$36))</f>
        <v>#NUM!</v>
      </c>
      <c r="AI3244" s="43" t="e">
        <f>_xll.qlIndexFixing($Y$6,$AC3244,TRUE,trigger)</f>
        <v>#NUM!</v>
      </c>
      <c r="AJ3244" s="45" t="e">
        <f t="shared" si="61"/>
        <v>#NUM!</v>
      </c>
    </row>
    <row r="3245" spans="28:36" x14ac:dyDescent="0.2">
      <c r="AB3245" s="122" t="s">
        <v>88</v>
      </c>
      <c r="AC3245" s="40">
        <f>_xll.qlInterestRateIndexFixingDate($Y$21,AD3245)</f>
        <v>62157</v>
      </c>
      <c r="AD3245" s="40">
        <f>_xll.qlCalendarAdvance(calendar,$AD3244,AB3245,,,trigger)</f>
        <v>62159</v>
      </c>
      <c r="AE3245" s="40">
        <f>_xll.qlInterestRateIndexMaturity($Y$21,AD3245,)</f>
        <v>62344</v>
      </c>
      <c r="AF3245" s="43" t="e">
        <f>_xll.qlTenorBasisValue(TenorBasis6M,AD3245,_xll.ohTrigger(trigger,$Y$36))</f>
        <v>#NUM!</v>
      </c>
      <c r="AG3245" s="90" t="e">
        <f>_xll.qlTenorBasisForwardRate(TenorBasis6M,AD3245,_xll.ohTrigger(trigger,$Y$36))</f>
        <v>#NUM!</v>
      </c>
      <c r="AH3245" s="90" t="e">
        <f>_xll.qlIndexFixing(TenorBasisIndex6M,$AC3245,TRUE,_xll.ohTrigger(trigger,$Y$36))</f>
        <v>#NUM!</v>
      </c>
      <c r="AI3245" s="43" t="e">
        <f>_xll.qlIndexFixing($Y$6,$AC3245,TRUE,trigger)</f>
        <v>#NUM!</v>
      </c>
      <c r="AJ3245" s="45" t="e">
        <f t="shared" si="61"/>
        <v>#NUM!</v>
      </c>
    </row>
    <row r="3246" spans="28:36" x14ac:dyDescent="0.2">
      <c r="AB3246" s="122" t="s">
        <v>88</v>
      </c>
      <c r="AC3246" s="40">
        <f>_xll.qlInterestRateIndexFixingDate($Y$21,AD3246)</f>
        <v>62164</v>
      </c>
      <c r="AD3246" s="40">
        <f>_xll.qlCalendarAdvance(calendar,$AD3245,AB3246,,,trigger)</f>
        <v>62166</v>
      </c>
      <c r="AE3246" s="40">
        <f>_xll.qlInterestRateIndexMaturity($Y$21,AD3246,)</f>
        <v>62351</v>
      </c>
      <c r="AF3246" s="43" t="e">
        <f>_xll.qlTenorBasisValue(TenorBasis6M,AD3246,_xll.ohTrigger(trigger,$Y$36))</f>
        <v>#NUM!</v>
      </c>
      <c r="AG3246" s="90" t="e">
        <f>_xll.qlTenorBasisForwardRate(TenorBasis6M,AD3246,_xll.ohTrigger(trigger,$Y$36))</f>
        <v>#NUM!</v>
      </c>
      <c r="AH3246" s="90" t="e">
        <f>_xll.qlIndexFixing(TenorBasisIndex6M,$AC3246,TRUE,_xll.ohTrigger(trigger,$Y$36))</f>
        <v>#NUM!</v>
      </c>
      <c r="AI3246" s="43" t="e">
        <f>_xll.qlIndexFixing($Y$6,$AC3246,TRUE,trigger)</f>
        <v>#NUM!</v>
      </c>
      <c r="AJ3246" s="45" t="e">
        <f t="shared" si="61"/>
        <v>#NUM!</v>
      </c>
    </row>
    <row r="3247" spans="28:36" x14ac:dyDescent="0.2">
      <c r="AB3247" s="122" t="s">
        <v>88</v>
      </c>
      <c r="AC3247" s="40">
        <f>_xll.qlInterestRateIndexFixingDate($Y$21,AD3247)</f>
        <v>62171</v>
      </c>
      <c r="AD3247" s="40">
        <f>_xll.qlCalendarAdvance(calendar,$AD3246,AB3247,,,trigger)</f>
        <v>62173</v>
      </c>
      <c r="AE3247" s="40">
        <f>_xll.qlInterestRateIndexMaturity($Y$21,AD3247,)</f>
        <v>62358</v>
      </c>
      <c r="AF3247" s="43" t="e">
        <f>_xll.qlTenorBasisValue(TenorBasis6M,AD3247,_xll.ohTrigger(trigger,$Y$36))</f>
        <v>#NUM!</v>
      </c>
      <c r="AG3247" s="90" t="e">
        <f>_xll.qlTenorBasisForwardRate(TenorBasis6M,AD3247,_xll.ohTrigger(trigger,$Y$36))</f>
        <v>#NUM!</v>
      </c>
      <c r="AH3247" s="90" t="e">
        <f>_xll.qlIndexFixing(TenorBasisIndex6M,$AC3247,TRUE,_xll.ohTrigger(trigger,$Y$36))</f>
        <v>#NUM!</v>
      </c>
      <c r="AI3247" s="43" t="e">
        <f>_xll.qlIndexFixing($Y$6,$AC3247,TRUE,trigger)</f>
        <v>#NUM!</v>
      </c>
      <c r="AJ3247" s="45" t="e">
        <f t="shared" si="61"/>
        <v>#NUM!</v>
      </c>
    </row>
    <row r="3248" spans="28:36" x14ac:dyDescent="0.2">
      <c r="AB3248" s="122" t="s">
        <v>88</v>
      </c>
      <c r="AC3248" s="40">
        <f>_xll.qlInterestRateIndexFixingDate($Y$21,AD3248)</f>
        <v>62178</v>
      </c>
      <c r="AD3248" s="40">
        <f>_xll.qlCalendarAdvance(calendar,$AD3247,AB3248,,,trigger)</f>
        <v>62184</v>
      </c>
      <c r="AE3248" s="40">
        <f>_xll.qlInterestRateIndexMaturity($Y$21,AD3248,)</f>
        <v>62367</v>
      </c>
      <c r="AF3248" s="43" t="e">
        <f>_xll.qlTenorBasisValue(TenorBasis6M,AD3248,_xll.ohTrigger(trigger,$Y$36))</f>
        <v>#NUM!</v>
      </c>
      <c r="AG3248" s="90" t="e">
        <f>_xll.qlTenorBasisForwardRate(TenorBasis6M,AD3248,_xll.ohTrigger(trigger,$Y$36))</f>
        <v>#NUM!</v>
      </c>
      <c r="AH3248" s="90" t="e">
        <f>_xll.qlIndexFixing(TenorBasisIndex6M,$AC3248,TRUE,_xll.ohTrigger(trigger,$Y$36))</f>
        <v>#NUM!</v>
      </c>
      <c r="AI3248" s="43" t="e">
        <f>_xll.qlIndexFixing($Y$6,$AC3248,TRUE,trigger)</f>
        <v>#NUM!</v>
      </c>
      <c r="AJ3248" s="45" t="e">
        <f t="shared" si="61"/>
        <v>#NUM!</v>
      </c>
    </row>
    <row r="3249" spans="28:36" x14ac:dyDescent="0.2">
      <c r="AB3249" s="122" t="s">
        <v>88</v>
      </c>
      <c r="AC3249" s="40">
        <f>_xll.qlInterestRateIndexFixingDate($Y$21,AD3249)</f>
        <v>62187</v>
      </c>
      <c r="AD3249" s="40">
        <f>_xll.qlCalendarAdvance(calendar,$AD3248,AB3249,,,trigger)</f>
        <v>62191</v>
      </c>
      <c r="AE3249" s="40">
        <f>_xll.qlInterestRateIndexMaturity($Y$21,AD3249,)</f>
        <v>62374</v>
      </c>
      <c r="AF3249" s="43" t="e">
        <f>_xll.qlTenorBasisValue(TenorBasis6M,AD3249,_xll.ohTrigger(trigger,$Y$36))</f>
        <v>#NUM!</v>
      </c>
      <c r="AG3249" s="90" t="e">
        <f>_xll.qlTenorBasisForwardRate(TenorBasis6M,AD3249,_xll.ohTrigger(trigger,$Y$36))</f>
        <v>#NUM!</v>
      </c>
      <c r="AH3249" s="90" t="e">
        <f>_xll.qlIndexFixing(TenorBasisIndex6M,$AC3249,TRUE,_xll.ohTrigger(trigger,$Y$36))</f>
        <v>#NUM!</v>
      </c>
      <c r="AI3249" s="43" t="e">
        <f>_xll.qlIndexFixing($Y$6,$AC3249,TRUE,trigger)</f>
        <v>#NUM!</v>
      </c>
      <c r="AJ3249" s="45" t="e">
        <f t="shared" si="61"/>
        <v>#NUM!</v>
      </c>
    </row>
    <row r="3250" spans="28:36" x14ac:dyDescent="0.2">
      <c r="AB3250" s="122" t="s">
        <v>88</v>
      </c>
      <c r="AC3250" s="40">
        <f>_xll.qlInterestRateIndexFixingDate($Y$21,AD3250)</f>
        <v>62194</v>
      </c>
      <c r="AD3250" s="40">
        <f>_xll.qlCalendarAdvance(calendar,$AD3249,AB3250,,,trigger)</f>
        <v>62198</v>
      </c>
      <c r="AE3250" s="40">
        <f>_xll.qlInterestRateIndexMaturity($Y$21,AD3250,)</f>
        <v>62381</v>
      </c>
      <c r="AF3250" s="43" t="e">
        <f>_xll.qlTenorBasisValue(TenorBasis6M,AD3250,_xll.ohTrigger(trigger,$Y$36))</f>
        <v>#NUM!</v>
      </c>
      <c r="AG3250" s="90" t="e">
        <f>_xll.qlTenorBasisForwardRate(TenorBasis6M,AD3250,_xll.ohTrigger(trigger,$Y$36))</f>
        <v>#NUM!</v>
      </c>
      <c r="AH3250" s="90" t="e">
        <f>_xll.qlIndexFixing(TenorBasisIndex6M,$AC3250,TRUE,_xll.ohTrigger(trigger,$Y$36))</f>
        <v>#NUM!</v>
      </c>
      <c r="AI3250" s="43" t="e">
        <f>_xll.qlIndexFixing($Y$6,$AC3250,TRUE,trigger)</f>
        <v>#NUM!</v>
      </c>
      <c r="AJ3250" s="45" t="e">
        <f t="shared" si="61"/>
        <v>#NUM!</v>
      </c>
    </row>
    <row r="3251" spans="28:36" x14ac:dyDescent="0.2">
      <c r="AB3251" s="122" t="s">
        <v>88</v>
      </c>
      <c r="AC3251" s="40">
        <f>_xll.qlInterestRateIndexFixingDate($Y$21,AD3251)</f>
        <v>62201</v>
      </c>
      <c r="AD3251" s="40">
        <f>_xll.qlCalendarAdvance(calendar,$AD3250,AB3251,,,trigger)</f>
        <v>62205</v>
      </c>
      <c r="AE3251" s="40">
        <f>_xll.qlInterestRateIndexMaturity($Y$21,AD3251,)</f>
        <v>62388</v>
      </c>
      <c r="AF3251" s="43" t="e">
        <f>_xll.qlTenorBasisValue(TenorBasis6M,AD3251,_xll.ohTrigger(trigger,$Y$36))</f>
        <v>#NUM!</v>
      </c>
      <c r="AG3251" s="90" t="e">
        <f>_xll.qlTenorBasisForwardRate(TenorBasis6M,AD3251,_xll.ohTrigger(trigger,$Y$36))</f>
        <v>#NUM!</v>
      </c>
      <c r="AH3251" s="90" t="e">
        <f>_xll.qlIndexFixing(TenorBasisIndex6M,$AC3251,TRUE,_xll.ohTrigger(trigger,$Y$36))</f>
        <v>#NUM!</v>
      </c>
      <c r="AI3251" s="43" t="e">
        <f>_xll.qlIndexFixing($Y$6,$AC3251,TRUE,trigger)</f>
        <v>#NUM!</v>
      </c>
      <c r="AJ3251" s="45" t="e">
        <f t="shared" si="61"/>
        <v>#NUM!</v>
      </c>
    </row>
    <row r="3252" spans="28:36" x14ac:dyDescent="0.2">
      <c r="AB3252" s="122" t="s">
        <v>88</v>
      </c>
      <c r="AC3252" s="40">
        <f>_xll.qlInterestRateIndexFixingDate($Y$21,AD3252)</f>
        <v>62208</v>
      </c>
      <c r="AD3252" s="40">
        <f>_xll.qlCalendarAdvance(calendar,$AD3251,AB3252,,,trigger)</f>
        <v>62212</v>
      </c>
      <c r="AE3252" s="40">
        <f>_xll.qlInterestRateIndexMaturity($Y$21,AD3252,)</f>
        <v>62395</v>
      </c>
      <c r="AF3252" s="43" t="e">
        <f>_xll.qlTenorBasisValue(TenorBasis6M,AD3252,_xll.ohTrigger(trigger,$Y$36))</f>
        <v>#NUM!</v>
      </c>
      <c r="AG3252" s="90" t="e">
        <f>_xll.qlTenorBasisForwardRate(TenorBasis6M,AD3252,_xll.ohTrigger(trigger,$Y$36))</f>
        <v>#NUM!</v>
      </c>
      <c r="AH3252" s="90" t="e">
        <f>_xll.qlIndexFixing(TenorBasisIndex6M,$AC3252,TRUE,_xll.ohTrigger(trigger,$Y$36))</f>
        <v>#NUM!</v>
      </c>
      <c r="AI3252" s="43" t="e">
        <f>_xll.qlIndexFixing($Y$6,$AC3252,TRUE,trigger)</f>
        <v>#NUM!</v>
      </c>
      <c r="AJ3252" s="45" t="e">
        <f t="shared" si="61"/>
        <v>#NUM!</v>
      </c>
    </row>
    <row r="3253" spans="28:36" x14ac:dyDescent="0.2">
      <c r="AB3253" s="122" t="s">
        <v>88</v>
      </c>
      <c r="AC3253" s="40">
        <f>_xll.qlInterestRateIndexFixingDate($Y$21,AD3253)</f>
        <v>62215</v>
      </c>
      <c r="AD3253" s="40">
        <f>_xll.qlCalendarAdvance(calendar,$AD3252,AB3253,,,trigger)</f>
        <v>62219</v>
      </c>
      <c r="AE3253" s="40">
        <f>_xll.qlInterestRateIndexMaturity($Y$21,AD3253,)</f>
        <v>62403</v>
      </c>
      <c r="AF3253" s="43" t="e">
        <f>_xll.qlTenorBasisValue(TenorBasis6M,AD3253,_xll.ohTrigger(trigger,$Y$36))</f>
        <v>#NUM!</v>
      </c>
      <c r="AG3253" s="90" t="e">
        <f>_xll.qlTenorBasisForwardRate(TenorBasis6M,AD3253,_xll.ohTrigger(trigger,$Y$36))</f>
        <v>#NUM!</v>
      </c>
      <c r="AH3253" s="90" t="e">
        <f>_xll.qlIndexFixing(TenorBasisIndex6M,$AC3253,TRUE,_xll.ohTrigger(trigger,$Y$36))</f>
        <v>#NUM!</v>
      </c>
      <c r="AI3253" s="43" t="e">
        <f>_xll.qlIndexFixing($Y$6,$AC3253,TRUE,trigger)</f>
        <v>#NUM!</v>
      </c>
      <c r="AJ3253" s="45" t="e">
        <f t="shared" si="61"/>
        <v>#NUM!</v>
      </c>
    </row>
    <row r="3254" spans="28:36" x14ac:dyDescent="0.2">
      <c r="AB3254" s="122" t="s">
        <v>88</v>
      </c>
      <c r="AC3254" s="40">
        <f>_xll.qlInterestRateIndexFixingDate($Y$21,AD3254)</f>
        <v>62222</v>
      </c>
      <c r="AD3254" s="40">
        <f>_xll.qlCalendarAdvance(calendar,$AD3253,AB3254,,,trigger)</f>
        <v>62226</v>
      </c>
      <c r="AE3254" s="40">
        <f>_xll.qlInterestRateIndexMaturity($Y$21,AD3254,)</f>
        <v>62410</v>
      </c>
      <c r="AF3254" s="43" t="e">
        <f>_xll.qlTenorBasisValue(TenorBasis6M,AD3254,_xll.ohTrigger(trigger,$Y$36))</f>
        <v>#NUM!</v>
      </c>
      <c r="AG3254" s="90" t="e">
        <f>_xll.qlTenorBasisForwardRate(TenorBasis6M,AD3254,_xll.ohTrigger(trigger,$Y$36))</f>
        <v>#NUM!</v>
      </c>
      <c r="AH3254" s="90" t="e">
        <f>_xll.qlIndexFixing(TenorBasisIndex6M,$AC3254,TRUE,_xll.ohTrigger(trigger,$Y$36))</f>
        <v>#NUM!</v>
      </c>
      <c r="AI3254" s="43" t="e">
        <f>_xll.qlIndexFixing($Y$6,$AC3254,TRUE,trigger)</f>
        <v>#NUM!</v>
      </c>
      <c r="AJ3254" s="45" t="e">
        <f t="shared" si="61"/>
        <v>#NUM!</v>
      </c>
    </row>
    <row r="3255" spans="28:36" x14ac:dyDescent="0.2">
      <c r="AB3255" s="122" t="s">
        <v>88</v>
      </c>
      <c r="AC3255" s="40">
        <f>_xll.qlInterestRateIndexFixingDate($Y$21,AD3255)</f>
        <v>62229</v>
      </c>
      <c r="AD3255" s="40">
        <f>_xll.qlCalendarAdvance(calendar,$AD3254,AB3255,,,trigger)</f>
        <v>62233</v>
      </c>
      <c r="AE3255" s="40">
        <f>_xll.qlInterestRateIndexMaturity($Y$21,AD3255,)</f>
        <v>62417</v>
      </c>
      <c r="AF3255" s="43" t="e">
        <f>_xll.qlTenorBasisValue(TenorBasis6M,AD3255,_xll.ohTrigger(trigger,$Y$36))</f>
        <v>#NUM!</v>
      </c>
      <c r="AG3255" s="90" t="e">
        <f>_xll.qlTenorBasisForwardRate(TenorBasis6M,AD3255,_xll.ohTrigger(trigger,$Y$36))</f>
        <v>#NUM!</v>
      </c>
      <c r="AH3255" s="90" t="e">
        <f>_xll.qlIndexFixing(TenorBasisIndex6M,$AC3255,TRUE,_xll.ohTrigger(trigger,$Y$36))</f>
        <v>#NUM!</v>
      </c>
      <c r="AI3255" s="43" t="e">
        <f>_xll.qlIndexFixing($Y$6,$AC3255,TRUE,trigger)</f>
        <v>#NUM!</v>
      </c>
      <c r="AJ3255" s="45" t="e">
        <f t="shared" si="61"/>
        <v>#NUM!</v>
      </c>
    </row>
    <row r="3256" spans="28:36" x14ac:dyDescent="0.2">
      <c r="AB3256" s="122" t="s">
        <v>88</v>
      </c>
      <c r="AC3256" s="40">
        <f>_xll.qlInterestRateIndexFixingDate($Y$21,AD3256)</f>
        <v>62236</v>
      </c>
      <c r="AD3256" s="40">
        <f>_xll.qlCalendarAdvance(calendar,$AD3255,AB3256,,,trigger)</f>
        <v>62240</v>
      </c>
      <c r="AE3256" s="40">
        <f>_xll.qlInterestRateIndexMaturity($Y$21,AD3256,)</f>
        <v>62424</v>
      </c>
      <c r="AF3256" s="43" t="e">
        <f>_xll.qlTenorBasisValue(TenorBasis6M,AD3256,_xll.ohTrigger(trigger,$Y$36))</f>
        <v>#NUM!</v>
      </c>
      <c r="AG3256" s="90" t="e">
        <f>_xll.qlTenorBasisForwardRate(TenorBasis6M,AD3256,_xll.ohTrigger(trigger,$Y$36))</f>
        <v>#NUM!</v>
      </c>
      <c r="AH3256" s="90" t="e">
        <f>_xll.qlIndexFixing(TenorBasisIndex6M,$AC3256,TRUE,_xll.ohTrigger(trigger,$Y$36))</f>
        <v>#NUM!</v>
      </c>
      <c r="AI3256" s="43" t="e">
        <f>_xll.qlIndexFixing($Y$6,$AC3256,TRUE,trigger)</f>
        <v>#NUM!</v>
      </c>
      <c r="AJ3256" s="45" t="e">
        <f t="shared" si="61"/>
        <v>#NUM!</v>
      </c>
    </row>
    <row r="3257" spans="28:36" x14ac:dyDescent="0.2">
      <c r="AB3257" s="122" t="s">
        <v>88</v>
      </c>
      <c r="AC3257" s="40">
        <f>_xll.qlInterestRateIndexFixingDate($Y$21,AD3257)</f>
        <v>62243</v>
      </c>
      <c r="AD3257" s="40">
        <f>_xll.qlCalendarAdvance(calendar,$AD3256,AB3257,,,trigger)</f>
        <v>62247</v>
      </c>
      <c r="AE3257" s="40">
        <f>_xll.qlInterestRateIndexMaturity($Y$21,AD3257,)</f>
        <v>62430</v>
      </c>
      <c r="AF3257" s="43" t="e">
        <f>_xll.qlTenorBasisValue(TenorBasis6M,AD3257,_xll.ohTrigger(trigger,$Y$36))</f>
        <v>#NUM!</v>
      </c>
      <c r="AG3257" s="90" t="e">
        <f>_xll.qlTenorBasisForwardRate(TenorBasis6M,AD3257,_xll.ohTrigger(trigger,$Y$36))</f>
        <v>#NUM!</v>
      </c>
      <c r="AH3257" s="90" t="e">
        <f>_xll.qlIndexFixing(TenorBasisIndex6M,$AC3257,TRUE,_xll.ohTrigger(trigger,$Y$36))</f>
        <v>#NUM!</v>
      </c>
      <c r="AI3257" s="43" t="e">
        <f>_xll.qlIndexFixing($Y$6,$AC3257,TRUE,trigger)</f>
        <v>#NUM!</v>
      </c>
      <c r="AJ3257" s="45" t="e">
        <f t="shared" si="61"/>
        <v>#NUM!</v>
      </c>
    </row>
    <row r="3258" spans="28:36" x14ac:dyDescent="0.2">
      <c r="AB3258" s="122" t="s">
        <v>88</v>
      </c>
      <c r="AC3258" s="40">
        <f>_xll.qlInterestRateIndexFixingDate($Y$21,AD3258)</f>
        <v>62250</v>
      </c>
      <c r="AD3258" s="40">
        <f>_xll.qlCalendarAdvance(calendar,$AD3257,AB3258,,,trigger)</f>
        <v>62254</v>
      </c>
      <c r="AE3258" s="40">
        <f>_xll.qlInterestRateIndexMaturity($Y$21,AD3258,)</f>
        <v>62437</v>
      </c>
      <c r="AF3258" s="43" t="e">
        <f>_xll.qlTenorBasisValue(TenorBasis6M,AD3258,_xll.ohTrigger(trigger,$Y$36))</f>
        <v>#NUM!</v>
      </c>
      <c r="AG3258" s="90" t="e">
        <f>_xll.qlTenorBasisForwardRate(TenorBasis6M,AD3258,_xll.ohTrigger(trigger,$Y$36))</f>
        <v>#NUM!</v>
      </c>
      <c r="AH3258" s="90" t="e">
        <f>_xll.qlIndexFixing(TenorBasisIndex6M,$AC3258,TRUE,_xll.ohTrigger(trigger,$Y$36))</f>
        <v>#NUM!</v>
      </c>
      <c r="AI3258" s="43" t="e">
        <f>_xll.qlIndexFixing($Y$6,$AC3258,TRUE,trigger)</f>
        <v>#NUM!</v>
      </c>
      <c r="AJ3258" s="45" t="e">
        <f t="shared" si="61"/>
        <v>#NUM!</v>
      </c>
    </row>
    <row r="3259" spans="28:36" x14ac:dyDescent="0.2">
      <c r="AB3259" s="122" t="s">
        <v>88</v>
      </c>
      <c r="AC3259" s="40">
        <f>_xll.qlInterestRateIndexFixingDate($Y$21,AD3259)</f>
        <v>62257</v>
      </c>
      <c r="AD3259" s="40">
        <f>_xll.qlCalendarAdvance(calendar,$AD3258,AB3259,,,trigger)</f>
        <v>62261</v>
      </c>
      <c r="AE3259" s="40">
        <f>_xll.qlInterestRateIndexMaturity($Y$21,AD3259,)</f>
        <v>62444</v>
      </c>
      <c r="AF3259" s="43" t="e">
        <f>_xll.qlTenorBasisValue(TenorBasis6M,AD3259,_xll.ohTrigger(trigger,$Y$36))</f>
        <v>#NUM!</v>
      </c>
      <c r="AG3259" s="90" t="e">
        <f>_xll.qlTenorBasisForwardRate(TenorBasis6M,AD3259,_xll.ohTrigger(trigger,$Y$36))</f>
        <v>#NUM!</v>
      </c>
      <c r="AH3259" s="90" t="e">
        <f>_xll.qlIndexFixing(TenorBasisIndex6M,$AC3259,TRUE,_xll.ohTrigger(trigger,$Y$36))</f>
        <v>#NUM!</v>
      </c>
      <c r="AI3259" s="43" t="e">
        <f>_xll.qlIndexFixing($Y$6,$AC3259,TRUE,trigger)</f>
        <v>#NUM!</v>
      </c>
      <c r="AJ3259" s="45" t="e">
        <f t="shared" si="61"/>
        <v>#NUM!</v>
      </c>
    </row>
    <row r="3260" spans="28:36" x14ac:dyDescent="0.2">
      <c r="AB3260" s="122" t="s">
        <v>88</v>
      </c>
      <c r="AC3260" s="40">
        <f>_xll.qlInterestRateIndexFixingDate($Y$21,AD3260)</f>
        <v>62264</v>
      </c>
      <c r="AD3260" s="40">
        <f>_xll.qlCalendarAdvance(calendar,$AD3259,AB3260,,,trigger)</f>
        <v>62268</v>
      </c>
      <c r="AE3260" s="40">
        <f>_xll.qlInterestRateIndexMaturity($Y$21,AD3260,)</f>
        <v>62451</v>
      </c>
      <c r="AF3260" s="43" t="e">
        <f>_xll.qlTenorBasisValue(TenorBasis6M,AD3260,_xll.ohTrigger(trigger,$Y$36))</f>
        <v>#NUM!</v>
      </c>
      <c r="AG3260" s="90" t="e">
        <f>_xll.qlTenorBasisForwardRate(TenorBasis6M,AD3260,_xll.ohTrigger(trigger,$Y$36))</f>
        <v>#NUM!</v>
      </c>
      <c r="AH3260" s="90" t="e">
        <f>_xll.qlIndexFixing(TenorBasisIndex6M,$AC3260,TRUE,_xll.ohTrigger(trigger,$Y$36))</f>
        <v>#NUM!</v>
      </c>
      <c r="AI3260" s="43" t="e">
        <f>_xll.qlIndexFixing($Y$6,$AC3260,TRUE,trigger)</f>
        <v>#NUM!</v>
      </c>
      <c r="AJ3260" s="45" t="e">
        <f t="shared" si="61"/>
        <v>#NUM!</v>
      </c>
    </row>
    <row r="3261" spans="28:36" x14ac:dyDescent="0.2">
      <c r="AB3261" s="122" t="s">
        <v>88</v>
      </c>
      <c r="AC3261" s="40">
        <f>_xll.qlInterestRateIndexFixingDate($Y$21,AD3261)</f>
        <v>62271</v>
      </c>
      <c r="AD3261" s="40">
        <f>_xll.qlCalendarAdvance(calendar,$AD3260,AB3261,,,trigger)</f>
        <v>62275</v>
      </c>
      <c r="AE3261" s="40">
        <f>_xll.qlInterestRateIndexMaturity($Y$21,AD3261,)</f>
        <v>62460</v>
      </c>
      <c r="AF3261" s="43" t="e">
        <f>_xll.qlTenorBasisValue(TenorBasis6M,AD3261,_xll.ohTrigger(trigger,$Y$36))</f>
        <v>#NUM!</v>
      </c>
      <c r="AG3261" s="90" t="e">
        <f>_xll.qlTenorBasisForwardRate(TenorBasis6M,AD3261,_xll.ohTrigger(trigger,$Y$36))</f>
        <v>#NUM!</v>
      </c>
      <c r="AH3261" s="90" t="e">
        <f>_xll.qlIndexFixing(TenorBasisIndex6M,$AC3261,TRUE,_xll.ohTrigger(trigger,$Y$36))</f>
        <v>#NUM!</v>
      </c>
      <c r="AI3261" s="43" t="e">
        <f>_xll.qlIndexFixing($Y$6,$AC3261,TRUE,trigger)</f>
        <v>#NUM!</v>
      </c>
      <c r="AJ3261" s="45" t="e">
        <f t="shared" si="61"/>
        <v>#NUM!</v>
      </c>
    </row>
    <row r="3262" spans="28:36" x14ac:dyDescent="0.2">
      <c r="AB3262" s="122" t="s">
        <v>88</v>
      </c>
      <c r="AC3262" s="40">
        <f>_xll.qlInterestRateIndexFixingDate($Y$21,AD3262)</f>
        <v>62278</v>
      </c>
      <c r="AD3262" s="40">
        <f>_xll.qlCalendarAdvance(calendar,$AD3261,AB3262,,,trigger)</f>
        <v>62282</v>
      </c>
      <c r="AE3262" s="40">
        <f>_xll.qlInterestRateIndexMaturity($Y$21,AD3262,)</f>
        <v>62466</v>
      </c>
      <c r="AF3262" s="43" t="e">
        <f>_xll.qlTenorBasisValue(TenorBasis6M,AD3262,_xll.ohTrigger(trigger,$Y$36))</f>
        <v>#NUM!</v>
      </c>
      <c r="AG3262" s="90" t="e">
        <f>_xll.qlTenorBasisForwardRate(TenorBasis6M,AD3262,_xll.ohTrigger(trigger,$Y$36))</f>
        <v>#NUM!</v>
      </c>
      <c r="AH3262" s="90" t="e">
        <f>_xll.qlIndexFixing(TenorBasisIndex6M,$AC3262,TRUE,_xll.ohTrigger(trigger,$Y$36))</f>
        <v>#NUM!</v>
      </c>
      <c r="AI3262" s="43" t="e">
        <f>_xll.qlIndexFixing($Y$6,$AC3262,TRUE,trigger)</f>
        <v>#NUM!</v>
      </c>
      <c r="AJ3262" s="45" t="e">
        <f t="shared" si="61"/>
        <v>#NUM!</v>
      </c>
    </row>
    <row r="3263" spans="28:36" x14ac:dyDescent="0.2">
      <c r="AB3263" s="122" t="s">
        <v>88</v>
      </c>
      <c r="AC3263" s="40">
        <f>_xll.qlInterestRateIndexFixingDate($Y$21,AD3263)</f>
        <v>62285</v>
      </c>
      <c r="AD3263" s="40">
        <f>_xll.qlCalendarAdvance(calendar,$AD3262,AB3263,,,trigger)</f>
        <v>62289</v>
      </c>
      <c r="AE3263" s="40">
        <f>_xll.qlInterestRateIndexMaturity($Y$21,AD3263,)</f>
        <v>62473</v>
      </c>
      <c r="AF3263" s="43" t="e">
        <f>_xll.qlTenorBasisValue(TenorBasis6M,AD3263,_xll.ohTrigger(trigger,$Y$36))</f>
        <v>#NUM!</v>
      </c>
      <c r="AG3263" s="90" t="e">
        <f>_xll.qlTenorBasisForwardRate(TenorBasis6M,AD3263,_xll.ohTrigger(trigger,$Y$36))</f>
        <v>#NUM!</v>
      </c>
      <c r="AH3263" s="90" t="e">
        <f>_xll.qlIndexFixing(TenorBasisIndex6M,$AC3263,TRUE,_xll.ohTrigger(trigger,$Y$36))</f>
        <v>#NUM!</v>
      </c>
      <c r="AI3263" s="43" t="e">
        <f>_xll.qlIndexFixing($Y$6,$AC3263,TRUE,trigger)</f>
        <v>#NUM!</v>
      </c>
      <c r="AJ3263" s="45" t="e">
        <f t="shared" si="61"/>
        <v>#NUM!</v>
      </c>
    </row>
    <row r="3264" spans="28:36" x14ac:dyDescent="0.2">
      <c r="AB3264" s="122" t="s">
        <v>88</v>
      </c>
      <c r="AC3264" s="40">
        <f>_xll.qlInterestRateIndexFixingDate($Y$21,AD3264)</f>
        <v>62292</v>
      </c>
      <c r="AD3264" s="40">
        <f>_xll.qlCalendarAdvance(calendar,$AD3263,AB3264,,,trigger)</f>
        <v>62296</v>
      </c>
      <c r="AE3264" s="40">
        <f>_xll.qlInterestRateIndexMaturity($Y$21,AD3264,)</f>
        <v>62480</v>
      </c>
      <c r="AF3264" s="43" t="e">
        <f>_xll.qlTenorBasisValue(TenorBasis6M,AD3264,_xll.ohTrigger(trigger,$Y$36))</f>
        <v>#NUM!</v>
      </c>
      <c r="AG3264" s="90" t="e">
        <f>_xll.qlTenorBasisForwardRate(TenorBasis6M,AD3264,_xll.ohTrigger(trigger,$Y$36))</f>
        <v>#NUM!</v>
      </c>
      <c r="AH3264" s="90" t="e">
        <f>_xll.qlIndexFixing(TenorBasisIndex6M,$AC3264,TRUE,_xll.ohTrigger(trigger,$Y$36))</f>
        <v>#NUM!</v>
      </c>
      <c r="AI3264" s="43" t="e">
        <f>_xll.qlIndexFixing($Y$6,$AC3264,TRUE,trigger)</f>
        <v>#NUM!</v>
      </c>
      <c r="AJ3264" s="45" t="e">
        <f t="shared" si="61"/>
        <v>#NUM!</v>
      </c>
    </row>
    <row r="3265" spans="28:36" x14ac:dyDescent="0.2">
      <c r="AB3265" s="122" t="s">
        <v>88</v>
      </c>
      <c r="AC3265" s="40">
        <f>_xll.qlInterestRateIndexFixingDate($Y$21,AD3265)</f>
        <v>62299</v>
      </c>
      <c r="AD3265" s="40">
        <f>_xll.qlCalendarAdvance(calendar,$AD3264,AB3265,,,trigger)</f>
        <v>62303</v>
      </c>
      <c r="AE3265" s="40">
        <f>_xll.qlInterestRateIndexMaturity($Y$21,AD3265,)</f>
        <v>62487</v>
      </c>
      <c r="AF3265" s="43" t="e">
        <f>_xll.qlTenorBasisValue(TenorBasis6M,AD3265,_xll.ohTrigger(trigger,$Y$36))</f>
        <v>#NUM!</v>
      </c>
      <c r="AG3265" s="90" t="e">
        <f>_xll.qlTenorBasisForwardRate(TenorBasis6M,AD3265,_xll.ohTrigger(trigger,$Y$36))</f>
        <v>#NUM!</v>
      </c>
      <c r="AH3265" s="90" t="e">
        <f>_xll.qlIndexFixing(TenorBasisIndex6M,$AC3265,TRUE,_xll.ohTrigger(trigger,$Y$36))</f>
        <v>#NUM!</v>
      </c>
      <c r="AI3265" s="43" t="e">
        <f>_xll.qlIndexFixing($Y$6,$AC3265,TRUE,trigger)</f>
        <v>#NUM!</v>
      </c>
      <c r="AJ3265" s="45" t="e">
        <f t="shared" si="61"/>
        <v>#NUM!</v>
      </c>
    </row>
    <row r="3266" spans="28:36" x14ac:dyDescent="0.2">
      <c r="AB3266" s="122" t="s">
        <v>88</v>
      </c>
      <c r="AC3266" s="40">
        <f>_xll.qlInterestRateIndexFixingDate($Y$21,AD3266)</f>
        <v>62306</v>
      </c>
      <c r="AD3266" s="40">
        <f>_xll.qlCalendarAdvance(calendar,$AD3265,AB3266,,,trigger)</f>
        <v>62310</v>
      </c>
      <c r="AE3266" s="40">
        <f>_xll.qlInterestRateIndexMaturity($Y$21,AD3266,)</f>
        <v>62494</v>
      </c>
      <c r="AF3266" s="43" t="e">
        <f>_xll.qlTenorBasisValue(TenorBasis6M,AD3266,_xll.ohTrigger(trigger,$Y$36))</f>
        <v>#NUM!</v>
      </c>
      <c r="AG3266" s="90" t="e">
        <f>_xll.qlTenorBasisForwardRate(TenorBasis6M,AD3266,_xll.ohTrigger(trigger,$Y$36))</f>
        <v>#NUM!</v>
      </c>
      <c r="AH3266" s="90" t="e">
        <f>_xll.qlIndexFixing(TenorBasisIndex6M,$AC3266,TRUE,_xll.ohTrigger(trigger,$Y$36))</f>
        <v>#NUM!</v>
      </c>
      <c r="AI3266" s="43" t="e">
        <f>_xll.qlIndexFixing($Y$6,$AC3266,TRUE,trigger)</f>
        <v>#NUM!</v>
      </c>
      <c r="AJ3266" s="45" t="e">
        <f t="shared" si="61"/>
        <v>#NUM!</v>
      </c>
    </row>
    <row r="3267" spans="28:36" x14ac:dyDescent="0.2">
      <c r="AB3267" s="122" t="s">
        <v>88</v>
      </c>
      <c r="AC3267" s="40">
        <f>_xll.qlInterestRateIndexFixingDate($Y$21,AD3267)</f>
        <v>62313</v>
      </c>
      <c r="AD3267" s="40">
        <f>_xll.qlCalendarAdvance(calendar,$AD3266,AB3267,,,trigger)</f>
        <v>62317</v>
      </c>
      <c r="AE3267" s="40">
        <f>_xll.qlInterestRateIndexMaturity($Y$21,AD3267,)</f>
        <v>62501</v>
      </c>
      <c r="AF3267" s="43" t="e">
        <f>_xll.qlTenorBasisValue(TenorBasis6M,AD3267,_xll.ohTrigger(trigger,$Y$36))</f>
        <v>#NUM!</v>
      </c>
      <c r="AG3267" s="90" t="e">
        <f>_xll.qlTenorBasisForwardRate(TenorBasis6M,AD3267,_xll.ohTrigger(trigger,$Y$36))</f>
        <v>#NUM!</v>
      </c>
      <c r="AH3267" s="90" t="e">
        <f>_xll.qlIndexFixing(TenorBasisIndex6M,$AC3267,TRUE,_xll.ohTrigger(trigger,$Y$36))</f>
        <v>#NUM!</v>
      </c>
      <c r="AI3267" s="43" t="e">
        <f>_xll.qlIndexFixing($Y$6,$AC3267,TRUE,trigger)</f>
        <v>#NUM!</v>
      </c>
      <c r="AJ3267" s="45" t="e">
        <f t="shared" si="61"/>
        <v>#NUM!</v>
      </c>
    </row>
    <row r="3268" spans="28:36" x14ac:dyDescent="0.2">
      <c r="AB3268" s="122" t="s">
        <v>88</v>
      </c>
      <c r="AC3268" s="40">
        <f>_xll.qlInterestRateIndexFixingDate($Y$21,AD3268)</f>
        <v>62320</v>
      </c>
      <c r="AD3268" s="40">
        <f>_xll.qlCalendarAdvance(calendar,$AD3267,AB3268,,,trigger)</f>
        <v>62324</v>
      </c>
      <c r="AE3268" s="40">
        <f>_xll.qlInterestRateIndexMaturity($Y$21,AD3268,)</f>
        <v>62508</v>
      </c>
      <c r="AF3268" s="43" t="e">
        <f>_xll.qlTenorBasisValue(TenorBasis6M,AD3268,_xll.ohTrigger(trigger,$Y$36))</f>
        <v>#NUM!</v>
      </c>
      <c r="AG3268" s="90" t="e">
        <f>_xll.qlTenorBasisForwardRate(TenorBasis6M,AD3268,_xll.ohTrigger(trigger,$Y$36))</f>
        <v>#NUM!</v>
      </c>
      <c r="AH3268" s="90" t="e">
        <f>_xll.qlIndexFixing(TenorBasisIndex6M,$AC3268,TRUE,_xll.ohTrigger(trigger,$Y$36))</f>
        <v>#NUM!</v>
      </c>
      <c r="AI3268" s="43" t="e">
        <f>_xll.qlIndexFixing($Y$6,$AC3268,TRUE,trigger)</f>
        <v>#NUM!</v>
      </c>
      <c r="AJ3268" s="45" t="e">
        <f t="shared" si="61"/>
        <v>#NUM!</v>
      </c>
    </row>
    <row r="3269" spans="28:36" x14ac:dyDescent="0.2">
      <c r="AB3269" s="122" t="s">
        <v>88</v>
      </c>
      <c r="AC3269" s="40">
        <f>_xll.qlInterestRateIndexFixingDate($Y$21,AD3269)</f>
        <v>62327</v>
      </c>
      <c r="AD3269" s="40">
        <f>_xll.qlCalendarAdvance(calendar,$AD3268,AB3269,,,trigger)</f>
        <v>62331</v>
      </c>
      <c r="AE3269" s="40">
        <f>_xll.qlInterestRateIndexMaturity($Y$21,AD3269,)</f>
        <v>62515</v>
      </c>
      <c r="AF3269" s="43" t="e">
        <f>_xll.qlTenorBasisValue(TenorBasis6M,AD3269,_xll.ohTrigger(trigger,$Y$36))</f>
        <v>#NUM!</v>
      </c>
      <c r="AG3269" s="90" t="e">
        <f>_xll.qlTenorBasisForwardRate(TenorBasis6M,AD3269,_xll.ohTrigger(trigger,$Y$36))</f>
        <v>#NUM!</v>
      </c>
      <c r="AH3269" s="90" t="e">
        <f>_xll.qlIndexFixing(TenorBasisIndex6M,$AC3269,TRUE,_xll.ohTrigger(trigger,$Y$36))</f>
        <v>#NUM!</v>
      </c>
      <c r="AI3269" s="43" t="e">
        <f>_xll.qlIndexFixing($Y$6,$AC3269,TRUE,trigger)</f>
        <v>#NUM!</v>
      </c>
      <c r="AJ3269" s="45" t="e">
        <f t="shared" si="61"/>
        <v>#NUM!</v>
      </c>
    </row>
    <row r="3270" spans="28:36" x14ac:dyDescent="0.2">
      <c r="AB3270" s="122" t="s">
        <v>88</v>
      </c>
      <c r="AC3270" s="40">
        <f>_xll.qlInterestRateIndexFixingDate($Y$21,AD3270)</f>
        <v>62334</v>
      </c>
      <c r="AD3270" s="40">
        <f>_xll.qlCalendarAdvance(calendar,$AD3269,AB3270,,,trigger)</f>
        <v>62338</v>
      </c>
      <c r="AE3270" s="40">
        <f>_xll.qlInterestRateIndexMaturity($Y$21,AD3270,)</f>
        <v>62519</v>
      </c>
      <c r="AF3270" s="43" t="e">
        <f>_xll.qlTenorBasisValue(TenorBasis6M,AD3270,_xll.ohTrigger(trigger,$Y$36))</f>
        <v>#NUM!</v>
      </c>
      <c r="AG3270" s="90" t="e">
        <f>_xll.qlTenorBasisForwardRate(TenorBasis6M,AD3270,_xll.ohTrigger(trigger,$Y$36))</f>
        <v>#NUM!</v>
      </c>
      <c r="AH3270" s="90" t="e">
        <f>_xll.qlIndexFixing(TenorBasisIndex6M,$AC3270,TRUE,_xll.ohTrigger(trigger,$Y$36))</f>
        <v>#NUM!</v>
      </c>
      <c r="AI3270" s="43" t="e">
        <f>_xll.qlIndexFixing($Y$6,$AC3270,TRUE,trigger)</f>
        <v>#NUM!</v>
      </c>
      <c r="AJ3270" s="45" t="e">
        <f t="shared" si="61"/>
        <v>#NUM!</v>
      </c>
    </row>
    <row r="3271" spans="28:36" x14ac:dyDescent="0.2">
      <c r="AB3271" s="122" t="s">
        <v>88</v>
      </c>
      <c r="AC3271" s="40">
        <f>_xll.qlInterestRateIndexFixingDate($Y$21,AD3271)</f>
        <v>62341</v>
      </c>
      <c r="AD3271" s="40">
        <f>_xll.qlCalendarAdvance(calendar,$AD3270,AB3271,,,trigger)</f>
        <v>62345</v>
      </c>
      <c r="AE3271" s="40">
        <f>_xll.qlInterestRateIndexMaturity($Y$21,AD3271,)</f>
        <v>62526</v>
      </c>
      <c r="AF3271" s="43" t="e">
        <f>_xll.qlTenorBasisValue(TenorBasis6M,AD3271,_xll.ohTrigger(trigger,$Y$36))</f>
        <v>#NUM!</v>
      </c>
      <c r="AG3271" s="90" t="e">
        <f>_xll.qlTenorBasisForwardRate(TenorBasis6M,AD3271,_xll.ohTrigger(trigger,$Y$36))</f>
        <v>#NUM!</v>
      </c>
      <c r="AH3271" s="90" t="e">
        <f>_xll.qlIndexFixing(TenorBasisIndex6M,$AC3271,TRUE,_xll.ohTrigger(trigger,$Y$36))</f>
        <v>#NUM!</v>
      </c>
      <c r="AI3271" s="43" t="e">
        <f>_xll.qlIndexFixing($Y$6,$AC3271,TRUE,trigger)</f>
        <v>#NUM!</v>
      </c>
      <c r="AJ3271" s="45" t="e">
        <f t="shared" si="61"/>
        <v>#NUM!</v>
      </c>
    </row>
    <row r="3272" spans="28:36" x14ac:dyDescent="0.2">
      <c r="AB3272" s="122" t="s">
        <v>88</v>
      </c>
      <c r="AC3272" s="40">
        <f>_xll.qlInterestRateIndexFixingDate($Y$21,AD3272)</f>
        <v>62348</v>
      </c>
      <c r="AD3272" s="40">
        <f>_xll.qlCalendarAdvance(calendar,$AD3271,AB3272,,,trigger)</f>
        <v>62352</v>
      </c>
      <c r="AE3272" s="40">
        <f>_xll.qlInterestRateIndexMaturity($Y$21,AD3272,)</f>
        <v>62533</v>
      </c>
      <c r="AF3272" s="43" t="e">
        <f>_xll.qlTenorBasisValue(TenorBasis6M,AD3272,_xll.ohTrigger(trigger,$Y$36))</f>
        <v>#NUM!</v>
      </c>
      <c r="AG3272" s="90" t="e">
        <f>_xll.qlTenorBasisForwardRate(TenorBasis6M,AD3272,_xll.ohTrigger(trigger,$Y$36))</f>
        <v>#NUM!</v>
      </c>
      <c r="AH3272" s="90" t="e">
        <f>_xll.qlIndexFixing(TenorBasisIndex6M,$AC3272,TRUE,_xll.ohTrigger(trigger,$Y$36))</f>
        <v>#NUM!</v>
      </c>
      <c r="AI3272" s="43" t="e">
        <f>_xll.qlIndexFixing($Y$6,$AC3272,TRUE,trigger)</f>
        <v>#NUM!</v>
      </c>
      <c r="AJ3272" s="45" t="e">
        <f t="shared" si="61"/>
        <v>#NUM!</v>
      </c>
    </row>
    <row r="3273" spans="28:36" x14ac:dyDescent="0.2">
      <c r="AB3273" s="122" t="s">
        <v>88</v>
      </c>
      <c r="AC3273" s="40">
        <f>_xll.qlInterestRateIndexFixingDate($Y$21,AD3273)</f>
        <v>62355</v>
      </c>
      <c r="AD3273" s="40">
        <f>_xll.qlCalendarAdvance(calendar,$AD3272,AB3273,,,trigger)</f>
        <v>62359</v>
      </c>
      <c r="AE3273" s="40">
        <f>_xll.qlInterestRateIndexMaturity($Y$21,AD3273,)</f>
        <v>62540</v>
      </c>
      <c r="AF3273" s="43" t="e">
        <f>_xll.qlTenorBasisValue(TenorBasis6M,AD3273,_xll.ohTrigger(trigger,$Y$36))</f>
        <v>#NUM!</v>
      </c>
      <c r="AG3273" s="90" t="e">
        <f>_xll.qlTenorBasisForwardRate(TenorBasis6M,AD3273,_xll.ohTrigger(trigger,$Y$36))</f>
        <v>#NUM!</v>
      </c>
      <c r="AH3273" s="90" t="e">
        <f>_xll.qlIndexFixing(TenorBasisIndex6M,$AC3273,TRUE,_xll.ohTrigger(trigger,$Y$36))</f>
        <v>#NUM!</v>
      </c>
      <c r="AI3273" s="43" t="e">
        <f>_xll.qlIndexFixing($Y$6,$AC3273,TRUE,trigger)</f>
        <v>#NUM!</v>
      </c>
      <c r="AJ3273" s="45" t="e">
        <f t="shared" si="61"/>
        <v>#NUM!</v>
      </c>
    </row>
    <row r="3274" spans="28:36" x14ac:dyDescent="0.2">
      <c r="AB3274" s="122" t="s">
        <v>88</v>
      </c>
      <c r="AC3274" s="40">
        <f>_xll.qlInterestRateIndexFixingDate($Y$21,AD3274)</f>
        <v>62362</v>
      </c>
      <c r="AD3274" s="40">
        <f>_xll.qlCalendarAdvance(calendar,$AD3273,AB3274,,,trigger)</f>
        <v>62366</v>
      </c>
      <c r="AE3274" s="40">
        <f>_xll.qlInterestRateIndexMaturity($Y$21,AD3274,)</f>
        <v>62548</v>
      </c>
      <c r="AF3274" s="43" t="e">
        <f>_xll.qlTenorBasisValue(TenorBasis6M,AD3274,_xll.ohTrigger(trigger,$Y$36))</f>
        <v>#NUM!</v>
      </c>
      <c r="AG3274" s="90" t="e">
        <f>_xll.qlTenorBasisForwardRate(TenorBasis6M,AD3274,_xll.ohTrigger(trigger,$Y$36))</f>
        <v>#NUM!</v>
      </c>
      <c r="AH3274" s="90" t="e">
        <f>_xll.qlIndexFixing(TenorBasisIndex6M,$AC3274,TRUE,_xll.ohTrigger(trigger,$Y$36))</f>
        <v>#NUM!</v>
      </c>
      <c r="AI3274" s="43" t="e">
        <f>_xll.qlIndexFixing($Y$6,$AC3274,TRUE,trigger)</f>
        <v>#NUM!</v>
      </c>
      <c r="AJ3274" s="45" t="e">
        <f t="shared" si="61"/>
        <v>#NUM!</v>
      </c>
    </row>
    <row r="3275" spans="28:36" x14ac:dyDescent="0.2">
      <c r="AB3275" s="122" t="s">
        <v>88</v>
      </c>
      <c r="AC3275" s="40">
        <f>_xll.qlInterestRateIndexFixingDate($Y$21,AD3275)</f>
        <v>62369</v>
      </c>
      <c r="AD3275" s="40">
        <f>_xll.qlCalendarAdvance(calendar,$AD3274,AB3275,,,trigger)</f>
        <v>62373</v>
      </c>
      <c r="AE3275" s="40">
        <f>_xll.qlInterestRateIndexMaturity($Y$21,AD3275,)</f>
        <v>62555</v>
      </c>
      <c r="AF3275" s="43" t="e">
        <f>_xll.qlTenorBasisValue(TenorBasis6M,AD3275,_xll.ohTrigger(trigger,$Y$36))</f>
        <v>#NUM!</v>
      </c>
      <c r="AG3275" s="90" t="e">
        <f>_xll.qlTenorBasisForwardRate(TenorBasis6M,AD3275,_xll.ohTrigger(trigger,$Y$36))</f>
        <v>#NUM!</v>
      </c>
      <c r="AH3275" s="90" t="e">
        <f>_xll.qlIndexFixing(TenorBasisIndex6M,$AC3275,TRUE,_xll.ohTrigger(trigger,$Y$36))</f>
        <v>#NUM!</v>
      </c>
      <c r="AI3275" s="43" t="e">
        <f>_xll.qlIndexFixing($Y$6,$AC3275,TRUE,trigger)</f>
        <v>#NUM!</v>
      </c>
      <c r="AJ3275" s="45" t="e">
        <f t="shared" si="61"/>
        <v>#NUM!</v>
      </c>
    </row>
    <row r="3276" spans="28:36" x14ac:dyDescent="0.2">
      <c r="AB3276" s="122" t="s">
        <v>88</v>
      </c>
      <c r="AC3276" s="40">
        <f>_xll.qlInterestRateIndexFixingDate($Y$21,AD3276)</f>
        <v>62376</v>
      </c>
      <c r="AD3276" s="40">
        <f>_xll.qlCalendarAdvance(calendar,$AD3275,AB3276,,,trigger)</f>
        <v>62380</v>
      </c>
      <c r="AE3276" s="40">
        <f>_xll.qlInterestRateIndexMaturity($Y$21,AD3276,)</f>
        <v>62562</v>
      </c>
      <c r="AF3276" s="43" t="e">
        <f>_xll.qlTenorBasisValue(TenorBasis6M,AD3276,_xll.ohTrigger(trigger,$Y$36))</f>
        <v>#NUM!</v>
      </c>
      <c r="AG3276" s="90" t="e">
        <f>_xll.qlTenorBasisForwardRate(TenorBasis6M,AD3276,_xll.ohTrigger(trigger,$Y$36))</f>
        <v>#NUM!</v>
      </c>
      <c r="AH3276" s="90" t="e">
        <f>_xll.qlIndexFixing(TenorBasisIndex6M,$AC3276,TRUE,_xll.ohTrigger(trigger,$Y$36))</f>
        <v>#NUM!</v>
      </c>
      <c r="AI3276" s="43" t="e">
        <f>_xll.qlIndexFixing($Y$6,$AC3276,TRUE,trigger)</f>
        <v>#NUM!</v>
      </c>
      <c r="AJ3276" s="45" t="e">
        <f t="shared" si="61"/>
        <v>#NUM!</v>
      </c>
    </row>
    <row r="3277" spans="28:36" x14ac:dyDescent="0.2">
      <c r="AB3277" s="122" t="s">
        <v>88</v>
      </c>
      <c r="AC3277" s="40">
        <f>_xll.qlInterestRateIndexFixingDate($Y$21,AD3277)</f>
        <v>62383</v>
      </c>
      <c r="AD3277" s="40">
        <f>_xll.qlCalendarAdvance(calendar,$AD3276,AB3277,,,trigger)</f>
        <v>62387</v>
      </c>
      <c r="AE3277" s="40">
        <f>_xll.qlInterestRateIndexMaturity($Y$21,AD3277,)</f>
        <v>62569</v>
      </c>
      <c r="AF3277" s="43" t="e">
        <f>_xll.qlTenorBasisValue(TenorBasis6M,AD3277,_xll.ohTrigger(trigger,$Y$36))</f>
        <v>#NUM!</v>
      </c>
      <c r="AG3277" s="90" t="e">
        <f>_xll.qlTenorBasisForwardRate(TenorBasis6M,AD3277,_xll.ohTrigger(trigger,$Y$36))</f>
        <v>#NUM!</v>
      </c>
      <c r="AH3277" s="90" t="e">
        <f>_xll.qlIndexFixing(TenorBasisIndex6M,$AC3277,TRUE,_xll.ohTrigger(trigger,$Y$36))</f>
        <v>#NUM!</v>
      </c>
      <c r="AI3277" s="43" t="e">
        <f>_xll.qlIndexFixing($Y$6,$AC3277,TRUE,trigger)</f>
        <v>#NUM!</v>
      </c>
      <c r="AJ3277" s="45" t="e">
        <f t="shared" si="61"/>
        <v>#NUM!</v>
      </c>
    </row>
    <row r="3278" spans="28:36" x14ac:dyDescent="0.2">
      <c r="AB3278" s="122" t="s">
        <v>88</v>
      </c>
      <c r="AC3278" s="40">
        <f>_xll.qlInterestRateIndexFixingDate($Y$21,AD3278)</f>
        <v>62390</v>
      </c>
      <c r="AD3278" s="40">
        <f>_xll.qlCalendarAdvance(calendar,$AD3277,AB3278,,,trigger)</f>
        <v>62394</v>
      </c>
      <c r="AE3278" s="40">
        <f>_xll.qlInterestRateIndexMaturity($Y$21,AD3278,)</f>
        <v>62576</v>
      </c>
      <c r="AF3278" s="43" t="e">
        <f>_xll.qlTenorBasisValue(TenorBasis6M,AD3278,_xll.ohTrigger(trigger,$Y$36))</f>
        <v>#NUM!</v>
      </c>
      <c r="AG3278" s="90" t="e">
        <f>_xll.qlTenorBasisForwardRate(TenorBasis6M,AD3278,_xll.ohTrigger(trigger,$Y$36))</f>
        <v>#NUM!</v>
      </c>
      <c r="AH3278" s="90" t="e">
        <f>_xll.qlIndexFixing(TenorBasisIndex6M,$AC3278,TRUE,_xll.ohTrigger(trigger,$Y$36))</f>
        <v>#NUM!</v>
      </c>
      <c r="AI3278" s="43" t="e">
        <f>_xll.qlIndexFixing($Y$6,$AC3278,TRUE,trigger)</f>
        <v>#NUM!</v>
      </c>
      <c r="AJ3278" s="45" t="e">
        <f t="shared" si="61"/>
        <v>#NUM!</v>
      </c>
    </row>
    <row r="3279" spans="28:36" x14ac:dyDescent="0.2">
      <c r="AB3279" s="122" t="s">
        <v>88</v>
      </c>
      <c r="AC3279" s="40">
        <f>_xll.qlInterestRateIndexFixingDate($Y$21,AD3279)</f>
        <v>62397</v>
      </c>
      <c r="AD3279" s="40">
        <f>_xll.qlCalendarAdvance(calendar,$AD3278,AB3279,,,trigger)</f>
        <v>62401</v>
      </c>
      <c r="AE3279" s="40">
        <f>_xll.qlInterestRateIndexMaturity($Y$21,AD3279,)</f>
        <v>62582</v>
      </c>
      <c r="AF3279" s="43" t="e">
        <f>_xll.qlTenorBasisValue(TenorBasis6M,AD3279,_xll.ohTrigger(trigger,$Y$36))</f>
        <v>#NUM!</v>
      </c>
      <c r="AG3279" s="90" t="e">
        <f>_xll.qlTenorBasisForwardRate(TenorBasis6M,AD3279,_xll.ohTrigger(trigger,$Y$36))</f>
        <v>#NUM!</v>
      </c>
      <c r="AH3279" s="90" t="e">
        <f>_xll.qlIndexFixing(TenorBasisIndex6M,$AC3279,TRUE,_xll.ohTrigger(trigger,$Y$36))</f>
        <v>#NUM!</v>
      </c>
      <c r="AI3279" s="43" t="e">
        <f>_xll.qlIndexFixing($Y$6,$AC3279,TRUE,trigger)</f>
        <v>#NUM!</v>
      </c>
      <c r="AJ3279" s="45" t="e">
        <f t="shared" si="61"/>
        <v>#NUM!</v>
      </c>
    </row>
    <row r="3280" spans="28:36" x14ac:dyDescent="0.2">
      <c r="AB3280" s="122" t="s">
        <v>88</v>
      </c>
      <c r="AC3280" s="40">
        <f>_xll.qlInterestRateIndexFixingDate($Y$21,AD3280)</f>
        <v>62404</v>
      </c>
      <c r="AD3280" s="40">
        <f>_xll.qlCalendarAdvance(calendar,$AD3279,AB3280,,,trigger)</f>
        <v>62408</v>
      </c>
      <c r="AE3280" s="40">
        <f>_xll.qlInterestRateIndexMaturity($Y$21,AD3280,)</f>
        <v>62589</v>
      </c>
      <c r="AF3280" s="43" t="e">
        <f>_xll.qlTenorBasisValue(TenorBasis6M,AD3280,_xll.ohTrigger(trigger,$Y$36))</f>
        <v>#NUM!</v>
      </c>
      <c r="AG3280" s="90" t="e">
        <f>_xll.qlTenorBasisForwardRate(TenorBasis6M,AD3280,_xll.ohTrigger(trigger,$Y$36))</f>
        <v>#NUM!</v>
      </c>
      <c r="AH3280" s="90" t="e">
        <f>_xll.qlIndexFixing(TenorBasisIndex6M,$AC3280,TRUE,_xll.ohTrigger(trigger,$Y$36))</f>
        <v>#NUM!</v>
      </c>
      <c r="AI3280" s="43" t="e">
        <f>_xll.qlIndexFixing($Y$6,$AC3280,TRUE,trigger)</f>
        <v>#NUM!</v>
      </c>
      <c r="AJ3280" s="45" t="e">
        <f t="shared" si="61"/>
        <v>#NUM!</v>
      </c>
    </row>
    <row r="3281" spans="28:36" x14ac:dyDescent="0.2">
      <c r="AB3281" s="122" t="s">
        <v>88</v>
      </c>
      <c r="AC3281" s="40">
        <f>_xll.qlInterestRateIndexFixingDate($Y$21,AD3281)</f>
        <v>62411</v>
      </c>
      <c r="AD3281" s="40">
        <f>_xll.qlCalendarAdvance(calendar,$AD3280,AB3281,,,trigger)</f>
        <v>62415</v>
      </c>
      <c r="AE3281" s="40">
        <f>_xll.qlInterestRateIndexMaturity($Y$21,AD3281,)</f>
        <v>62596</v>
      </c>
      <c r="AF3281" s="43" t="e">
        <f>_xll.qlTenorBasisValue(TenorBasis6M,AD3281,_xll.ohTrigger(trigger,$Y$36))</f>
        <v>#NUM!</v>
      </c>
      <c r="AG3281" s="90" t="e">
        <f>_xll.qlTenorBasisForwardRate(TenorBasis6M,AD3281,_xll.ohTrigger(trigger,$Y$36))</f>
        <v>#NUM!</v>
      </c>
      <c r="AH3281" s="90" t="e">
        <f>_xll.qlIndexFixing(TenorBasisIndex6M,$AC3281,TRUE,_xll.ohTrigger(trigger,$Y$36))</f>
        <v>#NUM!</v>
      </c>
      <c r="AI3281" s="43" t="e">
        <f>_xll.qlIndexFixing($Y$6,$AC3281,TRUE,trigger)</f>
        <v>#NUM!</v>
      </c>
      <c r="AJ3281" s="45" t="e">
        <f t="shared" si="61"/>
        <v>#NUM!</v>
      </c>
    </row>
    <row r="3282" spans="28:36" x14ac:dyDescent="0.2">
      <c r="AB3282" s="122" t="s">
        <v>88</v>
      </c>
      <c r="AC3282" s="40">
        <f>_xll.qlInterestRateIndexFixingDate($Y$21,AD3282)</f>
        <v>62418</v>
      </c>
      <c r="AD3282" s="40">
        <f>_xll.qlCalendarAdvance(calendar,$AD3281,AB3282,,,trigger)</f>
        <v>62422</v>
      </c>
      <c r="AE3282" s="40">
        <f>_xll.qlInterestRateIndexMaturity($Y$21,AD3282,)</f>
        <v>62603</v>
      </c>
      <c r="AF3282" s="43" t="e">
        <f>_xll.qlTenorBasisValue(TenorBasis6M,AD3282,_xll.ohTrigger(trigger,$Y$36))</f>
        <v>#NUM!</v>
      </c>
      <c r="AG3282" s="90" t="e">
        <f>_xll.qlTenorBasisForwardRate(TenorBasis6M,AD3282,_xll.ohTrigger(trigger,$Y$36))</f>
        <v>#NUM!</v>
      </c>
      <c r="AH3282" s="90" t="e">
        <f>_xll.qlIndexFixing(TenorBasisIndex6M,$AC3282,TRUE,_xll.ohTrigger(trigger,$Y$36))</f>
        <v>#NUM!</v>
      </c>
      <c r="AI3282" s="43" t="e">
        <f>_xll.qlIndexFixing($Y$6,$AC3282,TRUE,trigger)</f>
        <v>#NUM!</v>
      </c>
      <c r="AJ3282" s="45" t="e">
        <f t="shared" si="61"/>
        <v>#NUM!</v>
      </c>
    </row>
    <row r="3283" spans="28:36" x14ac:dyDescent="0.2">
      <c r="AB3283" s="122" t="s">
        <v>88</v>
      </c>
      <c r="AC3283" s="40">
        <f>_xll.qlInterestRateIndexFixingDate($Y$21,AD3283)</f>
        <v>62425</v>
      </c>
      <c r="AD3283" s="40">
        <f>_xll.qlCalendarAdvance(calendar,$AD3282,AB3283,,,trigger)</f>
        <v>62429</v>
      </c>
      <c r="AE3283" s="40">
        <f>_xll.qlInterestRateIndexMaturity($Y$21,AD3283,)</f>
        <v>62611</v>
      </c>
      <c r="AF3283" s="43" t="e">
        <f>_xll.qlTenorBasisValue(TenorBasis6M,AD3283,_xll.ohTrigger(trigger,$Y$36))</f>
        <v>#NUM!</v>
      </c>
      <c r="AG3283" s="90" t="e">
        <f>_xll.qlTenorBasisForwardRate(TenorBasis6M,AD3283,_xll.ohTrigger(trigger,$Y$36))</f>
        <v>#NUM!</v>
      </c>
      <c r="AH3283" s="90" t="e">
        <f>_xll.qlIndexFixing(TenorBasisIndex6M,$AC3283,TRUE,_xll.ohTrigger(trigger,$Y$36))</f>
        <v>#NUM!</v>
      </c>
      <c r="AI3283" s="43" t="e">
        <f>_xll.qlIndexFixing($Y$6,$AC3283,TRUE,trigger)</f>
        <v>#NUM!</v>
      </c>
      <c r="AJ3283" s="45" t="e">
        <f t="shared" si="61"/>
        <v>#NUM!</v>
      </c>
    </row>
    <row r="3284" spans="28:36" x14ac:dyDescent="0.2">
      <c r="AB3284" s="122" t="s">
        <v>88</v>
      </c>
      <c r="AC3284" s="40">
        <f>_xll.qlInterestRateIndexFixingDate($Y$21,AD3284)</f>
        <v>62432</v>
      </c>
      <c r="AD3284" s="40">
        <f>_xll.qlCalendarAdvance(calendar,$AD3283,AB3284,,,trigger)</f>
        <v>62436</v>
      </c>
      <c r="AE3284" s="40">
        <f>_xll.qlInterestRateIndexMaturity($Y$21,AD3284,)</f>
        <v>62618</v>
      </c>
      <c r="AF3284" s="43" t="e">
        <f>_xll.qlTenorBasisValue(TenorBasis6M,AD3284,_xll.ohTrigger(trigger,$Y$36))</f>
        <v>#NUM!</v>
      </c>
      <c r="AG3284" s="90" t="e">
        <f>_xll.qlTenorBasisForwardRate(TenorBasis6M,AD3284,_xll.ohTrigger(trigger,$Y$36))</f>
        <v>#NUM!</v>
      </c>
      <c r="AH3284" s="90" t="e">
        <f>_xll.qlIndexFixing(TenorBasisIndex6M,$AC3284,TRUE,_xll.ohTrigger(trigger,$Y$36))</f>
        <v>#NUM!</v>
      </c>
      <c r="AI3284" s="43" t="e">
        <f>_xll.qlIndexFixing($Y$6,$AC3284,TRUE,trigger)</f>
        <v>#NUM!</v>
      </c>
      <c r="AJ3284" s="45" t="e">
        <f t="shared" si="61"/>
        <v>#NUM!</v>
      </c>
    </row>
    <row r="3285" spans="28:36" x14ac:dyDescent="0.2">
      <c r="AB3285" s="122" t="s">
        <v>88</v>
      </c>
      <c r="AC3285" s="40">
        <f>_xll.qlInterestRateIndexFixingDate($Y$21,AD3285)</f>
        <v>62439</v>
      </c>
      <c r="AD3285" s="40">
        <f>_xll.qlCalendarAdvance(calendar,$AD3284,AB3285,,,trigger)</f>
        <v>62443</v>
      </c>
      <c r="AE3285" s="40">
        <f>_xll.qlInterestRateIndexMaturity($Y$21,AD3285,)</f>
        <v>62625</v>
      </c>
      <c r="AF3285" s="43" t="e">
        <f>_xll.qlTenorBasisValue(TenorBasis6M,AD3285,_xll.ohTrigger(trigger,$Y$36))</f>
        <v>#NUM!</v>
      </c>
      <c r="AG3285" s="90" t="e">
        <f>_xll.qlTenorBasisForwardRate(TenorBasis6M,AD3285,_xll.ohTrigger(trigger,$Y$36))</f>
        <v>#NUM!</v>
      </c>
      <c r="AH3285" s="90" t="e">
        <f>_xll.qlIndexFixing(TenorBasisIndex6M,$AC3285,TRUE,_xll.ohTrigger(trigger,$Y$36))</f>
        <v>#NUM!</v>
      </c>
      <c r="AI3285" s="43" t="e">
        <f>_xll.qlIndexFixing($Y$6,$AC3285,TRUE,trigger)</f>
        <v>#NUM!</v>
      </c>
      <c r="AJ3285" s="45" t="e">
        <f t="shared" si="61"/>
        <v>#NUM!</v>
      </c>
    </row>
    <row r="3286" spans="28:36" x14ac:dyDescent="0.2">
      <c r="AB3286" s="122" t="s">
        <v>88</v>
      </c>
      <c r="AC3286" s="40">
        <f>_xll.qlInterestRateIndexFixingDate($Y$21,AD3286)</f>
        <v>62446</v>
      </c>
      <c r="AD3286" s="40">
        <f>_xll.qlCalendarAdvance(calendar,$AD3285,AB3286,,,trigger)</f>
        <v>62450</v>
      </c>
      <c r="AE3286" s="40">
        <f>_xll.qlInterestRateIndexMaturity($Y$21,AD3286,)</f>
        <v>62632</v>
      </c>
      <c r="AF3286" s="43" t="e">
        <f>_xll.qlTenorBasisValue(TenorBasis6M,AD3286,_xll.ohTrigger(trigger,$Y$36))</f>
        <v>#NUM!</v>
      </c>
      <c r="AG3286" s="90" t="e">
        <f>_xll.qlTenorBasisForwardRate(TenorBasis6M,AD3286,_xll.ohTrigger(trigger,$Y$36))</f>
        <v>#NUM!</v>
      </c>
      <c r="AH3286" s="90" t="e">
        <f>_xll.qlIndexFixing(TenorBasisIndex6M,$AC3286,TRUE,_xll.ohTrigger(trigger,$Y$36))</f>
        <v>#NUM!</v>
      </c>
      <c r="AI3286" s="43" t="e">
        <f>_xll.qlIndexFixing($Y$6,$AC3286,TRUE,trigger)</f>
        <v>#NUM!</v>
      </c>
      <c r="AJ3286" s="45" t="e">
        <f t="shared" si="61"/>
        <v>#NUM!</v>
      </c>
    </row>
    <row r="3287" spans="28:36" x14ac:dyDescent="0.2">
      <c r="AB3287" s="122" t="s">
        <v>88</v>
      </c>
      <c r="AC3287" s="40">
        <f>_xll.qlInterestRateIndexFixingDate($Y$21,AD3287)</f>
        <v>62451</v>
      </c>
      <c r="AD3287" s="40">
        <f>_xll.qlCalendarAdvance(calendar,$AD3286,AB3287,,,trigger)</f>
        <v>62457</v>
      </c>
      <c r="AE3287" s="40">
        <f>_xll.qlInterestRateIndexMaturity($Y$21,AD3287,)</f>
        <v>62639</v>
      </c>
      <c r="AF3287" s="43" t="e">
        <f>_xll.qlTenorBasisValue(TenorBasis6M,AD3287,_xll.ohTrigger(trigger,$Y$36))</f>
        <v>#NUM!</v>
      </c>
      <c r="AG3287" s="90" t="e">
        <f>_xll.qlTenorBasisForwardRate(TenorBasis6M,AD3287,_xll.ohTrigger(trigger,$Y$36))</f>
        <v>#NUM!</v>
      </c>
      <c r="AH3287" s="90" t="e">
        <f>_xll.qlIndexFixing(TenorBasisIndex6M,$AC3287,TRUE,_xll.ohTrigger(trigger,$Y$36))</f>
        <v>#NUM!</v>
      </c>
      <c r="AI3287" s="43" t="e">
        <f>_xll.qlIndexFixing($Y$6,$AC3287,TRUE,trigger)</f>
        <v>#NUM!</v>
      </c>
      <c r="AJ3287" s="45" t="e">
        <f t="shared" si="61"/>
        <v>#NUM!</v>
      </c>
    </row>
    <row r="3288" spans="28:36" x14ac:dyDescent="0.2">
      <c r="AB3288" s="122" t="s">
        <v>88</v>
      </c>
      <c r="AC3288" s="40">
        <f>_xll.qlInterestRateIndexFixingDate($Y$21,AD3288)</f>
        <v>62460</v>
      </c>
      <c r="AD3288" s="40">
        <f>_xll.qlCalendarAdvance(calendar,$AD3287,AB3288,,,trigger)</f>
        <v>62464</v>
      </c>
      <c r="AE3288" s="40">
        <f>_xll.qlInterestRateIndexMaturity($Y$21,AD3288,)</f>
        <v>62645</v>
      </c>
      <c r="AF3288" s="43" t="e">
        <f>_xll.qlTenorBasisValue(TenorBasis6M,AD3288,_xll.ohTrigger(trigger,$Y$36))</f>
        <v>#NUM!</v>
      </c>
      <c r="AG3288" s="90" t="e">
        <f>_xll.qlTenorBasisForwardRate(TenorBasis6M,AD3288,_xll.ohTrigger(trigger,$Y$36))</f>
        <v>#NUM!</v>
      </c>
      <c r="AH3288" s="90" t="e">
        <f>_xll.qlIndexFixing(TenorBasisIndex6M,$AC3288,TRUE,_xll.ohTrigger(trigger,$Y$36))</f>
        <v>#NUM!</v>
      </c>
      <c r="AI3288" s="43" t="e">
        <f>_xll.qlIndexFixing($Y$6,$AC3288,TRUE,trigger)</f>
        <v>#NUM!</v>
      </c>
      <c r="AJ3288" s="45" t="e">
        <f t="shared" si="61"/>
        <v>#NUM!</v>
      </c>
    </row>
    <row r="3289" spans="28:36" x14ac:dyDescent="0.2">
      <c r="AB3289" s="122" t="s">
        <v>88</v>
      </c>
      <c r="AC3289" s="40">
        <f>_xll.qlInterestRateIndexFixingDate($Y$21,AD3289)</f>
        <v>62467</v>
      </c>
      <c r="AD3289" s="40">
        <f>_xll.qlCalendarAdvance(calendar,$AD3288,AB3289,,,trigger)</f>
        <v>62471</v>
      </c>
      <c r="AE3289" s="40">
        <f>_xll.qlInterestRateIndexMaturity($Y$21,AD3289,)</f>
        <v>62652</v>
      </c>
      <c r="AF3289" s="43" t="e">
        <f>_xll.qlTenorBasisValue(TenorBasis6M,AD3289,_xll.ohTrigger(trigger,$Y$36))</f>
        <v>#NUM!</v>
      </c>
      <c r="AG3289" s="90" t="e">
        <f>_xll.qlTenorBasisForwardRate(TenorBasis6M,AD3289,_xll.ohTrigger(trigger,$Y$36))</f>
        <v>#NUM!</v>
      </c>
      <c r="AH3289" s="90" t="e">
        <f>_xll.qlIndexFixing(TenorBasisIndex6M,$AC3289,TRUE,_xll.ohTrigger(trigger,$Y$36))</f>
        <v>#NUM!</v>
      </c>
      <c r="AI3289" s="43" t="e">
        <f>_xll.qlIndexFixing($Y$6,$AC3289,TRUE,trigger)</f>
        <v>#NUM!</v>
      </c>
      <c r="AJ3289" s="45" t="e">
        <f t="shared" si="61"/>
        <v>#NUM!</v>
      </c>
    </row>
    <row r="3290" spans="28:36" x14ac:dyDescent="0.2">
      <c r="AB3290" s="122" t="s">
        <v>88</v>
      </c>
      <c r="AC3290" s="40">
        <f>_xll.qlInterestRateIndexFixingDate($Y$21,AD3290)</f>
        <v>62474</v>
      </c>
      <c r="AD3290" s="40">
        <f>_xll.qlCalendarAdvance(calendar,$AD3289,AB3290,,,trigger)</f>
        <v>62478</v>
      </c>
      <c r="AE3290" s="40">
        <f>_xll.qlInterestRateIndexMaturity($Y$21,AD3290,)</f>
        <v>62659</v>
      </c>
      <c r="AF3290" s="43" t="e">
        <f>_xll.qlTenorBasisValue(TenorBasis6M,AD3290,_xll.ohTrigger(trigger,$Y$36))</f>
        <v>#NUM!</v>
      </c>
      <c r="AG3290" s="90" t="e">
        <f>_xll.qlTenorBasisForwardRate(TenorBasis6M,AD3290,_xll.ohTrigger(trigger,$Y$36))</f>
        <v>#NUM!</v>
      </c>
      <c r="AH3290" s="90" t="e">
        <f>_xll.qlIndexFixing(TenorBasisIndex6M,$AC3290,TRUE,_xll.ohTrigger(trigger,$Y$36))</f>
        <v>#NUM!</v>
      </c>
      <c r="AI3290" s="43" t="e">
        <f>_xll.qlIndexFixing($Y$6,$AC3290,TRUE,trigger)</f>
        <v>#NUM!</v>
      </c>
      <c r="AJ3290" s="45" t="e">
        <f t="shared" si="61"/>
        <v>#NUM!</v>
      </c>
    </row>
    <row r="3291" spans="28:36" x14ac:dyDescent="0.2">
      <c r="AB3291" s="122" t="s">
        <v>88</v>
      </c>
      <c r="AC3291" s="40">
        <f>_xll.qlInterestRateIndexFixingDate($Y$21,AD3291)</f>
        <v>62481</v>
      </c>
      <c r="AD3291" s="40">
        <f>_xll.qlCalendarAdvance(calendar,$AD3290,AB3291,,,trigger)</f>
        <v>62485</v>
      </c>
      <c r="AE3291" s="40">
        <f>_xll.qlInterestRateIndexMaturity($Y$21,AD3291,)</f>
        <v>62666</v>
      </c>
      <c r="AF3291" s="43" t="e">
        <f>_xll.qlTenorBasisValue(TenorBasis6M,AD3291,_xll.ohTrigger(trigger,$Y$36))</f>
        <v>#NUM!</v>
      </c>
      <c r="AG3291" s="90" t="e">
        <f>_xll.qlTenorBasisForwardRate(TenorBasis6M,AD3291,_xll.ohTrigger(trigger,$Y$36))</f>
        <v>#NUM!</v>
      </c>
      <c r="AH3291" s="90" t="e">
        <f>_xll.qlIndexFixing(TenorBasisIndex6M,$AC3291,TRUE,_xll.ohTrigger(trigger,$Y$36))</f>
        <v>#NUM!</v>
      </c>
      <c r="AI3291" s="43" t="e">
        <f>_xll.qlIndexFixing($Y$6,$AC3291,TRUE,trigger)</f>
        <v>#NUM!</v>
      </c>
      <c r="AJ3291" s="45" t="e">
        <f t="shared" si="61"/>
        <v>#NUM!</v>
      </c>
    </row>
    <row r="3292" spans="28:36" x14ac:dyDescent="0.2">
      <c r="AB3292" s="122" t="s">
        <v>88</v>
      </c>
      <c r="AC3292" s="40">
        <f>_xll.qlInterestRateIndexFixingDate($Y$21,AD3292)</f>
        <v>62488</v>
      </c>
      <c r="AD3292" s="40">
        <f>_xll.qlCalendarAdvance(calendar,$AD3291,AB3292,,,trigger)</f>
        <v>62492</v>
      </c>
      <c r="AE3292" s="40">
        <f>_xll.qlInterestRateIndexMaturity($Y$21,AD3292,)</f>
        <v>62673</v>
      </c>
      <c r="AF3292" s="43" t="e">
        <f>_xll.qlTenorBasisValue(TenorBasis6M,AD3292,_xll.ohTrigger(trigger,$Y$36))</f>
        <v>#NUM!</v>
      </c>
      <c r="AG3292" s="90" t="e">
        <f>_xll.qlTenorBasisForwardRate(TenorBasis6M,AD3292,_xll.ohTrigger(trigger,$Y$36))</f>
        <v>#NUM!</v>
      </c>
      <c r="AH3292" s="90" t="e">
        <f>_xll.qlIndexFixing(TenorBasisIndex6M,$AC3292,TRUE,_xll.ohTrigger(trigger,$Y$36))</f>
        <v>#NUM!</v>
      </c>
      <c r="AI3292" s="43" t="e">
        <f>_xll.qlIndexFixing($Y$6,$AC3292,TRUE,trigger)</f>
        <v>#NUM!</v>
      </c>
      <c r="AJ3292" s="45" t="e">
        <f t="shared" si="61"/>
        <v>#NUM!</v>
      </c>
    </row>
    <row r="3293" spans="28:36" x14ac:dyDescent="0.2">
      <c r="AB3293" s="122" t="s">
        <v>88</v>
      </c>
      <c r="AC3293" s="40">
        <f>_xll.qlInterestRateIndexFixingDate($Y$21,AD3293)</f>
        <v>62495</v>
      </c>
      <c r="AD3293" s="40">
        <f>_xll.qlCalendarAdvance(calendar,$AD3292,AB3293,,,trigger)</f>
        <v>62499</v>
      </c>
      <c r="AE3293" s="40">
        <f>_xll.qlInterestRateIndexMaturity($Y$21,AD3293,)</f>
        <v>62680</v>
      </c>
      <c r="AF3293" s="43" t="e">
        <f>_xll.qlTenorBasisValue(TenorBasis6M,AD3293,_xll.ohTrigger(trigger,$Y$36))</f>
        <v>#NUM!</v>
      </c>
      <c r="AG3293" s="90" t="e">
        <f>_xll.qlTenorBasisForwardRate(TenorBasis6M,AD3293,_xll.ohTrigger(trigger,$Y$36))</f>
        <v>#NUM!</v>
      </c>
      <c r="AH3293" s="90" t="e">
        <f>_xll.qlIndexFixing(TenorBasisIndex6M,$AC3293,TRUE,_xll.ohTrigger(trigger,$Y$36))</f>
        <v>#NUM!</v>
      </c>
      <c r="AI3293" s="43" t="e">
        <f>_xll.qlIndexFixing($Y$6,$AC3293,TRUE,trigger)</f>
        <v>#NUM!</v>
      </c>
      <c r="AJ3293" s="45" t="e">
        <f t="shared" si="61"/>
        <v>#NUM!</v>
      </c>
    </row>
    <row r="3294" spans="28:36" x14ac:dyDescent="0.2">
      <c r="AB3294" s="122" t="s">
        <v>88</v>
      </c>
      <c r="AC3294" s="40">
        <f>_xll.qlInterestRateIndexFixingDate($Y$21,AD3294)</f>
        <v>62502</v>
      </c>
      <c r="AD3294" s="40">
        <f>_xll.qlCalendarAdvance(calendar,$AD3293,AB3294,,,trigger)</f>
        <v>62506</v>
      </c>
      <c r="AE3294" s="40">
        <f>_xll.qlInterestRateIndexMaturity($Y$21,AD3294,)</f>
        <v>62687</v>
      </c>
      <c r="AF3294" s="43" t="e">
        <f>_xll.qlTenorBasisValue(TenorBasis6M,AD3294,_xll.ohTrigger(trigger,$Y$36))</f>
        <v>#NUM!</v>
      </c>
      <c r="AG3294" s="90" t="e">
        <f>_xll.qlTenorBasisForwardRate(TenorBasis6M,AD3294,_xll.ohTrigger(trigger,$Y$36))</f>
        <v>#NUM!</v>
      </c>
      <c r="AH3294" s="90" t="e">
        <f>_xll.qlIndexFixing(TenorBasisIndex6M,$AC3294,TRUE,_xll.ohTrigger(trigger,$Y$36))</f>
        <v>#NUM!</v>
      </c>
      <c r="AI3294" s="43" t="e">
        <f>_xll.qlIndexFixing($Y$6,$AC3294,TRUE,trigger)</f>
        <v>#NUM!</v>
      </c>
      <c r="AJ3294" s="45" t="e">
        <f t="shared" si="61"/>
        <v>#NUM!</v>
      </c>
    </row>
    <row r="3295" spans="28:36" x14ac:dyDescent="0.2">
      <c r="AB3295" s="122" t="s">
        <v>88</v>
      </c>
      <c r="AC3295" s="40">
        <f>_xll.qlInterestRateIndexFixingDate($Y$21,AD3295)</f>
        <v>62509</v>
      </c>
      <c r="AD3295" s="40">
        <f>_xll.qlCalendarAdvance(calendar,$AD3294,AB3295,,,trigger)</f>
        <v>62513</v>
      </c>
      <c r="AE3295" s="40">
        <f>_xll.qlInterestRateIndexMaturity($Y$21,AD3295,)</f>
        <v>62694</v>
      </c>
      <c r="AF3295" s="43" t="e">
        <f>_xll.qlTenorBasisValue(TenorBasis6M,AD3295,_xll.ohTrigger(trigger,$Y$36))</f>
        <v>#NUM!</v>
      </c>
      <c r="AG3295" s="90" t="e">
        <f>_xll.qlTenorBasisForwardRate(TenorBasis6M,AD3295,_xll.ohTrigger(trigger,$Y$36))</f>
        <v>#NUM!</v>
      </c>
      <c r="AH3295" s="90" t="e">
        <f>_xll.qlIndexFixing(TenorBasisIndex6M,$AC3295,TRUE,_xll.ohTrigger(trigger,$Y$36))</f>
        <v>#NUM!</v>
      </c>
      <c r="AI3295" s="43" t="e">
        <f>_xll.qlIndexFixing($Y$6,$AC3295,TRUE,trigger)</f>
        <v>#NUM!</v>
      </c>
      <c r="AJ3295" s="45" t="e">
        <f t="shared" si="61"/>
        <v>#NUM!</v>
      </c>
    </row>
    <row r="3296" spans="28:36" x14ac:dyDescent="0.2">
      <c r="AB3296" s="122" t="s">
        <v>88</v>
      </c>
      <c r="AC3296" s="40">
        <f>_xll.qlInterestRateIndexFixingDate($Y$21,AD3296)</f>
        <v>62516</v>
      </c>
      <c r="AD3296" s="40">
        <f>_xll.qlCalendarAdvance(calendar,$AD3295,AB3296,,,trigger)</f>
        <v>62520</v>
      </c>
      <c r="AE3296" s="40">
        <f>_xll.qlInterestRateIndexMaturity($Y$21,AD3296,)</f>
        <v>62704</v>
      </c>
      <c r="AF3296" s="43" t="e">
        <f>_xll.qlTenorBasisValue(TenorBasis6M,AD3296,_xll.ohTrigger(trigger,$Y$36))</f>
        <v>#NUM!</v>
      </c>
      <c r="AG3296" s="90" t="e">
        <f>_xll.qlTenorBasisForwardRate(TenorBasis6M,AD3296,_xll.ohTrigger(trigger,$Y$36))</f>
        <v>#NUM!</v>
      </c>
      <c r="AH3296" s="90" t="e">
        <f>_xll.qlIndexFixing(TenorBasisIndex6M,$AC3296,TRUE,_xll.ohTrigger(trigger,$Y$36))</f>
        <v>#NUM!</v>
      </c>
      <c r="AI3296" s="43" t="e">
        <f>_xll.qlIndexFixing($Y$6,$AC3296,TRUE,trigger)</f>
        <v>#NUM!</v>
      </c>
      <c r="AJ3296" s="45" t="e">
        <f t="shared" si="61"/>
        <v>#NUM!</v>
      </c>
    </row>
    <row r="3297" spans="28:36" x14ac:dyDescent="0.2">
      <c r="AB3297" s="122" t="s">
        <v>88</v>
      </c>
      <c r="AC3297" s="40">
        <f>_xll.qlInterestRateIndexFixingDate($Y$21,AD3297)</f>
        <v>62523</v>
      </c>
      <c r="AD3297" s="40">
        <f>_xll.qlCalendarAdvance(calendar,$AD3296,AB3297,,,trigger)</f>
        <v>62527</v>
      </c>
      <c r="AE3297" s="40">
        <f>_xll.qlInterestRateIndexMaturity($Y$21,AD3297,)</f>
        <v>62711</v>
      </c>
      <c r="AF3297" s="43" t="e">
        <f>_xll.qlTenorBasisValue(TenorBasis6M,AD3297,_xll.ohTrigger(trigger,$Y$36))</f>
        <v>#NUM!</v>
      </c>
      <c r="AG3297" s="90" t="e">
        <f>_xll.qlTenorBasisForwardRate(TenorBasis6M,AD3297,_xll.ohTrigger(trigger,$Y$36))</f>
        <v>#NUM!</v>
      </c>
      <c r="AH3297" s="90" t="e">
        <f>_xll.qlIndexFixing(TenorBasisIndex6M,$AC3297,TRUE,_xll.ohTrigger(trigger,$Y$36))</f>
        <v>#NUM!</v>
      </c>
      <c r="AI3297" s="43" t="e">
        <f>_xll.qlIndexFixing($Y$6,$AC3297,TRUE,trigger)</f>
        <v>#NUM!</v>
      </c>
      <c r="AJ3297" s="45" t="e">
        <f t="shared" si="61"/>
        <v>#NUM!</v>
      </c>
    </row>
    <row r="3298" spans="28:36" x14ac:dyDescent="0.2">
      <c r="AB3298" s="122" t="s">
        <v>88</v>
      </c>
      <c r="AC3298" s="40">
        <f>_xll.qlInterestRateIndexFixingDate($Y$21,AD3298)</f>
        <v>62530</v>
      </c>
      <c r="AD3298" s="40">
        <f>_xll.qlCalendarAdvance(calendar,$AD3297,AB3298,,,trigger)</f>
        <v>62534</v>
      </c>
      <c r="AE3298" s="40">
        <f>_xll.qlInterestRateIndexMaturity($Y$21,AD3298,)</f>
        <v>62718</v>
      </c>
      <c r="AF3298" s="43" t="e">
        <f>_xll.qlTenorBasisValue(TenorBasis6M,AD3298,_xll.ohTrigger(trigger,$Y$36))</f>
        <v>#NUM!</v>
      </c>
      <c r="AG3298" s="90" t="e">
        <f>_xll.qlTenorBasisForwardRate(TenorBasis6M,AD3298,_xll.ohTrigger(trigger,$Y$36))</f>
        <v>#NUM!</v>
      </c>
      <c r="AH3298" s="90" t="e">
        <f>_xll.qlIndexFixing(TenorBasisIndex6M,$AC3298,TRUE,_xll.ohTrigger(trigger,$Y$36))</f>
        <v>#NUM!</v>
      </c>
      <c r="AI3298" s="43" t="e">
        <f>_xll.qlIndexFixing($Y$6,$AC3298,TRUE,trigger)</f>
        <v>#NUM!</v>
      </c>
      <c r="AJ3298" s="45" t="e">
        <f t="shared" si="61"/>
        <v>#NUM!</v>
      </c>
    </row>
    <row r="3299" spans="28:36" x14ac:dyDescent="0.2">
      <c r="AB3299" s="122" t="s">
        <v>88</v>
      </c>
      <c r="AC3299" s="40">
        <f>_xll.qlInterestRateIndexFixingDate($Y$21,AD3299)</f>
        <v>62537</v>
      </c>
      <c r="AD3299" s="40">
        <f>_xll.qlCalendarAdvance(calendar,$AD3298,AB3299,,,trigger)</f>
        <v>62541</v>
      </c>
      <c r="AE3299" s="40">
        <f>_xll.qlInterestRateIndexMaturity($Y$21,AD3299,)</f>
        <v>62725</v>
      </c>
      <c r="AF3299" s="43" t="e">
        <f>_xll.qlTenorBasisValue(TenorBasis6M,AD3299,_xll.ohTrigger(trigger,$Y$36))</f>
        <v>#NUM!</v>
      </c>
      <c r="AG3299" s="90" t="e">
        <f>_xll.qlTenorBasisForwardRate(TenorBasis6M,AD3299,_xll.ohTrigger(trigger,$Y$36))</f>
        <v>#NUM!</v>
      </c>
      <c r="AH3299" s="90" t="e">
        <f>_xll.qlIndexFixing(TenorBasisIndex6M,$AC3299,TRUE,_xll.ohTrigger(trigger,$Y$36))</f>
        <v>#NUM!</v>
      </c>
      <c r="AI3299" s="43" t="e">
        <f>_xll.qlIndexFixing($Y$6,$AC3299,TRUE,trigger)</f>
        <v>#NUM!</v>
      </c>
      <c r="AJ3299" s="45" t="e">
        <f t="shared" si="61"/>
        <v>#NUM!</v>
      </c>
    </row>
    <row r="3300" spans="28:36" x14ac:dyDescent="0.2">
      <c r="AB3300" s="122" t="s">
        <v>88</v>
      </c>
      <c r="AC3300" s="40">
        <f>_xll.qlInterestRateIndexFixingDate($Y$21,AD3300)</f>
        <v>62544</v>
      </c>
      <c r="AD3300" s="40">
        <f>_xll.qlCalendarAdvance(calendar,$AD3299,AB3300,,,trigger)</f>
        <v>62548</v>
      </c>
      <c r="AE3300" s="40">
        <f>_xll.qlInterestRateIndexMaturity($Y$21,AD3300,)</f>
        <v>62731</v>
      </c>
      <c r="AF3300" s="43" t="e">
        <f>_xll.qlTenorBasisValue(TenorBasis6M,AD3300,_xll.ohTrigger(trigger,$Y$36))</f>
        <v>#NUM!</v>
      </c>
      <c r="AG3300" s="90" t="e">
        <f>_xll.qlTenorBasisForwardRate(TenorBasis6M,AD3300,_xll.ohTrigger(trigger,$Y$36))</f>
        <v>#NUM!</v>
      </c>
      <c r="AH3300" s="90" t="e">
        <f>_xll.qlIndexFixing(TenorBasisIndex6M,$AC3300,TRUE,_xll.ohTrigger(trigger,$Y$36))</f>
        <v>#NUM!</v>
      </c>
      <c r="AI3300" s="43" t="e">
        <f>_xll.qlIndexFixing($Y$6,$AC3300,TRUE,trigger)</f>
        <v>#NUM!</v>
      </c>
      <c r="AJ3300" s="45" t="e">
        <f t="shared" si="61"/>
        <v>#NUM!</v>
      </c>
    </row>
    <row r="3301" spans="28:36" x14ac:dyDescent="0.2">
      <c r="AB3301" s="122" t="s">
        <v>88</v>
      </c>
      <c r="AC3301" s="40">
        <f>_xll.qlInterestRateIndexFixingDate($Y$21,AD3301)</f>
        <v>62551</v>
      </c>
      <c r="AD3301" s="40">
        <f>_xll.qlCalendarAdvance(calendar,$AD3300,AB3301,,,trigger)</f>
        <v>62555</v>
      </c>
      <c r="AE3301" s="40">
        <f>_xll.qlInterestRateIndexMaturity($Y$21,AD3301,)</f>
        <v>62738</v>
      </c>
      <c r="AF3301" s="43" t="e">
        <f>_xll.qlTenorBasisValue(TenorBasis6M,AD3301,_xll.ohTrigger(trigger,$Y$36))</f>
        <v>#NUM!</v>
      </c>
      <c r="AG3301" s="90" t="e">
        <f>_xll.qlTenorBasisForwardRate(TenorBasis6M,AD3301,_xll.ohTrigger(trigger,$Y$36))</f>
        <v>#NUM!</v>
      </c>
      <c r="AH3301" s="90" t="e">
        <f>_xll.qlIndexFixing(TenorBasisIndex6M,$AC3301,TRUE,_xll.ohTrigger(trigger,$Y$36))</f>
        <v>#NUM!</v>
      </c>
      <c r="AI3301" s="43" t="e">
        <f>_xll.qlIndexFixing($Y$6,$AC3301,TRUE,trigger)</f>
        <v>#NUM!</v>
      </c>
      <c r="AJ3301" s="45" t="e">
        <f t="shared" si="61"/>
        <v>#NUM!</v>
      </c>
    </row>
    <row r="3302" spans="28:36" x14ac:dyDescent="0.2">
      <c r="AB3302" s="122" t="s">
        <v>88</v>
      </c>
      <c r="AC3302" s="40">
        <f>_xll.qlInterestRateIndexFixingDate($Y$21,AD3302)</f>
        <v>62558</v>
      </c>
      <c r="AD3302" s="40">
        <f>_xll.qlCalendarAdvance(calendar,$AD3301,AB3302,,,trigger)</f>
        <v>62562</v>
      </c>
      <c r="AE3302" s="40">
        <f>_xll.qlInterestRateIndexMaturity($Y$21,AD3302,)</f>
        <v>62745</v>
      </c>
      <c r="AF3302" s="43" t="e">
        <f>_xll.qlTenorBasisValue(TenorBasis6M,AD3302,_xll.ohTrigger(trigger,$Y$36))</f>
        <v>#NUM!</v>
      </c>
      <c r="AG3302" s="90" t="e">
        <f>_xll.qlTenorBasisForwardRate(TenorBasis6M,AD3302,_xll.ohTrigger(trigger,$Y$36))</f>
        <v>#NUM!</v>
      </c>
      <c r="AH3302" s="90" t="e">
        <f>_xll.qlIndexFixing(TenorBasisIndex6M,$AC3302,TRUE,_xll.ohTrigger(trigger,$Y$36))</f>
        <v>#NUM!</v>
      </c>
      <c r="AI3302" s="43" t="e">
        <f>_xll.qlIndexFixing($Y$6,$AC3302,TRUE,trigger)</f>
        <v>#NUM!</v>
      </c>
      <c r="AJ3302" s="45" t="e">
        <f t="shared" si="61"/>
        <v>#NUM!</v>
      </c>
    </row>
    <row r="3303" spans="28:36" x14ac:dyDescent="0.2">
      <c r="AB3303" s="122" t="s">
        <v>88</v>
      </c>
      <c r="AC3303" s="40">
        <f>_xll.qlInterestRateIndexFixingDate($Y$21,AD3303)</f>
        <v>62563</v>
      </c>
      <c r="AD3303" s="40">
        <f>_xll.qlCalendarAdvance(calendar,$AD3302,AB3303,,,trigger)</f>
        <v>62569</v>
      </c>
      <c r="AE3303" s="40">
        <f>_xll.qlInterestRateIndexMaturity($Y$21,AD3303,)</f>
        <v>62752</v>
      </c>
      <c r="AF3303" s="43" t="e">
        <f>_xll.qlTenorBasisValue(TenorBasis6M,AD3303,_xll.ohTrigger(trigger,$Y$36))</f>
        <v>#NUM!</v>
      </c>
      <c r="AG3303" s="90" t="e">
        <f>_xll.qlTenorBasisForwardRate(TenorBasis6M,AD3303,_xll.ohTrigger(trigger,$Y$36))</f>
        <v>#NUM!</v>
      </c>
      <c r="AH3303" s="90" t="e">
        <f>_xll.qlIndexFixing(TenorBasisIndex6M,$AC3303,TRUE,_xll.ohTrigger(trigger,$Y$36))</f>
        <v>#NUM!</v>
      </c>
      <c r="AI3303" s="43" t="e">
        <f>_xll.qlIndexFixing($Y$6,$AC3303,TRUE,trigger)</f>
        <v>#NUM!</v>
      </c>
      <c r="AJ3303" s="45" t="e">
        <f t="shared" si="61"/>
        <v>#NUM!</v>
      </c>
    </row>
    <row r="3304" spans="28:36" x14ac:dyDescent="0.2">
      <c r="AB3304" s="122" t="s">
        <v>88</v>
      </c>
      <c r="AC3304" s="40">
        <f>_xll.qlInterestRateIndexFixingDate($Y$21,AD3304)</f>
        <v>62572</v>
      </c>
      <c r="AD3304" s="40">
        <f>_xll.qlCalendarAdvance(calendar,$AD3303,AB3304,,,trigger)</f>
        <v>62576</v>
      </c>
      <c r="AE3304" s="40">
        <f>_xll.qlInterestRateIndexMaturity($Y$21,AD3304,)</f>
        <v>62759</v>
      </c>
      <c r="AF3304" s="43" t="e">
        <f>_xll.qlTenorBasisValue(TenorBasis6M,AD3304,_xll.ohTrigger(trigger,$Y$36))</f>
        <v>#NUM!</v>
      </c>
      <c r="AG3304" s="90" t="e">
        <f>_xll.qlTenorBasisForwardRate(TenorBasis6M,AD3304,_xll.ohTrigger(trigger,$Y$36))</f>
        <v>#NUM!</v>
      </c>
      <c r="AH3304" s="90" t="e">
        <f>_xll.qlIndexFixing(TenorBasisIndex6M,$AC3304,TRUE,_xll.ohTrigger(trigger,$Y$36))</f>
        <v>#NUM!</v>
      </c>
      <c r="AI3304" s="43" t="e">
        <f>_xll.qlIndexFixing($Y$6,$AC3304,TRUE,trigger)</f>
        <v>#NUM!</v>
      </c>
      <c r="AJ3304" s="45" t="e">
        <f t="shared" si="61"/>
        <v>#NUM!</v>
      </c>
    </row>
    <row r="3305" spans="28:36" x14ac:dyDescent="0.2">
      <c r="AB3305" s="122" t="s">
        <v>88</v>
      </c>
      <c r="AC3305" s="40">
        <f>_xll.qlInterestRateIndexFixingDate($Y$21,AD3305)</f>
        <v>62578</v>
      </c>
      <c r="AD3305" s="40">
        <f>_xll.qlCalendarAdvance(calendar,$AD3304,AB3305,,,trigger)</f>
        <v>62583</v>
      </c>
      <c r="AE3305" s="40">
        <f>_xll.qlInterestRateIndexMaturity($Y$21,AD3305,)</f>
        <v>62767</v>
      </c>
      <c r="AF3305" s="43" t="e">
        <f>_xll.qlTenorBasisValue(TenorBasis6M,AD3305,_xll.ohTrigger(trigger,$Y$36))</f>
        <v>#NUM!</v>
      </c>
      <c r="AG3305" s="90" t="e">
        <f>_xll.qlTenorBasisForwardRate(TenorBasis6M,AD3305,_xll.ohTrigger(trigger,$Y$36))</f>
        <v>#NUM!</v>
      </c>
      <c r="AH3305" s="90" t="e">
        <f>_xll.qlIndexFixing(TenorBasisIndex6M,$AC3305,TRUE,_xll.ohTrigger(trigger,$Y$36))</f>
        <v>#NUM!</v>
      </c>
      <c r="AI3305" s="43" t="e">
        <f>_xll.qlIndexFixing($Y$6,$AC3305,TRUE,trigger)</f>
        <v>#NUM!</v>
      </c>
      <c r="AJ3305" s="45" t="e">
        <f t="shared" si="61"/>
        <v>#NUM!</v>
      </c>
    </row>
    <row r="3306" spans="28:36" x14ac:dyDescent="0.2">
      <c r="AB3306" s="122" t="s">
        <v>88</v>
      </c>
      <c r="AC3306" s="40">
        <f>_xll.qlInterestRateIndexFixingDate($Y$21,AD3306)</f>
        <v>62586</v>
      </c>
      <c r="AD3306" s="40">
        <f>_xll.qlCalendarAdvance(calendar,$AD3305,AB3306,,,trigger)</f>
        <v>62590</v>
      </c>
      <c r="AE3306" s="40">
        <f>_xll.qlInterestRateIndexMaturity($Y$21,AD3306,)</f>
        <v>62774</v>
      </c>
      <c r="AF3306" s="43" t="e">
        <f>_xll.qlTenorBasisValue(TenorBasis6M,AD3306,_xll.ohTrigger(trigger,$Y$36))</f>
        <v>#NUM!</v>
      </c>
      <c r="AG3306" s="90" t="e">
        <f>_xll.qlTenorBasisForwardRate(TenorBasis6M,AD3306,_xll.ohTrigger(trigger,$Y$36))</f>
        <v>#NUM!</v>
      </c>
      <c r="AH3306" s="90" t="e">
        <f>_xll.qlIndexFixing(TenorBasisIndex6M,$AC3306,TRUE,_xll.ohTrigger(trigger,$Y$36))</f>
        <v>#NUM!</v>
      </c>
      <c r="AI3306" s="43" t="e">
        <f>_xll.qlIndexFixing($Y$6,$AC3306,TRUE,trigger)</f>
        <v>#NUM!</v>
      </c>
      <c r="AJ3306" s="45" t="e">
        <f t="shared" ref="AJ3306:AJ3369" si="62">(AH3306-AI3306)*10000</f>
        <v>#NUM!</v>
      </c>
    </row>
    <row r="3307" spans="28:36" x14ac:dyDescent="0.2">
      <c r="AB3307" s="122" t="s">
        <v>88</v>
      </c>
      <c r="AC3307" s="40">
        <f>_xll.qlInterestRateIndexFixingDate($Y$21,AD3307)</f>
        <v>62593</v>
      </c>
      <c r="AD3307" s="40">
        <f>_xll.qlCalendarAdvance(calendar,$AD3306,AB3307,,,trigger)</f>
        <v>62597</v>
      </c>
      <c r="AE3307" s="40">
        <f>_xll.qlInterestRateIndexMaturity($Y$21,AD3307,)</f>
        <v>62781</v>
      </c>
      <c r="AF3307" s="43" t="e">
        <f>_xll.qlTenorBasisValue(TenorBasis6M,AD3307,_xll.ohTrigger(trigger,$Y$36))</f>
        <v>#NUM!</v>
      </c>
      <c r="AG3307" s="90" t="e">
        <f>_xll.qlTenorBasisForwardRate(TenorBasis6M,AD3307,_xll.ohTrigger(trigger,$Y$36))</f>
        <v>#NUM!</v>
      </c>
      <c r="AH3307" s="90" t="e">
        <f>_xll.qlIndexFixing(TenorBasisIndex6M,$AC3307,TRUE,_xll.ohTrigger(trigger,$Y$36))</f>
        <v>#NUM!</v>
      </c>
      <c r="AI3307" s="43" t="e">
        <f>_xll.qlIndexFixing($Y$6,$AC3307,TRUE,trigger)</f>
        <v>#NUM!</v>
      </c>
      <c r="AJ3307" s="45" t="e">
        <f t="shared" si="62"/>
        <v>#NUM!</v>
      </c>
    </row>
    <row r="3308" spans="28:36" x14ac:dyDescent="0.2">
      <c r="AB3308" s="122" t="s">
        <v>88</v>
      </c>
      <c r="AC3308" s="40">
        <f>_xll.qlInterestRateIndexFixingDate($Y$21,AD3308)</f>
        <v>62600</v>
      </c>
      <c r="AD3308" s="40">
        <f>_xll.qlCalendarAdvance(calendar,$AD3307,AB3308,,,trigger)</f>
        <v>62604</v>
      </c>
      <c r="AE3308" s="40">
        <f>_xll.qlInterestRateIndexMaturity($Y$21,AD3308,)</f>
        <v>62788</v>
      </c>
      <c r="AF3308" s="43" t="e">
        <f>_xll.qlTenorBasisValue(TenorBasis6M,AD3308,_xll.ohTrigger(trigger,$Y$36))</f>
        <v>#NUM!</v>
      </c>
      <c r="AG3308" s="90" t="e">
        <f>_xll.qlTenorBasisForwardRate(TenorBasis6M,AD3308,_xll.ohTrigger(trigger,$Y$36))</f>
        <v>#NUM!</v>
      </c>
      <c r="AH3308" s="90" t="e">
        <f>_xll.qlIndexFixing(TenorBasisIndex6M,$AC3308,TRUE,_xll.ohTrigger(trigger,$Y$36))</f>
        <v>#NUM!</v>
      </c>
      <c r="AI3308" s="43" t="e">
        <f>_xll.qlIndexFixing($Y$6,$AC3308,TRUE,trigger)</f>
        <v>#NUM!</v>
      </c>
      <c r="AJ3308" s="45" t="e">
        <f t="shared" si="62"/>
        <v>#NUM!</v>
      </c>
    </row>
    <row r="3309" spans="28:36" x14ac:dyDescent="0.2">
      <c r="AB3309" s="122" t="s">
        <v>88</v>
      </c>
      <c r="AC3309" s="40">
        <f>_xll.qlInterestRateIndexFixingDate($Y$21,AD3309)</f>
        <v>62607</v>
      </c>
      <c r="AD3309" s="40">
        <f>_xll.qlCalendarAdvance(calendar,$AD3308,AB3309,,,trigger)</f>
        <v>62611</v>
      </c>
      <c r="AE3309" s="40">
        <f>_xll.qlInterestRateIndexMaturity($Y$21,AD3309,)</f>
        <v>62794</v>
      </c>
      <c r="AF3309" s="43" t="e">
        <f>_xll.qlTenorBasisValue(TenorBasis6M,AD3309,_xll.ohTrigger(trigger,$Y$36))</f>
        <v>#NUM!</v>
      </c>
      <c r="AG3309" s="90" t="e">
        <f>_xll.qlTenorBasisForwardRate(TenorBasis6M,AD3309,_xll.ohTrigger(trigger,$Y$36))</f>
        <v>#NUM!</v>
      </c>
      <c r="AH3309" s="90" t="e">
        <f>_xll.qlIndexFixing(TenorBasisIndex6M,$AC3309,TRUE,_xll.ohTrigger(trigger,$Y$36))</f>
        <v>#NUM!</v>
      </c>
      <c r="AI3309" s="43" t="e">
        <f>_xll.qlIndexFixing($Y$6,$AC3309,TRUE,trigger)</f>
        <v>#NUM!</v>
      </c>
      <c r="AJ3309" s="45" t="e">
        <f t="shared" si="62"/>
        <v>#NUM!</v>
      </c>
    </row>
    <row r="3310" spans="28:36" x14ac:dyDescent="0.2">
      <c r="AB3310" s="122" t="s">
        <v>88</v>
      </c>
      <c r="AC3310" s="40">
        <f>_xll.qlInterestRateIndexFixingDate($Y$21,AD3310)</f>
        <v>62614</v>
      </c>
      <c r="AD3310" s="40">
        <f>_xll.qlCalendarAdvance(calendar,$AD3309,AB3310,,,trigger)</f>
        <v>62618</v>
      </c>
      <c r="AE3310" s="40">
        <f>_xll.qlInterestRateIndexMaturity($Y$21,AD3310,)</f>
        <v>62801</v>
      </c>
      <c r="AF3310" s="43" t="e">
        <f>_xll.qlTenorBasisValue(TenorBasis6M,AD3310,_xll.ohTrigger(trigger,$Y$36))</f>
        <v>#NUM!</v>
      </c>
      <c r="AG3310" s="90" t="e">
        <f>_xll.qlTenorBasisForwardRate(TenorBasis6M,AD3310,_xll.ohTrigger(trigger,$Y$36))</f>
        <v>#NUM!</v>
      </c>
      <c r="AH3310" s="90" t="e">
        <f>_xll.qlIndexFixing(TenorBasisIndex6M,$AC3310,TRUE,_xll.ohTrigger(trigger,$Y$36))</f>
        <v>#NUM!</v>
      </c>
      <c r="AI3310" s="43" t="e">
        <f>_xll.qlIndexFixing($Y$6,$AC3310,TRUE,trigger)</f>
        <v>#NUM!</v>
      </c>
      <c r="AJ3310" s="45" t="e">
        <f t="shared" si="62"/>
        <v>#NUM!</v>
      </c>
    </row>
    <row r="3311" spans="28:36" x14ac:dyDescent="0.2">
      <c r="AB3311" s="122" t="s">
        <v>88</v>
      </c>
      <c r="AC3311" s="40">
        <f>_xll.qlInterestRateIndexFixingDate($Y$21,AD3311)</f>
        <v>62621</v>
      </c>
      <c r="AD3311" s="40">
        <f>_xll.qlCalendarAdvance(calendar,$AD3310,AB3311,,,trigger)</f>
        <v>62625</v>
      </c>
      <c r="AE3311" s="40">
        <f>_xll.qlInterestRateIndexMaturity($Y$21,AD3311,)</f>
        <v>62808</v>
      </c>
      <c r="AF3311" s="43" t="e">
        <f>_xll.qlTenorBasisValue(TenorBasis6M,AD3311,_xll.ohTrigger(trigger,$Y$36))</f>
        <v>#NUM!</v>
      </c>
      <c r="AG3311" s="90" t="e">
        <f>_xll.qlTenorBasisForwardRate(TenorBasis6M,AD3311,_xll.ohTrigger(trigger,$Y$36))</f>
        <v>#NUM!</v>
      </c>
      <c r="AH3311" s="90" t="e">
        <f>_xll.qlIndexFixing(TenorBasisIndex6M,$AC3311,TRUE,_xll.ohTrigger(trigger,$Y$36))</f>
        <v>#NUM!</v>
      </c>
      <c r="AI3311" s="43" t="e">
        <f>_xll.qlIndexFixing($Y$6,$AC3311,TRUE,trigger)</f>
        <v>#NUM!</v>
      </c>
      <c r="AJ3311" s="45" t="e">
        <f t="shared" si="62"/>
        <v>#NUM!</v>
      </c>
    </row>
    <row r="3312" spans="28:36" x14ac:dyDescent="0.2">
      <c r="AB3312" s="122" t="s">
        <v>88</v>
      </c>
      <c r="AC3312" s="40">
        <f>_xll.qlInterestRateIndexFixingDate($Y$21,AD3312)</f>
        <v>62628</v>
      </c>
      <c r="AD3312" s="40">
        <f>_xll.qlCalendarAdvance(calendar,$AD3311,AB3312,,,trigger)</f>
        <v>62632</v>
      </c>
      <c r="AE3312" s="40">
        <f>_xll.qlInterestRateIndexMaturity($Y$21,AD3312,)</f>
        <v>62815</v>
      </c>
      <c r="AF3312" s="43" t="e">
        <f>_xll.qlTenorBasisValue(TenorBasis6M,AD3312,_xll.ohTrigger(trigger,$Y$36))</f>
        <v>#NUM!</v>
      </c>
      <c r="AG3312" s="90" t="e">
        <f>_xll.qlTenorBasisForwardRate(TenorBasis6M,AD3312,_xll.ohTrigger(trigger,$Y$36))</f>
        <v>#NUM!</v>
      </c>
      <c r="AH3312" s="90" t="e">
        <f>_xll.qlIndexFixing(TenorBasisIndex6M,$AC3312,TRUE,_xll.ohTrigger(trigger,$Y$36))</f>
        <v>#NUM!</v>
      </c>
      <c r="AI3312" s="43" t="e">
        <f>_xll.qlIndexFixing($Y$6,$AC3312,TRUE,trigger)</f>
        <v>#NUM!</v>
      </c>
      <c r="AJ3312" s="45" t="e">
        <f t="shared" si="62"/>
        <v>#NUM!</v>
      </c>
    </row>
    <row r="3313" spans="28:36" x14ac:dyDescent="0.2">
      <c r="AB3313" s="122" t="s">
        <v>88</v>
      </c>
      <c r="AC3313" s="40">
        <f>_xll.qlInterestRateIndexFixingDate($Y$21,AD3313)</f>
        <v>62635</v>
      </c>
      <c r="AD3313" s="40">
        <f>_xll.qlCalendarAdvance(calendar,$AD3312,AB3313,,,trigger)</f>
        <v>62639</v>
      </c>
      <c r="AE3313" s="40">
        <f>_xll.qlInterestRateIndexMaturity($Y$21,AD3313,)</f>
        <v>62823</v>
      </c>
      <c r="AF3313" s="43" t="e">
        <f>_xll.qlTenorBasisValue(TenorBasis6M,AD3313,_xll.ohTrigger(trigger,$Y$36))</f>
        <v>#NUM!</v>
      </c>
      <c r="AG3313" s="90" t="e">
        <f>_xll.qlTenorBasisForwardRate(TenorBasis6M,AD3313,_xll.ohTrigger(trigger,$Y$36))</f>
        <v>#NUM!</v>
      </c>
      <c r="AH3313" s="90" t="e">
        <f>_xll.qlIndexFixing(TenorBasisIndex6M,$AC3313,TRUE,_xll.ohTrigger(trigger,$Y$36))</f>
        <v>#NUM!</v>
      </c>
      <c r="AI3313" s="43" t="e">
        <f>_xll.qlIndexFixing($Y$6,$AC3313,TRUE,trigger)</f>
        <v>#NUM!</v>
      </c>
      <c r="AJ3313" s="45" t="e">
        <f t="shared" si="62"/>
        <v>#NUM!</v>
      </c>
    </row>
    <row r="3314" spans="28:36" x14ac:dyDescent="0.2">
      <c r="AB3314" s="122" t="s">
        <v>88</v>
      </c>
      <c r="AC3314" s="40">
        <f>_xll.qlInterestRateIndexFixingDate($Y$21,AD3314)</f>
        <v>62642</v>
      </c>
      <c r="AD3314" s="40">
        <f>_xll.qlCalendarAdvance(calendar,$AD3313,AB3314,,,trigger)</f>
        <v>62646</v>
      </c>
      <c r="AE3314" s="40">
        <f>_xll.qlInterestRateIndexMaturity($Y$21,AD3314,)</f>
        <v>62830</v>
      </c>
      <c r="AF3314" s="43" t="e">
        <f>_xll.qlTenorBasisValue(TenorBasis6M,AD3314,_xll.ohTrigger(trigger,$Y$36))</f>
        <v>#NUM!</v>
      </c>
      <c r="AG3314" s="90" t="e">
        <f>_xll.qlTenorBasisForwardRate(TenorBasis6M,AD3314,_xll.ohTrigger(trigger,$Y$36))</f>
        <v>#NUM!</v>
      </c>
      <c r="AH3314" s="90" t="e">
        <f>_xll.qlIndexFixing(TenorBasisIndex6M,$AC3314,TRUE,_xll.ohTrigger(trigger,$Y$36))</f>
        <v>#NUM!</v>
      </c>
      <c r="AI3314" s="43" t="e">
        <f>_xll.qlIndexFixing($Y$6,$AC3314,TRUE,trigger)</f>
        <v>#NUM!</v>
      </c>
      <c r="AJ3314" s="45" t="e">
        <f t="shared" si="62"/>
        <v>#NUM!</v>
      </c>
    </row>
    <row r="3315" spans="28:36" x14ac:dyDescent="0.2">
      <c r="AB3315" s="122" t="s">
        <v>88</v>
      </c>
      <c r="AC3315" s="40">
        <f>_xll.qlInterestRateIndexFixingDate($Y$21,AD3315)</f>
        <v>62649</v>
      </c>
      <c r="AD3315" s="40">
        <f>_xll.qlCalendarAdvance(calendar,$AD3314,AB3315,,,trigger)</f>
        <v>62653</v>
      </c>
      <c r="AE3315" s="40">
        <f>_xll.qlInterestRateIndexMaturity($Y$21,AD3315,)</f>
        <v>62837</v>
      </c>
      <c r="AF3315" s="43" t="e">
        <f>_xll.qlTenorBasisValue(TenorBasis6M,AD3315,_xll.ohTrigger(trigger,$Y$36))</f>
        <v>#NUM!</v>
      </c>
      <c r="AG3315" s="90" t="e">
        <f>_xll.qlTenorBasisForwardRate(TenorBasis6M,AD3315,_xll.ohTrigger(trigger,$Y$36))</f>
        <v>#NUM!</v>
      </c>
      <c r="AH3315" s="90" t="e">
        <f>_xll.qlIndexFixing(TenorBasisIndex6M,$AC3315,TRUE,_xll.ohTrigger(trigger,$Y$36))</f>
        <v>#NUM!</v>
      </c>
      <c r="AI3315" s="43" t="e">
        <f>_xll.qlIndexFixing($Y$6,$AC3315,TRUE,trigger)</f>
        <v>#NUM!</v>
      </c>
      <c r="AJ3315" s="45" t="e">
        <f t="shared" si="62"/>
        <v>#NUM!</v>
      </c>
    </row>
    <row r="3316" spans="28:36" x14ac:dyDescent="0.2">
      <c r="AB3316" s="122" t="s">
        <v>88</v>
      </c>
      <c r="AC3316" s="40">
        <f>_xll.qlInterestRateIndexFixingDate($Y$21,AD3316)</f>
        <v>62656</v>
      </c>
      <c r="AD3316" s="40">
        <f>_xll.qlCalendarAdvance(calendar,$AD3315,AB3316,,,trigger)</f>
        <v>62660</v>
      </c>
      <c r="AE3316" s="40">
        <f>_xll.qlInterestRateIndexMaturity($Y$21,AD3316,)</f>
        <v>62844</v>
      </c>
      <c r="AF3316" s="43" t="e">
        <f>_xll.qlTenorBasisValue(TenorBasis6M,AD3316,_xll.ohTrigger(trigger,$Y$36))</f>
        <v>#NUM!</v>
      </c>
      <c r="AG3316" s="90" t="e">
        <f>_xll.qlTenorBasisForwardRate(TenorBasis6M,AD3316,_xll.ohTrigger(trigger,$Y$36))</f>
        <v>#NUM!</v>
      </c>
      <c r="AH3316" s="90" t="e">
        <f>_xll.qlIndexFixing(TenorBasisIndex6M,$AC3316,TRUE,_xll.ohTrigger(trigger,$Y$36))</f>
        <v>#NUM!</v>
      </c>
      <c r="AI3316" s="43" t="e">
        <f>_xll.qlIndexFixing($Y$6,$AC3316,TRUE,trigger)</f>
        <v>#NUM!</v>
      </c>
      <c r="AJ3316" s="45" t="e">
        <f t="shared" si="62"/>
        <v>#NUM!</v>
      </c>
    </row>
    <row r="3317" spans="28:36" x14ac:dyDescent="0.2">
      <c r="AB3317" s="122" t="s">
        <v>88</v>
      </c>
      <c r="AC3317" s="40">
        <f>_xll.qlInterestRateIndexFixingDate($Y$21,AD3317)</f>
        <v>62663</v>
      </c>
      <c r="AD3317" s="40">
        <f>_xll.qlCalendarAdvance(calendar,$AD3316,AB3317,,,trigger)</f>
        <v>62667</v>
      </c>
      <c r="AE3317" s="40">
        <f>_xll.qlInterestRateIndexMaturity($Y$21,AD3317,)</f>
        <v>62851</v>
      </c>
      <c r="AF3317" s="43" t="e">
        <f>_xll.qlTenorBasisValue(TenorBasis6M,AD3317,_xll.ohTrigger(trigger,$Y$36))</f>
        <v>#NUM!</v>
      </c>
      <c r="AG3317" s="90" t="e">
        <f>_xll.qlTenorBasisForwardRate(TenorBasis6M,AD3317,_xll.ohTrigger(trigger,$Y$36))</f>
        <v>#NUM!</v>
      </c>
      <c r="AH3317" s="90" t="e">
        <f>_xll.qlIndexFixing(TenorBasisIndex6M,$AC3317,TRUE,_xll.ohTrigger(trigger,$Y$36))</f>
        <v>#NUM!</v>
      </c>
      <c r="AI3317" s="43" t="e">
        <f>_xll.qlIndexFixing($Y$6,$AC3317,TRUE,trigger)</f>
        <v>#NUM!</v>
      </c>
      <c r="AJ3317" s="45" t="e">
        <f t="shared" si="62"/>
        <v>#NUM!</v>
      </c>
    </row>
    <row r="3318" spans="28:36" x14ac:dyDescent="0.2">
      <c r="AB3318" s="122" t="s">
        <v>88</v>
      </c>
      <c r="AC3318" s="40">
        <f>_xll.qlInterestRateIndexFixingDate($Y$21,AD3318)</f>
        <v>62670</v>
      </c>
      <c r="AD3318" s="40">
        <f>_xll.qlCalendarAdvance(calendar,$AD3317,AB3318,,,trigger)</f>
        <v>62674</v>
      </c>
      <c r="AE3318" s="40">
        <f>_xll.qlInterestRateIndexMaturity($Y$21,AD3318,)</f>
        <v>62858</v>
      </c>
      <c r="AF3318" s="43" t="e">
        <f>_xll.qlTenorBasisValue(TenorBasis6M,AD3318,_xll.ohTrigger(trigger,$Y$36))</f>
        <v>#NUM!</v>
      </c>
      <c r="AG3318" s="90" t="e">
        <f>_xll.qlTenorBasisForwardRate(TenorBasis6M,AD3318,_xll.ohTrigger(trigger,$Y$36))</f>
        <v>#NUM!</v>
      </c>
      <c r="AH3318" s="90" t="e">
        <f>_xll.qlIndexFixing(TenorBasisIndex6M,$AC3318,TRUE,_xll.ohTrigger(trigger,$Y$36))</f>
        <v>#NUM!</v>
      </c>
      <c r="AI3318" s="43" t="e">
        <f>_xll.qlIndexFixing($Y$6,$AC3318,TRUE,trigger)</f>
        <v>#NUM!</v>
      </c>
      <c r="AJ3318" s="45" t="e">
        <f t="shared" si="62"/>
        <v>#NUM!</v>
      </c>
    </row>
    <row r="3319" spans="28:36" x14ac:dyDescent="0.2">
      <c r="AB3319" s="122" t="s">
        <v>88</v>
      </c>
      <c r="AC3319" s="40">
        <f>_xll.qlInterestRateIndexFixingDate($Y$21,AD3319)</f>
        <v>62677</v>
      </c>
      <c r="AD3319" s="40">
        <f>_xll.qlCalendarAdvance(calendar,$AD3318,AB3319,,,trigger)</f>
        <v>62681</v>
      </c>
      <c r="AE3319" s="40">
        <f>_xll.qlInterestRateIndexMaturity($Y$21,AD3319,)</f>
        <v>62865</v>
      </c>
      <c r="AF3319" s="43" t="e">
        <f>_xll.qlTenorBasisValue(TenorBasis6M,AD3319,_xll.ohTrigger(trigger,$Y$36))</f>
        <v>#NUM!</v>
      </c>
      <c r="AG3319" s="90" t="e">
        <f>_xll.qlTenorBasisForwardRate(TenorBasis6M,AD3319,_xll.ohTrigger(trigger,$Y$36))</f>
        <v>#NUM!</v>
      </c>
      <c r="AH3319" s="90" t="e">
        <f>_xll.qlIndexFixing(TenorBasisIndex6M,$AC3319,TRUE,_xll.ohTrigger(trigger,$Y$36))</f>
        <v>#NUM!</v>
      </c>
      <c r="AI3319" s="43" t="e">
        <f>_xll.qlIndexFixing($Y$6,$AC3319,TRUE,trigger)</f>
        <v>#NUM!</v>
      </c>
      <c r="AJ3319" s="45" t="e">
        <f t="shared" si="62"/>
        <v>#NUM!</v>
      </c>
    </row>
    <row r="3320" spans="28:36" x14ac:dyDescent="0.2">
      <c r="AB3320" s="122" t="s">
        <v>88</v>
      </c>
      <c r="AC3320" s="40">
        <f>_xll.qlInterestRateIndexFixingDate($Y$21,AD3320)</f>
        <v>62684</v>
      </c>
      <c r="AD3320" s="40">
        <f>_xll.qlCalendarAdvance(calendar,$AD3319,AB3320,,,trigger)</f>
        <v>62688</v>
      </c>
      <c r="AE3320" s="40">
        <f>_xll.qlInterestRateIndexMaturity($Y$21,AD3320,)</f>
        <v>62872</v>
      </c>
      <c r="AF3320" s="43" t="e">
        <f>_xll.qlTenorBasisValue(TenorBasis6M,AD3320,_xll.ohTrigger(trigger,$Y$36))</f>
        <v>#NUM!</v>
      </c>
      <c r="AG3320" s="90" t="e">
        <f>_xll.qlTenorBasisForwardRate(TenorBasis6M,AD3320,_xll.ohTrigger(trigger,$Y$36))</f>
        <v>#NUM!</v>
      </c>
      <c r="AH3320" s="90" t="e">
        <f>_xll.qlIndexFixing(TenorBasisIndex6M,$AC3320,TRUE,_xll.ohTrigger(trigger,$Y$36))</f>
        <v>#NUM!</v>
      </c>
      <c r="AI3320" s="43" t="e">
        <f>_xll.qlIndexFixing($Y$6,$AC3320,TRUE,trigger)</f>
        <v>#NUM!</v>
      </c>
      <c r="AJ3320" s="45" t="e">
        <f t="shared" si="62"/>
        <v>#NUM!</v>
      </c>
    </row>
    <row r="3321" spans="28:36" x14ac:dyDescent="0.2">
      <c r="AB3321" s="122" t="s">
        <v>88</v>
      </c>
      <c r="AC3321" s="40">
        <f>_xll.qlInterestRateIndexFixingDate($Y$21,AD3321)</f>
        <v>62691</v>
      </c>
      <c r="AD3321" s="40">
        <f>_xll.qlCalendarAdvance(calendar,$AD3320,AB3321,,,trigger)</f>
        <v>62695</v>
      </c>
      <c r="AE3321" s="40">
        <f>_xll.qlInterestRateIndexMaturity($Y$21,AD3321,)</f>
        <v>62879</v>
      </c>
      <c r="AF3321" s="43" t="e">
        <f>_xll.qlTenorBasisValue(TenorBasis6M,AD3321,_xll.ohTrigger(trigger,$Y$36))</f>
        <v>#NUM!</v>
      </c>
      <c r="AG3321" s="90" t="e">
        <f>_xll.qlTenorBasisForwardRate(TenorBasis6M,AD3321,_xll.ohTrigger(trigger,$Y$36))</f>
        <v>#NUM!</v>
      </c>
      <c r="AH3321" s="90" t="e">
        <f>_xll.qlIndexFixing(TenorBasisIndex6M,$AC3321,TRUE,_xll.ohTrigger(trigger,$Y$36))</f>
        <v>#NUM!</v>
      </c>
      <c r="AI3321" s="43" t="e">
        <f>_xll.qlIndexFixing($Y$6,$AC3321,TRUE,trigger)</f>
        <v>#NUM!</v>
      </c>
      <c r="AJ3321" s="45" t="e">
        <f t="shared" si="62"/>
        <v>#NUM!</v>
      </c>
    </row>
    <row r="3322" spans="28:36" x14ac:dyDescent="0.2">
      <c r="AB3322" s="122" t="s">
        <v>88</v>
      </c>
      <c r="AC3322" s="40">
        <f>_xll.qlInterestRateIndexFixingDate($Y$21,AD3322)</f>
        <v>62698</v>
      </c>
      <c r="AD3322" s="40">
        <f>_xll.qlCalendarAdvance(calendar,$AD3321,AB3322,,,trigger)</f>
        <v>62702</v>
      </c>
      <c r="AE3322" s="40">
        <f>_xll.qlInterestRateIndexMaturity($Y$21,AD3322,)</f>
        <v>62884</v>
      </c>
      <c r="AF3322" s="43" t="e">
        <f>_xll.qlTenorBasisValue(TenorBasis6M,AD3322,_xll.ohTrigger(trigger,$Y$36))</f>
        <v>#NUM!</v>
      </c>
      <c r="AG3322" s="90" t="e">
        <f>_xll.qlTenorBasisForwardRate(TenorBasis6M,AD3322,_xll.ohTrigger(trigger,$Y$36))</f>
        <v>#NUM!</v>
      </c>
      <c r="AH3322" s="90" t="e">
        <f>_xll.qlIndexFixing(TenorBasisIndex6M,$AC3322,TRUE,_xll.ohTrigger(trigger,$Y$36))</f>
        <v>#NUM!</v>
      </c>
      <c r="AI3322" s="43" t="e">
        <f>_xll.qlIndexFixing($Y$6,$AC3322,TRUE,trigger)</f>
        <v>#NUM!</v>
      </c>
      <c r="AJ3322" s="45" t="e">
        <f t="shared" si="62"/>
        <v>#NUM!</v>
      </c>
    </row>
    <row r="3323" spans="28:36" x14ac:dyDescent="0.2">
      <c r="AB3323" s="122" t="s">
        <v>88</v>
      </c>
      <c r="AC3323" s="40">
        <f>_xll.qlInterestRateIndexFixingDate($Y$21,AD3323)</f>
        <v>62705</v>
      </c>
      <c r="AD3323" s="40">
        <f>_xll.qlCalendarAdvance(calendar,$AD3322,AB3323,,,trigger)</f>
        <v>62709</v>
      </c>
      <c r="AE3323" s="40">
        <f>_xll.qlInterestRateIndexMaturity($Y$21,AD3323,)</f>
        <v>62891</v>
      </c>
      <c r="AF3323" s="43" t="e">
        <f>_xll.qlTenorBasisValue(TenorBasis6M,AD3323,_xll.ohTrigger(trigger,$Y$36))</f>
        <v>#NUM!</v>
      </c>
      <c r="AG3323" s="90" t="e">
        <f>_xll.qlTenorBasisForwardRate(TenorBasis6M,AD3323,_xll.ohTrigger(trigger,$Y$36))</f>
        <v>#NUM!</v>
      </c>
      <c r="AH3323" s="90" t="e">
        <f>_xll.qlIndexFixing(TenorBasisIndex6M,$AC3323,TRUE,_xll.ohTrigger(trigger,$Y$36))</f>
        <v>#NUM!</v>
      </c>
      <c r="AI3323" s="43" t="e">
        <f>_xll.qlIndexFixing($Y$6,$AC3323,TRUE,trigger)</f>
        <v>#NUM!</v>
      </c>
      <c r="AJ3323" s="45" t="e">
        <f t="shared" si="62"/>
        <v>#NUM!</v>
      </c>
    </row>
    <row r="3324" spans="28:36" x14ac:dyDescent="0.2">
      <c r="AB3324" s="122" t="s">
        <v>88</v>
      </c>
      <c r="AC3324" s="40">
        <f>_xll.qlInterestRateIndexFixingDate($Y$21,AD3324)</f>
        <v>62712</v>
      </c>
      <c r="AD3324" s="40">
        <f>_xll.qlCalendarAdvance(calendar,$AD3323,AB3324,,,trigger)</f>
        <v>62716</v>
      </c>
      <c r="AE3324" s="40">
        <f>_xll.qlInterestRateIndexMaturity($Y$21,AD3324,)</f>
        <v>62898</v>
      </c>
      <c r="AF3324" s="43" t="e">
        <f>_xll.qlTenorBasisValue(TenorBasis6M,AD3324,_xll.ohTrigger(trigger,$Y$36))</f>
        <v>#NUM!</v>
      </c>
      <c r="AG3324" s="90" t="e">
        <f>_xll.qlTenorBasisForwardRate(TenorBasis6M,AD3324,_xll.ohTrigger(trigger,$Y$36))</f>
        <v>#NUM!</v>
      </c>
      <c r="AH3324" s="90" t="e">
        <f>_xll.qlIndexFixing(TenorBasisIndex6M,$AC3324,TRUE,_xll.ohTrigger(trigger,$Y$36))</f>
        <v>#NUM!</v>
      </c>
      <c r="AI3324" s="43" t="e">
        <f>_xll.qlIndexFixing($Y$6,$AC3324,TRUE,trigger)</f>
        <v>#NUM!</v>
      </c>
      <c r="AJ3324" s="45" t="e">
        <f t="shared" si="62"/>
        <v>#NUM!</v>
      </c>
    </row>
    <row r="3325" spans="28:36" x14ac:dyDescent="0.2">
      <c r="AB3325" s="122" t="s">
        <v>88</v>
      </c>
      <c r="AC3325" s="40">
        <f>_xll.qlInterestRateIndexFixingDate($Y$21,AD3325)</f>
        <v>62719</v>
      </c>
      <c r="AD3325" s="40">
        <f>_xll.qlCalendarAdvance(calendar,$AD3324,AB3325,,,trigger)</f>
        <v>62723</v>
      </c>
      <c r="AE3325" s="40">
        <f>_xll.qlInterestRateIndexMaturity($Y$21,AD3325,)</f>
        <v>62905</v>
      </c>
      <c r="AF3325" s="43" t="e">
        <f>_xll.qlTenorBasisValue(TenorBasis6M,AD3325,_xll.ohTrigger(trigger,$Y$36))</f>
        <v>#NUM!</v>
      </c>
      <c r="AG3325" s="90" t="e">
        <f>_xll.qlTenorBasisForwardRate(TenorBasis6M,AD3325,_xll.ohTrigger(trigger,$Y$36))</f>
        <v>#NUM!</v>
      </c>
      <c r="AH3325" s="90" t="e">
        <f>_xll.qlIndexFixing(TenorBasisIndex6M,$AC3325,TRUE,_xll.ohTrigger(trigger,$Y$36))</f>
        <v>#NUM!</v>
      </c>
      <c r="AI3325" s="43" t="e">
        <f>_xll.qlIndexFixing($Y$6,$AC3325,TRUE,trigger)</f>
        <v>#NUM!</v>
      </c>
      <c r="AJ3325" s="45" t="e">
        <f t="shared" si="62"/>
        <v>#NUM!</v>
      </c>
    </row>
    <row r="3326" spans="28:36" x14ac:dyDescent="0.2">
      <c r="AB3326" s="122" t="s">
        <v>88</v>
      </c>
      <c r="AC3326" s="40">
        <f>_xll.qlInterestRateIndexFixingDate($Y$21,AD3326)</f>
        <v>62726</v>
      </c>
      <c r="AD3326" s="40">
        <f>_xll.qlCalendarAdvance(calendar,$AD3325,AB3326,,,trigger)</f>
        <v>62730</v>
      </c>
      <c r="AE3326" s="40">
        <f>_xll.qlInterestRateIndexMaturity($Y$21,AD3326,)</f>
        <v>62912</v>
      </c>
      <c r="AF3326" s="43" t="e">
        <f>_xll.qlTenorBasisValue(TenorBasis6M,AD3326,_xll.ohTrigger(trigger,$Y$36))</f>
        <v>#NUM!</v>
      </c>
      <c r="AG3326" s="90" t="e">
        <f>_xll.qlTenorBasisForwardRate(TenorBasis6M,AD3326,_xll.ohTrigger(trigger,$Y$36))</f>
        <v>#NUM!</v>
      </c>
      <c r="AH3326" s="90" t="e">
        <f>_xll.qlIndexFixing(TenorBasisIndex6M,$AC3326,TRUE,_xll.ohTrigger(trigger,$Y$36))</f>
        <v>#NUM!</v>
      </c>
      <c r="AI3326" s="43" t="e">
        <f>_xll.qlIndexFixing($Y$6,$AC3326,TRUE,trigger)</f>
        <v>#NUM!</v>
      </c>
      <c r="AJ3326" s="45" t="e">
        <f t="shared" si="62"/>
        <v>#NUM!</v>
      </c>
    </row>
    <row r="3327" spans="28:36" x14ac:dyDescent="0.2">
      <c r="AB3327" s="122" t="s">
        <v>88</v>
      </c>
      <c r="AC3327" s="40">
        <f>_xll.qlInterestRateIndexFixingDate($Y$21,AD3327)</f>
        <v>62733</v>
      </c>
      <c r="AD3327" s="40">
        <f>_xll.qlCalendarAdvance(calendar,$AD3326,AB3327,,,trigger)</f>
        <v>62737</v>
      </c>
      <c r="AE3327" s="40">
        <f>_xll.qlInterestRateIndexMaturity($Y$21,AD3327,)</f>
        <v>62920</v>
      </c>
      <c r="AF3327" s="43" t="e">
        <f>_xll.qlTenorBasisValue(TenorBasis6M,AD3327,_xll.ohTrigger(trigger,$Y$36))</f>
        <v>#NUM!</v>
      </c>
      <c r="AG3327" s="90" t="e">
        <f>_xll.qlTenorBasisForwardRate(TenorBasis6M,AD3327,_xll.ohTrigger(trigger,$Y$36))</f>
        <v>#NUM!</v>
      </c>
      <c r="AH3327" s="90" t="e">
        <f>_xll.qlIndexFixing(TenorBasisIndex6M,$AC3327,TRUE,_xll.ohTrigger(trigger,$Y$36))</f>
        <v>#NUM!</v>
      </c>
      <c r="AI3327" s="43" t="e">
        <f>_xll.qlIndexFixing($Y$6,$AC3327,TRUE,trigger)</f>
        <v>#NUM!</v>
      </c>
      <c r="AJ3327" s="45" t="e">
        <f t="shared" si="62"/>
        <v>#NUM!</v>
      </c>
    </row>
    <row r="3328" spans="28:36" x14ac:dyDescent="0.2">
      <c r="AB3328" s="122" t="s">
        <v>88</v>
      </c>
      <c r="AC3328" s="40">
        <f>_xll.qlInterestRateIndexFixingDate($Y$21,AD3328)</f>
        <v>62740</v>
      </c>
      <c r="AD3328" s="40">
        <f>_xll.qlCalendarAdvance(calendar,$AD3327,AB3328,,,trigger)</f>
        <v>62744</v>
      </c>
      <c r="AE3328" s="40">
        <f>_xll.qlInterestRateIndexMaturity($Y$21,AD3328,)</f>
        <v>62927</v>
      </c>
      <c r="AF3328" s="43" t="e">
        <f>_xll.qlTenorBasisValue(TenorBasis6M,AD3328,_xll.ohTrigger(trigger,$Y$36))</f>
        <v>#NUM!</v>
      </c>
      <c r="AG3328" s="90" t="e">
        <f>_xll.qlTenorBasisForwardRate(TenorBasis6M,AD3328,_xll.ohTrigger(trigger,$Y$36))</f>
        <v>#NUM!</v>
      </c>
      <c r="AH3328" s="90" t="e">
        <f>_xll.qlIndexFixing(TenorBasisIndex6M,$AC3328,TRUE,_xll.ohTrigger(trigger,$Y$36))</f>
        <v>#NUM!</v>
      </c>
      <c r="AI3328" s="43" t="e">
        <f>_xll.qlIndexFixing($Y$6,$AC3328,TRUE,trigger)</f>
        <v>#NUM!</v>
      </c>
      <c r="AJ3328" s="45" t="e">
        <f t="shared" si="62"/>
        <v>#NUM!</v>
      </c>
    </row>
    <row r="3329" spans="28:36" x14ac:dyDescent="0.2">
      <c r="AB3329" s="122" t="s">
        <v>88</v>
      </c>
      <c r="AC3329" s="40">
        <f>_xll.qlInterestRateIndexFixingDate($Y$21,AD3329)</f>
        <v>62747</v>
      </c>
      <c r="AD3329" s="40">
        <f>_xll.qlCalendarAdvance(calendar,$AD3328,AB3329,,,trigger)</f>
        <v>62751</v>
      </c>
      <c r="AE3329" s="40">
        <f>_xll.qlInterestRateIndexMaturity($Y$21,AD3329,)</f>
        <v>62934</v>
      </c>
      <c r="AF3329" s="43" t="e">
        <f>_xll.qlTenorBasisValue(TenorBasis6M,AD3329,_xll.ohTrigger(trigger,$Y$36))</f>
        <v>#NUM!</v>
      </c>
      <c r="AG3329" s="90" t="e">
        <f>_xll.qlTenorBasisForwardRate(TenorBasis6M,AD3329,_xll.ohTrigger(trigger,$Y$36))</f>
        <v>#NUM!</v>
      </c>
      <c r="AH3329" s="90" t="e">
        <f>_xll.qlIndexFixing(TenorBasisIndex6M,$AC3329,TRUE,_xll.ohTrigger(trigger,$Y$36))</f>
        <v>#NUM!</v>
      </c>
      <c r="AI3329" s="43" t="e">
        <f>_xll.qlIndexFixing($Y$6,$AC3329,TRUE,trigger)</f>
        <v>#NUM!</v>
      </c>
      <c r="AJ3329" s="45" t="e">
        <f t="shared" si="62"/>
        <v>#NUM!</v>
      </c>
    </row>
    <row r="3330" spans="28:36" x14ac:dyDescent="0.2">
      <c r="AB3330" s="122" t="s">
        <v>88</v>
      </c>
      <c r="AC3330" s="40">
        <f>_xll.qlInterestRateIndexFixingDate($Y$21,AD3330)</f>
        <v>62754</v>
      </c>
      <c r="AD3330" s="40">
        <f>_xll.qlCalendarAdvance(calendar,$AD3329,AB3330,,,trigger)</f>
        <v>62758</v>
      </c>
      <c r="AE3330" s="40">
        <f>_xll.qlInterestRateIndexMaturity($Y$21,AD3330,)</f>
        <v>62941</v>
      </c>
      <c r="AF3330" s="43" t="e">
        <f>_xll.qlTenorBasisValue(TenorBasis6M,AD3330,_xll.ohTrigger(trigger,$Y$36))</f>
        <v>#NUM!</v>
      </c>
      <c r="AG3330" s="90" t="e">
        <f>_xll.qlTenorBasisForwardRate(TenorBasis6M,AD3330,_xll.ohTrigger(trigger,$Y$36))</f>
        <v>#NUM!</v>
      </c>
      <c r="AH3330" s="90" t="e">
        <f>_xll.qlIndexFixing(TenorBasisIndex6M,$AC3330,TRUE,_xll.ohTrigger(trigger,$Y$36))</f>
        <v>#NUM!</v>
      </c>
      <c r="AI3330" s="43" t="e">
        <f>_xll.qlIndexFixing($Y$6,$AC3330,TRUE,trigger)</f>
        <v>#NUM!</v>
      </c>
      <c r="AJ3330" s="45" t="e">
        <f t="shared" si="62"/>
        <v>#NUM!</v>
      </c>
    </row>
    <row r="3331" spans="28:36" x14ac:dyDescent="0.2">
      <c r="AB3331" s="122" t="s">
        <v>88</v>
      </c>
      <c r="AC3331" s="40">
        <f>_xll.qlInterestRateIndexFixingDate($Y$21,AD3331)</f>
        <v>62761</v>
      </c>
      <c r="AD3331" s="40">
        <f>_xll.qlCalendarAdvance(calendar,$AD3330,AB3331,,,trigger)</f>
        <v>62765</v>
      </c>
      <c r="AE3331" s="40">
        <f>_xll.qlInterestRateIndexMaturity($Y$21,AD3331,)</f>
        <v>62947</v>
      </c>
      <c r="AF3331" s="43" t="e">
        <f>_xll.qlTenorBasisValue(TenorBasis6M,AD3331,_xll.ohTrigger(trigger,$Y$36))</f>
        <v>#NUM!</v>
      </c>
      <c r="AG3331" s="90" t="e">
        <f>_xll.qlTenorBasisForwardRate(TenorBasis6M,AD3331,_xll.ohTrigger(trigger,$Y$36))</f>
        <v>#NUM!</v>
      </c>
      <c r="AH3331" s="90" t="e">
        <f>_xll.qlIndexFixing(TenorBasisIndex6M,$AC3331,TRUE,_xll.ohTrigger(trigger,$Y$36))</f>
        <v>#NUM!</v>
      </c>
      <c r="AI3331" s="43" t="e">
        <f>_xll.qlIndexFixing($Y$6,$AC3331,TRUE,trigger)</f>
        <v>#NUM!</v>
      </c>
      <c r="AJ3331" s="45" t="e">
        <f t="shared" si="62"/>
        <v>#NUM!</v>
      </c>
    </row>
    <row r="3332" spans="28:36" x14ac:dyDescent="0.2">
      <c r="AB3332" s="122" t="s">
        <v>88</v>
      </c>
      <c r="AC3332" s="40">
        <f>_xll.qlInterestRateIndexFixingDate($Y$21,AD3332)</f>
        <v>62768</v>
      </c>
      <c r="AD3332" s="40">
        <f>_xll.qlCalendarAdvance(calendar,$AD3331,AB3332,,,trigger)</f>
        <v>62772</v>
      </c>
      <c r="AE3332" s="40">
        <f>_xll.qlInterestRateIndexMaturity($Y$21,AD3332,)</f>
        <v>62954</v>
      </c>
      <c r="AF3332" s="43" t="e">
        <f>_xll.qlTenorBasisValue(TenorBasis6M,AD3332,_xll.ohTrigger(trigger,$Y$36))</f>
        <v>#NUM!</v>
      </c>
      <c r="AG3332" s="90" t="e">
        <f>_xll.qlTenorBasisForwardRate(TenorBasis6M,AD3332,_xll.ohTrigger(trigger,$Y$36))</f>
        <v>#NUM!</v>
      </c>
      <c r="AH3332" s="90" t="e">
        <f>_xll.qlIndexFixing(TenorBasisIndex6M,$AC3332,TRUE,_xll.ohTrigger(trigger,$Y$36))</f>
        <v>#NUM!</v>
      </c>
      <c r="AI3332" s="43" t="e">
        <f>_xll.qlIndexFixing($Y$6,$AC3332,TRUE,trigger)</f>
        <v>#NUM!</v>
      </c>
      <c r="AJ3332" s="45" t="e">
        <f t="shared" si="62"/>
        <v>#NUM!</v>
      </c>
    </row>
    <row r="3333" spans="28:36" x14ac:dyDescent="0.2">
      <c r="AB3333" s="122" t="s">
        <v>88</v>
      </c>
      <c r="AC3333" s="40">
        <f>_xll.qlInterestRateIndexFixingDate($Y$21,AD3333)</f>
        <v>62775</v>
      </c>
      <c r="AD3333" s="40">
        <f>_xll.qlCalendarAdvance(calendar,$AD3332,AB3333,,,trigger)</f>
        <v>62779</v>
      </c>
      <c r="AE3333" s="40">
        <f>_xll.qlInterestRateIndexMaturity($Y$21,AD3333,)</f>
        <v>62961</v>
      </c>
      <c r="AF3333" s="43" t="e">
        <f>_xll.qlTenorBasisValue(TenorBasis6M,AD3333,_xll.ohTrigger(trigger,$Y$36))</f>
        <v>#NUM!</v>
      </c>
      <c r="AG3333" s="90" t="e">
        <f>_xll.qlTenorBasisForwardRate(TenorBasis6M,AD3333,_xll.ohTrigger(trigger,$Y$36))</f>
        <v>#NUM!</v>
      </c>
      <c r="AH3333" s="90" t="e">
        <f>_xll.qlIndexFixing(TenorBasisIndex6M,$AC3333,TRUE,_xll.ohTrigger(trigger,$Y$36))</f>
        <v>#NUM!</v>
      </c>
      <c r="AI3333" s="43" t="e">
        <f>_xll.qlIndexFixing($Y$6,$AC3333,TRUE,trigger)</f>
        <v>#NUM!</v>
      </c>
      <c r="AJ3333" s="45" t="e">
        <f t="shared" si="62"/>
        <v>#NUM!</v>
      </c>
    </row>
    <row r="3334" spans="28:36" x14ac:dyDescent="0.2">
      <c r="AB3334" s="122" t="s">
        <v>88</v>
      </c>
      <c r="AC3334" s="40">
        <f>_xll.qlInterestRateIndexFixingDate($Y$21,AD3334)</f>
        <v>62782</v>
      </c>
      <c r="AD3334" s="40">
        <f>_xll.qlCalendarAdvance(calendar,$AD3333,AB3334,,,trigger)</f>
        <v>62786</v>
      </c>
      <c r="AE3334" s="40">
        <f>_xll.qlInterestRateIndexMaturity($Y$21,AD3334,)</f>
        <v>62968</v>
      </c>
      <c r="AF3334" s="43" t="e">
        <f>_xll.qlTenorBasisValue(TenorBasis6M,AD3334,_xll.ohTrigger(trigger,$Y$36))</f>
        <v>#NUM!</v>
      </c>
      <c r="AG3334" s="90" t="e">
        <f>_xll.qlTenorBasisForwardRate(TenorBasis6M,AD3334,_xll.ohTrigger(trigger,$Y$36))</f>
        <v>#NUM!</v>
      </c>
      <c r="AH3334" s="90" t="e">
        <f>_xll.qlIndexFixing(TenorBasisIndex6M,$AC3334,TRUE,_xll.ohTrigger(trigger,$Y$36))</f>
        <v>#NUM!</v>
      </c>
      <c r="AI3334" s="43" t="e">
        <f>_xll.qlIndexFixing($Y$6,$AC3334,TRUE,trigger)</f>
        <v>#NUM!</v>
      </c>
      <c r="AJ3334" s="45" t="e">
        <f t="shared" si="62"/>
        <v>#NUM!</v>
      </c>
    </row>
    <row r="3335" spans="28:36" x14ac:dyDescent="0.2">
      <c r="AB3335" s="122" t="s">
        <v>88</v>
      </c>
      <c r="AC3335" s="40">
        <f>_xll.qlInterestRateIndexFixingDate($Y$21,AD3335)</f>
        <v>62789</v>
      </c>
      <c r="AD3335" s="40">
        <f>_xll.qlCalendarAdvance(calendar,$AD3334,AB3335,,,trigger)</f>
        <v>62793</v>
      </c>
      <c r="AE3335" s="40">
        <f>_xll.qlInterestRateIndexMaturity($Y$21,AD3335,)</f>
        <v>62976</v>
      </c>
      <c r="AF3335" s="43" t="e">
        <f>_xll.qlTenorBasisValue(TenorBasis6M,AD3335,_xll.ohTrigger(trigger,$Y$36))</f>
        <v>#NUM!</v>
      </c>
      <c r="AG3335" s="90" t="e">
        <f>_xll.qlTenorBasisForwardRate(TenorBasis6M,AD3335,_xll.ohTrigger(trigger,$Y$36))</f>
        <v>#NUM!</v>
      </c>
      <c r="AH3335" s="90" t="e">
        <f>_xll.qlIndexFixing(TenorBasisIndex6M,$AC3335,TRUE,_xll.ohTrigger(trigger,$Y$36))</f>
        <v>#NUM!</v>
      </c>
      <c r="AI3335" s="43" t="e">
        <f>_xll.qlIndexFixing($Y$6,$AC3335,TRUE,trigger)</f>
        <v>#NUM!</v>
      </c>
      <c r="AJ3335" s="45" t="e">
        <f t="shared" si="62"/>
        <v>#NUM!</v>
      </c>
    </row>
    <row r="3336" spans="28:36" x14ac:dyDescent="0.2">
      <c r="AB3336" s="122" t="s">
        <v>88</v>
      </c>
      <c r="AC3336" s="40">
        <f>_xll.qlInterestRateIndexFixingDate($Y$21,AD3336)</f>
        <v>62796</v>
      </c>
      <c r="AD3336" s="40">
        <f>_xll.qlCalendarAdvance(calendar,$AD3335,AB3336,,,trigger)</f>
        <v>62800</v>
      </c>
      <c r="AE3336" s="40">
        <f>_xll.qlInterestRateIndexMaturity($Y$21,AD3336,)</f>
        <v>62983</v>
      </c>
      <c r="AF3336" s="43" t="e">
        <f>_xll.qlTenorBasisValue(TenorBasis6M,AD3336,_xll.ohTrigger(trigger,$Y$36))</f>
        <v>#NUM!</v>
      </c>
      <c r="AG3336" s="90" t="e">
        <f>_xll.qlTenorBasisForwardRate(TenorBasis6M,AD3336,_xll.ohTrigger(trigger,$Y$36))</f>
        <v>#NUM!</v>
      </c>
      <c r="AH3336" s="90" t="e">
        <f>_xll.qlIndexFixing(TenorBasisIndex6M,$AC3336,TRUE,_xll.ohTrigger(trigger,$Y$36))</f>
        <v>#NUM!</v>
      </c>
      <c r="AI3336" s="43" t="e">
        <f>_xll.qlIndexFixing($Y$6,$AC3336,TRUE,trigger)</f>
        <v>#NUM!</v>
      </c>
      <c r="AJ3336" s="45" t="e">
        <f t="shared" si="62"/>
        <v>#NUM!</v>
      </c>
    </row>
    <row r="3337" spans="28:36" x14ac:dyDescent="0.2">
      <c r="AB3337" s="122" t="s">
        <v>88</v>
      </c>
      <c r="AC3337" s="40">
        <f>_xll.qlInterestRateIndexFixingDate($Y$21,AD3337)</f>
        <v>62803</v>
      </c>
      <c r="AD3337" s="40">
        <f>_xll.qlCalendarAdvance(calendar,$AD3336,AB3337,,,trigger)</f>
        <v>62807</v>
      </c>
      <c r="AE3337" s="40">
        <f>_xll.qlInterestRateIndexMaturity($Y$21,AD3337,)</f>
        <v>62990</v>
      </c>
      <c r="AF3337" s="43" t="e">
        <f>_xll.qlTenorBasisValue(TenorBasis6M,AD3337,_xll.ohTrigger(trigger,$Y$36))</f>
        <v>#NUM!</v>
      </c>
      <c r="AG3337" s="90" t="e">
        <f>_xll.qlTenorBasisForwardRate(TenorBasis6M,AD3337,_xll.ohTrigger(trigger,$Y$36))</f>
        <v>#NUM!</v>
      </c>
      <c r="AH3337" s="90" t="e">
        <f>_xll.qlIndexFixing(TenorBasisIndex6M,$AC3337,TRUE,_xll.ohTrigger(trigger,$Y$36))</f>
        <v>#NUM!</v>
      </c>
      <c r="AI3337" s="43" t="e">
        <f>_xll.qlIndexFixing($Y$6,$AC3337,TRUE,trigger)</f>
        <v>#NUM!</v>
      </c>
      <c r="AJ3337" s="45" t="e">
        <f t="shared" si="62"/>
        <v>#NUM!</v>
      </c>
    </row>
    <row r="3338" spans="28:36" x14ac:dyDescent="0.2">
      <c r="AB3338" s="122" t="s">
        <v>88</v>
      </c>
      <c r="AC3338" s="40">
        <f>_xll.qlInterestRateIndexFixingDate($Y$21,AD3338)</f>
        <v>62810</v>
      </c>
      <c r="AD3338" s="40">
        <f>_xll.qlCalendarAdvance(calendar,$AD3337,AB3338,,,trigger)</f>
        <v>62814</v>
      </c>
      <c r="AE3338" s="40">
        <f>_xll.qlInterestRateIndexMaturity($Y$21,AD3338,)</f>
        <v>62997</v>
      </c>
      <c r="AF3338" s="43" t="e">
        <f>_xll.qlTenorBasisValue(TenorBasis6M,AD3338,_xll.ohTrigger(trigger,$Y$36))</f>
        <v>#NUM!</v>
      </c>
      <c r="AG3338" s="90" t="e">
        <f>_xll.qlTenorBasisForwardRate(TenorBasis6M,AD3338,_xll.ohTrigger(trigger,$Y$36))</f>
        <v>#NUM!</v>
      </c>
      <c r="AH3338" s="90" t="e">
        <f>_xll.qlIndexFixing(TenorBasisIndex6M,$AC3338,TRUE,_xll.ohTrigger(trigger,$Y$36))</f>
        <v>#NUM!</v>
      </c>
      <c r="AI3338" s="43" t="e">
        <f>_xll.qlIndexFixing($Y$6,$AC3338,TRUE,trigger)</f>
        <v>#NUM!</v>
      </c>
      <c r="AJ3338" s="45" t="e">
        <f t="shared" si="62"/>
        <v>#NUM!</v>
      </c>
    </row>
    <row r="3339" spans="28:36" x14ac:dyDescent="0.2">
      <c r="AB3339" s="122" t="s">
        <v>88</v>
      </c>
      <c r="AC3339" s="40">
        <f>_xll.qlInterestRateIndexFixingDate($Y$21,AD3339)</f>
        <v>62816</v>
      </c>
      <c r="AD3339" s="40">
        <f>_xll.qlCalendarAdvance(calendar,$AD3338,AB3339,,,trigger)</f>
        <v>62821</v>
      </c>
      <c r="AE3339" s="40">
        <f>_xll.qlInterestRateIndexMaturity($Y$21,AD3339,)</f>
        <v>63004</v>
      </c>
      <c r="AF3339" s="43" t="e">
        <f>_xll.qlTenorBasisValue(TenorBasis6M,AD3339,_xll.ohTrigger(trigger,$Y$36))</f>
        <v>#NUM!</v>
      </c>
      <c r="AG3339" s="90" t="e">
        <f>_xll.qlTenorBasisForwardRate(TenorBasis6M,AD3339,_xll.ohTrigger(trigger,$Y$36))</f>
        <v>#NUM!</v>
      </c>
      <c r="AH3339" s="90" t="e">
        <f>_xll.qlIndexFixing(TenorBasisIndex6M,$AC3339,TRUE,_xll.ohTrigger(trigger,$Y$36))</f>
        <v>#NUM!</v>
      </c>
      <c r="AI3339" s="43" t="e">
        <f>_xll.qlIndexFixing($Y$6,$AC3339,TRUE,trigger)</f>
        <v>#NUM!</v>
      </c>
      <c r="AJ3339" s="45" t="e">
        <f t="shared" si="62"/>
        <v>#NUM!</v>
      </c>
    </row>
    <row r="3340" spans="28:36" x14ac:dyDescent="0.2">
      <c r="AB3340" s="122" t="s">
        <v>88</v>
      </c>
      <c r="AC3340" s="40">
        <f>_xll.qlInterestRateIndexFixingDate($Y$21,AD3340)</f>
        <v>62823</v>
      </c>
      <c r="AD3340" s="40">
        <f>_xll.qlCalendarAdvance(calendar,$AD3339,AB3340,,,trigger)</f>
        <v>62828</v>
      </c>
      <c r="AE3340" s="40">
        <f>_xll.qlInterestRateIndexMaturity($Y$21,AD3340,)</f>
        <v>63010</v>
      </c>
      <c r="AF3340" s="43" t="e">
        <f>_xll.qlTenorBasisValue(TenorBasis6M,AD3340,_xll.ohTrigger(trigger,$Y$36))</f>
        <v>#NUM!</v>
      </c>
      <c r="AG3340" s="90" t="e">
        <f>_xll.qlTenorBasisForwardRate(TenorBasis6M,AD3340,_xll.ohTrigger(trigger,$Y$36))</f>
        <v>#NUM!</v>
      </c>
      <c r="AH3340" s="90" t="e">
        <f>_xll.qlIndexFixing(TenorBasisIndex6M,$AC3340,TRUE,_xll.ohTrigger(trigger,$Y$36))</f>
        <v>#NUM!</v>
      </c>
      <c r="AI3340" s="43" t="e">
        <f>_xll.qlIndexFixing($Y$6,$AC3340,TRUE,trigger)</f>
        <v>#NUM!</v>
      </c>
      <c r="AJ3340" s="45" t="e">
        <f t="shared" si="62"/>
        <v>#NUM!</v>
      </c>
    </row>
    <row r="3341" spans="28:36" x14ac:dyDescent="0.2">
      <c r="AB3341" s="122" t="s">
        <v>88</v>
      </c>
      <c r="AC3341" s="40">
        <f>_xll.qlInterestRateIndexFixingDate($Y$21,AD3341)</f>
        <v>62831</v>
      </c>
      <c r="AD3341" s="40">
        <f>_xll.qlCalendarAdvance(calendar,$AD3340,AB3341,,,trigger)</f>
        <v>62835</v>
      </c>
      <c r="AE3341" s="40">
        <f>_xll.qlInterestRateIndexMaturity($Y$21,AD3341,)</f>
        <v>63017</v>
      </c>
      <c r="AF3341" s="43" t="e">
        <f>_xll.qlTenorBasisValue(TenorBasis6M,AD3341,_xll.ohTrigger(trigger,$Y$36))</f>
        <v>#NUM!</v>
      </c>
      <c r="AG3341" s="90" t="e">
        <f>_xll.qlTenorBasisForwardRate(TenorBasis6M,AD3341,_xll.ohTrigger(trigger,$Y$36))</f>
        <v>#NUM!</v>
      </c>
      <c r="AH3341" s="90" t="e">
        <f>_xll.qlIndexFixing(TenorBasisIndex6M,$AC3341,TRUE,_xll.ohTrigger(trigger,$Y$36))</f>
        <v>#NUM!</v>
      </c>
      <c r="AI3341" s="43" t="e">
        <f>_xll.qlIndexFixing($Y$6,$AC3341,TRUE,trigger)</f>
        <v>#NUM!</v>
      </c>
      <c r="AJ3341" s="45" t="e">
        <f t="shared" si="62"/>
        <v>#NUM!</v>
      </c>
    </row>
    <row r="3342" spans="28:36" x14ac:dyDescent="0.2">
      <c r="AB3342" s="122" t="s">
        <v>88</v>
      </c>
      <c r="AC3342" s="40">
        <f>_xll.qlInterestRateIndexFixingDate($Y$21,AD3342)</f>
        <v>62838</v>
      </c>
      <c r="AD3342" s="40">
        <f>_xll.qlCalendarAdvance(calendar,$AD3341,AB3342,,,trigger)</f>
        <v>62842</v>
      </c>
      <c r="AE3342" s="40">
        <f>_xll.qlInterestRateIndexMaturity($Y$21,AD3342,)</f>
        <v>63024</v>
      </c>
      <c r="AF3342" s="43" t="e">
        <f>_xll.qlTenorBasisValue(TenorBasis6M,AD3342,_xll.ohTrigger(trigger,$Y$36))</f>
        <v>#NUM!</v>
      </c>
      <c r="AG3342" s="90" t="e">
        <f>_xll.qlTenorBasisForwardRate(TenorBasis6M,AD3342,_xll.ohTrigger(trigger,$Y$36))</f>
        <v>#NUM!</v>
      </c>
      <c r="AH3342" s="90" t="e">
        <f>_xll.qlIndexFixing(TenorBasisIndex6M,$AC3342,TRUE,_xll.ohTrigger(trigger,$Y$36))</f>
        <v>#NUM!</v>
      </c>
      <c r="AI3342" s="43" t="e">
        <f>_xll.qlIndexFixing($Y$6,$AC3342,TRUE,trigger)</f>
        <v>#NUM!</v>
      </c>
      <c r="AJ3342" s="45" t="e">
        <f t="shared" si="62"/>
        <v>#NUM!</v>
      </c>
    </row>
    <row r="3343" spans="28:36" x14ac:dyDescent="0.2">
      <c r="AB3343" s="122" t="s">
        <v>88</v>
      </c>
      <c r="AC3343" s="40">
        <f>_xll.qlInterestRateIndexFixingDate($Y$21,AD3343)</f>
        <v>62845</v>
      </c>
      <c r="AD3343" s="40">
        <f>_xll.qlCalendarAdvance(calendar,$AD3342,AB3343,,,trigger)</f>
        <v>62849</v>
      </c>
      <c r="AE3343" s="40">
        <f>_xll.qlInterestRateIndexMaturity($Y$21,AD3343,)</f>
        <v>63031</v>
      </c>
      <c r="AF3343" s="43" t="e">
        <f>_xll.qlTenorBasisValue(TenorBasis6M,AD3343,_xll.ohTrigger(trigger,$Y$36))</f>
        <v>#NUM!</v>
      </c>
      <c r="AG3343" s="90" t="e">
        <f>_xll.qlTenorBasisForwardRate(TenorBasis6M,AD3343,_xll.ohTrigger(trigger,$Y$36))</f>
        <v>#NUM!</v>
      </c>
      <c r="AH3343" s="90" t="e">
        <f>_xll.qlIndexFixing(TenorBasisIndex6M,$AC3343,TRUE,_xll.ohTrigger(trigger,$Y$36))</f>
        <v>#NUM!</v>
      </c>
      <c r="AI3343" s="43" t="e">
        <f>_xll.qlIndexFixing($Y$6,$AC3343,TRUE,trigger)</f>
        <v>#NUM!</v>
      </c>
      <c r="AJ3343" s="45" t="e">
        <f t="shared" si="62"/>
        <v>#NUM!</v>
      </c>
    </row>
    <row r="3344" spans="28:36" x14ac:dyDescent="0.2">
      <c r="AB3344" s="122" t="s">
        <v>88</v>
      </c>
      <c r="AC3344" s="40">
        <f>_xll.qlInterestRateIndexFixingDate($Y$21,AD3344)</f>
        <v>62852</v>
      </c>
      <c r="AD3344" s="40">
        <f>_xll.qlCalendarAdvance(calendar,$AD3343,AB3344,,,trigger)</f>
        <v>62856</v>
      </c>
      <c r="AE3344" s="40">
        <f>_xll.qlInterestRateIndexMaturity($Y$21,AD3344,)</f>
        <v>63038</v>
      </c>
      <c r="AF3344" s="43" t="e">
        <f>_xll.qlTenorBasisValue(TenorBasis6M,AD3344,_xll.ohTrigger(trigger,$Y$36))</f>
        <v>#NUM!</v>
      </c>
      <c r="AG3344" s="90" t="e">
        <f>_xll.qlTenorBasisForwardRate(TenorBasis6M,AD3344,_xll.ohTrigger(trigger,$Y$36))</f>
        <v>#NUM!</v>
      </c>
      <c r="AH3344" s="90" t="e">
        <f>_xll.qlIndexFixing(TenorBasisIndex6M,$AC3344,TRUE,_xll.ohTrigger(trigger,$Y$36))</f>
        <v>#NUM!</v>
      </c>
      <c r="AI3344" s="43" t="e">
        <f>_xll.qlIndexFixing($Y$6,$AC3344,TRUE,trigger)</f>
        <v>#NUM!</v>
      </c>
      <c r="AJ3344" s="45" t="e">
        <f t="shared" si="62"/>
        <v>#NUM!</v>
      </c>
    </row>
    <row r="3345" spans="28:36" x14ac:dyDescent="0.2">
      <c r="AB3345" s="122" t="s">
        <v>88</v>
      </c>
      <c r="AC3345" s="40">
        <f>_xll.qlInterestRateIndexFixingDate($Y$21,AD3345)</f>
        <v>62859</v>
      </c>
      <c r="AD3345" s="40">
        <f>_xll.qlCalendarAdvance(calendar,$AD3344,AB3345,,,trigger)</f>
        <v>62863</v>
      </c>
      <c r="AE3345" s="40">
        <f>_xll.qlInterestRateIndexMaturity($Y$21,AD3345,)</f>
        <v>63045</v>
      </c>
      <c r="AF3345" s="43" t="e">
        <f>_xll.qlTenorBasisValue(TenorBasis6M,AD3345,_xll.ohTrigger(trigger,$Y$36))</f>
        <v>#NUM!</v>
      </c>
      <c r="AG3345" s="90" t="e">
        <f>_xll.qlTenorBasisForwardRate(TenorBasis6M,AD3345,_xll.ohTrigger(trigger,$Y$36))</f>
        <v>#NUM!</v>
      </c>
      <c r="AH3345" s="90" t="e">
        <f>_xll.qlIndexFixing(TenorBasisIndex6M,$AC3345,TRUE,_xll.ohTrigger(trigger,$Y$36))</f>
        <v>#NUM!</v>
      </c>
      <c r="AI3345" s="43" t="e">
        <f>_xll.qlIndexFixing($Y$6,$AC3345,TRUE,trigger)</f>
        <v>#NUM!</v>
      </c>
      <c r="AJ3345" s="45" t="e">
        <f t="shared" si="62"/>
        <v>#NUM!</v>
      </c>
    </row>
    <row r="3346" spans="28:36" x14ac:dyDescent="0.2">
      <c r="AB3346" s="122" t="s">
        <v>88</v>
      </c>
      <c r="AC3346" s="40">
        <f>_xll.qlInterestRateIndexFixingDate($Y$21,AD3346)</f>
        <v>62866</v>
      </c>
      <c r="AD3346" s="40">
        <f>_xll.qlCalendarAdvance(calendar,$AD3345,AB3346,,,trigger)</f>
        <v>62870</v>
      </c>
      <c r="AE3346" s="40">
        <f>_xll.qlInterestRateIndexMaturity($Y$21,AD3346,)</f>
        <v>63052</v>
      </c>
      <c r="AF3346" s="43" t="e">
        <f>_xll.qlTenorBasisValue(TenorBasis6M,AD3346,_xll.ohTrigger(trigger,$Y$36))</f>
        <v>#NUM!</v>
      </c>
      <c r="AG3346" s="90" t="e">
        <f>_xll.qlTenorBasisForwardRate(TenorBasis6M,AD3346,_xll.ohTrigger(trigger,$Y$36))</f>
        <v>#NUM!</v>
      </c>
      <c r="AH3346" s="90" t="e">
        <f>_xll.qlIndexFixing(TenorBasisIndex6M,$AC3346,TRUE,_xll.ohTrigger(trigger,$Y$36))</f>
        <v>#NUM!</v>
      </c>
      <c r="AI3346" s="43" t="e">
        <f>_xll.qlIndexFixing($Y$6,$AC3346,TRUE,trigger)</f>
        <v>#NUM!</v>
      </c>
      <c r="AJ3346" s="45" t="e">
        <f t="shared" si="62"/>
        <v>#NUM!</v>
      </c>
    </row>
    <row r="3347" spans="28:36" x14ac:dyDescent="0.2">
      <c r="AB3347" s="122" t="s">
        <v>88</v>
      </c>
      <c r="AC3347" s="40">
        <f>_xll.qlInterestRateIndexFixingDate($Y$21,AD3347)</f>
        <v>62873</v>
      </c>
      <c r="AD3347" s="40">
        <f>_xll.qlCalendarAdvance(calendar,$AD3346,AB3347,,,trigger)</f>
        <v>62877</v>
      </c>
      <c r="AE3347" s="40">
        <f>_xll.qlInterestRateIndexMaturity($Y$21,AD3347,)</f>
        <v>63059</v>
      </c>
      <c r="AF3347" s="43" t="e">
        <f>_xll.qlTenorBasisValue(TenorBasis6M,AD3347,_xll.ohTrigger(trigger,$Y$36))</f>
        <v>#NUM!</v>
      </c>
      <c r="AG3347" s="90" t="e">
        <f>_xll.qlTenorBasisForwardRate(TenorBasis6M,AD3347,_xll.ohTrigger(trigger,$Y$36))</f>
        <v>#NUM!</v>
      </c>
      <c r="AH3347" s="90" t="e">
        <f>_xll.qlIndexFixing(TenorBasisIndex6M,$AC3347,TRUE,_xll.ohTrigger(trigger,$Y$36))</f>
        <v>#NUM!</v>
      </c>
      <c r="AI3347" s="43" t="e">
        <f>_xll.qlIndexFixing($Y$6,$AC3347,TRUE,trigger)</f>
        <v>#NUM!</v>
      </c>
      <c r="AJ3347" s="45" t="e">
        <f t="shared" si="62"/>
        <v>#NUM!</v>
      </c>
    </row>
    <row r="3348" spans="28:36" x14ac:dyDescent="0.2">
      <c r="AB3348" s="122" t="s">
        <v>88</v>
      </c>
      <c r="AC3348" s="40">
        <f>_xll.qlInterestRateIndexFixingDate($Y$21,AD3348)</f>
        <v>62880</v>
      </c>
      <c r="AD3348" s="40">
        <f>_xll.qlCalendarAdvance(calendar,$AD3347,AB3348,,,trigger)</f>
        <v>62884</v>
      </c>
      <c r="AE3348" s="40">
        <f>_xll.qlInterestRateIndexMaturity($Y$21,AD3348,)</f>
        <v>63068</v>
      </c>
      <c r="AF3348" s="43" t="e">
        <f>_xll.qlTenorBasisValue(TenorBasis6M,AD3348,_xll.ohTrigger(trigger,$Y$36))</f>
        <v>#NUM!</v>
      </c>
      <c r="AG3348" s="90" t="e">
        <f>_xll.qlTenorBasisForwardRate(TenorBasis6M,AD3348,_xll.ohTrigger(trigger,$Y$36))</f>
        <v>#NUM!</v>
      </c>
      <c r="AH3348" s="90" t="e">
        <f>_xll.qlIndexFixing(TenorBasisIndex6M,$AC3348,TRUE,_xll.ohTrigger(trigger,$Y$36))</f>
        <v>#NUM!</v>
      </c>
      <c r="AI3348" s="43" t="e">
        <f>_xll.qlIndexFixing($Y$6,$AC3348,TRUE,trigger)</f>
        <v>#NUM!</v>
      </c>
      <c r="AJ3348" s="45" t="e">
        <f t="shared" si="62"/>
        <v>#NUM!</v>
      </c>
    </row>
    <row r="3349" spans="28:36" x14ac:dyDescent="0.2">
      <c r="AB3349" s="122" t="s">
        <v>88</v>
      </c>
      <c r="AC3349" s="40">
        <f>_xll.qlInterestRateIndexFixingDate($Y$21,AD3349)</f>
        <v>62887</v>
      </c>
      <c r="AD3349" s="40">
        <f>_xll.qlCalendarAdvance(calendar,$AD3348,AB3349,,,trigger)</f>
        <v>62891</v>
      </c>
      <c r="AE3349" s="40">
        <f>_xll.qlInterestRateIndexMaturity($Y$21,AD3349,)</f>
        <v>63075</v>
      </c>
      <c r="AF3349" s="43" t="e">
        <f>_xll.qlTenorBasisValue(TenorBasis6M,AD3349,_xll.ohTrigger(trigger,$Y$36))</f>
        <v>#NUM!</v>
      </c>
      <c r="AG3349" s="90" t="e">
        <f>_xll.qlTenorBasisForwardRate(TenorBasis6M,AD3349,_xll.ohTrigger(trigger,$Y$36))</f>
        <v>#NUM!</v>
      </c>
      <c r="AH3349" s="90" t="e">
        <f>_xll.qlIndexFixing(TenorBasisIndex6M,$AC3349,TRUE,_xll.ohTrigger(trigger,$Y$36))</f>
        <v>#NUM!</v>
      </c>
      <c r="AI3349" s="43" t="e">
        <f>_xll.qlIndexFixing($Y$6,$AC3349,TRUE,trigger)</f>
        <v>#NUM!</v>
      </c>
      <c r="AJ3349" s="45" t="e">
        <f t="shared" si="62"/>
        <v>#NUM!</v>
      </c>
    </row>
    <row r="3350" spans="28:36" x14ac:dyDescent="0.2">
      <c r="AB3350" s="122" t="s">
        <v>88</v>
      </c>
      <c r="AC3350" s="40">
        <f>_xll.qlInterestRateIndexFixingDate($Y$21,AD3350)</f>
        <v>62894</v>
      </c>
      <c r="AD3350" s="40">
        <f>_xll.qlCalendarAdvance(calendar,$AD3349,AB3350,,,trigger)</f>
        <v>62898</v>
      </c>
      <c r="AE3350" s="40">
        <f>_xll.qlInterestRateIndexMaturity($Y$21,AD3350,)</f>
        <v>63082</v>
      </c>
      <c r="AF3350" s="43" t="e">
        <f>_xll.qlTenorBasisValue(TenorBasis6M,AD3350,_xll.ohTrigger(trigger,$Y$36))</f>
        <v>#NUM!</v>
      </c>
      <c r="AG3350" s="90" t="e">
        <f>_xll.qlTenorBasisForwardRate(TenorBasis6M,AD3350,_xll.ohTrigger(trigger,$Y$36))</f>
        <v>#NUM!</v>
      </c>
      <c r="AH3350" s="90" t="e">
        <f>_xll.qlIndexFixing(TenorBasisIndex6M,$AC3350,TRUE,_xll.ohTrigger(trigger,$Y$36))</f>
        <v>#NUM!</v>
      </c>
      <c r="AI3350" s="43" t="e">
        <f>_xll.qlIndexFixing($Y$6,$AC3350,TRUE,trigger)</f>
        <v>#NUM!</v>
      </c>
      <c r="AJ3350" s="45" t="e">
        <f t="shared" si="62"/>
        <v>#NUM!</v>
      </c>
    </row>
    <row r="3351" spans="28:36" x14ac:dyDescent="0.2">
      <c r="AB3351" s="122" t="s">
        <v>88</v>
      </c>
      <c r="AC3351" s="40">
        <f>_xll.qlInterestRateIndexFixingDate($Y$21,AD3351)</f>
        <v>62901</v>
      </c>
      <c r="AD3351" s="40">
        <f>_xll.qlCalendarAdvance(calendar,$AD3350,AB3351,,,trigger)</f>
        <v>62905</v>
      </c>
      <c r="AE3351" s="40">
        <f>_xll.qlInterestRateIndexMaturity($Y$21,AD3351,)</f>
        <v>63089</v>
      </c>
      <c r="AF3351" s="43" t="e">
        <f>_xll.qlTenorBasisValue(TenorBasis6M,AD3351,_xll.ohTrigger(trigger,$Y$36))</f>
        <v>#NUM!</v>
      </c>
      <c r="AG3351" s="90" t="e">
        <f>_xll.qlTenorBasisForwardRate(TenorBasis6M,AD3351,_xll.ohTrigger(trigger,$Y$36))</f>
        <v>#NUM!</v>
      </c>
      <c r="AH3351" s="90" t="e">
        <f>_xll.qlIndexFixing(TenorBasisIndex6M,$AC3351,TRUE,_xll.ohTrigger(trigger,$Y$36))</f>
        <v>#NUM!</v>
      </c>
      <c r="AI3351" s="43" t="e">
        <f>_xll.qlIndexFixing($Y$6,$AC3351,TRUE,trigger)</f>
        <v>#NUM!</v>
      </c>
      <c r="AJ3351" s="45" t="e">
        <f t="shared" si="62"/>
        <v>#NUM!</v>
      </c>
    </row>
    <row r="3352" spans="28:36" x14ac:dyDescent="0.2">
      <c r="AB3352" s="122" t="s">
        <v>88</v>
      </c>
      <c r="AC3352" s="40">
        <f>_xll.qlInterestRateIndexFixingDate($Y$21,AD3352)</f>
        <v>62908</v>
      </c>
      <c r="AD3352" s="40">
        <f>_xll.qlCalendarAdvance(calendar,$AD3351,AB3352,,,trigger)</f>
        <v>62912</v>
      </c>
      <c r="AE3352" s="40">
        <f>_xll.qlInterestRateIndexMaturity($Y$21,AD3352,)</f>
        <v>63096</v>
      </c>
      <c r="AF3352" s="43" t="e">
        <f>_xll.qlTenorBasisValue(TenorBasis6M,AD3352,_xll.ohTrigger(trigger,$Y$36))</f>
        <v>#NUM!</v>
      </c>
      <c r="AG3352" s="90" t="e">
        <f>_xll.qlTenorBasisForwardRate(TenorBasis6M,AD3352,_xll.ohTrigger(trigger,$Y$36))</f>
        <v>#NUM!</v>
      </c>
      <c r="AH3352" s="90" t="e">
        <f>_xll.qlIndexFixing(TenorBasisIndex6M,$AC3352,TRUE,_xll.ohTrigger(trigger,$Y$36))</f>
        <v>#NUM!</v>
      </c>
      <c r="AI3352" s="43" t="e">
        <f>_xll.qlIndexFixing($Y$6,$AC3352,TRUE,trigger)</f>
        <v>#NUM!</v>
      </c>
      <c r="AJ3352" s="45" t="e">
        <f t="shared" si="62"/>
        <v>#NUM!</v>
      </c>
    </row>
    <row r="3353" spans="28:36" x14ac:dyDescent="0.2">
      <c r="AB3353" s="122" t="s">
        <v>88</v>
      </c>
      <c r="AC3353" s="40">
        <f>_xll.qlInterestRateIndexFixingDate($Y$21,AD3353)</f>
        <v>62915</v>
      </c>
      <c r="AD3353" s="40">
        <f>_xll.qlCalendarAdvance(calendar,$AD3352,AB3353,,,trigger)</f>
        <v>62919</v>
      </c>
      <c r="AE3353" s="40">
        <f>_xll.qlInterestRateIndexMaturity($Y$21,AD3353,)</f>
        <v>63102</v>
      </c>
      <c r="AF3353" s="43" t="e">
        <f>_xll.qlTenorBasisValue(TenorBasis6M,AD3353,_xll.ohTrigger(trigger,$Y$36))</f>
        <v>#NUM!</v>
      </c>
      <c r="AG3353" s="90" t="e">
        <f>_xll.qlTenorBasisForwardRate(TenorBasis6M,AD3353,_xll.ohTrigger(trigger,$Y$36))</f>
        <v>#NUM!</v>
      </c>
      <c r="AH3353" s="90" t="e">
        <f>_xll.qlIndexFixing(TenorBasisIndex6M,$AC3353,TRUE,_xll.ohTrigger(trigger,$Y$36))</f>
        <v>#NUM!</v>
      </c>
      <c r="AI3353" s="43" t="e">
        <f>_xll.qlIndexFixing($Y$6,$AC3353,TRUE,trigger)</f>
        <v>#NUM!</v>
      </c>
      <c r="AJ3353" s="45" t="e">
        <f t="shared" si="62"/>
        <v>#NUM!</v>
      </c>
    </row>
    <row r="3354" spans="28:36" x14ac:dyDescent="0.2">
      <c r="AB3354" s="122" t="s">
        <v>88</v>
      </c>
      <c r="AC3354" s="40">
        <f>_xll.qlInterestRateIndexFixingDate($Y$21,AD3354)</f>
        <v>62920</v>
      </c>
      <c r="AD3354" s="40">
        <f>_xll.qlCalendarAdvance(calendar,$AD3353,AB3354,,,trigger)</f>
        <v>62926</v>
      </c>
      <c r="AE3354" s="40">
        <f>_xll.qlInterestRateIndexMaturity($Y$21,AD3354,)</f>
        <v>63109</v>
      </c>
      <c r="AF3354" s="43" t="e">
        <f>_xll.qlTenorBasisValue(TenorBasis6M,AD3354,_xll.ohTrigger(trigger,$Y$36))</f>
        <v>#NUM!</v>
      </c>
      <c r="AG3354" s="90" t="e">
        <f>_xll.qlTenorBasisForwardRate(TenorBasis6M,AD3354,_xll.ohTrigger(trigger,$Y$36))</f>
        <v>#NUM!</v>
      </c>
      <c r="AH3354" s="90" t="e">
        <f>_xll.qlIndexFixing(TenorBasisIndex6M,$AC3354,TRUE,_xll.ohTrigger(trigger,$Y$36))</f>
        <v>#NUM!</v>
      </c>
      <c r="AI3354" s="43" t="e">
        <f>_xll.qlIndexFixing($Y$6,$AC3354,TRUE,trigger)</f>
        <v>#NUM!</v>
      </c>
      <c r="AJ3354" s="45" t="e">
        <f t="shared" si="62"/>
        <v>#NUM!</v>
      </c>
    </row>
    <row r="3355" spans="28:36" x14ac:dyDescent="0.2">
      <c r="AB3355" s="122" t="s">
        <v>88</v>
      </c>
      <c r="AC3355" s="40">
        <f>_xll.qlInterestRateIndexFixingDate($Y$21,AD3355)</f>
        <v>62929</v>
      </c>
      <c r="AD3355" s="40">
        <f>_xll.qlCalendarAdvance(calendar,$AD3354,AB3355,,,trigger)</f>
        <v>62933</v>
      </c>
      <c r="AE3355" s="40">
        <f>_xll.qlInterestRateIndexMaturity($Y$21,AD3355,)</f>
        <v>63116</v>
      </c>
      <c r="AF3355" s="43" t="e">
        <f>_xll.qlTenorBasisValue(TenorBasis6M,AD3355,_xll.ohTrigger(trigger,$Y$36))</f>
        <v>#NUM!</v>
      </c>
      <c r="AG3355" s="90" t="e">
        <f>_xll.qlTenorBasisForwardRate(TenorBasis6M,AD3355,_xll.ohTrigger(trigger,$Y$36))</f>
        <v>#NUM!</v>
      </c>
      <c r="AH3355" s="90" t="e">
        <f>_xll.qlIndexFixing(TenorBasisIndex6M,$AC3355,TRUE,_xll.ohTrigger(trigger,$Y$36))</f>
        <v>#NUM!</v>
      </c>
      <c r="AI3355" s="43" t="e">
        <f>_xll.qlIndexFixing($Y$6,$AC3355,TRUE,trigger)</f>
        <v>#NUM!</v>
      </c>
      <c r="AJ3355" s="45" t="e">
        <f t="shared" si="62"/>
        <v>#NUM!</v>
      </c>
    </row>
    <row r="3356" spans="28:36" x14ac:dyDescent="0.2">
      <c r="AB3356" s="122" t="s">
        <v>88</v>
      </c>
      <c r="AC3356" s="40">
        <f>_xll.qlInterestRateIndexFixingDate($Y$21,AD3356)</f>
        <v>62936</v>
      </c>
      <c r="AD3356" s="40">
        <f>_xll.qlCalendarAdvance(calendar,$AD3355,AB3356,,,trigger)</f>
        <v>62940</v>
      </c>
      <c r="AE3356" s="40">
        <f>_xll.qlInterestRateIndexMaturity($Y$21,AD3356,)</f>
        <v>63123</v>
      </c>
      <c r="AF3356" s="43" t="e">
        <f>_xll.qlTenorBasisValue(TenorBasis6M,AD3356,_xll.ohTrigger(trigger,$Y$36))</f>
        <v>#NUM!</v>
      </c>
      <c r="AG3356" s="90" t="e">
        <f>_xll.qlTenorBasisForwardRate(TenorBasis6M,AD3356,_xll.ohTrigger(trigger,$Y$36))</f>
        <v>#NUM!</v>
      </c>
      <c r="AH3356" s="90" t="e">
        <f>_xll.qlIndexFixing(TenorBasisIndex6M,$AC3356,TRUE,_xll.ohTrigger(trigger,$Y$36))</f>
        <v>#NUM!</v>
      </c>
      <c r="AI3356" s="43" t="e">
        <f>_xll.qlIndexFixing($Y$6,$AC3356,TRUE,trigger)</f>
        <v>#NUM!</v>
      </c>
      <c r="AJ3356" s="45" t="e">
        <f t="shared" si="62"/>
        <v>#NUM!</v>
      </c>
    </row>
    <row r="3357" spans="28:36" x14ac:dyDescent="0.2">
      <c r="AB3357" s="122" t="s">
        <v>88</v>
      </c>
      <c r="AC3357" s="40">
        <f>_xll.qlInterestRateIndexFixingDate($Y$21,AD3357)</f>
        <v>62943</v>
      </c>
      <c r="AD3357" s="40">
        <f>_xll.qlCalendarAdvance(calendar,$AD3356,AB3357,,,trigger)</f>
        <v>62947</v>
      </c>
      <c r="AE3357" s="40">
        <f>_xll.qlInterestRateIndexMaturity($Y$21,AD3357,)</f>
        <v>63131</v>
      </c>
      <c r="AF3357" s="43" t="e">
        <f>_xll.qlTenorBasisValue(TenorBasis6M,AD3357,_xll.ohTrigger(trigger,$Y$36))</f>
        <v>#NUM!</v>
      </c>
      <c r="AG3357" s="90" t="e">
        <f>_xll.qlTenorBasisForwardRate(TenorBasis6M,AD3357,_xll.ohTrigger(trigger,$Y$36))</f>
        <v>#NUM!</v>
      </c>
      <c r="AH3357" s="90" t="e">
        <f>_xll.qlIndexFixing(TenorBasisIndex6M,$AC3357,TRUE,_xll.ohTrigger(trigger,$Y$36))</f>
        <v>#NUM!</v>
      </c>
      <c r="AI3357" s="43" t="e">
        <f>_xll.qlIndexFixing($Y$6,$AC3357,TRUE,trigger)</f>
        <v>#NUM!</v>
      </c>
      <c r="AJ3357" s="45" t="e">
        <f t="shared" si="62"/>
        <v>#NUM!</v>
      </c>
    </row>
    <row r="3358" spans="28:36" x14ac:dyDescent="0.2">
      <c r="AB3358" s="122" t="s">
        <v>88</v>
      </c>
      <c r="AC3358" s="40">
        <f>_xll.qlInterestRateIndexFixingDate($Y$21,AD3358)</f>
        <v>62950</v>
      </c>
      <c r="AD3358" s="40">
        <f>_xll.qlCalendarAdvance(calendar,$AD3357,AB3358,,,trigger)</f>
        <v>62954</v>
      </c>
      <c r="AE3358" s="40">
        <f>_xll.qlInterestRateIndexMaturity($Y$21,AD3358,)</f>
        <v>63138</v>
      </c>
      <c r="AF3358" s="43" t="e">
        <f>_xll.qlTenorBasisValue(TenorBasis6M,AD3358,_xll.ohTrigger(trigger,$Y$36))</f>
        <v>#NUM!</v>
      </c>
      <c r="AG3358" s="90" t="e">
        <f>_xll.qlTenorBasisForwardRate(TenorBasis6M,AD3358,_xll.ohTrigger(trigger,$Y$36))</f>
        <v>#NUM!</v>
      </c>
      <c r="AH3358" s="90" t="e">
        <f>_xll.qlIndexFixing(TenorBasisIndex6M,$AC3358,TRUE,_xll.ohTrigger(trigger,$Y$36))</f>
        <v>#NUM!</v>
      </c>
      <c r="AI3358" s="43" t="e">
        <f>_xll.qlIndexFixing($Y$6,$AC3358,TRUE,trigger)</f>
        <v>#NUM!</v>
      </c>
      <c r="AJ3358" s="45" t="e">
        <f t="shared" si="62"/>
        <v>#NUM!</v>
      </c>
    </row>
    <row r="3359" spans="28:36" x14ac:dyDescent="0.2">
      <c r="AB3359" s="122" t="s">
        <v>88</v>
      </c>
      <c r="AC3359" s="40">
        <f>_xll.qlInterestRateIndexFixingDate($Y$21,AD3359)</f>
        <v>62957</v>
      </c>
      <c r="AD3359" s="40">
        <f>_xll.qlCalendarAdvance(calendar,$AD3358,AB3359,,,trigger)</f>
        <v>62961</v>
      </c>
      <c r="AE3359" s="40">
        <f>_xll.qlInterestRateIndexMaturity($Y$21,AD3359,)</f>
        <v>63145</v>
      </c>
      <c r="AF3359" s="43" t="e">
        <f>_xll.qlTenorBasisValue(TenorBasis6M,AD3359,_xll.ohTrigger(trigger,$Y$36))</f>
        <v>#NUM!</v>
      </c>
      <c r="AG3359" s="90" t="e">
        <f>_xll.qlTenorBasisForwardRate(TenorBasis6M,AD3359,_xll.ohTrigger(trigger,$Y$36))</f>
        <v>#NUM!</v>
      </c>
      <c r="AH3359" s="90" t="e">
        <f>_xll.qlIndexFixing(TenorBasisIndex6M,$AC3359,TRUE,_xll.ohTrigger(trigger,$Y$36))</f>
        <v>#NUM!</v>
      </c>
      <c r="AI3359" s="43" t="e">
        <f>_xll.qlIndexFixing($Y$6,$AC3359,TRUE,trigger)</f>
        <v>#NUM!</v>
      </c>
      <c r="AJ3359" s="45" t="e">
        <f t="shared" si="62"/>
        <v>#NUM!</v>
      </c>
    </row>
    <row r="3360" spans="28:36" x14ac:dyDescent="0.2">
      <c r="AB3360" s="122" t="s">
        <v>88</v>
      </c>
      <c r="AC3360" s="40">
        <f>_xll.qlInterestRateIndexFixingDate($Y$21,AD3360)</f>
        <v>62964</v>
      </c>
      <c r="AD3360" s="40">
        <f>_xll.qlCalendarAdvance(calendar,$AD3359,AB3360,,,trigger)</f>
        <v>62968</v>
      </c>
      <c r="AE3360" s="40">
        <f>_xll.qlInterestRateIndexMaturity($Y$21,AD3360,)</f>
        <v>63152</v>
      </c>
      <c r="AF3360" s="43" t="e">
        <f>_xll.qlTenorBasisValue(TenorBasis6M,AD3360,_xll.ohTrigger(trigger,$Y$36))</f>
        <v>#NUM!</v>
      </c>
      <c r="AG3360" s="90" t="e">
        <f>_xll.qlTenorBasisForwardRate(TenorBasis6M,AD3360,_xll.ohTrigger(trigger,$Y$36))</f>
        <v>#NUM!</v>
      </c>
      <c r="AH3360" s="90" t="e">
        <f>_xll.qlIndexFixing(TenorBasisIndex6M,$AC3360,TRUE,_xll.ohTrigger(trigger,$Y$36))</f>
        <v>#NUM!</v>
      </c>
      <c r="AI3360" s="43" t="e">
        <f>_xll.qlIndexFixing($Y$6,$AC3360,TRUE,trigger)</f>
        <v>#NUM!</v>
      </c>
      <c r="AJ3360" s="45" t="e">
        <f t="shared" si="62"/>
        <v>#NUM!</v>
      </c>
    </row>
    <row r="3361" spans="28:36" x14ac:dyDescent="0.2">
      <c r="AB3361" s="122" t="s">
        <v>88</v>
      </c>
      <c r="AC3361" s="40">
        <f>_xll.qlInterestRateIndexFixingDate($Y$21,AD3361)</f>
        <v>62971</v>
      </c>
      <c r="AD3361" s="40">
        <f>_xll.qlCalendarAdvance(calendar,$AD3360,AB3361,,,trigger)</f>
        <v>62975</v>
      </c>
      <c r="AE3361" s="40">
        <f>_xll.qlInterestRateIndexMaturity($Y$21,AD3361,)</f>
        <v>63158</v>
      </c>
      <c r="AF3361" s="43" t="e">
        <f>_xll.qlTenorBasisValue(TenorBasis6M,AD3361,_xll.ohTrigger(trigger,$Y$36))</f>
        <v>#NUM!</v>
      </c>
      <c r="AG3361" s="90" t="e">
        <f>_xll.qlTenorBasisForwardRate(TenorBasis6M,AD3361,_xll.ohTrigger(trigger,$Y$36))</f>
        <v>#NUM!</v>
      </c>
      <c r="AH3361" s="90" t="e">
        <f>_xll.qlIndexFixing(TenorBasisIndex6M,$AC3361,TRUE,_xll.ohTrigger(trigger,$Y$36))</f>
        <v>#NUM!</v>
      </c>
      <c r="AI3361" s="43" t="e">
        <f>_xll.qlIndexFixing($Y$6,$AC3361,TRUE,trigger)</f>
        <v>#NUM!</v>
      </c>
      <c r="AJ3361" s="45" t="e">
        <f t="shared" si="62"/>
        <v>#NUM!</v>
      </c>
    </row>
    <row r="3362" spans="28:36" x14ac:dyDescent="0.2">
      <c r="AB3362" s="122" t="s">
        <v>88</v>
      </c>
      <c r="AC3362" s="40">
        <f>_xll.qlInterestRateIndexFixingDate($Y$21,AD3362)</f>
        <v>62978</v>
      </c>
      <c r="AD3362" s="40">
        <f>_xll.qlCalendarAdvance(calendar,$AD3361,AB3362,,,trigger)</f>
        <v>62982</v>
      </c>
      <c r="AE3362" s="40">
        <f>_xll.qlInterestRateIndexMaturity($Y$21,AD3362,)</f>
        <v>63165</v>
      </c>
      <c r="AF3362" s="43" t="e">
        <f>_xll.qlTenorBasisValue(TenorBasis6M,AD3362,_xll.ohTrigger(trigger,$Y$36))</f>
        <v>#NUM!</v>
      </c>
      <c r="AG3362" s="90" t="e">
        <f>_xll.qlTenorBasisForwardRate(TenorBasis6M,AD3362,_xll.ohTrigger(trigger,$Y$36))</f>
        <v>#NUM!</v>
      </c>
      <c r="AH3362" s="90" t="e">
        <f>_xll.qlIndexFixing(TenorBasisIndex6M,$AC3362,TRUE,_xll.ohTrigger(trigger,$Y$36))</f>
        <v>#NUM!</v>
      </c>
      <c r="AI3362" s="43" t="e">
        <f>_xll.qlIndexFixing($Y$6,$AC3362,TRUE,trigger)</f>
        <v>#NUM!</v>
      </c>
      <c r="AJ3362" s="45" t="e">
        <f t="shared" si="62"/>
        <v>#NUM!</v>
      </c>
    </row>
    <row r="3363" spans="28:36" x14ac:dyDescent="0.2">
      <c r="AB3363" s="122" t="s">
        <v>88</v>
      </c>
      <c r="AC3363" s="40">
        <f>_xll.qlInterestRateIndexFixingDate($Y$21,AD3363)</f>
        <v>62985</v>
      </c>
      <c r="AD3363" s="40">
        <f>_xll.qlCalendarAdvance(calendar,$AD3362,AB3363,,,trigger)</f>
        <v>62989</v>
      </c>
      <c r="AE3363" s="40">
        <f>_xll.qlInterestRateIndexMaturity($Y$21,AD3363,)</f>
        <v>63172</v>
      </c>
      <c r="AF3363" s="43" t="e">
        <f>_xll.qlTenorBasisValue(TenorBasis6M,AD3363,_xll.ohTrigger(trigger,$Y$36))</f>
        <v>#NUM!</v>
      </c>
      <c r="AG3363" s="90" t="e">
        <f>_xll.qlTenorBasisForwardRate(TenorBasis6M,AD3363,_xll.ohTrigger(trigger,$Y$36))</f>
        <v>#NUM!</v>
      </c>
      <c r="AH3363" s="90" t="e">
        <f>_xll.qlIndexFixing(TenorBasisIndex6M,$AC3363,TRUE,_xll.ohTrigger(trigger,$Y$36))</f>
        <v>#NUM!</v>
      </c>
      <c r="AI3363" s="43" t="e">
        <f>_xll.qlIndexFixing($Y$6,$AC3363,TRUE,trigger)</f>
        <v>#NUM!</v>
      </c>
      <c r="AJ3363" s="45" t="e">
        <f t="shared" si="62"/>
        <v>#NUM!</v>
      </c>
    </row>
    <row r="3364" spans="28:36" x14ac:dyDescent="0.2">
      <c r="AB3364" s="122" t="s">
        <v>88</v>
      </c>
      <c r="AC3364" s="40">
        <f>_xll.qlInterestRateIndexFixingDate($Y$21,AD3364)</f>
        <v>62992</v>
      </c>
      <c r="AD3364" s="40">
        <f>_xll.qlCalendarAdvance(calendar,$AD3363,AB3364,,,trigger)</f>
        <v>62996</v>
      </c>
      <c r="AE3364" s="40">
        <f>_xll.qlInterestRateIndexMaturity($Y$21,AD3364,)</f>
        <v>63179</v>
      </c>
      <c r="AF3364" s="43" t="e">
        <f>_xll.qlTenorBasisValue(TenorBasis6M,AD3364,_xll.ohTrigger(trigger,$Y$36))</f>
        <v>#NUM!</v>
      </c>
      <c r="AG3364" s="90" t="e">
        <f>_xll.qlTenorBasisForwardRate(TenorBasis6M,AD3364,_xll.ohTrigger(trigger,$Y$36))</f>
        <v>#NUM!</v>
      </c>
      <c r="AH3364" s="90" t="e">
        <f>_xll.qlIndexFixing(TenorBasisIndex6M,$AC3364,TRUE,_xll.ohTrigger(trigger,$Y$36))</f>
        <v>#NUM!</v>
      </c>
      <c r="AI3364" s="43" t="e">
        <f>_xll.qlIndexFixing($Y$6,$AC3364,TRUE,trigger)</f>
        <v>#NUM!</v>
      </c>
      <c r="AJ3364" s="45" t="e">
        <f t="shared" si="62"/>
        <v>#NUM!</v>
      </c>
    </row>
    <row r="3365" spans="28:36" x14ac:dyDescent="0.2">
      <c r="AB3365" s="122" t="s">
        <v>88</v>
      </c>
      <c r="AC3365" s="40">
        <f>_xll.qlInterestRateIndexFixingDate($Y$21,AD3365)</f>
        <v>62999</v>
      </c>
      <c r="AD3365" s="40">
        <f>_xll.qlCalendarAdvance(calendar,$AD3364,AB3365,,,trigger)</f>
        <v>63003</v>
      </c>
      <c r="AE3365" s="40">
        <f>_xll.qlInterestRateIndexMaturity($Y$21,AD3365,)</f>
        <v>63186</v>
      </c>
      <c r="AF3365" s="43" t="e">
        <f>_xll.qlTenorBasisValue(TenorBasis6M,AD3365,_xll.ohTrigger(trigger,$Y$36))</f>
        <v>#NUM!</v>
      </c>
      <c r="AG3365" s="90" t="e">
        <f>_xll.qlTenorBasisForwardRate(TenorBasis6M,AD3365,_xll.ohTrigger(trigger,$Y$36))</f>
        <v>#NUM!</v>
      </c>
      <c r="AH3365" s="90" t="e">
        <f>_xll.qlIndexFixing(TenorBasisIndex6M,$AC3365,TRUE,_xll.ohTrigger(trigger,$Y$36))</f>
        <v>#NUM!</v>
      </c>
      <c r="AI3365" s="43" t="e">
        <f>_xll.qlIndexFixing($Y$6,$AC3365,TRUE,trigger)</f>
        <v>#NUM!</v>
      </c>
      <c r="AJ3365" s="45" t="e">
        <f t="shared" si="62"/>
        <v>#NUM!</v>
      </c>
    </row>
    <row r="3366" spans="28:36" x14ac:dyDescent="0.2">
      <c r="AB3366" s="122" t="s">
        <v>88</v>
      </c>
      <c r="AC3366" s="40">
        <f>_xll.qlInterestRateIndexFixingDate($Y$21,AD3366)</f>
        <v>63006</v>
      </c>
      <c r="AD3366" s="40">
        <f>_xll.qlCalendarAdvance(calendar,$AD3365,AB3366,,,trigger)</f>
        <v>63010</v>
      </c>
      <c r="AE3366" s="40">
        <f>_xll.qlInterestRateIndexMaturity($Y$21,AD3366,)</f>
        <v>63194</v>
      </c>
      <c r="AF3366" s="43" t="e">
        <f>_xll.qlTenorBasisValue(TenorBasis6M,AD3366,_xll.ohTrigger(trigger,$Y$36))</f>
        <v>#NUM!</v>
      </c>
      <c r="AG3366" s="90" t="e">
        <f>_xll.qlTenorBasisForwardRate(TenorBasis6M,AD3366,_xll.ohTrigger(trigger,$Y$36))</f>
        <v>#NUM!</v>
      </c>
      <c r="AH3366" s="90" t="e">
        <f>_xll.qlIndexFixing(TenorBasisIndex6M,$AC3366,TRUE,_xll.ohTrigger(trigger,$Y$36))</f>
        <v>#NUM!</v>
      </c>
      <c r="AI3366" s="43" t="e">
        <f>_xll.qlIndexFixing($Y$6,$AC3366,TRUE,trigger)</f>
        <v>#NUM!</v>
      </c>
      <c r="AJ3366" s="45" t="e">
        <f t="shared" si="62"/>
        <v>#NUM!</v>
      </c>
    </row>
    <row r="3367" spans="28:36" x14ac:dyDescent="0.2">
      <c r="AB3367" s="122" t="s">
        <v>88</v>
      </c>
      <c r="AC3367" s="40">
        <f>_xll.qlInterestRateIndexFixingDate($Y$21,AD3367)</f>
        <v>63013</v>
      </c>
      <c r="AD3367" s="40">
        <f>_xll.qlCalendarAdvance(calendar,$AD3366,AB3367,,,trigger)</f>
        <v>63017</v>
      </c>
      <c r="AE3367" s="40">
        <f>_xll.qlInterestRateIndexMaturity($Y$21,AD3367,)</f>
        <v>63201</v>
      </c>
      <c r="AF3367" s="43" t="e">
        <f>_xll.qlTenorBasisValue(TenorBasis6M,AD3367,_xll.ohTrigger(trigger,$Y$36))</f>
        <v>#NUM!</v>
      </c>
      <c r="AG3367" s="90" t="e">
        <f>_xll.qlTenorBasisForwardRate(TenorBasis6M,AD3367,_xll.ohTrigger(trigger,$Y$36))</f>
        <v>#NUM!</v>
      </c>
      <c r="AH3367" s="90" t="e">
        <f>_xll.qlIndexFixing(TenorBasisIndex6M,$AC3367,TRUE,_xll.ohTrigger(trigger,$Y$36))</f>
        <v>#NUM!</v>
      </c>
      <c r="AI3367" s="43" t="e">
        <f>_xll.qlIndexFixing($Y$6,$AC3367,TRUE,trigger)</f>
        <v>#NUM!</v>
      </c>
      <c r="AJ3367" s="45" t="e">
        <f t="shared" si="62"/>
        <v>#NUM!</v>
      </c>
    </row>
    <row r="3368" spans="28:36" x14ac:dyDescent="0.2">
      <c r="AB3368" s="122" t="s">
        <v>88</v>
      </c>
      <c r="AC3368" s="40">
        <f>_xll.qlInterestRateIndexFixingDate($Y$21,AD3368)</f>
        <v>63020</v>
      </c>
      <c r="AD3368" s="40">
        <f>_xll.qlCalendarAdvance(calendar,$AD3367,AB3368,,,trigger)</f>
        <v>63024</v>
      </c>
      <c r="AE3368" s="40">
        <f>_xll.qlInterestRateIndexMaturity($Y$21,AD3368,)</f>
        <v>63208</v>
      </c>
      <c r="AF3368" s="43" t="e">
        <f>_xll.qlTenorBasisValue(TenorBasis6M,AD3368,_xll.ohTrigger(trigger,$Y$36))</f>
        <v>#NUM!</v>
      </c>
      <c r="AG3368" s="90" t="e">
        <f>_xll.qlTenorBasisForwardRate(TenorBasis6M,AD3368,_xll.ohTrigger(trigger,$Y$36))</f>
        <v>#NUM!</v>
      </c>
      <c r="AH3368" s="90" t="e">
        <f>_xll.qlIndexFixing(TenorBasisIndex6M,$AC3368,TRUE,_xll.ohTrigger(trigger,$Y$36))</f>
        <v>#NUM!</v>
      </c>
      <c r="AI3368" s="43" t="e">
        <f>_xll.qlIndexFixing($Y$6,$AC3368,TRUE,trigger)</f>
        <v>#NUM!</v>
      </c>
      <c r="AJ3368" s="45" t="e">
        <f t="shared" si="62"/>
        <v>#NUM!</v>
      </c>
    </row>
    <row r="3369" spans="28:36" x14ac:dyDescent="0.2">
      <c r="AB3369" s="122" t="s">
        <v>88</v>
      </c>
      <c r="AC3369" s="40">
        <f>_xll.qlInterestRateIndexFixingDate($Y$21,AD3369)</f>
        <v>63027</v>
      </c>
      <c r="AD3369" s="40">
        <f>_xll.qlCalendarAdvance(calendar,$AD3368,AB3369,,,trigger)</f>
        <v>63031</v>
      </c>
      <c r="AE3369" s="40">
        <f>_xll.qlInterestRateIndexMaturity($Y$21,AD3369,)</f>
        <v>63215</v>
      </c>
      <c r="AF3369" s="43" t="e">
        <f>_xll.qlTenorBasisValue(TenorBasis6M,AD3369,_xll.ohTrigger(trigger,$Y$36))</f>
        <v>#NUM!</v>
      </c>
      <c r="AG3369" s="90" t="e">
        <f>_xll.qlTenorBasisForwardRate(TenorBasis6M,AD3369,_xll.ohTrigger(trigger,$Y$36))</f>
        <v>#NUM!</v>
      </c>
      <c r="AH3369" s="90" t="e">
        <f>_xll.qlIndexFixing(TenorBasisIndex6M,$AC3369,TRUE,_xll.ohTrigger(trigger,$Y$36))</f>
        <v>#NUM!</v>
      </c>
      <c r="AI3369" s="43" t="e">
        <f>_xll.qlIndexFixing($Y$6,$AC3369,TRUE,trigger)</f>
        <v>#NUM!</v>
      </c>
      <c r="AJ3369" s="45" t="e">
        <f t="shared" si="62"/>
        <v>#NUM!</v>
      </c>
    </row>
    <row r="3370" spans="28:36" x14ac:dyDescent="0.2">
      <c r="AB3370" s="122" t="s">
        <v>88</v>
      </c>
      <c r="AC3370" s="40">
        <f>_xll.qlInterestRateIndexFixingDate($Y$21,AD3370)</f>
        <v>63034</v>
      </c>
      <c r="AD3370" s="40">
        <f>_xll.qlCalendarAdvance(calendar,$AD3369,AB3370,,,trigger)</f>
        <v>63038</v>
      </c>
      <c r="AE3370" s="40">
        <f>_xll.qlInterestRateIndexMaturity($Y$21,AD3370,)</f>
        <v>63222</v>
      </c>
      <c r="AF3370" s="43" t="e">
        <f>_xll.qlTenorBasisValue(TenorBasis6M,AD3370,_xll.ohTrigger(trigger,$Y$36))</f>
        <v>#NUM!</v>
      </c>
      <c r="AG3370" s="90" t="e">
        <f>_xll.qlTenorBasisForwardRate(TenorBasis6M,AD3370,_xll.ohTrigger(trigger,$Y$36))</f>
        <v>#NUM!</v>
      </c>
      <c r="AH3370" s="90" t="e">
        <f>_xll.qlIndexFixing(TenorBasisIndex6M,$AC3370,TRUE,_xll.ohTrigger(trigger,$Y$36))</f>
        <v>#NUM!</v>
      </c>
      <c r="AI3370" s="43" t="e">
        <f>_xll.qlIndexFixing($Y$6,$AC3370,TRUE,trigger)</f>
        <v>#NUM!</v>
      </c>
      <c r="AJ3370" s="45" t="e">
        <f t="shared" ref="AJ3370:AJ3433" si="63">(AH3370-AI3370)*10000</f>
        <v>#NUM!</v>
      </c>
    </row>
    <row r="3371" spans="28:36" x14ac:dyDescent="0.2">
      <c r="AB3371" s="122" t="s">
        <v>88</v>
      </c>
      <c r="AC3371" s="40">
        <f>_xll.qlInterestRateIndexFixingDate($Y$21,AD3371)</f>
        <v>63041</v>
      </c>
      <c r="AD3371" s="40">
        <f>_xll.qlCalendarAdvance(calendar,$AD3370,AB3371,,,trigger)</f>
        <v>63045</v>
      </c>
      <c r="AE3371" s="40">
        <f>_xll.qlInterestRateIndexMaturity($Y$21,AD3371,)</f>
        <v>63229</v>
      </c>
      <c r="AF3371" s="43" t="e">
        <f>_xll.qlTenorBasisValue(TenorBasis6M,AD3371,_xll.ohTrigger(trigger,$Y$36))</f>
        <v>#NUM!</v>
      </c>
      <c r="AG3371" s="90" t="e">
        <f>_xll.qlTenorBasisForwardRate(TenorBasis6M,AD3371,_xll.ohTrigger(trigger,$Y$36))</f>
        <v>#NUM!</v>
      </c>
      <c r="AH3371" s="90" t="e">
        <f>_xll.qlIndexFixing(TenorBasisIndex6M,$AC3371,TRUE,_xll.ohTrigger(trigger,$Y$36))</f>
        <v>#NUM!</v>
      </c>
      <c r="AI3371" s="43" t="e">
        <f>_xll.qlIndexFixing($Y$6,$AC3371,TRUE,trigger)</f>
        <v>#NUM!</v>
      </c>
      <c r="AJ3371" s="45" t="e">
        <f t="shared" si="63"/>
        <v>#NUM!</v>
      </c>
    </row>
    <row r="3372" spans="28:36" x14ac:dyDescent="0.2">
      <c r="AB3372" s="122" t="s">
        <v>88</v>
      </c>
      <c r="AC3372" s="40">
        <f>_xll.qlInterestRateIndexFixingDate($Y$21,AD3372)</f>
        <v>63048</v>
      </c>
      <c r="AD3372" s="40">
        <f>_xll.qlCalendarAdvance(calendar,$AD3371,AB3372,,,trigger)</f>
        <v>63052</v>
      </c>
      <c r="AE3372" s="40">
        <f>_xll.qlInterestRateIndexMaturity($Y$21,AD3372,)</f>
        <v>63236</v>
      </c>
      <c r="AF3372" s="43" t="e">
        <f>_xll.qlTenorBasisValue(TenorBasis6M,AD3372,_xll.ohTrigger(trigger,$Y$36))</f>
        <v>#NUM!</v>
      </c>
      <c r="AG3372" s="90" t="e">
        <f>_xll.qlTenorBasisForwardRate(TenorBasis6M,AD3372,_xll.ohTrigger(trigger,$Y$36))</f>
        <v>#NUM!</v>
      </c>
      <c r="AH3372" s="90" t="e">
        <f>_xll.qlIndexFixing(TenorBasisIndex6M,$AC3372,TRUE,_xll.ohTrigger(trigger,$Y$36))</f>
        <v>#NUM!</v>
      </c>
      <c r="AI3372" s="43" t="e">
        <f>_xll.qlIndexFixing($Y$6,$AC3372,TRUE,trigger)</f>
        <v>#NUM!</v>
      </c>
      <c r="AJ3372" s="45" t="e">
        <f t="shared" si="63"/>
        <v>#NUM!</v>
      </c>
    </row>
    <row r="3373" spans="28:36" x14ac:dyDescent="0.2">
      <c r="AB3373" s="122" t="s">
        <v>88</v>
      </c>
      <c r="AC3373" s="40">
        <f>_xll.qlInterestRateIndexFixingDate($Y$21,AD3373)</f>
        <v>63055</v>
      </c>
      <c r="AD3373" s="40">
        <f>_xll.qlCalendarAdvance(calendar,$AD3372,AB3373,,,trigger)</f>
        <v>63059</v>
      </c>
      <c r="AE3373" s="40">
        <f>_xll.qlInterestRateIndexMaturity($Y$21,AD3373,)</f>
        <v>63243</v>
      </c>
      <c r="AF3373" s="43" t="e">
        <f>_xll.qlTenorBasisValue(TenorBasis6M,AD3373,_xll.ohTrigger(trigger,$Y$36))</f>
        <v>#NUM!</v>
      </c>
      <c r="AG3373" s="90" t="e">
        <f>_xll.qlTenorBasisForwardRate(TenorBasis6M,AD3373,_xll.ohTrigger(trigger,$Y$36))</f>
        <v>#NUM!</v>
      </c>
      <c r="AH3373" s="90" t="e">
        <f>_xll.qlIndexFixing(TenorBasisIndex6M,$AC3373,TRUE,_xll.ohTrigger(trigger,$Y$36))</f>
        <v>#NUM!</v>
      </c>
      <c r="AI3373" s="43" t="e">
        <f>_xll.qlIndexFixing($Y$6,$AC3373,TRUE,trigger)</f>
        <v>#NUM!</v>
      </c>
      <c r="AJ3373" s="45" t="e">
        <f t="shared" si="63"/>
        <v>#NUM!</v>
      </c>
    </row>
    <row r="3374" spans="28:36" x14ac:dyDescent="0.2">
      <c r="AB3374" s="122" t="s">
        <v>88</v>
      </c>
      <c r="AC3374" s="40">
        <f>_xll.qlInterestRateIndexFixingDate($Y$21,AD3374)</f>
        <v>63062</v>
      </c>
      <c r="AD3374" s="40">
        <f>_xll.qlCalendarAdvance(calendar,$AD3373,AB3374,,,trigger)</f>
        <v>63066</v>
      </c>
      <c r="AE3374" s="40">
        <f>_xll.qlInterestRateIndexMaturity($Y$21,AD3374,)</f>
        <v>63248</v>
      </c>
      <c r="AF3374" s="43" t="e">
        <f>_xll.qlTenorBasisValue(TenorBasis6M,AD3374,_xll.ohTrigger(trigger,$Y$36))</f>
        <v>#NUM!</v>
      </c>
      <c r="AG3374" s="90" t="e">
        <f>_xll.qlTenorBasisForwardRate(TenorBasis6M,AD3374,_xll.ohTrigger(trigger,$Y$36))</f>
        <v>#NUM!</v>
      </c>
      <c r="AH3374" s="90" t="e">
        <f>_xll.qlIndexFixing(TenorBasisIndex6M,$AC3374,TRUE,_xll.ohTrigger(trigger,$Y$36))</f>
        <v>#NUM!</v>
      </c>
      <c r="AI3374" s="43" t="e">
        <f>_xll.qlIndexFixing($Y$6,$AC3374,TRUE,trigger)</f>
        <v>#NUM!</v>
      </c>
      <c r="AJ3374" s="45" t="e">
        <f t="shared" si="63"/>
        <v>#NUM!</v>
      </c>
    </row>
    <row r="3375" spans="28:36" x14ac:dyDescent="0.2">
      <c r="AB3375" s="122" t="s">
        <v>88</v>
      </c>
      <c r="AC3375" s="40">
        <f>_xll.qlInterestRateIndexFixingDate($Y$21,AD3375)</f>
        <v>63069</v>
      </c>
      <c r="AD3375" s="40">
        <f>_xll.qlCalendarAdvance(calendar,$AD3374,AB3375,,,trigger)</f>
        <v>63073</v>
      </c>
      <c r="AE3375" s="40">
        <f>_xll.qlInterestRateIndexMaturity($Y$21,AD3375,)</f>
        <v>63254</v>
      </c>
      <c r="AF3375" s="43" t="e">
        <f>_xll.qlTenorBasisValue(TenorBasis6M,AD3375,_xll.ohTrigger(trigger,$Y$36))</f>
        <v>#NUM!</v>
      </c>
      <c r="AG3375" s="90" t="e">
        <f>_xll.qlTenorBasisForwardRate(TenorBasis6M,AD3375,_xll.ohTrigger(trigger,$Y$36))</f>
        <v>#NUM!</v>
      </c>
      <c r="AH3375" s="90" t="e">
        <f>_xll.qlIndexFixing(TenorBasisIndex6M,$AC3375,TRUE,_xll.ohTrigger(trigger,$Y$36))</f>
        <v>#NUM!</v>
      </c>
      <c r="AI3375" s="43" t="e">
        <f>_xll.qlIndexFixing($Y$6,$AC3375,TRUE,trigger)</f>
        <v>#NUM!</v>
      </c>
      <c r="AJ3375" s="45" t="e">
        <f t="shared" si="63"/>
        <v>#NUM!</v>
      </c>
    </row>
    <row r="3376" spans="28:36" x14ac:dyDescent="0.2">
      <c r="AB3376" s="122" t="s">
        <v>88</v>
      </c>
      <c r="AC3376" s="40">
        <f>_xll.qlInterestRateIndexFixingDate($Y$21,AD3376)</f>
        <v>63076</v>
      </c>
      <c r="AD3376" s="40">
        <f>_xll.qlCalendarAdvance(calendar,$AD3375,AB3376,,,trigger)</f>
        <v>63080</v>
      </c>
      <c r="AE3376" s="40">
        <f>_xll.qlInterestRateIndexMaturity($Y$21,AD3376,)</f>
        <v>63261</v>
      </c>
      <c r="AF3376" s="43" t="e">
        <f>_xll.qlTenorBasisValue(TenorBasis6M,AD3376,_xll.ohTrigger(trigger,$Y$36))</f>
        <v>#NUM!</v>
      </c>
      <c r="AG3376" s="90" t="e">
        <f>_xll.qlTenorBasisForwardRate(TenorBasis6M,AD3376,_xll.ohTrigger(trigger,$Y$36))</f>
        <v>#NUM!</v>
      </c>
      <c r="AH3376" s="90" t="e">
        <f>_xll.qlIndexFixing(TenorBasisIndex6M,$AC3376,TRUE,_xll.ohTrigger(trigger,$Y$36))</f>
        <v>#NUM!</v>
      </c>
      <c r="AI3376" s="43" t="e">
        <f>_xll.qlIndexFixing($Y$6,$AC3376,TRUE,trigger)</f>
        <v>#NUM!</v>
      </c>
      <c r="AJ3376" s="45" t="e">
        <f t="shared" si="63"/>
        <v>#NUM!</v>
      </c>
    </row>
    <row r="3377" spans="28:36" x14ac:dyDescent="0.2">
      <c r="AB3377" s="122" t="s">
        <v>88</v>
      </c>
      <c r="AC3377" s="40">
        <f>_xll.qlInterestRateIndexFixingDate($Y$21,AD3377)</f>
        <v>63083</v>
      </c>
      <c r="AD3377" s="40">
        <f>_xll.qlCalendarAdvance(calendar,$AD3376,AB3377,,,trigger)</f>
        <v>63087</v>
      </c>
      <c r="AE3377" s="40">
        <f>_xll.qlInterestRateIndexMaturity($Y$21,AD3377,)</f>
        <v>63268</v>
      </c>
      <c r="AF3377" s="43" t="e">
        <f>_xll.qlTenorBasisValue(TenorBasis6M,AD3377,_xll.ohTrigger(trigger,$Y$36))</f>
        <v>#NUM!</v>
      </c>
      <c r="AG3377" s="90" t="e">
        <f>_xll.qlTenorBasisForwardRate(TenorBasis6M,AD3377,_xll.ohTrigger(trigger,$Y$36))</f>
        <v>#NUM!</v>
      </c>
      <c r="AH3377" s="90" t="e">
        <f>_xll.qlIndexFixing(TenorBasisIndex6M,$AC3377,TRUE,_xll.ohTrigger(trigger,$Y$36))</f>
        <v>#NUM!</v>
      </c>
      <c r="AI3377" s="43" t="e">
        <f>_xll.qlIndexFixing($Y$6,$AC3377,TRUE,trigger)</f>
        <v>#NUM!</v>
      </c>
      <c r="AJ3377" s="45" t="e">
        <f t="shared" si="63"/>
        <v>#NUM!</v>
      </c>
    </row>
    <row r="3378" spans="28:36" x14ac:dyDescent="0.2">
      <c r="AB3378" s="122" t="s">
        <v>88</v>
      </c>
      <c r="AC3378" s="40">
        <f>_xll.qlInterestRateIndexFixingDate($Y$21,AD3378)</f>
        <v>63090</v>
      </c>
      <c r="AD3378" s="40">
        <f>_xll.qlCalendarAdvance(calendar,$AD3377,AB3378,,,trigger)</f>
        <v>63094</v>
      </c>
      <c r="AE3378" s="40">
        <f>_xll.qlInterestRateIndexMaturity($Y$21,AD3378,)</f>
        <v>63276</v>
      </c>
      <c r="AF3378" s="43" t="e">
        <f>_xll.qlTenorBasisValue(TenorBasis6M,AD3378,_xll.ohTrigger(trigger,$Y$36))</f>
        <v>#NUM!</v>
      </c>
      <c r="AG3378" s="90" t="e">
        <f>_xll.qlTenorBasisForwardRate(TenorBasis6M,AD3378,_xll.ohTrigger(trigger,$Y$36))</f>
        <v>#NUM!</v>
      </c>
      <c r="AH3378" s="90" t="e">
        <f>_xll.qlIndexFixing(TenorBasisIndex6M,$AC3378,TRUE,_xll.ohTrigger(trigger,$Y$36))</f>
        <v>#NUM!</v>
      </c>
      <c r="AI3378" s="43" t="e">
        <f>_xll.qlIndexFixing($Y$6,$AC3378,TRUE,trigger)</f>
        <v>#NUM!</v>
      </c>
      <c r="AJ3378" s="45" t="e">
        <f t="shared" si="63"/>
        <v>#NUM!</v>
      </c>
    </row>
    <row r="3379" spans="28:36" x14ac:dyDescent="0.2">
      <c r="AB3379" s="122" t="s">
        <v>88</v>
      </c>
      <c r="AC3379" s="40">
        <f>_xll.qlInterestRateIndexFixingDate($Y$21,AD3379)</f>
        <v>63097</v>
      </c>
      <c r="AD3379" s="40">
        <f>_xll.qlCalendarAdvance(calendar,$AD3378,AB3379,,,trigger)</f>
        <v>63101</v>
      </c>
      <c r="AE3379" s="40">
        <f>_xll.qlInterestRateIndexMaturity($Y$21,AD3379,)</f>
        <v>63283</v>
      </c>
      <c r="AF3379" s="43" t="e">
        <f>_xll.qlTenorBasisValue(TenorBasis6M,AD3379,_xll.ohTrigger(trigger,$Y$36))</f>
        <v>#NUM!</v>
      </c>
      <c r="AG3379" s="90" t="e">
        <f>_xll.qlTenorBasisForwardRate(TenorBasis6M,AD3379,_xll.ohTrigger(trigger,$Y$36))</f>
        <v>#NUM!</v>
      </c>
      <c r="AH3379" s="90" t="e">
        <f>_xll.qlIndexFixing(TenorBasisIndex6M,$AC3379,TRUE,_xll.ohTrigger(trigger,$Y$36))</f>
        <v>#NUM!</v>
      </c>
      <c r="AI3379" s="43" t="e">
        <f>_xll.qlIndexFixing($Y$6,$AC3379,TRUE,trigger)</f>
        <v>#NUM!</v>
      </c>
      <c r="AJ3379" s="45" t="e">
        <f t="shared" si="63"/>
        <v>#NUM!</v>
      </c>
    </row>
    <row r="3380" spans="28:36" x14ac:dyDescent="0.2">
      <c r="AB3380" s="122" t="s">
        <v>88</v>
      </c>
      <c r="AC3380" s="40">
        <f>_xll.qlInterestRateIndexFixingDate($Y$21,AD3380)</f>
        <v>63104</v>
      </c>
      <c r="AD3380" s="40">
        <f>_xll.qlCalendarAdvance(calendar,$AD3379,AB3380,,,trigger)</f>
        <v>63108</v>
      </c>
      <c r="AE3380" s="40">
        <f>_xll.qlInterestRateIndexMaturity($Y$21,AD3380,)</f>
        <v>63290</v>
      </c>
      <c r="AF3380" s="43" t="e">
        <f>_xll.qlTenorBasisValue(TenorBasis6M,AD3380,_xll.ohTrigger(trigger,$Y$36))</f>
        <v>#NUM!</v>
      </c>
      <c r="AG3380" s="90" t="e">
        <f>_xll.qlTenorBasisForwardRate(TenorBasis6M,AD3380,_xll.ohTrigger(trigger,$Y$36))</f>
        <v>#NUM!</v>
      </c>
      <c r="AH3380" s="90" t="e">
        <f>_xll.qlIndexFixing(TenorBasisIndex6M,$AC3380,TRUE,_xll.ohTrigger(trigger,$Y$36))</f>
        <v>#NUM!</v>
      </c>
      <c r="AI3380" s="43" t="e">
        <f>_xll.qlIndexFixing($Y$6,$AC3380,TRUE,trigger)</f>
        <v>#NUM!</v>
      </c>
      <c r="AJ3380" s="45" t="e">
        <f t="shared" si="63"/>
        <v>#NUM!</v>
      </c>
    </row>
    <row r="3381" spans="28:36" x14ac:dyDescent="0.2">
      <c r="AB3381" s="122" t="s">
        <v>88</v>
      </c>
      <c r="AC3381" s="40">
        <f>_xll.qlInterestRateIndexFixingDate($Y$21,AD3381)</f>
        <v>63111</v>
      </c>
      <c r="AD3381" s="40">
        <f>_xll.qlCalendarAdvance(calendar,$AD3380,AB3381,,,trigger)</f>
        <v>63115</v>
      </c>
      <c r="AE3381" s="40">
        <f>_xll.qlInterestRateIndexMaturity($Y$21,AD3381,)</f>
        <v>63297</v>
      </c>
      <c r="AF3381" s="43" t="e">
        <f>_xll.qlTenorBasisValue(TenorBasis6M,AD3381,_xll.ohTrigger(trigger,$Y$36))</f>
        <v>#NUM!</v>
      </c>
      <c r="AG3381" s="90" t="e">
        <f>_xll.qlTenorBasisForwardRate(TenorBasis6M,AD3381,_xll.ohTrigger(trigger,$Y$36))</f>
        <v>#NUM!</v>
      </c>
      <c r="AH3381" s="90" t="e">
        <f>_xll.qlIndexFixing(TenorBasisIndex6M,$AC3381,TRUE,_xll.ohTrigger(trigger,$Y$36))</f>
        <v>#NUM!</v>
      </c>
      <c r="AI3381" s="43" t="e">
        <f>_xll.qlIndexFixing($Y$6,$AC3381,TRUE,trigger)</f>
        <v>#NUM!</v>
      </c>
      <c r="AJ3381" s="45" t="e">
        <f t="shared" si="63"/>
        <v>#NUM!</v>
      </c>
    </row>
    <row r="3382" spans="28:36" x14ac:dyDescent="0.2">
      <c r="AB3382" s="122" t="s">
        <v>88</v>
      </c>
      <c r="AC3382" s="40">
        <f>_xll.qlInterestRateIndexFixingDate($Y$21,AD3382)</f>
        <v>63118</v>
      </c>
      <c r="AD3382" s="40">
        <f>_xll.qlCalendarAdvance(calendar,$AD3381,AB3382,,,trigger)</f>
        <v>63122</v>
      </c>
      <c r="AE3382" s="40">
        <f>_xll.qlInterestRateIndexMaturity($Y$21,AD3382,)</f>
        <v>63304</v>
      </c>
      <c r="AF3382" s="43" t="e">
        <f>_xll.qlTenorBasisValue(TenorBasis6M,AD3382,_xll.ohTrigger(trigger,$Y$36))</f>
        <v>#NUM!</v>
      </c>
      <c r="AG3382" s="90" t="e">
        <f>_xll.qlTenorBasisForwardRate(TenorBasis6M,AD3382,_xll.ohTrigger(trigger,$Y$36))</f>
        <v>#NUM!</v>
      </c>
      <c r="AH3382" s="90" t="e">
        <f>_xll.qlIndexFixing(TenorBasisIndex6M,$AC3382,TRUE,_xll.ohTrigger(trigger,$Y$36))</f>
        <v>#NUM!</v>
      </c>
      <c r="AI3382" s="43" t="e">
        <f>_xll.qlIndexFixing($Y$6,$AC3382,TRUE,trigger)</f>
        <v>#NUM!</v>
      </c>
      <c r="AJ3382" s="45" t="e">
        <f t="shared" si="63"/>
        <v>#NUM!</v>
      </c>
    </row>
    <row r="3383" spans="28:36" x14ac:dyDescent="0.2">
      <c r="AB3383" s="122" t="s">
        <v>88</v>
      </c>
      <c r="AC3383" s="40">
        <f>_xll.qlInterestRateIndexFixingDate($Y$21,AD3383)</f>
        <v>63125</v>
      </c>
      <c r="AD3383" s="40">
        <f>_xll.qlCalendarAdvance(calendar,$AD3382,AB3383,,,trigger)</f>
        <v>63129</v>
      </c>
      <c r="AE3383" s="40">
        <f>_xll.qlInterestRateIndexMaturity($Y$21,AD3383,)</f>
        <v>63311</v>
      </c>
      <c r="AF3383" s="43" t="e">
        <f>_xll.qlTenorBasisValue(TenorBasis6M,AD3383,_xll.ohTrigger(trigger,$Y$36))</f>
        <v>#NUM!</v>
      </c>
      <c r="AG3383" s="90" t="e">
        <f>_xll.qlTenorBasisForwardRate(TenorBasis6M,AD3383,_xll.ohTrigger(trigger,$Y$36))</f>
        <v>#NUM!</v>
      </c>
      <c r="AH3383" s="90" t="e">
        <f>_xll.qlIndexFixing(TenorBasisIndex6M,$AC3383,TRUE,_xll.ohTrigger(trigger,$Y$36))</f>
        <v>#NUM!</v>
      </c>
      <c r="AI3383" s="43" t="e">
        <f>_xll.qlIndexFixing($Y$6,$AC3383,TRUE,trigger)</f>
        <v>#NUM!</v>
      </c>
      <c r="AJ3383" s="45" t="e">
        <f t="shared" si="63"/>
        <v>#NUM!</v>
      </c>
    </row>
    <row r="3384" spans="28:36" x14ac:dyDescent="0.2">
      <c r="AB3384" s="122" t="s">
        <v>88</v>
      </c>
      <c r="AC3384" s="40">
        <f>_xll.qlInterestRateIndexFixingDate($Y$21,AD3384)</f>
        <v>63132</v>
      </c>
      <c r="AD3384" s="40">
        <f>_xll.qlCalendarAdvance(calendar,$AD3383,AB3384,,,trigger)</f>
        <v>63136</v>
      </c>
      <c r="AE3384" s="40">
        <f>_xll.qlInterestRateIndexMaturity($Y$21,AD3384,)</f>
        <v>63317</v>
      </c>
      <c r="AF3384" s="43" t="e">
        <f>_xll.qlTenorBasisValue(TenorBasis6M,AD3384,_xll.ohTrigger(trigger,$Y$36))</f>
        <v>#NUM!</v>
      </c>
      <c r="AG3384" s="90" t="e">
        <f>_xll.qlTenorBasisForwardRate(TenorBasis6M,AD3384,_xll.ohTrigger(trigger,$Y$36))</f>
        <v>#NUM!</v>
      </c>
      <c r="AH3384" s="90" t="e">
        <f>_xll.qlIndexFixing(TenorBasisIndex6M,$AC3384,TRUE,_xll.ohTrigger(trigger,$Y$36))</f>
        <v>#NUM!</v>
      </c>
      <c r="AI3384" s="43" t="e">
        <f>_xll.qlIndexFixing($Y$6,$AC3384,TRUE,trigger)</f>
        <v>#NUM!</v>
      </c>
      <c r="AJ3384" s="45" t="e">
        <f t="shared" si="63"/>
        <v>#NUM!</v>
      </c>
    </row>
    <row r="3385" spans="28:36" x14ac:dyDescent="0.2">
      <c r="AB3385" s="122" t="s">
        <v>88</v>
      </c>
      <c r="AC3385" s="40">
        <f>_xll.qlInterestRateIndexFixingDate($Y$21,AD3385)</f>
        <v>63139</v>
      </c>
      <c r="AD3385" s="40">
        <f>_xll.qlCalendarAdvance(calendar,$AD3384,AB3385,,,trigger)</f>
        <v>63143</v>
      </c>
      <c r="AE3385" s="40">
        <f>_xll.qlInterestRateIndexMaturity($Y$21,AD3385,)</f>
        <v>63324</v>
      </c>
      <c r="AF3385" s="43" t="e">
        <f>_xll.qlTenorBasisValue(TenorBasis6M,AD3385,_xll.ohTrigger(trigger,$Y$36))</f>
        <v>#NUM!</v>
      </c>
      <c r="AG3385" s="90" t="e">
        <f>_xll.qlTenorBasisForwardRate(TenorBasis6M,AD3385,_xll.ohTrigger(trigger,$Y$36))</f>
        <v>#NUM!</v>
      </c>
      <c r="AH3385" s="90" t="e">
        <f>_xll.qlIndexFixing(TenorBasisIndex6M,$AC3385,TRUE,_xll.ohTrigger(trigger,$Y$36))</f>
        <v>#NUM!</v>
      </c>
      <c r="AI3385" s="43" t="e">
        <f>_xll.qlIndexFixing($Y$6,$AC3385,TRUE,trigger)</f>
        <v>#NUM!</v>
      </c>
      <c r="AJ3385" s="45" t="e">
        <f t="shared" si="63"/>
        <v>#NUM!</v>
      </c>
    </row>
    <row r="3386" spans="28:36" x14ac:dyDescent="0.2">
      <c r="AB3386" s="122" t="s">
        <v>88</v>
      </c>
      <c r="AC3386" s="40">
        <f>_xll.qlInterestRateIndexFixingDate($Y$21,AD3386)</f>
        <v>63146</v>
      </c>
      <c r="AD3386" s="40">
        <f>_xll.qlCalendarAdvance(calendar,$AD3385,AB3386,,,trigger)</f>
        <v>63150</v>
      </c>
      <c r="AE3386" s="40">
        <f>_xll.qlInterestRateIndexMaturity($Y$21,AD3386,)</f>
        <v>63331</v>
      </c>
      <c r="AF3386" s="43" t="e">
        <f>_xll.qlTenorBasisValue(TenorBasis6M,AD3386,_xll.ohTrigger(trigger,$Y$36))</f>
        <v>#NUM!</v>
      </c>
      <c r="AG3386" s="90" t="e">
        <f>_xll.qlTenorBasisForwardRate(TenorBasis6M,AD3386,_xll.ohTrigger(trigger,$Y$36))</f>
        <v>#NUM!</v>
      </c>
      <c r="AH3386" s="90" t="e">
        <f>_xll.qlIndexFixing(TenorBasisIndex6M,$AC3386,TRUE,_xll.ohTrigger(trigger,$Y$36))</f>
        <v>#NUM!</v>
      </c>
      <c r="AI3386" s="43" t="e">
        <f>_xll.qlIndexFixing($Y$6,$AC3386,TRUE,trigger)</f>
        <v>#NUM!</v>
      </c>
      <c r="AJ3386" s="45" t="e">
        <f t="shared" si="63"/>
        <v>#NUM!</v>
      </c>
    </row>
    <row r="3387" spans="28:36" x14ac:dyDescent="0.2">
      <c r="AB3387" s="122" t="s">
        <v>88</v>
      </c>
      <c r="AC3387" s="40">
        <f>_xll.qlInterestRateIndexFixingDate($Y$21,AD3387)</f>
        <v>63153</v>
      </c>
      <c r="AD3387" s="40">
        <f>_xll.qlCalendarAdvance(calendar,$AD3386,AB3387,,,trigger)</f>
        <v>63157</v>
      </c>
      <c r="AE3387" s="40">
        <f>_xll.qlInterestRateIndexMaturity($Y$21,AD3387,)</f>
        <v>63338</v>
      </c>
      <c r="AF3387" s="43" t="e">
        <f>_xll.qlTenorBasisValue(TenorBasis6M,AD3387,_xll.ohTrigger(trigger,$Y$36))</f>
        <v>#NUM!</v>
      </c>
      <c r="AG3387" s="90" t="e">
        <f>_xll.qlTenorBasisForwardRate(TenorBasis6M,AD3387,_xll.ohTrigger(trigger,$Y$36))</f>
        <v>#NUM!</v>
      </c>
      <c r="AH3387" s="90" t="e">
        <f>_xll.qlIndexFixing(TenorBasisIndex6M,$AC3387,TRUE,_xll.ohTrigger(trigger,$Y$36))</f>
        <v>#NUM!</v>
      </c>
      <c r="AI3387" s="43" t="e">
        <f>_xll.qlIndexFixing($Y$6,$AC3387,TRUE,trigger)</f>
        <v>#NUM!</v>
      </c>
      <c r="AJ3387" s="45" t="e">
        <f t="shared" si="63"/>
        <v>#NUM!</v>
      </c>
    </row>
    <row r="3388" spans="28:36" x14ac:dyDescent="0.2">
      <c r="AB3388" s="122" t="s">
        <v>88</v>
      </c>
      <c r="AC3388" s="40">
        <f>_xll.qlInterestRateIndexFixingDate($Y$21,AD3388)</f>
        <v>63160</v>
      </c>
      <c r="AD3388" s="40">
        <f>_xll.qlCalendarAdvance(calendar,$AD3387,AB3388,,,trigger)</f>
        <v>63164</v>
      </c>
      <c r="AE3388" s="40">
        <f>_xll.qlInterestRateIndexMaturity($Y$21,AD3388,)</f>
        <v>63346</v>
      </c>
      <c r="AF3388" s="43" t="e">
        <f>_xll.qlTenorBasisValue(TenorBasis6M,AD3388,_xll.ohTrigger(trigger,$Y$36))</f>
        <v>#NUM!</v>
      </c>
      <c r="AG3388" s="90" t="e">
        <f>_xll.qlTenorBasisForwardRate(TenorBasis6M,AD3388,_xll.ohTrigger(trigger,$Y$36))</f>
        <v>#NUM!</v>
      </c>
      <c r="AH3388" s="90" t="e">
        <f>_xll.qlIndexFixing(TenorBasisIndex6M,$AC3388,TRUE,_xll.ohTrigger(trigger,$Y$36))</f>
        <v>#NUM!</v>
      </c>
      <c r="AI3388" s="43" t="e">
        <f>_xll.qlIndexFixing($Y$6,$AC3388,TRUE,trigger)</f>
        <v>#NUM!</v>
      </c>
      <c r="AJ3388" s="45" t="e">
        <f t="shared" si="63"/>
        <v>#NUM!</v>
      </c>
    </row>
    <row r="3389" spans="28:36" x14ac:dyDescent="0.2">
      <c r="AB3389" s="122" t="s">
        <v>88</v>
      </c>
      <c r="AC3389" s="40">
        <f>_xll.qlInterestRateIndexFixingDate($Y$21,AD3389)</f>
        <v>63167</v>
      </c>
      <c r="AD3389" s="40">
        <f>_xll.qlCalendarAdvance(calendar,$AD3388,AB3389,,,trigger)</f>
        <v>63171</v>
      </c>
      <c r="AE3389" s="40">
        <f>_xll.qlInterestRateIndexMaturity($Y$21,AD3389,)</f>
        <v>63353</v>
      </c>
      <c r="AF3389" s="43" t="e">
        <f>_xll.qlTenorBasisValue(TenorBasis6M,AD3389,_xll.ohTrigger(trigger,$Y$36))</f>
        <v>#NUM!</v>
      </c>
      <c r="AG3389" s="90" t="e">
        <f>_xll.qlTenorBasisForwardRate(TenorBasis6M,AD3389,_xll.ohTrigger(trigger,$Y$36))</f>
        <v>#NUM!</v>
      </c>
      <c r="AH3389" s="90" t="e">
        <f>_xll.qlIndexFixing(TenorBasisIndex6M,$AC3389,TRUE,_xll.ohTrigger(trigger,$Y$36))</f>
        <v>#NUM!</v>
      </c>
      <c r="AI3389" s="43" t="e">
        <f>_xll.qlIndexFixing($Y$6,$AC3389,TRUE,trigger)</f>
        <v>#NUM!</v>
      </c>
      <c r="AJ3389" s="45" t="e">
        <f t="shared" si="63"/>
        <v>#NUM!</v>
      </c>
    </row>
    <row r="3390" spans="28:36" x14ac:dyDescent="0.2">
      <c r="AB3390" s="122" t="s">
        <v>88</v>
      </c>
      <c r="AC3390" s="40">
        <f>_xll.qlInterestRateIndexFixingDate($Y$21,AD3390)</f>
        <v>63174</v>
      </c>
      <c r="AD3390" s="40">
        <f>_xll.qlCalendarAdvance(calendar,$AD3389,AB3390,,,trigger)</f>
        <v>63178</v>
      </c>
      <c r="AE3390" s="40">
        <f>_xll.qlInterestRateIndexMaturity($Y$21,AD3390,)</f>
        <v>63360</v>
      </c>
      <c r="AF3390" s="43" t="e">
        <f>_xll.qlTenorBasisValue(TenorBasis6M,AD3390,_xll.ohTrigger(trigger,$Y$36))</f>
        <v>#NUM!</v>
      </c>
      <c r="AG3390" s="90" t="e">
        <f>_xll.qlTenorBasisForwardRate(TenorBasis6M,AD3390,_xll.ohTrigger(trigger,$Y$36))</f>
        <v>#NUM!</v>
      </c>
      <c r="AH3390" s="90" t="e">
        <f>_xll.qlIndexFixing(TenorBasisIndex6M,$AC3390,TRUE,_xll.ohTrigger(trigger,$Y$36))</f>
        <v>#NUM!</v>
      </c>
      <c r="AI3390" s="43" t="e">
        <f>_xll.qlIndexFixing($Y$6,$AC3390,TRUE,trigger)</f>
        <v>#NUM!</v>
      </c>
      <c r="AJ3390" s="45" t="e">
        <f t="shared" si="63"/>
        <v>#NUM!</v>
      </c>
    </row>
    <row r="3391" spans="28:36" x14ac:dyDescent="0.2">
      <c r="AB3391" s="122" t="s">
        <v>88</v>
      </c>
      <c r="AC3391" s="40">
        <f>_xll.qlInterestRateIndexFixingDate($Y$21,AD3391)</f>
        <v>63180</v>
      </c>
      <c r="AD3391" s="40">
        <f>_xll.qlCalendarAdvance(calendar,$AD3390,AB3391,,,trigger)</f>
        <v>63185</v>
      </c>
      <c r="AE3391" s="40">
        <f>_xll.qlInterestRateIndexMaturity($Y$21,AD3391,)</f>
        <v>63367</v>
      </c>
      <c r="AF3391" s="43" t="e">
        <f>_xll.qlTenorBasisValue(TenorBasis6M,AD3391,_xll.ohTrigger(trigger,$Y$36))</f>
        <v>#NUM!</v>
      </c>
      <c r="AG3391" s="90" t="e">
        <f>_xll.qlTenorBasisForwardRate(TenorBasis6M,AD3391,_xll.ohTrigger(trigger,$Y$36))</f>
        <v>#NUM!</v>
      </c>
      <c r="AH3391" s="90" t="e">
        <f>_xll.qlIndexFixing(TenorBasisIndex6M,$AC3391,TRUE,_xll.ohTrigger(trigger,$Y$36))</f>
        <v>#NUM!</v>
      </c>
      <c r="AI3391" s="43" t="e">
        <f>_xll.qlIndexFixing($Y$6,$AC3391,TRUE,trigger)</f>
        <v>#NUM!</v>
      </c>
      <c r="AJ3391" s="45" t="e">
        <f t="shared" si="63"/>
        <v>#NUM!</v>
      </c>
    </row>
    <row r="3392" spans="28:36" x14ac:dyDescent="0.2">
      <c r="AB3392" s="122" t="s">
        <v>88</v>
      </c>
      <c r="AC3392" s="40">
        <f>_xll.qlInterestRateIndexFixingDate($Y$21,AD3392)</f>
        <v>63188</v>
      </c>
      <c r="AD3392" s="40">
        <f>_xll.qlCalendarAdvance(calendar,$AD3391,AB3392,,,trigger)</f>
        <v>63192</v>
      </c>
      <c r="AE3392" s="40">
        <f>_xll.qlInterestRateIndexMaturity($Y$21,AD3392,)</f>
        <v>63373</v>
      </c>
      <c r="AF3392" s="43" t="e">
        <f>_xll.qlTenorBasisValue(TenorBasis6M,AD3392,_xll.ohTrigger(trigger,$Y$36))</f>
        <v>#NUM!</v>
      </c>
      <c r="AG3392" s="90" t="e">
        <f>_xll.qlTenorBasisForwardRate(TenorBasis6M,AD3392,_xll.ohTrigger(trigger,$Y$36))</f>
        <v>#NUM!</v>
      </c>
      <c r="AH3392" s="90" t="e">
        <f>_xll.qlIndexFixing(TenorBasisIndex6M,$AC3392,TRUE,_xll.ohTrigger(trigger,$Y$36))</f>
        <v>#NUM!</v>
      </c>
      <c r="AI3392" s="43" t="e">
        <f>_xll.qlIndexFixing($Y$6,$AC3392,TRUE,trigger)</f>
        <v>#NUM!</v>
      </c>
      <c r="AJ3392" s="45" t="e">
        <f t="shared" si="63"/>
        <v>#NUM!</v>
      </c>
    </row>
    <row r="3393" spans="28:36" x14ac:dyDescent="0.2">
      <c r="AB3393" s="122" t="s">
        <v>88</v>
      </c>
      <c r="AC3393" s="40">
        <f>_xll.qlInterestRateIndexFixingDate($Y$21,AD3393)</f>
        <v>63195</v>
      </c>
      <c r="AD3393" s="40">
        <f>_xll.qlCalendarAdvance(calendar,$AD3392,AB3393,,,trigger)</f>
        <v>63199</v>
      </c>
      <c r="AE3393" s="40">
        <f>_xll.qlInterestRateIndexMaturity($Y$21,AD3393,)</f>
        <v>63380</v>
      </c>
      <c r="AF3393" s="43" t="e">
        <f>_xll.qlTenorBasisValue(TenorBasis6M,AD3393,_xll.ohTrigger(trigger,$Y$36))</f>
        <v>#NUM!</v>
      </c>
      <c r="AG3393" s="90" t="e">
        <f>_xll.qlTenorBasisForwardRate(TenorBasis6M,AD3393,_xll.ohTrigger(trigger,$Y$36))</f>
        <v>#NUM!</v>
      </c>
      <c r="AH3393" s="90" t="e">
        <f>_xll.qlIndexFixing(TenorBasisIndex6M,$AC3393,TRUE,_xll.ohTrigger(trigger,$Y$36))</f>
        <v>#NUM!</v>
      </c>
      <c r="AI3393" s="43" t="e">
        <f>_xll.qlIndexFixing($Y$6,$AC3393,TRUE,trigger)</f>
        <v>#NUM!</v>
      </c>
      <c r="AJ3393" s="45" t="e">
        <f t="shared" si="63"/>
        <v>#NUM!</v>
      </c>
    </row>
    <row r="3394" spans="28:36" x14ac:dyDescent="0.2">
      <c r="AB3394" s="122" t="s">
        <v>88</v>
      </c>
      <c r="AC3394" s="40">
        <f>_xll.qlInterestRateIndexFixingDate($Y$21,AD3394)</f>
        <v>63202</v>
      </c>
      <c r="AD3394" s="40">
        <f>_xll.qlCalendarAdvance(calendar,$AD3393,AB3394,,,trigger)</f>
        <v>63206</v>
      </c>
      <c r="AE3394" s="40">
        <f>_xll.qlInterestRateIndexMaturity($Y$21,AD3394,)</f>
        <v>63387</v>
      </c>
      <c r="AF3394" s="43" t="e">
        <f>_xll.qlTenorBasisValue(TenorBasis6M,AD3394,_xll.ohTrigger(trigger,$Y$36))</f>
        <v>#NUM!</v>
      </c>
      <c r="AG3394" s="90" t="e">
        <f>_xll.qlTenorBasisForwardRate(TenorBasis6M,AD3394,_xll.ohTrigger(trigger,$Y$36))</f>
        <v>#NUM!</v>
      </c>
      <c r="AH3394" s="90" t="e">
        <f>_xll.qlIndexFixing(TenorBasisIndex6M,$AC3394,TRUE,_xll.ohTrigger(trigger,$Y$36))</f>
        <v>#NUM!</v>
      </c>
      <c r="AI3394" s="43" t="e">
        <f>_xll.qlIndexFixing($Y$6,$AC3394,TRUE,trigger)</f>
        <v>#NUM!</v>
      </c>
      <c r="AJ3394" s="45" t="e">
        <f t="shared" si="63"/>
        <v>#NUM!</v>
      </c>
    </row>
    <row r="3395" spans="28:36" x14ac:dyDescent="0.2">
      <c r="AB3395" s="122" t="s">
        <v>88</v>
      </c>
      <c r="AC3395" s="40">
        <f>_xll.qlInterestRateIndexFixingDate($Y$21,AD3395)</f>
        <v>63209</v>
      </c>
      <c r="AD3395" s="40">
        <f>_xll.qlCalendarAdvance(calendar,$AD3394,AB3395,,,trigger)</f>
        <v>63213</v>
      </c>
      <c r="AE3395" s="40">
        <f>_xll.qlInterestRateIndexMaturity($Y$21,AD3395,)</f>
        <v>63394</v>
      </c>
      <c r="AF3395" s="43" t="e">
        <f>_xll.qlTenorBasisValue(TenorBasis6M,AD3395,_xll.ohTrigger(trigger,$Y$36))</f>
        <v>#NUM!</v>
      </c>
      <c r="AG3395" s="90" t="e">
        <f>_xll.qlTenorBasisForwardRate(TenorBasis6M,AD3395,_xll.ohTrigger(trigger,$Y$36))</f>
        <v>#NUM!</v>
      </c>
      <c r="AH3395" s="90" t="e">
        <f>_xll.qlIndexFixing(TenorBasisIndex6M,$AC3395,TRUE,_xll.ohTrigger(trigger,$Y$36))</f>
        <v>#NUM!</v>
      </c>
      <c r="AI3395" s="43" t="e">
        <f>_xll.qlIndexFixing($Y$6,$AC3395,TRUE,trigger)</f>
        <v>#NUM!</v>
      </c>
      <c r="AJ3395" s="45" t="e">
        <f t="shared" si="63"/>
        <v>#NUM!</v>
      </c>
    </row>
    <row r="3396" spans="28:36" x14ac:dyDescent="0.2">
      <c r="AB3396" s="122" t="s">
        <v>88</v>
      </c>
      <c r="AC3396" s="40">
        <f>_xll.qlInterestRateIndexFixingDate($Y$21,AD3396)</f>
        <v>63216</v>
      </c>
      <c r="AD3396" s="40">
        <f>_xll.qlCalendarAdvance(calendar,$AD3395,AB3396,,,trigger)</f>
        <v>63220</v>
      </c>
      <c r="AE3396" s="40">
        <f>_xll.qlInterestRateIndexMaturity($Y$21,AD3396,)</f>
        <v>63401</v>
      </c>
      <c r="AF3396" s="43" t="e">
        <f>_xll.qlTenorBasisValue(TenorBasis6M,AD3396,_xll.ohTrigger(trigger,$Y$36))</f>
        <v>#NUM!</v>
      </c>
      <c r="AG3396" s="90" t="e">
        <f>_xll.qlTenorBasisForwardRate(TenorBasis6M,AD3396,_xll.ohTrigger(trigger,$Y$36))</f>
        <v>#NUM!</v>
      </c>
      <c r="AH3396" s="90" t="e">
        <f>_xll.qlIndexFixing(TenorBasisIndex6M,$AC3396,TRUE,_xll.ohTrigger(trigger,$Y$36))</f>
        <v>#NUM!</v>
      </c>
      <c r="AI3396" s="43" t="e">
        <f>_xll.qlIndexFixing($Y$6,$AC3396,TRUE,trigger)</f>
        <v>#NUM!</v>
      </c>
      <c r="AJ3396" s="45" t="e">
        <f t="shared" si="63"/>
        <v>#NUM!</v>
      </c>
    </row>
    <row r="3397" spans="28:36" x14ac:dyDescent="0.2">
      <c r="AB3397" s="122" t="s">
        <v>88</v>
      </c>
      <c r="AC3397" s="40">
        <f>_xll.qlInterestRateIndexFixingDate($Y$21,AD3397)</f>
        <v>63223</v>
      </c>
      <c r="AD3397" s="40">
        <f>_xll.qlCalendarAdvance(calendar,$AD3396,AB3397,,,trigger)</f>
        <v>63227</v>
      </c>
      <c r="AE3397" s="40">
        <f>_xll.qlInterestRateIndexMaturity($Y$21,AD3397,)</f>
        <v>63408</v>
      </c>
      <c r="AF3397" s="43" t="e">
        <f>_xll.qlTenorBasisValue(TenorBasis6M,AD3397,_xll.ohTrigger(trigger,$Y$36))</f>
        <v>#NUM!</v>
      </c>
      <c r="AG3397" s="90" t="e">
        <f>_xll.qlTenorBasisForwardRate(TenorBasis6M,AD3397,_xll.ohTrigger(trigger,$Y$36))</f>
        <v>#NUM!</v>
      </c>
      <c r="AH3397" s="90" t="e">
        <f>_xll.qlIndexFixing(TenorBasisIndex6M,$AC3397,TRUE,_xll.ohTrigger(trigger,$Y$36))</f>
        <v>#NUM!</v>
      </c>
      <c r="AI3397" s="43" t="e">
        <f>_xll.qlIndexFixing($Y$6,$AC3397,TRUE,trigger)</f>
        <v>#NUM!</v>
      </c>
      <c r="AJ3397" s="45" t="e">
        <f t="shared" si="63"/>
        <v>#NUM!</v>
      </c>
    </row>
    <row r="3398" spans="28:36" x14ac:dyDescent="0.2">
      <c r="AB3398" s="122" t="s">
        <v>88</v>
      </c>
      <c r="AC3398" s="40">
        <f>_xll.qlInterestRateIndexFixingDate($Y$21,AD3398)</f>
        <v>63230</v>
      </c>
      <c r="AD3398" s="40">
        <f>_xll.qlCalendarAdvance(calendar,$AD3397,AB3398,,,trigger)</f>
        <v>63234</v>
      </c>
      <c r="AE3398" s="40">
        <f>_xll.qlInterestRateIndexMaturity($Y$21,AD3398,)</f>
        <v>63415</v>
      </c>
      <c r="AF3398" s="43" t="e">
        <f>_xll.qlTenorBasisValue(TenorBasis6M,AD3398,_xll.ohTrigger(trigger,$Y$36))</f>
        <v>#NUM!</v>
      </c>
      <c r="AG3398" s="90" t="e">
        <f>_xll.qlTenorBasisForwardRate(TenorBasis6M,AD3398,_xll.ohTrigger(trigger,$Y$36))</f>
        <v>#NUM!</v>
      </c>
      <c r="AH3398" s="90" t="e">
        <f>_xll.qlIndexFixing(TenorBasisIndex6M,$AC3398,TRUE,_xll.ohTrigger(trigger,$Y$36))</f>
        <v>#NUM!</v>
      </c>
      <c r="AI3398" s="43" t="e">
        <f>_xll.qlIndexFixing($Y$6,$AC3398,TRUE,trigger)</f>
        <v>#NUM!</v>
      </c>
      <c r="AJ3398" s="45" t="e">
        <f t="shared" si="63"/>
        <v>#NUM!</v>
      </c>
    </row>
    <row r="3399" spans="28:36" x14ac:dyDescent="0.2">
      <c r="AB3399" s="122" t="s">
        <v>88</v>
      </c>
      <c r="AC3399" s="40">
        <f>_xll.qlInterestRateIndexFixingDate($Y$21,AD3399)</f>
        <v>63237</v>
      </c>
      <c r="AD3399" s="40">
        <f>_xll.qlCalendarAdvance(calendar,$AD3398,AB3399,,,trigger)</f>
        <v>63241</v>
      </c>
      <c r="AE3399" s="40">
        <f>_xll.qlInterestRateIndexMaturity($Y$21,AD3399,)</f>
        <v>63422</v>
      </c>
      <c r="AF3399" s="43" t="e">
        <f>_xll.qlTenorBasisValue(TenorBasis6M,AD3399,_xll.ohTrigger(trigger,$Y$36))</f>
        <v>#NUM!</v>
      </c>
      <c r="AG3399" s="90" t="e">
        <f>_xll.qlTenorBasisForwardRate(TenorBasis6M,AD3399,_xll.ohTrigger(trigger,$Y$36))</f>
        <v>#NUM!</v>
      </c>
      <c r="AH3399" s="90" t="e">
        <f>_xll.qlIndexFixing(TenorBasisIndex6M,$AC3399,TRUE,_xll.ohTrigger(trigger,$Y$36))</f>
        <v>#NUM!</v>
      </c>
      <c r="AI3399" s="43" t="e">
        <f>_xll.qlIndexFixing($Y$6,$AC3399,TRUE,trigger)</f>
        <v>#NUM!</v>
      </c>
      <c r="AJ3399" s="45" t="e">
        <f t="shared" si="63"/>
        <v>#NUM!</v>
      </c>
    </row>
    <row r="3400" spans="28:36" x14ac:dyDescent="0.2">
      <c r="AB3400" s="122" t="s">
        <v>88</v>
      </c>
      <c r="AC3400" s="40">
        <f>_xll.qlInterestRateIndexFixingDate($Y$21,AD3400)</f>
        <v>63244</v>
      </c>
      <c r="AD3400" s="40">
        <f>_xll.qlCalendarAdvance(calendar,$AD3399,AB3400,,,trigger)</f>
        <v>63248</v>
      </c>
      <c r="AE3400" s="40">
        <f>_xll.qlInterestRateIndexMaturity($Y$21,AD3400,)</f>
        <v>63432</v>
      </c>
      <c r="AF3400" s="43" t="e">
        <f>_xll.qlTenorBasisValue(TenorBasis6M,AD3400,_xll.ohTrigger(trigger,$Y$36))</f>
        <v>#NUM!</v>
      </c>
      <c r="AG3400" s="90" t="e">
        <f>_xll.qlTenorBasisForwardRate(TenorBasis6M,AD3400,_xll.ohTrigger(trigger,$Y$36))</f>
        <v>#NUM!</v>
      </c>
      <c r="AH3400" s="90" t="e">
        <f>_xll.qlIndexFixing(TenorBasisIndex6M,$AC3400,TRUE,_xll.ohTrigger(trigger,$Y$36))</f>
        <v>#NUM!</v>
      </c>
      <c r="AI3400" s="43" t="e">
        <f>_xll.qlIndexFixing($Y$6,$AC3400,TRUE,trigger)</f>
        <v>#NUM!</v>
      </c>
      <c r="AJ3400" s="45" t="e">
        <f t="shared" si="63"/>
        <v>#NUM!</v>
      </c>
    </row>
    <row r="3401" spans="28:36" x14ac:dyDescent="0.2">
      <c r="AB3401" s="122" t="s">
        <v>88</v>
      </c>
      <c r="AC3401" s="40">
        <f>_xll.qlInterestRateIndexFixingDate($Y$21,AD3401)</f>
        <v>63251</v>
      </c>
      <c r="AD3401" s="40">
        <f>_xll.qlCalendarAdvance(calendar,$AD3400,AB3401,,,trigger)</f>
        <v>63255</v>
      </c>
      <c r="AE3401" s="40">
        <f>_xll.qlInterestRateIndexMaturity($Y$21,AD3401,)</f>
        <v>63439</v>
      </c>
      <c r="AF3401" s="43" t="e">
        <f>_xll.qlTenorBasisValue(TenorBasis6M,AD3401,_xll.ohTrigger(trigger,$Y$36))</f>
        <v>#NUM!</v>
      </c>
      <c r="AG3401" s="90" t="e">
        <f>_xll.qlTenorBasisForwardRate(TenorBasis6M,AD3401,_xll.ohTrigger(trigger,$Y$36))</f>
        <v>#NUM!</v>
      </c>
      <c r="AH3401" s="90" t="e">
        <f>_xll.qlIndexFixing(TenorBasisIndex6M,$AC3401,TRUE,_xll.ohTrigger(trigger,$Y$36))</f>
        <v>#NUM!</v>
      </c>
      <c r="AI3401" s="43" t="e">
        <f>_xll.qlIndexFixing($Y$6,$AC3401,TRUE,trigger)</f>
        <v>#NUM!</v>
      </c>
      <c r="AJ3401" s="45" t="e">
        <f t="shared" si="63"/>
        <v>#NUM!</v>
      </c>
    </row>
    <row r="3402" spans="28:36" x14ac:dyDescent="0.2">
      <c r="AB3402" s="122" t="s">
        <v>88</v>
      </c>
      <c r="AC3402" s="40">
        <f>_xll.qlInterestRateIndexFixingDate($Y$21,AD3402)</f>
        <v>63258</v>
      </c>
      <c r="AD3402" s="40">
        <f>_xll.qlCalendarAdvance(calendar,$AD3401,AB3402,,,trigger)</f>
        <v>63262</v>
      </c>
      <c r="AE3402" s="40">
        <f>_xll.qlInterestRateIndexMaturity($Y$21,AD3402,)</f>
        <v>63446</v>
      </c>
      <c r="AF3402" s="43" t="e">
        <f>_xll.qlTenorBasisValue(TenorBasis6M,AD3402,_xll.ohTrigger(trigger,$Y$36))</f>
        <v>#NUM!</v>
      </c>
      <c r="AG3402" s="90" t="e">
        <f>_xll.qlTenorBasisForwardRate(TenorBasis6M,AD3402,_xll.ohTrigger(trigger,$Y$36))</f>
        <v>#NUM!</v>
      </c>
      <c r="AH3402" s="90" t="e">
        <f>_xll.qlIndexFixing(TenorBasisIndex6M,$AC3402,TRUE,_xll.ohTrigger(trigger,$Y$36))</f>
        <v>#NUM!</v>
      </c>
      <c r="AI3402" s="43" t="e">
        <f>_xll.qlIndexFixing($Y$6,$AC3402,TRUE,trigger)</f>
        <v>#NUM!</v>
      </c>
      <c r="AJ3402" s="45" t="e">
        <f t="shared" si="63"/>
        <v>#NUM!</v>
      </c>
    </row>
    <row r="3403" spans="28:36" x14ac:dyDescent="0.2">
      <c r="AB3403" s="122" t="s">
        <v>88</v>
      </c>
      <c r="AC3403" s="40">
        <f>_xll.qlInterestRateIndexFixingDate($Y$21,AD3403)</f>
        <v>63265</v>
      </c>
      <c r="AD3403" s="40">
        <f>_xll.qlCalendarAdvance(calendar,$AD3402,AB3403,,,trigger)</f>
        <v>63269</v>
      </c>
      <c r="AE3403" s="40">
        <f>_xll.qlInterestRateIndexMaturity($Y$21,AD3403,)</f>
        <v>63453</v>
      </c>
      <c r="AF3403" s="43" t="e">
        <f>_xll.qlTenorBasisValue(TenorBasis6M,AD3403,_xll.ohTrigger(trigger,$Y$36))</f>
        <v>#NUM!</v>
      </c>
      <c r="AG3403" s="90" t="e">
        <f>_xll.qlTenorBasisForwardRate(TenorBasis6M,AD3403,_xll.ohTrigger(trigger,$Y$36))</f>
        <v>#NUM!</v>
      </c>
      <c r="AH3403" s="90" t="e">
        <f>_xll.qlIndexFixing(TenorBasisIndex6M,$AC3403,TRUE,_xll.ohTrigger(trigger,$Y$36))</f>
        <v>#NUM!</v>
      </c>
      <c r="AI3403" s="43" t="e">
        <f>_xll.qlIndexFixing($Y$6,$AC3403,TRUE,trigger)</f>
        <v>#NUM!</v>
      </c>
      <c r="AJ3403" s="45" t="e">
        <f t="shared" si="63"/>
        <v>#NUM!</v>
      </c>
    </row>
    <row r="3404" spans="28:36" x14ac:dyDescent="0.2">
      <c r="AB3404" s="122" t="s">
        <v>88</v>
      </c>
      <c r="AC3404" s="40">
        <f>_xll.qlInterestRateIndexFixingDate($Y$21,AD3404)</f>
        <v>63270</v>
      </c>
      <c r="AD3404" s="40">
        <f>_xll.qlCalendarAdvance(calendar,$AD3403,AB3404,,,trigger)</f>
        <v>63276</v>
      </c>
      <c r="AE3404" s="40">
        <f>_xll.qlInterestRateIndexMaturity($Y$21,AD3404,)</f>
        <v>63460</v>
      </c>
      <c r="AF3404" s="43" t="e">
        <f>_xll.qlTenorBasisValue(TenorBasis6M,AD3404,_xll.ohTrigger(trigger,$Y$36))</f>
        <v>#NUM!</v>
      </c>
      <c r="AG3404" s="90" t="e">
        <f>_xll.qlTenorBasisForwardRate(TenorBasis6M,AD3404,_xll.ohTrigger(trigger,$Y$36))</f>
        <v>#NUM!</v>
      </c>
      <c r="AH3404" s="90" t="e">
        <f>_xll.qlIndexFixing(TenorBasisIndex6M,$AC3404,TRUE,_xll.ohTrigger(trigger,$Y$36))</f>
        <v>#NUM!</v>
      </c>
      <c r="AI3404" s="43" t="e">
        <f>_xll.qlIndexFixing($Y$6,$AC3404,TRUE,trigger)</f>
        <v>#NUM!</v>
      </c>
      <c r="AJ3404" s="45" t="e">
        <f t="shared" si="63"/>
        <v>#NUM!</v>
      </c>
    </row>
    <row r="3405" spans="28:36" x14ac:dyDescent="0.2">
      <c r="AB3405" s="122" t="s">
        <v>88</v>
      </c>
      <c r="AC3405" s="40">
        <f>_xll.qlInterestRateIndexFixingDate($Y$21,AD3405)</f>
        <v>63279</v>
      </c>
      <c r="AD3405" s="40">
        <f>_xll.qlCalendarAdvance(calendar,$AD3404,AB3405,,,trigger)</f>
        <v>63283</v>
      </c>
      <c r="AE3405" s="40">
        <f>_xll.qlInterestRateIndexMaturity($Y$21,AD3405,)</f>
        <v>63466</v>
      </c>
      <c r="AF3405" s="43" t="e">
        <f>_xll.qlTenorBasisValue(TenorBasis6M,AD3405,_xll.ohTrigger(trigger,$Y$36))</f>
        <v>#NUM!</v>
      </c>
      <c r="AG3405" s="90" t="e">
        <f>_xll.qlTenorBasisForwardRate(TenorBasis6M,AD3405,_xll.ohTrigger(trigger,$Y$36))</f>
        <v>#NUM!</v>
      </c>
      <c r="AH3405" s="90" t="e">
        <f>_xll.qlIndexFixing(TenorBasisIndex6M,$AC3405,TRUE,_xll.ohTrigger(trigger,$Y$36))</f>
        <v>#NUM!</v>
      </c>
      <c r="AI3405" s="43" t="e">
        <f>_xll.qlIndexFixing($Y$6,$AC3405,TRUE,trigger)</f>
        <v>#NUM!</v>
      </c>
      <c r="AJ3405" s="45" t="e">
        <f t="shared" si="63"/>
        <v>#NUM!</v>
      </c>
    </row>
    <row r="3406" spans="28:36" x14ac:dyDescent="0.2">
      <c r="AB3406" s="122" t="s">
        <v>88</v>
      </c>
      <c r="AC3406" s="40">
        <f>_xll.qlInterestRateIndexFixingDate($Y$21,AD3406)</f>
        <v>63286</v>
      </c>
      <c r="AD3406" s="40">
        <f>_xll.qlCalendarAdvance(calendar,$AD3405,AB3406,,,trigger)</f>
        <v>63290</v>
      </c>
      <c r="AE3406" s="40">
        <f>_xll.qlInterestRateIndexMaturity($Y$21,AD3406,)</f>
        <v>63473</v>
      </c>
      <c r="AF3406" s="43" t="e">
        <f>_xll.qlTenorBasisValue(TenorBasis6M,AD3406,_xll.ohTrigger(trigger,$Y$36))</f>
        <v>#NUM!</v>
      </c>
      <c r="AG3406" s="90" t="e">
        <f>_xll.qlTenorBasisForwardRate(TenorBasis6M,AD3406,_xll.ohTrigger(trigger,$Y$36))</f>
        <v>#NUM!</v>
      </c>
      <c r="AH3406" s="90" t="e">
        <f>_xll.qlIndexFixing(TenorBasisIndex6M,$AC3406,TRUE,_xll.ohTrigger(trigger,$Y$36))</f>
        <v>#NUM!</v>
      </c>
      <c r="AI3406" s="43" t="e">
        <f>_xll.qlIndexFixing($Y$6,$AC3406,TRUE,trigger)</f>
        <v>#NUM!</v>
      </c>
      <c r="AJ3406" s="45" t="e">
        <f t="shared" si="63"/>
        <v>#NUM!</v>
      </c>
    </row>
    <row r="3407" spans="28:36" x14ac:dyDescent="0.2">
      <c r="AB3407" s="122" t="s">
        <v>88</v>
      </c>
      <c r="AC3407" s="40">
        <f>_xll.qlInterestRateIndexFixingDate($Y$21,AD3407)</f>
        <v>63293</v>
      </c>
      <c r="AD3407" s="40">
        <f>_xll.qlCalendarAdvance(calendar,$AD3406,AB3407,,,trigger)</f>
        <v>63297</v>
      </c>
      <c r="AE3407" s="40">
        <f>_xll.qlInterestRateIndexMaturity($Y$21,AD3407,)</f>
        <v>63480</v>
      </c>
      <c r="AF3407" s="43" t="e">
        <f>_xll.qlTenorBasisValue(TenorBasis6M,AD3407,_xll.ohTrigger(trigger,$Y$36))</f>
        <v>#NUM!</v>
      </c>
      <c r="AG3407" s="90" t="e">
        <f>_xll.qlTenorBasisForwardRate(TenorBasis6M,AD3407,_xll.ohTrigger(trigger,$Y$36))</f>
        <v>#NUM!</v>
      </c>
      <c r="AH3407" s="90" t="e">
        <f>_xll.qlIndexFixing(TenorBasisIndex6M,$AC3407,TRUE,_xll.ohTrigger(trigger,$Y$36))</f>
        <v>#NUM!</v>
      </c>
      <c r="AI3407" s="43" t="e">
        <f>_xll.qlIndexFixing($Y$6,$AC3407,TRUE,trigger)</f>
        <v>#NUM!</v>
      </c>
      <c r="AJ3407" s="45" t="e">
        <f t="shared" si="63"/>
        <v>#NUM!</v>
      </c>
    </row>
    <row r="3408" spans="28:36" x14ac:dyDescent="0.2">
      <c r="AB3408" s="122" t="s">
        <v>88</v>
      </c>
      <c r="AC3408" s="40">
        <f>_xll.qlInterestRateIndexFixingDate($Y$21,AD3408)</f>
        <v>63300</v>
      </c>
      <c r="AD3408" s="40">
        <f>_xll.qlCalendarAdvance(calendar,$AD3407,AB3408,,,trigger)</f>
        <v>63304</v>
      </c>
      <c r="AE3408" s="40">
        <f>_xll.qlInterestRateIndexMaturity($Y$21,AD3408,)</f>
        <v>63487</v>
      </c>
      <c r="AF3408" s="43" t="e">
        <f>_xll.qlTenorBasisValue(TenorBasis6M,AD3408,_xll.ohTrigger(trigger,$Y$36))</f>
        <v>#NUM!</v>
      </c>
      <c r="AG3408" s="90" t="e">
        <f>_xll.qlTenorBasisForwardRate(TenorBasis6M,AD3408,_xll.ohTrigger(trigger,$Y$36))</f>
        <v>#NUM!</v>
      </c>
      <c r="AH3408" s="90" t="e">
        <f>_xll.qlIndexFixing(TenorBasisIndex6M,$AC3408,TRUE,_xll.ohTrigger(trigger,$Y$36))</f>
        <v>#NUM!</v>
      </c>
      <c r="AI3408" s="43" t="e">
        <f>_xll.qlIndexFixing($Y$6,$AC3408,TRUE,trigger)</f>
        <v>#NUM!</v>
      </c>
      <c r="AJ3408" s="45" t="e">
        <f t="shared" si="63"/>
        <v>#NUM!</v>
      </c>
    </row>
    <row r="3409" spans="28:36" x14ac:dyDescent="0.2">
      <c r="AB3409" s="122" t="s">
        <v>88</v>
      </c>
      <c r="AC3409" s="40">
        <f>_xll.qlInterestRateIndexFixingDate($Y$21,AD3409)</f>
        <v>63306</v>
      </c>
      <c r="AD3409" s="40">
        <f>_xll.qlCalendarAdvance(calendar,$AD3408,AB3409,,,trigger)</f>
        <v>63311</v>
      </c>
      <c r="AE3409" s="40">
        <f>_xll.qlInterestRateIndexMaturity($Y$21,AD3409,)</f>
        <v>63495</v>
      </c>
      <c r="AF3409" s="43" t="e">
        <f>_xll.qlTenorBasisValue(TenorBasis6M,AD3409,_xll.ohTrigger(trigger,$Y$36))</f>
        <v>#NUM!</v>
      </c>
      <c r="AG3409" s="90" t="e">
        <f>_xll.qlTenorBasisForwardRate(TenorBasis6M,AD3409,_xll.ohTrigger(trigger,$Y$36))</f>
        <v>#NUM!</v>
      </c>
      <c r="AH3409" s="90" t="e">
        <f>_xll.qlIndexFixing(TenorBasisIndex6M,$AC3409,TRUE,_xll.ohTrigger(trigger,$Y$36))</f>
        <v>#NUM!</v>
      </c>
      <c r="AI3409" s="43" t="e">
        <f>_xll.qlIndexFixing($Y$6,$AC3409,TRUE,trigger)</f>
        <v>#NUM!</v>
      </c>
      <c r="AJ3409" s="45" t="e">
        <f t="shared" si="63"/>
        <v>#NUM!</v>
      </c>
    </row>
    <row r="3410" spans="28:36" x14ac:dyDescent="0.2">
      <c r="AB3410" s="122" t="s">
        <v>88</v>
      </c>
      <c r="AC3410" s="40">
        <f>_xll.qlInterestRateIndexFixingDate($Y$21,AD3410)</f>
        <v>63314</v>
      </c>
      <c r="AD3410" s="40">
        <f>_xll.qlCalendarAdvance(calendar,$AD3409,AB3410,,,trigger)</f>
        <v>63318</v>
      </c>
      <c r="AE3410" s="40">
        <f>_xll.qlInterestRateIndexMaturity($Y$21,AD3410,)</f>
        <v>63502</v>
      </c>
      <c r="AF3410" s="43" t="e">
        <f>_xll.qlTenorBasisValue(TenorBasis6M,AD3410,_xll.ohTrigger(trigger,$Y$36))</f>
        <v>#NUM!</v>
      </c>
      <c r="AG3410" s="90" t="e">
        <f>_xll.qlTenorBasisForwardRate(TenorBasis6M,AD3410,_xll.ohTrigger(trigger,$Y$36))</f>
        <v>#NUM!</v>
      </c>
      <c r="AH3410" s="90" t="e">
        <f>_xll.qlIndexFixing(TenorBasisIndex6M,$AC3410,TRUE,_xll.ohTrigger(trigger,$Y$36))</f>
        <v>#NUM!</v>
      </c>
      <c r="AI3410" s="43" t="e">
        <f>_xll.qlIndexFixing($Y$6,$AC3410,TRUE,trigger)</f>
        <v>#NUM!</v>
      </c>
      <c r="AJ3410" s="45" t="e">
        <f t="shared" si="63"/>
        <v>#NUM!</v>
      </c>
    </row>
    <row r="3411" spans="28:36" x14ac:dyDescent="0.2">
      <c r="AB3411" s="122" t="s">
        <v>88</v>
      </c>
      <c r="AC3411" s="40">
        <f>_xll.qlInterestRateIndexFixingDate($Y$21,AD3411)</f>
        <v>63321</v>
      </c>
      <c r="AD3411" s="40">
        <f>_xll.qlCalendarAdvance(calendar,$AD3410,AB3411,,,trigger)</f>
        <v>63325</v>
      </c>
      <c r="AE3411" s="40">
        <f>_xll.qlInterestRateIndexMaturity($Y$21,AD3411,)</f>
        <v>63509</v>
      </c>
      <c r="AF3411" s="43" t="e">
        <f>_xll.qlTenorBasisValue(TenorBasis6M,AD3411,_xll.ohTrigger(trigger,$Y$36))</f>
        <v>#NUM!</v>
      </c>
      <c r="AG3411" s="90" t="e">
        <f>_xll.qlTenorBasisForwardRate(TenorBasis6M,AD3411,_xll.ohTrigger(trigger,$Y$36))</f>
        <v>#NUM!</v>
      </c>
      <c r="AH3411" s="90" t="e">
        <f>_xll.qlIndexFixing(TenorBasisIndex6M,$AC3411,TRUE,_xll.ohTrigger(trigger,$Y$36))</f>
        <v>#NUM!</v>
      </c>
      <c r="AI3411" s="43" t="e">
        <f>_xll.qlIndexFixing($Y$6,$AC3411,TRUE,trigger)</f>
        <v>#NUM!</v>
      </c>
      <c r="AJ3411" s="45" t="e">
        <f t="shared" si="63"/>
        <v>#NUM!</v>
      </c>
    </row>
    <row r="3412" spans="28:36" x14ac:dyDescent="0.2">
      <c r="AB3412" s="122" t="s">
        <v>88</v>
      </c>
      <c r="AC3412" s="40">
        <f>_xll.qlInterestRateIndexFixingDate($Y$21,AD3412)</f>
        <v>63328</v>
      </c>
      <c r="AD3412" s="40">
        <f>_xll.qlCalendarAdvance(calendar,$AD3411,AB3412,,,trigger)</f>
        <v>63332</v>
      </c>
      <c r="AE3412" s="40">
        <f>_xll.qlInterestRateIndexMaturity($Y$21,AD3412,)</f>
        <v>63516</v>
      </c>
      <c r="AF3412" s="43" t="e">
        <f>_xll.qlTenorBasisValue(TenorBasis6M,AD3412,_xll.ohTrigger(trigger,$Y$36))</f>
        <v>#NUM!</v>
      </c>
      <c r="AG3412" s="90" t="e">
        <f>_xll.qlTenorBasisForwardRate(TenorBasis6M,AD3412,_xll.ohTrigger(trigger,$Y$36))</f>
        <v>#NUM!</v>
      </c>
      <c r="AH3412" s="90" t="e">
        <f>_xll.qlIndexFixing(TenorBasisIndex6M,$AC3412,TRUE,_xll.ohTrigger(trigger,$Y$36))</f>
        <v>#NUM!</v>
      </c>
      <c r="AI3412" s="43" t="e">
        <f>_xll.qlIndexFixing($Y$6,$AC3412,TRUE,trigger)</f>
        <v>#NUM!</v>
      </c>
      <c r="AJ3412" s="45" t="e">
        <f t="shared" si="63"/>
        <v>#NUM!</v>
      </c>
    </row>
    <row r="3413" spans="28:36" x14ac:dyDescent="0.2">
      <c r="AB3413" s="122" t="s">
        <v>88</v>
      </c>
      <c r="AC3413" s="40">
        <f>_xll.qlInterestRateIndexFixingDate($Y$21,AD3413)</f>
        <v>63335</v>
      </c>
      <c r="AD3413" s="40">
        <f>_xll.qlCalendarAdvance(calendar,$AD3412,AB3413,,,trigger)</f>
        <v>63339</v>
      </c>
      <c r="AE3413" s="40">
        <f>_xll.qlInterestRateIndexMaturity($Y$21,AD3413,)</f>
        <v>63523</v>
      </c>
      <c r="AF3413" s="43" t="e">
        <f>_xll.qlTenorBasisValue(TenorBasis6M,AD3413,_xll.ohTrigger(trigger,$Y$36))</f>
        <v>#NUM!</v>
      </c>
      <c r="AG3413" s="90" t="e">
        <f>_xll.qlTenorBasisForwardRate(TenorBasis6M,AD3413,_xll.ohTrigger(trigger,$Y$36))</f>
        <v>#NUM!</v>
      </c>
      <c r="AH3413" s="90" t="e">
        <f>_xll.qlIndexFixing(TenorBasisIndex6M,$AC3413,TRUE,_xll.ohTrigger(trigger,$Y$36))</f>
        <v>#NUM!</v>
      </c>
      <c r="AI3413" s="43" t="e">
        <f>_xll.qlIndexFixing($Y$6,$AC3413,TRUE,trigger)</f>
        <v>#NUM!</v>
      </c>
      <c r="AJ3413" s="45" t="e">
        <f t="shared" si="63"/>
        <v>#NUM!</v>
      </c>
    </row>
    <row r="3414" spans="28:36" x14ac:dyDescent="0.2">
      <c r="AB3414" s="122" t="s">
        <v>88</v>
      </c>
      <c r="AC3414" s="40">
        <f>_xll.qlInterestRateIndexFixingDate($Y$21,AD3414)</f>
        <v>63342</v>
      </c>
      <c r="AD3414" s="40">
        <f>_xll.qlCalendarAdvance(calendar,$AD3413,AB3414,,,trigger)</f>
        <v>63346</v>
      </c>
      <c r="AE3414" s="40">
        <f>_xll.qlInterestRateIndexMaturity($Y$21,AD3414,)</f>
        <v>63529</v>
      </c>
      <c r="AF3414" s="43" t="e">
        <f>_xll.qlTenorBasisValue(TenorBasis6M,AD3414,_xll.ohTrigger(trigger,$Y$36))</f>
        <v>#NUM!</v>
      </c>
      <c r="AG3414" s="90" t="e">
        <f>_xll.qlTenorBasisForwardRate(TenorBasis6M,AD3414,_xll.ohTrigger(trigger,$Y$36))</f>
        <v>#NUM!</v>
      </c>
      <c r="AH3414" s="90" t="e">
        <f>_xll.qlIndexFixing(TenorBasisIndex6M,$AC3414,TRUE,_xll.ohTrigger(trigger,$Y$36))</f>
        <v>#NUM!</v>
      </c>
      <c r="AI3414" s="43" t="e">
        <f>_xll.qlIndexFixing($Y$6,$AC3414,TRUE,trigger)</f>
        <v>#NUM!</v>
      </c>
      <c r="AJ3414" s="45" t="e">
        <f t="shared" si="63"/>
        <v>#NUM!</v>
      </c>
    </row>
    <row r="3415" spans="28:36" x14ac:dyDescent="0.2">
      <c r="AB3415" s="122" t="s">
        <v>88</v>
      </c>
      <c r="AC3415" s="40">
        <f>_xll.qlInterestRateIndexFixingDate($Y$21,AD3415)</f>
        <v>63349</v>
      </c>
      <c r="AD3415" s="40">
        <f>_xll.qlCalendarAdvance(calendar,$AD3414,AB3415,,,trigger)</f>
        <v>63353</v>
      </c>
      <c r="AE3415" s="40">
        <f>_xll.qlInterestRateIndexMaturity($Y$21,AD3415,)</f>
        <v>63536</v>
      </c>
      <c r="AF3415" s="43" t="e">
        <f>_xll.qlTenorBasisValue(TenorBasis6M,AD3415,_xll.ohTrigger(trigger,$Y$36))</f>
        <v>#NUM!</v>
      </c>
      <c r="AG3415" s="90" t="e">
        <f>_xll.qlTenorBasisForwardRate(TenorBasis6M,AD3415,_xll.ohTrigger(trigger,$Y$36))</f>
        <v>#NUM!</v>
      </c>
      <c r="AH3415" s="90" t="e">
        <f>_xll.qlIndexFixing(TenorBasisIndex6M,$AC3415,TRUE,_xll.ohTrigger(trigger,$Y$36))</f>
        <v>#NUM!</v>
      </c>
      <c r="AI3415" s="43" t="e">
        <f>_xll.qlIndexFixing($Y$6,$AC3415,TRUE,trigger)</f>
        <v>#NUM!</v>
      </c>
      <c r="AJ3415" s="45" t="e">
        <f t="shared" si="63"/>
        <v>#NUM!</v>
      </c>
    </row>
    <row r="3416" spans="28:36" x14ac:dyDescent="0.2">
      <c r="AB3416" s="122" t="s">
        <v>88</v>
      </c>
      <c r="AC3416" s="40">
        <f>_xll.qlInterestRateIndexFixingDate($Y$21,AD3416)</f>
        <v>63356</v>
      </c>
      <c r="AD3416" s="40">
        <f>_xll.qlCalendarAdvance(calendar,$AD3415,AB3416,,,trigger)</f>
        <v>63360</v>
      </c>
      <c r="AE3416" s="40">
        <f>_xll.qlInterestRateIndexMaturity($Y$21,AD3416,)</f>
        <v>63543</v>
      </c>
      <c r="AF3416" s="43" t="e">
        <f>_xll.qlTenorBasisValue(TenorBasis6M,AD3416,_xll.ohTrigger(trigger,$Y$36))</f>
        <v>#NUM!</v>
      </c>
      <c r="AG3416" s="90" t="e">
        <f>_xll.qlTenorBasisForwardRate(TenorBasis6M,AD3416,_xll.ohTrigger(trigger,$Y$36))</f>
        <v>#NUM!</v>
      </c>
      <c r="AH3416" s="90" t="e">
        <f>_xll.qlIndexFixing(TenorBasisIndex6M,$AC3416,TRUE,_xll.ohTrigger(trigger,$Y$36))</f>
        <v>#NUM!</v>
      </c>
      <c r="AI3416" s="43" t="e">
        <f>_xll.qlIndexFixing($Y$6,$AC3416,TRUE,trigger)</f>
        <v>#NUM!</v>
      </c>
      <c r="AJ3416" s="45" t="e">
        <f t="shared" si="63"/>
        <v>#NUM!</v>
      </c>
    </row>
    <row r="3417" spans="28:36" x14ac:dyDescent="0.2">
      <c r="AB3417" s="122" t="s">
        <v>88</v>
      </c>
      <c r="AC3417" s="40">
        <f>_xll.qlInterestRateIndexFixingDate($Y$21,AD3417)</f>
        <v>63363</v>
      </c>
      <c r="AD3417" s="40">
        <f>_xll.qlCalendarAdvance(calendar,$AD3416,AB3417,,,trigger)</f>
        <v>63367</v>
      </c>
      <c r="AE3417" s="40">
        <f>_xll.qlInterestRateIndexMaturity($Y$21,AD3417,)</f>
        <v>63550</v>
      </c>
      <c r="AF3417" s="43" t="e">
        <f>_xll.qlTenorBasisValue(TenorBasis6M,AD3417,_xll.ohTrigger(trigger,$Y$36))</f>
        <v>#NUM!</v>
      </c>
      <c r="AG3417" s="90" t="e">
        <f>_xll.qlTenorBasisForwardRate(TenorBasis6M,AD3417,_xll.ohTrigger(trigger,$Y$36))</f>
        <v>#NUM!</v>
      </c>
      <c r="AH3417" s="90" t="e">
        <f>_xll.qlIndexFixing(TenorBasisIndex6M,$AC3417,TRUE,_xll.ohTrigger(trigger,$Y$36))</f>
        <v>#NUM!</v>
      </c>
      <c r="AI3417" s="43" t="e">
        <f>_xll.qlIndexFixing($Y$6,$AC3417,TRUE,trigger)</f>
        <v>#NUM!</v>
      </c>
      <c r="AJ3417" s="45" t="e">
        <f t="shared" si="63"/>
        <v>#NUM!</v>
      </c>
    </row>
    <row r="3418" spans="28:36" x14ac:dyDescent="0.2">
      <c r="AB3418" s="122" t="s">
        <v>88</v>
      </c>
      <c r="AC3418" s="40">
        <f>_xll.qlInterestRateIndexFixingDate($Y$21,AD3418)</f>
        <v>63370</v>
      </c>
      <c r="AD3418" s="40">
        <f>_xll.qlCalendarAdvance(calendar,$AD3417,AB3418,,,trigger)</f>
        <v>63374</v>
      </c>
      <c r="AE3418" s="40">
        <f>_xll.qlInterestRateIndexMaturity($Y$21,AD3418,)</f>
        <v>63558</v>
      </c>
      <c r="AF3418" s="43" t="e">
        <f>_xll.qlTenorBasisValue(TenorBasis6M,AD3418,_xll.ohTrigger(trigger,$Y$36))</f>
        <v>#NUM!</v>
      </c>
      <c r="AG3418" s="90" t="e">
        <f>_xll.qlTenorBasisForwardRate(TenorBasis6M,AD3418,_xll.ohTrigger(trigger,$Y$36))</f>
        <v>#NUM!</v>
      </c>
      <c r="AH3418" s="90" t="e">
        <f>_xll.qlIndexFixing(TenorBasisIndex6M,$AC3418,TRUE,_xll.ohTrigger(trigger,$Y$36))</f>
        <v>#NUM!</v>
      </c>
      <c r="AI3418" s="43" t="e">
        <f>_xll.qlIndexFixing($Y$6,$AC3418,TRUE,trigger)</f>
        <v>#NUM!</v>
      </c>
      <c r="AJ3418" s="45" t="e">
        <f t="shared" si="63"/>
        <v>#NUM!</v>
      </c>
    </row>
    <row r="3419" spans="28:36" x14ac:dyDescent="0.2">
      <c r="AB3419" s="122" t="s">
        <v>88</v>
      </c>
      <c r="AC3419" s="40">
        <f>_xll.qlInterestRateIndexFixingDate($Y$21,AD3419)</f>
        <v>63377</v>
      </c>
      <c r="AD3419" s="40">
        <f>_xll.qlCalendarAdvance(calendar,$AD3418,AB3419,,,trigger)</f>
        <v>63381</v>
      </c>
      <c r="AE3419" s="40">
        <f>_xll.qlInterestRateIndexMaturity($Y$21,AD3419,)</f>
        <v>63565</v>
      </c>
      <c r="AF3419" s="43" t="e">
        <f>_xll.qlTenorBasisValue(TenorBasis6M,AD3419,_xll.ohTrigger(trigger,$Y$36))</f>
        <v>#NUM!</v>
      </c>
      <c r="AG3419" s="90" t="e">
        <f>_xll.qlTenorBasisForwardRate(TenorBasis6M,AD3419,_xll.ohTrigger(trigger,$Y$36))</f>
        <v>#NUM!</v>
      </c>
      <c r="AH3419" s="90" t="e">
        <f>_xll.qlIndexFixing(TenorBasisIndex6M,$AC3419,TRUE,_xll.ohTrigger(trigger,$Y$36))</f>
        <v>#NUM!</v>
      </c>
      <c r="AI3419" s="43" t="e">
        <f>_xll.qlIndexFixing($Y$6,$AC3419,TRUE,trigger)</f>
        <v>#NUM!</v>
      </c>
      <c r="AJ3419" s="45" t="e">
        <f t="shared" si="63"/>
        <v>#NUM!</v>
      </c>
    </row>
    <row r="3420" spans="28:36" x14ac:dyDescent="0.2">
      <c r="AB3420" s="122" t="s">
        <v>88</v>
      </c>
      <c r="AC3420" s="40">
        <f>_xll.qlInterestRateIndexFixingDate($Y$21,AD3420)</f>
        <v>63384</v>
      </c>
      <c r="AD3420" s="40">
        <f>_xll.qlCalendarAdvance(calendar,$AD3419,AB3420,,,trigger)</f>
        <v>63388</v>
      </c>
      <c r="AE3420" s="40">
        <f>_xll.qlInterestRateIndexMaturity($Y$21,AD3420,)</f>
        <v>63572</v>
      </c>
      <c r="AF3420" s="43" t="e">
        <f>_xll.qlTenorBasisValue(TenorBasis6M,AD3420,_xll.ohTrigger(trigger,$Y$36))</f>
        <v>#NUM!</v>
      </c>
      <c r="AG3420" s="90" t="e">
        <f>_xll.qlTenorBasisForwardRate(TenorBasis6M,AD3420,_xll.ohTrigger(trigger,$Y$36))</f>
        <v>#NUM!</v>
      </c>
      <c r="AH3420" s="90" t="e">
        <f>_xll.qlIndexFixing(TenorBasisIndex6M,$AC3420,TRUE,_xll.ohTrigger(trigger,$Y$36))</f>
        <v>#NUM!</v>
      </c>
      <c r="AI3420" s="43" t="e">
        <f>_xll.qlIndexFixing($Y$6,$AC3420,TRUE,trigger)</f>
        <v>#NUM!</v>
      </c>
      <c r="AJ3420" s="45" t="e">
        <f t="shared" si="63"/>
        <v>#NUM!</v>
      </c>
    </row>
    <row r="3421" spans="28:36" x14ac:dyDescent="0.2">
      <c r="AB3421" s="122" t="s">
        <v>88</v>
      </c>
      <c r="AC3421" s="40">
        <f>_xll.qlInterestRateIndexFixingDate($Y$21,AD3421)</f>
        <v>63391</v>
      </c>
      <c r="AD3421" s="40">
        <f>_xll.qlCalendarAdvance(calendar,$AD3420,AB3421,,,trigger)</f>
        <v>63395</v>
      </c>
      <c r="AE3421" s="40">
        <f>_xll.qlInterestRateIndexMaturity($Y$21,AD3421,)</f>
        <v>63579</v>
      </c>
      <c r="AF3421" s="43" t="e">
        <f>_xll.qlTenorBasisValue(TenorBasis6M,AD3421,_xll.ohTrigger(trigger,$Y$36))</f>
        <v>#NUM!</v>
      </c>
      <c r="AG3421" s="90" t="e">
        <f>_xll.qlTenorBasisForwardRate(TenorBasis6M,AD3421,_xll.ohTrigger(trigger,$Y$36))</f>
        <v>#NUM!</v>
      </c>
      <c r="AH3421" s="90" t="e">
        <f>_xll.qlIndexFixing(TenorBasisIndex6M,$AC3421,TRUE,_xll.ohTrigger(trigger,$Y$36))</f>
        <v>#NUM!</v>
      </c>
      <c r="AI3421" s="43" t="e">
        <f>_xll.qlIndexFixing($Y$6,$AC3421,TRUE,trigger)</f>
        <v>#NUM!</v>
      </c>
      <c r="AJ3421" s="45" t="e">
        <f t="shared" si="63"/>
        <v>#NUM!</v>
      </c>
    </row>
    <row r="3422" spans="28:36" x14ac:dyDescent="0.2">
      <c r="AB3422" s="122" t="s">
        <v>88</v>
      </c>
      <c r="AC3422" s="40">
        <f>_xll.qlInterestRateIndexFixingDate($Y$21,AD3422)</f>
        <v>63398</v>
      </c>
      <c r="AD3422" s="40">
        <f>_xll.qlCalendarAdvance(calendar,$AD3421,AB3422,,,trigger)</f>
        <v>63402</v>
      </c>
      <c r="AE3422" s="40">
        <f>_xll.qlInterestRateIndexMaturity($Y$21,AD3422,)</f>
        <v>63586</v>
      </c>
      <c r="AF3422" s="43" t="e">
        <f>_xll.qlTenorBasisValue(TenorBasis6M,AD3422,_xll.ohTrigger(trigger,$Y$36))</f>
        <v>#NUM!</v>
      </c>
      <c r="AG3422" s="90" t="e">
        <f>_xll.qlTenorBasisForwardRate(TenorBasis6M,AD3422,_xll.ohTrigger(trigger,$Y$36))</f>
        <v>#NUM!</v>
      </c>
      <c r="AH3422" s="90" t="e">
        <f>_xll.qlIndexFixing(TenorBasisIndex6M,$AC3422,TRUE,_xll.ohTrigger(trigger,$Y$36))</f>
        <v>#NUM!</v>
      </c>
      <c r="AI3422" s="43" t="e">
        <f>_xll.qlIndexFixing($Y$6,$AC3422,TRUE,trigger)</f>
        <v>#NUM!</v>
      </c>
      <c r="AJ3422" s="45" t="e">
        <f t="shared" si="63"/>
        <v>#NUM!</v>
      </c>
    </row>
    <row r="3423" spans="28:36" x14ac:dyDescent="0.2">
      <c r="AB3423" s="122" t="s">
        <v>88</v>
      </c>
      <c r="AC3423" s="40">
        <f>_xll.qlInterestRateIndexFixingDate($Y$21,AD3423)</f>
        <v>63405</v>
      </c>
      <c r="AD3423" s="40">
        <f>_xll.qlCalendarAdvance(calendar,$AD3422,AB3423,,,trigger)</f>
        <v>63409</v>
      </c>
      <c r="AE3423" s="40">
        <f>_xll.qlInterestRateIndexMaturity($Y$21,AD3423,)</f>
        <v>63593</v>
      </c>
      <c r="AF3423" s="43" t="e">
        <f>_xll.qlTenorBasisValue(TenorBasis6M,AD3423,_xll.ohTrigger(trigger,$Y$36))</f>
        <v>#NUM!</v>
      </c>
      <c r="AG3423" s="90" t="e">
        <f>_xll.qlTenorBasisForwardRate(TenorBasis6M,AD3423,_xll.ohTrigger(trigger,$Y$36))</f>
        <v>#NUM!</v>
      </c>
      <c r="AH3423" s="90" t="e">
        <f>_xll.qlIndexFixing(TenorBasisIndex6M,$AC3423,TRUE,_xll.ohTrigger(trigger,$Y$36))</f>
        <v>#NUM!</v>
      </c>
      <c r="AI3423" s="43" t="e">
        <f>_xll.qlIndexFixing($Y$6,$AC3423,TRUE,trigger)</f>
        <v>#NUM!</v>
      </c>
      <c r="AJ3423" s="45" t="e">
        <f t="shared" si="63"/>
        <v>#NUM!</v>
      </c>
    </row>
    <row r="3424" spans="28:36" x14ac:dyDescent="0.2">
      <c r="AB3424" s="122" t="s">
        <v>88</v>
      </c>
      <c r="AC3424" s="40">
        <f>_xll.qlInterestRateIndexFixingDate($Y$21,AD3424)</f>
        <v>63412</v>
      </c>
      <c r="AD3424" s="40">
        <f>_xll.qlCalendarAdvance(calendar,$AD3423,AB3424,,,trigger)</f>
        <v>63416</v>
      </c>
      <c r="AE3424" s="40">
        <f>_xll.qlInterestRateIndexMaturity($Y$21,AD3424,)</f>
        <v>63600</v>
      </c>
      <c r="AF3424" s="43" t="e">
        <f>_xll.qlTenorBasisValue(TenorBasis6M,AD3424,_xll.ohTrigger(trigger,$Y$36))</f>
        <v>#NUM!</v>
      </c>
      <c r="AG3424" s="90" t="e">
        <f>_xll.qlTenorBasisForwardRate(TenorBasis6M,AD3424,_xll.ohTrigger(trigger,$Y$36))</f>
        <v>#NUM!</v>
      </c>
      <c r="AH3424" s="90" t="e">
        <f>_xll.qlIndexFixing(TenorBasisIndex6M,$AC3424,TRUE,_xll.ohTrigger(trigger,$Y$36))</f>
        <v>#NUM!</v>
      </c>
      <c r="AI3424" s="43" t="e">
        <f>_xll.qlIndexFixing($Y$6,$AC3424,TRUE,trigger)</f>
        <v>#NUM!</v>
      </c>
      <c r="AJ3424" s="45" t="e">
        <f t="shared" si="63"/>
        <v>#NUM!</v>
      </c>
    </row>
    <row r="3425" spans="28:36" x14ac:dyDescent="0.2">
      <c r="AB3425" s="122" t="s">
        <v>88</v>
      </c>
      <c r="AC3425" s="40">
        <f>_xll.qlInterestRateIndexFixingDate($Y$21,AD3425)</f>
        <v>63419</v>
      </c>
      <c r="AD3425" s="40">
        <f>_xll.qlCalendarAdvance(calendar,$AD3424,AB3425,,,trigger)</f>
        <v>63423</v>
      </c>
      <c r="AE3425" s="40">
        <f>_xll.qlInterestRateIndexMaturity($Y$21,AD3425,)</f>
        <v>63607</v>
      </c>
      <c r="AF3425" s="43" t="e">
        <f>_xll.qlTenorBasisValue(TenorBasis6M,AD3425,_xll.ohTrigger(trigger,$Y$36))</f>
        <v>#NUM!</v>
      </c>
      <c r="AG3425" s="90" t="e">
        <f>_xll.qlTenorBasisForwardRate(TenorBasis6M,AD3425,_xll.ohTrigger(trigger,$Y$36))</f>
        <v>#NUM!</v>
      </c>
      <c r="AH3425" s="90" t="e">
        <f>_xll.qlIndexFixing(TenorBasisIndex6M,$AC3425,TRUE,_xll.ohTrigger(trigger,$Y$36))</f>
        <v>#NUM!</v>
      </c>
      <c r="AI3425" s="43" t="e">
        <f>_xll.qlIndexFixing($Y$6,$AC3425,TRUE,trigger)</f>
        <v>#NUM!</v>
      </c>
      <c r="AJ3425" s="45" t="e">
        <f t="shared" si="63"/>
        <v>#NUM!</v>
      </c>
    </row>
    <row r="3426" spans="28:36" x14ac:dyDescent="0.2">
      <c r="AB3426" s="122" t="s">
        <v>88</v>
      </c>
      <c r="AC3426" s="40">
        <f>_xll.qlInterestRateIndexFixingDate($Y$21,AD3426)</f>
        <v>63426</v>
      </c>
      <c r="AD3426" s="40">
        <f>_xll.qlCalendarAdvance(calendar,$AD3425,AB3426,,,trigger)</f>
        <v>63430</v>
      </c>
      <c r="AE3426" s="40">
        <f>_xll.qlInterestRateIndexMaturity($Y$21,AD3426,)</f>
        <v>63613</v>
      </c>
      <c r="AF3426" s="43" t="e">
        <f>_xll.qlTenorBasisValue(TenorBasis6M,AD3426,_xll.ohTrigger(trigger,$Y$36))</f>
        <v>#NUM!</v>
      </c>
      <c r="AG3426" s="90" t="e">
        <f>_xll.qlTenorBasisForwardRate(TenorBasis6M,AD3426,_xll.ohTrigger(trigger,$Y$36))</f>
        <v>#NUM!</v>
      </c>
      <c r="AH3426" s="90" t="e">
        <f>_xll.qlIndexFixing(TenorBasisIndex6M,$AC3426,TRUE,_xll.ohTrigger(trigger,$Y$36))</f>
        <v>#NUM!</v>
      </c>
      <c r="AI3426" s="43" t="e">
        <f>_xll.qlIndexFixing($Y$6,$AC3426,TRUE,trigger)</f>
        <v>#NUM!</v>
      </c>
      <c r="AJ3426" s="45" t="e">
        <f t="shared" si="63"/>
        <v>#NUM!</v>
      </c>
    </row>
    <row r="3427" spans="28:36" x14ac:dyDescent="0.2">
      <c r="AB3427" s="122" t="s">
        <v>88</v>
      </c>
      <c r="AC3427" s="40">
        <f>_xll.qlInterestRateIndexFixingDate($Y$21,AD3427)</f>
        <v>63433</v>
      </c>
      <c r="AD3427" s="40">
        <f>_xll.qlCalendarAdvance(calendar,$AD3426,AB3427,,,trigger)</f>
        <v>63437</v>
      </c>
      <c r="AE3427" s="40">
        <f>_xll.qlInterestRateIndexMaturity($Y$21,AD3427,)</f>
        <v>63618</v>
      </c>
      <c r="AF3427" s="43" t="e">
        <f>_xll.qlTenorBasisValue(TenorBasis6M,AD3427,_xll.ohTrigger(trigger,$Y$36))</f>
        <v>#NUM!</v>
      </c>
      <c r="AG3427" s="90" t="e">
        <f>_xll.qlTenorBasisForwardRate(TenorBasis6M,AD3427,_xll.ohTrigger(trigger,$Y$36))</f>
        <v>#NUM!</v>
      </c>
      <c r="AH3427" s="90" t="e">
        <f>_xll.qlIndexFixing(TenorBasisIndex6M,$AC3427,TRUE,_xll.ohTrigger(trigger,$Y$36))</f>
        <v>#NUM!</v>
      </c>
      <c r="AI3427" s="43" t="e">
        <f>_xll.qlIndexFixing($Y$6,$AC3427,TRUE,trigger)</f>
        <v>#NUM!</v>
      </c>
      <c r="AJ3427" s="45" t="e">
        <f t="shared" si="63"/>
        <v>#NUM!</v>
      </c>
    </row>
    <row r="3428" spans="28:36" x14ac:dyDescent="0.2">
      <c r="AB3428" s="122" t="s">
        <v>88</v>
      </c>
      <c r="AC3428" s="40">
        <f>_xll.qlInterestRateIndexFixingDate($Y$21,AD3428)</f>
        <v>63440</v>
      </c>
      <c r="AD3428" s="40">
        <f>_xll.qlCalendarAdvance(calendar,$AD3427,AB3428,,,trigger)</f>
        <v>63444</v>
      </c>
      <c r="AE3428" s="40">
        <f>_xll.qlInterestRateIndexMaturity($Y$21,AD3428,)</f>
        <v>63625</v>
      </c>
      <c r="AF3428" s="43" t="e">
        <f>_xll.qlTenorBasisValue(TenorBasis6M,AD3428,_xll.ohTrigger(trigger,$Y$36))</f>
        <v>#NUM!</v>
      </c>
      <c r="AG3428" s="90" t="e">
        <f>_xll.qlTenorBasisForwardRate(TenorBasis6M,AD3428,_xll.ohTrigger(trigger,$Y$36))</f>
        <v>#NUM!</v>
      </c>
      <c r="AH3428" s="90" t="e">
        <f>_xll.qlIndexFixing(TenorBasisIndex6M,$AC3428,TRUE,_xll.ohTrigger(trigger,$Y$36))</f>
        <v>#NUM!</v>
      </c>
      <c r="AI3428" s="43" t="e">
        <f>_xll.qlIndexFixing($Y$6,$AC3428,TRUE,trigger)</f>
        <v>#NUM!</v>
      </c>
      <c r="AJ3428" s="45" t="e">
        <f t="shared" si="63"/>
        <v>#NUM!</v>
      </c>
    </row>
    <row r="3429" spans="28:36" x14ac:dyDescent="0.2">
      <c r="AB3429" s="122" t="s">
        <v>88</v>
      </c>
      <c r="AC3429" s="40">
        <f>_xll.qlInterestRateIndexFixingDate($Y$21,AD3429)</f>
        <v>63447</v>
      </c>
      <c r="AD3429" s="40">
        <f>_xll.qlCalendarAdvance(calendar,$AD3428,AB3429,,,trigger)</f>
        <v>63451</v>
      </c>
      <c r="AE3429" s="40">
        <f>_xll.qlInterestRateIndexMaturity($Y$21,AD3429,)</f>
        <v>63632</v>
      </c>
      <c r="AF3429" s="43" t="e">
        <f>_xll.qlTenorBasisValue(TenorBasis6M,AD3429,_xll.ohTrigger(trigger,$Y$36))</f>
        <v>#NUM!</v>
      </c>
      <c r="AG3429" s="90" t="e">
        <f>_xll.qlTenorBasisForwardRate(TenorBasis6M,AD3429,_xll.ohTrigger(trigger,$Y$36))</f>
        <v>#NUM!</v>
      </c>
      <c r="AH3429" s="90" t="e">
        <f>_xll.qlIndexFixing(TenorBasisIndex6M,$AC3429,TRUE,_xll.ohTrigger(trigger,$Y$36))</f>
        <v>#NUM!</v>
      </c>
      <c r="AI3429" s="43" t="e">
        <f>_xll.qlIndexFixing($Y$6,$AC3429,TRUE,trigger)</f>
        <v>#NUM!</v>
      </c>
      <c r="AJ3429" s="45" t="e">
        <f t="shared" si="63"/>
        <v>#NUM!</v>
      </c>
    </row>
    <row r="3430" spans="28:36" x14ac:dyDescent="0.2">
      <c r="AB3430" s="122" t="s">
        <v>88</v>
      </c>
      <c r="AC3430" s="40">
        <f>_xll.qlInterestRateIndexFixingDate($Y$21,AD3430)</f>
        <v>63454</v>
      </c>
      <c r="AD3430" s="40">
        <f>_xll.qlCalendarAdvance(calendar,$AD3429,AB3430,,,trigger)</f>
        <v>63458</v>
      </c>
      <c r="AE3430" s="40">
        <f>_xll.qlInterestRateIndexMaturity($Y$21,AD3430,)</f>
        <v>63639</v>
      </c>
      <c r="AF3430" s="43" t="e">
        <f>_xll.qlTenorBasisValue(TenorBasis6M,AD3430,_xll.ohTrigger(trigger,$Y$36))</f>
        <v>#NUM!</v>
      </c>
      <c r="AG3430" s="90" t="e">
        <f>_xll.qlTenorBasisForwardRate(TenorBasis6M,AD3430,_xll.ohTrigger(trigger,$Y$36))</f>
        <v>#NUM!</v>
      </c>
      <c r="AH3430" s="90" t="e">
        <f>_xll.qlIndexFixing(TenorBasisIndex6M,$AC3430,TRUE,_xll.ohTrigger(trigger,$Y$36))</f>
        <v>#NUM!</v>
      </c>
      <c r="AI3430" s="43" t="e">
        <f>_xll.qlIndexFixing($Y$6,$AC3430,TRUE,trigger)</f>
        <v>#NUM!</v>
      </c>
      <c r="AJ3430" s="45" t="e">
        <f t="shared" si="63"/>
        <v>#NUM!</v>
      </c>
    </row>
    <row r="3431" spans="28:36" x14ac:dyDescent="0.2">
      <c r="AB3431" s="122" t="s">
        <v>88</v>
      </c>
      <c r="AC3431" s="40">
        <f>_xll.qlInterestRateIndexFixingDate($Y$21,AD3431)</f>
        <v>63461</v>
      </c>
      <c r="AD3431" s="40">
        <f>_xll.qlCalendarAdvance(calendar,$AD3430,AB3431,,,trigger)</f>
        <v>63465</v>
      </c>
      <c r="AE3431" s="40">
        <f>_xll.qlInterestRateIndexMaturity($Y$21,AD3431,)</f>
        <v>63647</v>
      </c>
      <c r="AF3431" s="43" t="e">
        <f>_xll.qlTenorBasisValue(TenorBasis6M,AD3431,_xll.ohTrigger(trigger,$Y$36))</f>
        <v>#NUM!</v>
      </c>
      <c r="AG3431" s="90" t="e">
        <f>_xll.qlTenorBasisForwardRate(TenorBasis6M,AD3431,_xll.ohTrigger(trigger,$Y$36))</f>
        <v>#NUM!</v>
      </c>
      <c r="AH3431" s="90" t="e">
        <f>_xll.qlIndexFixing(TenorBasisIndex6M,$AC3431,TRUE,_xll.ohTrigger(trigger,$Y$36))</f>
        <v>#NUM!</v>
      </c>
      <c r="AI3431" s="43" t="e">
        <f>_xll.qlIndexFixing($Y$6,$AC3431,TRUE,trigger)</f>
        <v>#NUM!</v>
      </c>
      <c r="AJ3431" s="45" t="e">
        <f t="shared" si="63"/>
        <v>#NUM!</v>
      </c>
    </row>
    <row r="3432" spans="28:36" x14ac:dyDescent="0.2">
      <c r="AB3432" s="122" t="s">
        <v>88</v>
      </c>
      <c r="AC3432" s="40">
        <f>_xll.qlInterestRateIndexFixingDate($Y$21,AD3432)</f>
        <v>63468</v>
      </c>
      <c r="AD3432" s="40">
        <f>_xll.qlCalendarAdvance(calendar,$AD3431,AB3432,,,trigger)</f>
        <v>63472</v>
      </c>
      <c r="AE3432" s="40">
        <f>_xll.qlInterestRateIndexMaturity($Y$21,AD3432,)</f>
        <v>63654</v>
      </c>
      <c r="AF3432" s="43" t="e">
        <f>_xll.qlTenorBasisValue(TenorBasis6M,AD3432,_xll.ohTrigger(trigger,$Y$36))</f>
        <v>#NUM!</v>
      </c>
      <c r="AG3432" s="90" t="e">
        <f>_xll.qlTenorBasisForwardRate(TenorBasis6M,AD3432,_xll.ohTrigger(trigger,$Y$36))</f>
        <v>#NUM!</v>
      </c>
      <c r="AH3432" s="90" t="e">
        <f>_xll.qlIndexFixing(TenorBasisIndex6M,$AC3432,TRUE,_xll.ohTrigger(trigger,$Y$36))</f>
        <v>#NUM!</v>
      </c>
      <c r="AI3432" s="43" t="e">
        <f>_xll.qlIndexFixing($Y$6,$AC3432,TRUE,trigger)</f>
        <v>#NUM!</v>
      </c>
      <c r="AJ3432" s="45" t="e">
        <f t="shared" si="63"/>
        <v>#NUM!</v>
      </c>
    </row>
    <row r="3433" spans="28:36" x14ac:dyDescent="0.2">
      <c r="AB3433" s="122" t="s">
        <v>88</v>
      </c>
      <c r="AC3433" s="40">
        <f>_xll.qlInterestRateIndexFixingDate($Y$21,AD3433)</f>
        <v>63475</v>
      </c>
      <c r="AD3433" s="40">
        <f>_xll.qlCalendarAdvance(calendar,$AD3432,AB3433,,,trigger)</f>
        <v>63479</v>
      </c>
      <c r="AE3433" s="40">
        <f>_xll.qlInterestRateIndexMaturity($Y$21,AD3433,)</f>
        <v>63661</v>
      </c>
      <c r="AF3433" s="43" t="e">
        <f>_xll.qlTenorBasisValue(TenorBasis6M,AD3433,_xll.ohTrigger(trigger,$Y$36))</f>
        <v>#NUM!</v>
      </c>
      <c r="AG3433" s="90" t="e">
        <f>_xll.qlTenorBasisForwardRate(TenorBasis6M,AD3433,_xll.ohTrigger(trigger,$Y$36))</f>
        <v>#NUM!</v>
      </c>
      <c r="AH3433" s="90" t="e">
        <f>_xll.qlIndexFixing(TenorBasisIndex6M,$AC3433,TRUE,_xll.ohTrigger(trigger,$Y$36))</f>
        <v>#NUM!</v>
      </c>
      <c r="AI3433" s="43" t="e">
        <f>_xll.qlIndexFixing($Y$6,$AC3433,TRUE,trigger)</f>
        <v>#NUM!</v>
      </c>
      <c r="AJ3433" s="45" t="e">
        <f t="shared" si="63"/>
        <v>#NUM!</v>
      </c>
    </row>
    <row r="3434" spans="28:36" x14ac:dyDescent="0.2">
      <c r="AB3434" s="122" t="s">
        <v>88</v>
      </c>
      <c r="AC3434" s="40">
        <f>_xll.qlInterestRateIndexFixingDate($Y$21,AD3434)</f>
        <v>63482</v>
      </c>
      <c r="AD3434" s="40">
        <f>_xll.qlCalendarAdvance(calendar,$AD3433,AB3434,,,trigger)</f>
        <v>63486</v>
      </c>
      <c r="AE3434" s="40">
        <f>_xll.qlInterestRateIndexMaturity($Y$21,AD3434,)</f>
        <v>63668</v>
      </c>
      <c r="AF3434" s="43" t="e">
        <f>_xll.qlTenorBasisValue(TenorBasis6M,AD3434,_xll.ohTrigger(trigger,$Y$36))</f>
        <v>#NUM!</v>
      </c>
      <c r="AG3434" s="90" t="e">
        <f>_xll.qlTenorBasisForwardRate(TenorBasis6M,AD3434,_xll.ohTrigger(trigger,$Y$36))</f>
        <v>#NUM!</v>
      </c>
      <c r="AH3434" s="90" t="e">
        <f>_xll.qlIndexFixing(TenorBasisIndex6M,$AC3434,TRUE,_xll.ohTrigger(trigger,$Y$36))</f>
        <v>#NUM!</v>
      </c>
      <c r="AI3434" s="43" t="e">
        <f>_xll.qlIndexFixing($Y$6,$AC3434,TRUE,trigger)</f>
        <v>#NUM!</v>
      </c>
      <c r="AJ3434" s="45" t="e">
        <f t="shared" ref="AJ3434:AJ3497" si="64">(AH3434-AI3434)*10000</f>
        <v>#NUM!</v>
      </c>
    </row>
    <row r="3435" spans="28:36" x14ac:dyDescent="0.2">
      <c r="AB3435" s="122" t="s">
        <v>88</v>
      </c>
      <c r="AC3435" s="40">
        <f>_xll.qlInterestRateIndexFixingDate($Y$21,AD3435)</f>
        <v>63489</v>
      </c>
      <c r="AD3435" s="40">
        <f>_xll.qlCalendarAdvance(calendar,$AD3434,AB3435,,,trigger)</f>
        <v>63493</v>
      </c>
      <c r="AE3435" s="40">
        <f>_xll.qlInterestRateIndexMaturity($Y$21,AD3435,)</f>
        <v>63674</v>
      </c>
      <c r="AF3435" s="43" t="e">
        <f>_xll.qlTenorBasisValue(TenorBasis6M,AD3435,_xll.ohTrigger(trigger,$Y$36))</f>
        <v>#NUM!</v>
      </c>
      <c r="AG3435" s="90" t="e">
        <f>_xll.qlTenorBasisForwardRate(TenorBasis6M,AD3435,_xll.ohTrigger(trigger,$Y$36))</f>
        <v>#NUM!</v>
      </c>
      <c r="AH3435" s="90" t="e">
        <f>_xll.qlIndexFixing(TenorBasisIndex6M,$AC3435,TRUE,_xll.ohTrigger(trigger,$Y$36))</f>
        <v>#NUM!</v>
      </c>
      <c r="AI3435" s="43" t="e">
        <f>_xll.qlIndexFixing($Y$6,$AC3435,TRUE,trigger)</f>
        <v>#NUM!</v>
      </c>
      <c r="AJ3435" s="45" t="e">
        <f t="shared" si="64"/>
        <v>#NUM!</v>
      </c>
    </row>
    <row r="3436" spans="28:36" x14ac:dyDescent="0.2">
      <c r="AB3436" s="122" t="s">
        <v>88</v>
      </c>
      <c r="AC3436" s="40">
        <f>_xll.qlInterestRateIndexFixingDate($Y$21,AD3436)</f>
        <v>63496</v>
      </c>
      <c r="AD3436" s="40">
        <f>_xll.qlCalendarAdvance(calendar,$AD3435,AB3436,,,trigger)</f>
        <v>63500</v>
      </c>
      <c r="AE3436" s="40">
        <f>_xll.qlInterestRateIndexMaturity($Y$21,AD3436,)</f>
        <v>63681</v>
      </c>
      <c r="AF3436" s="43" t="e">
        <f>_xll.qlTenorBasisValue(TenorBasis6M,AD3436,_xll.ohTrigger(trigger,$Y$36))</f>
        <v>#NUM!</v>
      </c>
      <c r="AG3436" s="90" t="e">
        <f>_xll.qlTenorBasisForwardRate(TenorBasis6M,AD3436,_xll.ohTrigger(trigger,$Y$36))</f>
        <v>#NUM!</v>
      </c>
      <c r="AH3436" s="90" t="e">
        <f>_xll.qlIndexFixing(TenorBasisIndex6M,$AC3436,TRUE,_xll.ohTrigger(trigger,$Y$36))</f>
        <v>#NUM!</v>
      </c>
      <c r="AI3436" s="43" t="e">
        <f>_xll.qlIndexFixing($Y$6,$AC3436,TRUE,trigger)</f>
        <v>#NUM!</v>
      </c>
      <c r="AJ3436" s="45" t="e">
        <f t="shared" si="64"/>
        <v>#NUM!</v>
      </c>
    </row>
    <row r="3437" spans="28:36" x14ac:dyDescent="0.2">
      <c r="AB3437" s="122" t="s">
        <v>88</v>
      </c>
      <c r="AC3437" s="40">
        <f>_xll.qlInterestRateIndexFixingDate($Y$21,AD3437)</f>
        <v>63503</v>
      </c>
      <c r="AD3437" s="40">
        <f>_xll.qlCalendarAdvance(calendar,$AD3436,AB3437,,,trigger)</f>
        <v>63507</v>
      </c>
      <c r="AE3437" s="40">
        <f>_xll.qlInterestRateIndexMaturity($Y$21,AD3437,)</f>
        <v>63688</v>
      </c>
      <c r="AF3437" s="43" t="e">
        <f>_xll.qlTenorBasisValue(TenorBasis6M,AD3437,_xll.ohTrigger(trigger,$Y$36))</f>
        <v>#NUM!</v>
      </c>
      <c r="AG3437" s="90" t="e">
        <f>_xll.qlTenorBasisForwardRate(TenorBasis6M,AD3437,_xll.ohTrigger(trigger,$Y$36))</f>
        <v>#NUM!</v>
      </c>
      <c r="AH3437" s="90" t="e">
        <f>_xll.qlIndexFixing(TenorBasisIndex6M,$AC3437,TRUE,_xll.ohTrigger(trigger,$Y$36))</f>
        <v>#NUM!</v>
      </c>
      <c r="AI3437" s="43" t="e">
        <f>_xll.qlIndexFixing($Y$6,$AC3437,TRUE,trigger)</f>
        <v>#NUM!</v>
      </c>
      <c r="AJ3437" s="45" t="e">
        <f t="shared" si="64"/>
        <v>#NUM!</v>
      </c>
    </row>
    <row r="3438" spans="28:36" x14ac:dyDescent="0.2">
      <c r="AB3438" s="122" t="s">
        <v>88</v>
      </c>
      <c r="AC3438" s="40">
        <f>_xll.qlInterestRateIndexFixingDate($Y$21,AD3438)</f>
        <v>63510</v>
      </c>
      <c r="AD3438" s="40">
        <f>_xll.qlCalendarAdvance(calendar,$AD3437,AB3438,,,trigger)</f>
        <v>63514</v>
      </c>
      <c r="AE3438" s="40">
        <f>_xll.qlInterestRateIndexMaturity($Y$21,AD3438,)</f>
        <v>63695</v>
      </c>
      <c r="AF3438" s="43" t="e">
        <f>_xll.qlTenorBasisValue(TenorBasis6M,AD3438,_xll.ohTrigger(trigger,$Y$36))</f>
        <v>#NUM!</v>
      </c>
      <c r="AG3438" s="90" t="e">
        <f>_xll.qlTenorBasisForwardRate(TenorBasis6M,AD3438,_xll.ohTrigger(trigger,$Y$36))</f>
        <v>#NUM!</v>
      </c>
      <c r="AH3438" s="90" t="e">
        <f>_xll.qlIndexFixing(TenorBasisIndex6M,$AC3438,TRUE,_xll.ohTrigger(trigger,$Y$36))</f>
        <v>#NUM!</v>
      </c>
      <c r="AI3438" s="43" t="e">
        <f>_xll.qlIndexFixing($Y$6,$AC3438,TRUE,trigger)</f>
        <v>#NUM!</v>
      </c>
      <c r="AJ3438" s="45" t="e">
        <f t="shared" si="64"/>
        <v>#NUM!</v>
      </c>
    </row>
    <row r="3439" spans="28:36" x14ac:dyDescent="0.2">
      <c r="AB3439" s="122" t="s">
        <v>88</v>
      </c>
      <c r="AC3439" s="40">
        <f>_xll.qlInterestRateIndexFixingDate($Y$21,AD3439)</f>
        <v>63517</v>
      </c>
      <c r="AD3439" s="40">
        <f>_xll.qlCalendarAdvance(calendar,$AD3438,AB3439,,,trigger)</f>
        <v>63521</v>
      </c>
      <c r="AE3439" s="40">
        <f>_xll.qlInterestRateIndexMaturity($Y$21,AD3439,)</f>
        <v>63702</v>
      </c>
      <c r="AF3439" s="43" t="e">
        <f>_xll.qlTenorBasisValue(TenorBasis6M,AD3439,_xll.ohTrigger(trigger,$Y$36))</f>
        <v>#NUM!</v>
      </c>
      <c r="AG3439" s="90" t="e">
        <f>_xll.qlTenorBasisForwardRate(TenorBasis6M,AD3439,_xll.ohTrigger(trigger,$Y$36))</f>
        <v>#NUM!</v>
      </c>
      <c r="AH3439" s="90" t="e">
        <f>_xll.qlIndexFixing(TenorBasisIndex6M,$AC3439,TRUE,_xll.ohTrigger(trigger,$Y$36))</f>
        <v>#NUM!</v>
      </c>
      <c r="AI3439" s="43" t="e">
        <f>_xll.qlIndexFixing($Y$6,$AC3439,TRUE,trigger)</f>
        <v>#NUM!</v>
      </c>
      <c r="AJ3439" s="45" t="e">
        <f t="shared" si="64"/>
        <v>#NUM!</v>
      </c>
    </row>
    <row r="3440" spans="28:36" x14ac:dyDescent="0.2">
      <c r="AB3440" s="122" t="s">
        <v>88</v>
      </c>
      <c r="AC3440" s="40">
        <f>_xll.qlInterestRateIndexFixingDate($Y$21,AD3440)</f>
        <v>63524</v>
      </c>
      <c r="AD3440" s="40">
        <f>_xll.qlCalendarAdvance(calendar,$AD3439,AB3440,,,trigger)</f>
        <v>63528</v>
      </c>
      <c r="AE3440" s="40">
        <f>_xll.qlInterestRateIndexMaturity($Y$21,AD3440,)</f>
        <v>63710</v>
      </c>
      <c r="AF3440" s="43" t="e">
        <f>_xll.qlTenorBasisValue(TenorBasis6M,AD3440,_xll.ohTrigger(trigger,$Y$36))</f>
        <v>#NUM!</v>
      </c>
      <c r="AG3440" s="90" t="e">
        <f>_xll.qlTenorBasisForwardRate(TenorBasis6M,AD3440,_xll.ohTrigger(trigger,$Y$36))</f>
        <v>#NUM!</v>
      </c>
      <c r="AH3440" s="90" t="e">
        <f>_xll.qlIndexFixing(TenorBasisIndex6M,$AC3440,TRUE,_xll.ohTrigger(trigger,$Y$36))</f>
        <v>#NUM!</v>
      </c>
      <c r="AI3440" s="43" t="e">
        <f>_xll.qlIndexFixing($Y$6,$AC3440,TRUE,trigger)</f>
        <v>#NUM!</v>
      </c>
      <c r="AJ3440" s="45" t="e">
        <f t="shared" si="64"/>
        <v>#NUM!</v>
      </c>
    </row>
    <row r="3441" spans="28:36" x14ac:dyDescent="0.2">
      <c r="AB3441" s="122" t="s">
        <v>88</v>
      </c>
      <c r="AC3441" s="40">
        <f>_xll.qlInterestRateIndexFixingDate($Y$21,AD3441)</f>
        <v>63531</v>
      </c>
      <c r="AD3441" s="40">
        <f>_xll.qlCalendarAdvance(calendar,$AD3440,AB3441,,,trigger)</f>
        <v>63535</v>
      </c>
      <c r="AE3441" s="40">
        <f>_xll.qlInterestRateIndexMaturity($Y$21,AD3441,)</f>
        <v>63717</v>
      </c>
      <c r="AF3441" s="43" t="e">
        <f>_xll.qlTenorBasisValue(TenorBasis6M,AD3441,_xll.ohTrigger(trigger,$Y$36))</f>
        <v>#NUM!</v>
      </c>
      <c r="AG3441" s="90" t="e">
        <f>_xll.qlTenorBasisForwardRate(TenorBasis6M,AD3441,_xll.ohTrigger(trigger,$Y$36))</f>
        <v>#NUM!</v>
      </c>
      <c r="AH3441" s="90" t="e">
        <f>_xll.qlIndexFixing(TenorBasisIndex6M,$AC3441,TRUE,_xll.ohTrigger(trigger,$Y$36))</f>
        <v>#NUM!</v>
      </c>
      <c r="AI3441" s="43" t="e">
        <f>_xll.qlIndexFixing($Y$6,$AC3441,TRUE,trigger)</f>
        <v>#NUM!</v>
      </c>
      <c r="AJ3441" s="45" t="e">
        <f t="shared" si="64"/>
        <v>#NUM!</v>
      </c>
    </row>
    <row r="3442" spans="28:36" x14ac:dyDescent="0.2">
      <c r="AB3442" s="122" t="s">
        <v>88</v>
      </c>
      <c r="AC3442" s="40">
        <f>_xll.qlInterestRateIndexFixingDate($Y$21,AD3442)</f>
        <v>63538</v>
      </c>
      <c r="AD3442" s="40">
        <f>_xll.qlCalendarAdvance(calendar,$AD3441,AB3442,,,trigger)</f>
        <v>63542</v>
      </c>
      <c r="AE3442" s="40">
        <f>_xll.qlInterestRateIndexMaturity($Y$21,AD3442,)</f>
        <v>63724</v>
      </c>
      <c r="AF3442" s="43" t="e">
        <f>_xll.qlTenorBasisValue(TenorBasis6M,AD3442,_xll.ohTrigger(trigger,$Y$36))</f>
        <v>#NUM!</v>
      </c>
      <c r="AG3442" s="90" t="e">
        <f>_xll.qlTenorBasisForwardRate(TenorBasis6M,AD3442,_xll.ohTrigger(trigger,$Y$36))</f>
        <v>#NUM!</v>
      </c>
      <c r="AH3442" s="90" t="e">
        <f>_xll.qlIndexFixing(TenorBasisIndex6M,$AC3442,TRUE,_xll.ohTrigger(trigger,$Y$36))</f>
        <v>#NUM!</v>
      </c>
      <c r="AI3442" s="43" t="e">
        <f>_xll.qlIndexFixing($Y$6,$AC3442,TRUE,trigger)</f>
        <v>#NUM!</v>
      </c>
      <c r="AJ3442" s="45" t="e">
        <f t="shared" si="64"/>
        <v>#NUM!</v>
      </c>
    </row>
    <row r="3443" spans="28:36" x14ac:dyDescent="0.2">
      <c r="AB3443" s="122" t="s">
        <v>88</v>
      </c>
      <c r="AC3443" s="40">
        <f>_xll.qlInterestRateIndexFixingDate($Y$21,AD3443)</f>
        <v>63544</v>
      </c>
      <c r="AD3443" s="40">
        <f>_xll.qlCalendarAdvance(calendar,$AD3442,AB3443,,,trigger)</f>
        <v>63550</v>
      </c>
      <c r="AE3443" s="40">
        <f>_xll.qlInterestRateIndexMaturity($Y$21,AD3443,)</f>
        <v>63732</v>
      </c>
      <c r="AF3443" s="43" t="e">
        <f>_xll.qlTenorBasisValue(TenorBasis6M,AD3443,_xll.ohTrigger(trigger,$Y$36))</f>
        <v>#NUM!</v>
      </c>
      <c r="AG3443" s="90" t="e">
        <f>_xll.qlTenorBasisForwardRate(TenorBasis6M,AD3443,_xll.ohTrigger(trigger,$Y$36))</f>
        <v>#NUM!</v>
      </c>
      <c r="AH3443" s="90" t="e">
        <f>_xll.qlIndexFixing(TenorBasisIndex6M,$AC3443,TRUE,_xll.ohTrigger(trigger,$Y$36))</f>
        <v>#NUM!</v>
      </c>
      <c r="AI3443" s="43" t="e">
        <f>_xll.qlIndexFixing($Y$6,$AC3443,TRUE,trigger)</f>
        <v>#NUM!</v>
      </c>
      <c r="AJ3443" s="45" t="e">
        <f t="shared" si="64"/>
        <v>#NUM!</v>
      </c>
    </row>
    <row r="3444" spans="28:36" x14ac:dyDescent="0.2">
      <c r="AB3444" s="122" t="s">
        <v>88</v>
      </c>
      <c r="AC3444" s="40">
        <f>_xll.qlInterestRateIndexFixingDate($Y$21,AD3444)</f>
        <v>63552</v>
      </c>
      <c r="AD3444" s="40">
        <f>_xll.qlCalendarAdvance(calendar,$AD3443,AB3444,,,trigger)</f>
        <v>63557</v>
      </c>
      <c r="AE3444" s="40">
        <f>_xll.qlInterestRateIndexMaturity($Y$21,AD3444,)</f>
        <v>63738</v>
      </c>
      <c r="AF3444" s="43" t="e">
        <f>_xll.qlTenorBasisValue(TenorBasis6M,AD3444,_xll.ohTrigger(trigger,$Y$36))</f>
        <v>#NUM!</v>
      </c>
      <c r="AG3444" s="90" t="e">
        <f>_xll.qlTenorBasisForwardRate(TenorBasis6M,AD3444,_xll.ohTrigger(trigger,$Y$36))</f>
        <v>#NUM!</v>
      </c>
      <c r="AH3444" s="90" t="e">
        <f>_xll.qlIndexFixing(TenorBasisIndex6M,$AC3444,TRUE,_xll.ohTrigger(trigger,$Y$36))</f>
        <v>#NUM!</v>
      </c>
      <c r="AI3444" s="43" t="e">
        <f>_xll.qlIndexFixing($Y$6,$AC3444,TRUE,trigger)</f>
        <v>#NUM!</v>
      </c>
      <c r="AJ3444" s="45" t="e">
        <f t="shared" si="64"/>
        <v>#NUM!</v>
      </c>
    </row>
    <row r="3445" spans="28:36" x14ac:dyDescent="0.2">
      <c r="AB3445" s="122" t="s">
        <v>88</v>
      </c>
      <c r="AC3445" s="40">
        <f>_xll.qlInterestRateIndexFixingDate($Y$21,AD3445)</f>
        <v>63562</v>
      </c>
      <c r="AD3445" s="40">
        <f>_xll.qlCalendarAdvance(calendar,$AD3444,AB3445,,,trigger)</f>
        <v>63564</v>
      </c>
      <c r="AE3445" s="40">
        <f>_xll.qlInterestRateIndexMaturity($Y$21,AD3445,)</f>
        <v>63745</v>
      </c>
      <c r="AF3445" s="43" t="e">
        <f>_xll.qlTenorBasisValue(TenorBasis6M,AD3445,_xll.ohTrigger(trigger,$Y$36))</f>
        <v>#NUM!</v>
      </c>
      <c r="AG3445" s="90" t="e">
        <f>_xll.qlTenorBasisForwardRate(TenorBasis6M,AD3445,_xll.ohTrigger(trigger,$Y$36))</f>
        <v>#NUM!</v>
      </c>
      <c r="AH3445" s="90" t="e">
        <f>_xll.qlIndexFixing(TenorBasisIndex6M,$AC3445,TRUE,_xll.ohTrigger(trigger,$Y$36))</f>
        <v>#NUM!</v>
      </c>
      <c r="AI3445" s="43" t="e">
        <f>_xll.qlIndexFixing($Y$6,$AC3445,TRUE,trigger)</f>
        <v>#NUM!</v>
      </c>
      <c r="AJ3445" s="45" t="e">
        <f t="shared" si="64"/>
        <v>#NUM!</v>
      </c>
    </row>
    <row r="3446" spans="28:36" x14ac:dyDescent="0.2">
      <c r="AB3446" s="122" t="s">
        <v>88</v>
      </c>
      <c r="AC3446" s="40">
        <f>_xll.qlInterestRateIndexFixingDate($Y$21,AD3446)</f>
        <v>63569</v>
      </c>
      <c r="AD3446" s="40">
        <f>_xll.qlCalendarAdvance(calendar,$AD3445,AB3446,,,trigger)</f>
        <v>63571</v>
      </c>
      <c r="AE3446" s="40">
        <f>_xll.qlInterestRateIndexMaturity($Y$21,AD3446,)</f>
        <v>63752</v>
      </c>
      <c r="AF3446" s="43" t="e">
        <f>_xll.qlTenorBasisValue(TenorBasis6M,AD3446,_xll.ohTrigger(trigger,$Y$36))</f>
        <v>#NUM!</v>
      </c>
      <c r="AG3446" s="90" t="e">
        <f>_xll.qlTenorBasisForwardRate(TenorBasis6M,AD3446,_xll.ohTrigger(trigger,$Y$36))</f>
        <v>#NUM!</v>
      </c>
      <c r="AH3446" s="90" t="e">
        <f>_xll.qlIndexFixing(TenorBasisIndex6M,$AC3446,TRUE,_xll.ohTrigger(trigger,$Y$36))</f>
        <v>#NUM!</v>
      </c>
      <c r="AI3446" s="43" t="e">
        <f>_xll.qlIndexFixing($Y$6,$AC3446,TRUE,trigger)</f>
        <v>#NUM!</v>
      </c>
      <c r="AJ3446" s="45" t="e">
        <f t="shared" si="64"/>
        <v>#NUM!</v>
      </c>
    </row>
    <row r="3447" spans="28:36" x14ac:dyDescent="0.2">
      <c r="AB3447" s="122" t="s">
        <v>88</v>
      </c>
      <c r="AC3447" s="40">
        <f>_xll.qlInterestRateIndexFixingDate($Y$21,AD3447)</f>
        <v>63576</v>
      </c>
      <c r="AD3447" s="40">
        <f>_xll.qlCalendarAdvance(calendar,$AD3446,AB3447,,,trigger)</f>
        <v>63578</v>
      </c>
      <c r="AE3447" s="40">
        <f>_xll.qlInterestRateIndexMaturity($Y$21,AD3447,)</f>
        <v>63759</v>
      </c>
      <c r="AF3447" s="43" t="e">
        <f>_xll.qlTenorBasisValue(TenorBasis6M,AD3447,_xll.ohTrigger(trigger,$Y$36))</f>
        <v>#NUM!</v>
      </c>
      <c r="AG3447" s="90" t="e">
        <f>_xll.qlTenorBasisForwardRate(TenorBasis6M,AD3447,_xll.ohTrigger(trigger,$Y$36))</f>
        <v>#NUM!</v>
      </c>
      <c r="AH3447" s="90" t="e">
        <f>_xll.qlIndexFixing(TenorBasisIndex6M,$AC3447,TRUE,_xll.ohTrigger(trigger,$Y$36))</f>
        <v>#NUM!</v>
      </c>
      <c r="AI3447" s="43" t="e">
        <f>_xll.qlIndexFixing($Y$6,$AC3447,TRUE,trigger)</f>
        <v>#NUM!</v>
      </c>
      <c r="AJ3447" s="45" t="e">
        <f t="shared" si="64"/>
        <v>#NUM!</v>
      </c>
    </row>
    <row r="3448" spans="28:36" x14ac:dyDescent="0.2">
      <c r="AB3448" s="122" t="s">
        <v>88</v>
      </c>
      <c r="AC3448" s="40">
        <f>_xll.qlInterestRateIndexFixingDate($Y$21,AD3448)</f>
        <v>63583</v>
      </c>
      <c r="AD3448" s="40">
        <f>_xll.qlCalendarAdvance(calendar,$AD3447,AB3448,,,trigger)</f>
        <v>63585</v>
      </c>
      <c r="AE3448" s="40">
        <f>_xll.qlInterestRateIndexMaturity($Y$21,AD3448,)</f>
        <v>63766</v>
      </c>
      <c r="AF3448" s="43" t="e">
        <f>_xll.qlTenorBasisValue(TenorBasis6M,AD3448,_xll.ohTrigger(trigger,$Y$36))</f>
        <v>#NUM!</v>
      </c>
      <c r="AG3448" s="90" t="e">
        <f>_xll.qlTenorBasisForwardRate(TenorBasis6M,AD3448,_xll.ohTrigger(trigger,$Y$36))</f>
        <v>#NUM!</v>
      </c>
      <c r="AH3448" s="90" t="e">
        <f>_xll.qlIndexFixing(TenorBasisIndex6M,$AC3448,TRUE,_xll.ohTrigger(trigger,$Y$36))</f>
        <v>#NUM!</v>
      </c>
      <c r="AI3448" s="43" t="e">
        <f>_xll.qlIndexFixing($Y$6,$AC3448,TRUE,trigger)</f>
        <v>#NUM!</v>
      </c>
      <c r="AJ3448" s="45" t="e">
        <f t="shared" si="64"/>
        <v>#NUM!</v>
      </c>
    </row>
    <row r="3449" spans="28:36" x14ac:dyDescent="0.2">
      <c r="AB3449" s="122" t="s">
        <v>88</v>
      </c>
      <c r="AC3449" s="40">
        <f>_xll.qlInterestRateIndexFixingDate($Y$21,AD3449)</f>
        <v>63590</v>
      </c>
      <c r="AD3449" s="40">
        <f>_xll.qlCalendarAdvance(calendar,$AD3448,AB3449,,,trigger)</f>
        <v>63592</v>
      </c>
      <c r="AE3449" s="40">
        <f>_xll.qlInterestRateIndexMaturity($Y$21,AD3449,)</f>
        <v>63773</v>
      </c>
      <c r="AF3449" s="43" t="e">
        <f>_xll.qlTenorBasisValue(TenorBasis6M,AD3449,_xll.ohTrigger(trigger,$Y$36))</f>
        <v>#NUM!</v>
      </c>
      <c r="AG3449" s="90" t="e">
        <f>_xll.qlTenorBasisForwardRate(TenorBasis6M,AD3449,_xll.ohTrigger(trigger,$Y$36))</f>
        <v>#NUM!</v>
      </c>
      <c r="AH3449" s="90" t="e">
        <f>_xll.qlIndexFixing(TenorBasisIndex6M,$AC3449,TRUE,_xll.ohTrigger(trigger,$Y$36))</f>
        <v>#NUM!</v>
      </c>
      <c r="AI3449" s="43" t="e">
        <f>_xll.qlIndexFixing($Y$6,$AC3449,TRUE,trigger)</f>
        <v>#NUM!</v>
      </c>
      <c r="AJ3449" s="45" t="e">
        <f t="shared" si="64"/>
        <v>#NUM!</v>
      </c>
    </row>
    <row r="3450" spans="28:36" x14ac:dyDescent="0.2">
      <c r="AB3450" s="122" t="s">
        <v>88</v>
      </c>
      <c r="AC3450" s="40">
        <f>_xll.qlInterestRateIndexFixingDate($Y$21,AD3450)</f>
        <v>63597</v>
      </c>
      <c r="AD3450" s="40">
        <f>_xll.qlCalendarAdvance(calendar,$AD3449,AB3450,,,trigger)</f>
        <v>63599</v>
      </c>
      <c r="AE3450" s="40">
        <f>_xll.qlInterestRateIndexMaturity($Y$21,AD3450,)</f>
        <v>63780</v>
      </c>
      <c r="AF3450" s="43" t="e">
        <f>_xll.qlTenorBasisValue(TenorBasis6M,AD3450,_xll.ohTrigger(trigger,$Y$36))</f>
        <v>#NUM!</v>
      </c>
      <c r="AG3450" s="90" t="e">
        <f>_xll.qlTenorBasisForwardRate(TenorBasis6M,AD3450,_xll.ohTrigger(trigger,$Y$36))</f>
        <v>#NUM!</v>
      </c>
      <c r="AH3450" s="90" t="e">
        <f>_xll.qlIndexFixing(TenorBasisIndex6M,$AC3450,TRUE,_xll.ohTrigger(trigger,$Y$36))</f>
        <v>#NUM!</v>
      </c>
      <c r="AI3450" s="43" t="e">
        <f>_xll.qlIndexFixing($Y$6,$AC3450,TRUE,trigger)</f>
        <v>#NUM!</v>
      </c>
      <c r="AJ3450" s="45" t="e">
        <f t="shared" si="64"/>
        <v>#NUM!</v>
      </c>
    </row>
    <row r="3451" spans="28:36" x14ac:dyDescent="0.2">
      <c r="AB3451" s="122" t="s">
        <v>88</v>
      </c>
      <c r="AC3451" s="40">
        <f>_xll.qlInterestRateIndexFixingDate($Y$21,AD3451)</f>
        <v>63604</v>
      </c>
      <c r="AD3451" s="40">
        <f>_xll.qlCalendarAdvance(calendar,$AD3450,AB3451,,,trigger)</f>
        <v>63606</v>
      </c>
      <c r="AE3451" s="40">
        <f>_xll.qlInterestRateIndexMaturity($Y$21,AD3451,)</f>
        <v>63787</v>
      </c>
      <c r="AF3451" s="43" t="e">
        <f>_xll.qlTenorBasisValue(TenorBasis6M,AD3451,_xll.ohTrigger(trigger,$Y$36))</f>
        <v>#NUM!</v>
      </c>
      <c r="AG3451" s="90" t="e">
        <f>_xll.qlTenorBasisForwardRate(TenorBasis6M,AD3451,_xll.ohTrigger(trigger,$Y$36))</f>
        <v>#NUM!</v>
      </c>
      <c r="AH3451" s="90" t="e">
        <f>_xll.qlIndexFixing(TenorBasisIndex6M,$AC3451,TRUE,_xll.ohTrigger(trigger,$Y$36))</f>
        <v>#NUM!</v>
      </c>
      <c r="AI3451" s="43" t="e">
        <f>_xll.qlIndexFixing($Y$6,$AC3451,TRUE,trigger)</f>
        <v>#NUM!</v>
      </c>
      <c r="AJ3451" s="45" t="e">
        <f t="shared" si="64"/>
        <v>#NUM!</v>
      </c>
    </row>
    <row r="3452" spans="28:36" x14ac:dyDescent="0.2">
      <c r="AB3452" s="122" t="s">
        <v>88</v>
      </c>
      <c r="AC3452" s="40">
        <f>_xll.qlInterestRateIndexFixingDate($Y$21,AD3452)</f>
        <v>63611</v>
      </c>
      <c r="AD3452" s="40">
        <f>_xll.qlCalendarAdvance(calendar,$AD3451,AB3452,,,trigger)</f>
        <v>63613</v>
      </c>
      <c r="AE3452" s="40">
        <f>_xll.qlInterestRateIndexMaturity($Y$21,AD3452,)</f>
        <v>63797</v>
      </c>
      <c r="AF3452" s="43" t="e">
        <f>_xll.qlTenorBasisValue(TenorBasis6M,AD3452,_xll.ohTrigger(trigger,$Y$36))</f>
        <v>#NUM!</v>
      </c>
      <c r="AG3452" s="90" t="e">
        <f>_xll.qlTenorBasisForwardRate(TenorBasis6M,AD3452,_xll.ohTrigger(trigger,$Y$36))</f>
        <v>#NUM!</v>
      </c>
      <c r="AH3452" s="90" t="e">
        <f>_xll.qlIndexFixing(TenorBasisIndex6M,$AC3452,TRUE,_xll.ohTrigger(trigger,$Y$36))</f>
        <v>#NUM!</v>
      </c>
      <c r="AI3452" s="43" t="e">
        <f>_xll.qlIndexFixing($Y$6,$AC3452,TRUE,trigger)</f>
        <v>#NUM!</v>
      </c>
      <c r="AJ3452" s="45" t="e">
        <f t="shared" si="64"/>
        <v>#NUM!</v>
      </c>
    </row>
    <row r="3453" spans="28:36" x14ac:dyDescent="0.2">
      <c r="AB3453" s="122" t="s">
        <v>88</v>
      </c>
      <c r="AC3453" s="40">
        <f>_xll.qlInterestRateIndexFixingDate($Y$21,AD3453)</f>
        <v>63618</v>
      </c>
      <c r="AD3453" s="40">
        <f>_xll.qlCalendarAdvance(calendar,$AD3452,AB3453,,,trigger)</f>
        <v>63620</v>
      </c>
      <c r="AE3453" s="40">
        <f>_xll.qlInterestRateIndexMaturity($Y$21,AD3453,)</f>
        <v>63804</v>
      </c>
      <c r="AF3453" s="43" t="e">
        <f>_xll.qlTenorBasisValue(TenorBasis6M,AD3453,_xll.ohTrigger(trigger,$Y$36))</f>
        <v>#NUM!</v>
      </c>
      <c r="AG3453" s="90" t="e">
        <f>_xll.qlTenorBasisForwardRate(TenorBasis6M,AD3453,_xll.ohTrigger(trigger,$Y$36))</f>
        <v>#NUM!</v>
      </c>
      <c r="AH3453" s="90" t="e">
        <f>_xll.qlIndexFixing(TenorBasisIndex6M,$AC3453,TRUE,_xll.ohTrigger(trigger,$Y$36))</f>
        <v>#NUM!</v>
      </c>
      <c r="AI3453" s="43" t="e">
        <f>_xll.qlIndexFixing($Y$6,$AC3453,TRUE,trigger)</f>
        <v>#NUM!</v>
      </c>
      <c r="AJ3453" s="45" t="e">
        <f t="shared" si="64"/>
        <v>#NUM!</v>
      </c>
    </row>
    <row r="3454" spans="28:36" x14ac:dyDescent="0.2">
      <c r="AB3454" s="122" t="s">
        <v>88</v>
      </c>
      <c r="AC3454" s="40">
        <f>_xll.qlInterestRateIndexFixingDate($Y$21,AD3454)</f>
        <v>63625</v>
      </c>
      <c r="AD3454" s="40">
        <f>_xll.qlCalendarAdvance(calendar,$AD3453,AB3454,,,trigger)</f>
        <v>63627</v>
      </c>
      <c r="AE3454" s="40">
        <f>_xll.qlInterestRateIndexMaturity($Y$21,AD3454,)</f>
        <v>63811</v>
      </c>
      <c r="AF3454" s="43" t="e">
        <f>_xll.qlTenorBasisValue(TenorBasis6M,AD3454,_xll.ohTrigger(trigger,$Y$36))</f>
        <v>#NUM!</v>
      </c>
      <c r="AG3454" s="90" t="e">
        <f>_xll.qlTenorBasisForwardRate(TenorBasis6M,AD3454,_xll.ohTrigger(trigger,$Y$36))</f>
        <v>#NUM!</v>
      </c>
      <c r="AH3454" s="90" t="e">
        <f>_xll.qlIndexFixing(TenorBasisIndex6M,$AC3454,TRUE,_xll.ohTrigger(trigger,$Y$36))</f>
        <v>#NUM!</v>
      </c>
      <c r="AI3454" s="43" t="e">
        <f>_xll.qlIndexFixing($Y$6,$AC3454,TRUE,trigger)</f>
        <v>#NUM!</v>
      </c>
      <c r="AJ3454" s="45" t="e">
        <f t="shared" si="64"/>
        <v>#NUM!</v>
      </c>
    </row>
    <row r="3455" spans="28:36" x14ac:dyDescent="0.2">
      <c r="AB3455" s="122" t="s">
        <v>88</v>
      </c>
      <c r="AC3455" s="40">
        <f>_xll.qlInterestRateIndexFixingDate($Y$21,AD3455)</f>
        <v>63632</v>
      </c>
      <c r="AD3455" s="40">
        <f>_xll.qlCalendarAdvance(calendar,$AD3454,AB3455,,,trigger)</f>
        <v>63634</v>
      </c>
      <c r="AE3455" s="40">
        <f>_xll.qlInterestRateIndexMaturity($Y$21,AD3455,)</f>
        <v>63818</v>
      </c>
      <c r="AF3455" s="43" t="e">
        <f>_xll.qlTenorBasisValue(TenorBasis6M,AD3455,_xll.ohTrigger(trigger,$Y$36))</f>
        <v>#NUM!</v>
      </c>
      <c r="AG3455" s="90" t="e">
        <f>_xll.qlTenorBasisForwardRate(TenorBasis6M,AD3455,_xll.ohTrigger(trigger,$Y$36))</f>
        <v>#NUM!</v>
      </c>
      <c r="AH3455" s="90" t="e">
        <f>_xll.qlIndexFixing(TenorBasisIndex6M,$AC3455,TRUE,_xll.ohTrigger(trigger,$Y$36))</f>
        <v>#NUM!</v>
      </c>
      <c r="AI3455" s="43" t="e">
        <f>_xll.qlIndexFixing($Y$6,$AC3455,TRUE,trigger)</f>
        <v>#NUM!</v>
      </c>
      <c r="AJ3455" s="45" t="e">
        <f t="shared" si="64"/>
        <v>#NUM!</v>
      </c>
    </row>
    <row r="3456" spans="28:36" x14ac:dyDescent="0.2">
      <c r="AB3456" s="122" t="s">
        <v>88</v>
      </c>
      <c r="AC3456" s="40">
        <f>_xll.qlInterestRateIndexFixingDate($Y$21,AD3456)</f>
        <v>63639</v>
      </c>
      <c r="AD3456" s="40">
        <f>_xll.qlCalendarAdvance(calendar,$AD3455,AB3456,,,trigger)</f>
        <v>63641</v>
      </c>
      <c r="AE3456" s="40">
        <f>_xll.qlInterestRateIndexMaturity($Y$21,AD3456,)</f>
        <v>63825</v>
      </c>
      <c r="AF3456" s="43" t="e">
        <f>_xll.qlTenorBasisValue(TenorBasis6M,AD3456,_xll.ohTrigger(trigger,$Y$36))</f>
        <v>#NUM!</v>
      </c>
      <c r="AG3456" s="90" t="e">
        <f>_xll.qlTenorBasisForwardRate(TenorBasis6M,AD3456,_xll.ohTrigger(trigger,$Y$36))</f>
        <v>#NUM!</v>
      </c>
      <c r="AH3456" s="90" t="e">
        <f>_xll.qlIndexFixing(TenorBasisIndex6M,$AC3456,TRUE,_xll.ohTrigger(trigger,$Y$36))</f>
        <v>#NUM!</v>
      </c>
      <c r="AI3456" s="43" t="e">
        <f>_xll.qlIndexFixing($Y$6,$AC3456,TRUE,trigger)</f>
        <v>#NUM!</v>
      </c>
      <c r="AJ3456" s="45" t="e">
        <f t="shared" si="64"/>
        <v>#NUM!</v>
      </c>
    </row>
    <row r="3457" spans="28:36" x14ac:dyDescent="0.2">
      <c r="AB3457" s="122" t="s">
        <v>88</v>
      </c>
      <c r="AC3457" s="40">
        <f>_xll.qlInterestRateIndexFixingDate($Y$21,AD3457)</f>
        <v>63646</v>
      </c>
      <c r="AD3457" s="40">
        <f>_xll.qlCalendarAdvance(calendar,$AD3456,AB3457,,,trigger)</f>
        <v>63648</v>
      </c>
      <c r="AE3457" s="40">
        <f>_xll.qlInterestRateIndexMaturity($Y$21,AD3457,)</f>
        <v>63831</v>
      </c>
      <c r="AF3457" s="43" t="e">
        <f>_xll.qlTenorBasisValue(TenorBasis6M,AD3457,_xll.ohTrigger(trigger,$Y$36))</f>
        <v>#NUM!</v>
      </c>
      <c r="AG3457" s="90" t="e">
        <f>_xll.qlTenorBasisForwardRate(TenorBasis6M,AD3457,_xll.ohTrigger(trigger,$Y$36))</f>
        <v>#NUM!</v>
      </c>
      <c r="AH3457" s="90" t="e">
        <f>_xll.qlIndexFixing(TenorBasisIndex6M,$AC3457,TRUE,_xll.ohTrigger(trigger,$Y$36))</f>
        <v>#NUM!</v>
      </c>
      <c r="AI3457" s="43" t="e">
        <f>_xll.qlIndexFixing($Y$6,$AC3457,TRUE,trigger)</f>
        <v>#NUM!</v>
      </c>
      <c r="AJ3457" s="45" t="e">
        <f t="shared" si="64"/>
        <v>#NUM!</v>
      </c>
    </row>
    <row r="3458" spans="28:36" x14ac:dyDescent="0.2">
      <c r="AB3458" s="122" t="s">
        <v>88</v>
      </c>
      <c r="AC3458" s="40">
        <f>_xll.qlInterestRateIndexFixingDate($Y$21,AD3458)</f>
        <v>63653</v>
      </c>
      <c r="AD3458" s="40">
        <f>_xll.qlCalendarAdvance(calendar,$AD3457,AB3458,,,trigger)</f>
        <v>63655</v>
      </c>
      <c r="AE3458" s="40">
        <f>_xll.qlInterestRateIndexMaturity($Y$21,AD3458,)</f>
        <v>63838</v>
      </c>
      <c r="AF3458" s="43" t="e">
        <f>_xll.qlTenorBasisValue(TenorBasis6M,AD3458,_xll.ohTrigger(trigger,$Y$36))</f>
        <v>#NUM!</v>
      </c>
      <c r="AG3458" s="90" t="e">
        <f>_xll.qlTenorBasisForwardRate(TenorBasis6M,AD3458,_xll.ohTrigger(trigger,$Y$36))</f>
        <v>#NUM!</v>
      </c>
      <c r="AH3458" s="90" t="e">
        <f>_xll.qlIndexFixing(TenorBasisIndex6M,$AC3458,TRUE,_xll.ohTrigger(trigger,$Y$36))</f>
        <v>#NUM!</v>
      </c>
      <c r="AI3458" s="43" t="e">
        <f>_xll.qlIndexFixing($Y$6,$AC3458,TRUE,trigger)</f>
        <v>#NUM!</v>
      </c>
      <c r="AJ3458" s="45" t="e">
        <f t="shared" si="64"/>
        <v>#NUM!</v>
      </c>
    </row>
    <row r="3459" spans="28:36" x14ac:dyDescent="0.2">
      <c r="AB3459" s="122" t="s">
        <v>88</v>
      </c>
      <c r="AC3459" s="40">
        <f>_xll.qlInterestRateIndexFixingDate($Y$21,AD3459)</f>
        <v>63656</v>
      </c>
      <c r="AD3459" s="40">
        <f>_xll.qlCalendarAdvance(calendar,$AD3458,AB3459,,,trigger)</f>
        <v>63662</v>
      </c>
      <c r="AE3459" s="40">
        <f>_xll.qlInterestRateIndexMaturity($Y$21,AD3459,)</f>
        <v>63845</v>
      </c>
      <c r="AF3459" s="43" t="e">
        <f>_xll.qlTenorBasisValue(TenorBasis6M,AD3459,_xll.ohTrigger(trigger,$Y$36))</f>
        <v>#NUM!</v>
      </c>
      <c r="AG3459" s="90" t="e">
        <f>_xll.qlTenorBasisForwardRate(TenorBasis6M,AD3459,_xll.ohTrigger(trigger,$Y$36))</f>
        <v>#NUM!</v>
      </c>
      <c r="AH3459" s="90" t="e">
        <f>_xll.qlIndexFixing(TenorBasisIndex6M,$AC3459,TRUE,_xll.ohTrigger(trigger,$Y$36))</f>
        <v>#NUM!</v>
      </c>
      <c r="AI3459" s="43" t="e">
        <f>_xll.qlIndexFixing($Y$6,$AC3459,TRUE,trigger)</f>
        <v>#NUM!</v>
      </c>
      <c r="AJ3459" s="45" t="e">
        <f t="shared" si="64"/>
        <v>#NUM!</v>
      </c>
    </row>
    <row r="3460" spans="28:36" x14ac:dyDescent="0.2">
      <c r="AB3460" s="122" t="s">
        <v>88</v>
      </c>
      <c r="AC3460" s="40">
        <f>_xll.qlInterestRateIndexFixingDate($Y$21,AD3460)</f>
        <v>63667</v>
      </c>
      <c r="AD3460" s="40">
        <f>_xll.qlCalendarAdvance(calendar,$AD3459,AB3460,,,trigger)</f>
        <v>63669</v>
      </c>
      <c r="AE3460" s="40">
        <f>_xll.qlInterestRateIndexMaturity($Y$21,AD3460,)</f>
        <v>63852</v>
      </c>
      <c r="AF3460" s="43" t="e">
        <f>_xll.qlTenorBasisValue(TenorBasis6M,AD3460,_xll.ohTrigger(trigger,$Y$36))</f>
        <v>#NUM!</v>
      </c>
      <c r="AG3460" s="90" t="e">
        <f>_xll.qlTenorBasisForwardRate(TenorBasis6M,AD3460,_xll.ohTrigger(trigger,$Y$36))</f>
        <v>#NUM!</v>
      </c>
      <c r="AH3460" s="90" t="e">
        <f>_xll.qlIndexFixing(TenorBasisIndex6M,$AC3460,TRUE,_xll.ohTrigger(trigger,$Y$36))</f>
        <v>#NUM!</v>
      </c>
      <c r="AI3460" s="43" t="e">
        <f>_xll.qlIndexFixing($Y$6,$AC3460,TRUE,trigger)</f>
        <v>#NUM!</v>
      </c>
      <c r="AJ3460" s="45" t="e">
        <f t="shared" si="64"/>
        <v>#NUM!</v>
      </c>
    </row>
    <row r="3461" spans="28:36" x14ac:dyDescent="0.2">
      <c r="AB3461" s="122" t="s">
        <v>88</v>
      </c>
      <c r="AC3461" s="40">
        <f>_xll.qlInterestRateIndexFixingDate($Y$21,AD3461)</f>
        <v>63671</v>
      </c>
      <c r="AD3461" s="40">
        <f>_xll.qlCalendarAdvance(calendar,$AD3460,AB3461,,,trigger)</f>
        <v>63676</v>
      </c>
      <c r="AE3461" s="40">
        <f>_xll.qlInterestRateIndexMaturity($Y$21,AD3461,)</f>
        <v>63860</v>
      </c>
      <c r="AF3461" s="43" t="e">
        <f>_xll.qlTenorBasisValue(TenorBasis6M,AD3461,_xll.ohTrigger(trigger,$Y$36))</f>
        <v>#NUM!</v>
      </c>
      <c r="AG3461" s="90" t="e">
        <f>_xll.qlTenorBasisForwardRate(TenorBasis6M,AD3461,_xll.ohTrigger(trigger,$Y$36))</f>
        <v>#NUM!</v>
      </c>
      <c r="AH3461" s="90" t="e">
        <f>_xll.qlIndexFixing(TenorBasisIndex6M,$AC3461,TRUE,_xll.ohTrigger(trigger,$Y$36))</f>
        <v>#NUM!</v>
      </c>
      <c r="AI3461" s="43" t="e">
        <f>_xll.qlIndexFixing($Y$6,$AC3461,TRUE,trigger)</f>
        <v>#NUM!</v>
      </c>
      <c r="AJ3461" s="45" t="e">
        <f t="shared" si="64"/>
        <v>#NUM!</v>
      </c>
    </row>
    <row r="3462" spans="28:36" x14ac:dyDescent="0.2">
      <c r="AB3462" s="122" t="s">
        <v>88</v>
      </c>
      <c r="AC3462" s="40">
        <f>_xll.qlInterestRateIndexFixingDate($Y$21,AD3462)</f>
        <v>63681</v>
      </c>
      <c r="AD3462" s="40">
        <f>_xll.qlCalendarAdvance(calendar,$AD3461,AB3462,,,trigger)</f>
        <v>63683</v>
      </c>
      <c r="AE3462" s="40">
        <f>_xll.qlInterestRateIndexMaturity($Y$21,AD3462,)</f>
        <v>63867</v>
      </c>
      <c r="AF3462" s="43" t="e">
        <f>_xll.qlTenorBasisValue(TenorBasis6M,AD3462,_xll.ohTrigger(trigger,$Y$36))</f>
        <v>#NUM!</v>
      </c>
      <c r="AG3462" s="90" t="e">
        <f>_xll.qlTenorBasisForwardRate(TenorBasis6M,AD3462,_xll.ohTrigger(trigger,$Y$36))</f>
        <v>#NUM!</v>
      </c>
      <c r="AH3462" s="90" t="e">
        <f>_xll.qlIndexFixing(TenorBasisIndex6M,$AC3462,TRUE,_xll.ohTrigger(trigger,$Y$36))</f>
        <v>#NUM!</v>
      </c>
      <c r="AI3462" s="43" t="e">
        <f>_xll.qlIndexFixing($Y$6,$AC3462,TRUE,trigger)</f>
        <v>#NUM!</v>
      </c>
      <c r="AJ3462" s="45" t="e">
        <f t="shared" si="64"/>
        <v>#NUM!</v>
      </c>
    </row>
    <row r="3463" spans="28:36" x14ac:dyDescent="0.2">
      <c r="AB3463" s="122" t="s">
        <v>88</v>
      </c>
      <c r="AC3463" s="40">
        <f>_xll.qlInterestRateIndexFixingDate($Y$21,AD3463)</f>
        <v>63688</v>
      </c>
      <c r="AD3463" s="40">
        <f>_xll.qlCalendarAdvance(calendar,$AD3462,AB3463,,,trigger)</f>
        <v>63690</v>
      </c>
      <c r="AE3463" s="40">
        <f>_xll.qlInterestRateIndexMaturity($Y$21,AD3463,)</f>
        <v>63874</v>
      </c>
      <c r="AF3463" s="43" t="e">
        <f>_xll.qlTenorBasisValue(TenorBasis6M,AD3463,_xll.ohTrigger(trigger,$Y$36))</f>
        <v>#NUM!</v>
      </c>
      <c r="AG3463" s="90" t="e">
        <f>_xll.qlTenorBasisForwardRate(TenorBasis6M,AD3463,_xll.ohTrigger(trigger,$Y$36))</f>
        <v>#NUM!</v>
      </c>
      <c r="AH3463" s="90" t="e">
        <f>_xll.qlIndexFixing(TenorBasisIndex6M,$AC3463,TRUE,_xll.ohTrigger(trigger,$Y$36))</f>
        <v>#NUM!</v>
      </c>
      <c r="AI3463" s="43" t="e">
        <f>_xll.qlIndexFixing($Y$6,$AC3463,TRUE,trigger)</f>
        <v>#NUM!</v>
      </c>
      <c r="AJ3463" s="45" t="e">
        <f t="shared" si="64"/>
        <v>#NUM!</v>
      </c>
    </row>
    <row r="3464" spans="28:36" x14ac:dyDescent="0.2">
      <c r="AB3464" s="122" t="s">
        <v>88</v>
      </c>
      <c r="AC3464" s="40">
        <f>_xll.qlInterestRateIndexFixingDate($Y$21,AD3464)</f>
        <v>63695</v>
      </c>
      <c r="AD3464" s="40">
        <f>_xll.qlCalendarAdvance(calendar,$AD3463,AB3464,,,trigger)</f>
        <v>63697</v>
      </c>
      <c r="AE3464" s="40">
        <f>_xll.qlInterestRateIndexMaturity($Y$21,AD3464,)</f>
        <v>63881</v>
      </c>
      <c r="AF3464" s="43" t="e">
        <f>_xll.qlTenorBasisValue(TenorBasis6M,AD3464,_xll.ohTrigger(trigger,$Y$36))</f>
        <v>#NUM!</v>
      </c>
      <c r="AG3464" s="90" t="e">
        <f>_xll.qlTenorBasisForwardRate(TenorBasis6M,AD3464,_xll.ohTrigger(trigger,$Y$36))</f>
        <v>#NUM!</v>
      </c>
      <c r="AH3464" s="90" t="e">
        <f>_xll.qlIndexFixing(TenorBasisIndex6M,$AC3464,TRUE,_xll.ohTrigger(trigger,$Y$36))</f>
        <v>#NUM!</v>
      </c>
      <c r="AI3464" s="43" t="e">
        <f>_xll.qlIndexFixing($Y$6,$AC3464,TRUE,trigger)</f>
        <v>#NUM!</v>
      </c>
      <c r="AJ3464" s="45" t="e">
        <f t="shared" si="64"/>
        <v>#NUM!</v>
      </c>
    </row>
    <row r="3465" spans="28:36" x14ac:dyDescent="0.2">
      <c r="AB3465" s="122" t="s">
        <v>88</v>
      </c>
      <c r="AC3465" s="40">
        <f>_xll.qlInterestRateIndexFixingDate($Y$21,AD3465)</f>
        <v>63702</v>
      </c>
      <c r="AD3465" s="40">
        <f>_xll.qlCalendarAdvance(calendar,$AD3464,AB3465,,,trigger)</f>
        <v>63704</v>
      </c>
      <c r="AE3465" s="40">
        <f>_xll.qlInterestRateIndexMaturity($Y$21,AD3465,)</f>
        <v>63888</v>
      </c>
      <c r="AF3465" s="43" t="e">
        <f>_xll.qlTenorBasisValue(TenorBasis6M,AD3465,_xll.ohTrigger(trigger,$Y$36))</f>
        <v>#NUM!</v>
      </c>
      <c r="AG3465" s="90" t="e">
        <f>_xll.qlTenorBasisForwardRate(TenorBasis6M,AD3465,_xll.ohTrigger(trigger,$Y$36))</f>
        <v>#NUM!</v>
      </c>
      <c r="AH3465" s="90" t="e">
        <f>_xll.qlIndexFixing(TenorBasisIndex6M,$AC3465,TRUE,_xll.ohTrigger(trigger,$Y$36))</f>
        <v>#NUM!</v>
      </c>
      <c r="AI3465" s="43" t="e">
        <f>_xll.qlIndexFixing($Y$6,$AC3465,TRUE,trigger)</f>
        <v>#NUM!</v>
      </c>
      <c r="AJ3465" s="45" t="e">
        <f t="shared" si="64"/>
        <v>#NUM!</v>
      </c>
    </row>
    <row r="3466" spans="28:36" x14ac:dyDescent="0.2">
      <c r="AB3466" s="122" t="s">
        <v>88</v>
      </c>
      <c r="AC3466" s="40">
        <f>_xll.qlInterestRateIndexFixingDate($Y$21,AD3466)</f>
        <v>63709</v>
      </c>
      <c r="AD3466" s="40">
        <f>_xll.qlCalendarAdvance(calendar,$AD3465,AB3466,,,trigger)</f>
        <v>63711</v>
      </c>
      <c r="AE3466" s="40">
        <f>_xll.qlInterestRateIndexMaturity($Y$21,AD3466,)</f>
        <v>63894</v>
      </c>
      <c r="AF3466" s="43" t="e">
        <f>_xll.qlTenorBasisValue(TenorBasis6M,AD3466,_xll.ohTrigger(trigger,$Y$36))</f>
        <v>#NUM!</v>
      </c>
      <c r="AG3466" s="90" t="e">
        <f>_xll.qlTenorBasisForwardRate(TenorBasis6M,AD3466,_xll.ohTrigger(trigger,$Y$36))</f>
        <v>#NUM!</v>
      </c>
      <c r="AH3466" s="90" t="e">
        <f>_xll.qlIndexFixing(TenorBasisIndex6M,$AC3466,TRUE,_xll.ohTrigger(trigger,$Y$36))</f>
        <v>#NUM!</v>
      </c>
      <c r="AI3466" s="43" t="e">
        <f>_xll.qlIndexFixing($Y$6,$AC3466,TRUE,trigger)</f>
        <v>#NUM!</v>
      </c>
      <c r="AJ3466" s="45" t="e">
        <f t="shared" si="64"/>
        <v>#NUM!</v>
      </c>
    </row>
    <row r="3467" spans="28:36" x14ac:dyDescent="0.2">
      <c r="AB3467" s="122" t="s">
        <v>88</v>
      </c>
      <c r="AC3467" s="40">
        <f>_xll.qlInterestRateIndexFixingDate($Y$21,AD3467)</f>
        <v>63716</v>
      </c>
      <c r="AD3467" s="40">
        <f>_xll.qlCalendarAdvance(calendar,$AD3466,AB3467,,,trigger)</f>
        <v>63718</v>
      </c>
      <c r="AE3467" s="40">
        <f>_xll.qlInterestRateIndexMaturity($Y$21,AD3467,)</f>
        <v>63901</v>
      </c>
      <c r="AF3467" s="43" t="e">
        <f>_xll.qlTenorBasisValue(TenorBasis6M,AD3467,_xll.ohTrigger(trigger,$Y$36))</f>
        <v>#NUM!</v>
      </c>
      <c r="AG3467" s="90" t="e">
        <f>_xll.qlTenorBasisForwardRate(TenorBasis6M,AD3467,_xll.ohTrigger(trigger,$Y$36))</f>
        <v>#NUM!</v>
      </c>
      <c r="AH3467" s="90" t="e">
        <f>_xll.qlIndexFixing(TenorBasisIndex6M,$AC3467,TRUE,_xll.ohTrigger(trigger,$Y$36))</f>
        <v>#NUM!</v>
      </c>
      <c r="AI3467" s="43" t="e">
        <f>_xll.qlIndexFixing($Y$6,$AC3467,TRUE,trigger)</f>
        <v>#NUM!</v>
      </c>
      <c r="AJ3467" s="45" t="e">
        <f t="shared" si="64"/>
        <v>#NUM!</v>
      </c>
    </row>
    <row r="3468" spans="28:36" x14ac:dyDescent="0.2">
      <c r="AB3468" s="122" t="s">
        <v>88</v>
      </c>
      <c r="AC3468" s="40">
        <f>_xll.qlInterestRateIndexFixingDate($Y$21,AD3468)</f>
        <v>63723</v>
      </c>
      <c r="AD3468" s="40">
        <f>_xll.qlCalendarAdvance(calendar,$AD3467,AB3468,,,trigger)</f>
        <v>63725</v>
      </c>
      <c r="AE3468" s="40">
        <f>_xll.qlInterestRateIndexMaturity($Y$21,AD3468,)</f>
        <v>63908</v>
      </c>
      <c r="AF3468" s="43" t="e">
        <f>_xll.qlTenorBasisValue(TenorBasis6M,AD3468,_xll.ohTrigger(trigger,$Y$36))</f>
        <v>#NUM!</v>
      </c>
      <c r="AG3468" s="90" t="e">
        <f>_xll.qlTenorBasisForwardRate(TenorBasis6M,AD3468,_xll.ohTrigger(trigger,$Y$36))</f>
        <v>#NUM!</v>
      </c>
      <c r="AH3468" s="90" t="e">
        <f>_xll.qlIndexFixing(TenorBasisIndex6M,$AC3468,TRUE,_xll.ohTrigger(trigger,$Y$36))</f>
        <v>#NUM!</v>
      </c>
      <c r="AI3468" s="43" t="e">
        <f>_xll.qlIndexFixing($Y$6,$AC3468,TRUE,trigger)</f>
        <v>#NUM!</v>
      </c>
      <c r="AJ3468" s="45" t="e">
        <f t="shared" si="64"/>
        <v>#NUM!</v>
      </c>
    </row>
    <row r="3469" spans="28:36" x14ac:dyDescent="0.2">
      <c r="AB3469" s="122" t="s">
        <v>88</v>
      </c>
      <c r="AC3469" s="40">
        <f>_xll.qlInterestRateIndexFixingDate($Y$21,AD3469)</f>
        <v>63730</v>
      </c>
      <c r="AD3469" s="40">
        <f>_xll.qlCalendarAdvance(calendar,$AD3468,AB3469,,,trigger)</f>
        <v>63732</v>
      </c>
      <c r="AE3469" s="40">
        <f>_xll.qlInterestRateIndexMaturity($Y$21,AD3469,)</f>
        <v>63915</v>
      </c>
      <c r="AF3469" s="43" t="e">
        <f>_xll.qlTenorBasisValue(TenorBasis6M,AD3469,_xll.ohTrigger(trigger,$Y$36))</f>
        <v>#NUM!</v>
      </c>
      <c r="AG3469" s="90" t="e">
        <f>_xll.qlTenorBasisForwardRate(TenorBasis6M,AD3469,_xll.ohTrigger(trigger,$Y$36))</f>
        <v>#NUM!</v>
      </c>
      <c r="AH3469" s="90" t="e">
        <f>_xll.qlIndexFixing(TenorBasisIndex6M,$AC3469,TRUE,_xll.ohTrigger(trigger,$Y$36))</f>
        <v>#NUM!</v>
      </c>
      <c r="AI3469" s="43" t="e">
        <f>_xll.qlIndexFixing($Y$6,$AC3469,TRUE,trigger)</f>
        <v>#NUM!</v>
      </c>
      <c r="AJ3469" s="45" t="e">
        <f t="shared" si="64"/>
        <v>#NUM!</v>
      </c>
    </row>
    <row r="3470" spans="28:36" x14ac:dyDescent="0.2">
      <c r="AB3470" s="122" t="s">
        <v>88</v>
      </c>
      <c r="AC3470" s="40">
        <f>_xll.qlInterestRateIndexFixingDate($Y$21,AD3470)</f>
        <v>63737</v>
      </c>
      <c r="AD3470" s="40">
        <f>_xll.qlCalendarAdvance(calendar,$AD3469,AB3470,,,trigger)</f>
        <v>63739</v>
      </c>
      <c r="AE3470" s="40">
        <f>_xll.qlInterestRateIndexMaturity($Y$21,AD3470,)</f>
        <v>63923</v>
      </c>
      <c r="AF3470" s="43" t="e">
        <f>_xll.qlTenorBasisValue(TenorBasis6M,AD3470,_xll.ohTrigger(trigger,$Y$36))</f>
        <v>#NUM!</v>
      </c>
      <c r="AG3470" s="90" t="e">
        <f>_xll.qlTenorBasisForwardRate(TenorBasis6M,AD3470,_xll.ohTrigger(trigger,$Y$36))</f>
        <v>#NUM!</v>
      </c>
      <c r="AH3470" s="90" t="e">
        <f>_xll.qlIndexFixing(TenorBasisIndex6M,$AC3470,TRUE,_xll.ohTrigger(trigger,$Y$36))</f>
        <v>#NUM!</v>
      </c>
      <c r="AI3470" s="43" t="e">
        <f>_xll.qlIndexFixing($Y$6,$AC3470,TRUE,trigger)</f>
        <v>#NUM!</v>
      </c>
      <c r="AJ3470" s="45" t="e">
        <f t="shared" si="64"/>
        <v>#NUM!</v>
      </c>
    </row>
    <row r="3471" spans="28:36" x14ac:dyDescent="0.2">
      <c r="AB3471" s="122" t="s">
        <v>88</v>
      </c>
      <c r="AC3471" s="40">
        <f>_xll.qlInterestRateIndexFixingDate($Y$21,AD3471)</f>
        <v>63744</v>
      </c>
      <c r="AD3471" s="40">
        <f>_xll.qlCalendarAdvance(calendar,$AD3470,AB3471,,,trigger)</f>
        <v>63746</v>
      </c>
      <c r="AE3471" s="40">
        <f>_xll.qlInterestRateIndexMaturity($Y$21,AD3471,)</f>
        <v>63930</v>
      </c>
      <c r="AF3471" s="43" t="e">
        <f>_xll.qlTenorBasisValue(TenorBasis6M,AD3471,_xll.ohTrigger(trigger,$Y$36))</f>
        <v>#NUM!</v>
      </c>
      <c r="AG3471" s="90" t="e">
        <f>_xll.qlTenorBasisForwardRate(TenorBasis6M,AD3471,_xll.ohTrigger(trigger,$Y$36))</f>
        <v>#NUM!</v>
      </c>
      <c r="AH3471" s="90" t="e">
        <f>_xll.qlIndexFixing(TenorBasisIndex6M,$AC3471,TRUE,_xll.ohTrigger(trigger,$Y$36))</f>
        <v>#NUM!</v>
      </c>
      <c r="AI3471" s="43" t="e">
        <f>_xll.qlIndexFixing($Y$6,$AC3471,TRUE,trigger)</f>
        <v>#NUM!</v>
      </c>
      <c r="AJ3471" s="45" t="e">
        <f t="shared" si="64"/>
        <v>#NUM!</v>
      </c>
    </row>
    <row r="3472" spans="28:36" x14ac:dyDescent="0.2">
      <c r="AB3472" s="122" t="s">
        <v>88</v>
      </c>
      <c r="AC3472" s="40">
        <f>_xll.qlInterestRateIndexFixingDate($Y$21,AD3472)</f>
        <v>63751</v>
      </c>
      <c r="AD3472" s="40">
        <f>_xll.qlCalendarAdvance(calendar,$AD3471,AB3472,,,trigger)</f>
        <v>63753</v>
      </c>
      <c r="AE3472" s="40">
        <f>_xll.qlInterestRateIndexMaturity($Y$21,AD3472,)</f>
        <v>63937</v>
      </c>
      <c r="AF3472" s="43" t="e">
        <f>_xll.qlTenorBasisValue(TenorBasis6M,AD3472,_xll.ohTrigger(trigger,$Y$36))</f>
        <v>#NUM!</v>
      </c>
      <c r="AG3472" s="90" t="e">
        <f>_xll.qlTenorBasisForwardRate(TenorBasis6M,AD3472,_xll.ohTrigger(trigger,$Y$36))</f>
        <v>#NUM!</v>
      </c>
      <c r="AH3472" s="90" t="e">
        <f>_xll.qlIndexFixing(TenorBasisIndex6M,$AC3472,TRUE,_xll.ohTrigger(trigger,$Y$36))</f>
        <v>#NUM!</v>
      </c>
      <c r="AI3472" s="43" t="e">
        <f>_xll.qlIndexFixing($Y$6,$AC3472,TRUE,trigger)</f>
        <v>#NUM!</v>
      </c>
      <c r="AJ3472" s="45" t="e">
        <f t="shared" si="64"/>
        <v>#NUM!</v>
      </c>
    </row>
    <row r="3473" spans="28:36" x14ac:dyDescent="0.2">
      <c r="AB3473" s="122" t="s">
        <v>88</v>
      </c>
      <c r="AC3473" s="40">
        <f>_xll.qlInterestRateIndexFixingDate($Y$21,AD3473)</f>
        <v>63758</v>
      </c>
      <c r="AD3473" s="40">
        <f>_xll.qlCalendarAdvance(calendar,$AD3472,AB3473,,,trigger)</f>
        <v>63760</v>
      </c>
      <c r="AE3473" s="40">
        <f>_xll.qlInterestRateIndexMaturity($Y$21,AD3473,)</f>
        <v>63944</v>
      </c>
      <c r="AF3473" s="43" t="e">
        <f>_xll.qlTenorBasisValue(TenorBasis6M,AD3473,_xll.ohTrigger(trigger,$Y$36))</f>
        <v>#NUM!</v>
      </c>
      <c r="AG3473" s="90" t="e">
        <f>_xll.qlTenorBasisForwardRate(TenorBasis6M,AD3473,_xll.ohTrigger(trigger,$Y$36))</f>
        <v>#NUM!</v>
      </c>
      <c r="AH3473" s="90" t="e">
        <f>_xll.qlIndexFixing(TenorBasisIndex6M,$AC3473,TRUE,_xll.ohTrigger(trigger,$Y$36))</f>
        <v>#NUM!</v>
      </c>
      <c r="AI3473" s="43" t="e">
        <f>_xll.qlIndexFixing($Y$6,$AC3473,TRUE,trigger)</f>
        <v>#NUM!</v>
      </c>
      <c r="AJ3473" s="45" t="e">
        <f t="shared" si="64"/>
        <v>#NUM!</v>
      </c>
    </row>
    <row r="3474" spans="28:36" x14ac:dyDescent="0.2">
      <c r="AB3474" s="122" t="s">
        <v>88</v>
      </c>
      <c r="AC3474" s="40">
        <f>_xll.qlInterestRateIndexFixingDate($Y$21,AD3474)</f>
        <v>63765</v>
      </c>
      <c r="AD3474" s="40">
        <f>_xll.qlCalendarAdvance(calendar,$AD3473,AB3474,,,trigger)</f>
        <v>63767</v>
      </c>
      <c r="AE3474" s="40">
        <f>_xll.qlInterestRateIndexMaturity($Y$21,AD3474,)</f>
        <v>63951</v>
      </c>
      <c r="AF3474" s="43" t="e">
        <f>_xll.qlTenorBasisValue(TenorBasis6M,AD3474,_xll.ohTrigger(trigger,$Y$36))</f>
        <v>#NUM!</v>
      </c>
      <c r="AG3474" s="90" t="e">
        <f>_xll.qlTenorBasisForwardRate(TenorBasis6M,AD3474,_xll.ohTrigger(trigger,$Y$36))</f>
        <v>#NUM!</v>
      </c>
      <c r="AH3474" s="90" t="e">
        <f>_xll.qlIndexFixing(TenorBasisIndex6M,$AC3474,TRUE,_xll.ohTrigger(trigger,$Y$36))</f>
        <v>#NUM!</v>
      </c>
      <c r="AI3474" s="43" t="e">
        <f>_xll.qlIndexFixing($Y$6,$AC3474,TRUE,trigger)</f>
        <v>#NUM!</v>
      </c>
      <c r="AJ3474" s="45" t="e">
        <f t="shared" si="64"/>
        <v>#NUM!</v>
      </c>
    </row>
    <row r="3475" spans="28:36" x14ac:dyDescent="0.2">
      <c r="AB3475" s="122" t="s">
        <v>88</v>
      </c>
      <c r="AC3475" s="40">
        <f>_xll.qlInterestRateIndexFixingDate($Y$21,AD3475)</f>
        <v>63772</v>
      </c>
      <c r="AD3475" s="40">
        <f>_xll.qlCalendarAdvance(calendar,$AD3474,AB3475,,,trigger)</f>
        <v>63774</v>
      </c>
      <c r="AE3475" s="40">
        <f>_xll.qlInterestRateIndexMaturity($Y$21,AD3475,)</f>
        <v>63958</v>
      </c>
      <c r="AF3475" s="43" t="e">
        <f>_xll.qlTenorBasisValue(TenorBasis6M,AD3475,_xll.ohTrigger(trigger,$Y$36))</f>
        <v>#NUM!</v>
      </c>
      <c r="AG3475" s="90" t="e">
        <f>_xll.qlTenorBasisForwardRate(TenorBasis6M,AD3475,_xll.ohTrigger(trigger,$Y$36))</f>
        <v>#NUM!</v>
      </c>
      <c r="AH3475" s="90" t="e">
        <f>_xll.qlIndexFixing(TenorBasisIndex6M,$AC3475,TRUE,_xll.ohTrigger(trigger,$Y$36))</f>
        <v>#NUM!</v>
      </c>
      <c r="AI3475" s="43" t="e">
        <f>_xll.qlIndexFixing($Y$6,$AC3475,TRUE,trigger)</f>
        <v>#NUM!</v>
      </c>
      <c r="AJ3475" s="45" t="e">
        <f t="shared" si="64"/>
        <v>#NUM!</v>
      </c>
    </row>
    <row r="3476" spans="28:36" x14ac:dyDescent="0.2">
      <c r="AB3476" s="122" t="s">
        <v>88</v>
      </c>
      <c r="AC3476" s="40">
        <f>_xll.qlInterestRateIndexFixingDate($Y$21,AD3476)</f>
        <v>63779</v>
      </c>
      <c r="AD3476" s="40">
        <f>_xll.qlCalendarAdvance(calendar,$AD3475,AB3476,,,trigger)</f>
        <v>63781</v>
      </c>
      <c r="AE3476" s="40">
        <f>_xll.qlInterestRateIndexMaturity($Y$21,AD3476,)</f>
        <v>63965</v>
      </c>
      <c r="AF3476" s="43" t="e">
        <f>_xll.qlTenorBasisValue(TenorBasis6M,AD3476,_xll.ohTrigger(trigger,$Y$36))</f>
        <v>#NUM!</v>
      </c>
      <c r="AG3476" s="90" t="e">
        <f>_xll.qlTenorBasisForwardRate(TenorBasis6M,AD3476,_xll.ohTrigger(trigger,$Y$36))</f>
        <v>#NUM!</v>
      </c>
      <c r="AH3476" s="90" t="e">
        <f>_xll.qlIndexFixing(TenorBasisIndex6M,$AC3476,TRUE,_xll.ohTrigger(trigger,$Y$36))</f>
        <v>#NUM!</v>
      </c>
      <c r="AI3476" s="43" t="e">
        <f>_xll.qlIndexFixing($Y$6,$AC3476,TRUE,trigger)</f>
        <v>#NUM!</v>
      </c>
      <c r="AJ3476" s="45" t="e">
        <f t="shared" si="64"/>
        <v>#NUM!</v>
      </c>
    </row>
    <row r="3477" spans="28:36" x14ac:dyDescent="0.2">
      <c r="AB3477" s="122" t="s">
        <v>88</v>
      </c>
      <c r="AC3477" s="40">
        <f>_xll.qlInterestRateIndexFixingDate($Y$21,AD3477)</f>
        <v>63786</v>
      </c>
      <c r="AD3477" s="40">
        <f>_xll.qlCalendarAdvance(calendar,$AD3476,AB3477,,,trigger)</f>
        <v>63788</v>
      </c>
      <c r="AE3477" s="40">
        <f>_xll.qlInterestRateIndexMaturity($Y$21,AD3477,)</f>
        <v>63972</v>
      </c>
      <c r="AF3477" s="43" t="e">
        <f>_xll.qlTenorBasisValue(TenorBasis6M,AD3477,_xll.ohTrigger(trigger,$Y$36))</f>
        <v>#NUM!</v>
      </c>
      <c r="AG3477" s="90" t="e">
        <f>_xll.qlTenorBasisForwardRate(TenorBasis6M,AD3477,_xll.ohTrigger(trigger,$Y$36))</f>
        <v>#NUM!</v>
      </c>
      <c r="AH3477" s="90" t="e">
        <f>_xll.qlIndexFixing(TenorBasisIndex6M,$AC3477,TRUE,_xll.ohTrigger(trigger,$Y$36))</f>
        <v>#NUM!</v>
      </c>
      <c r="AI3477" s="43" t="e">
        <f>_xll.qlIndexFixing($Y$6,$AC3477,TRUE,trigger)</f>
        <v>#NUM!</v>
      </c>
      <c r="AJ3477" s="45" t="e">
        <f t="shared" si="64"/>
        <v>#NUM!</v>
      </c>
    </row>
    <row r="3478" spans="28:36" x14ac:dyDescent="0.2">
      <c r="AB3478" s="122" t="s">
        <v>88</v>
      </c>
      <c r="AC3478" s="40">
        <f>_xll.qlInterestRateIndexFixingDate($Y$21,AD3478)</f>
        <v>63793</v>
      </c>
      <c r="AD3478" s="40">
        <f>_xll.qlCalendarAdvance(calendar,$AD3477,AB3478,,,trigger)</f>
        <v>63795</v>
      </c>
      <c r="AE3478" s="40">
        <f>_xll.qlInterestRateIndexMaturity($Y$21,AD3478,)</f>
        <v>63978</v>
      </c>
      <c r="AF3478" s="43" t="e">
        <f>_xll.qlTenorBasisValue(TenorBasis6M,AD3478,_xll.ohTrigger(trigger,$Y$36))</f>
        <v>#NUM!</v>
      </c>
      <c r="AG3478" s="90" t="e">
        <f>_xll.qlTenorBasisForwardRate(TenorBasis6M,AD3478,_xll.ohTrigger(trigger,$Y$36))</f>
        <v>#NUM!</v>
      </c>
      <c r="AH3478" s="90" t="e">
        <f>_xll.qlIndexFixing(TenorBasisIndex6M,$AC3478,TRUE,_xll.ohTrigger(trigger,$Y$36))</f>
        <v>#NUM!</v>
      </c>
      <c r="AI3478" s="43" t="e">
        <f>_xll.qlIndexFixing($Y$6,$AC3478,TRUE,trigger)</f>
        <v>#NUM!</v>
      </c>
      <c r="AJ3478" s="45" t="e">
        <f t="shared" si="64"/>
        <v>#NUM!</v>
      </c>
    </row>
    <row r="3479" spans="28:36" x14ac:dyDescent="0.2">
      <c r="AB3479" s="122" t="s">
        <v>88</v>
      </c>
      <c r="AC3479" s="40">
        <f>_xll.qlInterestRateIndexFixingDate($Y$21,AD3479)</f>
        <v>63800</v>
      </c>
      <c r="AD3479" s="40">
        <f>_xll.qlCalendarAdvance(calendar,$AD3478,AB3479,,,trigger)</f>
        <v>63802</v>
      </c>
      <c r="AE3479" s="40">
        <f>_xll.qlInterestRateIndexMaturity($Y$21,AD3479,)</f>
        <v>63983</v>
      </c>
      <c r="AF3479" s="43" t="e">
        <f>_xll.qlTenorBasisValue(TenorBasis6M,AD3479,_xll.ohTrigger(trigger,$Y$36))</f>
        <v>#NUM!</v>
      </c>
      <c r="AG3479" s="90" t="e">
        <f>_xll.qlTenorBasisForwardRate(TenorBasis6M,AD3479,_xll.ohTrigger(trigger,$Y$36))</f>
        <v>#NUM!</v>
      </c>
      <c r="AH3479" s="90" t="e">
        <f>_xll.qlIndexFixing(TenorBasisIndex6M,$AC3479,TRUE,_xll.ohTrigger(trigger,$Y$36))</f>
        <v>#NUM!</v>
      </c>
      <c r="AI3479" s="43" t="e">
        <f>_xll.qlIndexFixing($Y$6,$AC3479,TRUE,trigger)</f>
        <v>#NUM!</v>
      </c>
      <c r="AJ3479" s="45" t="e">
        <f t="shared" si="64"/>
        <v>#NUM!</v>
      </c>
    </row>
    <row r="3480" spans="28:36" x14ac:dyDescent="0.2">
      <c r="AB3480" s="122" t="s">
        <v>88</v>
      </c>
      <c r="AC3480" s="40">
        <f>_xll.qlInterestRateIndexFixingDate($Y$21,AD3480)</f>
        <v>63807</v>
      </c>
      <c r="AD3480" s="40">
        <f>_xll.qlCalendarAdvance(calendar,$AD3479,AB3480,,,trigger)</f>
        <v>63809</v>
      </c>
      <c r="AE3480" s="40">
        <f>_xll.qlInterestRateIndexMaturity($Y$21,AD3480,)</f>
        <v>63990</v>
      </c>
      <c r="AF3480" s="43" t="e">
        <f>_xll.qlTenorBasisValue(TenorBasis6M,AD3480,_xll.ohTrigger(trigger,$Y$36))</f>
        <v>#NUM!</v>
      </c>
      <c r="AG3480" s="90" t="e">
        <f>_xll.qlTenorBasisForwardRate(TenorBasis6M,AD3480,_xll.ohTrigger(trigger,$Y$36))</f>
        <v>#NUM!</v>
      </c>
      <c r="AH3480" s="90" t="e">
        <f>_xll.qlIndexFixing(TenorBasisIndex6M,$AC3480,TRUE,_xll.ohTrigger(trigger,$Y$36))</f>
        <v>#NUM!</v>
      </c>
      <c r="AI3480" s="43" t="e">
        <f>_xll.qlIndexFixing($Y$6,$AC3480,TRUE,trigger)</f>
        <v>#NUM!</v>
      </c>
      <c r="AJ3480" s="45" t="e">
        <f t="shared" si="64"/>
        <v>#NUM!</v>
      </c>
    </row>
    <row r="3481" spans="28:36" x14ac:dyDescent="0.2">
      <c r="AB3481" s="122" t="s">
        <v>88</v>
      </c>
      <c r="AC3481" s="40">
        <f>_xll.qlInterestRateIndexFixingDate($Y$21,AD3481)</f>
        <v>63814</v>
      </c>
      <c r="AD3481" s="40">
        <f>_xll.qlCalendarAdvance(calendar,$AD3480,AB3481,,,trigger)</f>
        <v>63816</v>
      </c>
      <c r="AE3481" s="40">
        <f>_xll.qlInterestRateIndexMaturity($Y$21,AD3481,)</f>
        <v>63997</v>
      </c>
      <c r="AF3481" s="43" t="e">
        <f>_xll.qlTenorBasisValue(TenorBasis6M,AD3481,_xll.ohTrigger(trigger,$Y$36))</f>
        <v>#NUM!</v>
      </c>
      <c r="AG3481" s="90" t="e">
        <f>_xll.qlTenorBasisForwardRate(TenorBasis6M,AD3481,_xll.ohTrigger(trigger,$Y$36))</f>
        <v>#NUM!</v>
      </c>
      <c r="AH3481" s="90" t="e">
        <f>_xll.qlIndexFixing(TenorBasisIndex6M,$AC3481,TRUE,_xll.ohTrigger(trigger,$Y$36))</f>
        <v>#NUM!</v>
      </c>
      <c r="AI3481" s="43" t="e">
        <f>_xll.qlIndexFixing($Y$6,$AC3481,TRUE,trigger)</f>
        <v>#NUM!</v>
      </c>
      <c r="AJ3481" s="45" t="e">
        <f t="shared" si="64"/>
        <v>#NUM!</v>
      </c>
    </row>
    <row r="3482" spans="28:36" x14ac:dyDescent="0.2">
      <c r="AB3482" s="122" t="s">
        <v>88</v>
      </c>
      <c r="AC3482" s="40">
        <f>_xll.qlInterestRateIndexFixingDate($Y$21,AD3482)</f>
        <v>63821</v>
      </c>
      <c r="AD3482" s="40">
        <f>_xll.qlCalendarAdvance(calendar,$AD3481,AB3482,,,trigger)</f>
        <v>63823</v>
      </c>
      <c r="AE3482" s="40">
        <f>_xll.qlInterestRateIndexMaturity($Y$21,AD3482,)</f>
        <v>64004</v>
      </c>
      <c r="AF3482" s="43" t="e">
        <f>_xll.qlTenorBasisValue(TenorBasis6M,AD3482,_xll.ohTrigger(trigger,$Y$36))</f>
        <v>#NUM!</v>
      </c>
      <c r="AG3482" s="90" t="e">
        <f>_xll.qlTenorBasisForwardRate(TenorBasis6M,AD3482,_xll.ohTrigger(trigger,$Y$36))</f>
        <v>#NUM!</v>
      </c>
      <c r="AH3482" s="90" t="e">
        <f>_xll.qlIndexFixing(TenorBasisIndex6M,$AC3482,TRUE,_xll.ohTrigger(trigger,$Y$36))</f>
        <v>#NUM!</v>
      </c>
      <c r="AI3482" s="43" t="e">
        <f>_xll.qlIndexFixing($Y$6,$AC3482,TRUE,trigger)</f>
        <v>#NUM!</v>
      </c>
      <c r="AJ3482" s="45" t="e">
        <f t="shared" si="64"/>
        <v>#NUM!</v>
      </c>
    </row>
    <row r="3483" spans="28:36" x14ac:dyDescent="0.2">
      <c r="AB3483" s="122" t="s">
        <v>88</v>
      </c>
      <c r="AC3483" s="40">
        <f>_xll.qlInterestRateIndexFixingDate($Y$21,AD3483)</f>
        <v>63828</v>
      </c>
      <c r="AD3483" s="40">
        <f>_xll.qlCalendarAdvance(calendar,$AD3482,AB3483,,,trigger)</f>
        <v>63830</v>
      </c>
      <c r="AE3483" s="40">
        <f>_xll.qlInterestRateIndexMaturity($Y$21,AD3483,)</f>
        <v>64012</v>
      </c>
      <c r="AF3483" s="43" t="e">
        <f>_xll.qlTenorBasisValue(TenorBasis6M,AD3483,_xll.ohTrigger(trigger,$Y$36))</f>
        <v>#NUM!</v>
      </c>
      <c r="AG3483" s="90" t="e">
        <f>_xll.qlTenorBasisForwardRate(TenorBasis6M,AD3483,_xll.ohTrigger(trigger,$Y$36))</f>
        <v>#NUM!</v>
      </c>
      <c r="AH3483" s="90" t="e">
        <f>_xll.qlIndexFixing(TenorBasisIndex6M,$AC3483,TRUE,_xll.ohTrigger(trigger,$Y$36))</f>
        <v>#NUM!</v>
      </c>
      <c r="AI3483" s="43" t="e">
        <f>_xll.qlIndexFixing($Y$6,$AC3483,TRUE,trigger)</f>
        <v>#NUM!</v>
      </c>
      <c r="AJ3483" s="45" t="e">
        <f t="shared" si="64"/>
        <v>#NUM!</v>
      </c>
    </row>
    <row r="3484" spans="28:36" x14ac:dyDescent="0.2">
      <c r="AB3484" s="122" t="s">
        <v>88</v>
      </c>
      <c r="AC3484" s="40">
        <f>_xll.qlInterestRateIndexFixingDate($Y$21,AD3484)</f>
        <v>63835</v>
      </c>
      <c r="AD3484" s="40">
        <f>_xll.qlCalendarAdvance(calendar,$AD3483,AB3484,,,trigger)</f>
        <v>63837</v>
      </c>
      <c r="AE3484" s="40">
        <f>_xll.qlInterestRateIndexMaturity($Y$21,AD3484,)</f>
        <v>64019</v>
      </c>
      <c r="AF3484" s="43" t="e">
        <f>_xll.qlTenorBasisValue(TenorBasis6M,AD3484,_xll.ohTrigger(trigger,$Y$36))</f>
        <v>#NUM!</v>
      </c>
      <c r="AG3484" s="90" t="e">
        <f>_xll.qlTenorBasisForwardRate(TenorBasis6M,AD3484,_xll.ohTrigger(trigger,$Y$36))</f>
        <v>#NUM!</v>
      </c>
      <c r="AH3484" s="90" t="e">
        <f>_xll.qlIndexFixing(TenorBasisIndex6M,$AC3484,TRUE,_xll.ohTrigger(trigger,$Y$36))</f>
        <v>#NUM!</v>
      </c>
      <c r="AI3484" s="43" t="e">
        <f>_xll.qlIndexFixing($Y$6,$AC3484,TRUE,trigger)</f>
        <v>#NUM!</v>
      </c>
      <c r="AJ3484" s="45" t="e">
        <f t="shared" si="64"/>
        <v>#NUM!</v>
      </c>
    </row>
    <row r="3485" spans="28:36" x14ac:dyDescent="0.2">
      <c r="AB3485" s="122" t="s">
        <v>88</v>
      </c>
      <c r="AC3485" s="40">
        <f>_xll.qlInterestRateIndexFixingDate($Y$21,AD3485)</f>
        <v>63842</v>
      </c>
      <c r="AD3485" s="40">
        <f>_xll.qlCalendarAdvance(calendar,$AD3484,AB3485,,,trigger)</f>
        <v>63844</v>
      </c>
      <c r="AE3485" s="40">
        <f>_xll.qlInterestRateIndexMaturity($Y$21,AD3485,)</f>
        <v>64026</v>
      </c>
      <c r="AF3485" s="43" t="e">
        <f>_xll.qlTenorBasisValue(TenorBasis6M,AD3485,_xll.ohTrigger(trigger,$Y$36))</f>
        <v>#NUM!</v>
      </c>
      <c r="AG3485" s="90" t="e">
        <f>_xll.qlTenorBasisForwardRate(TenorBasis6M,AD3485,_xll.ohTrigger(trigger,$Y$36))</f>
        <v>#NUM!</v>
      </c>
      <c r="AH3485" s="90" t="e">
        <f>_xll.qlIndexFixing(TenorBasisIndex6M,$AC3485,TRUE,_xll.ohTrigger(trigger,$Y$36))</f>
        <v>#NUM!</v>
      </c>
      <c r="AI3485" s="43" t="e">
        <f>_xll.qlIndexFixing($Y$6,$AC3485,TRUE,trigger)</f>
        <v>#NUM!</v>
      </c>
      <c r="AJ3485" s="45" t="e">
        <f t="shared" si="64"/>
        <v>#NUM!</v>
      </c>
    </row>
    <row r="3486" spans="28:36" x14ac:dyDescent="0.2">
      <c r="AB3486" s="122" t="s">
        <v>88</v>
      </c>
      <c r="AC3486" s="40">
        <f>_xll.qlInterestRateIndexFixingDate($Y$21,AD3486)</f>
        <v>63849</v>
      </c>
      <c r="AD3486" s="40">
        <f>_xll.qlCalendarAdvance(calendar,$AD3485,AB3486,,,trigger)</f>
        <v>63851</v>
      </c>
      <c r="AE3486" s="40">
        <f>_xll.qlInterestRateIndexMaturity($Y$21,AD3486,)</f>
        <v>64033</v>
      </c>
      <c r="AF3486" s="43" t="e">
        <f>_xll.qlTenorBasisValue(TenorBasis6M,AD3486,_xll.ohTrigger(trigger,$Y$36))</f>
        <v>#NUM!</v>
      </c>
      <c r="AG3486" s="90" t="e">
        <f>_xll.qlTenorBasisForwardRate(TenorBasis6M,AD3486,_xll.ohTrigger(trigger,$Y$36))</f>
        <v>#NUM!</v>
      </c>
      <c r="AH3486" s="90" t="e">
        <f>_xll.qlIndexFixing(TenorBasisIndex6M,$AC3486,TRUE,_xll.ohTrigger(trigger,$Y$36))</f>
        <v>#NUM!</v>
      </c>
      <c r="AI3486" s="43" t="e">
        <f>_xll.qlIndexFixing($Y$6,$AC3486,TRUE,trigger)</f>
        <v>#NUM!</v>
      </c>
      <c r="AJ3486" s="45" t="e">
        <f t="shared" si="64"/>
        <v>#NUM!</v>
      </c>
    </row>
    <row r="3487" spans="28:36" x14ac:dyDescent="0.2">
      <c r="AB3487" s="122" t="s">
        <v>88</v>
      </c>
      <c r="AC3487" s="40">
        <f>_xll.qlInterestRateIndexFixingDate($Y$21,AD3487)</f>
        <v>63856</v>
      </c>
      <c r="AD3487" s="40">
        <f>_xll.qlCalendarAdvance(calendar,$AD3486,AB3487,,,trigger)</f>
        <v>63858</v>
      </c>
      <c r="AE3487" s="40">
        <f>_xll.qlInterestRateIndexMaturity($Y$21,AD3487,)</f>
        <v>64039</v>
      </c>
      <c r="AF3487" s="43" t="e">
        <f>_xll.qlTenorBasisValue(TenorBasis6M,AD3487,_xll.ohTrigger(trigger,$Y$36))</f>
        <v>#NUM!</v>
      </c>
      <c r="AG3487" s="90" t="e">
        <f>_xll.qlTenorBasisForwardRate(TenorBasis6M,AD3487,_xll.ohTrigger(trigger,$Y$36))</f>
        <v>#NUM!</v>
      </c>
      <c r="AH3487" s="90" t="e">
        <f>_xll.qlIndexFixing(TenorBasisIndex6M,$AC3487,TRUE,_xll.ohTrigger(trigger,$Y$36))</f>
        <v>#NUM!</v>
      </c>
      <c r="AI3487" s="43" t="e">
        <f>_xll.qlIndexFixing($Y$6,$AC3487,TRUE,trigger)</f>
        <v>#NUM!</v>
      </c>
      <c r="AJ3487" s="45" t="e">
        <f t="shared" si="64"/>
        <v>#NUM!</v>
      </c>
    </row>
    <row r="3488" spans="28:36" x14ac:dyDescent="0.2">
      <c r="AB3488" s="122" t="s">
        <v>88</v>
      </c>
      <c r="AC3488" s="40">
        <f>_xll.qlInterestRateIndexFixingDate($Y$21,AD3488)</f>
        <v>63863</v>
      </c>
      <c r="AD3488" s="40">
        <f>_xll.qlCalendarAdvance(calendar,$AD3487,AB3488,,,trigger)</f>
        <v>63865</v>
      </c>
      <c r="AE3488" s="40">
        <f>_xll.qlInterestRateIndexMaturity($Y$21,AD3488,)</f>
        <v>64046</v>
      </c>
      <c r="AF3488" s="43" t="e">
        <f>_xll.qlTenorBasisValue(TenorBasis6M,AD3488,_xll.ohTrigger(trigger,$Y$36))</f>
        <v>#NUM!</v>
      </c>
      <c r="AG3488" s="90" t="e">
        <f>_xll.qlTenorBasisForwardRate(TenorBasis6M,AD3488,_xll.ohTrigger(trigger,$Y$36))</f>
        <v>#NUM!</v>
      </c>
      <c r="AH3488" s="90" t="e">
        <f>_xll.qlIndexFixing(TenorBasisIndex6M,$AC3488,TRUE,_xll.ohTrigger(trigger,$Y$36))</f>
        <v>#NUM!</v>
      </c>
      <c r="AI3488" s="43" t="e">
        <f>_xll.qlIndexFixing($Y$6,$AC3488,TRUE,trigger)</f>
        <v>#NUM!</v>
      </c>
      <c r="AJ3488" s="45" t="e">
        <f t="shared" si="64"/>
        <v>#NUM!</v>
      </c>
    </row>
    <row r="3489" spans="28:36" x14ac:dyDescent="0.2">
      <c r="AB3489" s="122" t="s">
        <v>88</v>
      </c>
      <c r="AC3489" s="40">
        <f>_xll.qlInterestRateIndexFixingDate($Y$21,AD3489)</f>
        <v>63870</v>
      </c>
      <c r="AD3489" s="40">
        <f>_xll.qlCalendarAdvance(calendar,$AD3488,AB3489,,,trigger)</f>
        <v>63872</v>
      </c>
      <c r="AE3489" s="40">
        <f>_xll.qlInterestRateIndexMaturity($Y$21,AD3489,)</f>
        <v>64053</v>
      </c>
      <c r="AF3489" s="43" t="e">
        <f>_xll.qlTenorBasisValue(TenorBasis6M,AD3489,_xll.ohTrigger(trigger,$Y$36))</f>
        <v>#NUM!</v>
      </c>
      <c r="AG3489" s="90" t="e">
        <f>_xll.qlTenorBasisForwardRate(TenorBasis6M,AD3489,_xll.ohTrigger(trigger,$Y$36))</f>
        <v>#NUM!</v>
      </c>
      <c r="AH3489" s="90" t="e">
        <f>_xll.qlIndexFixing(TenorBasisIndex6M,$AC3489,TRUE,_xll.ohTrigger(trigger,$Y$36))</f>
        <v>#NUM!</v>
      </c>
      <c r="AI3489" s="43" t="e">
        <f>_xll.qlIndexFixing($Y$6,$AC3489,TRUE,trigger)</f>
        <v>#NUM!</v>
      </c>
      <c r="AJ3489" s="45" t="e">
        <f t="shared" si="64"/>
        <v>#NUM!</v>
      </c>
    </row>
    <row r="3490" spans="28:36" x14ac:dyDescent="0.2">
      <c r="AB3490" s="122" t="s">
        <v>88</v>
      </c>
      <c r="AC3490" s="40">
        <f>_xll.qlInterestRateIndexFixingDate($Y$21,AD3490)</f>
        <v>63877</v>
      </c>
      <c r="AD3490" s="40">
        <f>_xll.qlCalendarAdvance(calendar,$AD3489,AB3490,,,trigger)</f>
        <v>63879</v>
      </c>
      <c r="AE3490" s="40">
        <f>_xll.qlInterestRateIndexMaturity($Y$21,AD3490,)</f>
        <v>64060</v>
      </c>
      <c r="AF3490" s="43" t="e">
        <f>_xll.qlTenorBasisValue(TenorBasis6M,AD3490,_xll.ohTrigger(trigger,$Y$36))</f>
        <v>#NUM!</v>
      </c>
      <c r="AG3490" s="90" t="e">
        <f>_xll.qlTenorBasisForwardRate(TenorBasis6M,AD3490,_xll.ohTrigger(trigger,$Y$36))</f>
        <v>#NUM!</v>
      </c>
      <c r="AH3490" s="90" t="e">
        <f>_xll.qlIndexFixing(TenorBasisIndex6M,$AC3490,TRUE,_xll.ohTrigger(trigger,$Y$36))</f>
        <v>#NUM!</v>
      </c>
      <c r="AI3490" s="43" t="e">
        <f>_xll.qlIndexFixing($Y$6,$AC3490,TRUE,trigger)</f>
        <v>#NUM!</v>
      </c>
      <c r="AJ3490" s="45" t="e">
        <f t="shared" si="64"/>
        <v>#NUM!</v>
      </c>
    </row>
    <row r="3491" spans="28:36" x14ac:dyDescent="0.2">
      <c r="AB3491" s="122" t="s">
        <v>88</v>
      </c>
      <c r="AC3491" s="40">
        <f>_xll.qlInterestRateIndexFixingDate($Y$21,AD3491)</f>
        <v>63884</v>
      </c>
      <c r="AD3491" s="40">
        <f>_xll.qlCalendarAdvance(calendar,$AD3490,AB3491,,,trigger)</f>
        <v>63886</v>
      </c>
      <c r="AE3491" s="40">
        <f>_xll.qlInterestRateIndexMaturity($Y$21,AD3491,)</f>
        <v>64067</v>
      </c>
      <c r="AF3491" s="43" t="e">
        <f>_xll.qlTenorBasisValue(TenorBasis6M,AD3491,_xll.ohTrigger(trigger,$Y$36))</f>
        <v>#NUM!</v>
      </c>
      <c r="AG3491" s="90" t="e">
        <f>_xll.qlTenorBasisForwardRate(TenorBasis6M,AD3491,_xll.ohTrigger(trigger,$Y$36))</f>
        <v>#NUM!</v>
      </c>
      <c r="AH3491" s="90" t="e">
        <f>_xll.qlIndexFixing(TenorBasisIndex6M,$AC3491,TRUE,_xll.ohTrigger(trigger,$Y$36))</f>
        <v>#NUM!</v>
      </c>
      <c r="AI3491" s="43" t="e">
        <f>_xll.qlIndexFixing($Y$6,$AC3491,TRUE,trigger)</f>
        <v>#NUM!</v>
      </c>
      <c r="AJ3491" s="45" t="e">
        <f t="shared" si="64"/>
        <v>#NUM!</v>
      </c>
    </row>
    <row r="3492" spans="28:36" x14ac:dyDescent="0.2">
      <c r="AB3492" s="122" t="s">
        <v>88</v>
      </c>
      <c r="AC3492" s="40">
        <f>_xll.qlInterestRateIndexFixingDate($Y$21,AD3492)</f>
        <v>63891</v>
      </c>
      <c r="AD3492" s="40">
        <f>_xll.qlCalendarAdvance(calendar,$AD3491,AB3492,,,trigger)</f>
        <v>63893</v>
      </c>
      <c r="AE3492" s="40">
        <f>_xll.qlInterestRateIndexMaturity($Y$21,AD3492,)</f>
        <v>64075</v>
      </c>
      <c r="AF3492" s="43" t="e">
        <f>_xll.qlTenorBasisValue(TenorBasis6M,AD3492,_xll.ohTrigger(trigger,$Y$36))</f>
        <v>#NUM!</v>
      </c>
      <c r="AG3492" s="90" t="e">
        <f>_xll.qlTenorBasisForwardRate(TenorBasis6M,AD3492,_xll.ohTrigger(trigger,$Y$36))</f>
        <v>#NUM!</v>
      </c>
      <c r="AH3492" s="90" t="e">
        <f>_xll.qlIndexFixing(TenorBasisIndex6M,$AC3492,TRUE,_xll.ohTrigger(trigger,$Y$36))</f>
        <v>#NUM!</v>
      </c>
      <c r="AI3492" s="43" t="e">
        <f>_xll.qlIndexFixing($Y$6,$AC3492,TRUE,trigger)</f>
        <v>#NUM!</v>
      </c>
      <c r="AJ3492" s="45" t="e">
        <f t="shared" si="64"/>
        <v>#NUM!</v>
      </c>
    </row>
    <row r="3493" spans="28:36" x14ac:dyDescent="0.2">
      <c r="AB3493" s="122" t="s">
        <v>88</v>
      </c>
      <c r="AC3493" s="40">
        <f>_xll.qlInterestRateIndexFixingDate($Y$21,AD3493)</f>
        <v>63898</v>
      </c>
      <c r="AD3493" s="40">
        <f>_xll.qlCalendarAdvance(calendar,$AD3492,AB3493,,,trigger)</f>
        <v>63900</v>
      </c>
      <c r="AE3493" s="40">
        <f>_xll.qlInterestRateIndexMaturity($Y$21,AD3493,)</f>
        <v>64082</v>
      </c>
      <c r="AF3493" s="43" t="e">
        <f>_xll.qlTenorBasisValue(TenorBasis6M,AD3493,_xll.ohTrigger(trigger,$Y$36))</f>
        <v>#NUM!</v>
      </c>
      <c r="AG3493" s="90" t="e">
        <f>_xll.qlTenorBasisForwardRate(TenorBasis6M,AD3493,_xll.ohTrigger(trigger,$Y$36))</f>
        <v>#NUM!</v>
      </c>
      <c r="AH3493" s="90" t="e">
        <f>_xll.qlIndexFixing(TenorBasisIndex6M,$AC3493,TRUE,_xll.ohTrigger(trigger,$Y$36))</f>
        <v>#NUM!</v>
      </c>
      <c r="AI3493" s="43" t="e">
        <f>_xll.qlIndexFixing($Y$6,$AC3493,TRUE,trigger)</f>
        <v>#NUM!</v>
      </c>
      <c r="AJ3493" s="45" t="e">
        <f t="shared" si="64"/>
        <v>#NUM!</v>
      </c>
    </row>
    <row r="3494" spans="28:36" x14ac:dyDescent="0.2">
      <c r="AB3494" s="122" t="s">
        <v>88</v>
      </c>
      <c r="AC3494" s="40">
        <f>_xll.qlInterestRateIndexFixingDate($Y$21,AD3494)</f>
        <v>63905</v>
      </c>
      <c r="AD3494" s="40">
        <f>_xll.qlCalendarAdvance(calendar,$AD3493,AB3494,,,trigger)</f>
        <v>63907</v>
      </c>
      <c r="AE3494" s="40">
        <f>_xll.qlInterestRateIndexMaturity($Y$21,AD3494,)</f>
        <v>64089</v>
      </c>
      <c r="AF3494" s="43" t="e">
        <f>_xll.qlTenorBasisValue(TenorBasis6M,AD3494,_xll.ohTrigger(trigger,$Y$36))</f>
        <v>#NUM!</v>
      </c>
      <c r="AG3494" s="90" t="e">
        <f>_xll.qlTenorBasisForwardRate(TenorBasis6M,AD3494,_xll.ohTrigger(trigger,$Y$36))</f>
        <v>#NUM!</v>
      </c>
      <c r="AH3494" s="90" t="e">
        <f>_xll.qlIndexFixing(TenorBasisIndex6M,$AC3494,TRUE,_xll.ohTrigger(trigger,$Y$36))</f>
        <v>#NUM!</v>
      </c>
      <c r="AI3494" s="43" t="e">
        <f>_xll.qlIndexFixing($Y$6,$AC3494,TRUE,trigger)</f>
        <v>#NUM!</v>
      </c>
      <c r="AJ3494" s="45" t="e">
        <f t="shared" si="64"/>
        <v>#NUM!</v>
      </c>
    </row>
    <row r="3495" spans="28:36" x14ac:dyDescent="0.2">
      <c r="AB3495" s="122" t="s">
        <v>88</v>
      </c>
      <c r="AC3495" s="40">
        <f>_xll.qlInterestRateIndexFixingDate($Y$21,AD3495)</f>
        <v>63909</v>
      </c>
      <c r="AD3495" s="40">
        <f>_xll.qlCalendarAdvance(calendar,$AD3494,AB3495,,,trigger)</f>
        <v>63915</v>
      </c>
      <c r="AE3495" s="40">
        <f>_xll.qlInterestRateIndexMaturity($Y$21,AD3495,)</f>
        <v>64097</v>
      </c>
      <c r="AF3495" s="43" t="e">
        <f>_xll.qlTenorBasisValue(TenorBasis6M,AD3495,_xll.ohTrigger(trigger,$Y$36))</f>
        <v>#NUM!</v>
      </c>
      <c r="AG3495" s="90" t="e">
        <f>_xll.qlTenorBasisForwardRate(TenorBasis6M,AD3495,_xll.ohTrigger(trigger,$Y$36))</f>
        <v>#NUM!</v>
      </c>
      <c r="AH3495" s="90" t="e">
        <f>_xll.qlIndexFixing(TenorBasisIndex6M,$AC3495,TRUE,_xll.ohTrigger(trigger,$Y$36))</f>
        <v>#NUM!</v>
      </c>
      <c r="AI3495" s="43" t="e">
        <f>_xll.qlIndexFixing($Y$6,$AC3495,TRUE,trigger)</f>
        <v>#NUM!</v>
      </c>
      <c r="AJ3495" s="45" t="e">
        <f t="shared" si="64"/>
        <v>#NUM!</v>
      </c>
    </row>
    <row r="3496" spans="28:36" x14ac:dyDescent="0.2">
      <c r="AB3496" s="122" t="s">
        <v>88</v>
      </c>
      <c r="AC3496" s="40">
        <f>_xll.qlInterestRateIndexFixingDate($Y$21,AD3496)</f>
        <v>63919</v>
      </c>
      <c r="AD3496" s="40">
        <f>_xll.qlCalendarAdvance(calendar,$AD3495,AB3496,,,trigger)</f>
        <v>63922</v>
      </c>
      <c r="AE3496" s="40">
        <f>_xll.qlInterestRateIndexMaturity($Y$21,AD3496,)</f>
        <v>64103</v>
      </c>
      <c r="AF3496" s="43" t="e">
        <f>_xll.qlTenorBasisValue(TenorBasis6M,AD3496,_xll.ohTrigger(trigger,$Y$36))</f>
        <v>#NUM!</v>
      </c>
      <c r="AG3496" s="90" t="e">
        <f>_xll.qlTenorBasisForwardRate(TenorBasis6M,AD3496,_xll.ohTrigger(trigger,$Y$36))</f>
        <v>#NUM!</v>
      </c>
      <c r="AH3496" s="90" t="e">
        <f>_xll.qlIndexFixing(TenorBasisIndex6M,$AC3496,TRUE,_xll.ohTrigger(trigger,$Y$36))</f>
        <v>#NUM!</v>
      </c>
      <c r="AI3496" s="43" t="e">
        <f>_xll.qlIndexFixing($Y$6,$AC3496,TRUE,trigger)</f>
        <v>#NUM!</v>
      </c>
      <c r="AJ3496" s="45" t="e">
        <f t="shared" si="64"/>
        <v>#NUM!</v>
      </c>
    </row>
    <row r="3497" spans="28:36" x14ac:dyDescent="0.2">
      <c r="AB3497" s="122" t="s">
        <v>88</v>
      </c>
      <c r="AC3497" s="40">
        <f>_xll.qlInterestRateIndexFixingDate($Y$21,AD3497)</f>
        <v>63927</v>
      </c>
      <c r="AD3497" s="40">
        <f>_xll.qlCalendarAdvance(calendar,$AD3496,AB3497,,,trigger)</f>
        <v>63929</v>
      </c>
      <c r="AE3497" s="40">
        <f>_xll.qlInterestRateIndexMaturity($Y$21,AD3497,)</f>
        <v>64110</v>
      </c>
      <c r="AF3497" s="43" t="e">
        <f>_xll.qlTenorBasisValue(TenorBasis6M,AD3497,_xll.ohTrigger(trigger,$Y$36))</f>
        <v>#NUM!</v>
      </c>
      <c r="AG3497" s="90" t="e">
        <f>_xll.qlTenorBasisForwardRate(TenorBasis6M,AD3497,_xll.ohTrigger(trigger,$Y$36))</f>
        <v>#NUM!</v>
      </c>
      <c r="AH3497" s="90" t="e">
        <f>_xll.qlIndexFixing(TenorBasisIndex6M,$AC3497,TRUE,_xll.ohTrigger(trigger,$Y$36))</f>
        <v>#NUM!</v>
      </c>
      <c r="AI3497" s="43" t="e">
        <f>_xll.qlIndexFixing($Y$6,$AC3497,TRUE,trigger)</f>
        <v>#NUM!</v>
      </c>
      <c r="AJ3497" s="45" t="e">
        <f t="shared" si="64"/>
        <v>#NUM!</v>
      </c>
    </row>
    <row r="3498" spans="28:36" x14ac:dyDescent="0.2">
      <c r="AB3498" s="122" t="s">
        <v>88</v>
      </c>
      <c r="AC3498" s="40">
        <f>_xll.qlInterestRateIndexFixingDate($Y$21,AD3498)</f>
        <v>63934</v>
      </c>
      <c r="AD3498" s="40">
        <f>_xll.qlCalendarAdvance(calendar,$AD3497,AB3498,,,trigger)</f>
        <v>63936</v>
      </c>
      <c r="AE3498" s="40">
        <f>_xll.qlInterestRateIndexMaturity($Y$21,AD3498,)</f>
        <v>64117</v>
      </c>
      <c r="AF3498" s="43" t="e">
        <f>_xll.qlTenorBasisValue(TenorBasis6M,AD3498,_xll.ohTrigger(trigger,$Y$36))</f>
        <v>#NUM!</v>
      </c>
      <c r="AG3498" s="90" t="e">
        <f>_xll.qlTenorBasisForwardRate(TenorBasis6M,AD3498,_xll.ohTrigger(trigger,$Y$36))</f>
        <v>#NUM!</v>
      </c>
      <c r="AH3498" s="90" t="e">
        <f>_xll.qlIndexFixing(TenorBasisIndex6M,$AC3498,TRUE,_xll.ohTrigger(trigger,$Y$36))</f>
        <v>#NUM!</v>
      </c>
      <c r="AI3498" s="43" t="e">
        <f>_xll.qlIndexFixing($Y$6,$AC3498,TRUE,trigger)</f>
        <v>#NUM!</v>
      </c>
      <c r="AJ3498" s="45" t="e">
        <f t="shared" ref="AJ3498:AJ3508" si="65">(AH3498-AI3498)*10000</f>
        <v>#NUM!</v>
      </c>
    </row>
    <row r="3499" spans="28:36" x14ac:dyDescent="0.2">
      <c r="AB3499" s="122" t="s">
        <v>88</v>
      </c>
      <c r="AC3499" s="40">
        <f>_xll.qlInterestRateIndexFixingDate($Y$21,AD3499)</f>
        <v>63941</v>
      </c>
      <c r="AD3499" s="40">
        <f>_xll.qlCalendarAdvance(calendar,$AD3498,AB3499,,,trigger)</f>
        <v>63943</v>
      </c>
      <c r="AE3499" s="40">
        <f>_xll.qlInterestRateIndexMaturity($Y$21,AD3499,)</f>
        <v>64124</v>
      </c>
      <c r="AF3499" s="43" t="e">
        <f>_xll.qlTenorBasisValue(TenorBasis6M,AD3499,_xll.ohTrigger(trigger,$Y$36))</f>
        <v>#NUM!</v>
      </c>
      <c r="AG3499" s="90" t="e">
        <f>_xll.qlTenorBasisForwardRate(TenorBasis6M,AD3499,_xll.ohTrigger(trigger,$Y$36))</f>
        <v>#NUM!</v>
      </c>
      <c r="AH3499" s="90" t="e">
        <f>_xll.qlIndexFixing(TenorBasisIndex6M,$AC3499,TRUE,_xll.ohTrigger(trigger,$Y$36))</f>
        <v>#NUM!</v>
      </c>
      <c r="AI3499" s="43" t="e">
        <f>_xll.qlIndexFixing($Y$6,$AC3499,TRUE,trigger)</f>
        <v>#NUM!</v>
      </c>
      <c r="AJ3499" s="45" t="e">
        <f t="shared" si="65"/>
        <v>#NUM!</v>
      </c>
    </row>
    <row r="3500" spans="28:36" x14ac:dyDescent="0.2">
      <c r="AB3500" s="122" t="s">
        <v>88</v>
      </c>
      <c r="AC3500" s="40">
        <f>_xll.qlInterestRateIndexFixingDate($Y$21,AD3500)</f>
        <v>63948</v>
      </c>
      <c r="AD3500" s="40">
        <f>_xll.qlCalendarAdvance(calendar,$AD3499,AB3500,,,trigger)</f>
        <v>63950</v>
      </c>
      <c r="AE3500" s="40">
        <f>_xll.qlInterestRateIndexMaturity($Y$21,AD3500,)</f>
        <v>64131</v>
      </c>
      <c r="AF3500" s="43" t="e">
        <f>_xll.qlTenorBasisValue(TenorBasis6M,AD3500,_xll.ohTrigger(trigger,$Y$36))</f>
        <v>#NUM!</v>
      </c>
      <c r="AG3500" s="90" t="e">
        <f>_xll.qlTenorBasisForwardRate(TenorBasis6M,AD3500,_xll.ohTrigger(trigger,$Y$36))</f>
        <v>#NUM!</v>
      </c>
      <c r="AH3500" s="90" t="e">
        <f>_xll.qlIndexFixing(TenorBasisIndex6M,$AC3500,TRUE,_xll.ohTrigger(trigger,$Y$36))</f>
        <v>#NUM!</v>
      </c>
      <c r="AI3500" s="43" t="e">
        <f>_xll.qlIndexFixing($Y$6,$AC3500,TRUE,trigger)</f>
        <v>#NUM!</v>
      </c>
      <c r="AJ3500" s="45" t="e">
        <f t="shared" si="65"/>
        <v>#NUM!</v>
      </c>
    </row>
    <row r="3501" spans="28:36" x14ac:dyDescent="0.2">
      <c r="AB3501" s="122" t="s">
        <v>88</v>
      </c>
      <c r="AC3501" s="40">
        <f>_xll.qlInterestRateIndexFixingDate($Y$21,AD3501)</f>
        <v>63955</v>
      </c>
      <c r="AD3501" s="40">
        <f>_xll.qlCalendarAdvance(calendar,$AD3500,AB3501,,,trigger)</f>
        <v>63957</v>
      </c>
      <c r="AE3501" s="40">
        <f>_xll.qlInterestRateIndexMaturity($Y$21,AD3501,)</f>
        <v>64138</v>
      </c>
      <c r="AF3501" s="43" t="e">
        <f>_xll.qlTenorBasisValue(TenorBasis6M,AD3501,_xll.ohTrigger(trigger,$Y$36))</f>
        <v>#NUM!</v>
      </c>
      <c r="AG3501" s="90" t="e">
        <f>_xll.qlTenorBasisForwardRate(TenorBasis6M,AD3501,_xll.ohTrigger(trigger,$Y$36))</f>
        <v>#NUM!</v>
      </c>
      <c r="AH3501" s="90" t="e">
        <f>_xll.qlIndexFixing(TenorBasisIndex6M,$AC3501,TRUE,_xll.ohTrigger(trigger,$Y$36))</f>
        <v>#NUM!</v>
      </c>
      <c r="AI3501" s="43" t="e">
        <f>_xll.qlIndexFixing($Y$6,$AC3501,TRUE,trigger)</f>
        <v>#NUM!</v>
      </c>
      <c r="AJ3501" s="45" t="e">
        <f t="shared" si="65"/>
        <v>#NUM!</v>
      </c>
    </row>
    <row r="3502" spans="28:36" x14ac:dyDescent="0.2">
      <c r="AB3502" s="122" t="s">
        <v>88</v>
      </c>
      <c r="AC3502" s="40">
        <f>_xll.qlInterestRateIndexFixingDate($Y$21,AD3502)</f>
        <v>63962</v>
      </c>
      <c r="AD3502" s="40">
        <f>_xll.qlCalendarAdvance(calendar,$AD3501,AB3502,,,trigger)</f>
        <v>63964</v>
      </c>
      <c r="AE3502" s="40">
        <f>_xll.qlInterestRateIndexMaturity($Y$21,AD3502,)</f>
        <v>64145</v>
      </c>
      <c r="AF3502" s="43" t="e">
        <f>_xll.qlTenorBasisValue(TenorBasis6M,AD3502,_xll.ohTrigger(trigger,$Y$36))</f>
        <v>#NUM!</v>
      </c>
      <c r="AG3502" s="90" t="e">
        <f>_xll.qlTenorBasisForwardRate(TenorBasis6M,AD3502,_xll.ohTrigger(trigger,$Y$36))</f>
        <v>#NUM!</v>
      </c>
      <c r="AH3502" s="90" t="e">
        <f>_xll.qlIndexFixing(TenorBasisIndex6M,$AC3502,TRUE,_xll.ohTrigger(trigger,$Y$36))</f>
        <v>#NUM!</v>
      </c>
      <c r="AI3502" s="43" t="e">
        <f>_xll.qlIndexFixing($Y$6,$AC3502,TRUE,trigger)</f>
        <v>#NUM!</v>
      </c>
      <c r="AJ3502" s="45" t="e">
        <f t="shared" si="65"/>
        <v>#NUM!</v>
      </c>
    </row>
    <row r="3503" spans="28:36" x14ac:dyDescent="0.2">
      <c r="AB3503" s="122" t="s">
        <v>88</v>
      </c>
      <c r="AC3503" s="40">
        <f>_xll.qlInterestRateIndexFixingDate($Y$21,AD3503)</f>
        <v>63969</v>
      </c>
      <c r="AD3503" s="40">
        <f>_xll.qlCalendarAdvance(calendar,$AD3502,AB3503,,,trigger)</f>
        <v>63971</v>
      </c>
      <c r="AE3503" s="40">
        <f>_xll.qlInterestRateIndexMaturity($Y$21,AD3503,)</f>
        <v>64152</v>
      </c>
      <c r="AF3503" s="43" t="e">
        <f>_xll.qlTenorBasisValue(TenorBasis6M,AD3503,_xll.ohTrigger(trigger,$Y$36))</f>
        <v>#NUM!</v>
      </c>
      <c r="AG3503" s="90" t="e">
        <f>_xll.qlTenorBasisForwardRate(TenorBasis6M,AD3503,_xll.ohTrigger(trigger,$Y$36))</f>
        <v>#NUM!</v>
      </c>
      <c r="AH3503" s="90" t="e">
        <f>_xll.qlIndexFixing(TenorBasisIndex6M,$AC3503,TRUE,_xll.ohTrigger(trigger,$Y$36))</f>
        <v>#NUM!</v>
      </c>
      <c r="AI3503" s="43" t="e">
        <f>_xll.qlIndexFixing($Y$6,$AC3503,TRUE,trigger)</f>
        <v>#NUM!</v>
      </c>
      <c r="AJ3503" s="45" t="e">
        <f t="shared" si="65"/>
        <v>#NUM!</v>
      </c>
    </row>
    <row r="3504" spans="28:36" x14ac:dyDescent="0.2">
      <c r="AB3504" s="122" t="s">
        <v>88</v>
      </c>
      <c r="AC3504" s="40">
        <f>_xll.qlInterestRateIndexFixingDate($Y$21,AD3504)</f>
        <v>63976</v>
      </c>
      <c r="AD3504" s="40">
        <f>_xll.qlCalendarAdvance(calendar,$AD3503,AB3504,,,trigger)</f>
        <v>63978</v>
      </c>
      <c r="AE3504" s="40">
        <f>_xll.qlInterestRateIndexMaturity($Y$21,AD3504,)</f>
        <v>64161</v>
      </c>
      <c r="AF3504" s="43" t="e">
        <f>_xll.qlTenorBasisValue(TenorBasis6M,AD3504,_xll.ohTrigger(trigger,$Y$36))</f>
        <v>#NUM!</v>
      </c>
      <c r="AG3504" s="90" t="e">
        <f>_xll.qlTenorBasisForwardRate(TenorBasis6M,AD3504,_xll.ohTrigger(trigger,$Y$36))</f>
        <v>#NUM!</v>
      </c>
      <c r="AH3504" s="90" t="e">
        <f>_xll.qlIndexFixing(TenorBasisIndex6M,$AC3504,TRUE,_xll.ohTrigger(trigger,$Y$36))</f>
        <v>#NUM!</v>
      </c>
      <c r="AI3504" s="43" t="e">
        <f>_xll.qlIndexFixing($Y$6,$AC3504,TRUE,trigger)</f>
        <v>#NUM!</v>
      </c>
      <c r="AJ3504" s="45" t="e">
        <f t="shared" si="65"/>
        <v>#NUM!</v>
      </c>
    </row>
    <row r="3505" spans="28:36" x14ac:dyDescent="0.2">
      <c r="AB3505" s="122" t="s">
        <v>88</v>
      </c>
      <c r="AC3505" s="40">
        <f>_xll.qlInterestRateIndexFixingDate($Y$21,AD3505)</f>
        <v>63983</v>
      </c>
      <c r="AD3505" s="40">
        <f>_xll.qlCalendarAdvance(calendar,$AD3504,AB3505,,,trigger)</f>
        <v>63985</v>
      </c>
      <c r="AE3505" s="40">
        <f>_xll.qlInterestRateIndexMaturity($Y$21,AD3505,)</f>
        <v>64171</v>
      </c>
      <c r="AF3505" s="43" t="e">
        <f>_xll.qlTenorBasisValue(TenorBasis6M,AD3505,_xll.ohTrigger(trigger,$Y$36))</f>
        <v>#NUM!</v>
      </c>
      <c r="AG3505" s="90" t="e">
        <f>_xll.qlTenorBasisForwardRate(TenorBasis6M,AD3505,_xll.ohTrigger(trigger,$Y$36))</f>
        <v>#NUM!</v>
      </c>
      <c r="AH3505" s="90" t="e">
        <f>_xll.qlIndexFixing(TenorBasisIndex6M,$AC3505,TRUE,_xll.ohTrigger(trigger,$Y$36))</f>
        <v>#NUM!</v>
      </c>
      <c r="AI3505" s="43" t="e">
        <f>_xll.qlIndexFixing($Y$6,$AC3505,TRUE,trigger)</f>
        <v>#NUM!</v>
      </c>
      <c r="AJ3505" s="45" t="e">
        <f t="shared" si="65"/>
        <v>#NUM!</v>
      </c>
    </row>
    <row r="3506" spans="28:36" x14ac:dyDescent="0.2">
      <c r="AB3506" s="122" t="s">
        <v>88</v>
      </c>
      <c r="AC3506" s="40">
        <f>_xll.qlInterestRateIndexFixingDate($Y$21,AD3506)</f>
        <v>63990</v>
      </c>
      <c r="AD3506" s="40">
        <f>_xll.qlCalendarAdvance(calendar,$AD3505,AB3506,,,trigger)</f>
        <v>63992</v>
      </c>
      <c r="AE3506" s="40">
        <f>_xll.qlInterestRateIndexMaturity($Y$21,AD3506,)</f>
        <v>64178</v>
      </c>
      <c r="AF3506" s="43" t="e">
        <f>_xll.qlTenorBasisValue(TenorBasis6M,AD3506,_xll.ohTrigger(trigger,$Y$36))</f>
        <v>#NUM!</v>
      </c>
      <c r="AG3506" s="90" t="e">
        <f>_xll.qlTenorBasisForwardRate(TenorBasis6M,AD3506,_xll.ohTrigger(trigger,$Y$36))</f>
        <v>#NUM!</v>
      </c>
      <c r="AH3506" s="90" t="e">
        <f>_xll.qlIndexFixing(TenorBasisIndex6M,$AC3506,TRUE,_xll.ohTrigger(trigger,$Y$36))</f>
        <v>#NUM!</v>
      </c>
      <c r="AI3506" s="43" t="e">
        <f>_xll.qlIndexFixing($Y$6,$AC3506,TRUE,trigger)</f>
        <v>#NUM!</v>
      </c>
      <c r="AJ3506" s="45" t="e">
        <f t="shared" si="65"/>
        <v>#NUM!</v>
      </c>
    </row>
    <row r="3507" spans="28:36" x14ac:dyDescent="0.2">
      <c r="AB3507" s="122" t="s">
        <v>88</v>
      </c>
      <c r="AC3507" s="40">
        <f>_xll.qlInterestRateIndexFixingDate($Y$21,AD3507)</f>
        <v>63997</v>
      </c>
      <c r="AD3507" s="40">
        <f>_xll.qlCalendarAdvance(calendar,$AD3506,AB3507,,,trigger)</f>
        <v>63999</v>
      </c>
      <c r="AE3507" s="40">
        <f>_xll.qlInterestRateIndexMaturity($Y$21,AD3507,)</f>
        <v>64185</v>
      </c>
      <c r="AF3507" s="43" t="e">
        <f>_xll.qlTenorBasisValue(TenorBasis6M,AD3507,_xll.ohTrigger(trigger,$Y$36))</f>
        <v>#NUM!</v>
      </c>
      <c r="AG3507" s="90" t="e">
        <f>_xll.qlTenorBasisForwardRate(TenorBasis6M,AD3507,_xll.ohTrigger(trigger,$Y$36))</f>
        <v>#NUM!</v>
      </c>
      <c r="AH3507" s="90" t="e">
        <f>_xll.qlIndexFixing(TenorBasisIndex6M,$AC3507,TRUE,_xll.ohTrigger(trigger,$Y$36))</f>
        <v>#NUM!</v>
      </c>
      <c r="AI3507" s="43" t="e">
        <f>_xll.qlIndexFixing($Y$6,$AC3507,TRUE,trigger)</f>
        <v>#NUM!</v>
      </c>
      <c r="AJ3507" s="45" t="e">
        <f t="shared" si="65"/>
        <v>#NUM!</v>
      </c>
    </row>
    <row r="3508" spans="28:36" x14ac:dyDescent="0.2">
      <c r="AB3508" s="123" t="s">
        <v>88</v>
      </c>
      <c r="AC3508" s="41">
        <f>_xll.qlInterestRateIndexFixingDate($Y$21,AD3508)</f>
        <v>64004</v>
      </c>
      <c r="AD3508" s="41">
        <f>_xll.qlCalendarAdvance(calendar,$AD3507,AB3508,,,trigger)</f>
        <v>64006</v>
      </c>
      <c r="AE3508" s="41">
        <f>_xll.qlInterestRateIndexMaturity($Y$21,AD3508,)</f>
        <v>64192</v>
      </c>
      <c r="AF3508" s="44" t="e">
        <f>_xll.qlTenorBasisValue(TenorBasis6M,AD3508,_xll.ohTrigger(trigger,$Y$36))</f>
        <v>#NUM!</v>
      </c>
      <c r="AG3508" s="91" t="e">
        <f>_xll.qlTenorBasisForwardRate(TenorBasis6M,AD3508,_xll.ohTrigger(trigger,$Y$36))</f>
        <v>#NUM!</v>
      </c>
      <c r="AH3508" s="91" t="e">
        <f>_xll.qlIndexFixing(TenorBasisIndex6M,$AC3508,TRUE,_xll.ohTrigger(trigger,$Y$36))</f>
        <v>#NUM!</v>
      </c>
      <c r="AI3508" s="44" t="e">
        <f>_xll.qlIndexFixing($Y$6,$AC3508,TRUE,trigger)</f>
        <v>#NUM!</v>
      </c>
      <c r="AJ3508" s="46" t="e">
        <f t="shared" si="65"/>
        <v>#NUM!</v>
      </c>
    </row>
  </sheetData>
  <dataValidations disablePrompts="1" count="5">
    <dataValidation type="list" allowBlank="1" showInputMessage="1" showErrorMessage="1" sqref="D27:D65">
      <formula1>"Annual,Semiannual,EveryFourthMonth,Quarterly,Bimonthly,Monthly,Biweekly,Weekly,Daily,Once,NoFrequency"</formula1>
    </dataValidation>
    <dataValidation type="list" allowBlank="1" showInputMessage="1" showErrorMessage="1" sqref="Y17">
      <formula1>"AllDepos,DeposBeforeFirstFuturesStartDate,DeposBeforeFirstFuturesStartDatePlusOne,DeposBeforeFirstFuturesExpiryDate"</formula1>
    </dataValidation>
    <dataValidation type="list" allowBlank="1" showInputMessage="1" showErrorMessage="1" sqref="E3:E65">
      <formula1>"Following,Modified Following,Preceding,Modified Preceding,Unadjusted,Half-Month Modified Following"</formula1>
    </dataValidation>
    <dataValidation type="list" allowBlank="1" showInputMessage="1" showErrorMessage="1" sqref="F3:F65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Y24 Z43:Z46 Y3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ength2">
              <controlPr defaultSize="0" print="0" autoFill="0" autoPict="0" macro="[0]!ThisWorkbook.grphUpdate">
                <anchor moveWithCells="1">
                  <from>
                    <xdr:col>39</xdr:col>
                    <xdr:colOff>76200</xdr:colOff>
                    <xdr:row>1</xdr:row>
                    <xdr:rowOff>0</xdr:rowOff>
                  </from>
                  <to>
                    <xdr:col>39</xdr:col>
                    <xdr:colOff>619125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ength1">
              <controlPr defaultSize="0" print="0" autoFill="0" autoPict="0" macro="[0]!ThisWorkbook.grphUpdate" altText="3">
                <anchor moveWithCells="1">
                  <from>
                    <xdr:col>38</xdr:col>
                    <xdr:colOff>581025</xdr:colOff>
                    <xdr:row>1</xdr:row>
                    <xdr:rowOff>0</xdr:rowOff>
                  </from>
                  <to>
                    <xdr:col>38</xdr:col>
                    <xdr:colOff>1123950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Length3">
              <controlPr defaultSize="0" print="0" autoFill="0" autoPict="0" macro="[0]!ThisWorkbook.grphUpdate">
                <anchor moveWithCells="1">
                  <from>
                    <xdr:col>39</xdr:col>
                    <xdr:colOff>733425</xdr:colOff>
                    <xdr:row>1</xdr:row>
                    <xdr:rowOff>0</xdr:rowOff>
                  </from>
                  <to>
                    <xdr:col>40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Length4">
              <controlPr defaultSize="0" print="0" autoFill="0" autoPict="0" macro="[0]!ThisWorkbook.grphUpdate">
                <anchor moveWithCells="1">
                  <from>
                    <xdr:col>40</xdr:col>
                    <xdr:colOff>228600</xdr:colOff>
                    <xdr:row>1</xdr:row>
                    <xdr:rowOff>0</xdr:rowOff>
                  </from>
                  <to>
                    <xdr:col>40</xdr:col>
                    <xdr:colOff>771525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Length5">
              <controlPr defaultSize="0" print="0" autoFill="0" autoPict="0" macro="[0]!ThisWorkbook.grphUpdate">
                <anchor moveWithCells="1">
                  <from>
                    <xdr:col>41</xdr:col>
                    <xdr:colOff>152400</xdr:colOff>
                    <xdr:row>1</xdr:row>
                    <xdr:rowOff>0</xdr:rowOff>
                  </from>
                  <to>
                    <xdr:col>41</xdr:col>
                    <xdr:colOff>695325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Length6">
              <controlPr defaultSize="0" print="0" autoFill="0" autoPict="0" macro="[0]!ThisWorkbook.grphUpdate">
                <anchor moveWithCells="1">
                  <from>
                    <xdr:col>42</xdr:col>
                    <xdr:colOff>66675</xdr:colOff>
                    <xdr:row>1</xdr:row>
                    <xdr:rowOff>0</xdr:rowOff>
                  </from>
                  <to>
                    <xdr:col>43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Length7">
              <controlPr defaultSize="0" print="0" autoFill="0" autoPict="0" macro="[0]!ThisWorkbook.grphUpdate">
                <anchor moveWithCells="1">
                  <from>
                    <xdr:col>43</xdr:col>
                    <xdr:colOff>114300</xdr:colOff>
                    <xdr:row>1</xdr:row>
                    <xdr:rowOff>0</xdr:rowOff>
                  </from>
                  <to>
                    <xdr:col>44</xdr:col>
                    <xdr:colOff>47625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General Settings</vt:lpstr>
      <vt:lpstr>Eur3M</vt:lpstr>
      <vt:lpstr>Eur6M</vt:lpstr>
      <vt:lpstr>BaseCurve</vt:lpstr>
      <vt:lpstr>calendar</vt:lpstr>
      <vt:lpstr>currency</vt:lpstr>
      <vt:lpstr>Eur3M!DataTable</vt:lpstr>
      <vt:lpstr>Eur6M!DataTable</vt:lpstr>
      <vt:lpstr>EvaluationDate</vt:lpstr>
      <vt:lpstr>familyname</vt:lpstr>
      <vt:lpstr>Eur3M!MinDistance</vt:lpstr>
      <vt:lpstr>MinDistance</vt:lpstr>
      <vt:lpstr>objectoverwrite</vt:lpstr>
      <vt:lpstr>permanent</vt:lpstr>
      <vt:lpstr>Eur3M!Priority</vt:lpstr>
      <vt:lpstr>Priority</vt:lpstr>
      <vt:lpstr>Eur3M!RateHelpers</vt:lpstr>
      <vt:lpstr>Eur6M!RateHelpers</vt:lpstr>
      <vt:lpstr>SettlementDate</vt:lpstr>
      <vt:lpstr>Eur3M!TenorBasis3M</vt:lpstr>
      <vt:lpstr>TenorBasis6M</vt:lpstr>
      <vt:lpstr>Eur3M!TenorBasisIndex6M</vt:lpstr>
      <vt:lpstr>TenorBasisIndex6M</vt:lpstr>
      <vt:lpstr>trigger</vt:lpstr>
      <vt:lpstr>Eur3M!Weigths</vt:lpstr>
      <vt:lpstr>Eur6M!Weigths</vt:lpstr>
    </vt:vector>
  </TitlesOfParts>
  <Company>Banca IMI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Mazzocchi, Paolo (IT - Milano)</cp:lastModifiedBy>
  <dcterms:created xsi:type="dcterms:W3CDTF">2015-07-27T15:44:24Z</dcterms:created>
  <dcterms:modified xsi:type="dcterms:W3CDTF">2015-11-26T01:21:02Z</dcterms:modified>
</cp:coreProperties>
</file>